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U" sheetId="1" state="visible" r:id="rId3"/>
    <sheet name="Soil" sheetId="2" state="visible" r:id="rId4"/>
    <sheet name="SoilVeg" sheetId="3" state="visible" r:id="rId5"/>
    <sheet name="LU_fin" sheetId="4" state="visible" r:id="rId6"/>
    <sheet name="Chybejici_landUSE" sheetId="5" state="visible" r:id="rId7"/>
    <sheet name="LPIS" sheetId="6" state="visible" r:id="rId8"/>
    <sheet name="Tau_n_VUMOP" sheetId="7" state="visible" r:id="rId9"/>
    <sheet name="Veg_wordcover" sheetId="8" state="visible" r:id="rId10"/>
    <sheet name="SoilVeg_IC1" sheetId="9" state="visible" r:id="rId11"/>
    <sheet name="SoilVeg_IC2" sheetId="10" state="visible" r:id="rId12"/>
    <sheet name="SoilVeg_IC3" sheetId="11" state="visible" r:id="rId13"/>
    <sheet name="SoilVeg_IC4" sheetId="12" state="visible" r:id="rId14"/>
    <sheet name="Ludek_porostovka_prevod" sheetId="13" state="visible" r:id="rId15"/>
    <sheet name="CN_CHMI_TABULKA_Corine" sheetId="14" state="visible" r:id="rId16"/>
    <sheet name="To_Eroze_metodika" sheetId="15" state="visible" r:id="rId17"/>
    <sheet name="Ludek_LU_HSP_CN" sheetId="16" state="visible" r:id="rId18"/>
    <sheet name="To_Web" sheetId="17" state="visible" r:id="rId19"/>
    <sheet name="soilcode in soil map" sheetId="18" state="visible" r:id="rId20"/>
    <sheet name="soil_in_OpenLandMap Soil" sheetId="19" state="visible" r:id="rId21"/>
  </sheets>
  <externalReferences>
    <externalReference r:id="rId22"/>
  </externalReferences>
  <definedNames>
    <definedName function="false" hidden="true" localSheetId="12" name="_xlnm._FilterDatabase" vbProcedure="false">Ludek_porostovka_prevod!$A$1:$I$72</definedName>
    <definedName function="false" hidden="true" localSheetId="1" name="_xlnm._FilterDatabase" vbProcedure="false">Soil!$A$1:$R$26</definedName>
    <definedName function="false" hidden="true" localSheetId="17" name="_xlnm._FilterDatabase" vbProcedure="false">'soilcode in soil map'!$A$1:$F$14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9" authorId="0">
      <text>
        <r>
          <rPr>
            <sz val="10"/>
            <rFont val="Arial"/>
            <family val="2"/>
          </rPr>
          <t xml:space="preserve">proč zmiňovat dělení na druhy lesa? Nedokážeme asi ničím podložit...</t>
        </r>
      </text>
    </comment>
    <comment ref="D14" authorId="0">
      <text>
        <r>
          <rPr>
            <sz val="10"/>
            <rFont val="Arial"/>
            <family val="2"/>
          </rPr>
          <t xml:space="preserve"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K9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L9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M9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N3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N7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N9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N26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2" authorId="0">
      <text>
        <r>
          <rPr>
            <sz val="10"/>
            <rFont val="Arial"/>
            <family val="2"/>
          </rPr>
          <t xml:space="preserve">bez dalšího určení, ale předpokládáme vrst. řádky a dobré podmínky. To chceme?</t>
        </r>
      </text>
    </comment>
    <comment ref="G4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před finále smazat letní</t>
        </r>
      </text>
    </comment>
    <comment ref="G60" authorId="0">
      <text>
        <r>
          <rPr>
            <sz val="10"/>
            <rFont val="Arial"/>
            <family val="2"/>
          </rPr>
          <t xml:space="preserve">proč zmiňovat dělení na druhy lesa? Nedokážeme asi ničím podložit...</t>
        </r>
      </text>
    </comment>
    <comment ref="G89" authorId="0">
      <text>
        <r>
          <rPr>
            <sz val="10"/>
            <rFont val="Arial"/>
            <family val="2"/>
          </rPr>
          <t xml:space="preserve"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57" authorId="0">
      <text>
        <r>
          <rPr>
            <sz val="10"/>
            <rFont val="Arial"/>
            <family val="2"/>
          </rPr>
          <t xml:space="preserve">zdroj? neodpovídá ničemu v orig. Nejblíž je asi štěrková komunikace s příkopy
Zdroj Šercl CORINE
</t>
        </r>
      </text>
    </comment>
    <comment ref="N6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O6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P6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7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15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53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6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2"/>
            <charset val="238"/>
          </rPr>
          <t xml:space="preserve">odhad mezi smrkem a směsí
</t>
        </r>
      </text>
    </comment>
    <comment ref="Q63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65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88" authorId="0">
      <text>
        <r>
          <rPr>
            <sz val="10"/>
            <rFont val="Arial"/>
            <family val="2"/>
          </rPr>
          <t xml:space="preserve">vymyšlená čísla, neodpovídá ničemu v originálu</t>
        </r>
      </text>
    </comment>
    <comment ref="Q11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retence é 30% lepší než u zbytku
</t>
        </r>
      </text>
    </comment>
    <comment ref="Q112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retence é 30% lepší než u zbytku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8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0"/>
            <charset val="1"/>
          </rPr>
          <t xml:space="preserve">vsrtva již v ZABAGED není.
</t>
        </r>
      </text>
    </comment>
    <comment ref="A59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Zatím v ZABAGED není
(Typ objektu bude publikován po smluvním zajištění dat od správce.)</t>
        </r>
      </text>
    </comment>
    <comment ref="A60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Zatím v ZABAGED není
(Typ objektu bude publikován po smluvním zajištění dat od správce.)</t>
        </r>
      </text>
    </comment>
    <comment ref="A66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Použita pouze kategorizovaná</t>
        </r>
      </text>
    </comment>
    <comment ref="A75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Tato vrstva v původním excelu nebyla, nicméně bez ní vznikala v území díra.</t>
        </r>
      </text>
    </comment>
    <comment ref="C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ANO - pokud bude potřeba zavést speciální operace. 
(Jako např. vnitřní buffery pro více LandUse kódů, atd.)</t>
        </r>
      </text>
    </comment>
    <comment ref="C16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podle provoz ano/ne materiál/odpad</t>
        </r>
      </text>
    </comment>
    <comment ref="C32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jen sjízdné
</t>
        </r>
      </text>
    </comment>
    <comment ref="C33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pouze mimo les, povrch a buffer podle povrchu
</t>
        </r>
      </text>
    </comment>
    <comment ref="C46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využít informace z letiští dráhy</t>
        </r>
      </text>
    </comment>
    <comment ref="C49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když v intravilánu tak 44100, když mimo tak 44200
</t>
        </r>
      </text>
    </comment>
    <comment ref="C54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nekteré kategorie ignorovat, tůně dát do mokradu
</t>
        </r>
      </text>
    </comment>
    <comment ref="C63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vzdálenosti od intravilánu + možná podle KN
</t>
        </r>
      </text>
    </comment>
    <comment ref="C70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
pouze "stromořadí"
</t>
        </r>
      </text>
    </comment>
    <comment ref="C74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v lese a mimo les jinak
</t>
        </r>
      </text>
    </comment>
    <comment ref="C77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když v lese = 35100, když mimoles zatím nevím
</t>
        </r>
      </text>
    </comment>
    <comment ref="D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 vložení </t>
        </r>
        <r>
          <rPr>
            <b val="true"/>
            <sz val="9"/>
            <color rgb="FF000000"/>
            <rFont val="Tahoma"/>
            <family val="2"/>
            <charset val="238"/>
          </rPr>
          <t xml:space="preserve">0
</t>
        </r>
        <r>
          <rPr>
            <sz val="9"/>
            <color rgb="FF000000"/>
            <rFont val="Tahoma"/>
            <family val="2"/>
            <charset val="238"/>
          </rPr>
          <t xml:space="preserve">&gt;&gt; vrstva nebude využita
</t>
        </r>
        <r>
          <rPr>
            <b val="true"/>
            <sz val="9"/>
            <color rgb="FF000000"/>
            <rFont val="Tahoma"/>
            <family val="2"/>
            <charset val="238"/>
          </rPr>
          <t xml:space="preserve">1 </t>
        </r>
        <r>
          <rPr>
            <sz val="9"/>
            <color rgb="FF000000"/>
            <rFont val="Tahoma"/>
            <family val="2"/>
            <charset val="238"/>
          </rPr>
          <t xml:space="preserve"> = nejvýše
</t>
        </r>
        <r>
          <rPr>
            <b val="true"/>
            <sz val="9"/>
            <color rgb="FF000000"/>
            <rFont val="Tahoma"/>
            <family val="2"/>
            <charset val="238"/>
          </rPr>
          <t xml:space="preserve">999</t>
        </r>
        <r>
          <rPr>
            <sz val="9"/>
            <color rgb="FF000000"/>
            <rFont val="Tahoma"/>
            <family val="2"/>
            <charset val="238"/>
          </rPr>
          <t xml:space="preserve"> = nejníže
</t>
        </r>
      </text>
    </comment>
    <comment ref="D66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nakonec jsem ji vrátil, dá se uplně dolů a když by byli nějaké geometrické nepřesnosti, tak tam zůstabe jen na kousku
</t>
        </r>
      </text>
    </comment>
    <comment ref="E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Základní hodnota LandUse kodu, prirazeneho jen dle nazvu vrstvy.
Hodnoty LandUse1 a LandUse2 se k této hodnotě přičítají, dle řídícího atributu.</t>
        </r>
      </text>
    </comment>
    <comment ref="F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Název atributu vrstvy, podle kterého se příčítají hodnoty ve sloupci napravo k základní hodnotě v sloupci nalevo. 
</t>
        </r>
      </text>
    </comment>
    <comment ref="F34" authorId="0">
      <text>
        <r>
          <rPr>
            <sz val="10"/>
            <rFont val="Arial"/>
            <family val="2"/>
          </rPr>
          <t xml:space="preserve">kavkapet:
</t>
        </r>
        <r>
          <rPr>
            <sz val="9"/>
            <color rgb="FF000000"/>
            <rFont val="Tahoma"/>
            <family val="0"/>
            <charset val="1"/>
          </rPr>
          <t xml:space="preserve">
pouze ty které popis
</t>
        </r>
      </text>
    </comment>
    <comment ref="H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Pokd se hodnota před = nachází v řídícím atributu atributu k LandUse code se přičte hodnota z LandUse1 za =
</t>
        </r>
      </text>
    </comment>
    <comment ref="K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0"/>
            <charset val="1"/>
          </rPr>
          <t xml:space="preserve">Liší se od původního excelu, kde byly hodnoty smyšlené.</t>
        </r>
      </text>
    </comment>
    <comment ref="K5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buď více budov jako plocha nebo jednotlivá budova jako bod</t>
        </r>
      </text>
    </comment>
    <comment ref="L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Základní hodnota bufferu, pokud je řídící atribut vrstvy nevyplněn
(vkládejte poloměry! &gt;&gt; pokud má mít šířka silnice po bufferu 10m, vložte 5)</t>
        </r>
      </text>
    </comment>
    <comment ref="N2" authorId="0">
      <text>
        <r>
          <rPr>
            <sz val="10"/>
            <rFont val="Arial"/>
            <family val="2"/>
          </rPr>
          <t xml:space="preserve">Josef Jehlicka:
</t>
        </r>
        <r>
          <rPr>
            <sz val="9"/>
            <color rgb="FF000000"/>
            <rFont val="Tahoma"/>
            <family val="2"/>
            <charset val="238"/>
          </rPr>
          <t xml:space="preserve">Tyto hodnoty </t>
        </r>
        <r>
          <rPr>
            <b val="true"/>
            <sz val="9"/>
            <color rgb="FF000000"/>
            <rFont val="Tahoma"/>
            <family val="2"/>
            <charset val="238"/>
          </rPr>
          <t xml:space="preserve">nahradí </t>
        </r>
        <r>
          <rPr>
            <sz val="9"/>
            <color rgb="FF000000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</commentList>
</comments>
</file>

<file path=xl/sharedStrings.xml><?xml version="1.0" encoding="utf-8"?>
<sst xmlns="http://schemas.openxmlformats.org/spreadsheetml/2006/main" count="3068" uniqueCount="919">
  <si>
    <t xml:space="preserve">LandUseCode</t>
  </si>
  <si>
    <t xml:space="preserve">LU1_ID</t>
  </si>
  <si>
    <t xml:space="preserve">Využití</t>
  </si>
  <si>
    <t xml:space="preserve">Land Use</t>
  </si>
  <si>
    <t xml:space="preserve">nsheet</t>
  </si>
  <si>
    <t xml:space="preserve">pi</t>
  </si>
  <si>
    <t xml:space="preserve">ppl</t>
  </si>
  <si>
    <t xml:space="preserve">ret</t>
  </si>
  <si>
    <t xml:space="preserve">nrill</t>
  </si>
  <si>
    <t xml:space="preserve">CN2_HSPA</t>
  </si>
  <si>
    <t xml:space="preserve">CN2_HSPB</t>
  </si>
  <si>
    <t xml:space="preserve">CN2_HSPC</t>
  </si>
  <si>
    <t xml:space="preserve">CN2_HSPD</t>
  </si>
  <si>
    <t xml:space="preserve">zpevnene</t>
  </si>
  <si>
    <t xml:space="preserve">tau</t>
  </si>
  <si>
    <t xml:space="preserve">v</t>
  </si>
  <si>
    <t xml:space="preserve">OP</t>
  </si>
  <si>
    <t xml:space="preserve">orná půda</t>
  </si>
  <si>
    <t xml:space="preserve">Arable land</t>
  </si>
  <si>
    <t xml:space="preserve">OPTP</t>
  </si>
  <si>
    <t xml:space="preserve">víceleté pícniny - travní porost na orné půdě</t>
  </si>
  <si>
    <t xml:space="preserve">OPSR</t>
  </si>
  <si>
    <t xml:space="preserve">orná půda - širokořádkové plodiny</t>
  </si>
  <si>
    <t xml:space="preserve">OPUR</t>
  </si>
  <si>
    <t xml:space="preserve">orná půda - úzkořádkové plodiny</t>
  </si>
  <si>
    <t xml:space="preserve">OPU</t>
  </si>
  <si>
    <t xml:space="preserve">orná půda - úhor</t>
  </si>
  <si>
    <t xml:space="preserve">TP</t>
  </si>
  <si>
    <t xml:space="preserve">travní porost</t>
  </si>
  <si>
    <t xml:space="preserve">Grass</t>
  </si>
  <si>
    <t xml:space="preserve">LP</t>
  </si>
  <si>
    <t xml:space="preserve">lesní porost</t>
  </si>
  <si>
    <t xml:space="preserve">Forest</t>
  </si>
  <si>
    <t xml:space="preserve">LPL</t>
  </si>
  <si>
    <t xml:space="preserve">lesní porost listnatý (střední hydrologické podmínky)</t>
  </si>
  <si>
    <t xml:space="preserve">LPJ</t>
  </si>
  <si>
    <t xml:space="preserve">lesní porost jehličnatý (špatné hydrologické podmínky)</t>
  </si>
  <si>
    <t xml:space="preserve">LPS</t>
  </si>
  <si>
    <t xml:space="preserve">lesní porost smíšený (dobré hydrologické podmínky)</t>
  </si>
  <si>
    <t xml:space="preserve">LPK</t>
  </si>
  <si>
    <t xml:space="preserve">lesní porost křovinatý</t>
  </si>
  <si>
    <t xml:space="preserve">AZP</t>
  </si>
  <si>
    <t xml:space="preserve">antropogenní a zpevněné plochy</t>
  </si>
  <si>
    <t xml:space="preserve">Anthropogenic impermeable surfaces</t>
  </si>
  <si>
    <t xml:space="preserve">AZPN</t>
  </si>
  <si>
    <t xml:space="preserve">neprospustné povrchy</t>
  </si>
  <si>
    <t xml:space="preserve">AZPPL</t>
  </si>
  <si>
    <t xml:space="preserve">polopropustné porvrchy</t>
  </si>
  <si>
    <t xml:space="preserve">AZPP</t>
  </si>
  <si>
    <t xml:space="preserve">antropogenní propustné plochy</t>
  </si>
  <si>
    <t xml:space="preserve">ETK</t>
  </si>
  <si>
    <t xml:space="preserve">extenzivní smíšené porosty</t>
  </si>
  <si>
    <t xml:space="preserve">Extensive vegetation</t>
  </si>
  <si>
    <t xml:space="preserve">ETK1</t>
  </si>
  <si>
    <t xml:space="preserve">plochy s nedokonalým pokrytím (extenzivní sady, doprovodná vegetace komunikací a vodních toků)</t>
  </si>
  <si>
    <t xml:space="preserve">ETK2</t>
  </si>
  <si>
    <t xml:space="preserve">upravené plochy s dobrým pokrytím (zahrady, parky, zapojený smíšený porost)</t>
  </si>
  <si>
    <t xml:space="preserve">ETK3</t>
  </si>
  <si>
    <t xml:space="preserve">trvale zamokřené plochy (mokřady, zamořené louky….)</t>
  </si>
  <si>
    <t xml:space="preserve">VT</t>
  </si>
  <si>
    <t xml:space="preserve">vodní toky</t>
  </si>
  <si>
    <t xml:space="preserve">Water</t>
  </si>
  <si>
    <t xml:space="preserve">VP</t>
  </si>
  <si>
    <t xml:space="preserve">vodní plochy</t>
  </si>
  <si>
    <t xml:space="preserve">TPT</t>
  </si>
  <si>
    <t xml:space="preserve">travní  porost se stromy</t>
  </si>
  <si>
    <t xml:space="preserve">VPT</t>
  </si>
  <si>
    <t xml:space="preserve">vodní plochy s retenci (plochy nádrží)</t>
  </si>
  <si>
    <t xml:space="preserve">MOK</t>
  </si>
  <si>
    <t xml:space="preserve">mokrad s retenci</t>
  </si>
  <si>
    <t xml:space="preserve">RET</t>
  </si>
  <si>
    <t xml:space="preserve">zasakovaci_prvek_TTP</t>
  </si>
  <si>
    <t xml:space="preserve">XXX</t>
  </si>
  <si>
    <t xml:space="preserve">NoData</t>
  </si>
  <si>
    <t xml:space="preserve">XX</t>
  </si>
  <si>
    <t xml:space="preserve">https://civilweb-spreadsheets.com/drainage-design-spreadsheets/runoff-and-rainfall-intensity-calculator-spreadsheet/manning-coefficient-sheet-flow/</t>
  </si>
  <si>
    <t xml:space="preserve">SoilCode</t>
  </si>
  <si>
    <t xml:space="preserve">Soil</t>
  </si>
  <si>
    <t xml:space="preserve">Půda</t>
  </si>
  <si>
    <t xml:space="preserve">Source</t>
  </si>
  <si>
    <t xml:space="preserve">code in soilmap</t>
  </si>
  <si>
    <t xml:space="preserve">Ksat (mm/h)</t>
  </si>
  <si>
    <t xml:space="preserve">Ksat (m/s)</t>
  </si>
  <si>
    <t xml:space="preserve">SIC1[m.s-1/2]</t>
  </si>
  <si>
    <t xml:space="preserve">SIC2[m.s-1/2]</t>
  </si>
  <si>
    <t xml:space="preserve">SIC3[m.s-1/2]</t>
  </si>
  <si>
    <t xml:space="preserve">SIC4[m.s-1/2]</t>
  </si>
  <si>
    <t xml:space="preserve">b</t>
  </si>
  <si>
    <t xml:space="preserve">y</t>
  </si>
  <si>
    <t xml:space="preserve">d50</t>
  </si>
  <si>
    <t xml:space="preserve">C</t>
  </si>
  <si>
    <t xml:space="preserve">clay</t>
  </si>
  <si>
    <t xml:space="preserve">Jílovitá hlína</t>
  </si>
  <si>
    <t xml:space="preserve">USDA</t>
  </si>
  <si>
    <t xml:space="preserve">CL</t>
  </si>
  <si>
    <t xml:space="preserve">clay loam</t>
  </si>
  <si>
    <t xml:space="preserve">L</t>
  </si>
  <si>
    <t xml:space="preserve">loam</t>
  </si>
  <si>
    <t xml:space="preserve">Hlína</t>
  </si>
  <si>
    <t xml:space="preserve">LSA</t>
  </si>
  <si>
    <t xml:space="preserve">loamy sand</t>
  </si>
  <si>
    <t xml:space="preserve">Hlinitý písek</t>
  </si>
  <si>
    <t xml:space="preserve">SA</t>
  </si>
  <si>
    <t xml:space="preserve">sand</t>
  </si>
  <si>
    <t xml:space="preserve">Písek</t>
  </si>
  <si>
    <t xml:space="preserve">SAC</t>
  </si>
  <si>
    <t xml:space="preserve">sandy clay</t>
  </si>
  <si>
    <t xml:space="preserve">Písčitý jíl</t>
  </si>
  <si>
    <t xml:space="preserve">SACL</t>
  </si>
  <si>
    <t xml:space="preserve">sandy clay loam</t>
  </si>
  <si>
    <t xml:space="preserve">Písčitojílovitá hlína</t>
  </si>
  <si>
    <t xml:space="preserve">SAL</t>
  </si>
  <si>
    <t xml:space="preserve">sandy loam</t>
  </si>
  <si>
    <t xml:space="preserve">Písčitá hlína</t>
  </si>
  <si>
    <t xml:space="preserve">SI</t>
  </si>
  <si>
    <t xml:space="preserve">silt</t>
  </si>
  <si>
    <t xml:space="preserve">Prach</t>
  </si>
  <si>
    <t xml:space="preserve">SIL</t>
  </si>
  <si>
    <t xml:space="preserve">silt loam</t>
  </si>
  <si>
    <t xml:space="preserve">Prachovitá hlína</t>
  </si>
  <si>
    <t xml:space="preserve">SIC</t>
  </si>
  <si>
    <t xml:space="preserve">silty clay</t>
  </si>
  <si>
    <t xml:space="preserve">Prachovitý jíl</t>
  </si>
  <si>
    <t xml:space="preserve">SICL</t>
  </si>
  <si>
    <t xml:space="preserve">silty clay loam</t>
  </si>
  <si>
    <t xml:space="preserve">Prachovitojílovitá hlína</t>
  </si>
  <si>
    <t xml:space="preserve">NO</t>
  </si>
  <si>
    <t xml:space="preserve">nosoil</t>
  </si>
  <si>
    <t xml:space="preserve">bez půdy</t>
  </si>
  <si>
    <t xml:space="preserve">CC</t>
  </si>
  <si>
    <t xml:space="preserve">coarse</t>
  </si>
  <si>
    <t xml:space="preserve">Hrubá</t>
  </si>
  <si>
    <t xml:space="preserve">HYPRES</t>
  </si>
  <si>
    <t xml:space="preserve">FF</t>
  </si>
  <si>
    <t xml:space="preserve">fine</t>
  </si>
  <si>
    <t xml:space="preserve">Jemná</t>
  </si>
  <si>
    <t xml:space="preserve">ME</t>
  </si>
  <si>
    <t xml:space="preserve">medium</t>
  </si>
  <si>
    <t xml:space="preserve">Střední</t>
  </si>
  <si>
    <t xml:space="preserve">MF</t>
  </si>
  <si>
    <t xml:space="preserve">medium fine</t>
  </si>
  <si>
    <t xml:space="preserve">Středně jemná</t>
  </si>
  <si>
    <t xml:space="preserve">VF</t>
  </si>
  <si>
    <t xml:space="preserve">very fine</t>
  </si>
  <si>
    <t xml:space="preserve">Velmi jemná</t>
  </si>
  <si>
    <t xml:space="preserve">HH</t>
  </si>
  <si>
    <t xml:space="preserve">hlinitá</t>
  </si>
  <si>
    <t xml:space="preserve">Hlinitá</t>
  </si>
  <si>
    <t xml:space="preserve">NOVAK</t>
  </si>
  <si>
    <t xml:space="preserve">HP</t>
  </si>
  <si>
    <t xml:space="preserve">hlinitopísčitá</t>
  </si>
  <si>
    <t xml:space="preserve">Hlinito-písčitá</t>
  </si>
  <si>
    <t xml:space="preserve">J0</t>
  </si>
  <si>
    <t xml:space="preserve">jíl</t>
  </si>
  <si>
    <t xml:space="preserve">Jílovitá</t>
  </si>
  <si>
    <t xml:space="preserve">JJ</t>
  </si>
  <si>
    <t xml:space="preserve">jílovitá</t>
  </si>
  <si>
    <t xml:space="preserve">JH</t>
  </si>
  <si>
    <t xml:space="preserve">jílovitohlinitá</t>
  </si>
  <si>
    <t xml:space="preserve">Jílovito-hlinitá</t>
  </si>
  <si>
    <t xml:space="preserve">PP</t>
  </si>
  <si>
    <t xml:space="preserve">písčitá</t>
  </si>
  <si>
    <t xml:space="preserve">Písčitá</t>
  </si>
  <si>
    <t xml:space="preserve">PH</t>
  </si>
  <si>
    <t xml:space="preserve">písčitohlinitá</t>
  </si>
  <si>
    <t xml:space="preserve">Písčito-hlinitá</t>
  </si>
  <si>
    <t xml:space="preserve">1 - jíl</t>
  </si>
  <si>
    <t xml:space="preserve">2 - prachovitý jíl</t>
  </si>
  <si>
    <t xml:space="preserve">3 - prachovitá jílovitá hlína</t>
  </si>
  <si>
    <t xml:space="preserve">4 - jílovitá hlína</t>
  </si>
  <si>
    <t xml:space="preserve">5 - prach</t>
  </si>
  <si>
    <t xml:space="preserve">6 - prachovitá hlína</t>
  </si>
  <si>
    <t xml:space="preserve">7 - písčitý jíl</t>
  </si>
  <si>
    <t xml:space="preserve">8 - hlína</t>
  </si>
  <si>
    <t xml:space="preserve">9 - písčitá jílovitá hlína</t>
  </si>
  <si>
    <t xml:space="preserve">10 - písčitá hlína</t>
  </si>
  <si>
    <t xml:space="preserve">11 - hlinitý písek</t>
  </si>
  <si>
    <t xml:space="preserve">12 - písek</t>
  </si>
  <si>
    <t xml:space="preserve">soilveg</t>
  </si>
  <si>
    <t xml:space="preserve">LandUSE</t>
  </si>
  <si>
    <t xml:space="preserve">TPOP</t>
  </si>
  <si>
    <t xml:space="preserve">U</t>
  </si>
  <si>
    <t xml:space="preserve">ID</t>
  </si>
  <si>
    <t xml:space="preserve">LU1_code</t>
  </si>
  <si>
    <t xml:space="preserve">LU_num</t>
  </si>
  <si>
    <t xml:space="preserve">LU1_name</t>
  </si>
  <si>
    <t xml:space="preserve">Zahodit</t>
  </si>
  <si>
    <t xml:space="preserve">LU2_name</t>
  </si>
  <si>
    <t xml:space="preserve">LU3_name</t>
  </si>
  <si>
    <t xml:space="preserve">final_code</t>
  </si>
  <si>
    <t xml:space="preserve">LS_code</t>
  </si>
  <si>
    <t xml:space="preserve">CN3_HSPA</t>
  </si>
  <si>
    <t xml:space="preserve">CN3_HSPB</t>
  </si>
  <si>
    <t xml:space="preserve">CN3_HSPC</t>
  </si>
  <si>
    <t xml:space="preserve">CN3_HSPD</t>
  </si>
  <si>
    <t xml:space="preserve">Corine - odhad</t>
  </si>
  <si>
    <t xml:space="preserve">Vegetace_worldcover</t>
  </si>
  <si>
    <t xml:space="preserve">n</t>
  </si>
  <si>
    <t xml:space="preserve">PI</t>
  </si>
  <si>
    <t xml:space="preserve">PPL</t>
  </si>
  <si>
    <t xml:space="preserve">Vcrit</t>
  </si>
  <si>
    <t xml:space="preserve">zdroj</t>
  </si>
  <si>
    <t xml:space="preserve">X</t>
  </si>
  <si>
    <t xml:space="preserve">bez dalšího určení</t>
  </si>
  <si>
    <t xml:space="preserve">OP_SVR_D*</t>
  </si>
  <si>
    <t xml:space="preserve">211,241</t>
  </si>
  <si>
    <t xml:space="preserve">neoseto - dobré hydrologické podmínky, poslklizňové zbytky</t>
  </si>
  <si>
    <t xml:space="preserve">OP_UPZ_D</t>
  </si>
  <si>
    <t xml:space="preserve">letní úzkořádkové plodiny</t>
  </si>
  <si>
    <t xml:space="preserve">OP_UVR_D*</t>
  </si>
  <si>
    <t xml:space="preserve">ozimé úzkořádkové plodiny</t>
  </si>
  <si>
    <t xml:space="preserve">širokořádkové plodiny</t>
  </si>
  <si>
    <t xml:space="preserve">OP_SVR_D**</t>
  </si>
  <si>
    <t xml:space="preserve"> -- NA --</t>
  </si>
  <si>
    <t xml:space="preserve">mimoprodukční plocha a navržená technická opatření na OP</t>
  </si>
  <si>
    <t xml:space="preserve">PA_X_D</t>
  </si>
  <si>
    <t xml:space="preserve">širokořádkové plodiny - špatné hydrologické podmínky, přímé řádky</t>
  </si>
  <si>
    <t xml:space="preserve">OP_SPR_S</t>
  </si>
  <si>
    <t xml:space="preserve">širokořádkové plodiny - dobré hydrologické podmínky, vrstevnicové řádky</t>
  </si>
  <si>
    <t xml:space="preserve">OP_SVR_D</t>
  </si>
  <si>
    <t xml:space="preserve">úzkořádkové plodiny - špatné hydrologické podmínky, přímé řádky</t>
  </si>
  <si>
    <t xml:space="preserve">OP_UPR_S</t>
  </si>
  <si>
    <t xml:space="preserve">úzkořádkové plodiny - dobré hydrologické podmínky, vrstevnicové řádky</t>
  </si>
  <si>
    <t xml:space="preserve">OP_UVR_D</t>
  </si>
  <si>
    <t xml:space="preserve">víceleté pícniny, vrstevnicové řádky, dobré hydrologické podmínky</t>
  </si>
  <si>
    <t xml:space="preserve">OP_PVR_D</t>
  </si>
  <si>
    <t xml:space="preserve">úhor černý</t>
  </si>
  <si>
    <t xml:space="preserve">OP_U_X</t>
  </si>
  <si>
    <t xml:space="preserve">školka na orné půdě</t>
  </si>
  <si>
    <t xml:space="preserve">chmelnice</t>
  </si>
  <si>
    <t xml:space="preserve">vinice</t>
  </si>
  <si>
    <t xml:space="preserve">trvaly sad</t>
  </si>
  <si>
    <t xml:space="preserve">jiná trvalá kultura</t>
  </si>
  <si>
    <t xml:space="preserve">CORINE</t>
  </si>
  <si>
    <t xml:space="preserve">neoseto - úhor udržovaný</t>
  </si>
  <si>
    <t xml:space="preserve">neoseto - úhor neudržovaný</t>
  </si>
  <si>
    <t xml:space="preserve">seťové lože</t>
  </si>
  <si>
    <t xml:space="preserve">ječmen jarní</t>
  </si>
  <si>
    <t xml:space="preserve">pšenice jarní</t>
  </si>
  <si>
    <t xml:space="preserve">pohanka</t>
  </si>
  <si>
    <t xml:space="preserve">proso</t>
  </si>
  <si>
    <t xml:space="preserve">oves jarní</t>
  </si>
  <si>
    <t xml:space="preserve">hrách polní jarní</t>
  </si>
  <si>
    <t xml:space="preserve">hrách rolní jarní</t>
  </si>
  <si>
    <t xml:space="preserve">bob obecný</t>
  </si>
  <si>
    <t xml:space="preserve">lupina</t>
  </si>
  <si>
    <t xml:space="preserve">hrách rolní</t>
  </si>
  <si>
    <t xml:space="preserve">mrkev</t>
  </si>
  <si>
    <t xml:space="preserve">ječmen ozimý</t>
  </si>
  <si>
    <t xml:space="preserve">pšenice ozimá</t>
  </si>
  <si>
    <t xml:space="preserve">žito ozimé</t>
  </si>
  <si>
    <t xml:space="preserve">oves ozimý</t>
  </si>
  <si>
    <t xml:space="preserve">řepka ozimá</t>
  </si>
  <si>
    <t xml:space="preserve">hořčice bílá</t>
  </si>
  <si>
    <t xml:space="preserve">hrách polní ozimý</t>
  </si>
  <si>
    <t xml:space="preserve">hrách rolní ozimý</t>
  </si>
  <si>
    <t xml:space="preserve">svazenka</t>
  </si>
  <si>
    <t xml:space="preserve">len setý</t>
  </si>
  <si>
    <t xml:space="preserve">brambory</t>
  </si>
  <si>
    <t xml:space="preserve">slunečnice</t>
  </si>
  <si>
    <t xml:space="preserve">kukuřice</t>
  </si>
  <si>
    <t xml:space="preserve">čirok</t>
  </si>
  <si>
    <t xml:space="preserve">řepa</t>
  </si>
  <si>
    <t xml:space="preserve">víceleté pícniny</t>
  </si>
  <si>
    <t xml:space="preserve">vojtěžka</t>
  </si>
  <si>
    <t xml:space="preserve">jetel</t>
  </si>
  <si>
    <t xml:space="preserve">jílek vytrvalý</t>
  </si>
  <si>
    <t xml:space="preserve">intenzivní pastviny -  špatné hydrologické podmínky</t>
  </si>
  <si>
    <t xml:space="preserve">PA_X_S</t>
  </si>
  <si>
    <t xml:space="preserve">extenzivní pastviny a louky - dobré hydrologické podmínky</t>
  </si>
  <si>
    <t xml:space="preserve">travní porost se stromy</t>
  </si>
  <si>
    <t xml:space="preserve">travní kultury na mělkých půdách (horské louky, vrchoviště vřesoviště) - nasycené půdy, špatné hydrologické podmínky</t>
  </si>
  <si>
    <t xml:space="preserve">0.5(LPX2+LPX5)</t>
  </si>
  <si>
    <t xml:space="preserve">LP_X_2</t>
  </si>
  <si>
    <t xml:space="preserve">LP_X_5</t>
  </si>
  <si>
    <t xml:space="preserve">lesní porost neurčený</t>
  </si>
  <si>
    <t xml:space="preserve">lesni porost s kleci</t>
  </si>
  <si>
    <t xml:space="preserve">školka a rychle rostoucí dřeviny</t>
  </si>
  <si>
    <t xml:space="preserve">KP_X_S</t>
  </si>
  <si>
    <t xml:space="preserve">lesní porost dobré hydrologické podmínky</t>
  </si>
  <si>
    <t xml:space="preserve">lesní porost středí hydrologické podmínky</t>
  </si>
  <si>
    <t xml:space="preserve">lesní porost špatné hydrologické podmínky</t>
  </si>
  <si>
    <t xml:space="preserve">lesní porost listnatý</t>
  </si>
  <si>
    <t xml:space="preserve">nově založený</t>
  </si>
  <si>
    <t xml:space="preserve">mladý</t>
  </si>
  <si>
    <t xml:space="preserve">částečně zapojený</t>
  </si>
  <si>
    <t xml:space="preserve">311, 312, 313</t>
  </si>
  <si>
    <t xml:space="preserve">zapojený</t>
  </si>
  <si>
    <t xml:space="preserve">lesní porost jehličnatý</t>
  </si>
  <si>
    <t xml:space="preserve">lesní porost smíšený</t>
  </si>
  <si>
    <t xml:space="preserve">MZ_KO_X</t>
  </si>
  <si>
    <t xml:space="preserve">111,121, 122, 123,124,131,133</t>
  </si>
  <si>
    <t xml:space="preserve">OZ_38_X</t>
  </si>
  <si>
    <t xml:space="preserve">OZ_20_X</t>
  </si>
  <si>
    <t xml:space="preserve">ITK</t>
  </si>
  <si>
    <t xml:space="preserve">intenzivní sady, vinice, chmelnice s holým meziřadím</t>
  </si>
  <si>
    <t xml:space="preserve">průměr (55100+55200)</t>
  </si>
  <si>
    <t xml:space="preserve">s desikovaným meziřadím</t>
  </si>
  <si>
    <t xml:space="preserve">s obdělávaným meziřadím</t>
  </si>
  <si>
    <t xml:space="preserve">SE_X_P</t>
  </si>
  <si>
    <t xml:space="preserve">222, 242,324</t>
  </si>
  <si>
    <t xml:space="preserve">SZ_X_P</t>
  </si>
  <si>
    <t xml:space="preserve">411, 412</t>
  </si>
  <si>
    <t xml:space="preserve">https://directives.sc.egov.usda.gov/OpenNonWebContent.aspx?content=41606.wba</t>
  </si>
  <si>
    <t xml:space="preserve">řídká vegetace</t>
  </si>
  <si>
    <t xml:space="preserve">mimoprodukční procha</t>
  </si>
  <si>
    <t xml:space="preserve">LO_X_X</t>
  </si>
  <si>
    <t xml:space="preserve">bažina močál rašeliniště</t>
  </si>
  <si>
    <t xml:space="preserve">ledovce a stálý sníh</t>
  </si>
  <si>
    <t xml:space="preserve">mokřady s povrchvou retencí (zachycení 15mm srážek)</t>
  </si>
  <si>
    <t xml:space="preserve">vodni plochy s retenci (vodní nádrže - zachycení 30 mm srážek)</t>
  </si>
  <si>
    <t xml:space="preserve">ZB</t>
  </si>
  <si>
    <t xml:space="preserve">zbytkové plochy</t>
  </si>
  <si>
    <t xml:space="preserve">pláže,duny a písky</t>
  </si>
  <si>
    <t xml:space="preserve">skály, skalky</t>
  </si>
  <si>
    <t xml:space="preserve">povrchova_tezba_lom</t>
  </si>
  <si>
    <t xml:space="preserve">spáleniště</t>
  </si>
  <si>
    <t xml:space="preserve">N</t>
  </si>
  <si>
    <t xml:space="preserve">navrhy_opatreni</t>
  </si>
  <si>
    <t xml:space="preserve">zasakovací prvek TTP s retencí </t>
  </si>
  <si>
    <t xml:space="preserve">tůň , mokřad s retencí 40 mm</t>
  </si>
  <si>
    <t xml:space="preserve">Chybějící zařazení vrstev do LandUse</t>
  </si>
  <si>
    <t xml:space="preserve">Název vrstvy</t>
  </si>
  <si>
    <t xml:space="preserve">Zdroj dat</t>
  </si>
  <si>
    <t xml:space="preserve">Speciální příprava</t>
  </si>
  <si>
    <t xml:space="preserve">Pořadí</t>
  </si>
  <si>
    <t xml:space="preserve">LandUse code</t>
  </si>
  <si>
    <t xml:space="preserve">řídící atribut</t>
  </si>
  <si>
    <t xml:space="preserve">hodnoty LandUse1</t>
  </si>
  <si>
    <t xml:space="preserve">hodnoty LandUse2</t>
  </si>
  <si>
    <t xml:space="preserve">typ geometrie</t>
  </si>
  <si>
    <t xml:space="preserve">hodnota bufferu [m]</t>
  </si>
  <si>
    <t xml:space="preserve">hodnoty bufferů z atributů (m)</t>
  </si>
  <si>
    <t xml:space="preserve">LPIS</t>
  </si>
  <si>
    <t xml:space="preserve">NE</t>
  </si>
  <si>
    <t xml:space="preserve">kultura</t>
  </si>
  <si>
    <t xml:space="preserve">VIZ -- list LPIS</t>
  </si>
  <si>
    <t xml:space="preserve">plocha</t>
  </si>
  <si>
    <t xml:space="preserve">Ostatní plocha v sídlech</t>
  </si>
  <si>
    <t xml:space="preserve">ZABAGED</t>
  </si>
  <si>
    <t xml:space="preserve">ANO</t>
  </si>
  <si>
    <t xml:space="preserve">Budova jednotlivá nebo blok budov</t>
  </si>
  <si>
    <t xml:space="preserve">plocha/bod</t>
  </si>
  <si>
    <t xml:space="preserve">Věž, věžovitá nástavba</t>
  </si>
  <si>
    <t xml:space="preserve">podtypob_p</t>
  </si>
  <si>
    <t xml:space="preserve">Povrchová těžba, lom</t>
  </si>
  <si>
    <t xml:space="preserve">druhtez_p</t>
  </si>
  <si>
    <t xml:space="preserve">Usazovací nádrž</t>
  </si>
  <si>
    <t xml:space="preserve">vrsva byla ze ZABAGED odstraněna</t>
  </si>
  <si>
    <t xml:space="preserve">---</t>
  </si>
  <si>
    <t xml:space="preserve">Úložné místo</t>
  </si>
  <si>
    <t xml:space="preserve">&gt;&gt;</t>
  </si>
  <si>
    <t xml:space="preserve">halda = 44300, odkali3t2 - 44300</t>
  </si>
  <si>
    <t xml:space="preserve">Kůlna, skleník, fóliovník, přístřešek</t>
  </si>
  <si>
    <t xml:space="preserve">Dopravníkový pás</t>
  </si>
  <si>
    <t xml:space="preserve">linie</t>
  </si>
  <si>
    <t xml:space="preserve">Chladicí věž</t>
  </si>
  <si>
    <t xml:space="preserve">Nadzemní zásobní nádrž</t>
  </si>
  <si>
    <t xml:space="preserve">Silo</t>
  </si>
  <si>
    <t xml:space="preserve">Vodojem věžový</t>
  </si>
  <si>
    <t xml:space="preserve">Skládka</t>
  </si>
  <si>
    <t xml:space="preserve">stavob_p</t>
  </si>
  <si>
    <t xml:space="preserve">Větrný mlýn</t>
  </si>
  <si>
    <t xml:space="preserve">bod</t>
  </si>
  <si>
    <t xml:space="preserve">Větrný motor</t>
  </si>
  <si>
    <t xml:space="preserve">Rozvalina, zřícenina</t>
  </si>
  <si>
    <t xml:space="preserve">rozvalina = 44200, zřícenina = 44300</t>
  </si>
  <si>
    <t xml:space="preserve">Hradba, val, bašta, opevnění</t>
  </si>
  <si>
    <t xml:space="preserve">Zeď</t>
  </si>
  <si>
    <t xml:space="preserve">druhbud</t>
  </si>
  <si>
    <t xml:space="preserve">Hřbitov</t>
  </si>
  <si>
    <t xml:space="preserve">typzed_p</t>
  </si>
  <si>
    <t xml:space="preserve">Areál účelové zástavby</t>
  </si>
  <si>
    <t xml:space="preserve">typzast_p</t>
  </si>
  <si>
    <t xml:space="preserve">Doplňková linie</t>
  </si>
  <si>
    <t xml:space="preserve">Hrad</t>
  </si>
  <si>
    <t xml:space="preserve">Zámek</t>
  </si>
  <si>
    <t xml:space="preserve">Věžovitá stavba</t>
  </si>
  <si>
    <t xml:space="preserve">Tribuna</t>
  </si>
  <si>
    <t xml:space="preserve">Stavební objekt zakrytý</t>
  </si>
  <si>
    <t xml:space="preserve">Pozemní nádrž</t>
  </si>
  <si>
    <t xml:space="preserve">typsil_p</t>
  </si>
  <si>
    <t xml:space="preserve">Silnice, dálnice</t>
  </si>
  <si>
    <t xml:space="preserve">typulice_p</t>
  </si>
  <si>
    <t xml:space="preserve">typsil_k</t>
  </si>
  <si>
    <t xml:space="preserve">D1, D2, M, D1p,Mp,Mv = 20; S1, S1v, S1p = 12.5; S2, S3, D2p,S2p, S2v, S3p,S3v = 10</t>
  </si>
  <si>
    <t xml:space="preserve">Ulice</t>
  </si>
  <si>
    <t xml:space="preserve">Cesta</t>
  </si>
  <si>
    <t xml:space="preserve">typcesty_p</t>
  </si>
  <si>
    <t xml:space="preserve">povrch_p</t>
  </si>
  <si>
    <t xml:space="preserve">Pěšina</t>
  </si>
  <si>
    <t xml:space="preserve">typuskom_p</t>
  </si>
  <si>
    <t xml:space="preserve">Most</t>
  </si>
  <si>
    <t xml:space="preserve">Lávka</t>
  </si>
  <si>
    <t xml:space="preserve">linie/bod</t>
  </si>
  <si>
    <t xml:space="preserve">Podjezd</t>
  </si>
  <si>
    <t xml:space="preserve">Propustek</t>
  </si>
  <si>
    <t xml:space="preserve">Tunel</t>
  </si>
  <si>
    <t xml:space="preserve">Parkoviště, odpočívka</t>
  </si>
  <si>
    <t xml:space="preserve">Železniční trať</t>
  </si>
  <si>
    <t xml:space="preserve">Kolejiště</t>
  </si>
  <si>
    <r>
      <rPr>
        <sz val="10"/>
        <rFont val="Arial"/>
        <family val="2"/>
        <charset val="1"/>
      </rPr>
      <t xml:space="preserve">Železniční stanice,</t>
    </r>
    <r>
      <rPr>
        <sz val="10"/>
        <rFont val="Times New Roman"/>
        <family val="1"/>
        <charset val="1"/>
      </rPr>
      <t xml:space="preserve"> </t>
    </r>
    <r>
      <rPr>
        <sz val="10"/>
        <rFont val="Arial"/>
        <family val="2"/>
        <charset val="1"/>
      </rPr>
      <t xml:space="preserve">zastávka</t>
    </r>
  </si>
  <si>
    <t xml:space="preserve">Stožár lanové dráhy</t>
  </si>
  <si>
    <t xml:space="preserve">Tramvajová dráha</t>
  </si>
  <si>
    <t xml:space="preserve">Letiště</t>
  </si>
  <si>
    <t xml:space="preserve">typ_let</t>
  </si>
  <si>
    <t xml:space="preserve">Silnice neevidovaná</t>
  </si>
  <si>
    <t xml:space="preserve">buffer</t>
  </si>
  <si>
    <t xml:space="preserve">Silnice ve výstavbě</t>
  </si>
  <si>
    <t xml:space="preserve">Areál železniční stanice, zastávky</t>
  </si>
  <si>
    <t xml:space="preserve">Železniční točna, přesuvna</t>
  </si>
  <si>
    <t xml:space="preserve">Elektrárna</t>
  </si>
  <si>
    <t xml:space="preserve">podtypel_p</t>
  </si>
  <si>
    <t xml:space="preserve">solární 44200, ostatí 44300</t>
  </si>
  <si>
    <t xml:space="preserve">Vodní tok</t>
  </si>
  <si>
    <t xml:space="preserve">typtoku_p</t>
  </si>
  <si>
    <t xml:space="preserve">vydattok_p</t>
  </si>
  <si>
    <t xml:space="preserve">Přehradní hráz, jez</t>
  </si>
  <si>
    <t xml:space="preserve">Vodní plocha</t>
  </si>
  <si>
    <t xml:space="preserve">typ_vp_p</t>
  </si>
  <si>
    <t xml:space="preserve">Bažina, močál</t>
  </si>
  <si>
    <t xml:space="preserve">Suchá nádrž</t>
  </si>
  <si>
    <t xml:space="preserve">Maloplošné zvláště chráněné území</t>
  </si>
  <si>
    <t xml:space="preserve">Velkoplošné zvláště chráněné území</t>
  </si>
  <si>
    <t xml:space="preserve">Dobývací prostor</t>
  </si>
  <si>
    <t xml:space="preserve">Chráněné ložiskové území</t>
  </si>
  <si>
    <t xml:space="preserve">Orná půda a ostatní dále nespecifikované plochy</t>
  </si>
  <si>
    <t xml:space="preserve">typ_pudy_p</t>
  </si>
  <si>
    <t xml:space="preserve">orna půda = 10000, ostatní = 44200</t>
  </si>
  <si>
    <t xml:space="preserve">Chmelnice</t>
  </si>
  <si>
    <t xml:space="preserve">Ovocný sad, zahrada</t>
  </si>
  <si>
    <t xml:space="preserve">Vinice</t>
  </si>
  <si>
    <t xml:space="preserve">Trvalý travní porost</t>
  </si>
  <si>
    <t xml:space="preserve">Lesní půda se stromy</t>
  </si>
  <si>
    <t xml:space="preserve">(0 v pořadí = nepoužití vrstvy)</t>
  </si>
  <si>
    <t xml:space="preserve">Lesní půda s křovinatým porostem</t>
  </si>
  <si>
    <t xml:space="preserve">Lesní půda s kosodřevinou</t>
  </si>
  <si>
    <t xml:space="preserve">Okrasná zahrada, park</t>
  </si>
  <si>
    <t xml:space="preserve">Liniová vegetace</t>
  </si>
  <si>
    <t xml:space="preserve">typveg_p</t>
  </si>
  <si>
    <t xml:space="preserve">Rašeliniště</t>
  </si>
  <si>
    <t xml:space="preserve">Lesní půda se stromy kategorizovaná</t>
  </si>
  <si>
    <t xml:space="preserve">DRUH_K</t>
  </si>
  <si>
    <t xml:space="preserve">N = 0, J = 3200, L = 3100, S = 3300</t>
  </si>
  <si>
    <t xml:space="preserve">VYSKA_K</t>
  </si>
  <si>
    <t xml:space="preserve">0 = 0, 1 = 1, 2 = 2, 3 =3, 4 = 4</t>
  </si>
  <si>
    <t xml:space="preserve">Skalní útvary</t>
  </si>
  <si>
    <t xml:space="preserve">Sesuv půdy, suť</t>
  </si>
  <si>
    <t xml:space="preserve">Rozvodna, transformovna</t>
  </si>
  <si>
    <t xml:space="preserve">PrecerpavaciStaniceProduktovodu</t>
  </si>
  <si>
    <t xml:space="preserve">MaloplosneZvlasteChraneneUzemi</t>
  </si>
  <si>
    <t xml:space="preserve">Heliport</t>
  </si>
  <si>
    <t xml:space="preserve">povrtlof_p</t>
  </si>
  <si>
    <t xml:space="preserve">nedost = 44200, zpev = 44100</t>
  </si>
  <si>
    <r>
      <rPr>
        <sz val="10"/>
        <rFont val="Arial"/>
        <family val="2"/>
        <charset val="1"/>
      </rPr>
      <t xml:space="preserve">U bufferů prosím vyplňte </t>
    </r>
    <r>
      <rPr>
        <b val="true"/>
        <sz val="10"/>
        <rFont val="Arial"/>
        <family val="2"/>
        <charset val="238"/>
      </rPr>
      <t xml:space="preserve">poloměry</t>
    </r>
    <r>
      <rPr>
        <sz val="10"/>
        <rFont val="Arial"/>
        <family val="2"/>
        <charset val="238"/>
      </rPr>
      <t xml:space="preserve">.</t>
    </r>
  </si>
  <si>
    <t xml:space="preserve">I zde uvádím přírůstky k základní hodnotě v hlavním listu</t>
  </si>
  <si>
    <t xml:space="preserve">hodnoty řídícího atributu</t>
  </si>
  <si>
    <t xml:space="preserve">přírůstky k LandUse code</t>
  </si>
  <si>
    <t xml:space="preserve">standartní orná půda</t>
  </si>
  <si>
    <t xml:space="preserve">ovocný sad</t>
  </si>
  <si>
    <t xml:space="preserve">trvalý travní porost</t>
  </si>
  <si>
    <t xml:space="preserve">travní porost (na orné půdě)</t>
  </si>
  <si>
    <t xml:space="preserve">rybník</t>
  </si>
  <si>
    <t xml:space="preserve">zalesněná půda</t>
  </si>
  <si>
    <t xml:space="preserve">mimoprodukční plocha</t>
  </si>
  <si>
    <t xml:space="preserve">jiná kultura</t>
  </si>
  <si>
    <t xml:space="preserve">školka</t>
  </si>
  <si>
    <t xml:space="preserve">plocha s kontejnery</t>
  </si>
  <si>
    <t xml:space="preserve">rychle rostoucí dřeviny pěstované na výmladkových plantážích</t>
  </si>
  <si>
    <t xml:space="preserve">plocha s víceletými produkčními plodinami</t>
  </si>
  <si>
    <t xml:space="preserve">plocha s lanýži</t>
  </si>
  <si>
    <t xml:space="preserve">Skupina DPZ</t>
  </si>
  <si>
    <t xml:space="preserve">popis interní</t>
  </si>
  <si>
    <t xml:space="preserve">zrn</t>
  </si>
  <si>
    <t xml:space="preserve">holá</t>
  </si>
  <si>
    <t xml:space="preserve">H</t>
  </si>
  <si>
    <t xml:space="preserve">J</t>
  </si>
  <si>
    <t xml:space="preserve">častečně</t>
  </si>
  <si>
    <t xml:space="preserve">zbytky</t>
  </si>
  <si>
    <t xml:space="preserve">porost</t>
  </si>
  <si>
    <t xml:space="preserve">Value</t>
  </si>
  <si>
    <t xml:space="preserve">Color</t>
  </si>
  <si>
    <t xml:space="preserve">Description</t>
  </si>
  <si>
    <t xml:space="preserve">Sm_kod</t>
  </si>
  <si>
    <t xml:space="preserve">#006400</t>
  </si>
  <si>
    <t xml:space="preserve">Tree cover</t>
  </si>
  <si>
    <t xml:space="preserve">Porost stromů</t>
  </si>
  <si>
    <t xml:space="preserve">Oblasti dominované stromy, které jsou definovány jako vegetace s minimální výškou 5 metrů.</t>
  </si>
  <si>
    <t xml:space="preserve">#ffbb22</t>
  </si>
  <si>
    <t xml:space="preserve">Shrubland</t>
  </si>
  <si>
    <t xml:space="preserve">Křovinaté porosty</t>
  </si>
  <si>
    <t xml:space="preserve">Oblasti pokryté keři, které jsou dřevnaté rostliny méně než 5 metrů vysoké.</t>
  </si>
  <si>
    <t xml:space="preserve">#ffff4c</t>
  </si>
  <si>
    <t xml:space="preserve">Grassland</t>
  </si>
  <si>
    <t xml:space="preserve">Travnaté porosty</t>
  </si>
  <si>
    <t xml:space="preserve">Oblasti, kde jsou dominantní vegetací trávy.</t>
  </si>
  <si>
    <t xml:space="preserve">#f096ff</t>
  </si>
  <si>
    <t xml:space="preserve">Cropland</t>
  </si>
  <si>
    <t xml:space="preserve">Orná půda</t>
  </si>
  <si>
    <t xml:space="preserve">Oblasti používané pro pěstování plodin, včetně jak ročních, tak víceletých plodin.</t>
  </si>
  <si>
    <t xml:space="preserve">#fa0000</t>
  </si>
  <si>
    <t xml:space="preserve">Built-up</t>
  </si>
  <si>
    <t xml:space="preserve">Zastavěné území</t>
  </si>
  <si>
    <t xml:space="preserve">Městské a infrastrukturní oblasti, včetně měst, vesnic, silnic a dalších konstruovaných prostředí.</t>
  </si>
  <si>
    <t xml:space="preserve">#b4b4b4</t>
  </si>
  <si>
    <t xml:space="preserve">Bare / sparse vegetation</t>
  </si>
  <si>
    <t xml:space="preserve">Neplodné/řídké vegetace</t>
  </si>
  <si>
    <t xml:space="preserve">Oblasti s malým nebo žádným vegetačním pokryvem, včetně pouští a skalnatých terénů.</t>
  </si>
  <si>
    <t xml:space="preserve">#f0f0f0</t>
  </si>
  <si>
    <t xml:space="preserve">Snow and ice</t>
  </si>
  <si>
    <t xml:space="preserve">Sníh a led</t>
  </si>
  <si>
    <t xml:space="preserve">Oblasti pokryté trvalým sněhem a ledem, jako jsou ledovce a polární ledové čepice.</t>
  </si>
  <si>
    <t xml:space="preserve">#0064c8</t>
  </si>
  <si>
    <t xml:space="preserve">Permanent water bodies</t>
  </si>
  <si>
    <t xml:space="preserve">Stálé vodní plochy</t>
  </si>
  <si>
    <t xml:space="preserve">Vodní plochy, které zůstávají celoročně, včetně jezer, řek a přehrad.</t>
  </si>
  <si>
    <t xml:space="preserve">#0096a0</t>
  </si>
  <si>
    <t xml:space="preserve">Herbaceous wetland</t>
  </si>
  <si>
    <t xml:space="preserve">Bylinné mokřady</t>
  </si>
  <si>
    <t xml:space="preserve">Mokřady dominované bylinnými rostlinami, typicky se nacházející v oblastech, které jsou trvale nebo sezónně nasyceny vodou.</t>
  </si>
  <si>
    <t xml:space="preserve">#00cf75</t>
  </si>
  <si>
    <t xml:space="preserve">Mangroves</t>
  </si>
  <si>
    <t xml:space="preserve">Mangrovy</t>
  </si>
  <si>
    <t xml:space="preserve">Pobřežní mokřady charakterizované solitolerantními mangrovníky.</t>
  </si>
  <si>
    <t xml:space="preserve">#fae6a0</t>
  </si>
  <si>
    <t xml:space="preserve">Moss and lichen</t>
  </si>
  <si>
    <t xml:space="preserve">Mechy a lišejníky</t>
  </si>
  <si>
    <t xml:space="preserve">Oblasti dominované ne cévnatými rostlinami, jako jsou mechy a lišejníky, často se nacházející v tundře a boreálních oblastech.</t>
  </si>
  <si>
    <t xml:space="preserve">k</t>
  </si>
  <si>
    <t xml:space="preserve">s</t>
  </si>
  <si>
    <t xml:space="preserve">D</t>
  </si>
  <si>
    <t xml:space="preserve">V</t>
  </si>
  <si>
    <t xml:space="preserve">DV</t>
  </si>
  <si>
    <t xml:space="preserve">D_name</t>
  </si>
  <si>
    <t xml:space="preserve">V_name</t>
  </si>
  <si>
    <t xml:space="preserve">LU</t>
  </si>
  <si>
    <t xml:space="preserve">TR</t>
  </si>
  <si>
    <t xml:space="preserve">HyPo</t>
  </si>
  <si>
    <t xml:space="preserve">LU_kode</t>
  </si>
  <si>
    <t xml:space="preserve">D2V0</t>
  </si>
  <si>
    <t xml:space="preserve">NEURČENO</t>
  </si>
  <si>
    <t xml:space="preserve">SPR</t>
  </si>
  <si>
    <t xml:space="preserve">D2V1</t>
  </si>
  <si>
    <t xml:space="preserve">skleník, pařeniště</t>
  </si>
  <si>
    <t xml:space="preserve">D2V2</t>
  </si>
  <si>
    <t xml:space="preserve">KP</t>
  </si>
  <si>
    <t xml:space="preserve">S</t>
  </si>
  <si>
    <t xml:space="preserve">D2V3</t>
  </si>
  <si>
    <t xml:space="preserve">plantáž dřevin</t>
  </si>
  <si>
    <t xml:space="preserve">D2V29</t>
  </si>
  <si>
    <t xml:space="preserve">fotovoltaická elektrárna</t>
  </si>
  <si>
    <t xml:space="preserve">OZ</t>
  </si>
  <si>
    <t xml:space="preserve">D2V30</t>
  </si>
  <si>
    <t xml:space="preserve">mez, stráň</t>
  </si>
  <si>
    <t xml:space="preserve">D3V0</t>
  </si>
  <si>
    <t xml:space="preserve">PA</t>
  </si>
  <si>
    <t xml:space="preserve">D3V1</t>
  </si>
  <si>
    <t xml:space="preserve">D3V29</t>
  </si>
  <si>
    <t xml:space="preserve">D3V30</t>
  </si>
  <si>
    <t xml:space="preserve">D4V0</t>
  </si>
  <si>
    <t xml:space="preserve">D4V1</t>
  </si>
  <si>
    <t xml:space="preserve">D4V29</t>
  </si>
  <si>
    <t xml:space="preserve">D4V30</t>
  </si>
  <si>
    <t xml:space="preserve">D5V0</t>
  </si>
  <si>
    <t xml:space="preserve">zahrada</t>
  </si>
  <si>
    <t xml:space="preserve">SZ</t>
  </si>
  <si>
    <t xml:space="preserve">P</t>
  </si>
  <si>
    <t xml:space="preserve">D5V1</t>
  </si>
  <si>
    <t xml:space="preserve">D5V29</t>
  </si>
  <si>
    <t xml:space="preserve">D5V30</t>
  </si>
  <si>
    <t xml:space="preserve">D6V0</t>
  </si>
  <si>
    <t xml:space="preserve">SE</t>
  </si>
  <si>
    <t xml:space="preserve">D6V1</t>
  </si>
  <si>
    <t xml:space="preserve">D6V29</t>
  </si>
  <si>
    <t xml:space="preserve">D6V30</t>
  </si>
  <si>
    <t xml:space="preserve">D7V0</t>
  </si>
  <si>
    <t xml:space="preserve">LO</t>
  </si>
  <si>
    <t xml:space="preserve">D7V1</t>
  </si>
  <si>
    <t xml:space="preserve">D7V2</t>
  </si>
  <si>
    <t xml:space="preserve">LR</t>
  </si>
  <si>
    <t xml:space="preserve">D7V3</t>
  </si>
  <si>
    <t xml:space="preserve">D7V29</t>
  </si>
  <si>
    <t xml:space="preserve">D7V30</t>
  </si>
  <si>
    <t xml:space="preserve">D10V0</t>
  </si>
  <si>
    <t xml:space="preserve">lesní pozemek</t>
  </si>
  <si>
    <t xml:space="preserve">D10V1</t>
  </si>
  <si>
    <t xml:space="preserve">D10V2</t>
  </si>
  <si>
    <t xml:space="preserve">D10V3</t>
  </si>
  <si>
    <t xml:space="preserve">D10V4</t>
  </si>
  <si>
    <t xml:space="preserve">les jiný než hospodářský</t>
  </si>
  <si>
    <t xml:space="preserve">D10V5</t>
  </si>
  <si>
    <t xml:space="preserve">lesní pozemek, na kterém je budova</t>
  </si>
  <si>
    <t xml:space="preserve">D10V17</t>
  </si>
  <si>
    <t xml:space="preserve">ostatní komunikace</t>
  </si>
  <si>
    <t xml:space="preserve">KO</t>
  </si>
  <si>
    <t xml:space="preserve">PR</t>
  </si>
  <si>
    <t xml:space="preserve">D10V20</t>
  </si>
  <si>
    <t xml:space="preserve">sportoviště a rekreační plocha</t>
  </si>
  <si>
    <t xml:space="preserve">D10V29</t>
  </si>
  <si>
    <t xml:space="preserve">D10V30</t>
  </si>
  <si>
    <t xml:space="preserve">D11V0</t>
  </si>
  <si>
    <t xml:space="preserve">vodní plocha</t>
  </si>
  <si>
    <t xml:space="preserve">D11V6</t>
  </si>
  <si>
    <t xml:space="preserve">D11V7</t>
  </si>
  <si>
    <t xml:space="preserve">koryto vodního toku přirozené nebo upravené</t>
  </si>
  <si>
    <t xml:space="preserve">D11V8</t>
  </si>
  <si>
    <t xml:space="preserve">koryto vodního toku umělé</t>
  </si>
  <si>
    <t xml:space="preserve">D11V9</t>
  </si>
  <si>
    <t xml:space="preserve">vodní nádrž přírodní</t>
  </si>
  <si>
    <t xml:space="preserve">D11V10</t>
  </si>
  <si>
    <t xml:space="preserve">vodní nádrž umělá</t>
  </si>
  <si>
    <t xml:space="preserve">D11V11</t>
  </si>
  <si>
    <t xml:space="preserve">zamokřená plocha</t>
  </si>
  <si>
    <t xml:space="preserve">D11V28</t>
  </si>
  <si>
    <t xml:space="preserve">vodní plocha, na které je budova</t>
  </si>
  <si>
    <t xml:space="preserve">D11V29</t>
  </si>
  <si>
    <t xml:space="preserve">D11V30</t>
  </si>
  <si>
    <t xml:space="preserve">D13V0</t>
  </si>
  <si>
    <t xml:space="preserve">zastavěná plocha a nádvoří</t>
  </si>
  <si>
    <t xml:space="preserve">D13V12</t>
  </si>
  <si>
    <t xml:space="preserve">společný dvůr</t>
  </si>
  <si>
    <t xml:space="preserve">HD</t>
  </si>
  <si>
    <t xml:space="preserve">D13V13</t>
  </si>
  <si>
    <t xml:space="preserve">zbořeniště</t>
  </si>
  <si>
    <t xml:space="preserve">D13V29</t>
  </si>
  <si>
    <t xml:space="preserve">D13V30</t>
  </si>
  <si>
    <t xml:space="preserve">D14V0</t>
  </si>
  <si>
    <t xml:space="preserve">ostatní plocha</t>
  </si>
  <si>
    <t xml:space="preserve">D14V3</t>
  </si>
  <si>
    <t xml:space="preserve">D14V11</t>
  </si>
  <si>
    <t xml:space="preserve">D14V14</t>
  </si>
  <si>
    <t xml:space="preserve">dráha</t>
  </si>
  <si>
    <t xml:space="preserve">ST</t>
  </si>
  <si>
    <t xml:space="preserve">D14V15</t>
  </si>
  <si>
    <t xml:space="preserve">dálnice</t>
  </si>
  <si>
    <t xml:space="preserve">D14V16</t>
  </si>
  <si>
    <t xml:space="preserve">silnice</t>
  </si>
  <si>
    <t xml:space="preserve">D14V17</t>
  </si>
  <si>
    <t xml:space="preserve">D14V18</t>
  </si>
  <si>
    <t xml:space="preserve">ostatní dopravní plocha</t>
  </si>
  <si>
    <t xml:space="preserve">D14V19</t>
  </si>
  <si>
    <t xml:space="preserve">zeleň</t>
  </si>
  <si>
    <t xml:space="preserve">D14V20</t>
  </si>
  <si>
    <t xml:space="preserve">D14V21</t>
  </si>
  <si>
    <t xml:space="preserve">pohřebiště</t>
  </si>
  <si>
    <t xml:space="preserve">D14V22</t>
  </si>
  <si>
    <t xml:space="preserve">kulturní a osvětová plocha</t>
  </si>
  <si>
    <t xml:space="preserve">D14V23</t>
  </si>
  <si>
    <t xml:space="preserve">manipulační plocha</t>
  </si>
  <si>
    <t xml:space="preserve">D14V25</t>
  </si>
  <si>
    <t xml:space="preserve">skládka</t>
  </si>
  <si>
    <t xml:space="preserve">D14V26</t>
  </si>
  <si>
    <t xml:space="preserve">jiná plocha</t>
  </si>
  <si>
    <t xml:space="preserve">D14V27</t>
  </si>
  <si>
    <t xml:space="preserve">neplodná půda</t>
  </si>
  <si>
    <t xml:space="preserve">HL</t>
  </si>
  <si>
    <t xml:space="preserve">D14V29</t>
  </si>
  <si>
    <t xml:space="preserve">D14V30</t>
  </si>
  <si>
    <t xml:space="preserve">NAZEV</t>
  </si>
  <si>
    <t xml:space="preserve">název EN</t>
  </si>
  <si>
    <t xml:space="preserve">A</t>
  </si>
  <si>
    <t xml:space="preserve">B</t>
  </si>
  <si>
    <t xml:space="preserve">Souvisla mestska zastavba</t>
  </si>
  <si>
    <t xml:space="preserve">Continuous urban fabric</t>
  </si>
  <si>
    <t xml:space="preserve">Nesouvisla mestska zastavba</t>
  </si>
  <si>
    <t xml:space="preserve">Discontinuous urban fabric</t>
  </si>
  <si>
    <t xml:space="preserve">Prumyslove a obchodni arealy</t>
  </si>
  <si>
    <t xml:space="preserve">Industrial and commercial units</t>
  </si>
  <si>
    <t xml:space="preserve">Cestni, zeleznicni sit a prilehle arealy</t>
  </si>
  <si>
    <t xml:space="preserve">Road and rail network and associated land</t>
  </si>
  <si>
    <t xml:space="preserve">Pristavy</t>
  </si>
  <si>
    <t xml:space="preserve">Port areas</t>
  </si>
  <si>
    <t xml:space="preserve">Letiste</t>
  </si>
  <si>
    <t xml:space="preserve">Airports</t>
  </si>
  <si>
    <t xml:space="preserve">Tezba nerostnych surovin</t>
  </si>
  <si>
    <t xml:space="preserve">Mineral extraction sites</t>
  </si>
  <si>
    <t xml:space="preserve">Skladky</t>
  </si>
  <si>
    <t xml:space="preserve">Dump sites</t>
  </si>
  <si>
    <t xml:space="preserve">Vystavba</t>
  </si>
  <si>
    <t xml:space="preserve">Construction sites</t>
  </si>
  <si>
    <t xml:space="preserve">Mestska zelen</t>
  </si>
  <si>
    <t xml:space="preserve">Green urban areas</t>
  </si>
  <si>
    <t xml:space="preserve">Arealy sportu</t>
  </si>
  <si>
    <t xml:space="preserve">Sport and leisure facilities</t>
  </si>
  <si>
    <t xml:space="preserve">Orna puda</t>
  </si>
  <si>
    <t xml:space="preserve">non-irrigated arable land</t>
  </si>
  <si>
    <t xml:space="preserve">Vineyard </t>
  </si>
  <si>
    <t xml:space="preserve">Ovocne stromy</t>
  </si>
  <si>
    <t xml:space="preserve">Fruit trees and berry plantation</t>
  </si>
  <si>
    <t xml:space="preserve">Louky a pastviny</t>
  </si>
  <si>
    <t xml:space="preserve">Pastures</t>
  </si>
  <si>
    <t xml:space="preserve">Jednorocni plodiny</t>
  </si>
  <si>
    <t xml:space="preserve">Annual crops associated with permanent crops</t>
  </si>
  <si>
    <t xml:space="preserve">Pole,louky,kultury</t>
  </si>
  <si>
    <t xml:space="preserve">Complex cultivation patterns</t>
  </si>
  <si>
    <t xml:space="preserve">Zemedelske arealy</t>
  </si>
  <si>
    <t xml:space="preserve">Land principally occupied by agriculture, with significant areas of natural vegetation</t>
  </si>
  <si>
    <t xml:space="preserve">Listnate lesy</t>
  </si>
  <si>
    <t xml:space="preserve">Broad-leaved forests</t>
  </si>
  <si>
    <t xml:space="preserve">Jehlicnate lesy</t>
  </si>
  <si>
    <t xml:space="preserve">Coniferous forests</t>
  </si>
  <si>
    <t xml:space="preserve">Smisene lesy</t>
  </si>
  <si>
    <t xml:space="preserve">Mixed forests</t>
  </si>
  <si>
    <t xml:space="preserve">Prirozene louky</t>
  </si>
  <si>
    <t xml:space="preserve">Natural grassland</t>
  </si>
  <si>
    <t xml:space="preserve">Vresoviste a slatiny</t>
  </si>
  <si>
    <t xml:space="preserve">Moors and heathland</t>
  </si>
  <si>
    <t xml:space="preserve">Leso-kroviny</t>
  </si>
  <si>
    <t xml:space="preserve">Transitional woodland/shrub</t>
  </si>
  <si>
    <t xml:space="preserve">Plaze, duny a pisky</t>
  </si>
  <si>
    <t xml:space="preserve">Beaches, dunes, and sand plains</t>
  </si>
  <si>
    <t xml:space="preserve">Skaly</t>
  </si>
  <si>
    <t xml:space="preserve">Bare rocks</t>
  </si>
  <si>
    <t xml:space="preserve">Ridka vegetace</t>
  </si>
  <si>
    <t xml:space="preserve">Sparsely vegetated areas</t>
  </si>
  <si>
    <t xml:space="preserve">Spaleniste</t>
  </si>
  <si>
    <t xml:space="preserve">Burnt area</t>
  </si>
  <si>
    <t xml:space="preserve">Ledovce a vecny snih</t>
  </si>
  <si>
    <t xml:space="preserve">Glaciers and perpetual snow</t>
  </si>
  <si>
    <t xml:space="preserve">Mocaly a raseliniste</t>
  </si>
  <si>
    <t xml:space="preserve">Inland marshes</t>
  </si>
  <si>
    <t xml:space="preserve">Raseliniste</t>
  </si>
  <si>
    <t xml:space="preserve">Peatbogs</t>
  </si>
  <si>
    <t xml:space="preserve">Vodni toky</t>
  </si>
  <si>
    <t xml:space="preserve">Water courses</t>
  </si>
  <si>
    <t xml:space="preserve">Vodni plochy</t>
  </si>
  <si>
    <t xml:space="preserve">Water bodies</t>
  </si>
  <si>
    <t xml:space="preserve"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</si>
  <si>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 xml:space="preserve">https://land.copernicus.eu/en/products/clc-backbone</t>
  </si>
  <si>
    <t xml:space="preserve">Typ povrchu</t>
  </si>
  <si>
    <t xml:space="preserve">Popis LU</t>
  </si>
  <si>
    <t xml:space="preserve">KÓD</t>
  </si>
  <si>
    <t xml:space="preserve">Čísla CN dle hydr.sk.p.</t>
  </si>
  <si>
    <t xml:space="preserve">TR (treatment)</t>
  </si>
  <si>
    <t xml:space="preserve">HyPo (hydrol. podmínky)</t>
  </si>
  <si>
    <t xml:space="preserve">KÓD FINAL</t>
  </si>
  <si>
    <t xml:space="preserve">AB</t>
  </si>
  <si>
    <t xml:space="preserve">BC</t>
  </si>
  <si>
    <t xml:space="preserve">CD</t>
  </si>
  <si>
    <t xml:space="preserve">Úhor černý</t>
  </si>
  <si>
    <t xml:space="preserve">UK</t>
  </si>
  <si>
    <t xml:space="preserve">Úhor, posklizňové zbytky, špatné hydrologické podmínky</t>
  </si>
  <si>
    <t xml:space="preserve">UPZŠ</t>
  </si>
  <si>
    <t xml:space="preserve">UPZ</t>
  </si>
  <si>
    <t xml:space="preserve">Úhor, posklizňové zbytky, dobré hydrologické podmínky</t>
  </si>
  <si>
    <t xml:space="preserve">UPZD</t>
  </si>
  <si>
    <t xml:space="preserve">Širokořádkové plodiny, přímé řádky, špatné hydrologické podmínky</t>
  </si>
  <si>
    <t xml:space="preserve">ŠPŠ</t>
  </si>
  <si>
    <t xml:space="preserve">Širokořádkové plodiny, přímé řádky, dobré hydrologické podmínky</t>
  </si>
  <si>
    <t xml:space="preserve">ŠPD</t>
  </si>
  <si>
    <t xml:space="preserve">Širokořádkové plodiny, přímé řádky, posklizňové zbytky, špatné hydrologické podmínky</t>
  </si>
  <si>
    <t xml:space="preserve">ŠPPZŠ</t>
  </si>
  <si>
    <t xml:space="preserve">SPRPZ</t>
  </si>
  <si>
    <t xml:space="preserve">Širokořádkové plodiny, přímé řádky, posklizňové zbytky, dobré hydrologické podmínky</t>
  </si>
  <si>
    <t xml:space="preserve">ŠPPZD</t>
  </si>
  <si>
    <t xml:space="preserve">Širokořádkové plodiny, vrstevnicové řádky, špatné hydrologické podmínky</t>
  </si>
  <si>
    <t xml:space="preserve">ŠVŠ</t>
  </si>
  <si>
    <t xml:space="preserve">SVR</t>
  </si>
  <si>
    <t xml:space="preserve">Širokořádkové plodiny, vrstevnicové řádky, dobré hydrologické podmínky</t>
  </si>
  <si>
    <t xml:space="preserve">ŠVD</t>
  </si>
  <si>
    <t xml:space="preserve">Širokořádkové plodiny, vrstevnicové řádky, posklizňové zbytky, špatné hydrologické podmínky</t>
  </si>
  <si>
    <t xml:space="preserve">ŠVPZŠ</t>
  </si>
  <si>
    <t xml:space="preserve">SVRPZ</t>
  </si>
  <si>
    <t xml:space="preserve">Širokořádkové plodiny, vrstevnicové řádky, posklizňové zbytky, dobré hydrologické podmínky</t>
  </si>
  <si>
    <t xml:space="preserve">ŠVPZD</t>
  </si>
  <si>
    <t xml:space="preserve">Širokořádkové plodiny, vrstevnicové řádky, terasové pěstování plodin, špatné hydrologické podmínky</t>
  </si>
  <si>
    <t xml:space="preserve">ŠVPPŠ</t>
  </si>
  <si>
    <t xml:space="preserve">SVRTE</t>
  </si>
  <si>
    <t xml:space="preserve">Širokořádkové plodiny, vrstevnicové řádky, terasové pěstování plodin, dobré hydrologické podmínky</t>
  </si>
  <si>
    <t xml:space="preserve">ŠVPPD</t>
  </si>
  <si>
    <t xml:space="preserve">Širokořádkové plodiny, vrstevnicové řádky, terasové pěstování plodin, posklizňové zbytky, špatné hydrologické podmínky</t>
  </si>
  <si>
    <t xml:space="preserve">ŠVPPPZŠ</t>
  </si>
  <si>
    <t xml:space="preserve">SVRTEPZ</t>
  </si>
  <si>
    <t xml:space="preserve">Širokořádkové plodiny, vrstevnicové řádky, terasové pěstování plodin, posklizňové zbytky, dobré hydrologické podmínky</t>
  </si>
  <si>
    <t xml:space="preserve">ŠVPPPZD</t>
  </si>
  <si>
    <t xml:space="preserve">Úzkořádkové plodiny, přímé řádky, špatné hydrologické podmínky</t>
  </si>
  <si>
    <t xml:space="preserve">ÚPŠ</t>
  </si>
  <si>
    <t xml:space="preserve">UPR</t>
  </si>
  <si>
    <t xml:space="preserve">Úzkořádkové plodiny, přímé řádky, dobré hydrologické podmínky</t>
  </si>
  <si>
    <t xml:space="preserve">ÚPD</t>
  </si>
  <si>
    <t xml:space="preserve">Úzkořádkové plodiny, přímé řádky, posklizňové zbytky, špatné hydrologické podmínky</t>
  </si>
  <si>
    <t xml:space="preserve">ÚPPZŠ</t>
  </si>
  <si>
    <t xml:space="preserve">UPRPZ</t>
  </si>
  <si>
    <t xml:space="preserve">Úzkořádkové plodiny, přímé řádky, posklizňové zbytky, dobré hydrologické podmínky</t>
  </si>
  <si>
    <t xml:space="preserve">ÚPPZD</t>
  </si>
  <si>
    <t xml:space="preserve">Úzkořádkové plodiny, vrstevnicové řádky, špatné hydrologické podmínky</t>
  </si>
  <si>
    <t xml:space="preserve">ÚVŠ</t>
  </si>
  <si>
    <t xml:space="preserve">UVR</t>
  </si>
  <si>
    <t xml:space="preserve">Úzkořádkové plodiny, vrstevnicové řádky, dobré hydrologické podmínky</t>
  </si>
  <si>
    <t xml:space="preserve">ÚVD</t>
  </si>
  <si>
    <t xml:space="preserve">Úzkořádkové plodiny, vrstevnicové řádky, posklizňové zbytky, špatné hydrologické podmínky</t>
  </si>
  <si>
    <t xml:space="preserve">ÚVPZŠ</t>
  </si>
  <si>
    <t xml:space="preserve">UVRPZ</t>
  </si>
  <si>
    <t xml:space="preserve">Úzkořádkové plodiny, vrstevnicové řádky, posklizňové zbytky, dobré hydrologické podmínky</t>
  </si>
  <si>
    <t xml:space="preserve">ÚVPZD</t>
  </si>
  <si>
    <t xml:space="preserve">Úzkořádkové plodiny, vrstevnicové řádky, terasové pěstování plodin, špatné hydrologické podmínky</t>
  </si>
  <si>
    <t xml:space="preserve">ÚVPPŠ</t>
  </si>
  <si>
    <t xml:space="preserve">UVRTE</t>
  </si>
  <si>
    <t xml:space="preserve">Úzkořádkové plodiny, vrstevnicové řádky, terasové pěstování plodin, dobré hydrologické podmínky</t>
  </si>
  <si>
    <t xml:space="preserve">ÚVPPD</t>
  </si>
  <si>
    <t xml:space="preserve">Úzkořádkové plodiny, vrstevnicové řádky, terasové pěstování plodin, posklizňové zbytky, špatné hydrologické podmínky</t>
  </si>
  <si>
    <t xml:space="preserve">ŠVPPZŠ</t>
  </si>
  <si>
    <t xml:space="preserve">UVRTEPZ</t>
  </si>
  <si>
    <t xml:space="preserve">Úzkořádkové plodiny, vrstevnicové řádky, terasové pěstování plodin, posklizňové zbytky, dobré hydrologické podmínky</t>
  </si>
  <si>
    <t xml:space="preserve">ÚVPPZD</t>
  </si>
  <si>
    <t xml:space="preserve">Víceleté pícniny, přímé řádky, špatné hydrologické podmínky</t>
  </si>
  <si>
    <t xml:space="preserve">PPŠ</t>
  </si>
  <si>
    <t xml:space="preserve">PPR</t>
  </si>
  <si>
    <t xml:space="preserve">Víceleté pícniny, přímé řádky, dobré hydrologické podmínky</t>
  </si>
  <si>
    <t xml:space="preserve">PPD</t>
  </si>
  <si>
    <t xml:space="preserve">Víceleté pícniny, vrstevnicové řádky, špatné hydrologické podmínky</t>
  </si>
  <si>
    <t xml:space="preserve">PVŠ</t>
  </si>
  <si>
    <t xml:space="preserve">PVR</t>
  </si>
  <si>
    <t xml:space="preserve">Víceleté pícniny, vrstevnicové řádky, dobré hydrologické podmínky</t>
  </si>
  <si>
    <t xml:space="preserve">PVD</t>
  </si>
  <si>
    <t xml:space="preserve">Víceleté pícniny, vrstevnicové řádky, posklizňové zbytky, špatné hydrologické podmínky</t>
  </si>
  <si>
    <t xml:space="preserve">PVPZŠ</t>
  </si>
  <si>
    <t xml:space="preserve">PVRPA</t>
  </si>
  <si>
    <t xml:space="preserve">Víceleté pícniny, vrstevnicové řádky, posklizňové zbytky, dobré hydrologické podmínky</t>
  </si>
  <si>
    <t xml:space="preserve">PVPZD</t>
  </si>
  <si>
    <t xml:space="preserve">Pastviny, pokryv &lt; 50% nebo intenzivní pastva bez ochrany mulčem</t>
  </si>
  <si>
    <t xml:space="preserve">Pastviny, pokryv &lt; 50 - 75% bez intenzivní pastvy</t>
  </si>
  <si>
    <t xml:space="preserve">PB</t>
  </si>
  <si>
    <t xml:space="preserve">Pastviny, pokryv &gt; 75% s lehkou nebo příležitostnou pastvou</t>
  </si>
  <si>
    <t xml:space="preserve">PC</t>
  </si>
  <si>
    <t xml:space="preserve">Louky chráněné před pastvou, sklízené na seno</t>
  </si>
  <si>
    <t xml:space="preserve">Křoviny s travním podrostem, pokryv &lt; 50%</t>
  </si>
  <si>
    <t xml:space="preserve">KA</t>
  </si>
  <si>
    <t xml:space="preserve">Křoviny s travním podrostem, pokryv 50 - 75%</t>
  </si>
  <si>
    <t xml:space="preserve">KB</t>
  </si>
  <si>
    <t xml:space="preserve">Křoviny s travním podrostem, pokryv &gt; 75%</t>
  </si>
  <si>
    <t xml:space="preserve">KC</t>
  </si>
  <si>
    <t xml:space="preserve">Sad extenzivní, 50 % stromy a 50 % travní porost, špatný hydrologický stav</t>
  </si>
  <si>
    <t xml:space="preserve">SŠ</t>
  </si>
  <si>
    <t xml:space="preserve">Sad extenzivní, 50 % stromy a 50 % travní porost, průměrný hydrologický stav</t>
  </si>
  <si>
    <t xml:space="preserve">SS</t>
  </si>
  <si>
    <t xml:space="preserve">Sad extenzivní, 50 % stromy a 50 % travní porost, dobrý hydrologický stav</t>
  </si>
  <si>
    <t xml:space="preserve">SD</t>
  </si>
  <si>
    <t xml:space="preserve">Les řídký, háj, do 60 % pokryv stromů, špatné hydrologické podmínky: minimum hrabanky a podrost poničený pastvou či vypalováním</t>
  </si>
  <si>
    <t xml:space="preserve">LŠ</t>
  </si>
  <si>
    <t xml:space="preserve">Les řídký, háj, do 60 % pokryv stromů, průměrné hydrologické podmínky: povrch částečně kryt hrabankou, podrost redukován pastvou ale ne vypalováním</t>
  </si>
  <si>
    <t xml:space="preserve">LS</t>
  </si>
  <si>
    <t xml:space="preserve">Les řídký, háj, do 60 % pokryv stromů, dobré hydrologické podmínky: povrch chráněn hrabankou a podrostem, neprobíhá pastva</t>
  </si>
  <si>
    <t xml:space="preserve">LD</t>
  </si>
  <si>
    <t xml:space="preserve">Hospodářský dvůr - budovy, obslužné komunikace a okolní plochy</t>
  </si>
  <si>
    <t xml:space="preserve">Les přirozený, nad 60 % pokryv stromů, třída hydrologických podmínek 1</t>
  </si>
  <si>
    <t xml:space="preserve">Les přirozený, nad 60 % pokryv stromů, třída hydrologických podmínek 2</t>
  </si>
  <si>
    <t xml:space="preserve">Les přirozený, nad 60 % pokryv stromů, třída hydrologických podmínek 3</t>
  </si>
  <si>
    <t xml:space="preserve">Les přirozený, nad 60 % pokryv stromů, třída hydrologických podmínek 4</t>
  </si>
  <si>
    <t xml:space="preserve">Les přirozený, nad 60 % pokryv stromů, třída hydrologických podmínek 5</t>
  </si>
  <si>
    <t xml:space="preserve">Les přirozený, nad 60 % pokryv stromů, třída hydrologických podmínek 6</t>
  </si>
  <si>
    <t xml:space="preserve">Nepropustné plochy - parkoviště, střechy, příjezdové komunikace (pouze vozovka, bez přilehlých zelených pásů či příkopů), vodní a podmáčené plochy</t>
  </si>
  <si>
    <t xml:space="preserve">NP</t>
  </si>
  <si>
    <t xml:space="preserve">Komunikace dlážděná/živičná s obrubníky a dešťovými vpustěmi, bez přilehlých zelených pásů či příkopů</t>
  </si>
  <si>
    <t xml:space="preserve">Komunikace dlážděná/živičná s otevřenými příkopy</t>
  </si>
  <si>
    <t xml:space="preserve">KD</t>
  </si>
  <si>
    <t xml:space="preserve">Komunikace makadam/štěrk (vozovka + přilehlé součásti parcely)</t>
  </si>
  <si>
    <t xml:space="preserve">KM</t>
  </si>
  <si>
    <t xml:space="preserve">Komunikace nezpevněná, hliněná (vozovka + přilehlé součásti parcely)</t>
  </si>
  <si>
    <t xml:space="preserve">KN</t>
  </si>
  <si>
    <t xml:space="preserve">Sídelní zeleň (travnaté plochy, parky, golfová hřiště, hřbitovy aj.), špatné hydrologické podmínky</t>
  </si>
  <si>
    <t xml:space="preserve">Sídelní zeleň (travnaté plochy, parky, golfová hřiště, hřbitovy aj.), průměrné hydrologické podmínky</t>
  </si>
  <si>
    <t xml:space="preserve">Sídelní zeleň (travnaté plochy, parky, golfová hřiště, hřbitovy aj.), dobré hydrologické podmínky</t>
  </si>
  <si>
    <t xml:space="preserve">Městská zástavba, převládající komerční a obchodní využití, 85 % nepropustných ploch, napojení na kanalizaci</t>
  </si>
  <si>
    <t xml:space="preserve">MZ</t>
  </si>
  <si>
    <t xml:space="preserve">Městská zástavba, převládající průmyslové využití, 72 % nepropustných ploch, napojení na kanalizaci</t>
  </si>
  <si>
    <t xml:space="preserve">Obytná zástavba, průměrný pozemek 500 m2, cca 65 % nepropustných ploch</t>
  </si>
  <si>
    <t xml:space="preserve">Obytná zástavba, průměrný pozemek 1000 m2, cca 38 % nepropustných ploch</t>
  </si>
  <si>
    <t xml:space="preserve">Obytná zástavba, průměrný pozemek 1350 m2, cca 30 % nepropustných ploch</t>
  </si>
  <si>
    <t xml:space="preserve">Obytná zástavba, průměrný pozemek 2000 m2, cca 25 % nepropustných ploch</t>
  </si>
  <si>
    <t xml:space="preserve">Obytná zástavba, průměrný pozemek 4000 m2, cca 20 % nepropustných ploch</t>
  </si>
  <si>
    <t xml:space="preserve">Obytná zástavba, průměrný pozemek 8000 m2, cca 12 % nepropustných ploch</t>
  </si>
  <si>
    <t xml:space="preserve">Nově urbanizované plochy, pouze propustné povrchy, bez vegetace</t>
  </si>
  <si>
    <t xml:space="preserve">UP</t>
  </si>
  <si>
    <t xml:space="preserve">Kategore LU</t>
  </si>
  <si>
    <t xml:space="preserve">Čísla CN dle hydrologické skupiny půd.</t>
  </si>
  <si>
    <t xml:space="preserve">Louky, pastviny sady</t>
  </si>
  <si>
    <t xml:space="preserve">Lesní plochy</t>
  </si>
  <si>
    <t xml:space="preserve">Antropogenizované a ostatí plochy</t>
  </si>
  <si>
    <t xml:space="preserve">Městská zástavba, převládající komerční a obchodní využití, 85 % zastavěnost, napojení na kanalizaci</t>
  </si>
  <si>
    <t xml:space="preserve">Městská zástavba, převládající průmyslové využití, 72 % zastavěnost, napojení na kanalizaci</t>
  </si>
  <si>
    <t xml:space="preserve">Obytná zástavba, průměrný pozemek 500 m2, cca 65 % zastavěnost</t>
  </si>
  <si>
    <t xml:space="preserve">Obytná zástavba, průměrný pozemek 1000 m2, cca 38 % zastavěnost</t>
  </si>
  <si>
    <t xml:space="preserve">Obytná zástavba, průměrný pozemek 1350 m2, cca 30 % zastavěnost</t>
  </si>
  <si>
    <t xml:space="preserve">Obytná zástavba, průměrný pozemek 2000 m2, cca 25 % zastavěnost</t>
  </si>
  <si>
    <t xml:space="preserve">Obytná zástavba, průměrný pozemek 4000 m2, cca 20 % zastavěnost</t>
  </si>
  <si>
    <t xml:space="preserve">Obytná zástavba, průměrný pozemek 8000 m2, cca 12 % zastavěnost</t>
  </si>
  <si>
    <t xml:space="preserve">OpenLandMap</t>
  </si>
  <si>
    <t xml:space="preserve">Jíl</t>
  </si>
  <si>
    <t xml:space="preserve">#d5c36b</t>
  </si>
  <si>
    <t xml:space="preserve">Cl</t>
  </si>
  <si>
    <t xml:space="preserve">#b96947</t>
  </si>
  <si>
    <t xml:space="preserve">SiCl</t>
  </si>
  <si>
    <t xml:space="preserve">#f86714</t>
  </si>
  <si>
    <t xml:space="preserve">SiClLo</t>
  </si>
  <si>
    <t xml:space="preserve">#ae868f</t>
  </si>
  <si>
    <t xml:space="preserve">ClLo</t>
  </si>
  <si>
    <t xml:space="preserve">#fff72e</t>
  </si>
  <si>
    <t xml:space="preserve">Si</t>
  </si>
  <si>
    <t xml:space="preserve">#3e5a14</t>
  </si>
  <si>
    <t xml:space="preserve">SiLo</t>
  </si>
  <si>
    <t xml:space="preserve">#9d3706</t>
  </si>
  <si>
    <t xml:space="preserve">SaCl</t>
  </si>
  <si>
    <t xml:space="preserve">#368f20</t>
  </si>
  <si>
    <t xml:space="preserve">Lo</t>
  </si>
  <si>
    <t xml:space="preserve">#46d143</t>
  </si>
  <si>
    <t xml:space="preserve">SaClLo</t>
  </si>
  <si>
    <t xml:space="preserve">#ffd557</t>
  </si>
  <si>
    <t xml:space="preserve">SaLo</t>
  </si>
  <si>
    <t xml:space="preserve">#ff5a9d</t>
  </si>
  <si>
    <t xml:space="preserve">LoSa</t>
  </si>
  <si>
    <t xml:space="preserve">#ff005b</t>
  </si>
  <si>
    <t xml:space="preserve">Sa</t>
  </si>
  <si>
    <t xml:space="preserve">b0 Class Table</t>
  </si>
  <si>
    <t xml:space="preserve">b10 Class Table</t>
  </si>
  <si>
    <t xml:space="preserve">b30 Class Table</t>
  </si>
  <si>
    <t xml:space="preserve">b60 Class Table</t>
  </si>
  <si>
    <t xml:space="preserve">b100 Class Table</t>
  </si>
  <si>
    <t xml:space="preserve">b200 Class Table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</si>
</sst>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\ _K_č"/>
    <numFmt numFmtId="167" formatCode="#,##0.00\ _K_č"/>
    <numFmt numFmtId="168" formatCode="0.00E+00"/>
    <numFmt numFmtId="169" formatCode="0.00"/>
    <numFmt numFmtId="170" formatCode="General"/>
    <numFmt numFmtId="171" formatCode="0.000"/>
    <numFmt numFmtId="172" formatCode="0"/>
  </numFmts>
  <fonts count="28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sz val="10"/>
      <name val="Arial"/>
      <family val="2"/>
      <charset val="1"/>
    </font>
    <font>
      <u val="single"/>
      <sz val="11"/>
      <color theme="10"/>
      <name val="Calibri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  <font>
      <b val="true"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sz val="9"/>
      <color rgb="FF000000"/>
      <name val="Tahoma"/>
      <family val="0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Times New Roman"/>
      <family val="0"/>
      <charset val="204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0000"/>
      <name val="Tahoma"/>
      <family val="2"/>
      <charset val="238"/>
    </font>
    <font>
      <b val="true"/>
      <sz val="10"/>
      <color rgb="FF000000"/>
      <name val="Aptos Narrow"/>
      <family val="0"/>
      <charset val="1"/>
    </font>
    <font>
      <sz val="10"/>
      <color rgb="FF000000"/>
      <name val="Aptos Narrow"/>
      <family val="0"/>
      <charset val="1"/>
    </font>
    <font>
      <b val="true"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Var(--devsite-primary-font-fami"/>
      <family val="0"/>
      <charset val="1"/>
    </font>
    <font>
      <b val="true"/>
      <sz val="12"/>
      <color rgb="FF202124"/>
      <name val="Arial"/>
      <family val="2"/>
      <charset val="238"/>
    </font>
    <font>
      <b val="true"/>
      <sz val="11"/>
      <color theme="1"/>
      <name val="Var(--devsite-primary-font-fam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theme="0" tint="-0.15"/>
        <bgColor rgb="FFDAE3F3"/>
      </patternFill>
    </fill>
    <fill>
      <patternFill patternType="solid">
        <fgColor theme="5" tint="-0.25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DAF2D0"/>
      </patternFill>
    </fill>
    <fill>
      <patternFill patternType="solid">
        <fgColor theme="5" tint="0.5999"/>
        <bgColor rgb="FFFBE2D5"/>
      </patternFill>
    </fill>
    <fill>
      <patternFill patternType="solid">
        <fgColor theme="4" tint="0.7999"/>
        <bgColor rgb="FFDEEBF7"/>
      </patternFill>
    </fill>
    <fill>
      <patternFill patternType="solid">
        <fgColor rgb="FFFFB66C"/>
        <bgColor rgb="FFF8CBAD"/>
      </patternFill>
    </fill>
    <fill>
      <patternFill patternType="solid">
        <fgColor rgb="FFFBE2D5"/>
        <bgColor rgb="FFFFF2CC"/>
      </patternFill>
    </fill>
    <fill>
      <patternFill patternType="solid">
        <fgColor rgb="FFDAF2D0"/>
        <bgColor rgb="FFE2F0D9"/>
      </patternFill>
    </fill>
    <fill>
      <patternFill patternType="solid">
        <fgColor rgb="FFC1F0C8"/>
        <bgColor rgb="FFDAF2D0"/>
      </patternFill>
    </fill>
    <fill>
      <patternFill patternType="solid">
        <fgColor rgb="FF83E28E"/>
        <bgColor rgb="FFC5E0B4"/>
      </patternFill>
    </fill>
    <fill>
      <patternFill patternType="solid">
        <fgColor rgb="FFC0C0C0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"/>
        <bgColor rgb="FFFBE2D5"/>
      </patternFill>
    </fill>
    <fill>
      <patternFill patternType="solid">
        <fgColor theme="9" tint="-0.25"/>
        <bgColor rgb="FF339966"/>
      </patternFill>
    </fill>
    <fill>
      <patternFill patternType="solid">
        <fgColor theme="0" tint="-0.5"/>
        <bgColor rgb="FF666699"/>
      </patternFill>
    </fill>
    <fill>
      <patternFill patternType="solid">
        <fgColor theme="0" tint="-0.25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6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5" fillId="8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6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26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26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14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1" fillId="2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2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9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2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2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2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2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15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5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1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4" fillId="5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4" fillId="5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6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4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7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1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8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18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1"/>
    <cellStyle name="Normální 2 2" xfId="22"/>
    <cellStyle name="Normální 3" xfId="23"/>
    <cellStyle name="Normální 4" xfId="24"/>
    <cellStyle name="Normální 5" xfId="25"/>
    <cellStyle name="Normální 6" xfId="26"/>
    <cellStyle name="*unknown*" xfId="20" builtinId="8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>
          <bgColor theme="4" tint="0.7999"/>
        </patternFill>
      </fill>
    </dxf>
    <dxf>
      <fill>
        <patternFill>
          <bgColor theme="9" tint="0.5999"/>
        </patternFill>
      </fill>
    </dxf>
    <dxf>
      <fill>
        <patternFill>
          <bgColor theme="8" tint="0.7999"/>
        </patternFill>
      </fill>
    </dxf>
    <dxf>
      <fill>
        <patternFill>
          <bgColor theme="2" tint="-0.15"/>
        </patternFill>
      </fill>
    </dxf>
    <dxf>
      <fill>
        <patternFill>
          <bgColor rgb="FFFFFF00"/>
        </patternFill>
      </fill>
    </dxf>
    <dxf>
      <fill>
        <patternFill>
          <bgColor theme="4" tint="0.7999"/>
        </patternFill>
      </fill>
    </dxf>
    <dxf>
      <fill>
        <patternFill>
          <bgColor theme="9" tint="0.5999"/>
        </patternFill>
      </fill>
    </dxf>
    <dxf>
      <fill>
        <patternFill>
          <bgColor theme="8" tint="0.7999"/>
        </patternFill>
      </fill>
    </dxf>
    <dxf>
      <fill>
        <patternFill>
          <bgColor theme="8" tint="0.7999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BE2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DAE3F3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DAF2D0"/>
      <rgbColor rgb="FFC1F0C8"/>
      <rgbColor rgb="FFBFBFBF"/>
      <rgbColor rgb="FFFFB66C"/>
      <rgbColor rgb="FFC5C3C3"/>
      <rgbColor rgb="FFF8CBAD"/>
      <rgbColor rgb="FF3366FF"/>
      <rgbColor rgb="FF83E28E"/>
      <rgbColor rgb="FF99CC00"/>
      <rgbColor rgb="FFFFCC00"/>
      <rgbColor rgb="FFBF9000"/>
      <rgbColor rgb="FFC55A11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externalLink" Target="externalLinks/externalLink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7</xdr:row>
      <xdr:rowOff>0</xdr:rowOff>
    </xdr:from>
    <xdr:to>
      <xdr:col>10</xdr:col>
      <xdr:colOff>843480</xdr:colOff>
      <xdr:row>18</xdr:row>
      <xdr:rowOff>178560</xdr:rowOff>
    </xdr:to>
    <xdr:sp>
      <xdr:nvSpPr>
        <xdr:cNvPr id="0" name="AutoShape 1"/>
        <xdr:cNvSpPr/>
      </xdr:nvSpPr>
      <xdr:spPr>
        <a:xfrm>
          <a:off x="7818840" y="1266840"/>
          <a:ext cx="2704680" cy="2169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550440</xdr:colOff>
      <xdr:row>10</xdr:row>
      <xdr:rowOff>83880</xdr:rowOff>
    </xdr:from>
    <xdr:to>
      <xdr:col>28</xdr:col>
      <xdr:colOff>232560</xdr:colOff>
      <xdr:row>31</xdr:row>
      <xdr:rowOff>112680</xdr:rowOff>
    </xdr:to>
    <xdr:pic>
      <xdr:nvPicPr>
        <xdr:cNvPr id="1" name="Obrázek 2" descr=""/>
        <xdr:cNvPicPr/>
      </xdr:nvPicPr>
      <xdr:blipFill>
        <a:blip r:embed="rId1"/>
        <a:stretch/>
      </xdr:blipFill>
      <xdr:spPr>
        <a:xfrm>
          <a:off x="20270880" y="1893600"/>
          <a:ext cx="3120840" cy="3829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302760</xdr:colOff>
      <xdr:row>82</xdr:row>
      <xdr:rowOff>25200</xdr:rowOff>
    </xdr:from>
    <xdr:to>
      <xdr:col>0</xdr:col>
      <xdr:colOff>2600640</xdr:colOff>
      <xdr:row>92</xdr:row>
      <xdr:rowOff>31680</xdr:rowOff>
    </xdr:to>
    <xdr:pic>
      <xdr:nvPicPr>
        <xdr:cNvPr id="2" name="Image 1" descr=""/>
        <xdr:cNvPicPr/>
      </xdr:nvPicPr>
      <xdr:blipFill>
        <a:blip r:embed="rId1"/>
        <a:srcRect l="52458" t="0" r="0" b="34923"/>
        <a:stretch/>
      </xdr:blipFill>
      <xdr:spPr>
        <a:xfrm>
          <a:off x="302760" y="13437720"/>
          <a:ext cx="2297880" cy="162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1513440</xdr:colOff>
      <xdr:row>82</xdr:row>
      <xdr:rowOff>59400</xdr:rowOff>
    </xdr:from>
    <xdr:to>
      <xdr:col>0</xdr:col>
      <xdr:colOff>1546200</xdr:colOff>
      <xdr:row>84</xdr:row>
      <xdr:rowOff>20160</xdr:rowOff>
    </xdr:to>
    <xdr:sp>
      <xdr:nvSpPr>
        <xdr:cNvPr id="3" name="Line 2"/>
        <xdr:cNvSpPr/>
      </xdr:nvSpPr>
      <xdr:spPr>
        <a:xfrm flipV="1">
          <a:off x="1513440" y="13471920"/>
          <a:ext cx="32760" cy="28440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1742760</xdr:colOff>
      <xdr:row>88</xdr:row>
      <xdr:rowOff>95040</xdr:rowOff>
    </xdr:from>
    <xdr:to>
      <xdr:col>0</xdr:col>
      <xdr:colOff>1791720</xdr:colOff>
      <xdr:row>89</xdr:row>
      <xdr:rowOff>63720</xdr:rowOff>
    </xdr:to>
    <xdr:sp>
      <xdr:nvSpPr>
        <xdr:cNvPr id="4" name="Line 3"/>
        <xdr:cNvSpPr/>
      </xdr:nvSpPr>
      <xdr:spPr>
        <a:xfrm>
          <a:off x="1742760" y="14479200"/>
          <a:ext cx="48960" cy="130320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40</xdr:row>
      <xdr:rowOff>19080</xdr:rowOff>
    </xdr:from>
    <xdr:to>
      <xdr:col>4</xdr:col>
      <xdr:colOff>362520</xdr:colOff>
      <xdr:row>82</xdr:row>
      <xdr:rowOff>113040</xdr:rowOff>
    </xdr:to>
    <xdr:pic>
      <xdr:nvPicPr>
        <xdr:cNvPr id="5" name="Obrázek 1" descr=""/>
        <xdr:cNvPicPr/>
      </xdr:nvPicPr>
      <xdr:blipFill>
        <a:blip r:embed="rId1"/>
        <a:stretch/>
      </xdr:blipFill>
      <xdr:spPr>
        <a:xfrm>
          <a:off x="1280160" y="6496200"/>
          <a:ext cx="8363520" cy="689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96</xdr:row>
      <xdr:rowOff>19080</xdr:rowOff>
    </xdr:from>
    <xdr:to>
      <xdr:col>4</xdr:col>
      <xdr:colOff>1086480</xdr:colOff>
      <xdr:row>142</xdr:row>
      <xdr:rowOff>77040</xdr:rowOff>
    </xdr:to>
    <xdr:pic>
      <xdr:nvPicPr>
        <xdr:cNvPr id="6" name="Obrázek 2" descr=""/>
        <xdr:cNvPicPr/>
      </xdr:nvPicPr>
      <xdr:blipFill>
        <a:blip r:embed="rId2"/>
        <a:stretch/>
      </xdr:blipFill>
      <xdr:spPr>
        <a:xfrm>
          <a:off x="1280160" y="15563880"/>
          <a:ext cx="9087480" cy="7506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0_Smoderp/SoilVeg_main_tab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/>
      <sheetData sheetId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</v>
          </cell>
          <cell r="F3">
            <v>1.1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0.62272727273</v>
          </cell>
          <cell r="H4">
            <v>9.45454545455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0.001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3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directives.sc.egov.usda.gov/OpenNonWebContent.aspx?content=41606.wba" TargetMode="Externa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26" activeCellId="0" sqref="C26"/>
    </sheetView>
  </sheetViews>
  <sheetFormatPr defaultColWidth="21.00390625" defaultRowHeight="15" zeroHeight="false" outlineLevelRow="0" outlineLevelCol="0"/>
  <cols>
    <col collapsed="false" customWidth="true" hidden="false" outlineLevel="0" max="2" min="2" style="0" width="10.4"/>
    <col collapsed="false" customWidth="true" hidden="false" outlineLevel="0" max="3" min="3" style="0" width="13.6"/>
    <col collapsed="false" customWidth="true" hidden="false" outlineLevel="0" max="4" min="4" style="0" width="48.86"/>
    <col collapsed="false" customWidth="true" hidden="false" outlineLevel="0" max="5" min="5" style="0" width="35.14"/>
  </cols>
  <sheetData>
    <row r="1" customFormat="false" ht="15" hidden="false" customHeight="false" outlineLevel="0" collapsed="false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5" hidden="false" customHeight="false" outlineLevel="0" collapsed="false">
      <c r="A2" s="0" t="n">
        <v>1</v>
      </c>
      <c r="B2" s="1" t="s">
        <v>16</v>
      </c>
      <c r="C2" s="4" t="n">
        <v>10000</v>
      </c>
      <c r="D2" s="1" t="s">
        <v>17</v>
      </c>
      <c r="E2" s="1" t="s">
        <v>18</v>
      </c>
      <c r="F2" s="0" t="n">
        <v>0.075</v>
      </c>
      <c r="G2" s="0" t="n">
        <v>0.16</v>
      </c>
      <c r="H2" s="0" t="n">
        <v>0.13</v>
      </c>
      <c r="I2" s="0" t="n">
        <v>5</v>
      </c>
      <c r="J2" s="0" t="n">
        <v>0.035</v>
      </c>
      <c r="K2" s="0" t="n">
        <v>65</v>
      </c>
      <c r="L2" s="0" t="n">
        <v>75</v>
      </c>
      <c r="M2" s="0" t="n">
        <v>82</v>
      </c>
      <c r="N2" s="0" t="n">
        <v>86</v>
      </c>
      <c r="O2" s="0" t="n">
        <v>0</v>
      </c>
      <c r="P2" s="0" t="n">
        <v>2</v>
      </c>
      <c r="Q2" s="0" t="n">
        <v>2</v>
      </c>
    </row>
    <row r="3" customFormat="false" ht="15" hidden="false" customHeight="false" outlineLevel="0" collapsed="false">
      <c r="A3" s="0" t="n">
        <v>2</v>
      </c>
      <c r="B3" s="1" t="s">
        <v>19</v>
      </c>
      <c r="C3" s="4" t="n">
        <v>11500</v>
      </c>
      <c r="D3" s="1" t="s">
        <v>20</v>
      </c>
      <c r="E3" s="1"/>
      <c r="F3" s="0" t="n">
        <v>0.275</v>
      </c>
      <c r="G3" s="0" t="n">
        <v>1.1</v>
      </c>
      <c r="H3" s="0" t="n">
        <v>0.4</v>
      </c>
      <c r="I3" s="0" t="n">
        <v>7</v>
      </c>
      <c r="K3" s="0" t="n">
        <v>60</v>
      </c>
      <c r="L3" s="0" t="n">
        <v>72</v>
      </c>
      <c r="M3" s="0" t="n">
        <v>80</v>
      </c>
      <c r="N3" s="0" t="n">
        <v>84</v>
      </c>
      <c r="O3" s="0" t="n">
        <v>0</v>
      </c>
      <c r="P3" s="0" t="n">
        <v>1</v>
      </c>
      <c r="Q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4" t="n">
        <v>11400</v>
      </c>
      <c r="D4" s="1" t="s">
        <v>22</v>
      </c>
      <c r="E4" s="1"/>
      <c r="F4" s="0" t="n">
        <v>0.06</v>
      </c>
      <c r="G4" s="0" t="n">
        <v>0.26</v>
      </c>
      <c r="H4" s="0" t="n">
        <v>0.25</v>
      </c>
      <c r="I4" s="0" t="n">
        <v>4</v>
      </c>
      <c r="K4" s="0" t="n">
        <v>66</v>
      </c>
      <c r="L4" s="0" t="n">
        <v>76</v>
      </c>
      <c r="M4" s="0" t="n">
        <v>82</v>
      </c>
      <c r="N4" s="0" t="n">
        <v>86</v>
      </c>
      <c r="O4" s="0" t="n">
        <v>0</v>
      </c>
      <c r="P4" s="0" t="n">
        <v>2.5</v>
      </c>
      <c r="Q4" s="0" t="n">
        <v>2.5</v>
      </c>
    </row>
    <row r="5" customFormat="false" ht="15" hidden="false" customHeight="false" outlineLevel="0" collapsed="false">
      <c r="A5" s="0" t="n">
        <v>4</v>
      </c>
      <c r="B5" s="1" t="s">
        <v>23</v>
      </c>
      <c r="C5" s="4" t="n">
        <v>11300</v>
      </c>
      <c r="D5" s="1" t="s">
        <v>24</v>
      </c>
      <c r="E5" s="1"/>
      <c r="F5" s="0" t="n">
        <v>0.1</v>
      </c>
      <c r="G5" s="0" t="n">
        <v>0.4</v>
      </c>
      <c r="H5" s="0" t="n">
        <v>0.3</v>
      </c>
      <c r="I5" s="0" t="n">
        <v>6</v>
      </c>
      <c r="K5" s="0" t="n">
        <v>61</v>
      </c>
      <c r="L5" s="0" t="n">
        <v>73</v>
      </c>
      <c r="M5" s="0" t="n">
        <v>81</v>
      </c>
      <c r="N5" s="0" t="n">
        <v>84</v>
      </c>
      <c r="O5" s="0" t="n">
        <v>0</v>
      </c>
      <c r="P5" s="0" t="n">
        <v>2</v>
      </c>
      <c r="Q5" s="0" t="n">
        <v>2</v>
      </c>
    </row>
    <row r="6" customFormat="false" ht="15" hidden="false" customHeight="false" outlineLevel="0" collapsed="false">
      <c r="A6" s="0" t="n">
        <v>5</v>
      </c>
      <c r="B6" s="1" t="s">
        <v>25</v>
      </c>
      <c r="C6" s="4" t="n">
        <v>12200</v>
      </c>
      <c r="D6" s="1" t="s">
        <v>26</v>
      </c>
      <c r="E6" s="1"/>
      <c r="F6" s="0" t="n">
        <v>0.03</v>
      </c>
      <c r="G6" s="0" t="n">
        <v>0</v>
      </c>
      <c r="H6" s="0" t="n">
        <v>0</v>
      </c>
      <c r="I6" s="0" t="n">
        <v>3.5</v>
      </c>
      <c r="K6" s="0" t="n">
        <v>77</v>
      </c>
      <c r="L6" s="0" t="n">
        <v>86</v>
      </c>
      <c r="M6" s="0" t="n">
        <v>91</v>
      </c>
      <c r="N6" s="0" t="n">
        <v>94</v>
      </c>
      <c r="O6" s="0" t="n">
        <v>0</v>
      </c>
      <c r="P6" s="0" t="n">
        <v>3</v>
      </c>
      <c r="Q6" s="0" t="n">
        <v>3</v>
      </c>
    </row>
    <row r="7" customFormat="false" ht="15" hidden="false" customHeight="false" outlineLevel="0" collapsed="false">
      <c r="A7" s="0" t="n">
        <v>6</v>
      </c>
      <c r="B7" s="1" t="s">
        <v>27</v>
      </c>
      <c r="C7" s="4" t="n">
        <v>20000</v>
      </c>
      <c r="D7" s="1" t="s">
        <v>28</v>
      </c>
      <c r="E7" s="1" t="s">
        <v>29</v>
      </c>
      <c r="F7" s="0" t="n">
        <v>0.275</v>
      </c>
      <c r="G7" s="0" t="n">
        <v>1.1</v>
      </c>
      <c r="H7" s="0" t="n">
        <v>0.4</v>
      </c>
      <c r="I7" s="0" t="n">
        <v>7</v>
      </c>
      <c r="J7" s="0" t="n">
        <v>0.035</v>
      </c>
      <c r="K7" s="0" t="n">
        <v>52</v>
      </c>
      <c r="L7" s="0" t="n">
        <v>62</v>
      </c>
      <c r="M7" s="0" t="n">
        <v>75</v>
      </c>
      <c r="N7" s="0" t="n">
        <v>81</v>
      </c>
      <c r="O7" s="0" t="n">
        <v>0</v>
      </c>
      <c r="P7" s="0" t="n">
        <v>1</v>
      </c>
      <c r="Q7" s="0" t="n">
        <v>1</v>
      </c>
    </row>
    <row r="8" customFormat="false" ht="15" hidden="false" customHeight="false" outlineLevel="0" collapsed="false">
      <c r="A8" s="0" t="n">
        <v>7</v>
      </c>
      <c r="B8" s="1" t="s">
        <v>30</v>
      </c>
      <c r="C8" s="4" t="n">
        <v>33000</v>
      </c>
      <c r="D8" s="1" t="s">
        <v>31</v>
      </c>
      <c r="E8" s="1" t="s">
        <v>32</v>
      </c>
      <c r="F8" s="0" t="n">
        <v>0.4</v>
      </c>
      <c r="G8" s="0" t="n">
        <v>3</v>
      </c>
      <c r="H8" s="0" t="n">
        <v>0.62272727273</v>
      </c>
      <c r="I8" s="0" t="n">
        <v>9.45454545455</v>
      </c>
      <c r="J8" s="0" t="n">
        <v>0.4</v>
      </c>
      <c r="K8" s="0" t="n">
        <v>42</v>
      </c>
      <c r="L8" s="0" t="n">
        <v>61</v>
      </c>
      <c r="M8" s="0" t="n">
        <v>72</v>
      </c>
      <c r="N8" s="0" t="n">
        <v>78</v>
      </c>
      <c r="O8" s="0" t="n">
        <v>0</v>
      </c>
      <c r="P8" s="0" t="n">
        <v>1</v>
      </c>
      <c r="Q8" s="0" t="n">
        <v>1</v>
      </c>
    </row>
    <row r="9" customFormat="false" ht="12.75" hidden="false" customHeight="true" outlineLevel="0" collapsed="false">
      <c r="A9" s="0" t="n">
        <v>8</v>
      </c>
      <c r="B9" s="1" t="s">
        <v>33</v>
      </c>
      <c r="C9" s="4" t="n">
        <v>33100</v>
      </c>
      <c r="D9" s="1" t="s">
        <v>34</v>
      </c>
      <c r="E9" s="1"/>
      <c r="F9" s="0" t="n">
        <v>0.6</v>
      </c>
      <c r="G9" s="0" t="n">
        <v>4</v>
      </c>
      <c r="H9" s="0" t="n">
        <v>0.62272727273</v>
      </c>
      <c r="I9" s="0" t="n">
        <v>10.5</v>
      </c>
      <c r="K9" s="3" t="n">
        <f aca="false">(K10+K11)/2</f>
        <v>40.5</v>
      </c>
      <c r="L9" s="3" t="n">
        <f aca="false">(L10+L11)/2</f>
        <v>59.5</v>
      </c>
      <c r="M9" s="3" t="n">
        <f aca="false">(M10+M11)/2</f>
        <v>69.5</v>
      </c>
      <c r="N9" s="3" t="n">
        <f aca="false">(N10+N11)/2</f>
        <v>76</v>
      </c>
      <c r="O9" s="0" t="n">
        <v>0</v>
      </c>
      <c r="P9" s="0" t="n">
        <v>1</v>
      </c>
      <c r="Q9" s="0" t="n">
        <v>1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4" t="n">
        <v>33200</v>
      </c>
      <c r="D10" s="1" t="s">
        <v>36</v>
      </c>
      <c r="E10" s="1"/>
      <c r="F10" s="0" t="n">
        <v>0.35</v>
      </c>
      <c r="G10" s="0" t="n">
        <v>3</v>
      </c>
      <c r="H10" s="0" t="n">
        <v>0.62272727273</v>
      </c>
      <c r="I10" s="0" t="n">
        <v>6.5</v>
      </c>
      <c r="K10" s="0" t="n">
        <v>51</v>
      </c>
      <c r="L10" s="0" t="n">
        <v>69</v>
      </c>
      <c r="M10" s="0" t="n">
        <v>79</v>
      </c>
      <c r="N10" s="0" t="n">
        <v>85</v>
      </c>
      <c r="O10" s="0" t="n">
        <v>0</v>
      </c>
      <c r="P10" s="0" t="n">
        <v>1</v>
      </c>
      <c r="Q10" s="0" t="n">
        <v>1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4" t="n">
        <v>33300</v>
      </c>
      <c r="D11" s="1" t="s">
        <v>38</v>
      </c>
      <c r="E11" s="1"/>
      <c r="F11" s="0" t="n">
        <v>0.8</v>
      </c>
      <c r="G11" s="0" t="n">
        <v>4.5</v>
      </c>
      <c r="H11" s="0" t="n">
        <v>0.8</v>
      </c>
      <c r="I11" s="0" t="n">
        <v>15</v>
      </c>
      <c r="K11" s="0" t="n">
        <v>30</v>
      </c>
      <c r="L11" s="0" t="n">
        <v>50</v>
      </c>
      <c r="M11" s="0" t="n">
        <v>60</v>
      </c>
      <c r="N11" s="0" t="n">
        <v>67</v>
      </c>
      <c r="O11" s="0" t="n">
        <v>0</v>
      </c>
      <c r="P11" s="0" t="n">
        <v>1</v>
      </c>
      <c r="Q11" s="0" t="n">
        <v>1</v>
      </c>
    </row>
    <row r="12" customFormat="false" ht="15" hidden="false" customHeight="false" outlineLevel="0" collapsed="false">
      <c r="A12" s="0" t="n">
        <v>11</v>
      </c>
      <c r="B12" s="1" t="s">
        <v>39</v>
      </c>
      <c r="C12" s="4" t="n">
        <v>33500</v>
      </c>
      <c r="D12" s="1" t="s">
        <v>40</v>
      </c>
      <c r="E12" s="1"/>
      <c r="F12" s="0" t="n">
        <v>0.8</v>
      </c>
      <c r="G12" s="0" t="n">
        <v>3</v>
      </c>
      <c r="H12" s="0" t="n">
        <v>0.6</v>
      </c>
      <c r="I12" s="0" t="n">
        <v>15</v>
      </c>
      <c r="K12" s="0" t="n">
        <v>30</v>
      </c>
      <c r="L12" s="0" t="n">
        <v>50</v>
      </c>
      <c r="M12" s="0" t="n">
        <v>60</v>
      </c>
      <c r="N12" s="0" t="n">
        <v>67</v>
      </c>
      <c r="O12" s="0" t="n">
        <v>0</v>
      </c>
      <c r="P12" s="0" t="n">
        <v>1</v>
      </c>
      <c r="Q12" s="0" t="n">
        <v>1</v>
      </c>
    </row>
    <row r="13" customFormat="false" ht="15" hidden="false" customHeight="false" outlineLevel="0" collapsed="false">
      <c r="A13" s="0" t="n">
        <v>12</v>
      </c>
      <c r="B13" s="1" t="s">
        <v>41</v>
      </c>
      <c r="C13" s="4" t="n">
        <v>40000</v>
      </c>
      <c r="D13" s="1" t="s">
        <v>42</v>
      </c>
      <c r="E13" s="1" t="s">
        <v>43</v>
      </c>
      <c r="F13" s="0" t="n">
        <v>0.05</v>
      </c>
      <c r="G13" s="0" t="n">
        <v>0</v>
      </c>
      <c r="H13" s="0" t="n">
        <v>0</v>
      </c>
      <c r="I13" s="0" t="n">
        <v>2.5</v>
      </c>
      <c r="J13" s="0" t="n">
        <v>0.035</v>
      </c>
      <c r="K13" s="0" t="n">
        <v>66</v>
      </c>
      <c r="L13" s="0" t="n">
        <v>78</v>
      </c>
      <c r="M13" s="0" t="n">
        <v>85</v>
      </c>
      <c r="N13" s="0" t="n">
        <v>89</v>
      </c>
      <c r="O13" s="0" t="n">
        <v>1</v>
      </c>
      <c r="P13" s="0" t="n">
        <v>100</v>
      </c>
      <c r="Q13" s="0" t="n">
        <v>3</v>
      </c>
    </row>
    <row r="14" customFormat="false" ht="15" hidden="false" customHeight="false" outlineLevel="0" collapsed="false">
      <c r="A14" s="0" t="n">
        <v>13</v>
      </c>
      <c r="B14" s="1" t="s">
        <v>44</v>
      </c>
      <c r="C14" s="4" t="n">
        <v>44100</v>
      </c>
      <c r="D14" s="1" t="s">
        <v>45</v>
      </c>
      <c r="E14" s="1"/>
      <c r="F14" s="0" t="n">
        <v>0.01</v>
      </c>
      <c r="G14" s="0" t="n">
        <v>0</v>
      </c>
      <c r="H14" s="0" t="n">
        <v>0</v>
      </c>
      <c r="I14" s="0" t="n">
        <v>0</v>
      </c>
      <c r="K14" s="0" t="n">
        <v>89</v>
      </c>
      <c r="L14" s="0" t="n">
        <v>92</v>
      </c>
      <c r="M14" s="0" t="n">
        <v>94</v>
      </c>
      <c r="N14" s="0" t="n">
        <v>95</v>
      </c>
      <c r="O14" s="0" t="n">
        <v>1</v>
      </c>
      <c r="P14" s="0" t="n">
        <v>100</v>
      </c>
      <c r="Q14" s="0" t="n">
        <v>3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4" t="n">
        <v>44200</v>
      </c>
      <c r="D15" s="1" t="s">
        <v>47</v>
      </c>
      <c r="E15" s="1"/>
      <c r="F15" s="0" t="n">
        <v>0.02</v>
      </c>
      <c r="G15" s="0" t="n">
        <v>0</v>
      </c>
      <c r="H15" s="0" t="n">
        <v>0</v>
      </c>
      <c r="I15" s="0" t="n">
        <v>2.5</v>
      </c>
      <c r="K15" s="0" t="n">
        <v>61</v>
      </c>
      <c r="L15" s="0" t="n">
        <v>75</v>
      </c>
      <c r="M15" s="0" t="n">
        <v>83</v>
      </c>
      <c r="N15" s="0" t="n">
        <v>87</v>
      </c>
      <c r="O15" s="0" t="n">
        <v>0</v>
      </c>
      <c r="P15" s="0" t="n">
        <v>100</v>
      </c>
      <c r="Q15" s="0" t="n">
        <v>3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4" t="n">
        <v>44300</v>
      </c>
      <c r="D16" s="1" t="s">
        <v>49</v>
      </c>
      <c r="E16" s="1"/>
      <c r="F16" s="0" t="n">
        <v>0.1</v>
      </c>
      <c r="G16" s="0" t="n">
        <v>0</v>
      </c>
      <c r="H16" s="0" t="n">
        <v>0</v>
      </c>
      <c r="I16" s="0" t="n">
        <v>7</v>
      </c>
      <c r="K16" s="0" t="n">
        <v>51</v>
      </c>
      <c r="L16" s="0" t="n">
        <v>68</v>
      </c>
      <c r="M16" s="0" t="n">
        <v>79</v>
      </c>
      <c r="N16" s="0" t="n">
        <v>84</v>
      </c>
      <c r="O16" s="0" t="n">
        <v>0</v>
      </c>
      <c r="P16" s="0" t="n">
        <v>1</v>
      </c>
      <c r="Q16" s="0" t="n">
        <v>1</v>
      </c>
    </row>
    <row r="17" customFormat="false" ht="15" hidden="false" customHeight="false" outlineLevel="0" collapsed="false">
      <c r="A17" s="0" t="n">
        <v>16</v>
      </c>
      <c r="B17" s="1" t="s">
        <v>50</v>
      </c>
      <c r="C17" s="4" t="n">
        <v>60000</v>
      </c>
      <c r="D17" s="1" t="s">
        <v>51</v>
      </c>
      <c r="E17" s="1" t="s">
        <v>52</v>
      </c>
      <c r="F17" s="0" t="n">
        <v>0.35</v>
      </c>
      <c r="G17" s="0" t="n">
        <v>1.4</v>
      </c>
      <c r="H17" s="0" t="n">
        <v>0.65</v>
      </c>
      <c r="I17" s="0" t="n">
        <v>8</v>
      </c>
      <c r="J17" s="0" t="n">
        <v>0.035</v>
      </c>
      <c r="K17" s="0" t="n">
        <v>49</v>
      </c>
      <c r="L17" s="0" t="n">
        <v>69</v>
      </c>
      <c r="M17" s="0" t="n">
        <v>79</v>
      </c>
      <c r="N17" s="0" t="n">
        <v>84</v>
      </c>
      <c r="O17" s="0" t="n">
        <v>0</v>
      </c>
      <c r="P17" s="0" t="n">
        <v>1</v>
      </c>
      <c r="Q17" s="0" t="n">
        <v>1</v>
      </c>
    </row>
    <row r="18" customFormat="false" ht="15" hidden="false" customHeight="false" outlineLevel="0" collapsed="false">
      <c r="A18" s="0" t="n">
        <v>17</v>
      </c>
      <c r="B18" s="1" t="s">
        <v>53</v>
      </c>
      <c r="C18" s="4" t="n">
        <v>66100</v>
      </c>
      <c r="D18" s="1" t="s">
        <v>54</v>
      </c>
      <c r="E18" s="1"/>
      <c r="F18" s="0" t="n">
        <v>0.15</v>
      </c>
      <c r="G18" s="0" t="n">
        <v>1</v>
      </c>
      <c r="H18" s="0" t="n">
        <v>0.4</v>
      </c>
      <c r="I18" s="0" t="n">
        <v>5</v>
      </c>
      <c r="K18" s="0" t="n">
        <v>43</v>
      </c>
      <c r="L18" s="0" t="n">
        <v>65</v>
      </c>
      <c r="M18" s="0" t="n">
        <v>76</v>
      </c>
      <c r="N18" s="0" t="n">
        <v>82</v>
      </c>
      <c r="O18" s="0" t="n">
        <v>0</v>
      </c>
      <c r="P18" s="0" t="n">
        <v>1</v>
      </c>
      <c r="Q18" s="0" t="n">
        <v>1</v>
      </c>
    </row>
    <row r="19" customFormat="false" ht="15" hidden="false" customHeight="false" outlineLevel="0" collapsed="false">
      <c r="A19" s="0" t="n">
        <v>18</v>
      </c>
      <c r="B19" s="1" t="s">
        <v>55</v>
      </c>
      <c r="C19" s="4" t="n">
        <v>66200</v>
      </c>
      <c r="D19" s="1" t="s">
        <v>56</v>
      </c>
      <c r="E19" s="1"/>
      <c r="F19" s="0" t="n">
        <v>0.35</v>
      </c>
      <c r="G19" s="0" t="n">
        <v>1.1</v>
      </c>
      <c r="H19" s="0" t="n">
        <v>0.4</v>
      </c>
      <c r="I19" s="0" t="n">
        <v>7</v>
      </c>
      <c r="K19" s="0" t="n">
        <v>49</v>
      </c>
      <c r="L19" s="0" t="n">
        <v>69</v>
      </c>
      <c r="M19" s="0" t="n">
        <v>79</v>
      </c>
      <c r="N19" s="0" t="n">
        <v>84</v>
      </c>
      <c r="O19" s="0" t="n">
        <v>0</v>
      </c>
      <c r="P19" s="0" t="n">
        <v>1</v>
      </c>
      <c r="Q19" s="0" t="n">
        <v>1</v>
      </c>
    </row>
    <row r="20" customFormat="false" ht="15" hidden="false" customHeight="false" outlineLevel="0" collapsed="false">
      <c r="A20" s="0" t="n">
        <v>19</v>
      </c>
      <c r="B20" s="1" t="s">
        <v>57</v>
      </c>
      <c r="C20" s="4" t="n">
        <v>66300</v>
      </c>
      <c r="D20" s="1" t="s">
        <v>58</v>
      </c>
      <c r="E20" s="1"/>
      <c r="F20" s="0" t="n">
        <v>0.4</v>
      </c>
      <c r="G20" s="0" t="n">
        <v>1.35454545455</v>
      </c>
      <c r="H20" s="0" t="n">
        <v>0.62272727273</v>
      </c>
      <c r="I20" s="0" t="n">
        <v>10</v>
      </c>
      <c r="K20" s="0" t="n">
        <v>85</v>
      </c>
      <c r="L20" s="0" t="n">
        <v>90</v>
      </c>
      <c r="M20" s="0" t="n">
        <v>93</v>
      </c>
      <c r="N20" s="0" t="n">
        <v>94</v>
      </c>
      <c r="O20" s="0" t="n">
        <v>0</v>
      </c>
      <c r="P20" s="0" t="n">
        <v>1</v>
      </c>
      <c r="Q20" s="0" t="n">
        <v>1</v>
      </c>
    </row>
    <row r="21" customFormat="false" ht="15" hidden="false" customHeight="false" outlineLevel="0" collapsed="false">
      <c r="A21" s="0" t="n">
        <v>20</v>
      </c>
      <c r="B21" s="1" t="s">
        <v>59</v>
      </c>
      <c r="C21" s="4" t="n">
        <v>77100</v>
      </c>
      <c r="D21" s="1" t="s">
        <v>60</v>
      </c>
      <c r="E21" s="1" t="s">
        <v>61</v>
      </c>
      <c r="F21" s="0" t="n">
        <v>0.03</v>
      </c>
      <c r="G21" s="0" t="n">
        <v>0</v>
      </c>
      <c r="H21" s="0" t="n">
        <v>0</v>
      </c>
      <c r="I21" s="0" t="n">
        <v>0</v>
      </c>
      <c r="K21" s="0" t="n">
        <v>99</v>
      </c>
      <c r="L21" s="0" t="n">
        <v>99</v>
      </c>
      <c r="M21" s="0" t="n">
        <v>99</v>
      </c>
      <c r="N21" s="0" t="n">
        <v>99</v>
      </c>
      <c r="O21" s="0" t="n">
        <v>1</v>
      </c>
      <c r="P21" s="0" t="n">
        <v>100</v>
      </c>
      <c r="Q21" s="0" t="n">
        <v>3</v>
      </c>
    </row>
    <row r="22" customFormat="false" ht="15" hidden="false" customHeight="false" outlineLevel="0" collapsed="false">
      <c r="A22" s="0" t="n">
        <v>21</v>
      </c>
      <c r="B22" s="1" t="s">
        <v>62</v>
      </c>
      <c r="C22" s="4" t="n">
        <v>77200</v>
      </c>
      <c r="D22" s="1" t="s">
        <v>63</v>
      </c>
      <c r="E22" s="2"/>
      <c r="F22" s="0" t="n">
        <v>0.01</v>
      </c>
      <c r="G22" s="0" t="n">
        <v>0</v>
      </c>
      <c r="H22" s="0" t="n">
        <v>0</v>
      </c>
      <c r="I22" s="0" t="n">
        <v>0</v>
      </c>
      <c r="K22" s="0" t="n">
        <v>99</v>
      </c>
      <c r="L22" s="0" t="n">
        <v>99</v>
      </c>
      <c r="M22" s="0" t="n">
        <v>99</v>
      </c>
      <c r="N22" s="0" t="n">
        <v>99</v>
      </c>
      <c r="O22" s="0" t="n">
        <v>1</v>
      </c>
      <c r="P22" s="0" t="n">
        <v>100</v>
      </c>
      <c r="Q22" s="0" t="n">
        <v>3</v>
      </c>
    </row>
    <row r="23" customFormat="false" ht="15" hidden="false" customHeight="false" outlineLevel="0" collapsed="false">
      <c r="A23" s="0" t="n">
        <v>22</v>
      </c>
      <c r="B23" s="1" t="s">
        <v>64</v>
      </c>
      <c r="C23" s="4" t="n">
        <v>22200</v>
      </c>
      <c r="D23" s="2" t="s">
        <v>65</v>
      </c>
      <c r="E23" s="2"/>
      <c r="F23" s="0" t="n">
        <v>0.275</v>
      </c>
      <c r="G23" s="0" t="n">
        <v>1.1</v>
      </c>
      <c r="H23" s="0" t="n">
        <v>0.4</v>
      </c>
      <c r="I23" s="0" t="n">
        <v>7</v>
      </c>
      <c r="J23" s="0" t="n">
        <v>0.035</v>
      </c>
      <c r="O23" s="0" t="n">
        <v>0</v>
      </c>
      <c r="P23" s="0" t="n">
        <v>1</v>
      </c>
      <c r="Q23" s="0" t="n">
        <v>1</v>
      </c>
    </row>
    <row r="24" customFormat="false" ht="15" hidden="false" customHeight="false" outlineLevel="0" collapsed="false">
      <c r="A24" s="0" t="n">
        <v>23</v>
      </c>
      <c r="B24" s="1" t="s">
        <v>66</v>
      </c>
      <c r="C24" s="4" t="n">
        <v>77500</v>
      </c>
      <c r="D24" s="2" t="s">
        <v>67</v>
      </c>
      <c r="E24" s="2"/>
      <c r="F24" s="0" t="n">
        <v>0.01</v>
      </c>
      <c r="G24" s="0" t="n">
        <v>0</v>
      </c>
      <c r="H24" s="0" t="n">
        <v>0</v>
      </c>
      <c r="I24" s="0" t="n">
        <v>150</v>
      </c>
      <c r="J24" s="0" t="n">
        <v>0.01</v>
      </c>
      <c r="O24" s="0" t="n">
        <v>1</v>
      </c>
      <c r="P24" s="0" t="n">
        <v>100</v>
      </c>
      <c r="Q24" s="0" t="n">
        <v>3</v>
      </c>
    </row>
    <row r="25" customFormat="false" ht="15" hidden="false" customHeight="false" outlineLevel="0" collapsed="false">
      <c r="A25" s="0" t="n">
        <v>24</v>
      </c>
      <c r="B25" s="1" t="s">
        <v>68</v>
      </c>
      <c r="C25" s="4" t="n">
        <v>99200</v>
      </c>
      <c r="D25" s="2" t="s">
        <v>69</v>
      </c>
      <c r="E25" s="2"/>
      <c r="F25" s="0" t="n">
        <v>0.4</v>
      </c>
      <c r="G25" s="0" t="n">
        <v>1.35454545455</v>
      </c>
      <c r="H25" s="0" t="n">
        <v>0.62272727273</v>
      </c>
      <c r="I25" s="0" t="n">
        <v>10</v>
      </c>
      <c r="J25" s="0" t="n">
        <v>0.4</v>
      </c>
      <c r="O25" s="0" t="n">
        <v>0</v>
      </c>
      <c r="P25" s="0" t="n">
        <v>1</v>
      </c>
      <c r="Q25" s="0" t="n">
        <v>1</v>
      </c>
    </row>
    <row r="26" customFormat="false" ht="15" hidden="false" customHeight="false" outlineLevel="0" collapsed="false">
      <c r="A26" s="0" t="n">
        <v>25</v>
      </c>
      <c r="B26" s="1" t="s">
        <v>70</v>
      </c>
      <c r="C26" s="4" t="n">
        <v>99100</v>
      </c>
      <c r="D26" s="2" t="s">
        <v>71</v>
      </c>
      <c r="E26" s="2"/>
      <c r="F26" s="0" t="n">
        <v>0.275</v>
      </c>
      <c r="G26" s="0" t="n">
        <v>1.1</v>
      </c>
      <c r="H26" s="0" t="n">
        <v>0.4</v>
      </c>
      <c r="I26" s="0" t="n">
        <v>150</v>
      </c>
      <c r="J26" s="0" t="n">
        <v>0.035</v>
      </c>
      <c r="K26" s="0" t="n">
        <v>52</v>
      </c>
      <c r="L26" s="0" t="n">
        <v>62</v>
      </c>
      <c r="M26" s="0" t="n">
        <v>75</v>
      </c>
      <c r="N26" s="0" t="n">
        <v>81</v>
      </c>
      <c r="O26" s="0" t="n">
        <v>0</v>
      </c>
      <c r="P26" s="0" t="n">
        <v>1</v>
      </c>
      <c r="Q26" s="0" t="n">
        <v>1</v>
      </c>
    </row>
    <row r="27" customFormat="false" ht="15" hidden="false" customHeight="false" outlineLevel="0" collapsed="false">
      <c r="A27" s="0" t="n">
        <v>25</v>
      </c>
      <c r="B27" s="1" t="s">
        <v>72</v>
      </c>
      <c r="C27" s="5" t="s">
        <v>73</v>
      </c>
      <c r="D27" s="2" t="s">
        <v>72</v>
      </c>
      <c r="E27" s="2" t="s">
        <v>74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O27" s="0" t="n">
        <v>0</v>
      </c>
      <c r="P27" s="0" t="n">
        <v>1</v>
      </c>
      <c r="Q27" s="0" t="n">
        <v>1</v>
      </c>
    </row>
    <row r="28" customFormat="false" ht="16.4" hidden="false" customHeight="false" outlineLevel="0" collapsed="false">
      <c r="B28" s="6" t="s">
        <v>75</v>
      </c>
    </row>
  </sheetData>
  <hyperlinks>
    <hyperlink ref="B28" r:id="rId2" display="https://civilweb-spreadsheets.com/drainage-design-spreadsheets/runoff-and-rainfall-intensity-calculator-spreadsheet/manning-coefficient-sheet-flow/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31" activeCellId="0" sqref="H31"/>
    </sheetView>
  </sheetViews>
  <sheetFormatPr defaultColWidth="9.13671875" defaultRowHeight="14.25" zeroHeight="false" outlineLevelRow="0" outlineLevelCol="0"/>
  <cols>
    <col collapsed="false" customWidth="false" hidden="false" outlineLevel="0" max="3" min="1" style="2" width="9.13"/>
    <col collapsed="false" customWidth="true" hidden="false" outlineLevel="0" max="4" min="4" style="0" width="12.4"/>
    <col collapsed="false" customWidth="true" hidden="false" outlineLevel="0" max="5" min="5" style="0" width="12"/>
    <col collapsed="false" customWidth="true" hidden="false" outlineLevel="0" max="6" min="6" style="0" width="8.86"/>
    <col collapsed="false" customWidth="true" hidden="false" outlineLevel="0" max="8" min="7" style="0" width="18.6"/>
    <col collapsed="false" customWidth="true" hidden="false" outlineLevel="0" max="9" min="9" style="0" width="8.86"/>
    <col collapsed="false" customWidth="true" hidden="false" outlineLevel="0" max="10" min="10" style="0" width="11"/>
    <col collapsed="false" customWidth="true" hidden="false" outlineLevel="0" max="14" min="11" style="0" width="8.86"/>
    <col collapsed="false" customWidth="true" hidden="false" outlineLevel="0" max="15" min="15" style="2" width="12"/>
    <col collapsed="false" customWidth="false" hidden="false" outlineLevel="0" max="16384" min="16" style="2" width="9.13"/>
  </cols>
  <sheetData>
    <row r="1" customFormat="false" ht="14.25" hidden="false" customHeight="false" outlineLevel="0" collapsed="false">
      <c r="A1" s="1" t="str">
        <f aca="false">SoilVeg!B1</f>
        <v>SI</v>
      </c>
      <c r="B1" s="1" t="str">
        <f aca="false">SoilVeg!D1</f>
        <v>LandUseCode</v>
      </c>
      <c r="C1" s="1" t="str">
        <f aca="false">SoilVeg!A1</f>
        <v>soilveg</v>
      </c>
      <c r="D1" s="2" t="s">
        <v>528</v>
      </c>
      <c r="E1" s="2" t="s">
        <v>529</v>
      </c>
      <c r="F1" s="2" t="s">
        <v>8</v>
      </c>
      <c r="G1" s="2" t="s">
        <v>5</v>
      </c>
      <c r="H1" s="2" t="s">
        <v>6</v>
      </c>
      <c r="I1" s="2" t="s">
        <v>7</v>
      </c>
      <c r="J1" s="2" t="s">
        <v>87</v>
      </c>
      <c r="K1" s="2" t="s">
        <v>4</v>
      </c>
      <c r="L1" s="2" t="s">
        <v>88</v>
      </c>
      <c r="M1" s="2" t="s">
        <v>14</v>
      </c>
      <c r="N1" s="2" t="s">
        <v>15</v>
      </c>
      <c r="O1" s="2" t="s">
        <v>89</v>
      </c>
    </row>
    <row r="2" customFormat="false" ht="14.25" hidden="false" customHeight="false" outlineLevel="0" collapsed="false">
      <c r="A2" s="1" t="str">
        <f aca="false">SoilVeg!B2</f>
        <v>C</v>
      </c>
      <c r="B2" s="1" t="str">
        <f aca="false">SoilVeg!D2</f>
        <v>OP</v>
      </c>
      <c r="C2" s="1" t="str">
        <f aca="false">SoilVeg!A2</f>
        <v>COP</v>
      </c>
      <c r="D2" s="0" t="n">
        <f aca="false">IF(VLOOKUP(SoilVeg!C2,LU!$A$2:$O$27,15,FALSE())=0,VLOOKUP(A2,Soil!$B$2:$R$14,8,FALSE()),0.000000000001)</f>
        <v>2.76722962962963E-006</v>
      </c>
      <c r="E2" s="0" t="n">
        <f aca="false">IF(VLOOKUP(SoilVeg!C2,LU!$A$2:$O$27,15,FALSE())=0,VLOOKUP(A2,Soil!$B$2:$R$14,10,FALSE()),0.000000000001)</f>
        <v>7.35822212820581E-005</v>
      </c>
      <c r="F2" s="3" t="n">
        <f aca="false">VLOOKUP(A2,Soil!$B$2:$P$17,14,FALSE())</f>
        <v>0.01</v>
      </c>
      <c r="G2" s="3" t="n">
        <f aca="false">VLOOKUP(B2,LU!$B$1:$N$51,6,FALSE())</f>
        <v>0.16</v>
      </c>
      <c r="H2" s="3" t="n">
        <f aca="false">VLOOKUP(B2,LU!$B$1:$N$51,7,FALSE())</f>
        <v>0.13</v>
      </c>
      <c r="I2" s="3" t="n">
        <f aca="false">VLOOKUP(B2,LU!$B$1:$N$51,8,FALSE())</f>
        <v>5</v>
      </c>
      <c r="J2" s="0" t="n">
        <v>1.5847</v>
      </c>
      <c r="K2" s="3" t="n">
        <f aca="false">VLOOKUP(B2,LU!$B$1:$N$51,5,FALSE())</f>
        <v>0.075</v>
      </c>
      <c r="L2" s="3" t="n">
        <f aca="false">VLOOKUP(B2,LU!$B$1:$N$51,5,FALSE())</f>
        <v>0.075</v>
      </c>
      <c r="M2" s="3" t="n">
        <f aca="false">SoilVeg!G2</f>
        <v>13.25</v>
      </c>
      <c r="N2" s="0" t="n">
        <f aca="false">SoilVeg!H2</f>
        <v>0.305</v>
      </c>
      <c r="O2" s="0" t="n">
        <f aca="false">VLOOKUP(A2,Soil!$B$2:$S$14,18,FALSE())</f>
        <v>0.002</v>
      </c>
    </row>
    <row r="3" customFormat="false" ht="14.25" hidden="false" customHeight="false" outlineLevel="0" collapsed="false">
      <c r="A3" s="1" t="str">
        <f aca="false">SoilVeg!B3</f>
        <v>C</v>
      </c>
      <c r="B3" s="1" t="str">
        <f aca="false">SoilVeg!D3</f>
        <v>OPTP</v>
      </c>
      <c r="C3" s="1" t="str">
        <f aca="false">SoilVeg!A3</f>
        <v>COPTP</v>
      </c>
      <c r="D3" s="0" t="n">
        <f aca="false">IF(VLOOKUP(SoilVeg!C3,LU!$A$2:$O$27,15,FALSE())=0,VLOOKUP(A3,Soil!$B$2:$R$14,8,FALSE()),0.000000000001)</f>
        <v>2.76722962962963E-006</v>
      </c>
      <c r="E3" s="0" t="n">
        <f aca="false">IF(VLOOKUP(SoilVeg!C3,LU!$A$2:$O$27,15,FALSE())=0,VLOOKUP(A3,Soil!$B$2:$R$14,10,FALSE()),0.000000000001)</f>
        <v>7.35822212820581E-005</v>
      </c>
      <c r="F3" s="3" t="n">
        <f aca="false">VLOOKUP(A3,Soil!$B$2:$P$17,14,FALSE())</f>
        <v>0.01</v>
      </c>
      <c r="G3" s="3" t="n">
        <f aca="false">VLOOKUP(B3,LU!$B$1:$N$51,6,FALSE())</f>
        <v>1.1</v>
      </c>
      <c r="H3" s="3" t="n">
        <f aca="false">VLOOKUP(B3,LU!$B$1:$N$51,7,FALSE())</f>
        <v>0.4</v>
      </c>
      <c r="I3" s="3" t="n">
        <f aca="false">VLOOKUP(B3,LU!$B$1:$N$51,8,FALSE())</f>
        <v>7</v>
      </c>
      <c r="J3" s="3" t="n">
        <f aca="false">VLOOKUP(A3,Soil!$B$2:$P$17,13,FALSE())</f>
        <v>1.6665</v>
      </c>
      <c r="K3" s="3" t="n">
        <f aca="false">VLOOKUP(B3,LU!$B$1:$N$51,5,FALSE())</f>
        <v>0.275</v>
      </c>
      <c r="L3" s="3" t="n">
        <f aca="false">VLOOKUP(A3,Soil!$B$2:$P$17,15,FALSE())</f>
        <v>0.6358</v>
      </c>
      <c r="M3" s="0" t="n">
        <f aca="false">SoilVeg!G3</f>
        <v>26.5</v>
      </c>
      <c r="N3" s="0" t="n">
        <f aca="false">SoilVeg!H3</f>
        <v>0.305</v>
      </c>
      <c r="O3" s="0" t="n">
        <f aca="false">VLOOKUP(A3,Soil!$B$2:$S$14,18,FALSE())</f>
        <v>0.002</v>
      </c>
    </row>
    <row r="4" customFormat="false" ht="14.25" hidden="false" customHeight="false" outlineLevel="0" collapsed="false">
      <c r="A4" s="1" t="str">
        <f aca="false">SoilVeg!B4</f>
        <v>C</v>
      </c>
      <c r="B4" s="1" t="str">
        <f aca="false">SoilVeg!D4</f>
        <v>OPSR</v>
      </c>
      <c r="C4" s="1" t="str">
        <f aca="false">SoilVeg!A4</f>
        <v>COPSR</v>
      </c>
      <c r="D4" s="0" t="n">
        <f aca="false">IF(VLOOKUP(SoilVeg!C4,LU!$A$2:$O$27,15,FALSE())=0,VLOOKUP(A4,Soil!$B$2:$R$14,8,FALSE()),0.000000000001)</f>
        <v>2.76722962962963E-006</v>
      </c>
      <c r="E4" s="0" t="n">
        <f aca="false">IF(VLOOKUP(SoilVeg!C4,LU!$A$2:$O$27,15,FALSE())=0,VLOOKUP(A4,Soil!$B$2:$R$14,10,FALSE()),0.000000000001)</f>
        <v>7.35822212820581E-005</v>
      </c>
      <c r="F4" s="3" t="n">
        <f aca="false">VLOOKUP(A4,Soil!$B$2:$P$17,14,FALSE())</f>
        <v>0.01</v>
      </c>
      <c r="G4" s="3" t="n">
        <f aca="false">VLOOKUP(B4,LU!$B$1:$N$51,6,FALSE())</f>
        <v>0.26</v>
      </c>
      <c r="H4" s="3" t="n">
        <f aca="false">VLOOKUP(B4,LU!$B$1:$N$51,7,FALSE())</f>
        <v>0.25</v>
      </c>
      <c r="I4" s="3" t="n">
        <f aca="false">VLOOKUP(B4,LU!$B$1:$N$51,8,FALSE())</f>
        <v>4</v>
      </c>
      <c r="J4" s="3" t="n">
        <f aca="false">VLOOKUP(A4,Soil!$B$2:$P$17,13,FALSE())</f>
        <v>1.6665</v>
      </c>
      <c r="K4" s="3" t="n">
        <f aca="false">VLOOKUP(B4,LU!$B$1:$N$51,5,FALSE())</f>
        <v>0.06</v>
      </c>
      <c r="L4" s="3" t="n">
        <f aca="false">VLOOKUP(A4,Soil!$B$2:$P$17,15,FALSE())</f>
        <v>0.6358</v>
      </c>
      <c r="M4" s="0" t="n">
        <f aca="false">SoilVeg!G4</f>
        <v>10.6</v>
      </c>
      <c r="N4" s="0" t="n">
        <f aca="false">SoilVeg!H4</f>
        <v>0.305</v>
      </c>
      <c r="O4" s="0" t="n">
        <f aca="false">VLOOKUP(A4,Soil!$B$2:$S$14,18,FALSE())</f>
        <v>0.002</v>
      </c>
    </row>
    <row r="5" customFormat="false" ht="14.25" hidden="false" customHeight="false" outlineLevel="0" collapsed="false">
      <c r="A5" s="1" t="str">
        <f aca="false">SoilVeg!B5</f>
        <v>C</v>
      </c>
      <c r="B5" s="1" t="str">
        <f aca="false">SoilVeg!D5</f>
        <v>OPUR</v>
      </c>
      <c r="C5" s="1" t="str">
        <f aca="false">SoilVeg!A5</f>
        <v>COPUR</v>
      </c>
      <c r="D5" s="0" t="n">
        <f aca="false">IF(VLOOKUP(SoilVeg!C5,LU!$A$2:$O$27,15,FALSE())=0,VLOOKUP(A5,Soil!$B$2:$R$14,8,FALSE()),0.000000000001)</f>
        <v>2.76722962962963E-006</v>
      </c>
      <c r="E5" s="0" t="n">
        <f aca="false">IF(VLOOKUP(SoilVeg!C5,LU!$A$2:$O$27,15,FALSE())=0,VLOOKUP(A5,Soil!$B$2:$R$14,10,FALSE()),0.000000000001)</f>
        <v>7.35822212820581E-005</v>
      </c>
      <c r="F5" s="3" t="n">
        <f aca="false">VLOOKUP(A5,Soil!$B$2:$P$17,14,FALSE())</f>
        <v>0.01</v>
      </c>
      <c r="G5" s="3" t="n">
        <f aca="false">VLOOKUP(B5,LU!$B$1:$N$51,6,FALSE())</f>
        <v>0.4</v>
      </c>
      <c r="H5" s="3" t="n">
        <f aca="false">VLOOKUP(B5,LU!$B$1:$N$51,7,FALSE())</f>
        <v>0.3</v>
      </c>
      <c r="I5" s="3" t="n">
        <f aca="false">VLOOKUP(B5,LU!$B$1:$N$51,8,FALSE())</f>
        <v>6</v>
      </c>
      <c r="J5" s="3" t="n">
        <f aca="false">VLOOKUP(A5,Soil!$B$2:$P$17,13,FALSE())</f>
        <v>1.6665</v>
      </c>
      <c r="K5" s="3" t="n">
        <f aca="false">VLOOKUP(B5,LU!$B$1:$N$51,5,FALSE())</f>
        <v>0.1</v>
      </c>
      <c r="L5" s="3" t="n">
        <f aca="false">VLOOKUP(A5,Soil!$B$2:$P$17,15,FALSE())</f>
        <v>0.6358</v>
      </c>
      <c r="M5" s="0" t="n">
        <f aca="false">SoilVeg!G5</f>
        <v>13.25</v>
      </c>
      <c r="N5" s="0" t="n">
        <f aca="false">SoilVeg!H5</f>
        <v>0.305</v>
      </c>
      <c r="O5" s="0" t="n">
        <f aca="false">VLOOKUP(A5,Soil!$B$2:$S$14,18,FALSE())</f>
        <v>0.002</v>
      </c>
    </row>
    <row r="6" customFormat="false" ht="14.25" hidden="false" customHeight="false" outlineLevel="0" collapsed="false">
      <c r="A6" s="1" t="str">
        <f aca="false">SoilVeg!B6</f>
        <v>C</v>
      </c>
      <c r="B6" s="1" t="str">
        <f aca="false">SoilVeg!D6</f>
        <v>OPU</v>
      </c>
      <c r="C6" s="1" t="str">
        <f aca="false">SoilVeg!A6</f>
        <v>COPU</v>
      </c>
      <c r="D6" s="0" t="n">
        <f aca="false">IF(VLOOKUP(SoilVeg!C6,LU!$A$2:$O$27,15,FALSE())=0,VLOOKUP(A6,Soil!$B$2:$R$14,8,FALSE()),0.000000000001)</f>
        <v>2.76722962962963E-006</v>
      </c>
      <c r="E6" s="0" t="n">
        <f aca="false">IF(VLOOKUP(SoilVeg!C6,LU!$A$2:$O$27,15,FALSE())=0,VLOOKUP(A6,Soil!$B$2:$R$14,10,FALSE()),0.000000000001)</f>
        <v>7.35822212820581E-005</v>
      </c>
      <c r="F6" s="3" t="n">
        <f aca="false">VLOOKUP(A6,Soil!$B$2:$P$17,14,FALSE())</f>
        <v>0.01</v>
      </c>
      <c r="G6" s="3" t="n">
        <f aca="false">VLOOKUP(B6,LU!$B$1:$N$51,6,FALSE())</f>
        <v>0</v>
      </c>
      <c r="H6" s="3" t="n">
        <f aca="false">VLOOKUP(B6,LU!$B$1:$N$51,7,FALSE())</f>
        <v>0</v>
      </c>
      <c r="I6" s="3" t="n">
        <f aca="false">VLOOKUP(B6,LU!$B$1:$N$51,8,FALSE())</f>
        <v>3.5</v>
      </c>
      <c r="J6" s="3" t="n">
        <f aca="false">VLOOKUP(A6,Soil!$B$2:$P$17,13,FALSE())</f>
        <v>1.6665</v>
      </c>
      <c r="K6" s="3" t="n">
        <f aca="false">VLOOKUP(B6,LU!$B$1:$N$51,5,FALSE())</f>
        <v>0.03</v>
      </c>
      <c r="L6" s="3" t="n">
        <f aca="false">VLOOKUP(A6,Soil!$B$2:$P$17,15,FALSE())</f>
        <v>0.6358</v>
      </c>
      <c r="M6" s="0" t="n">
        <f aca="false">SoilVeg!G6</f>
        <v>8.83333333333333</v>
      </c>
      <c r="N6" s="0" t="n">
        <f aca="false">SoilVeg!H6</f>
        <v>0.305</v>
      </c>
      <c r="O6" s="0" t="n">
        <f aca="false">VLOOKUP(A6,Soil!$B$2:$S$14,18,FALSE())</f>
        <v>0.002</v>
      </c>
    </row>
    <row r="7" customFormat="false" ht="14.25" hidden="false" customHeight="false" outlineLevel="0" collapsed="false">
      <c r="A7" s="1" t="str">
        <f aca="false">SoilVeg!B7</f>
        <v>C</v>
      </c>
      <c r="B7" s="1" t="str">
        <f aca="false">SoilVeg!D7</f>
        <v>TP</v>
      </c>
      <c r="C7" s="1" t="str">
        <f aca="false">SoilVeg!A7</f>
        <v>CTP</v>
      </c>
      <c r="D7" s="0" t="n">
        <f aca="false">IF(VLOOKUP(SoilVeg!C7,LU!$A$2:$O$27,15,FALSE())=0,VLOOKUP(A7,Soil!$B$2:$R$14,8,FALSE()),0.000000000001)</f>
        <v>2.76722962962963E-006</v>
      </c>
      <c r="E7" s="0" t="n">
        <f aca="false">IF(VLOOKUP(SoilVeg!C7,LU!$A$2:$O$27,15,FALSE())=0,VLOOKUP(A7,Soil!$B$2:$R$14,10,FALSE()),0.000000000001)</f>
        <v>7.35822212820581E-005</v>
      </c>
      <c r="F7" s="3" t="n">
        <f aca="false">VLOOKUP(A7,Soil!$B$2:$P$17,14,FALSE())</f>
        <v>0.01</v>
      </c>
      <c r="G7" s="3" t="n">
        <f aca="false">VLOOKUP(B7,LU!$B$1:$N$51,6,FALSE())</f>
        <v>1.1</v>
      </c>
      <c r="H7" s="3" t="n">
        <f aca="false">VLOOKUP(B7,LU!$B$1:$N$51,7,FALSE())</f>
        <v>0.4</v>
      </c>
      <c r="I7" s="3" t="n">
        <f aca="false">VLOOKUP(B7,LU!$B$1:$N$51,8,FALSE())</f>
        <v>7</v>
      </c>
      <c r="J7" s="3" t="n">
        <f aca="false">VLOOKUP(A7,Soil!$B$2:$P$17,13,FALSE())</f>
        <v>1.6665</v>
      </c>
      <c r="K7" s="3" t="n">
        <f aca="false">VLOOKUP(B7,LU!$B$1:$N$51,5,FALSE())</f>
        <v>0.275</v>
      </c>
      <c r="L7" s="3" t="n">
        <f aca="false">VLOOKUP(A7,Soil!$B$2:$P$17,15,FALSE())</f>
        <v>0.6358</v>
      </c>
      <c r="M7" s="0" t="n">
        <f aca="false">SoilVeg!G7</f>
        <v>26.5</v>
      </c>
      <c r="N7" s="0" t="n">
        <f aca="false">SoilVeg!H7</f>
        <v>0.305</v>
      </c>
      <c r="O7" s="0" t="n">
        <f aca="false">VLOOKUP(A7,Soil!$B$2:$S$14,18,FALSE())</f>
        <v>0.002</v>
      </c>
    </row>
    <row r="8" customFormat="false" ht="14.25" hidden="false" customHeight="false" outlineLevel="0" collapsed="false">
      <c r="A8" s="1" t="str">
        <f aca="false">SoilVeg!B8</f>
        <v>C</v>
      </c>
      <c r="B8" s="1" t="str">
        <f aca="false">SoilVeg!D8</f>
        <v>LP</v>
      </c>
      <c r="C8" s="1" t="str">
        <f aca="false">SoilVeg!A8</f>
        <v>CLP</v>
      </c>
      <c r="D8" s="0" t="n">
        <f aca="false">IF(VLOOKUP(SoilVeg!C8,LU!$A$2:$O$27,15,FALSE())=0,VLOOKUP(A8,Soil!$B$2:$R$14,8,FALSE()),0.000000000001)</f>
        <v>2.76722962962963E-006</v>
      </c>
      <c r="E8" s="0" t="n">
        <f aca="false">IF(VLOOKUP(SoilVeg!C8,LU!$A$2:$O$27,15,FALSE())=0,VLOOKUP(A8,Soil!$B$2:$R$14,10,FALSE()),0.000000000001)</f>
        <v>7.35822212820581E-005</v>
      </c>
      <c r="F8" s="3" t="n">
        <f aca="false">VLOOKUP(A8,Soil!$B$2:$P$17,14,FALSE())</f>
        <v>0.01</v>
      </c>
      <c r="G8" s="3" t="n">
        <f aca="false">VLOOKUP(B8,LU!$B$1:$N$51,6,FALSE())</f>
        <v>3</v>
      </c>
      <c r="H8" s="3" t="n">
        <f aca="false">VLOOKUP(B8,LU!$B$1:$N$51,7,FALSE())</f>
        <v>0.62272727273</v>
      </c>
      <c r="I8" s="3" t="n">
        <f aca="false">VLOOKUP(B8,LU!$B$1:$N$51,8,FALSE())</f>
        <v>9.45454545455</v>
      </c>
      <c r="J8" s="0" t="n">
        <v>1.5847</v>
      </c>
      <c r="K8" s="3" t="n">
        <f aca="false">VLOOKUP(B8,LU!$B$1:$N$51,5,FALSE())</f>
        <v>0.4</v>
      </c>
      <c r="L8" s="0" t="n">
        <v>0.48887216</v>
      </c>
      <c r="M8" s="0" t="n">
        <f aca="false">SoilVeg!G8</f>
        <v>26.5</v>
      </c>
      <c r="N8" s="0" t="n">
        <f aca="false">SoilVeg!H8</f>
        <v>0.305</v>
      </c>
      <c r="O8" s="0" t="n">
        <f aca="false">VLOOKUP(A8,Soil!$B$2:$S$14,18,FALSE())</f>
        <v>0.002</v>
      </c>
    </row>
    <row r="9" customFormat="false" ht="14.25" hidden="false" customHeight="false" outlineLevel="0" collapsed="false">
      <c r="A9" s="1" t="str">
        <f aca="false">SoilVeg!B9</f>
        <v>C</v>
      </c>
      <c r="B9" s="1" t="str">
        <f aca="false">SoilVeg!D9</f>
        <v>LPL</v>
      </c>
      <c r="C9" s="1" t="str">
        <f aca="false">SoilVeg!A9</f>
        <v>CLPL</v>
      </c>
      <c r="D9" s="0" t="n">
        <f aca="false">IF(VLOOKUP(SoilVeg!C9,LU!$A$2:$O$27,15,FALSE())=0,VLOOKUP(A9,Soil!$B$2:$R$14,8,FALSE()),0.000000000001)</f>
        <v>2.76722962962963E-006</v>
      </c>
      <c r="E9" s="0" t="n">
        <f aca="false">IF(VLOOKUP(SoilVeg!C9,LU!$A$2:$O$27,15,FALSE())=0,VLOOKUP(A9,Soil!$B$2:$R$14,10,FALSE()),0.000000000001)</f>
        <v>7.35822212820581E-005</v>
      </c>
      <c r="F9" s="3" t="n">
        <f aca="false">VLOOKUP(A9,Soil!$B$2:$P$17,14,FALSE())</f>
        <v>0.01</v>
      </c>
      <c r="G9" s="3" t="n">
        <f aca="false">VLOOKUP(B9,LU!$B$1:$N$51,6,FALSE())</f>
        <v>4</v>
      </c>
      <c r="H9" s="3" t="n">
        <f aca="false">VLOOKUP(B9,LU!$B$1:$N$51,7,FALSE())</f>
        <v>0.62272727273</v>
      </c>
      <c r="I9" s="3" t="n">
        <f aca="false">VLOOKUP(B9,LU!$B$1:$N$51,8,FALSE())</f>
        <v>10.5</v>
      </c>
      <c r="J9" s="0" t="n">
        <v>1.5847</v>
      </c>
      <c r="K9" s="3" t="n">
        <f aca="false">VLOOKUP(B9,LU!$B$1:$N$51,5,FALSE())</f>
        <v>0.6</v>
      </c>
      <c r="L9" s="0" t="n">
        <v>0.48887216</v>
      </c>
      <c r="M9" s="0" t="n">
        <f aca="false">SoilVeg!G9</f>
        <v>26.5</v>
      </c>
      <c r="N9" s="0" t="n">
        <f aca="false">SoilVeg!H9</f>
        <v>0.305</v>
      </c>
      <c r="O9" s="0" t="n">
        <f aca="false">VLOOKUP(A9,Soil!$B$2:$S$14,18,FALSE())</f>
        <v>0.002</v>
      </c>
    </row>
    <row r="10" customFormat="false" ht="14.25" hidden="false" customHeight="false" outlineLevel="0" collapsed="false">
      <c r="A10" s="1" t="str">
        <f aca="false">SoilVeg!B10</f>
        <v>C</v>
      </c>
      <c r="B10" s="1" t="str">
        <f aca="false">SoilVeg!D10</f>
        <v>LPJ</v>
      </c>
      <c r="C10" s="1" t="str">
        <f aca="false">SoilVeg!A10</f>
        <v>CLPJ</v>
      </c>
      <c r="D10" s="0" t="n">
        <f aca="false">IF(VLOOKUP(SoilVeg!C10,LU!$A$2:$O$27,15,FALSE())=0,VLOOKUP(A10,Soil!$B$2:$R$14,8,FALSE()),0.000000000001)</f>
        <v>2.76722962962963E-006</v>
      </c>
      <c r="E10" s="0" t="n">
        <f aca="false">IF(VLOOKUP(SoilVeg!C10,LU!$A$2:$O$27,15,FALSE())=0,VLOOKUP(A10,Soil!$B$2:$R$14,10,FALSE()),0.000000000001)</f>
        <v>7.35822212820581E-005</v>
      </c>
      <c r="F10" s="3" t="n">
        <f aca="false">VLOOKUP(A10,Soil!$B$2:$P$17,14,FALSE())</f>
        <v>0.01</v>
      </c>
      <c r="G10" s="3" t="n">
        <f aca="false">VLOOKUP(B10,LU!$B$1:$N$51,6,FALSE())</f>
        <v>3</v>
      </c>
      <c r="H10" s="3" t="n">
        <f aca="false">VLOOKUP(B10,LU!$B$1:$N$51,7,FALSE())</f>
        <v>0.62272727273</v>
      </c>
      <c r="I10" s="3" t="n">
        <f aca="false">VLOOKUP(B10,LU!$B$1:$N$51,8,FALSE())</f>
        <v>6.5</v>
      </c>
      <c r="J10" s="3" t="n">
        <f aca="false">VLOOKUP(A10,Soil!$B$2:$P$17,13,FALSE())</f>
        <v>1.6665</v>
      </c>
      <c r="K10" s="3" t="n">
        <f aca="false">VLOOKUP(B10,LU!$B$1:$N$51,5,FALSE())</f>
        <v>0.35</v>
      </c>
      <c r="L10" s="3" t="n">
        <f aca="false">VLOOKUP(A10,Soil!$B$2:$P$17,15,FALSE())</f>
        <v>0.6358</v>
      </c>
      <c r="M10" s="0" t="n">
        <f aca="false">SoilVeg!G10</f>
        <v>26.5</v>
      </c>
      <c r="N10" s="0" t="n">
        <f aca="false">SoilVeg!H10</f>
        <v>0.305</v>
      </c>
      <c r="O10" s="0" t="n">
        <f aca="false">VLOOKUP(A10,Soil!$B$2:$S$14,18,FALSE())</f>
        <v>0.002</v>
      </c>
    </row>
    <row r="11" customFormat="false" ht="14.25" hidden="false" customHeight="false" outlineLevel="0" collapsed="false">
      <c r="A11" s="1" t="str">
        <f aca="false">SoilVeg!B11</f>
        <v>C</v>
      </c>
      <c r="B11" s="1" t="str">
        <f aca="false">SoilVeg!D11</f>
        <v>LPS</v>
      </c>
      <c r="C11" s="1" t="str">
        <f aca="false">SoilVeg!A11</f>
        <v>CLPS</v>
      </c>
      <c r="D11" s="0" t="n">
        <f aca="false">IF(VLOOKUP(SoilVeg!C11,LU!$A$2:$O$27,15,FALSE())=0,VLOOKUP(A11,Soil!$B$2:$R$14,8,FALSE()),0.000000000001)</f>
        <v>2.76722962962963E-006</v>
      </c>
      <c r="E11" s="0" t="n">
        <f aca="false">IF(VLOOKUP(SoilVeg!C11,LU!$A$2:$O$27,15,FALSE())=0,VLOOKUP(A11,Soil!$B$2:$R$14,10,FALSE()),0.000000000001)</f>
        <v>7.35822212820581E-005</v>
      </c>
      <c r="F11" s="3" t="n">
        <f aca="false">VLOOKUP(A11,Soil!$B$2:$P$17,14,FALSE())</f>
        <v>0.01</v>
      </c>
      <c r="G11" s="3" t="n">
        <f aca="false">VLOOKUP(B11,LU!$B$1:$N$51,6,FALSE())</f>
        <v>4.5</v>
      </c>
      <c r="H11" s="3" t="n">
        <f aca="false">VLOOKUP(B11,LU!$B$1:$N$51,7,FALSE())</f>
        <v>0.8</v>
      </c>
      <c r="I11" s="3" t="n">
        <f aca="false">VLOOKUP(B11,LU!$B$1:$N$51,8,FALSE())</f>
        <v>15</v>
      </c>
      <c r="J11" s="3" t="n">
        <f aca="false">VLOOKUP(A11,Soil!$B$2:$P$17,13,FALSE())</f>
        <v>1.6665</v>
      </c>
      <c r="K11" s="3" t="n">
        <f aca="false">VLOOKUP(B11,LU!$B$1:$N$51,5,FALSE())</f>
        <v>0.8</v>
      </c>
      <c r="L11" s="3" t="n">
        <f aca="false">VLOOKUP(A11,Soil!$B$2:$P$17,15,FALSE())</f>
        <v>0.6358</v>
      </c>
      <c r="M11" s="0" t="n">
        <f aca="false">SoilVeg!G11</f>
        <v>26.5</v>
      </c>
      <c r="N11" s="0" t="n">
        <f aca="false">SoilVeg!H11</f>
        <v>0.305</v>
      </c>
      <c r="O11" s="0" t="n">
        <f aca="false">VLOOKUP(A11,Soil!$B$2:$S$14,18,FALSE())</f>
        <v>0.002</v>
      </c>
    </row>
    <row r="12" customFormat="false" ht="14.25" hidden="false" customHeight="false" outlineLevel="0" collapsed="false">
      <c r="A12" s="1" t="str">
        <f aca="false">SoilVeg!B12</f>
        <v>C</v>
      </c>
      <c r="B12" s="1" t="str">
        <f aca="false">SoilVeg!D12</f>
        <v>LPK</v>
      </c>
      <c r="C12" s="1" t="str">
        <f aca="false">SoilVeg!A12</f>
        <v>CLPK</v>
      </c>
      <c r="D12" s="0" t="n">
        <f aca="false">IF(VLOOKUP(SoilVeg!C12,LU!$A$2:$O$27,15,FALSE())=0,VLOOKUP(A12,Soil!$B$2:$R$14,8,FALSE()),0.000000000001)</f>
        <v>2.76722962962963E-006</v>
      </c>
      <c r="E12" s="0" t="n">
        <f aca="false">IF(VLOOKUP(SoilVeg!C12,LU!$A$2:$O$27,15,FALSE())=0,VLOOKUP(A12,Soil!$B$2:$R$14,10,FALSE()),0.000000000001)</f>
        <v>7.35822212820581E-005</v>
      </c>
      <c r="F12" s="3" t="n">
        <f aca="false">VLOOKUP(A12,Soil!$B$2:$P$17,14,FALSE())</f>
        <v>0.01</v>
      </c>
      <c r="G12" s="3" t="n">
        <f aca="false">VLOOKUP(B12,LU!$B$1:$N$51,6,FALSE())</f>
        <v>3</v>
      </c>
      <c r="H12" s="3" t="n">
        <f aca="false">VLOOKUP(B12,LU!$B$1:$N$51,7,FALSE())</f>
        <v>0.6</v>
      </c>
      <c r="I12" s="3" t="n">
        <f aca="false">VLOOKUP(B12,LU!$B$1:$N$51,8,FALSE())</f>
        <v>15</v>
      </c>
      <c r="J12" s="3" t="n">
        <f aca="false">VLOOKUP(A12,Soil!$B$2:$P$17,13,FALSE())</f>
        <v>1.6665</v>
      </c>
      <c r="K12" s="3" t="n">
        <f aca="false">VLOOKUP(B12,LU!$B$1:$N$51,5,FALSE())</f>
        <v>0.8</v>
      </c>
      <c r="L12" s="3" t="n">
        <f aca="false">VLOOKUP(A12,Soil!$B$2:$P$17,15,FALSE())</f>
        <v>0.6358</v>
      </c>
      <c r="M12" s="0" t="n">
        <f aca="false">SoilVeg!G12</f>
        <v>26.5</v>
      </c>
      <c r="N12" s="0" t="n">
        <f aca="false">SoilVeg!H12</f>
        <v>0.305</v>
      </c>
      <c r="O12" s="0" t="n">
        <f aca="false">VLOOKUP(A12,Soil!$B$2:$S$14,18,FALSE())</f>
        <v>0.002</v>
      </c>
    </row>
    <row r="13" customFormat="false" ht="14.25" hidden="false" customHeight="false" outlineLevel="0" collapsed="false">
      <c r="A13" s="1" t="str">
        <f aca="false">SoilVeg!B13</f>
        <v>C</v>
      </c>
      <c r="B13" s="1" t="str">
        <f aca="false">SoilVeg!D13</f>
        <v>AZP</v>
      </c>
      <c r="C13" s="1" t="str">
        <f aca="false">SoilVeg!A13</f>
        <v>CAZP</v>
      </c>
      <c r="D13" s="0" t="n">
        <f aca="false">IF(VLOOKUP(SoilVeg!C13,LU!$A$2:$O$27,15,FALSE())=0,VLOOKUP(A13,Soil!$B$2:$R$14,8,FALSE()),0.000000000001)</f>
        <v>1E-012</v>
      </c>
      <c r="E13" s="0" t="n">
        <f aca="false">IF(VLOOKUP(SoilVeg!C13,LU!$A$2:$O$27,15,FALSE())=0,VLOOKUP(A13,Soil!$B$2:$R$14,10,FALSE()),0.000000000001)</f>
        <v>1E-012</v>
      </c>
      <c r="F13" s="3" t="n">
        <f aca="false">VLOOKUP(A13,Soil!$B$2:$P$17,14,FALSE())</f>
        <v>0.01</v>
      </c>
      <c r="G13" s="3" t="n">
        <f aca="false">VLOOKUP(B13,LU!$B$1:$N$51,6,FALSE())</f>
        <v>0</v>
      </c>
      <c r="H13" s="3" t="n">
        <f aca="false">VLOOKUP(B13,LU!$B$1:$N$51,7,FALSE())</f>
        <v>0</v>
      </c>
      <c r="I13" s="3" t="n">
        <f aca="false">VLOOKUP(B13,LU!$B$1:$N$51,8,FALSE())</f>
        <v>2.5</v>
      </c>
      <c r="J13" s="3" t="n">
        <f aca="false">VLOOKUP(A13,Soil!$B$2:$P$17,13,FALSE())</f>
        <v>1.6665</v>
      </c>
      <c r="K13" s="3" t="n">
        <f aca="false">VLOOKUP(B13,LU!$B$1:$N$51,5,FALSE())</f>
        <v>0.05</v>
      </c>
      <c r="L13" s="3" t="n">
        <f aca="false">VLOOKUP(A13,Soil!$B$2:$P$17,15,FALSE())</f>
        <v>0.6358</v>
      </c>
      <c r="M13" s="0" t="n">
        <f aca="false">SoilVeg!G13</f>
        <v>100</v>
      </c>
      <c r="N13" s="0" t="n">
        <f aca="false">SoilVeg!H13</f>
        <v>1</v>
      </c>
      <c r="O13" s="0" t="n">
        <f aca="false">VLOOKUP(A13,Soil!$B$2:$S$14,18,FALSE())</f>
        <v>0.002</v>
      </c>
    </row>
    <row r="14" customFormat="false" ht="14.25" hidden="false" customHeight="false" outlineLevel="0" collapsed="false">
      <c r="A14" s="1" t="str">
        <f aca="false">SoilVeg!B14</f>
        <v>C</v>
      </c>
      <c r="B14" s="1" t="str">
        <f aca="false">SoilVeg!D14</f>
        <v>AZPN</v>
      </c>
      <c r="C14" s="1" t="str">
        <f aca="false">SoilVeg!A14</f>
        <v>CAZPN</v>
      </c>
      <c r="D14" s="0" t="n">
        <f aca="false">IF(VLOOKUP(SoilVeg!C14,LU!$A$2:$O$27,15,FALSE())=0,VLOOKUP(A14,Soil!$B$2:$R$14,8,FALSE()),0.000000000001)</f>
        <v>1E-012</v>
      </c>
      <c r="E14" s="0" t="n">
        <f aca="false">IF(VLOOKUP(SoilVeg!C14,LU!$A$2:$O$27,15,FALSE())=0,VLOOKUP(A14,Soil!$B$2:$R$14,10,FALSE()),0.000000000001)</f>
        <v>1E-012</v>
      </c>
      <c r="F14" s="3" t="n">
        <f aca="false">VLOOKUP(A14,Soil!$B$2:$P$17,14,FALSE())</f>
        <v>0.01</v>
      </c>
      <c r="G14" s="3" t="n">
        <f aca="false">VLOOKUP(B14,LU!$B$1:$N$51,6,FALSE())</f>
        <v>0</v>
      </c>
      <c r="H14" s="3" t="n">
        <f aca="false">VLOOKUP(B14,LU!$B$1:$N$51,7,FALSE())</f>
        <v>0</v>
      </c>
      <c r="I14" s="3" t="n">
        <f aca="false">VLOOKUP(B14,LU!$B$1:$N$51,8,FALSE())</f>
        <v>0</v>
      </c>
      <c r="J14" s="3" t="n">
        <f aca="false">VLOOKUP(A14,Soil!$B$2:$P$17,13,FALSE())</f>
        <v>1.6665</v>
      </c>
      <c r="K14" s="3" t="n">
        <f aca="false">VLOOKUP(B14,LU!$B$1:$N$51,5,FALSE())</f>
        <v>0.01</v>
      </c>
      <c r="L14" s="3" t="n">
        <f aca="false">VLOOKUP(A14,Soil!$B$2:$P$17,15,FALSE())</f>
        <v>0.6358</v>
      </c>
      <c r="M14" s="0" t="n">
        <f aca="false">SoilVeg!G14</f>
        <v>100</v>
      </c>
      <c r="N14" s="0" t="n">
        <f aca="false">SoilVeg!H14</f>
        <v>1</v>
      </c>
      <c r="O14" s="0" t="n">
        <f aca="false">VLOOKUP(A14,Soil!$B$2:$S$14,18,FALSE())</f>
        <v>0.002</v>
      </c>
    </row>
    <row r="15" customFormat="false" ht="14.25" hidden="false" customHeight="false" outlineLevel="0" collapsed="false">
      <c r="A15" s="1" t="str">
        <f aca="false">SoilVeg!B15</f>
        <v>C</v>
      </c>
      <c r="B15" s="1" t="str">
        <f aca="false">SoilVeg!D15</f>
        <v>AZPPL</v>
      </c>
      <c r="C15" s="1" t="str">
        <f aca="false">SoilVeg!A15</f>
        <v>CAZPPL</v>
      </c>
      <c r="D15" s="0" t="n">
        <f aca="false">IF(VLOOKUP(SoilVeg!C15,LU!$A$2:$O$27,15,FALSE())=0,VLOOKUP(A15,Soil!$B$2:$R$14,8,FALSE()),0.000000000001)</f>
        <v>2.76722962962963E-006</v>
      </c>
      <c r="E15" s="0" t="n">
        <f aca="false">IF(VLOOKUP(SoilVeg!C15,LU!$A$2:$O$27,15,FALSE())=0,VLOOKUP(A15,Soil!$B$2:$R$14,10,FALSE()),0.000000000001)</f>
        <v>7.35822212820581E-005</v>
      </c>
      <c r="F15" s="3" t="n">
        <f aca="false">VLOOKUP(A15,Soil!$B$2:$P$17,14,FALSE())</f>
        <v>0.01</v>
      </c>
      <c r="G15" s="3" t="n">
        <f aca="false">VLOOKUP(B15,LU!$B$1:$N$51,6,FALSE())</f>
        <v>0</v>
      </c>
      <c r="H15" s="3" t="n">
        <f aca="false">VLOOKUP(B15,LU!$B$1:$N$51,7,FALSE())</f>
        <v>0</v>
      </c>
      <c r="I15" s="3" t="n">
        <f aca="false">VLOOKUP(B15,LU!$B$1:$N$51,8,FALSE())</f>
        <v>2.5</v>
      </c>
      <c r="J15" s="0" t="n">
        <v>1.5847</v>
      </c>
      <c r="K15" s="3" t="n">
        <f aca="false">VLOOKUP(B15,LU!$B$1:$N$51,5,FALSE())</f>
        <v>0.02</v>
      </c>
      <c r="L15" s="0" t="n">
        <v>0.48887216</v>
      </c>
      <c r="M15" s="0" t="n">
        <f aca="false">SoilVeg!G15</f>
        <v>0.265</v>
      </c>
      <c r="N15" s="0" t="n">
        <f aca="false">SoilVeg!H15</f>
        <v>0.305</v>
      </c>
      <c r="O15" s="0" t="n">
        <f aca="false">VLOOKUP(A15,Soil!$B$2:$S$14,18,FALSE())</f>
        <v>0.002</v>
      </c>
    </row>
    <row r="16" customFormat="false" ht="14.25" hidden="false" customHeight="false" outlineLevel="0" collapsed="false">
      <c r="A16" s="1" t="str">
        <f aca="false">SoilVeg!B16</f>
        <v>C</v>
      </c>
      <c r="B16" s="1" t="str">
        <f aca="false">SoilVeg!D16</f>
        <v>AZPP</v>
      </c>
      <c r="C16" s="1" t="str">
        <f aca="false">SoilVeg!A16</f>
        <v>CAZPP</v>
      </c>
      <c r="D16" s="0" t="n">
        <f aca="false">IF(VLOOKUP(SoilVeg!C16,LU!$A$2:$O$27,15,FALSE())=0,VLOOKUP(A16,Soil!$B$2:$R$14,8,FALSE()),0.000000000001)</f>
        <v>2.76722962962963E-006</v>
      </c>
      <c r="E16" s="0" t="n">
        <f aca="false">IF(VLOOKUP(SoilVeg!C16,LU!$A$2:$O$27,15,FALSE())=0,VLOOKUP(A16,Soil!$B$2:$R$14,10,FALSE()),0.000000000001)</f>
        <v>7.35822212820581E-005</v>
      </c>
      <c r="F16" s="3" t="n">
        <f aca="false">VLOOKUP(A16,Soil!$B$2:$P$17,14,FALSE())</f>
        <v>0.01</v>
      </c>
      <c r="G16" s="3" t="n">
        <f aca="false">VLOOKUP(B16,LU!$B$1:$N$51,6,FALSE())</f>
        <v>0</v>
      </c>
      <c r="H16" s="3" t="n">
        <f aca="false">VLOOKUP(B16,LU!$B$1:$N$51,7,FALSE())</f>
        <v>0</v>
      </c>
      <c r="I16" s="3" t="n">
        <f aca="false">VLOOKUP(B16,LU!$B$1:$N$51,8,FALSE())</f>
        <v>7</v>
      </c>
      <c r="J16" s="0" t="n">
        <v>1.5847</v>
      </c>
      <c r="K16" s="3" t="n">
        <f aca="false">VLOOKUP(B16,LU!$B$1:$N$51,5,FALSE())</f>
        <v>0.1</v>
      </c>
      <c r="L16" s="0" t="n">
        <v>0.48887216</v>
      </c>
      <c r="M16" s="0" t="n">
        <f aca="false">SoilVeg!G16</f>
        <v>26.5</v>
      </c>
      <c r="N16" s="0" t="n">
        <f aca="false">SoilVeg!H16</f>
        <v>0.305</v>
      </c>
      <c r="O16" s="0" t="n">
        <f aca="false">VLOOKUP(A16,Soil!$B$2:$S$14,18,FALSE())</f>
        <v>0.002</v>
      </c>
    </row>
    <row r="17" customFormat="false" ht="14.25" hidden="false" customHeight="false" outlineLevel="0" collapsed="false">
      <c r="A17" s="1" t="str">
        <f aca="false">SoilVeg!B17</f>
        <v>C</v>
      </c>
      <c r="B17" s="1" t="str">
        <f aca="false">SoilVeg!D17</f>
        <v>ETK</v>
      </c>
      <c r="C17" s="1" t="str">
        <f aca="false">SoilVeg!A17</f>
        <v>CETK</v>
      </c>
      <c r="D17" s="0" t="n">
        <f aca="false">IF(VLOOKUP(SoilVeg!C17,LU!$A$2:$O$27,15,FALSE())=0,VLOOKUP(A17,Soil!$B$2:$R$14,8,FALSE()),0.000000000001)</f>
        <v>2.76722962962963E-006</v>
      </c>
      <c r="E17" s="0" t="n">
        <f aca="false">IF(VLOOKUP(SoilVeg!C17,LU!$A$2:$O$27,15,FALSE())=0,VLOOKUP(A17,Soil!$B$2:$R$14,10,FALSE()),0.000000000001)</f>
        <v>7.35822212820581E-005</v>
      </c>
      <c r="F17" s="3" t="n">
        <f aca="false">VLOOKUP(A17,Soil!$B$2:$P$17,14,FALSE())</f>
        <v>0.01</v>
      </c>
      <c r="G17" s="3" t="n">
        <f aca="false">VLOOKUP(B17,LU!$B$1:$N$51,6,FALSE())</f>
        <v>1.4</v>
      </c>
      <c r="H17" s="3" t="n">
        <f aca="false">VLOOKUP(B17,LU!$B$1:$N$51,7,FALSE())</f>
        <v>0.65</v>
      </c>
      <c r="I17" s="3" t="n">
        <f aca="false">VLOOKUP(B17,LU!$B$1:$N$51,8,FALSE())</f>
        <v>8</v>
      </c>
      <c r="J17" s="3" t="n">
        <f aca="false">VLOOKUP(A17,Soil!$B$2:$P$17,13,FALSE())</f>
        <v>1.6665</v>
      </c>
      <c r="K17" s="3" t="n">
        <f aca="false">VLOOKUP(B17,LU!$B$1:$N$51,5,FALSE())</f>
        <v>0.35</v>
      </c>
      <c r="L17" s="3" t="n">
        <f aca="false">VLOOKUP(A17,Soil!$B$2:$P$17,15,FALSE())</f>
        <v>0.6358</v>
      </c>
      <c r="M17" s="0" t="n">
        <f aca="false">SoilVeg!G17</f>
        <v>26.5</v>
      </c>
      <c r="N17" s="0" t="n">
        <f aca="false">SoilVeg!H17</f>
        <v>0.305</v>
      </c>
      <c r="O17" s="0" t="n">
        <f aca="false">VLOOKUP(A17,Soil!$B$2:$S$14,18,FALSE())</f>
        <v>0.002</v>
      </c>
    </row>
    <row r="18" customFormat="false" ht="14.25" hidden="false" customHeight="false" outlineLevel="0" collapsed="false">
      <c r="A18" s="1" t="str">
        <f aca="false">SoilVeg!B18</f>
        <v>C</v>
      </c>
      <c r="B18" s="1" t="str">
        <f aca="false">SoilVeg!D18</f>
        <v>ETK1</v>
      </c>
      <c r="C18" s="1" t="str">
        <f aca="false">SoilVeg!A18</f>
        <v>CETK1</v>
      </c>
      <c r="D18" s="0" t="n">
        <f aca="false">IF(VLOOKUP(SoilVeg!C18,LU!$A$2:$O$27,15,FALSE())=0,VLOOKUP(A18,Soil!$B$2:$R$14,8,FALSE()),0.000000000001)</f>
        <v>2.76722962962963E-006</v>
      </c>
      <c r="E18" s="0" t="n">
        <f aca="false">IF(VLOOKUP(SoilVeg!C18,LU!$A$2:$O$27,15,FALSE())=0,VLOOKUP(A18,Soil!$B$2:$R$14,10,FALSE()),0.000000000001)</f>
        <v>7.35822212820581E-005</v>
      </c>
      <c r="F18" s="3" t="n">
        <f aca="false">VLOOKUP(A18,Soil!$B$2:$P$17,14,FALSE())</f>
        <v>0.01</v>
      </c>
      <c r="G18" s="3" t="n">
        <f aca="false">VLOOKUP(B18,LU!$B$1:$N$51,6,FALSE())</f>
        <v>1</v>
      </c>
      <c r="H18" s="3" t="n">
        <f aca="false">VLOOKUP(B18,LU!$B$1:$N$51,7,FALSE())</f>
        <v>0.4</v>
      </c>
      <c r="I18" s="3" t="n">
        <f aca="false">VLOOKUP(B18,LU!$B$1:$N$51,8,FALSE())</f>
        <v>5</v>
      </c>
      <c r="J18" s="3" t="n">
        <f aca="false">VLOOKUP(A18,Soil!$B$2:$P$17,13,FALSE())</f>
        <v>1.6665</v>
      </c>
      <c r="K18" s="3" t="n">
        <f aca="false">VLOOKUP(B18,LU!$B$1:$N$51,5,FALSE())</f>
        <v>0.15</v>
      </c>
      <c r="L18" s="3" t="n">
        <f aca="false">VLOOKUP(A18,Soil!$B$2:$P$17,15,FALSE())</f>
        <v>0.6358</v>
      </c>
      <c r="M18" s="0" t="n">
        <f aca="false">SoilVeg!G18</f>
        <v>26.5</v>
      </c>
      <c r="N18" s="0" t="n">
        <f aca="false">SoilVeg!H18</f>
        <v>0.305</v>
      </c>
      <c r="O18" s="0" t="n">
        <f aca="false">VLOOKUP(A18,Soil!$B$2:$S$14,18,FALSE())</f>
        <v>0.002</v>
      </c>
    </row>
    <row r="19" customFormat="false" ht="14.25" hidden="false" customHeight="false" outlineLevel="0" collapsed="false">
      <c r="A19" s="1" t="str">
        <f aca="false">SoilVeg!B19</f>
        <v>C</v>
      </c>
      <c r="B19" s="1" t="str">
        <f aca="false">SoilVeg!D19</f>
        <v>ETK2</v>
      </c>
      <c r="C19" s="1" t="str">
        <f aca="false">SoilVeg!A19</f>
        <v>CETK2</v>
      </c>
      <c r="D19" s="0" t="n">
        <f aca="false">IF(VLOOKUP(SoilVeg!C19,LU!$A$2:$O$27,15,FALSE())=0,VLOOKUP(A19,Soil!$B$2:$R$14,8,FALSE()),0.000000000001)</f>
        <v>2.76722962962963E-006</v>
      </c>
      <c r="E19" s="0" t="n">
        <f aca="false">IF(VLOOKUP(SoilVeg!C19,LU!$A$2:$O$27,15,FALSE())=0,VLOOKUP(A19,Soil!$B$2:$R$14,10,FALSE()),0.000000000001)</f>
        <v>7.35822212820581E-005</v>
      </c>
      <c r="F19" s="3" t="n">
        <f aca="false">VLOOKUP(A19,Soil!$B$2:$P$17,14,FALSE())</f>
        <v>0.01</v>
      </c>
      <c r="G19" s="3" t="n">
        <f aca="false">VLOOKUP(B19,LU!$B$1:$N$51,6,FALSE())</f>
        <v>1.1</v>
      </c>
      <c r="H19" s="3" t="n">
        <f aca="false">VLOOKUP(B19,LU!$B$1:$N$51,7,FALSE())</f>
        <v>0.4</v>
      </c>
      <c r="I19" s="3" t="n">
        <f aca="false">VLOOKUP(B19,LU!$B$1:$N$51,8,FALSE())</f>
        <v>7</v>
      </c>
      <c r="J19" s="3" t="n">
        <f aca="false">VLOOKUP(A19,Soil!$B$2:$P$17,13,FALSE())</f>
        <v>1.6665</v>
      </c>
      <c r="K19" s="3" t="n">
        <f aca="false">VLOOKUP(B19,LU!$B$1:$N$51,5,FALSE())</f>
        <v>0.35</v>
      </c>
      <c r="L19" s="3" t="n">
        <f aca="false">VLOOKUP(A19,Soil!$B$2:$P$17,15,FALSE())</f>
        <v>0.6358</v>
      </c>
      <c r="M19" s="0" t="n">
        <f aca="false">SoilVeg!G19</f>
        <v>26.5</v>
      </c>
      <c r="N19" s="0" t="n">
        <f aca="false">SoilVeg!H19</f>
        <v>0.305</v>
      </c>
      <c r="O19" s="0" t="n">
        <f aca="false">VLOOKUP(A19,Soil!$B$2:$S$14,18,FALSE())</f>
        <v>0.002</v>
      </c>
    </row>
    <row r="20" customFormat="false" ht="14.25" hidden="false" customHeight="false" outlineLevel="0" collapsed="false">
      <c r="A20" s="1" t="str">
        <f aca="false">SoilVeg!B20</f>
        <v>C</v>
      </c>
      <c r="B20" s="1" t="str">
        <f aca="false">SoilVeg!D20</f>
        <v>ETK3</v>
      </c>
      <c r="C20" s="1" t="str">
        <f aca="false">SoilVeg!A20</f>
        <v>CETK3</v>
      </c>
      <c r="D20" s="0" t="n">
        <f aca="false">IF(VLOOKUP(SoilVeg!C20,LU!$A$2:$O$27,15,FALSE())=0,VLOOKUP(A20,Soil!$B$2:$R$14,8,FALSE()),0.000000000001)</f>
        <v>2.76722962962963E-006</v>
      </c>
      <c r="E20" s="0" t="n">
        <f aca="false">IF(VLOOKUP(SoilVeg!C20,LU!$A$2:$O$27,15,FALSE())=0,VLOOKUP(A20,Soil!$B$2:$R$14,10,FALSE()),0.000000000001)</f>
        <v>7.35822212820581E-005</v>
      </c>
      <c r="F20" s="3" t="n">
        <f aca="false">VLOOKUP(A20,Soil!$B$2:$P$17,14,FALSE())</f>
        <v>0.01</v>
      </c>
      <c r="G20" s="3" t="n">
        <f aca="false">VLOOKUP(B20,LU!$B$1:$N$51,6,FALSE())</f>
        <v>1.35454545455</v>
      </c>
      <c r="H20" s="3" t="n">
        <f aca="false">VLOOKUP(B20,LU!$B$1:$N$51,7,FALSE())</f>
        <v>0.62272727273</v>
      </c>
      <c r="I20" s="3" t="n">
        <f aca="false">VLOOKUP(B20,LU!$B$1:$N$51,8,FALSE())</f>
        <v>10</v>
      </c>
      <c r="J20" s="3" t="n">
        <f aca="false">VLOOKUP(A20,Soil!$B$2:$P$17,13,FALSE())</f>
        <v>1.6665</v>
      </c>
      <c r="K20" s="3" t="n">
        <f aca="false">VLOOKUP(B20,LU!$B$1:$N$51,5,FALSE())</f>
        <v>0.4</v>
      </c>
      <c r="L20" s="3" t="n">
        <f aca="false">VLOOKUP(A20,Soil!$B$2:$P$17,15,FALSE())</f>
        <v>0.6358</v>
      </c>
      <c r="M20" s="0" t="n">
        <f aca="false">SoilVeg!G20</f>
        <v>26.5</v>
      </c>
      <c r="N20" s="0" t="n">
        <f aca="false">SoilVeg!H20</f>
        <v>0.305</v>
      </c>
      <c r="O20" s="0" t="n">
        <f aca="false">VLOOKUP(A20,Soil!$B$2:$S$14,18,FALSE())</f>
        <v>0.002</v>
      </c>
    </row>
    <row r="21" customFormat="false" ht="14.25" hidden="false" customHeight="false" outlineLevel="0" collapsed="false">
      <c r="A21" s="1" t="str">
        <f aca="false">SoilVeg!B21</f>
        <v>C</v>
      </c>
      <c r="B21" s="1" t="str">
        <f aca="false">SoilVeg!D21</f>
        <v>VT</v>
      </c>
      <c r="C21" s="1" t="str">
        <f aca="false">SoilVeg!A21</f>
        <v>CVT</v>
      </c>
      <c r="D21" s="0" t="n">
        <f aca="false">IF(VLOOKUP(SoilVeg!C21,LU!$A$2:$O$27,15,FALSE())=0,VLOOKUP(A21,Soil!$B$2:$R$14,8,FALSE()),0.000000000001)</f>
        <v>1E-012</v>
      </c>
      <c r="E21" s="0" t="n">
        <f aca="false">IF(VLOOKUP(SoilVeg!C21,LU!$A$2:$O$27,15,FALSE())=0,VLOOKUP(A21,Soil!$B$2:$R$14,10,FALSE()),0.000000000001)</f>
        <v>1E-012</v>
      </c>
      <c r="F21" s="3" t="n">
        <f aca="false">VLOOKUP(A21,Soil!$B$2:$P$17,14,FALSE())</f>
        <v>0.01</v>
      </c>
      <c r="G21" s="3" t="n">
        <f aca="false">VLOOKUP(B21,LU!$B$1:$N$51,6,FALSE())</f>
        <v>0</v>
      </c>
      <c r="H21" s="3" t="n">
        <f aca="false">VLOOKUP(B21,LU!$B$1:$N$51,7,FALSE())</f>
        <v>0</v>
      </c>
      <c r="I21" s="3" t="n">
        <f aca="false">VLOOKUP(B21,LU!$B$1:$N$51,8,FALSE())</f>
        <v>0</v>
      </c>
      <c r="J21" s="3" t="n">
        <f aca="false">VLOOKUP(A21,Soil!$B$2:$P$17,13,FALSE())</f>
        <v>1.6665</v>
      </c>
      <c r="K21" s="3" t="n">
        <f aca="false">VLOOKUP(B21,LU!$B$1:$N$51,5,FALSE())</f>
        <v>0.03</v>
      </c>
      <c r="L21" s="3" t="n">
        <f aca="false">VLOOKUP(A21,Soil!$B$2:$P$17,15,FALSE())</f>
        <v>0.6358</v>
      </c>
      <c r="M21" s="0" t="n">
        <f aca="false">SoilVeg!G21</f>
        <v>100</v>
      </c>
      <c r="N21" s="0" t="n">
        <f aca="false">SoilVeg!H21</f>
        <v>1</v>
      </c>
      <c r="O21" s="0" t="n">
        <f aca="false">VLOOKUP(A21,Soil!$B$2:$S$14,18,FALSE())</f>
        <v>0.002</v>
      </c>
    </row>
    <row r="22" customFormat="false" ht="14.25" hidden="false" customHeight="false" outlineLevel="0" collapsed="false">
      <c r="A22" s="1" t="str">
        <f aca="false">SoilVeg!B22</f>
        <v>C</v>
      </c>
      <c r="B22" s="1" t="str">
        <f aca="false">SoilVeg!D22</f>
        <v>VP</v>
      </c>
      <c r="C22" s="1" t="str">
        <f aca="false">SoilVeg!A22</f>
        <v>CVP</v>
      </c>
      <c r="D22" s="0" t="n">
        <f aca="false">IF(VLOOKUP(SoilVeg!C22,LU!$A$2:$O$27,15,FALSE())=0,VLOOKUP(A22,Soil!$B$2:$R$14,8,FALSE()),0.000000000001)</f>
        <v>1E-012</v>
      </c>
      <c r="E22" s="0" t="n">
        <f aca="false">IF(VLOOKUP(SoilVeg!C22,LU!$A$2:$O$27,15,FALSE())=0,VLOOKUP(A22,Soil!$B$2:$R$14,10,FALSE()),0.000000000001)</f>
        <v>1E-012</v>
      </c>
      <c r="F22" s="3" t="n">
        <f aca="false">VLOOKUP(A22,Soil!$B$2:$P$17,14,FALSE())</f>
        <v>0.01</v>
      </c>
      <c r="G22" s="3" t="n">
        <f aca="false">VLOOKUP(B22,LU!$B$1:$N$51,6,FALSE())</f>
        <v>0</v>
      </c>
      <c r="H22" s="3" t="n">
        <f aca="false">VLOOKUP(B22,LU!$B$1:$N$51,7,FALSE())</f>
        <v>0</v>
      </c>
      <c r="I22" s="3" t="n">
        <f aca="false">VLOOKUP(B22,LU!$B$1:$N$51,8,FALSE())</f>
        <v>0</v>
      </c>
      <c r="J22" s="0" t="n">
        <v>1.5847</v>
      </c>
      <c r="K22" s="3" t="n">
        <f aca="false">VLOOKUP(B22,LU!$B$1:$N$51,5,FALSE())</f>
        <v>0.01</v>
      </c>
      <c r="L22" s="0" t="n">
        <v>0.48887216</v>
      </c>
      <c r="M22" s="0" t="n">
        <f aca="false">SoilVeg!G22</f>
        <v>100</v>
      </c>
      <c r="N22" s="0" t="n">
        <f aca="false">SoilVeg!H22</f>
        <v>1</v>
      </c>
      <c r="O22" s="0" t="n">
        <f aca="false">VLOOKUP(A22,Soil!$B$2:$S$14,18,FALSE())</f>
        <v>0.002</v>
      </c>
    </row>
    <row r="23" customFormat="false" ht="14.25" hidden="false" customHeight="false" outlineLevel="0" collapsed="false">
      <c r="A23" s="1" t="str">
        <f aca="false">SoilVeg!B23</f>
        <v>C</v>
      </c>
      <c r="B23" s="1" t="str">
        <f aca="false">SoilVeg!D23</f>
        <v>TPT</v>
      </c>
      <c r="C23" s="1" t="str">
        <f aca="false">SoilVeg!A23</f>
        <v>CTPT</v>
      </c>
      <c r="D23" s="0" t="n">
        <f aca="false">IF(VLOOKUP(SoilVeg!C23,LU!$A$2:$O$27,15,FALSE())=0,VLOOKUP(A23,Soil!$B$2:$R$14,8,FALSE()),0.000000000001)</f>
        <v>2.76722962962963E-006</v>
      </c>
      <c r="E23" s="0" t="n">
        <f aca="false">IF(VLOOKUP(SoilVeg!C23,LU!$A$2:$O$27,15,FALSE())=0,VLOOKUP(A23,Soil!$B$2:$R$14,10,FALSE()),0.000000000001)</f>
        <v>7.35822212820581E-005</v>
      </c>
      <c r="F23" s="3" t="n">
        <f aca="false">VLOOKUP(A23,Soil!$B$2:$P$17,14,FALSE())</f>
        <v>0.01</v>
      </c>
      <c r="G23" s="3" t="n">
        <f aca="false">VLOOKUP(B23,LU!$B$1:$N$51,6,FALSE())</f>
        <v>1.1</v>
      </c>
      <c r="H23" s="3" t="n">
        <f aca="false">VLOOKUP(B23,LU!$B$1:$N$51,7,FALSE())</f>
        <v>0.4</v>
      </c>
      <c r="I23" s="3" t="n">
        <f aca="false">VLOOKUP(B23,LU!$B$1:$N$51,8,FALSE())</f>
        <v>7</v>
      </c>
      <c r="J23" s="0" t="n">
        <v>1.5847</v>
      </c>
      <c r="K23" s="3" t="n">
        <f aca="false">VLOOKUP(B23,LU!$B$1:$N$51,5,FALSE())</f>
        <v>0.275</v>
      </c>
      <c r="L23" s="0" t="n">
        <v>0.48887216</v>
      </c>
      <c r="M23" s="0" t="n">
        <f aca="false">SoilVeg!G23</f>
        <v>26.5</v>
      </c>
      <c r="N23" s="0" t="n">
        <f aca="false">SoilVeg!H23</f>
        <v>0.305</v>
      </c>
      <c r="O23" s="0" t="n">
        <f aca="false">VLOOKUP(A23,Soil!$B$2:$S$14,18,FALSE())</f>
        <v>0.002</v>
      </c>
    </row>
    <row r="24" customFormat="false" ht="14.25" hidden="false" customHeight="false" outlineLevel="0" collapsed="false">
      <c r="A24" s="1" t="str">
        <f aca="false">SoilVeg!B24</f>
        <v>C</v>
      </c>
      <c r="B24" s="1" t="str">
        <f aca="false">SoilVeg!D24</f>
        <v>VPT</v>
      </c>
      <c r="C24" s="1" t="str">
        <f aca="false">SoilVeg!A24</f>
        <v>CVPT</v>
      </c>
      <c r="D24" s="0" t="n">
        <f aca="false">IF(VLOOKUP(SoilVeg!C24,LU!$A$2:$O$27,15,FALSE())=0,VLOOKUP(A24,Soil!$B$2:$R$14,8,FALSE()),0.000000000001)</f>
        <v>1E-012</v>
      </c>
      <c r="E24" s="0" t="n">
        <f aca="false">IF(VLOOKUP(SoilVeg!C24,LU!$A$2:$O$27,15,FALSE())=0,VLOOKUP(A24,Soil!$B$2:$R$14,10,FALSE()),0.000000000001)</f>
        <v>1E-012</v>
      </c>
      <c r="F24" s="3" t="n">
        <f aca="false">VLOOKUP(A24,Soil!$B$2:$P$17,14,FALSE())</f>
        <v>0.01</v>
      </c>
      <c r="G24" s="3" t="n">
        <f aca="false">VLOOKUP(B24,LU!$B$1:$N$51,6,FALSE())</f>
        <v>0</v>
      </c>
      <c r="H24" s="3" t="n">
        <f aca="false">VLOOKUP(B24,LU!$B$1:$N$51,7,FALSE())</f>
        <v>0</v>
      </c>
      <c r="I24" s="3" t="n">
        <f aca="false">VLOOKUP(B24,LU!$B$1:$N$51,8,FALSE())</f>
        <v>150</v>
      </c>
      <c r="J24" s="3" t="n">
        <f aca="false">VLOOKUP(A24,Soil!$B$2:$P$17,13,FALSE())</f>
        <v>1.6665</v>
      </c>
      <c r="K24" s="3" t="n">
        <f aca="false">VLOOKUP(B24,LU!$B$1:$N$51,5,FALSE())</f>
        <v>0.01</v>
      </c>
      <c r="L24" s="3" t="n">
        <f aca="false">VLOOKUP(A24,Soil!$B$2:$P$17,15,FALSE())</f>
        <v>0.6358</v>
      </c>
      <c r="M24" s="0" t="n">
        <f aca="false">SoilVeg!G24</f>
        <v>100</v>
      </c>
      <c r="N24" s="0" t="n">
        <f aca="false">SoilVeg!H24</f>
        <v>1</v>
      </c>
      <c r="O24" s="0" t="n">
        <f aca="false">VLOOKUP(A24,Soil!$B$2:$S$14,18,FALSE())</f>
        <v>0.002</v>
      </c>
    </row>
    <row r="25" customFormat="false" ht="14.25" hidden="false" customHeight="false" outlineLevel="0" collapsed="false">
      <c r="A25" s="1" t="str">
        <f aca="false">SoilVeg!B25</f>
        <v>C</v>
      </c>
      <c r="B25" s="1" t="str">
        <f aca="false">SoilVeg!D25</f>
        <v>MOK</v>
      </c>
      <c r="C25" s="1" t="str">
        <f aca="false">SoilVeg!A25</f>
        <v>CMOK</v>
      </c>
      <c r="D25" s="0" t="n">
        <f aca="false">IF(VLOOKUP(SoilVeg!C25,LU!$A$2:$O$27,15,FALSE())=0,VLOOKUP(A25,Soil!$B$2:$R$14,8,FALSE()),0.000000000001)</f>
        <v>2.76722962962963E-006</v>
      </c>
      <c r="E25" s="0" t="n">
        <f aca="false">IF(VLOOKUP(SoilVeg!C25,LU!$A$2:$O$27,15,FALSE())=0,VLOOKUP(A25,Soil!$B$2:$R$14,10,FALSE()),0.000000000001)</f>
        <v>7.35822212820581E-005</v>
      </c>
      <c r="F25" s="3" t="n">
        <f aca="false">VLOOKUP(A25,Soil!$B$2:$P$17,14,FALSE())</f>
        <v>0.01</v>
      </c>
      <c r="G25" s="3" t="n">
        <f aca="false">VLOOKUP(B25,LU!$B$1:$N$51,6,FALSE())</f>
        <v>1.35454545455</v>
      </c>
      <c r="H25" s="3" t="n">
        <f aca="false">VLOOKUP(B25,LU!$B$1:$N$51,7,FALSE())</f>
        <v>0.62272727273</v>
      </c>
      <c r="I25" s="3" t="n">
        <f aca="false">VLOOKUP(B25,LU!$B$1:$N$51,8,FALSE())</f>
        <v>10</v>
      </c>
      <c r="J25" s="3" t="n">
        <f aca="false">VLOOKUP(A25,Soil!$B$2:$P$17,13,FALSE())</f>
        <v>1.6665</v>
      </c>
      <c r="K25" s="3" t="n">
        <f aca="false">VLOOKUP(B25,LU!$B$1:$N$51,5,FALSE())</f>
        <v>0.4</v>
      </c>
      <c r="L25" s="3" t="n">
        <f aca="false">VLOOKUP(A25,Soil!$B$2:$P$17,15,FALSE())</f>
        <v>0.6358</v>
      </c>
      <c r="M25" s="0" t="n">
        <f aca="false">SoilVeg!G25</f>
        <v>26.5</v>
      </c>
      <c r="N25" s="0" t="n">
        <f aca="false">SoilVeg!H25</f>
        <v>0.305</v>
      </c>
      <c r="O25" s="0" t="n">
        <f aca="false">VLOOKUP(A25,Soil!$B$2:$S$14,18,FALSE())</f>
        <v>0.002</v>
      </c>
    </row>
    <row r="26" customFormat="false" ht="14.25" hidden="false" customHeight="false" outlineLevel="0" collapsed="false">
      <c r="A26" s="1" t="str">
        <f aca="false">SoilVeg!B26</f>
        <v>C</v>
      </c>
      <c r="B26" s="1" t="str">
        <f aca="false">SoilVeg!D26</f>
        <v>RET</v>
      </c>
      <c r="C26" s="1" t="str">
        <f aca="false">SoilVeg!A26</f>
        <v>CRET</v>
      </c>
      <c r="D26" s="0" t="n">
        <f aca="false">IF(VLOOKUP(SoilVeg!C26,LU!$A$2:$O$27,15,FALSE())=0,VLOOKUP(A26,Soil!$B$2:$R$14,8,FALSE()),0.000000000001)</f>
        <v>2.76722962962963E-006</v>
      </c>
      <c r="E26" s="0" t="n">
        <f aca="false">IF(VLOOKUP(SoilVeg!C26,LU!$A$2:$O$27,15,FALSE())=0,VLOOKUP(A26,Soil!$B$2:$R$14,10,FALSE()),0.000000000001)</f>
        <v>7.35822212820581E-005</v>
      </c>
      <c r="F26" s="3" t="n">
        <f aca="false">VLOOKUP(A26,Soil!$B$2:$P$17,14,FALSE())</f>
        <v>0.01</v>
      </c>
      <c r="G26" s="3" t="n">
        <f aca="false">VLOOKUP(B26,LU!$B$1:$N$51,6,FALSE())</f>
        <v>1.1</v>
      </c>
      <c r="H26" s="3" t="n">
        <f aca="false">VLOOKUP(B26,LU!$B$1:$N$51,7,FALSE())</f>
        <v>0.4</v>
      </c>
      <c r="I26" s="3" t="n">
        <f aca="false">VLOOKUP(B26,LU!$B$1:$N$51,8,FALSE())</f>
        <v>150</v>
      </c>
      <c r="J26" s="3" t="n">
        <f aca="false">VLOOKUP(A26,Soil!$B$2:$P$17,13,FALSE())</f>
        <v>1.6665</v>
      </c>
      <c r="K26" s="3" t="n">
        <f aca="false">VLOOKUP(B26,LU!$B$1:$N$51,5,FALSE())</f>
        <v>0.275</v>
      </c>
      <c r="L26" s="3" t="n">
        <f aca="false">VLOOKUP(A26,Soil!$B$2:$P$17,15,FALSE())</f>
        <v>0.6358</v>
      </c>
      <c r="M26" s="0" t="n">
        <f aca="false">SoilVeg!G26</f>
        <v>26.5</v>
      </c>
      <c r="N26" s="0" t="n">
        <f aca="false">SoilVeg!H26</f>
        <v>0.305</v>
      </c>
      <c r="O26" s="0" t="n">
        <f aca="false">VLOOKUP(A26,Soil!$B$2:$S$14,18,FALSE())</f>
        <v>0.002</v>
      </c>
    </row>
    <row r="27" customFormat="false" ht="14.25" hidden="false" customHeight="false" outlineLevel="0" collapsed="false">
      <c r="A27" s="1" t="str">
        <f aca="false">SoilVeg!B27</f>
        <v>CL</v>
      </c>
      <c r="B27" s="1" t="str">
        <f aca="false">SoilVeg!D27</f>
        <v>OP</v>
      </c>
      <c r="C27" s="1" t="str">
        <f aca="false">SoilVeg!A27</f>
        <v>CLOP</v>
      </c>
      <c r="D27" s="0" t="n">
        <f aca="false">IF(VLOOKUP(SoilVeg!C27,LU!$A$2:$O$27,15,FALSE())=0,VLOOKUP(A27,Soil!$B$2:$R$14,8,FALSE()),0.000000000001)</f>
        <v>2.96909722222222E-006</v>
      </c>
      <c r="E27" s="0" t="n">
        <f aca="false">IF(VLOOKUP(SoilVeg!C27,LU!$A$2:$O$27,15,FALSE())=0,VLOOKUP(A27,Soil!$B$2:$R$14,10,FALSE()),0.000000000001)</f>
        <v>0.000339762879270394</v>
      </c>
      <c r="F27" s="3" t="n">
        <f aca="false">VLOOKUP(A27,Soil!$B$2:$P$17,14,FALSE())</f>
        <v>0.01</v>
      </c>
      <c r="G27" s="3" t="n">
        <f aca="false">VLOOKUP(B27,LU!$B$1:$N$51,6,FALSE())</f>
        <v>0.16</v>
      </c>
      <c r="H27" s="3" t="n">
        <f aca="false">VLOOKUP(B27,LU!$B$1:$N$51,7,FALSE())</f>
        <v>0.13</v>
      </c>
      <c r="I27" s="3" t="n">
        <f aca="false">VLOOKUP(B27,LU!$B$1:$N$51,8,FALSE())</f>
        <v>5</v>
      </c>
      <c r="J27" s="3" t="n">
        <f aca="false">VLOOKUP(A27,Soil!$B$2:$P$17,13,FALSE())</f>
        <v>1.7025</v>
      </c>
      <c r="K27" s="3" t="n">
        <f aca="false">VLOOKUP(B27,LU!$B$1:$N$51,5,FALSE())</f>
        <v>0.075</v>
      </c>
      <c r="L27" s="3" t="n">
        <f aca="false">VLOOKUP(A27,Soil!$B$2:$P$17,15,FALSE())</f>
        <v>0.6028</v>
      </c>
      <c r="M27" s="0" t="n">
        <f aca="false">SoilVeg!G27</f>
        <v>11.1</v>
      </c>
      <c r="N27" s="0" t="n">
        <f aca="false">SoilVeg!H27</f>
        <v>0.264</v>
      </c>
      <c r="O27" s="0" t="n">
        <f aca="false">VLOOKUP(A27,Soil!$B$2:$S$14,18,FALSE())</f>
        <v>0.05</v>
      </c>
    </row>
    <row r="28" customFormat="false" ht="14.25" hidden="false" customHeight="false" outlineLevel="0" collapsed="false">
      <c r="A28" s="1" t="str">
        <f aca="false">SoilVeg!B28</f>
        <v>CL</v>
      </c>
      <c r="B28" s="1" t="str">
        <f aca="false">SoilVeg!D28</f>
        <v>OPTP</v>
      </c>
      <c r="C28" s="1" t="str">
        <f aca="false">SoilVeg!A28</f>
        <v>CLOPTP</v>
      </c>
      <c r="D28" s="0" t="n">
        <f aca="false">IF(VLOOKUP(SoilVeg!C28,LU!$A$2:$O$27,15,FALSE())=0,VLOOKUP(A28,Soil!$B$2:$R$14,8,FALSE()),0.000000000001)</f>
        <v>2.96909722222222E-006</v>
      </c>
      <c r="E28" s="0" t="n">
        <f aca="false">IF(VLOOKUP(SoilVeg!C28,LU!$A$2:$O$27,15,FALSE())=0,VLOOKUP(A28,Soil!$B$2:$R$14,10,FALSE()),0.000000000001)</f>
        <v>0.000339762879270394</v>
      </c>
      <c r="F28" s="3" t="n">
        <f aca="false">VLOOKUP(A28,Soil!$B$2:$P$17,14,FALSE())</f>
        <v>0.01</v>
      </c>
      <c r="G28" s="3" t="n">
        <f aca="false">VLOOKUP(B28,LU!$B$1:$N$51,6,FALSE())</f>
        <v>1.1</v>
      </c>
      <c r="H28" s="3" t="n">
        <f aca="false">VLOOKUP(B28,LU!$B$1:$N$51,7,FALSE())</f>
        <v>0.4</v>
      </c>
      <c r="I28" s="3" t="n">
        <f aca="false">VLOOKUP(B28,LU!$B$1:$N$51,8,FALSE())</f>
        <v>7</v>
      </c>
      <c r="J28" s="3" t="n">
        <f aca="false">VLOOKUP(A28,Soil!$B$2:$P$17,13,FALSE())</f>
        <v>1.7025</v>
      </c>
      <c r="K28" s="3" t="n">
        <f aca="false">VLOOKUP(B28,LU!$B$1:$N$51,5,FALSE())</f>
        <v>0.275</v>
      </c>
      <c r="L28" s="3" t="n">
        <f aca="false">VLOOKUP(A28,Soil!$B$2:$P$17,15,FALSE())</f>
        <v>0.6028</v>
      </c>
      <c r="M28" s="0" t="n">
        <f aca="false">SoilVeg!G28</f>
        <v>22.2</v>
      </c>
      <c r="N28" s="0" t="n">
        <f aca="false">SoilVeg!H28</f>
        <v>0.264</v>
      </c>
      <c r="O28" s="0" t="n">
        <f aca="false">VLOOKUP(A28,Soil!$B$2:$S$14,18,FALSE())</f>
        <v>0.05</v>
      </c>
    </row>
    <row r="29" customFormat="false" ht="14.25" hidden="false" customHeight="false" outlineLevel="0" collapsed="false">
      <c r="A29" s="1" t="str">
        <f aca="false">SoilVeg!B29</f>
        <v>CL</v>
      </c>
      <c r="B29" s="1" t="str">
        <f aca="false">SoilVeg!D29</f>
        <v>OPSR</v>
      </c>
      <c r="C29" s="1" t="str">
        <f aca="false">SoilVeg!A29</f>
        <v>CLOPSR</v>
      </c>
      <c r="D29" s="0" t="n">
        <f aca="false">IF(VLOOKUP(SoilVeg!C29,LU!$A$2:$O$27,15,FALSE())=0,VLOOKUP(A29,Soil!$B$2:$R$14,8,FALSE()),0.000000000001)</f>
        <v>2.96909722222222E-006</v>
      </c>
      <c r="E29" s="0" t="n">
        <f aca="false">IF(VLOOKUP(SoilVeg!C29,LU!$A$2:$O$27,15,FALSE())=0,VLOOKUP(A29,Soil!$B$2:$R$14,10,FALSE()),0.000000000001)</f>
        <v>0.000339762879270394</v>
      </c>
      <c r="F29" s="3" t="n">
        <f aca="false">VLOOKUP(A29,Soil!$B$2:$P$17,14,FALSE())</f>
        <v>0.01</v>
      </c>
      <c r="G29" s="3" t="n">
        <f aca="false">VLOOKUP(B29,LU!$B$1:$N$51,6,FALSE())</f>
        <v>0.26</v>
      </c>
      <c r="H29" s="3" t="n">
        <f aca="false">VLOOKUP(B29,LU!$B$1:$N$51,7,FALSE())</f>
        <v>0.25</v>
      </c>
      <c r="I29" s="3" t="n">
        <f aca="false">VLOOKUP(B29,LU!$B$1:$N$51,8,FALSE())</f>
        <v>4</v>
      </c>
      <c r="J29" s="0" t="n">
        <v>1.5847</v>
      </c>
      <c r="K29" s="3" t="n">
        <f aca="false">VLOOKUP(B29,LU!$B$1:$N$51,5,FALSE())</f>
        <v>0.06</v>
      </c>
      <c r="L29" s="0" t="n">
        <v>0.48887216</v>
      </c>
      <c r="M29" s="0" t="n">
        <f aca="false">SoilVeg!G29</f>
        <v>8.88</v>
      </c>
      <c r="N29" s="0" t="n">
        <f aca="false">SoilVeg!H29</f>
        <v>0.264</v>
      </c>
      <c r="O29" s="0" t="n">
        <f aca="false">VLOOKUP(A29,Soil!$B$2:$S$14,18,FALSE())</f>
        <v>0.05</v>
      </c>
    </row>
    <row r="30" customFormat="false" ht="14.25" hidden="false" customHeight="false" outlineLevel="0" collapsed="false">
      <c r="A30" s="1" t="str">
        <f aca="false">SoilVeg!B30</f>
        <v>CL</v>
      </c>
      <c r="B30" s="1" t="str">
        <f aca="false">SoilVeg!D30</f>
        <v>OPUR</v>
      </c>
      <c r="C30" s="1" t="str">
        <f aca="false">SoilVeg!A30</f>
        <v>CLOPUR</v>
      </c>
      <c r="D30" s="0" t="n">
        <f aca="false">IF(VLOOKUP(SoilVeg!C30,LU!$A$2:$O$27,15,FALSE())=0,VLOOKUP(A30,Soil!$B$2:$R$14,8,FALSE()),0.000000000001)</f>
        <v>2.96909722222222E-006</v>
      </c>
      <c r="E30" s="0" t="n">
        <f aca="false">IF(VLOOKUP(SoilVeg!C30,LU!$A$2:$O$27,15,FALSE())=0,VLOOKUP(A30,Soil!$B$2:$R$14,10,FALSE()),0.000000000001)</f>
        <v>0.000339762879270394</v>
      </c>
      <c r="F30" s="3" t="n">
        <f aca="false">VLOOKUP(A30,Soil!$B$2:$P$17,14,FALSE())</f>
        <v>0.01</v>
      </c>
      <c r="G30" s="3" t="n">
        <f aca="false">VLOOKUP(B30,LU!$B$1:$N$51,6,FALSE())</f>
        <v>0.4</v>
      </c>
      <c r="H30" s="3" t="n">
        <f aca="false">VLOOKUP(B30,LU!$B$1:$N$51,7,FALSE())</f>
        <v>0.3</v>
      </c>
      <c r="I30" s="3" t="n">
        <f aca="false">VLOOKUP(B30,LU!$B$1:$N$51,8,FALSE())</f>
        <v>6</v>
      </c>
      <c r="J30" s="0" t="n">
        <v>1.5847</v>
      </c>
      <c r="K30" s="3" t="n">
        <f aca="false">VLOOKUP(B30,LU!$B$1:$N$51,5,FALSE())</f>
        <v>0.1</v>
      </c>
      <c r="L30" s="0" t="n">
        <v>0.48887216</v>
      </c>
      <c r="M30" s="0" t="n">
        <f aca="false">SoilVeg!G30</f>
        <v>11.1</v>
      </c>
      <c r="N30" s="0" t="n">
        <f aca="false">SoilVeg!H30</f>
        <v>0.264</v>
      </c>
      <c r="O30" s="0" t="n">
        <f aca="false">VLOOKUP(A30,Soil!$B$2:$S$14,18,FALSE())</f>
        <v>0.05</v>
      </c>
    </row>
    <row r="31" customFormat="false" ht="14.25" hidden="false" customHeight="false" outlineLevel="0" collapsed="false">
      <c r="A31" s="1" t="str">
        <f aca="false">SoilVeg!B31</f>
        <v>CL</v>
      </c>
      <c r="B31" s="1" t="str">
        <f aca="false">SoilVeg!D31</f>
        <v>OPU</v>
      </c>
      <c r="C31" s="1" t="str">
        <f aca="false">SoilVeg!A31</f>
        <v>CLOPU</v>
      </c>
      <c r="D31" s="0" t="n">
        <f aca="false">IF(VLOOKUP(SoilVeg!C31,LU!$A$2:$O$27,15,FALSE())=0,VLOOKUP(A31,Soil!$B$2:$R$14,8,FALSE()),0.000000000001)</f>
        <v>2.96909722222222E-006</v>
      </c>
      <c r="E31" s="0" t="n">
        <f aca="false">IF(VLOOKUP(SoilVeg!C31,LU!$A$2:$O$27,15,FALSE())=0,VLOOKUP(A31,Soil!$B$2:$R$14,10,FALSE()),0.000000000001)</f>
        <v>0.000339762879270394</v>
      </c>
      <c r="F31" s="3" t="n">
        <f aca="false">VLOOKUP(A31,Soil!$B$2:$P$17,14,FALSE())</f>
        <v>0.01</v>
      </c>
      <c r="G31" s="3" t="n">
        <f aca="false">VLOOKUP(B31,LU!$B$1:$N$51,6,FALSE())</f>
        <v>0</v>
      </c>
      <c r="H31" s="3" t="n">
        <f aca="false">VLOOKUP(B31,LU!$B$1:$N$51,7,FALSE())</f>
        <v>0</v>
      </c>
      <c r="I31" s="3" t="n">
        <f aca="false">VLOOKUP(B31,LU!$B$1:$N$51,8,FALSE())</f>
        <v>3.5</v>
      </c>
      <c r="J31" s="3" t="n">
        <f aca="false">VLOOKUP(A31,Soil!$B$2:$P$17,13,FALSE())</f>
        <v>1.7025</v>
      </c>
      <c r="K31" s="3" t="n">
        <f aca="false">VLOOKUP(B31,LU!$B$1:$N$51,5,FALSE())</f>
        <v>0.03</v>
      </c>
      <c r="L31" s="3" t="n">
        <f aca="false">VLOOKUP(A31,Soil!$B$2:$P$17,15,FALSE())</f>
        <v>0.6028</v>
      </c>
      <c r="M31" s="0" t="n">
        <f aca="false">SoilVeg!G31</f>
        <v>7.4</v>
      </c>
      <c r="N31" s="0" t="n">
        <f aca="false">SoilVeg!H31</f>
        <v>0.264</v>
      </c>
      <c r="O31" s="0" t="n">
        <f aca="false">VLOOKUP(A31,Soil!$B$2:$S$14,18,FALSE())</f>
        <v>0.05</v>
      </c>
    </row>
    <row r="32" customFormat="false" ht="14.25" hidden="false" customHeight="false" outlineLevel="0" collapsed="false">
      <c r="A32" s="1" t="str">
        <f aca="false">SoilVeg!B32</f>
        <v>CL</v>
      </c>
      <c r="B32" s="1" t="str">
        <f aca="false">SoilVeg!D32</f>
        <v>TP</v>
      </c>
      <c r="C32" s="1" t="str">
        <f aca="false">SoilVeg!A32</f>
        <v>CLTP</v>
      </c>
      <c r="D32" s="0" t="n">
        <f aca="false">IF(VLOOKUP(SoilVeg!C32,LU!$A$2:$O$27,15,FALSE())=0,VLOOKUP(A32,Soil!$B$2:$R$14,8,FALSE()),0.000000000001)</f>
        <v>2.96909722222222E-006</v>
      </c>
      <c r="E32" s="0" t="n">
        <f aca="false">IF(VLOOKUP(SoilVeg!C32,LU!$A$2:$O$27,15,FALSE())=0,VLOOKUP(A32,Soil!$B$2:$R$14,10,FALSE()),0.000000000001)</f>
        <v>0.000339762879270394</v>
      </c>
      <c r="F32" s="3" t="n">
        <f aca="false">VLOOKUP(A32,Soil!$B$2:$P$17,14,FALSE())</f>
        <v>0.01</v>
      </c>
      <c r="G32" s="3" t="n">
        <f aca="false">VLOOKUP(B32,LU!$B$1:$N$51,6,FALSE())</f>
        <v>1.1</v>
      </c>
      <c r="H32" s="3" t="n">
        <f aca="false">VLOOKUP(B32,LU!$B$1:$N$51,7,FALSE())</f>
        <v>0.4</v>
      </c>
      <c r="I32" s="3" t="n">
        <f aca="false">VLOOKUP(B32,LU!$B$1:$N$51,8,FALSE())</f>
        <v>7</v>
      </c>
      <c r="J32" s="3" t="n">
        <f aca="false">VLOOKUP(A32,Soil!$B$2:$P$17,13,FALSE())</f>
        <v>1.7025</v>
      </c>
      <c r="K32" s="3" t="n">
        <f aca="false">VLOOKUP(B32,LU!$B$1:$N$51,5,FALSE())</f>
        <v>0.275</v>
      </c>
      <c r="L32" s="3" t="n">
        <f aca="false">VLOOKUP(A32,Soil!$B$2:$P$17,15,FALSE())</f>
        <v>0.6028</v>
      </c>
      <c r="M32" s="0" t="n">
        <f aca="false">SoilVeg!G32</f>
        <v>22.2</v>
      </c>
      <c r="N32" s="0" t="n">
        <f aca="false">SoilVeg!H32</f>
        <v>0.264</v>
      </c>
      <c r="O32" s="0" t="n">
        <f aca="false">VLOOKUP(A32,Soil!$B$2:$S$14,18,FALSE())</f>
        <v>0.05</v>
      </c>
    </row>
    <row r="33" customFormat="false" ht="14.25" hidden="false" customHeight="false" outlineLevel="0" collapsed="false">
      <c r="A33" s="1" t="str">
        <f aca="false">SoilVeg!B33</f>
        <v>CL</v>
      </c>
      <c r="B33" s="1" t="str">
        <f aca="false">SoilVeg!D33</f>
        <v>LP</v>
      </c>
      <c r="C33" s="1" t="str">
        <f aca="false">SoilVeg!A33</f>
        <v>CLLP</v>
      </c>
      <c r="D33" s="0" t="n">
        <f aca="false">IF(VLOOKUP(SoilVeg!C33,LU!$A$2:$O$27,15,FALSE())=0,VLOOKUP(A33,Soil!$B$2:$R$14,8,FALSE()),0.000000000001)</f>
        <v>2.96909722222222E-006</v>
      </c>
      <c r="E33" s="0" t="n">
        <f aca="false">IF(VLOOKUP(SoilVeg!C33,LU!$A$2:$O$27,15,FALSE())=0,VLOOKUP(A33,Soil!$B$2:$R$14,10,FALSE()),0.000000000001)</f>
        <v>0.000339762879270394</v>
      </c>
      <c r="F33" s="3" t="n">
        <f aca="false">VLOOKUP(A33,Soil!$B$2:$P$17,14,FALSE())</f>
        <v>0.01</v>
      </c>
      <c r="G33" s="3" t="n">
        <f aca="false">VLOOKUP(B33,LU!$B$1:$N$51,6,FALSE())</f>
        <v>3</v>
      </c>
      <c r="H33" s="3" t="n">
        <f aca="false">VLOOKUP(B33,LU!$B$1:$N$51,7,FALSE())</f>
        <v>0.62272727273</v>
      </c>
      <c r="I33" s="3" t="n">
        <f aca="false">VLOOKUP(B33,LU!$B$1:$N$51,8,FALSE())</f>
        <v>9.45454545455</v>
      </c>
      <c r="J33" s="3" t="n">
        <f aca="false">VLOOKUP(A33,Soil!$B$2:$P$17,13,FALSE())</f>
        <v>1.7025</v>
      </c>
      <c r="K33" s="3" t="n">
        <f aca="false">VLOOKUP(B33,LU!$B$1:$N$51,5,FALSE())</f>
        <v>0.4</v>
      </c>
      <c r="L33" s="3" t="n">
        <f aca="false">VLOOKUP(A33,Soil!$B$2:$P$17,15,FALSE())</f>
        <v>0.6028</v>
      </c>
      <c r="M33" s="0" t="n">
        <f aca="false">SoilVeg!G33</f>
        <v>22.2</v>
      </c>
      <c r="N33" s="0" t="n">
        <f aca="false">SoilVeg!H33</f>
        <v>0.264</v>
      </c>
      <c r="O33" s="0" t="n">
        <f aca="false">VLOOKUP(A33,Soil!$B$2:$S$14,18,FALSE())</f>
        <v>0.05</v>
      </c>
    </row>
    <row r="34" customFormat="false" ht="14.25" hidden="false" customHeight="false" outlineLevel="0" collapsed="false">
      <c r="A34" s="1" t="str">
        <f aca="false">SoilVeg!B34</f>
        <v>CL</v>
      </c>
      <c r="B34" s="1" t="str">
        <f aca="false">SoilVeg!D34</f>
        <v>LPL</v>
      </c>
      <c r="C34" s="1" t="str">
        <f aca="false">SoilVeg!A34</f>
        <v>CLLPL</v>
      </c>
      <c r="D34" s="0" t="n">
        <f aca="false">IF(VLOOKUP(SoilVeg!C34,LU!$A$2:$O$27,15,FALSE())=0,VLOOKUP(A34,Soil!$B$2:$R$14,8,FALSE()),0.000000000001)</f>
        <v>2.96909722222222E-006</v>
      </c>
      <c r="E34" s="0" t="n">
        <f aca="false">IF(VLOOKUP(SoilVeg!C34,LU!$A$2:$O$27,15,FALSE())=0,VLOOKUP(A34,Soil!$B$2:$R$14,10,FALSE()),0.000000000001)</f>
        <v>0.000339762879270394</v>
      </c>
      <c r="F34" s="3" t="n">
        <f aca="false">VLOOKUP(A34,Soil!$B$2:$P$17,14,FALSE())</f>
        <v>0.01</v>
      </c>
      <c r="G34" s="3" t="n">
        <f aca="false">VLOOKUP(B34,LU!$B$1:$N$51,6,FALSE())</f>
        <v>4</v>
      </c>
      <c r="H34" s="3" t="n">
        <f aca="false">VLOOKUP(B34,LU!$B$1:$N$51,7,FALSE())</f>
        <v>0.62272727273</v>
      </c>
      <c r="I34" s="3" t="n">
        <f aca="false">VLOOKUP(B34,LU!$B$1:$N$51,8,FALSE())</f>
        <v>10.5</v>
      </c>
      <c r="J34" s="3" t="n">
        <f aca="false">VLOOKUP(A34,Soil!$B$2:$P$17,13,FALSE())</f>
        <v>1.7025</v>
      </c>
      <c r="K34" s="3" t="n">
        <f aca="false">VLOOKUP(B34,LU!$B$1:$N$51,5,FALSE())</f>
        <v>0.6</v>
      </c>
      <c r="L34" s="3" t="n">
        <f aca="false">VLOOKUP(A34,Soil!$B$2:$P$17,15,FALSE())</f>
        <v>0.6028</v>
      </c>
      <c r="M34" s="0" t="n">
        <f aca="false">SoilVeg!G34</f>
        <v>22.2</v>
      </c>
      <c r="N34" s="0" t="n">
        <f aca="false">SoilVeg!H34</f>
        <v>0.264</v>
      </c>
      <c r="O34" s="0" t="n">
        <f aca="false">VLOOKUP(A34,Soil!$B$2:$S$14,18,FALSE())</f>
        <v>0.05</v>
      </c>
    </row>
    <row r="35" customFormat="false" ht="14.25" hidden="false" customHeight="false" outlineLevel="0" collapsed="false">
      <c r="A35" s="1" t="str">
        <f aca="false">SoilVeg!B35</f>
        <v>CL</v>
      </c>
      <c r="B35" s="1" t="str">
        <f aca="false">SoilVeg!D35</f>
        <v>LPJ</v>
      </c>
      <c r="C35" s="1" t="str">
        <f aca="false">SoilVeg!A35</f>
        <v>CLLPJ</v>
      </c>
      <c r="D35" s="0" t="n">
        <f aca="false">IF(VLOOKUP(SoilVeg!C35,LU!$A$2:$O$27,15,FALSE())=0,VLOOKUP(A35,Soil!$B$2:$R$14,8,FALSE()),0.000000000001)</f>
        <v>2.96909722222222E-006</v>
      </c>
      <c r="E35" s="0" t="n">
        <f aca="false">IF(VLOOKUP(SoilVeg!C35,LU!$A$2:$O$27,15,FALSE())=0,VLOOKUP(A35,Soil!$B$2:$R$14,10,FALSE()),0.000000000001)</f>
        <v>0.000339762879270394</v>
      </c>
      <c r="F35" s="3" t="n">
        <f aca="false">VLOOKUP(A35,Soil!$B$2:$P$17,14,FALSE())</f>
        <v>0.01</v>
      </c>
      <c r="G35" s="3" t="n">
        <f aca="false">VLOOKUP(B35,LU!$B$1:$N$51,6,FALSE())</f>
        <v>3</v>
      </c>
      <c r="H35" s="3" t="n">
        <f aca="false">VLOOKUP(B35,LU!$B$1:$N$51,7,FALSE())</f>
        <v>0.62272727273</v>
      </c>
      <c r="I35" s="3" t="n">
        <f aca="false">VLOOKUP(B35,LU!$B$1:$N$51,8,FALSE())</f>
        <v>6.5</v>
      </c>
      <c r="J35" s="3" t="n">
        <f aca="false">VLOOKUP(A35,Soil!$B$2:$P$17,13,FALSE())</f>
        <v>1.7025</v>
      </c>
      <c r="K35" s="3" t="n">
        <f aca="false">VLOOKUP(B35,LU!$B$1:$N$51,5,FALSE())</f>
        <v>0.35</v>
      </c>
      <c r="L35" s="3" t="n">
        <f aca="false">VLOOKUP(A35,Soil!$B$2:$P$17,15,FALSE())</f>
        <v>0.6028</v>
      </c>
      <c r="M35" s="0" t="n">
        <f aca="false">SoilVeg!G35</f>
        <v>22.2</v>
      </c>
      <c r="N35" s="0" t="n">
        <f aca="false">SoilVeg!H35</f>
        <v>0.264</v>
      </c>
      <c r="O35" s="0" t="n">
        <f aca="false">VLOOKUP(A35,Soil!$B$2:$S$14,18,FALSE())</f>
        <v>0.05</v>
      </c>
    </row>
    <row r="36" customFormat="false" ht="14.25" hidden="false" customHeight="false" outlineLevel="0" collapsed="false">
      <c r="A36" s="1" t="str">
        <f aca="false">SoilVeg!B36</f>
        <v>CL</v>
      </c>
      <c r="B36" s="1" t="str">
        <f aca="false">SoilVeg!D36</f>
        <v>LPS</v>
      </c>
      <c r="C36" s="1" t="str">
        <f aca="false">SoilVeg!A36</f>
        <v>CLLPS</v>
      </c>
      <c r="D36" s="0" t="n">
        <f aca="false">IF(VLOOKUP(SoilVeg!C36,LU!$A$2:$O$27,15,FALSE())=0,VLOOKUP(A36,Soil!$B$2:$R$14,8,FALSE()),0.000000000001)</f>
        <v>2.96909722222222E-006</v>
      </c>
      <c r="E36" s="0" t="n">
        <f aca="false">IF(VLOOKUP(SoilVeg!C36,LU!$A$2:$O$27,15,FALSE())=0,VLOOKUP(A36,Soil!$B$2:$R$14,10,FALSE()),0.000000000001)</f>
        <v>0.000339762879270394</v>
      </c>
      <c r="F36" s="3" t="n">
        <f aca="false">VLOOKUP(A36,Soil!$B$2:$P$17,14,FALSE())</f>
        <v>0.01</v>
      </c>
      <c r="G36" s="3" t="n">
        <f aca="false">VLOOKUP(B36,LU!$B$1:$N$51,6,FALSE())</f>
        <v>4.5</v>
      </c>
      <c r="H36" s="3" t="n">
        <f aca="false">VLOOKUP(B36,LU!$B$1:$N$51,7,FALSE())</f>
        <v>0.8</v>
      </c>
      <c r="I36" s="3" t="n">
        <f aca="false">VLOOKUP(B36,LU!$B$1:$N$51,8,FALSE())</f>
        <v>15</v>
      </c>
      <c r="J36" s="0" t="n">
        <v>1.5847</v>
      </c>
      <c r="K36" s="3" t="n">
        <f aca="false">VLOOKUP(B36,LU!$B$1:$N$51,5,FALSE())</f>
        <v>0.8</v>
      </c>
      <c r="L36" s="0" t="n">
        <v>0.48887216</v>
      </c>
      <c r="M36" s="0" t="n">
        <f aca="false">SoilVeg!G36</f>
        <v>22.2</v>
      </c>
      <c r="N36" s="0" t="n">
        <f aca="false">SoilVeg!H36</f>
        <v>0.264</v>
      </c>
      <c r="O36" s="0" t="n">
        <f aca="false">VLOOKUP(A36,Soil!$B$2:$S$14,18,FALSE())</f>
        <v>0.05</v>
      </c>
    </row>
    <row r="37" customFormat="false" ht="14.25" hidden="false" customHeight="false" outlineLevel="0" collapsed="false">
      <c r="A37" s="1" t="str">
        <f aca="false">SoilVeg!B37</f>
        <v>CL</v>
      </c>
      <c r="B37" s="1" t="str">
        <f aca="false">SoilVeg!D37</f>
        <v>LPK</v>
      </c>
      <c r="C37" s="1" t="str">
        <f aca="false">SoilVeg!A37</f>
        <v>CLLPK</v>
      </c>
      <c r="D37" s="0" t="n">
        <f aca="false">IF(VLOOKUP(SoilVeg!C37,LU!$A$2:$O$27,15,FALSE())=0,VLOOKUP(A37,Soil!$B$2:$R$14,8,FALSE()),0.000000000001)</f>
        <v>2.96909722222222E-006</v>
      </c>
      <c r="E37" s="0" t="n">
        <f aca="false">IF(VLOOKUP(SoilVeg!C37,LU!$A$2:$O$27,15,FALSE())=0,VLOOKUP(A37,Soil!$B$2:$R$14,10,FALSE()),0.000000000001)</f>
        <v>0.000339762879270394</v>
      </c>
      <c r="F37" s="3" t="n">
        <f aca="false">VLOOKUP(A37,Soil!$B$2:$P$17,14,FALSE())</f>
        <v>0.01</v>
      </c>
      <c r="G37" s="3" t="n">
        <f aca="false">VLOOKUP(B37,LU!$B$1:$N$51,6,FALSE())</f>
        <v>3</v>
      </c>
      <c r="H37" s="3" t="n">
        <f aca="false">VLOOKUP(B37,LU!$B$1:$N$51,7,FALSE())</f>
        <v>0.6</v>
      </c>
      <c r="I37" s="3" t="n">
        <f aca="false">VLOOKUP(B37,LU!$B$1:$N$51,8,FALSE())</f>
        <v>15</v>
      </c>
      <c r="J37" s="0" t="n">
        <v>1.5847</v>
      </c>
      <c r="K37" s="3" t="n">
        <f aca="false">VLOOKUP(B37,LU!$B$1:$N$51,5,FALSE())</f>
        <v>0.8</v>
      </c>
      <c r="L37" s="0" t="n">
        <v>0.48887216</v>
      </c>
      <c r="M37" s="0" t="n">
        <f aca="false">SoilVeg!G37</f>
        <v>22.2</v>
      </c>
      <c r="N37" s="0" t="n">
        <f aca="false">SoilVeg!H37</f>
        <v>0.264</v>
      </c>
      <c r="O37" s="0" t="n">
        <f aca="false">VLOOKUP(A37,Soil!$B$2:$S$14,18,FALSE())</f>
        <v>0.05</v>
      </c>
    </row>
    <row r="38" customFormat="false" ht="14.25" hidden="false" customHeight="false" outlineLevel="0" collapsed="false">
      <c r="A38" s="1" t="str">
        <f aca="false">SoilVeg!B38</f>
        <v>CL</v>
      </c>
      <c r="B38" s="1" t="str">
        <f aca="false">SoilVeg!D38</f>
        <v>AZP</v>
      </c>
      <c r="C38" s="1" t="str">
        <f aca="false">SoilVeg!A38</f>
        <v>CLAZP</v>
      </c>
      <c r="D38" s="0" t="n">
        <f aca="false">IF(VLOOKUP(SoilVeg!C38,LU!$A$2:$O$27,15,FALSE())=0,VLOOKUP(A38,Soil!$B$2:$R$14,8,FALSE()),0.000000000001)</f>
        <v>1E-012</v>
      </c>
      <c r="E38" s="0" t="n">
        <f aca="false">IF(VLOOKUP(SoilVeg!C38,LU!$A$2:$O$27,15,FALSE())=0,VLOOKUP(A38,Soil!$B$2:$R$14,10,FALSE()),0.000000000001)</f>
        <v>1E-012</v>
      </c>
      <c r="F38" s="3" t="n">
        <f aca="false">VLOOKUP(A38,Soil!$B$2:$P$17,14,FALSE())</f>
        <v>0.01</v>
      </c>
      <c r="G38" s="3" t="n">
        <f aca="false">VLOOKUP(B38,LU!$B$1:$N$51,6,FALSE())</f>
        <v>0</v>
      </c>
      <c r="H38" s="3" t="n">
        <f aca="false">VLOOKUP(B38,LU!$B$1:$N$51,7,FALSE())</f>
        <v>0</v>
      </c>
      <c r="I38" s="3" t="n">
        <f aca="false">VLOOKUP(B38,LU!$B$1:$N$51,8,FALSE())</f>
        <v>2.5</v>
      </c>
      <c r="J38" s="3" t="n">
        <f aca="false">VLOOKUP(A38,Soil!$B$2:$P$17,13,FALSE())</f>
        <v>1.7025</v>
      </c>
      <c r="K38" s="3" t="n">
        <f aca="false">VLOOKUP(B38,LU!$B$1:$N$51,5,FALSE())</f>
        <v>0.05</v>
      </c>
      <c r="L38" s="3" t="n">
        <f aca="false">VLOOKUP(A38,Soil!$B$2:$P$17,15,FALSE())</f>
        <v>0.6028</v>
      </c>
      <c r="M38" s="0" t="n">
        <f aca="false">SoilVeg!G38</f>
        <v>100</v>
      </c>
      <c r="N38" s="0" t="n">
        <f aca="false">SoilVeg!H38</f>
        <v>1</v>
      </c>
      <c r="O38" s="0" t="n">
        <f aca="false">VLOOKUP(A38,Soil!$B$2:$S$14,18,FALSE())</f>
        <v>0.05</v>
      </c>
    </row>
    <row r="39" customFormat="false" ht="14.25" hidden="false" customHeight="false" outlineLevel="0" collapsed="false">
      <c r="A39" s="1" t="str">
        <f aca="false">SoilVeg!B39</f>
        <v>CL</v>
      </c>
      <c r="B39" s="1" t="str">
        <f aca="false">SoilVeg!D39</f>
        <v>AZPN</v>
      </c>
      <c r="C39" s="1" t="str">
        <f aca="false">SoilVeg!A39</f>
        <v>CLAZPN</v>
      </c>
      <c r="D39" s="0" t="n">
        <f aca="false">IF(VLOOKUP(SoilVeg!C39,LU!$A$2:$O$27,15,FALSE())=0,VLOOKUP(A39,Soil!$B$2:$R$14,8,FALSE()),0.000000000001)</f>
        <v>1E-012</v>
      </c>
      <c r="E39" s="0" t="n">
        <f aca="false">IF(VLOOKUP(SoilVeg!C39,LU!$A$2:$O$27,15,FALSE())=0,VLOOKUP(A39,Soil!$B$2:$R$14,10,FALSE()),0.000000000001)</f>
        <v>1E-012</v>
      </c>
      <c r="F39" s="3" t="n">
        <f aca="false">VLOOKUP(A39,Soil!$B$2:$P$17,14,FALSE())</f>
        <v>0.01</v>
      </c>
      <c r="G39" s="3" t="n">
        <f aca="false">VLOOKUP(B39,LU!$B$1:$N$51,6,FALSE())</f>
        <v>0</v>
      </c>
      <c r="H39" s="3" t="n">
        <f aca="false">VLOOKUP(B39,LU!$B$1:$N$51,7,FALSE())</f>
        <v>0</v>
      </c>
      <c r="I39" s="3" t="n">
        <f aca="false">VLOOKUP(B39,LU!$B$1:$N$51,8,FALSE())</f>
        <v>0</v>
      </c>
      <c r="J39" s="3" t="n">
        <f aca="false">VLOOKUP(A39,Soil!$B$2:$P$17,13,FALSE())</f>
        <v>1.7025</v>
      </c>
      <c r="K39" s="3" t="n">
        <f aca="false">VLOOKUP(B39,LU!$B$1:$N$51,5,FALSE())</f>
        <v>0.01</v>
      </c>
      <c r="L39" s="3" t="n">
        <f aca="false">VLOOKUP(A39,Soil!$B$2:$P$17,15,FALSE())</f>
        <v>0.6028</v>
      </c>
      <c r="M39" s="0" t="n">
        <f aca="false">SoilVeg!G39</f>
        <v>100</v>
      </c>
      <c r="N39" s="0" t="n">
        <f aca="false">SoilVeg!H39</f>
        <v>1</v>
      </c>
      <c r="O39" s="0" t="n">
        <f aca="false">VLOOKUP(A39,Soil!$B$2:$S$14,18,FALSE())</f>
        <v>0.05</v>
      </c>
    </row>
    <row r="40" customFormat="false" ht="14.25" hidden="false" customHeight="false" outlineLevel="0" collapsed="false">
      <c r="A40" s="1" t="str">
        <f aca="false">SoilVeg!B40</f>
        <v>CL</v>
      </c>
      <c r="B40" s="1" t="str">
        <f aca="false">SoilVeg!D40</f>
        <v>AZPPL</v>
      </c>
      <c r="C40" s="1" t="str">
        <f aca="false">SoilVeg!A40</f>
        <v>CLAZPPL</v>
      </c>
      <c r="D40" s="0" t="n">
        <f aca="false">IF(VLOOKUP(SoilVeg!C40,LU!$A$2:$O$27,15,FALSE())=0,VLOOKUP(A40,Soil!$B$2:$R$14,8,FALSE()),0.000000000001)</f>
        <v>2.96909722222222E-006</v>
      </c>
      <c r="E40" s="0" t="n">
        <f aca="false">IF(VLOOKUP(SoilVeg!C40,LU!$A$2:$O$27,15,FALSE())=0,VLOOKUP(A40,Soil!$B$2:$R$14,10,FALSE()),0.000000000001)</f>
        <v>0.000339762879270394</v>
      </c>
      <c r="F40" s="3" t="n">
        <f aca="false">VLOOKUP(A40,Soil!$B$2:$P$17,14,FALSE())</f>
        <v>0.01</v>
      </c>
      <c r="G40" s="3" t="n">
        <f aca="false">VLOOKUP(B40,LU!$B$1:$N$51,6,FALSE())</f>
        <v>0</v>
      </c>
      <c r="H40" s="3" t="n">
        <f aca="false">VLOOKUP(B40,LU!$B$1:$N$51,7,FALSE())</f>
        <v>0</v>
      </c>
      <c r="I40" s="3" t="n">
        <f aca="false">VLOOKUP(B40,LU!$B$1:$N$51,8,FALSE())</f>
        <v>2.5</v>
      </c>
      <c r="J40" s="3" t="n">
        <f aca="false">VLOOKUP(A40,Soil!$B$2:$P$17,13,FALSE())</f>
        <v>1.7025</v>
      </c>
      <c r="K40" s="3" t="n">
        <f aca="false">VLOOKUP(B40,LU!$B$1:$N$51,5,FALSE())</f>
        <v>0.02</v>
      </c>
      <c r="L40" s="3" t="n">
        <f aca="false">VLOOKUP(A40,Soil!$B$2:$P$17,15,FALSE())</f>
        <v>0.6028</v>
      </c>
      <c r="M40" s="0" t="n">
        <f aca="false">SoilVeg!G40</f>
        <v>0.222</v>
      </c>
      <c r="N40" s="0" t="n">
        <f aca="false">SoilVeg!H40</f>
        <v>0.264</v>
      </c>
      <c r="O40" s="0" t="n">
        <f aca="false">VLOOKUP(A40,Soil!$B$2:$S$14,18,FALSE())</f>
        <v>0.05</v>
      </c>
    </row>
    <row r="41" customFormat="false" ht="14.25" hidden="false" customHeight="false" outlineLevel="0" collapsed="false">
      <c r="A41" s="1" t="str">
        <f aca="false">SoilVeg!B41</f>
        <v>CL</v>
      </c>
      <c r="B41" s="1" t="str">
        <f aca="false">SoilVeg!D41</f>
        <v>AZPP</v>
      </c>
      <c r="C41" s="1" t="str">
        <f aca="false">SoilVeg!A41</f>
        <v>CLAZPP</v>
      </c>
      <c r="D41" s="0" t="n">
        <f aca="false">IF(VLOOKUP(SoilVeg!C41,LU!$A$2:$O$27,15,FALSE())=0,VLOOKUP(A41,Soil!$B$2:$R$14,8,FALSE()),0.000000000001)</f>
        <v>2.96909722222222E-006</v>
      </c>
      <c r="E41" s="0" t="n">
        <f aca="false">IF(VLOOKUP(SoilVeg!C41,LU!$A$2:$O$27,15,FALSE())=0,VLOOKUP(A41,Soil!$B$2:$R$14,10,FALSE()),0.000000000001)</f>
        <v>0.000339762879270394</v>
      </c>
      <c r="F41" s="3" t="n">
        <f aca="false">VLOOKUP(A41,Soil!$B$2:$P$17,14,FALSE())</f>
        <v>0.01</v>
      </c>
      <c r="G41" s="3" t="n">
        <f aca="false">VLOOKUP(B41,LU!$B$1:$N$51,6,FALSE())</f>
        <v>0</v>
      </c>
      <c r="H41" s="3" t="n">
        <f aca="false">VLOOKUP(B41,LU!$B$1:$N$51,7,FALSE())</f>
        <v>0</v>
      </c>
      <c r="I41" s="3" t="n">
        <f aca="false">VLOOKUP(B41,LU!$B$1:$N$51,8,FALSE())</f>
        <v>7</v>
      </c>
      <c r="J41" s="3" t="n">
        <f aca="false">VLOOKUP(A41,Soil!$B$2:$P$17,13,FALSE())</f>
        <v>1.7025</v>
      </c>
      <c r="K41" s="3" t="n">
        <f aca="false">VLOOKUP(B41,LU!$B$1:$N$51,5,FALSE())</f>
        <v>0.1</v>
      </c>
      <c r="L41" s="3" t="n">
        <f aca="false">VLOOKUP(A41,Soil!$B$2:$P$17,15,FALSE())</f>
        <v>0.6028</v>
      </c>
      <c r="M41" s="0" t="n">
        <f aca="false">SoilVeg!G41</f>
        <v>22.2</v>
      </c>
      <c r="N41" s="0" t="n">
        <f aca="false">SoilVeg!H41</f>
        <v>0.264</v>
      </c>
      <c r="O41" s="0" t="n">
        <f aca="false">VLOOKUP(A41,Soil!$B$2:$S$14,18,FALSE())</f>
        <v>0.05</v>
      </c>
    </row>
    <row r="42" customFormat="false" ht="14.25" hidden="false" customHeight="false" outlineLevel="0" collapsed="false">
      <c r="A42" s="1" t="str">
        <f aca="false">SoilVeg!B42</f>
        <v>CL</v>
      </c>
      <c r="B42" s="1" t="str">
        <f aca="false">SoilVeg!D42</f>
        <v>ETK</v>
      </c>
      <c r="C42" s="1" t="str">
        <f aca="false">SoilVeg!A42</f>
        <v>CLETK</v>
      </c>
      <c r="D42" s="0" t="n">
        <f aca="false">IF(VLOOKUP(SoilVeg!C42,LU!$A$2:$O$27,15,FALSE())=0,VLOOKUP(A42,Soil!$B$2:$R$14,8,FALSE()),0.000000000001)</f>
        <v>2.96909722222222E-006</v>
      </c>
      <c r="E42" s="0" t="n">
        <f aca="false">IF(VLOOKUP(SoilVeg!C42,LU!$A$2:$O$27,15,FALSE())=0,VLOOKUP(A42,Soil!$B$2:$R$14,10,FALSE()),0.000000000001)</f>
        <v>0.000339762879270394</v>
      </c>
      <c r="F42" s="3" t="n">
        <f aca="false">VLOOKUP(A42,Soil!$B$2:$P$17,14,FALSE())</f>
        <v>0.01</v>
      </c>
      <c r="G42" s="3" t="n">
        <f aca="false">VLOOKUP(B42,LU!$B$1:$N$51,6,FALSE())</f>
        <v>1.4</v>
      </c>
      <c r="H42" s="3" t="n">
        <f aca="false">VLOOKUP(B42,LU!$B$1:$N$51,7,FALSE())</f>
        <v>0.65</v>
      </c>
      <c r="I42" s="3" t="n">
        <f aca="false">VLOOKUP(B42,LU!$B$1:$N$51,8,FALSE())</f>
        <v>8</v>
      </c>
      <c r="J42" s="3" t="n">
        <f aca="false">VLOOKUP(A42,Soil!$B$2:$P$17,13,FALSE())</f>
        <v>1.7025</v>
      </c>
      <c r="K42" s="3" t="n">
        <f aca="false">VLOOKUP(B42,LU!$B$1:$N$51,5,FALSE())</f>
        <v>0.35</v>
      </c>
      <c r="L42" s="3" t="n">
        <f aca="false">VLOOKUP(A42,Soil!$B$2:$P$17,15,FALSE())</f>
        <v>0.6028</v>
      </c>
      <c r="M42" s="0" t="n">
        <f aca="false">SoilVeg!G42</f>
        <v>22.2</v>
      </c>
      <c r="N42" s="0" t="n">
        <f aca="false">SoilVeg!H42</f>
        <v>0.264</v>
      </c>
      <c r="O42" s="0" t="n">
        <f aca="false">VLOOKUP(A42,Soil!$B$2:$S$14,18,FALSE())</f>
        <v>0.05</v>
      </c>
    </row>
    <row r="43" customFormat="false" ht="14.25" hidden="false" customHeight="false" outlineLevel="0" collapsed="false">
      <c r="A43" s="1" t="str">
        <f aca="false">SoilVeg!B43</f>
        <v>CL</v>
      </c>
      <c r="B43" s="1" t="str">
        <f aca="false">SoilVeg!D43</f>
        <v>ETK1</v>
      </c>
      <c r="C43" s="1" t="str">
        <f aca="false">SoilVeg!A43</f>
        <v>CLETK1</v>
      </c>
      <c r="D43" s="0" t="n">
        <f aca="false">IF(VLOOKUP(SoilVeg!C43,LU!$A$2:$O$27,15,FALSE())=0,VLOOKUP(A43,Soil!$B$2:$R$14,8,FALSE()),0.000000000001)</f>
        <v>2.96909722222222E-006</v>
      </c>
      <c r="E43" s="0" t="n">
        <f aca="false">IF(VLOOKUP(SoilVeg!C43,LU!$A$2:$O$27,15,FALSE())=0,VLOOKUP(A43,Soil!$B$2:$R$14,10,FALSE()),0.000000000001)</f>
        <v>0.000339762879270394</v>
      </c>
      <c r="F43" s="3" t="n">
        <f aca="false">VLOOKUP(A43,Soil!$B$2:$P$17,14,FALSE())</f>
        <v>0.01</v>
      </c>
      <c r="G43" s="3" t="n">
        <f aca="false">VLOOKUP(B43,LU!$B$1:$N$51,6,FALSE())</f>
        <v>1</v>
      </c>
      <c r="H43" s="3" t="n">
        <f aca="false">VLOOKUP(B43,LU!$B$1:$N$51,7,FALSE())</f>
        <v>0.4</v>
      </c>
      <c r="I43" s="3" t="n">
        <f aca="false">VLOOKUP(B43,LU!$B$1:$N$51,8,FALSE())</f>
        <v>5</v>
      </c>
      <c r="J43" s="0" t="n">
        <v>1.5847</v>
      </c>
      <c r="K43" s="3" t="n">
        <f aca="false">VLOOKUP(B43,LU!$B$1:$N$51,5,FALSE())</f>
        <v>0.15</v>
      </c>
      <c r="L43" s="0" t="n">
        <v>0.48887216</v>
      </c>
      <c r="M43" s="0" t="n">
        <f aca="false">SoilVeg!G43</f>
        <v>22.2</v>
      </c>
      <c r="N43" s="0" t="n">
        <f aca="false">SoilVeg!H43</f>
        <v>0.264</v>
      </c>
      <c r="O43" s="0" t="n">
        <f aca="false">VLOOKUP(A43,Soil!$B$2:$S$14,18,FALSE())</f>
        <v>0.05</v>
      </c>
    </row>
    <row r="44" customFormat="false" ht="14.25" hidden="false" customHeight="false" outlineLevel="0" collapsed="false">
      <c r="A44" s="1" t="str">
        <f aca="false">SoilVeg!B44</f>
        <v>CL</v>
      </c>
      <c r="B44" s="1" t="str">
        <f aca="false">SoilVeg!D44</f>
        <v>ETK2</v>
      </c>
      <c r="C44" s="1" t="str">
        <f aca="false">SoilVeg!A44</f>
        <v>CLETK2</v>
      </c>
      <c r="D44" s="0" t="n">
        <f aca="false">IF(VLOOKUP(SoilVeg!C44,LU!$A$2:$O$27,15,FALSE())=0,VLOOKUP(A44,Soil!$B$2:$R$14,8,FALSE()),0.000000000001)</f>
        <v>2.96909722222222E-006</v>
      </c>
      <c r="E44" s="0" t="n">
        <f aca="false">IF(VLOOKUP(SoilVeg!C44,LU!$A$2:$O$27,15,FALSE())=0,VLOOKUP(A44,Soil!$B$2:$R$14,10,FALSE()),0.000000000001)</f>
        <v>0.000339762879270394</v>
      </c>
      <c r="F44" s="3" t="n">
        <f aca="false">VLOOKUP(A44,Soil!$B$2:$P$17,14,FALSE())</f>
        <v>0.01</v>
      </c>
      <c r="G44" s="3" t="n">
        <f aca="false">VLOOKUP(B44,LU!$B$1:$N$51,6,FALSE())</f>
        <v>1.1</v>
      </c>
      <c r="H44" s="3" t="n">
        <f aca="false">VLOOKUP(B44,LU!$B$1:$N$51,7,FALSE())</f>
        <v>0.4</v>
      </c>
      <c r="I44" s="3" t="n">
        <f aca="false">VLOOKUP(B44,LU!$B$1:$N$51,8,FALSE())</f>
        <v>7</v>
      </c>
      <c r="J44" s="0" t="n">
        <v>1.5847</v>
      </c>
      <c r="K44" s="3" t="n">
        <f aca="false">VLOOKUP(B44,LU!$B$1:$N$51,5,FALSE())</f>
        <v>0.35</v>
      </c>
      <c r="L44" s="0" t="n">
        <v>0.48887216</v>
      </c>
      <c r="M44" s="0" t="n">
        <f aca="false">SoilVeg!G44</f>
        <v>22.2</v>
      </c>
      <c r="N44" s="0" t="n">
        <f aca="false">SoilVeg!H44</f>
        <v>0.264</v>
      </c>
      <c r="O44" s="0" t="n">
        <f aca="false">VLOOKUP(A44,Soil!$B$2:$S$14,18,FALSE())</f>
        <v>0.05</v>
      </c>
    </row>
    <row r="45" customFormat="false" ht="14.25" hidden="false" customHeight="false" outlineLevel="0" collapsed="false">
      <c r="A45" s="1" t="str">
        <f aca="false">SoilVeg!B45</f>
        <v>CL</v>
      </c>
      <c r="B45" s="1" t="str">
        <f aca="false">SoilVeg!D45</f>
        <v>ETK3</v>
      </c>
      <c r="C45" s="1" t="str">
        <f aca="false">SoilVeg!A45</f>
        <v>CLETK3</v>
      </c>
      <c r="D45" s="0" t="n">
        <f aca="false">IF(VLOOKUP(SoilVeg!C45,LU!$A$2:$O$27,15,FALSE())=0,VLOOKUP(A45,Soil!$B$2:$R$14,8,FALSE()),0.000000000001)</f>
        <v>2.96909722222222E-006</v>
      </c>
      <c r="E45" s="0" t="n">
        <f aca="false">IF(VLOOKUP(SoilVeg!C45,LU!$A$2:$O$27,15,FALSE())=0,VLOOKUP(A45,Soil!$B$2:$R$14,10,FALSE()),0.000000000001)</f>
        <v>0.000339762879270394</v>
      </c>
      <c r="F45" s="3" t="n">
        <f aca="false">VLOOKUP(A45,Soil!$B$2:$P$17,14,FALSE())</f>
        <v>0.01</v>
      </c>
      <c r="G45" s="3" t="n">
        <f aca="false">VLOOKUP(B45,LU!$B$1:$N$51,6,FALSE())</f>
        <v>1.35454545455</v>
      </c>
      <c r="H45" s="3" t="n">
        <f aca="false">VLOOKUP(B45,LU!$B$1:$N$51,7,FALSE())</f>
        <v>0.62272727273</v>
      </c>
      <c r="I45" s="3" t="n">
        <f aca="false">VLOOKUP(B45,LU!$B$1:$N$51,8,FALSE())</f>
        <v>10</v>
      </c>
      <c r="J45" s="3" t="n">
        <f aca="false">VLOOKUP(A45,Soil!$B$2:$P$17,13,FALSE())</f>
        <v>1.7025</v>
      </c>
      <c r="K45" s="3" t="n">
        <f aca="false">VLOOKUP(B45,LU!$B$1:$N$51,5,FALSE())</f>
        <v>0.4</v>
      </c>
      <c r="L45" s="3" t="n">
        <f aca="false">VLOOKUP(A45,Soil!$B$2:$P$17,15,FALSE())</f>
        <v>0.6028</v>
      </c>
      <c r="M45" s="0" t="n">
        <f aca="false">SoilVeg!G45</f>
        <v>22.2</v>
      </c>
      <c r="N45" s="0" t="n">
        <f aca="false">SoilVeg!H45</f>
        <v>0.264</v>
      </c>
      <c r="O45" s="0" t="n">
        <f aca="false">VLOOKUP(A45,Soil!$B$2:$S$14,18,FALSE())</f>
        <v>0.05</v>
      </c>
    </row>
    <row r="46" customFormat="false" ht="14.25" hidden="false" customHeight="false" outlineLevel="0" collapsed="false">
      <c r="A46" s="1" t="str">
        <f aca="false">SoilVeg!B46</f>
        <v>CL</v>
      </c>
      <c r="B46" s="1" t="str">
        <f aca="false">SoilVeg!D46</f>
        <v>VT</v>
      </c>
      <c r="C46" s="1" t="str">
        <f aca="false">SoilVeg!A46</f>
        <v>CLVT</v>
      </c>
      <c r="D46" s="0" t="n">
        <f aca="false">IF(VLOOKUP(SoilVeg!C46,LU!$A$2:$O$27,15,FALSE())=0,VLOOKUP(A46,Soil!$B$2:$R$14,8,FALSE()),0.000000000001)</f>
        <v>1E-012</v>
      </c>
      <c r="E46" s="0" t="n">
        <f aca="false">IF(VLOOKUP(SoilVeg!C46,LU!$A$2:$O$27,15,FALSE())=0,VLOOKUP(A46,Soil!$B$2:$R$14,10,FALSE()),0.000000000001)</f>
        <v>1E-012</v>
      </c>
      <c r="F46" s="3" t="n">
        <f aca="false">VLOOKUP(A46,Soil!$B$2:$P$17,14,FALSE())</f>
        <v>0.01</v>
      </c>
      <c r="G46" s="3" t="n">
        <f aca="false">VLOOKUP(B46,LU!$B$1:$N$51,6,FALSE())</f>
        <v>0</v>
      </c>
      <c r="H46" s="3" t="n">
        <f aca="false">VLOOKUP(B46,LU!$B$1:$N$51,7,FALSE())</f>
        <v>0</v>
      </c>
      <c r="I46" s="3" t="n">
        <f aca="false">VLOOKUP(B46,LU!$B$1:$N$51,8,FALSE())</f>
        <v>0</v>
      </c>
      <c r="J46" s="3" t="n">
        <f aca="false">VLOOKUP(A46,Soil!$B$2:$P$17,13,FALSE())</f>
        <v>1.7025</v>
      </c>
      <c r="K46" s="3" t="n">
        <f aca="false">VLOOKUP(B46,LU!$B$1:$N$51,5,FALSE())</f>
        <v>0.03</v>
      </c>
      <c r="L46" s="3" t="n">
        <f aca="false">VLOOKUP(A46,Soil!$B$2:$P$17,15,FALSE())</f>
        <v>0.6028</v>
      </c>
      <c r="M46" s="0" t="n">
        <f aca="false">SoilVeg!G46</f>
        <v>100</v>
      </c>
      <c r="N46" s="0" t="n">
        <f aca="false">SoilVeg!H46</f>
        <v>1</v>
      </c>
      <c r="O46" s="0" t="n">
        <f aca="false">VLOOKUP(A46,Soil!$B$2:$S$14,18,FALSE())</f>
        <v>0.05</v>
      </c>
    </row>
    <row r="47" customFormat="false" ht="14.25" hidden="false" customHeight="false" outlineLevel="0" collapsed="false">
      <c r="A47" s="1" t="str">
        <f aca="false">SoilVeg!B47</f>
        <v>CL</v>
      </c>
      <c r="B47" s="1" t="str">
        <f aca="false">SoilVeg!D47</f>
        <v>VP</v>
      </c>
      <c r="C47" s="1" t="str">
        <f aca="false">SoilVeg!A47</f>
        <v>CLVP</v>
      </c>
      <c r="D47" s="0" t="n">
        <f aca="false">IF(VLOOKUP(SoilVeg!C47,LU!$A$2:$O$27,15,FALSE())=0,VLOOKUP(A47,Soil!$B$2:$R$14,8,FALSE()),0.000000000001)</f>
        <v>1E-012</v>
      </c>
      <c r="E47" s="0" t="n">
        <f aca="false">IF(VLOOKUP(SoilVeg!C47,LU!$A$2:$O$27,15,FALSE())=0,VLOOKUP(A47,Soil!$B$2:$R$14,10,FALSE()),0.000000000001)</f>
        <v>1E-012</v>
      </c>
      <c r="F47" s="3" t="n">
        <f aca="false">VLOOKUP(A47,Soil!$B$2:$P$17,14,FALSE())</f>
        <v>0.01</v>
      </c>
      <c r="G47" s="3" t="n">
        <f aca="false">VLOOKUP(B47,LU!$B$1:$N$51,6,FALSE())</f>
        <v>0</v>
      </c>
      <c r="H47" s="3" t="n">
        <f aca="false">VLOOKUP(B47,LU!$B$1:$N$51,7,FALSE())</f>
        <v>0</v>
      </c>
      <c r="I47" s="3" t="n">
        <f aca="false">VLOOKUP(B47,LU!$B$1:$N$51,8,FALSE())</f>
        <v>0</v>
      </c>
      <c r="J47" s="3" t="n">
        <f aca="false">VLOOKUP(A47,Soil!$B$2:$P$17,13,FALSE())</f>
        <v>1.7025</v>
      </c>
      <c r="K47" s="3" t="n">
        <f aca="false">VLOOKUP(B47,LU!$B$1:$N$51,5,FALSE())</f>
        <v>0.01</v>
      </c>
      <c r="L47" s="3" t="n">
        <f aca="false">VLOOKUP(A47,Soil!$B$2:$P$17,15,FALSE())</f>
        <v>0.6028</v>
      </c>
      <c r="M47" s="0" t="n">
        <f aca="false">SoilVeg!G47</f>
        <v>100</v>
      </c>
      <c r="N47" s="0" t="n">
        <f aca="false">SoilVeg!H47</f>
        <v>1</v>
      </c>
      <c r="O47" s="0" t="n">
        <f aca="false">VLOOKUP(A47,Soil!$B$2:$S$14,18,FALSE())</f>
        <v>0.05</v>
      </c>
    </row>
    <row r="48" customFormat="false" ht="14.25" hidden="false" customHeight="false" outlineLevel="0" collapsed="false">
      <c r="A48" s="1" t="str">
        <f aca="false">SoilVeg!B48</f>
        <v>CL</v>
      </c>
      <c r="B48" s="1" t="str">
        <f aca="false">SoilVeg!D48</f>
        <v>TPT</v>
      </c>
      <c r="C48" s="1" t="str">
        <f aca="false">SoilVeg!A48</f>
        <v>CLTPT</v>
      </c>
      <c r="D48" s="0" t="n">
        <f aca="false">IF(VLOOKUP(SoilVeg!C48,LU!$A$2:$O$27,15,FALSE())=0,VLOOKUP(A48,Soil!$B$2:$R$14,8,FALSE()),0.000000000001)</f>
        <v>2.96909722222222E-006</v>
      </c>
      <c r="E48" s="0" t="n">
        <f aca="false">IF(VLOOKUP(SoilVeg!C48,LU!$A$2:$O$27,15,FALSE())=0,VLOOKUP(A48,Soil!$B$2:$R$14,10,FALSE()),0.000000000001)</f>
        <v>0.000339762879270394</v>
      </c>
      <c r="F48" s="3" t="n">
        <f aca="false">VLOOKUP(A48,Soil!$B$2:$P$17,14,FALSE())</f>
        <v>0.01</v>
      </c>
      <c r="G48" s="3" t="n">
        <f aca="false">VLOOKUP(B48,LU!$B$1:$N$51,6,FALSE())</f>
        <v>1.1</v>
      </c>
      <c r="H48" s="3" t="n">
        <f aca="false">VLOOKUP(B48,LU!$B$1:$N$51,7,FALSE())</f>
        <v>0.4</v>
      </c>
      <c r="I48" s="3" t="n">
        <f aca="false">VLOOKUP(B48,LU!$B$1:$N$51,8,FALSE())</f>
        <v>7</v>
      </c>
      <c r="J48" s="3" t="n">
        <f aca="false">VLOOKUP(A48,Soil!$B$2:$P$17,13,FALSE())</f>
        <v>1.7025</v>
      </c>
      <c r="K48" s="3" t="n">
        <f aca="false">VLOOKUP(B48,LU!$B$1:$N$51,5,FALSE())</f>
        <v>0.275</v>
      </c>
      <c r="L48" s="3" t="n">
        <f aca="false">VLOOKUP(A48,Soil!$B$2:$P$17,15,FALSE())</f>
        <v>0.6028</v>
      </c>
      <c r="M48" s="0" t="n">
        <f aca="false">SoilVeg!G48</f>
        <v>22.2</v>
      </c>
      <c r="N48" s="0" t="n">
        <f aca="false">SoilVeg!H48</f>
        <v>0.264</v>
      </c>
      <c r="O48" s="0" t="n">
        <f aca="false">VLOOKUP(A48,Soil!$B$2:$S$14,18,FALSE())</f>
        <v>0.05</v>
      </c>
    </row>
    <row r="49" customFormat="false" ht="14.25" hidden="false" customHeight="false" outlineLevel="0" collapsed="false">
      <c r="A49" s="1" t="str">
        <f aca="false">SoilVeg!B49</f>
        <v>CL</v>
      </c>
      <c r="B49" s="1" t="str">
        <f aca="false">SoilVeg!D49</f>
        <v>VPT</v>
      </c>
      <c r="C49" s="1" t="str">
        <f aca="false">SoilVeg!A49</f>
        <v>CLVPT</v>
      </c>
      <c r="D49" s="0" t="n">
        <f aca="false">IF(VLOOKUP(SoilVeg!C49,LU!$A$2:$O$27,15,FALSE())=0,VLOOKUP(A49,Soil!$B$2:$R$14,8,FALSE()),0.000000000001)</f>
        <v>1E-012</v>
      </c>
      <c r="E49" s="0" t="n">
        <f aca="false">IF(VLOOKUP(SoilVeg!C49,LU!$A$2:$O$27,15,FALSE())=0,VLOOKUP(A49,Soil!$B$2:$R$14,10,FALSE()),0.000000000001)</f>
        <v>1E-012</v>
      </c>
      <c r="F49" s="3" t="n">
        <f aca="false">VLOOKUP(A49,Soil!$B$2:$P$17,14,FALSE())</f>
        <v>0.01</v>
      </c>
      <c r="G49" s="3" t="n">
        <f aca="false">VLOOKUP(B49,LU!$B$1:$N$51,6,FALSE())</f>
        <v>0</v>
      </c>
      <c r="H49" s="3" t="n">
        <f aca="false">VLOOKUP(B49,LU!$B$1:$N$51,7,FALSE())</f>
        <v>0</v>
      </c>
      <c r="I49" s="3" t="n">
        <f aca="false">VLOOKUP(B49,LU!$B$1:$N$51,8,FALSE())</f>
        <v>150</v>
      </c>
      <c r="J49" s="3" t="n">
        <f aca="false">VLOOKUP(A49,Soil!$B$2:$P$17,13,FALSE())</f>
        <v>1.7025</v>
      </c>
      <c r="K49" s="3" t="n">
        <f aca="false">VLOOKUP(B49,LU!$B$1:$N$51,5,FALSE())</f>
        <v>0.01</v>
      </c>
      <c r="L49" s="3" t="n">
        <f aca="false">VLOOKUP(A49,Soil!$B$2:$P$17,15,FALSE())</f>
        <v>0.6028</v>
      </c>
      <c r="M49" s="0" t="n">
        <f aca="false">SoilVeg!G49</f>
        <v>100</v>
      </c>
      <c r="N49" s="0" t="n">
        <f aca="false">SoilVeg!H49</f>
        <v>1</v>
      </c>
      <c r="O49" s="0" t="n">
        <f aca="false">VLOOKUP(A49,Soil!$B$2:$S$14,18,FALSE())</f>
        <v>0.05</v>
      </c>
    </row>
    <row r="50" customFormat="false" ht="14.25" hidden="false" customHeight="false" outlineLevel="0" collapsed="false">
      <c r="A50" s="1" t="str">
        <f aca="false">SoilVeg!B50</f>
        <v>CL</v>
      </c>
      <c r="B50" s="1" t="str">
        <f aca="false">SoilVeg!D50</f>
        <v>MOK</v>
      </c>
      <c r="C50" s="1" t="str">
        <f aca="false">SoilVeg!A50</f>
        <v>CLMOK</v>
      </c>
      <c r="D50" s="0" t="n">
        <f aca="false">IF(VLOOKUP(SoilVeg!C50,LU!$A$2:$O$27,15,FALSE())=0,VLOOKUP(A50,Soil!$B$2:$R$14,8,FALSE()),0.000000000001)</f>
        <v>2.96909722222222E-006</v>
      </c>
      <c r="E50" s="0" t="n">
        <f aca="false">IF(VLOOKUP(SoilVeg!C50,LU!$A$2:$O$27,15,FALSE())=0,VLOOKUP(A50,Soil!$B$2:$R$14,10,FALSE()),0.000000000001)</f>
        <v>0.000339762879270394</v>
      </c>
      <c r="F50" s="3" t="n">
        <f aca="false">VLOOKUP(A50,Soil!$B$2:$P$17,14,FALSE())</f>
        <v>0.01</v>
      </c>
      <c r="G50" s="3" t="n">
        <f aca="false">VLOOKUP(B50,LU!$B$1:$N$51,6,FALSE())</f>
        <v>1.35454545455</v>
      </c>
      <c r="H50" s="3" t="n">
        <f aca="false">VLOOKUP(B50,LU!$B$1:$N$51,7,FALSE())</f>
        <v>0.62272727273</v>
      </c>
      <c r="I50" s="3" t="n">
        <f aca="false">VLOOKUP(B50,LU!$B$1:$N$51,8,FALSE())</f>
        <v>10</v>
      </c>
      <c r="J50" s="0" t="n">
        <v>1.5847</v>
      </c>
      <c r="K50" s="3" t="n">
        <f aca="false">VLOOKUP(B50,LU!$B$1:$N$51,5,FALSE())</f>
        <v>0.4</v>
      </c>
      <c r="L50" s="0" t="n">
        <v>0.48887216</v>
      </c>
      <c r="M50" s="0" t="n">
        <f aca="false">SoilVeg!G50</f>
        <v>22.2</v>
      </c>
      <c r="N50" s="0" t="n">
        <f aca="false">SoilVeg!H50</f>
        <v>0.264</v>
      </c>
      <c r="O50" s="0" t="n">
        <f aca="false">VLOOKUP(A50,Soil!$B$2:$S$14,18,FALSE())</f>
        <v>0.05</v>
      </c>
    </row>
    <row r="51" customFormat="false" ht="14.25" hidden="false" customHeight="false" outlineLevel="0" collapsed="false">
      <c r="A51" s="1" t="str">
        <f aca="false">SoilVeg!B51</f>
        <v>CL</v>
      </c>
      <c r="B51" s="1" t="str">
        <f aca="false">SoilVeg!D51</f>
        <v>RET</v>
      </c>
      <c r="C51" s="1" t="str">
        <f aca="false">SoilVeg!A51</f>
        <v>CLRET</v>
      </c>
      <c r="D51" s="0" t="n">
        <f aca="false">IF(VLOOKUP(SoilVeg!C51,LU!$A$2:$O$27,15,FALSE())=0,VLOOKUP(A51,Soil!$B$2:$R$14,8,FALSE()),0.000000000001)</f>
        <v>2.96909722222222E-006</v>
      </c>
      <c r="E51" s="0" t="n">
        <f aca="false">IF(VLOOKUP(SoilVeg!C51,LU!$A$2:$O$27,15,FALSE())=0,VLOOKUP(A51,Soil!$B$2:$R$14,10,FALSE()),0.000000000001)</f>
        <v>0.000339762879270394</v>
      </c>
      <c r="F51" s="3" t="n">
        <f aca="false">VLOOKUP(A51,Soil!$B$2:$P$17,14,FALSE())</f>
        <v>0.01</v>
      </c>
      <c r="G51" s="3" t="n">
        <f aca="false">VLOOKUP(B51,LU!$B$1:$N$51,6,FALSE())</f>
        <v>1.1</v>
      </c>
      <c r="H51" s="3" t="n">
        <f aca="false">VLOOKUP(B51,LU!$B$1:$N$51,7,FALSE())</f>
        <v>0.4</v>
      </c>
      <c r="I51" s="3" t="n">
        <f aca="false">VLOOKUP(B51,LU!$B$1:$N$51,8,FALSE())</f>
        <v>150</v>
      </c>
      <c r="J51" s="0" t="n">
        <v>1.5847</v>
      </c>
      <c r="K51" s="3" t="n">
        <f aca="false">VLOOKUP(B51,LU!$B$1:$N$51,5,FALSE())</f>
        <v>0.275</v>
      </c>
      <c r="L51" s="0" t="n">
        <v>0.48887216</v>
      </c>
      <c r="M51" s="0" t="n">
        <f aca="false">SoilVeg!G51</f>
        <v>22.2</v>
      </c>
      <c r="N51" s="0" t="n">
        <f aca="false">SoilVeg!H51</f>
        <v>0.264</v>
      </c>
      <c r="O51" s="0" t="n">
        <f aca="false">VLOOKUP(A51,Soil!$B$2:$S$14,18,FALSE())</f>
        <v>0.05</v>
      </c>
    </row>
    <row r="52" customFormat="false" ht="14.25" hidden="false" customHeight="false" outlineLevel="0" collapsed="false">
      <c r="A52" s="1" t="str">
        <f aca="false">SoilVeg!B52</f>
        <v>L</v>
      </c>
      <c r="B52" s="1" t="str">
        <f aca="false">SoilVeg!D52</f>
        <v>OP</v>
      </c>
      <c r="C52" s="1" t="str">
        <f aca="false">SoilVeg!A52</f>
        <v>LOP</v>
      </c>
      <c r="D52" s="0" t="n">
        <f aca="false">IF(VLOOKUP(SoilVeg!C52,LU!$A$2:$O$27,15,FALSE())=0,VLOOKUP(A52,Soil!$B$2:$R$14,8,FALSE()),0.000000000001)</f>
        <v>3.67649814814815E-006</v>
      </c>
      <c r="E52" s="0" t="n">
        <f aca="false">IF(VLOOKUP(SoilVeg!C52,LU!$A$2:$O$27,15,FALSE())=0,VLOOKUP(A52,Soil!$B$2:$R$14,10,FALSE()),0.000000000001)</f>
        <v>0.000253314322745487</v>
      </c>
      <c r="F52" s="3" t="n">
        <f aca="false">VLOOKUP(A52,Soil!$B$2:$P$17,14,FALSE())</f>
        <v>0.12</v>
      </c>
      <c r="G52" s="3" t="n">
        <f aca="false">VLOOKUP(B52,LU!$B$1:$N$51,6,FALSE())</f>
        <v>0.16</v>
      </c>
      <c r="H52" s="3" t="n">
        <f aca="false">VLOOKUP(B52,LU!$B$1:$N$51,7,FALSE())</f>
        <v>0.13</v>
      </c>
      <c r="I52" s="3" t="n">
        <f aca="false">VLOOKUP(B52,LU!$B$1:$N$51,8,FALSE())</f>
        <v>5</v>
      </c>
      <c r="J52" s="3" t="n">
        <f aca="false">VLOOKUP(A52,Soil!$B$2:$P$17,13,FALSE())</f>
        <v>1.7385</v>
      </c>
      <c r="K52" s="3" t="n">
        <f aca="false">VLOOKUP(B52,LU!$B$1:$N$51,5,FALSE())</f>
        <v>0.075</v>
      </c>
      <c r="L52" s="3" t="n">
        <f aca="false">VLOOKUP(A52,Soil!$B$2:$P$17,15,FALSE())</f>
        <v>0.5613</v>
      </c>
      <c r="M52" s="0" t="n">
        <f aca="false">SoilVeg!G52</f>
        <v>9.7</v>
      </c>
      <c r="N52" s="0" t="n">
        <f aca="false">SoilVeg!H52</f>
        <v>0.248</v>
      </c>
      <c r="O52" s="0" t="n">
        <f aca="false">VLOOKUP(A52,Soil!$B$2:$S$14,18,FALSE())</f>
        <v>0.1</v>
      </c>
    </row>
    <row r="53" customFormat="false" ht="14.25" hidden="false" customHeight="false" outlineLevel="0" collapsed="false">
      <c r="A53" s="1" t="str">
        <f aca="false">SoilVeg!B53</f>
        <v>L</v>
      </c>
      <c r="B53" s="1" t="str">
        <f aca="false">SoilVeg!D53</f>
        <v>OPTP</v>
      </c>
      <c r="C53" s="1" t="str">
        <f aca="false">SoilVeg!A53</f>
        <v>LOPTP</v>
      </c>
      <c r="D53" s="0" t="n">
        <f aca="false">IF(VLOOKUP(SoilVeg!C53,LU!$A$2:$O$27,15,FALSE())=0,VLOOKUP(A53,Soil!$B$2:$R$14,8,FALSE()),0.000000000001)</f>
        <v>3.67649814814815E-006</v>
      </c>
      <c r="E53" s="0" t="n">
        <f aca="false">IF(VLOOKUP(SoilVeg!C53,LU!$A$2:$O$27,15,FALSE())=0,VLOOKUP(A53,Soil!$B$2:$R$14,10,FALSE()),0.000000000001)</f>
        <v>0.000253314322745487</v>
      </c>
      <c r="F53" s="3" t="n">
        <f aca="false">VLOOKUP(A53,Soil!$B$2:$P$17,14,FALSE())</f>
        <v>0.12</v>
      </c>
      <c r="G53" s="3" t="n">
        <f aca="false">VLOOKUP(B53,LU!$B$1:$N$51,6,FALSE())</f>
        <v>1.1</v>
      </c>
      <c r="H53" s="3" t="n">
        <f aca="false">VLOOKUP(B53,LU!$B$1:$N$51,7,FALSE())</f>
        <v>0.4</v>
      </c>
      <c r="I53" s="3" t="n">
        <f aca="false">VLOOKUP(B53,LU!$B$1:$N$51,8,FALSE())</f>
        <v>7</v>
      </c>
      <c r="J53" s="3" t="n">
        <f aca="false">VLOOKUP(A53,Soil!$B$2:$P$17,13,FALSE())</f>
        <v>1.7385</v>
      </c>
      <c r="K53" s="3" t="n">
        <f aca="false">VLOOKUP(B53,LU!$B$1:$N$51,5,FALSE())</f>
        <v>0.275</v>
      </c>
      <c r="L53" s="3" t="n">
        <f aca="false">VLOOKUP(A53,Soil!$B$2:$P$17,15,FALSE())</f>
        <v>0.5613</v>
      </c>
      <c r="M53" s="0" t="n">
        <f aca="false">SoilVeg!G53</f>
        <v>19.4</v>
      </c>
      <c r="N53" s="0" t="n">
        <f aca="false">SoilVeg!H53</f>
        <v>0.248</v>
      </c>
      <c r="O53" s="0" t="n">
        <f aca="false">VLOOKUP(A53,Soil!$B$2:$S$14,18,FALSE())</f>
        <v>0.1</v>
      </c>
    </row>
    <row r="54" customFormat="false" ht="14.25" hidden="false" customHeight="false" outlineLevel="0" collapsed="false">
      <c r="A54" s="1" t="str">
        <f aca="false">SoilVeg!B54</f>
        <v>L</v>
      </c>
      <c r="B54" s="1" t="str">
        <f aca="false">SoilVeg!D54</f>
        <v>OPSR</v>
      </c>
      <c r="C54" s="1" t="str">
        <f aca="false">SoilVeg!A54</f>
        <v>LOPSR</v>
      </c>
      <c r="D54" s="0" t="n">
        <f aca="false">IF(VLOOKUP(SoilVeg!C54,LU!$A$2:$O$27,15,FALSE())=0,VLOOKUP(A54,Soil!$B$2:$R$14,8,FALSE()),0.000000000001)</f>
        <v>3.67649814814815E-006</v>
      </c>
      <c r="E54" s="0" t="n">
        <f aca="false">IF(VLOOKUP(SoilVeg!C54,LU!$A$2:$O$27,15,FALSE())=0,VLOOKUP(A54,Soil!$B$2:$R$14,10,FALSE()),0.000000000001)</f>
        <v>0.000253314322745487</v>
      </c>
      <c r="F54" s="3" t="n">
        <f aca="false">VLOOKUP(A54,Soil!$B$2:$P$17,14,FALSE())</f>
        <v>0.12</v>
      </c>
      <c r="G54" s="3" t="n">
        <f aca="false">VLOOKUP(B54,LU!$B$1:$N$51,6,FALSE())</f>
        <v>0.26</v>
      </c>
      <c r="H54" s="3" t="n">
        <f aca="false">VLOOKUP(B54,LU!$B$1:$N$51,7,FALSE())</f>
        <v>0.25</v>
      </c>
      <c r="I54" s="3" t="n">
        <f aca="false">VLOOKUP(B54,LU!$B$1:$N$51,8,FALSE())</f>
        <v>4</v>
      </c>
      <c r="J54" s="3" t="n">
        <f aca="false">VLOOKUP(A54,Soil!$B$2:$P$17,13,FALSE())</f>
        <v>1.7385</v>
      </c>
      <c r="K54" s="3" t="n">
        <f aca="false">VLOOKUP(B54,LU!$B$1:$N$51,5,FALSE())</f>
        <v>0.06</v>
      </c>
      <c r="L54" s="3" t="n">
        <f aca="false">VLOOKUP(A54,Soil!$B$2:$P$17,15,FALSE())</f>
        <v>0.5613</v>
      </c>
      <c r="M54" s="0" t="n">
        <f aca="false">SoilVeg!G54</f>
        <v>7.76</v>
      </c>
      <c r="N54" s="0" t="n">
        <f aca="false">SoilVeg!H54</f>
        <v>0.248</v>
      </c>
      <c r="O54" s="0" t="n">
        <f aca="false">VLOOKUP(A54,Soil!$B$2:$S$14,18,FALSE())</f>
        <v>0.1</v>
      </c>
    </row>
    <row r="55" customFormat="false" ht="14.25" hidden="false" customHeight="false" outlineLevel="0" collapsed="false">
      <c r="A55" s="1" t="str">
        <f aca="false">SoilVeg!B55</f>
        <v>L</v>
      </c>
      <c r="B55" s="1" t="str">
        <f aca="false">SoilVeg!D55</f>
        <v>OPUR</v>
      </c>
      <c r="C55" s="1" t="str">
        <f aca="false">SoilVeg!A55</f>
        <v>LOPUR</v>
      </c>
      <c r="D55" s="0" t="n">
        <f aca="false">IF(VLOOKUP(SoilVeg!C55,LU!$A$2:$O$27,15,FALSE())=0,VLOOKUP(A55,Soil!$B$2:$R$14,8,FALSE()),0.000000000001)</f>
        <v>3.67649814814815E-006</v>
      </c>
      <c r="E55" s="0" t="n">
        <f aca="false">IF(VLOOKUP(SoilVeg!C55,LU!$A$2:$O$27,15,FALSE())=0,VLOOKUP(A55,Soil!$B$2:$R$14,10,FALSE()),0.000000000001)</f>
        <v>0.000253314322745487</v>
      </c>
      <c r="F55" s="3" t="n">
        <f aca="false">VLOOKUP(A55,Soil!$B$2:$P$17,14,FALSE())</f>
        <v>0.12</v>
      </c>
      <c r="G55" s="3" t="n">
        <f aca="false">VLOOKUP(B55,LU!$B$1:$N$51,6,FALSE())</f>
        <v>0.4</v>
      </c>
      <c r="H55" s="3" t="n">
        <f aca="false">VLOOKUP(B55,LU!$B$1:$N$51,7,FALSE())</f>
        <v>0.3</v>
      </c>
      <c r="I55" s="3" t="n">
        <f aca="false">VLOOKUP(B55,LU!$B$1:$N$51,8,FALSE())</f>
        <v>6</v>
      </c>
      <c r="J55" s="3" t="n">
        <f aca="false">VLOOKUP(A55,Soil!$B$2:$P$17,13,FALSE())</f>
        <v>1.7385</v>
      </c>
      <c r="K55" s="3" t="n">
        <f aca="false">VLOOKUP(B55,LU!$B$1:$N$51,5,FALSE())</f>
        <v>0.1</v>
      </c>
      <c r="L55" s="3" t="n">
        <f aca="false">VLOOKUP(A55,Soil!$B$2:$P$17,15,FALSE())</f>
        <v>0.5613</v>
      </c>
      <c r="M55" s="0" t="n">
        <f aca="false">SoilVeg!G55</f>
        <v>9.7</v>
      </c>
      <c r="N55" s="0" t="n">
        <f aca="false">SoilVeg!H55</f>
        <v>0.248</v>
      </c>
      <c r="O55" s="0" t="n">
        <f aca="false">VLOOKUP(A55,Soil!$B$2:$S$14,18,FALSE())</f>
        <v>0.1</v>
      </c>
    </row>
    <row r="56" customFormat="false" ht="14.25" hidden="false" customHeight="false" outlineLevel="0" collapsed="false">
      <c r="A56" s="1" t="str">
        <f aca="false">SoilVeg!B56</f>
        <v>L</v>
      </c>
      <c r="B56" s="1" t="str">
        <f aca="false">SoilVeg!D56</f>
        <v>OPU</v>
      </c>
      <c r="C56" s="1" t="str">
        <f aca="false">SoilVeg!A56</f>
        <v>LOPU</v>
      </c>
      <c r="D56" s="0" t="n">
        <f aca="false">IF(VLOOKUP(SoilVeg!C56,LU!$A$2:$O$27,15,FALSE())=0,VLOOKUP(A56,Soil!$B$2:$R$14,8,FALSE()),0.000000000001)</f>
        <v>3.67649814814815E-006</v>
      </c>
      <c r="E56" s="0" t="n">
        <f aca="false">IF(VLOOKUP(SoilVeg!C56,LU!$A$2:$O$27,15,FALSE())=0,VLOOKUP(A56,Soil!$B$2:$R$14,10,FALSE()),0.000000000001)</f>
        <v>0.000253314322745487</v>
      </c>
      <c r="F56" s="3" t="n">
        <f aca="false">VLOOKUP(A56,Soil!$B$2:$P$17,14,FALSE())</f>
        <v>0.12</v>
      </c>
      <c r="G56" s="3" t="n">
        <f aca="false">VLOOKUP(B56,LU!$B$1:$N$51,6,FALSE())</f>
        <v>0</v>
      </c>
      <c r="H56" s="3" t="n">
        <f aca="false">VLOOKUP(B56,LU!$B$1:$N$51,7,FALSE())</f>
        <v>0</v>
      </c>
      <c r="I56" s="3" t="n">
        <f aca="false">VLOOKUP(B56,LU!$B$1:$N$51,8,FALSE())</f>
        <v>3.5</v>
      </c>
      <c r="J56" s="3" t="n">
        <f aca="false">VLOOKUP(A56,Soil!$B$2:$P$17,13,FALSE())</f>
        <v>1.7385</v>
      </c>
      <c r="K56" s="3" t="n">
        <f aca="false">VLOOKUP(B56,LU!$B$1:$N$51,5,FALSE())</f>
        <v>0.03</v>
      </c>
      <c r="L56" s="3" t="n">
        <f aca="false">VLOOKUP(A56,Soil!$B$2:$P$17,15,FALSE())</f>
        <v>0.5613</v>
      </c>
      <c r="M56" s="0" t="n">
        <f aca="false">SoilVeg!G56</f>
        <v>6.46666666666667</v>
      </c>
      <c r="N56" s="0" t="n">
        <f aca="false">SoilVeg!H56</f>
        <v>0.248</v>
      </c>
      <c r="O56" s="0" t="n">
        <f aca="false">VLOOKUP(A56,Soil!$B$2:$S$14,18,FALSE())</f>
        <v>0.1</v>
      </c>
    </row>
    <row r="57" customFormat="false" ht="14.25" hidden="false" customHeight="false" outlineLevel="0" collapsed="false">
      <c r="A57" s="1" t="str">
        <f aca="false">SoilVeg!B57</f>
        <v>L</v>
      </c>
      <c r="B57" s="1" t="str">
        <f aca="false">SoilVeg!D57</f>
        <v>TP</v>
      </c>
      <c r="C57" s="1" t="str">
        <f aca="false">SoilVeg!A57</f>
        <v>LTP</v>
      </c>
      <c r="D57" s="0" t="n">
        <f aca="false">IF(VLOOKUP(SoilVeg!C57,LU!$A$2:$O$27,15,FALSE())=0,VLOOKUP(A57,Soil!$B$2:$R$14,8,FALSE()),0.000000000001)</f>
        <v>3.67649814814815E-006</v>
      </c>
      <c r="E57" s="0" t="n">
        <f aca="false">IF(VLOOKUP(SoilVeg!C57,LU!$A$2:$O$27,15,FALSE())=0,VLOOKUP(A57,Soil!$B$2:$R$14,10,FALSE()),0.000000000001)</f>
        <v>0.000253314322745487</v>
      </c>
      <c r="F57" s="3" t="n">
        <f aca="false">VLOOKUP(A57,Soil!$B$2:$P$17,14,FALSE())</f>
        <v>0.12</v>
      </c>
      <c r="G57" s="3" t="n">
        <f aca="false">VLOOKUP(B57,LU!$B$1:$N$51,6,FALSE())</f>
        <v>1.1</v>
      </c>
      <c r="H57" s="3" t="n">
        <f aca="false">VLOOKUP(B57,LU!$B$1:$N$51,7,FALSE())</f>
        <v>0.4</v>
      </c>
      <c r="I57" s="3" t="n">
        <f aca="false">VLOOKUP(B57,LU!$B$1:$N$51,8,FALSE())</f>
        <v>7</v>
      </c>
      <c r="J57" s="0" t="n">
        <v>1.5847</v>
      </c>
      <c r="K57" s="3" t="n">
        <f aca="false">VLOOKUP(B57,LU!$B$1:$N$51,5,FALSE())</f>
        <v>0.275</v>
      </c>
      <c r="L57" s="0" t="n">
        <v>0.48887216</v>
      </c>
      <c r="M57" s="0" t="n">
        <f aca="false">SoilVeg!G57</f>
        <v>19.4</v>
      </c>
      <c r="N57" s="0" t="n">
        <f aca="false">SoilVeg!H57</f>
        <v>0.248</v>
      </c>
      <c r="O57" s="0" t="n">
        <f aca="false">VLOOKUP(A57,Soil!$B$2:$S$14,18,FALSE())</f>
        <v>0.1</v>
      </c>
    </row>
    <row r="58" customFormat="false" ht="14.25" hidden="false" customHeight="false" outlineLevel="0" collapsed="false">
      <c r="A58" s="1" t="str">
        <f aca="false">SoilVeg!B58</f>
        <v>L</v>
      </c>
      <c r="B58" s="1" t="str">
        <f aca="false">SoilVeg!D58</f>
        <v>LP</v>
      </c>
      <c r="C58" s="1" t="str">
        <f aca="false">SoilVeg!A58</f>
        <v>LLP</v>
      </c>
      <c r="D58" s="0" t="n">
        <f aca="false">IF(VLOOKUP(SoilVeg!C58,LU!$A$2:$O$27,15,FALSE())=0,VLOOKUP(A58,Soil!$B$2:$R$14,8,FALSE()),0.000000000001)</f>
        <v>3.67649814814815E-006</v>
      </c>
      <c r="E58" s="0" t="n">
        <f aca="false">IF(VLOOKUP(SoilVeg!C58,LU!$A$2:$O$27,15,FALSE())=0,VLOOKUP(A58,Soil!$B$2:$R$14,10,FALSE()),0.000000000001)</f>
        <v>0.000253314322745487</v>
      </c>
      <c r="F58" s="3" t="n">
        <f aca="false">VLOOKUP(A58,Soil!$B$2:$P$17,14,FALSE())</f>
        <v>0.12</v>
      </c>
      <c r="G58" s="3" t="n">
        <f aca="false">VLOOKUP(B58,LU!$B$1:$N$51,6,FALSE())</f>
        <v>3</v>
      </c>
      <c r="H58" s="3" t="n">
        <f aca="false">VLOOKUP(B58,LU!$B$1:$N$51,7,FALSE())</f>
        <v>0.62272727273</v>
      </c>
      <c r="I58" s="3" t="n">
        <f aca="false">VLOOKUP(B58,LU!$B$1:$N$51,8,FALSE())</f>
        <v>9.45454545455</v>
      </c>
      <c r="J58" s="0" t="n">
        <v>1.5847</v>
      </c>
      <c r="K58" s="3" t="n">
        <f aca="false">VLOOKUP(B58,LU!$B$1:$N$51,5,FALSE())</f>
        <v>0.4</v>
      </c>
      <c r="L58" s="0" t="n">
        <v>0.48887216</v>
      </c>
      <c r="M58" s="0" t="n">
        <f aca="false">SoilVeg!G58</f>
        <v>19.4</v>
      </c>
      <c r="N58" s="0" t="n">
        <f aca="false">SoilVeg!H58</f>
        <v>0.248</v>
      </c>
      <c r="O58" s="0" t="n">
        <f aca="false">VLOOKUP(A58,Soil!$B$2:$S$14,18,FALSE())</f>
        <v>0.1</v>
      </c>
    </row>
    <row r="59" customFormat="false" ht="14.25" hidden="false" customHeight="false" outlineLevel="0" collapsed="false">
      <c r="A59" s="1" t="str">
        <f aca="false">SoilVeg!B59</f>
        <v>L</v>
      </c>
      <c r="B59" s="1" t="str">
        <f aca="false">SoilVeg!D59</f>
        <v>LPL</v>
      </c>
      <c r="C59" s="1" t="str">
        <f aca="false">SoilVeg!A59</f>
        <v>LLPL</v>
      </c>
      <c r="D59" s="0" t="n">
        <f aca="false">IF(VLOOKUP(SoilVeg!C59,LU!$A$2:$O$27,15,FALSE())=0,VLOOKUP(A59,Soil!$B$2:$R$14,8,FALSE()),0.000000000001)</f>
        <v>3.67649814814815E-006</v>
      </c>
      <c r="E59" s="0" t="n">
        <f aca="false">IF(VLOOKUP(SoilVeg!C59,LU!$A$2:$O$27,15,FALSE())=0,VLOOKUP(A59,Soil!$B$2:$R$14,10,FALSE()),0.000000000001)</f>
        <v>0.000253314322745487</v>
      </c>
      <c r="F59" s="3" t="n">
        <f aca="false">VLOOKUP(A59,Soil!$B$2:$P$17,14,FALSE())</f>
        <v>0.12</v>
      </c>
      <c r="G59" s="3" t="n">
        <f aca="false">VLOOKUP(B59,LU!$B$1:$N$51,6,FALSE())</f>
        <v>4</v>
      </c>
      <c r="H59" s="3" t="n">
        <f aca="false">VLOOKUP(B59,LU!$B$1:$N$51,7,FALSE())</f>
        <v>0.62272727273</v>
      </c>
      <c r="I59" s="3" t="n">
        <f aca="false">VLOOKUP(B59,LU!$B$1:$N$51,8,FALSE())</f>
        <v>10.5</v>
      </c>
      <c r="J59" s="3" t="n">
        <f aca="false">VLOOKUP(A59,Soil!$B$2:$P$17,13,FALSE())</f>
        <v>1.7385</v>
      </c>
      <c r="K59" s="3" t="n">
        <f aca="false">VLOOKUP(B59,LU!$B$1:$N$51,5,FALSE())</f>
        <v>0.6</v>
      </c>
      <c r="L59" s="3" t="n">
        <f aca="false">VLOOKUP(A59,Soil!$B$2:$P$17,15,FALSE())</f>
        <v>0.5613</v>
      </c>
      <c r="M59" s="0" t="n">
        <f aca="false">SoilVeg!G59</f>
        <v>19.4</v>
      </c>
      <c r="N59" s="0" t="n">
        <f aca="false">SoilVeg!H59</f>
        <v>0.248</v>
      </c>
      <c r="O59" s="0" t="n">
        <f aca="false">VLOOKUP(A59,Soil!$B$2:$S$14,18,FALSE())</f>
        <v>0.1</v>
      </c>
    </row>
    <row r="60" customFormat="false" ht="14.25" hidden="false" customHeight="false" outlineLevel="0" collapsed="false">
      <c r="A60" s="1" t="str">
        <f aca="false">SoilVeg!B60</f>
        <v>L</v>
      </c>
      <c r="B60" s="1" t="str">
        <f aca="false">SoilVeg!D60</f>
        <v>LPJ</v>
      </c>
      <c r="C60" s="1" t="str">
        <f aca="false">SoilVeg!A60</f>
        <v>LLPJ</v>
      </c>
      <c r="D60" s="0" t="n">
        <f aca="false">IF(VLOOKUP(SoilVeg!C60,LU!$A$2:$O$27,15,FALSE())=0,VLOOKUP(A60,Soil!$B$2:$R$14,8,FALSE()),0.000000000001)</f>
        <v>3.67649814814815E-006</v>
      </c>
      <c r="E60" s="0" t="n">
        <f aca="false">IF(VLOOKUP(SoilVeg!C60,LU!$A$2:$O$27,15,FALSE())=0,VLOOKUP(A60,Soil!$B$2:$R$14,10,FALSE()),0.000000000001)</f>
        <v>0.000253314322745487</v>
      </c>
      <c r="F60" s="3" t="n">
        <f aca="false">VLOOKUP(A60,Soil!$B$2:$P$17,14,FALSE())</f>
        <v>0.12</v>
      </c>
      <c r="G60" s="3" t="n">
        <f aca="false">VLOOKUP(B60,LU!$B$1:$N$51,6,FALSE())</f>
        <v>3</v>
      </c>
      <c r="H60" s="3" t="n">
        <f aca="false">VLOOKUP(B60,LU!$B$1:$N$51,7,FALSE())</f>
        <v>0.62272727273</v>
      </c>
      <c r="I60" s="3" t="n">
        <f aca="false">VLOOKUP(B60,LU!$B$1:$N$51,8,FALSE())</f>
        <v>6.5</v>
      </c>
      <c r="J60" s="3" t="n">
        <f aca="false">VLOOKUP(A60,Soil!$B$2:$P$17,13,FALSE())</f>
        <v>1.7385</v>
      </c>
      <c r="K60" s="3" t="n">
        <f aca="false">VLOOKUP(B60,LU!$B$1:$N$51,5,FALSE())</f>
        <v>0.35</v>
      </c>
      <c r="L60" s="3" t="n">
        <f aca="false">VLOOKUP(A60,Soil!$B$2:$P$17,15,FALSE())</f>
        <v>0.5613</v>
      </c>
      <c r="M60" s="0" t="n">
        <f aca="false">SoilVeg!G60</f>
        <v>19.4</v>
      </c>
      <c r="N60" s="0" t="n">
        <f aca="false">SoilVeg!H60</f>
        <v>0.248</v>
      </c>
      <c r="O60" s="0" t="n">
        <f aca="false">VLOOKUP(A60,Soil!$B$2:$S$14,18,FALSE())</f>
        <v>0.1</v>
      </c>
    </row>
    <row r="61" customFormat="false" ht="14.25" hidden="false" customHeight="false" outlineLevel="0" collapsed="false">
      <c r="A61" s="1" t="str">
        <f aca="false">SoilVeg!B61</f>
        <v>L</v>
      </c>
      <c r="B61" s="1" t="str">
        <f aca="false">SoilVeg!D61</f>
        <v>LPS</v>
      </c>
      <c r="C61" s="1" t="str">
        <f aca="false">SoilVeg!A61</f>
        <v>LLPS</v>
      </c>
      <c r="D61" s="0" t="n">
        <f aca="false">IF(VLOOKUP(SoilVeg!C61,LU!$A$2:$O$27,15,FALSE())=0,VLOOKUP(A61,Soil!$B$2:$R$14,8,FALSE()),0.000000000001)</f>
        <v>3.67649814814815E-006</v>
      </c>
      <c r="E61" s="0" t="n">
        <f aca="false">IF(VLOOKUP(SoilVeg!C61,LU!$A$2:$O$27,15,FALSE())=0,VLOOKUP(A61,Soil!$B$2:$R$14,10,FALSE()),0.000000000001)</f>
        <v>0.000253314322745487</v>
      </c>
      <c r="F61" s="3" t="n">
        <f aca="false">VLOOKUP(A61,Soil!$B$2:$P$17,14,FALSE())</f>
        <v>0.12</v>
      </c>
      <c r="G61" s="3" t="n">
        <f aca="false">VLOOKUP(B61,LU!$B$1:$N$51,6,FALSE())</f>
        <v>4.5</v>
      </c>
      <c r="H61" s="3" t="n">
        <f aca="false">VLOOKUP(B61,LU!$B$1:$N$51,7,FALSE())</f>
        <v>0.8</v>
      </c>
      <c r="I61" s="3" t="n">
        <f aca="false">VLOOKUP(B61,LU!$B$1:$N$51,8,FALSE())</f>
        <v>15</v>
      </c>
      <c r="J61" s="3" t="n">
        <f aca="false">VLOOKUP(A61,Soil!$B$2:$P$17,13,FALSE())</f>
        <v>1.7385</v>
      </c>
      <c r="K61" s="3" t="n">
        <f aca="false">VLOOKUP(B61,LU!$B$1:$N$51,5,FALSE())</f>
        <v>0.8</v>
      </c>
      <c r="L61" s="3" t="n">
        <f aca="false">VLOOKUP(A61,Soil!$B$2:$P$17,15,FALSE())</f>
        <v>0.5613</v>
      </c>
      <c r="M61" s="0" t="n">
        <f aca="false">SoilVeg!G61</f>
        <v>19.4</v>
      </c>
      <c r="N61" s="0" t="n">
        <f aca="false">SoilVeg!H61</f>
        <v>0.248</v>
      </c>
      <c r="O61" s="0" t="n">
        <f aca="false">VLOOKUP(A61,Soil!$B$2:$S$14,18,FALSE())</f>
        <v>0.1</v>
      </c>
    </row>
    <row r="62" customFormat="false" ht="14.25" hidden="false" customHeight="false" outlineLevel="0" collapsed="false">
      <c r="A62" s="1" t="str">
        <f aca="false">SoilVeg!B62</f>
        <v>L</v>
      </c>
      <c r="B62" s="1" t="str">
        <f aca="false">SoilVeg!D62</f>
        <v>LPK</v>
      </c>
      <c r="C62" s="1" t="str">
        <f aca="false">SoilVeg!A62</f>
        <v>LLPK</v>
      </c>
      <c r="D62" s="0" t="n">
        <f aca="false">IF(VLOOKUP(SoilVeg!C62,LU!$A$2:$O$27,15,FALSE())=0,VLOOKUP(A62,Soil!$B$2:$R$14,8,FALSE()),0.000000000001)</f>
        <v>3.67649814814815E-006</v>
      </c>
      <c r="E62" s="0" t="n">
        <f aca="false">IF(VLOOKUP(SoilVeg!C62,LU!$A$2:$O$27,15,FALSE())=0,VLOOKUP(A62,Soil!$B$2:$R$14,10,FALSE()),0.000000000001)</f>
        <v>0.000253314322745487</v>
      </c>
      <c r="F62" s="3" t="n">
        <f aca="false">VLOOKUP(A62,Soil!$B$2:$P$17,14,FALSE())</f>
        <v>0.12</v>
      </c>
      <c r="G62" s="3" t="n">
        <f aca="false">VLOOKUP(B62,LU!$B$1:$N$51,6,FALSE())</f>
        <v>3</v>
      </c>
      <c r="H62" s="3" t="n">
        <f aca="false">VLOOKUP(B62,LU!$B$1:$N$51,7,FALSE())</f>
        <v>0.6</v>
      </c>
      <c r="I62" s="3" t="n">
        <f aca="false">VLOOKUP(B62,LU!$B$1:$N$51,8,FALSE())</f>
        <v>15</v>
      </c>
      <c r="J62" s="3" t="n">
        <f aca="false">VLOOKUP(A62,Soil!$B$2:$P$17,13,FALSE())</f>
        <v>1.7385</v>
      </c>
      <c r="K62" s="3" t="n">
        <f aca="false">VLOOKUP(B62,LU!$B$1:$N$51,5,FALSE())</f>
        <v>0.8</v>
      </c>
      <c r="L62" s="3" t="n">
        <f aca="false">VLOOKUP(A62,Soil!$B$2:$P$17,15,FALSE())</f>
        <v>0.5613</v>
      </c>
      <c r="M62" s="0" t="n">
        <f aca="false">SoilVeg!G62</f>
        <v>19.4</v>
      </c>
      <c r="N62" s="0" t="n">
        <f aca="false">SoilVeg!H62</f>
        <v>0.248</v>
      </c>
      <c r="O62" s="0" t="n">
        <f aca="false">VLOOKUP(A62,Soil!$B$2:$S$14,18,FALSE())</f>
        <v>0.1</v>
      </c>
    </row>
    <row r="63" customFormat="false" ht="14.25" hidden="false" customHeight="false" outlineLevel="0" collapsed="false">
      <c r="A63" s="1" t="str">
        <f aca="false">SoilVeg!B63</f>
        <v>L</v>
      </c>
      <c r="B63" s="1" t="str">
        <f aca="false">SoilVeg!D63</f>
        <v>AZP</v>
      </c>
      <c r="C63" s="1" t="str">
        <f aca="false">SoilVeg!A63</f>
        <v>LAZP</v>
      </c>
      <c r="D63" s="0" t="n">
        <f aca="false">IF(VLOOKUP(SoilVeg!C63,LU!$A$2:$O$27,15,FALSE())=0,VLOOKUP(A63,Soil!$B$2:$R$14,8,FALSE()),0.000000000001)</f>
        <v>1E-012</v>
      </c>
      <c r="E63" s="0" t="n">
        <f aca="false">IF(VLOOKUP(SoilVeg!C63,LU!$A$2:$O$27,15,FALSE())=0,VLOOKUP(A63,Soil!$B$2:$R$14,10,FALSE()),0.000000000001)</f>
        <v>1E-012</v>
      </c>
      <c r="F63" s="3" t="n">
        <f aca="false">VLOOKUP(A63,Soil!$B$2:$P$17,14,FALSE())</f>
        <v>0.12</v>
      </c>
      <c r="G63" s="3" t="n">
        <f aca="false">VLOOKUP(B63,LU!$B$1:$N$51,6,FALSE())</f>
        <v>0</v>
      </c>
      <c r="H63" s="3" t="n">
        <f aca="false">VLOOKUP(B63,LU!$B$1:$N$51,7,FALSE())</f>
        <v>0</v>
      </c>
      <c r="I63" s="3" t="n">
        <f aca="false">VLOOKUP(B63,LU!$B$1:$N$51,8,FALSE())</f>
        <v>2.5</v>
      </c>
      <c r="J63" s="3" t="n">
        <f aca="false">VLOOKUP(A63,Soil!$B$2:$P$17,13,FALSE())</f>
        <v>1.7385</v>
      </c>
      <c r="K63" s="3" t="n">
        <f aca="false">VLOOKUP(B63,LU!$B$1:$N$51,5,FALSE())</f>
        <v>0.05</v>
      </c>
      <c r="L63" s="3" t="n">
        <f aca="false">VLOOKUP(A63,Soil!$B$2:$P$17,15,FALSE())</f>
        <v>0.5613</v>
      </c>
      <c r="M63" s="0" t="n">
        <f aca="false">SoilVeg!G63</f>
        <v>100</v>
      </c>
      <c r="N63" s="0" t="n">
        <f aca="false">SoilVeg!H63</f>
        <v>1</v>
      </c>
      <c r="O63" s="0" t="n">
        <f aca="false">VLOOKUP(A63,Soil!$B$2:$S$14,18,FALSE())</f>
        <v>0.1</v>
      </c>
    </row>
    <row r="64" customFormat="false" ht="14.25" hidden="false" customHeight="false" outlineLevel="0" collapsed="false">
      <c r="A64" s="1" t="str">
        <f aca="false">SoilVeg!B64</f>
        <v>L</v>
      </c>
      <c r="B64" s="1" t="str">
        <f aca="false">SoilVeg!D64</f>
        <v>AZPN</v>
      </c>
      <c r="C64" s="1" t="str">
        <f aca="false">SoilVeg!A64</f>
        <v>LAZPN</v>
      </c>
      <c r="D64" s="0" t="n">
        <f aca="false">IF(VLOOKUP(SoilVeg!C64,LU!$A$2:$O$27,15,FALSE())=0,VLOOKUP(A64,Soil!$B$2:$R$14,8,FALSE()),0.000000000001)</f>
        <v>1E-012</v>
      </c>
      <c r="E64" s="0" t="n">
        <f aca="false">IF(VLOOKUP(SoilVeg!C64,LU!$A$2:$O$27,15,FALSE())=0,VLOOKUP(A64,Soil!$B$2:$R$14,10,FALSE()),0.000000000001)</f>
        <v>1E-012</v>
      </c>
      <c r="F64" s="3" t="n">
        <f aca="false">VLOOKUP(A64,Soil!$B$2:$P$17,14,FALSE())</f>
        <v>0.12</v>
      </c>
      <c r="G64" s="3" t="n">
        <f aca="false">VLOOKUP(B64,LU!$B$1:$N$51,6,FALSE())</f>
        <v>0</v>
      </c>
      <c r="H64" s="3" t="n">
        <f aca="false">VLOOKUP(B64,LU!$B$1:$N$51,7,FALSE())</f>
        <v>0</v>
      </c>
      <c r="I64" s="3" t="n">
        <f aca="false">VLOOKUP(B64,LU!$B$1:$N$51,8,FALSE())</f>
        <v>0</v>
      </c>
      <c r="J64" s="0" t="n">
        <v>1.5847</v>
      </c>
      <c r="K64" s="3" t="n">
        <f aca="false">VLOOKUP(B64,LU!$B$1:$N$51,5,FALSE())</f>
        <v>0.01</v>
      </c>
      <c r="L64" s="0" t="n">
        <v>0.48887216</v>
      </c>
      <c r="M64" s="0" t="n">
        <f aca="false">SoilVeg!G64</f>
        <v>100</v>
      </c>
      <c r="N64" s="0" t="n">
        <f aca="false">SoilVeg!H64</f>
        <v>1</v>
      </c>
      <c r="O64" s="0" t="n">
        <f aca="false">VLOOKUP(A64,Soil!$B$2:$S$14,18,FALSE())</f>
        <v>0.1</v>
      </c>
    </row>
    <row r="65" customFormat="false" ht="14.25" hidden="false" customHeight="false" outlineLevel="0" collapsed="false">
      <c r="A65" s="1" t="str">
        <f aca="false">SoilVeg!B65</f>
        <v>L</v>
      </c>
      <c r="B65" s="1" t="str">
        <f aca="false">SoilVeg!D65</f>
        <v>AZPPL</v>
      </c>
      <c r="C65" s="1" t="str">
        <f aca="false">SoilVeg!A65</f>
        <v>LAZPPL</v>
      </c>
      <c r="D65" s="0" t="n">
        <f aca="false">IF(VLOOKUP(SoilVeg!C65,LU!$A$2:$O$27,15,FALSE())=0,VLOOKUP(A65,Soil!$B$2:$R$14,8,FALSE()),0.000000000001)</f>
        <v>3.67649814814815E-006</v>
      </c>
      <c r="E65" s="0" t="n">
        <f aca="false">IF(VLOOKUP(SoilVeg!C65,LU!$A$2:$O$27,15,FALSE())=0,VLOOKUP(A65,Soil!$B$2:$R$14,10,FALSE()),0.000000000001)</f>
        <v>0.000253314322745487</v>
      </c>
      <c r="F65" s="3" t="n">
        <f aca="false">VLOOKUP(A65,Soil!$B$2:$P$17,14,FALSE())</f>
        <v>0.12</v>
      </c>
      <c r="G65" s="3" t="n">
        <f aca="false">VLOOKUP(B65,LU!$B$1:$N$51,6,FALSE())</f>
        <v>0</v>
      </c>
      <c r="H65" s="3" t="n">
        <f aca="false">VLOOKUP(B65,LU!$B$1:$N$51,7,FALSE())</f>
        <v>0</v>
      </c>
      <c r="I65" s="3" t="n">
        <f aca="false">VLOOKUP(B65,LU!$B$1:$N$51,8,FALSE())</f>
        <v>2.5</v>
      </c>
      <c r="J65" s="0" t="n">
        <v>1.5847</v>
      </c>
      <c r="K65" s="3" t="n">
        <f aca="false">VLOOKUP(B65,LU!$B$1:$N$51,5,FALSE())</f>
        <v>0.02</v>
      </c>
      <c r="L65" s="0" t="n">
        <v>0.48887216</v>
      </c>
      <c r="M65" s="0" t="n">
        <f aca="false">SoilVeg!G65</f>
        <v>0.194</v>
      </c>
      <c r="N65" s="0" t="n">
        <f aca="false">SoilVeg!H65</f>
        <v>0.248</v>
      </c>
      <c r="O65" s="0" t="n">
        <f aca="false">VLOOKUP(A65,Soil!$B$2:$S$14,18,FALSE())</f>
        <v>0.1</v>
      </c>
    </row>
    <row r="66" customFormat="false" ht="14.25" hidden="false" customHeight="false" outlineLevel="0" collapsed="false">
      <c r="A66" s="1" t="str">
        <f aca="false">SoilVeg!B66</f>
        <v>L</v>
      </c>
      <c r="B66" s="1" t="str">
        <f aca="false">SoilVeg!D66</f>
        <v>AZPP</v>
      </c>
      <c r="C66" s="1" t="str">
        <f aca="false">SoilVeg!A66</f>
        <v>LAZPP</v>
      </c>
      <c r="D66" s="0" t="n">
        <f aca="false">IF(VLOOKUP(SoilVeg!C66,LU!$A$2:$O$27,15,FALSE())=0,VLOOKUP(A66,Soil!$B$2:$R$14,8,FALSE()),0.000000000001)</f>
        <v>3.67649814814815E-006</v>
      </c>
      <c r="E66" s="0" t="n">
        <f aca="false">IF(VLOOKUP(SoilVeg!C66,LU!$A$2:$O$27,15,FALSE())=0,VLOOKUP(A66,Soil!$B$2:$R$14,10,FALSE()),0.000000000001)</f>
        <v>0.000253314322745487</v>
      </c>
      <c r="F66" s="3" t="n">
        <f aca="false">VLOOKUP(A66,Soil!$B$2:$P$17,14,FALSE())</f>
        <v>0.12</v>
      </c>
      <c r="G66" s="3" t="n">
        <f aca="false">VLOOKUP(B66,LU!$B$1:$N$51,6,FALSE())</f>
        <v>0</v>
      </c>
      <c r="H66" s="3" t="n">
        <f aca="false">VLOOKUP(B66,LU!$B$1:$N$51,7,FALSE())</f>
        <v>0</v>
      </c>
      <c r="I66" s="3" t="n">
        <f aca="false">VLOOKUP(B66,LU!$B$1:$N$51,8,FALSE())</f>
        <v>7</v>
      </c>
      <c r="J66" s="3" t="n">
        <f aca="false">VLOOKUP(A66,Soil!$B$2:$P$17,13,FALSE())</f>
        <v>1.7385</v>
      </c>
      <c r="K66" s="3" t="n">
        <f aca="false">VLOOKUP(B66,LU!$B$1:$N$51,5,FALSE())</f>
        <v>0.1</v>
      </c>
      <c r="L66" s="3" t="n">
        <f aca="false">VLOOKUP(A66,Soil!$B$2:$P$17,15,FALSE())</f>
        <v>0.5613</v>
      </c>
      <c r="M66" s="0" t="n">
        <f aca="false">SoilVeg!G66</f>
        <v>19.4</v>
      </c>
      <c r="N66" s="0" t="n">
        <f aca="false">SoilVeg!H66</f>
        <v>0.248</v>
      </c>
      <c r="O66" s="0" t="n">
        <f aca="false">VLOOKUP(A66,Soil!$B$2:$S$14,18,FALSE())</f>
        <v>0.1</v>
      </c>
    </row>
    <row r="67" customFormat="false" ht="14.25" hidden="false" customHeight="false" outlineLevel="0" collapsed="false">
      <c r="A67" s="1" t="str">
        <f aca="false">SoilVeg!B67</f>
        <v>L</v>
      </c>
      <c r="B67" s="1" t="str">
        <f aca="false">SoilVeg!D67</f>
        <v>ETK</v>
      </c>
      <c r="C67" s="1" t="str">
        <f aca="false">SoilVeg!A67</f>
        <v>LETK</v>
      </c>
      <c r="D67" s="0" t="n">
        <f aca="false">IF(VLOOKUP(SoilVeg!C67,LU!$A$2:$O$27,15,FALSE())=0,VLOOKUP(A67,Soil!$B$2:$R$14,8,FALSE()),0.000000000001)</f>
        <v>3.67649814814815E-006</v>
      </c>
      <c r="E67" s="0" t="n">
        <f aca="false">IF(VLOOKUP(SoilVeg!C67,LU!$A$2:$O$27,15,FALSE())=0,VLOOKUP(A67,Soil!$B$2:$R$14,10,FALSE()),0.000000000001)</f>
        <v>0.000253314322745487</v>
      </c>
      <c r="F67" s="3" t="n">
        <f aca="false">VLOOKUP(A67,Soil!$B$2:$P$17,14,FALSE())</f>
        <v>0.12</v>
      </c>
      <c r="G67" s="3" t="n">
        <f aca="false">VLOOKUP(B67,LU!$B$1:$N$51,6,FALSE())</f>
        <v>1.4</v>
      </c>
      <c r="H67" s="3" t="n">
        <f aca="false">VLOOKUP(B67,LU!$B$1:$N$51,7,FALSE())</f>
        <v>0.65</v>
      </c>
      <c r="I67" s="3" t="n">
        <f aca="false">VLOOKUP(B67,LU!$B$1:$N$51,8,FALSE())</f>
        <v>8</v>
      </c>
      <c r="J67" s="3" t="n">
        <f aca="false">VLOOKUP(A67,Soil!$B$2:$P$17,13,FALSE())</f>
        <v>1.7385</v>
      </c>
      <c r="K67" s="3" t="n">
        <f aca="false">VLOOKUP(B67,LU!$B$1:$N$51,5,FALSE())</f>
        <v>0.35</v>
      </c>
      <c r="L67" s="3" t="n">
        <f aca="false">VLOOKUP(A67,Soil!$B$2:$P$17,15,FALSE())</f>
        <v>0.5613</v>
      </c>
      <c r="M67" s="0" t="n">
        <f aca="false">SoilVeg!G67</f>
        <v>19.4</v>
      </c>
      <c r="N67" s="0" t="n">
        <f aca="false">SoilVeg!H67</f>
        <v>0.248</v>
      </c>
      <c r="O67" s="0" t="n">
        <f aca="false">VLOOKUP(A67,Soil!$B$2:$S$14,18,FALSE())</f>
        <v>0.1</v>
      </c>
    </row>
    <row r="68" customFormat="false" ht="14.25" hidden="false" customHeight="false" outlineLevel="0" collapsed="false">
      <c r="A68" s="1" t="str">
        <f aca="false">SoilVeg!B68</f>
        <v>L</v>
      </c>
      <c r="B68" s="1" t="str">
        <f aca="false">SoilVeg!D68</f>
        <v>ETK1</v>
      </c>
      <c r="C68" s="1" t="str">
        <f aca="false">SoilVeg!A68</f>
        <v>LETK1</v>
      </c>
      <c r="D68" s="0" t="n">
        <f aca="false">IF(VLOOKUP(SoilVeg!C68,LU!$A$2:$O$27,15,FALSE())=0,VLOOKUP(A68,Soil!$B$2:$R$14,8,FALSE()),0.000000000001)</f>
        <v>3.67649814814815E-006</v>
      </c>
      <c r="E68" s="0" t="n">
        <f aca="false">IF(VLOOKUP(SoilVeg!C68,LU!$A$2:$O$27,15,FALSE())=0,VLOOKUP(A68,Soil!$B$2:$R$14,10,FALSE()),0.000000000001)</f>
        <v>0.000253314322745487</v>
      </c>
      <c r="F68" s="3" t="n">
        <f aca="false">VLOOKUP(A68,Soil!$B$2:$P$17,14,FALSE())</f>
        <v>0.12</v>
      </c>
      <c r="G68" s="3" t="n">
        <f aca="false">VLOOKUP(B68,LU!$B$1:$N$51,6,FALSE())</f>
        <v>1</v>
      </c>
      <c r="H68" s="3" t="n">
        <f aca="false">VLOOKUP(B68,LU!$B$1:$N$51,7,FALSE())</f>
        <v>0.4</v>
      </c>
      <c r="I68" s="3" t="n">
        <f aca="false">VLOOKUP(B68,LU!$B$1:$N$51,8,FALSE())</f>
        <v>5</v>
      </c>
      <c r="J68" s="3" t="n">
        <f aca="false">VLOOKUP(A68,Soil!$B$2:$P$17,13,FALSE())</f>
        <v>1.7385</v>
      </c>
      <c r="K68" s="3" t="n">
        <f aca="false">VLOOKUP(B68,LU!$B$1:$N$51,5,FALSE())</f>
        <v>0.15</v>
      </c>
      <c r="L68" s="3" t="n">
        <f aca="false">VLOOKUP(A68,Soil!$B$2:$P$17,15,FALSE())</f>
        <v>0.5613</v>
      </c>
      <c r="M68" s="0" t="n">
        <f aca="false">SoilVeg!G68</f>
        <v>19.4</v>
      </c>
      <c r="N68" s="0" t="n">
        <f aca="false">SoilVeg!H68</f>
        <v>0.248</v>
      </c>
      <c r="O68" s="0" t="n">
        <f aca="false">VLOOKUP(A68,Soil!$B$2:$S$14,18,FALSE())</f>
        <v>0.1</v>
      </c>
    </row>
    <row r="69" customFormat="false" ht="14.25" hidden="false" customHeight="false" outlineLevel="0" collapsed="false">
      <c r="A69" s="1" t="str">
        <f aca="false">SoilVeg!B69</f>
        <v>L</v>
      </c>
      <c r="B69" s="1" t="str">
        <f aca="false">SoilVeg!D69</f>
        <v>ETK2</v>
      </c>
      <c r="C69" s="1" t="str">
        <f aca="false">SoilVeg!A69</f>
        <v>LETK2</v>
      </c>
      <c r="D69" s="0" t="n">
        <f aca="false">IF(VLOOKUP(SoilVeg!C69,LU!$A$2:$O$27,15,FALSE())=0,VLOOKUP(A69,Soil!$B$2:$R$14,8,FALSE()),0.000000000001)</f>
        <v>3.67649814814815E-006</v>
      </c>
      <c r="E69" s="0" t="n">
        <f aca="false">IF(VLOOKUP(SoilVeg!C69,LU!$A$2:$O$27,15,FALSE())=0,VLOOKUP(A69,Soil!$B$2:$R$14,10,FALSE()),0.000000000001)</f>
        <v>0.000253314322745487</v>
      </c>
      <c r="F69" s="3" t="n">
        <f aca="false">VLOOKUP(A69,Soil!$B$2:$P$17,14,FALSE())</f>
        <v>0.12</v>
      </c>
      <c r="G69" s="3" t="n">
        <f aca="false">VLOOKUP(B69,LU!$B$1:$N$51,6,FALSE())</f>
        <v>1.1</v>
      </c>
      <c r="H69" s="3" t="n">
        <f aca="false">VLOOKUP(B69,LU!$B$1:$N$51,7,FALSE())</f>
        <v>0.4</v>
      </c>
      <c r="I69" s="3" t="n">
        <f aca="false">VLOOKUP(B69,LU!$B$1:$N$51,8,FALSE())</f>
        <v>7</v>
      </c>
      <c r="J69" s="3" t="n">
        <f aca="false">VLOOKUP(A69,Soil!$B$2:$P$17,13,FALSE())</f>
        <v>1.7385</v>
      </c>
      <c r="K69" s="3" t="n">
        <f aca="false">VLOOKUP(B69,LU!$B$1:$N$51,5,FALSE())</f>
        <v>0.35</v>
      </c>
      <c r="L69" s="3" t="n">
        <f aca="false">VLOOKUP(A69,Soil!$B$2:$P$17,15,FALSE())</f>
        <v>0.5613</v>
      </c>
      <c r="M69" s="0" t="n">
        <f aca="false">SoilVeg!G69</f>
        <v>19.4</v>
      </c>
      <c r="N69" s="0" t="n">
        <f aca="false">SoilVeg!H69</f>
        <v>0.248</v>
      </c>
      <c r="O69" s="0" t="n">
        <f aca="false">VLOOKUP(A69,Soil!$B$2:$S$14,18,FALSE())</f>
        <v>0.1</v>
      </c>
    </row>
    <row r="70" customFormat="false" ht="14.25" hidden="false" customHeight="false" outlineLevel="0" collapsed="false">
      <c r="A70" s="1" t="str">
        <f aca="false">SoilVeg!B70</f>
        <v>L</v>
      </c>
      <c r="B70" s="1" t="str">
        <f aca="false">SoilVeg!D70</f>
        <v>ETK3</v>
      </c>
      <c r="C70" s="1" t="str">
        <f aca="false">SoilVeg!A70</f>
        <v>LETK3</v>
      </c>
      <c r="D70" s="0" t="n">
        <f aca="false">IF(VLOOKUP(SoilVeg!C70,LU!$A$2:$O$27,15,FALSE())=0,VLOOKUP(A70,Soil!$B$2:$R$14,8,FALSE()),0.000000000001)</f>
        <v>3.67649814814815E-006</v>
      </c>
      <c r="E70" s="0" t="n">
        <f aca="false">IF(VLOOKUP(SoilVeg!C70,LU!$A$2:$O$27,15,FALSE())=0,VLOOKUP(A70,Soil!$B$2:$R$14,10,FALSE()),0.000000000001)</f>
        <v>0.000253314322745487</v>
      </c>
      <c r="F70" s="3" t="n">
        <f aca="false">VLOOKUP(A70,Soil!$B$2:$P$17,14,FALSE())</f>
        <v>0.12</v>
      </c>
      <c r="G70" s="3" t="n">
        <f aca="false">VLOOKUP(B70,LU!$B$1:$N$51,6,FALSE())</f>
        <v>1.35454545455</v>
      </c>
      <c r="H70" s="3" t="n">
        <f aca="false">VLOOKUP(B70,LU!$B$1:$N$51,7,FALSE())</f>
        <v>0.62272727273</v>
      </c>
      <c r="I70" s="3" t="n">
        <f aca="false">VLOOKUP(B70,LU!$B$1:$N$51,8,FALSE())</f>
        <v>10</v>
      </c>
      <c r="J70" s="3" t="n">
        <f aca="false">VLOOKUP(A70,Soil!$B$2:$P$17,13,FALSE())</f>
        <v>1.7385</v>
      </c>
      <c r="K70" s="3" t="n">
        <f aca="false">VLOOKUP(B70,LU!$B$1:$N$51,5,FALSE())</f>
        <v>0.4</v>
      </c>
      <c r="L70" s="3" t="n">
        <f aca="false">VLOOKUP(A70,Soil!$B$2:$P$17,15,FALSE())</f>
        <v>0.5613</v>
      </c>
      <c r="M70" s="0" t="n">
        <f aca="false">SoilVeg!G70</f>
        <v>19.4</v>
      </c>
      <c r="N70" s="0" t="n">
        <f aca="false">SoilVeg!H70</f>
        <v>0.248</v>
      </c>
      <c r="O70" s="0" t="n">
        <f aca="false">VLOOKUP(A70,Soil!$B$2:$S$14,18,FALSE())</f>
        <v>0.1</v>
      </c>
    </row>
    <row r="71" customFormat="false" ht="14.25" hidden="false" customHeight="false" outlineLevel="0" collapsed="false">
      <c r="A71" s="1" t="str">
        <f aca="false">SoilVeg!B71</f>
        <v>L</v>
      </c>
      <c r="B71" s="1" t="str">
        <f aca="false">SoilVeg!D71</f>
        <v>VT</v>
      </c>
      <c r="C71" s="1" t="str">
        <f aca="false">SoilVeg!A71</f>
        <v>LVT</v>
      </c>
      <c r="D71" s="0" t="n">
        <f aca="false">IF(VLOOKUP(SoilVeg!C71,LU!$A$2:$O$27,15,FALSE())=0,VLOOKUP(A71,Soil!$B$2:$R$14,8,FALSE()),0.000000000001)</f>
        <v>1E-012</v>
      </c>
      <c r="E71" s="0" t="n">
        <f aca="false">IF(VLOOKUP(SoilVeg!C71,LU!$A$2:$O$27,15,FALSE())=0,VLOOKUP(A71,Soil!$B$2:$R$14,10,FALSE()),0.000000000001)</f>
        <v>1E-012</v>
      </c>
      <c r="F71" s="3" t="n">
        <f aca="false">VLOOKUP(A71,Soil!$B$2:$P$17,14,FALSE())</f>
        <v>0.12</v>
      </c>
      <c r="G71" s="3" t="n">
        <f aca="false">VLOOKUP(B71,LU!$B$1:$N$51,6,FALSE())</f>
        <v>0</v>
      </c>
      <c r="H71" s="3" t="n">
        <f aca="false">VLOOKUP(B71,LU!$B$1:$N$51,7,FALSE())</f>
        <v>0</v>
      </c>
      <c r="I71" s="3" t="n">
        <f aca="false">VLOOKUP(B71,LU!$B$1:$N$51,8,FALSE())</f>
        <v>0</v>
      </c>
      <c r="J71" s="0" t="n">
        <v>1.5847</v>
      </c>
      <c r="K71" s="3" t="n">
        <f aca="false">VLOOKUP(B71,LU!$B$1:$N$51,5,FALSE())</f>
        <v>0.03</v>
      </c>
      <c r="L71" s="0" t="n">
        <v>0.48887216</v>
      </c>
      <c r="M71" s="0" t="n">
        <f aca="false">SoilVeg!G71</f>
        <v>100</v>
      </c>
      <c r="N71" s="0" t="n">
        <f aca="false">SoilVeg!H71</f>
        <v>1</v>
      </c>
      <c r="O71" s="0" t="n">
        <f aca="false">VLOOKUP(A71,Soil!$B$2:$S$14,18,FALSE())</f>
        <v>0.1</v>
      </c>
    </row>
    <row r="72" customFormat="false" ht="14.25" hidden="false" customHeight="false" outlineLevel="0" collapsed="false">
      <c r="A72" s="1" t="str">
        <f aca="false">SoilVeg!B72</f>
        <v>L</v>
      </c>
      <c r="B72" s="1" t="str">
        <f aca="false">SoilVeg!D72</f>
        <v>VP</v>
      </c>
      <c r="C72" s="1" t="str">
        <f aca="false">SoilVeg!A72</f>
        <v>LVP</v>
      </c>
      <c r="D72" s="0" t="n">
        <f aca="false">IF(VLOOKUP(SoilVeg!C72,LU!$A$2:$O$27,15,FALSE())=0,VLOOKUP(A72,Soil!$B$2:$R$14,8,FALSE()),0.000000000001)</f>
        <v>1E-012</v>
      </c>
      <c r="E72" s="0" t="n">
        <f aca="false">IF(VLOOKUP(SoilVeg!C72,LU!$A$2:$O$27,15,FALSE())=0,VLOOKUP(A72,Soil!$B$2:$R$14,10,FALSE()),0.000000000001)</f>
        <v>1E-012</v>
      </c>
      <c r="F72" s="3" t="n">
        <f aca="false">VLOOKUP(A72,Soil!$B$2:$P$17,14,FALSE())</f>
        <v>0.12</v>
      </c>
      <c r="G72" s="3" t="n">
        <f aca="false">VLOOKUP(B72,LU!$B$1:$N$51,6,FALSE())</f>
        <v>0</v>
      </c>
      <c r="H72" s="3" t="n">
        <f aca="false">VLOOKUP(B72,LU!$B$1:$N$51,7,FALSE())</f>
        <v>0</v>
      </c>
      <c r="I72" s="3" t="n">
        <f aca="false">VLOOKUP(B72,LU!$B$1:$N$51,8,FALSE())</f>
        <v>0</v>
      </c>
      <c r="J72" s="0" t="n">
        <v>1.5847</v>
      </c>
      <c r="K72" s="3" t="n">
        <f aca="false">VLOOKUP(B72,LU!$B$1:$N$51,5,FALSE())</f>
        <v>0.01</v>
      </c>
      <c r="L72" s="0" t="n">
        <v>0.48887216</v>
      </c>
      <c r="M72" s="0" t="n">
        <f aca="false">SoilVeg!G72</f>
        <v>100</v>
      </c>
      <c r="N72" s="0" t="n">
        <f aca="false">SoilVeg!H72</f>
        <v>1</v>
      </c>
      <c r="O72" s="0" t="n">
        <f aca="false">VLOOKUP(A72,Soil!$B$2:$S$14,18,FALSE())</f>
        <v>0.1</v>
      </c>
    </row>
    <row r="73" customFormat="false" ht="14.25" hidden="false" customHeight="false" outlineLevel="0" collapsed="false">
      <c r="A73" s="1" t="str">
        <f aca="false">SoilVeg!B73</f>
        <v>L</v>
      </c>
      <c r="B73" s="1" t="str">
        <f aca="false">SoilVeg!D73</f>
        <v>TPT</v>
      </c>
      <c r="C73" s="1" t="str">
        <f aca="false">SoilVeg!A73</f>
        <v>LTPT</v>
      </c>
      <c r="D73" s="0" t="n">
        <f aca="false">IF(VLOOKUP(SoilVeg!C73,LU!$A$2:$O$27,15,FALSE())=0,VLOOKUP(A73,Soil!$B$2:$R$14,8,FALSE()),0.000000000001)</f>
        <v>3.67649814814815E-006</v>
      </c>
      <c r="E73" s="0" t="n">
        <f aca="false">IF(VLOOKUP(SoilVeg!C73,LU!$A$2:$O$27,15,FALSE())=0,VLOOKUP(A73,Soil!$B$2:$R$14,10,FALSE()),0.000000000001)</f>
        <v>0.000253314322745487</v>
      </c>
      <c r="F73" s="3" t="n">
        <f aca="false">VLOOKUP(A73,Soil!$B$2:$P$17,14,FALSE())</f>
        <v>0.12</v>
      </c>
      <c r="G73" s="3" t="n">
        <f aca="false">VLOOKUP(B73,LU!$B$1:$N$51,6,FALSE())</f>
        <v>1.1</v>
      </c>
      <c r="H73" s="3" t="n">
        <f aca="false">VLOOKUP(B73,LU!$B$1:$N$51,7,FALSE())</f>
        <v>0.4</v>
      </c>
      <c r="I73" s="3" t="n">
        <f aca="false">VLOOKUP(B73,LU!$B$1:$N$51,8,FALSE())</f>
        <v>7</v>
      </c>
      <c r="J73" s="3" t="n">
        <f aca="false">VLOOKUP(A73,Soil!$B$2:$P$17,13,FALSE())</f>
        <v>1.7385</v>
      </c>
      <c r="K73" s="3" t="n">
        <f aca="false">VLOOKUP(B73,LU!$B$1:$N$51,5,FALSE())</f>
        <v>0.275</v>
      </c>
      <c r="L73" s="3" t="n">
        <f aca="false">VLOOKUP(A73,Soil!$B$2:$P$17,15,FALSE())</f>
        <v>0.5613</v>
      </c>
      <c r="M73" s="0" t="n">
        <f aca="false">SoilVeg!G73</f>
        <v>19.4</v>
      </c>
      <c r="N73" s="0" t="n">
        <f aca="false">SoilVeg!H73</f>
        <v>0.248</v>
      </c>
      <c r="O73" s="0" t="n">
        <f aca="false">VLOOKUP(A73,Soil!$B$2:$S$14,18,FALSE())</f>
        <v>0.1</v>
      </c>
    </row>
    <row r="74" customFormat="false" ht="14.25" hidden="false" customHeight="false" outlineLevel="0" collapsed="false">
      <c r="A74" s="1" t="str">
        <f aca="false">SoilVeg!B74</f>
        <v>L</v>
      </c>
      <c r="B74" s="1" t="str">
        <f aca="false">SoilVeg!D74</f>
        <v>VPT</v>
      </c>
      <c r="C74" s="1" t="str">
        <f aca="false">SoilVeg!A74</f>
        <v>LVPT</v>
      </c>
      <c r="D74" s="0" t="n">
        <f aca="false">IF(VLOOKUP(SoilVeg!C74,LU!$A$2:$O$27,15,FALSE())=0,VLOOKUP(A74,Soil!$B$2:$R$14,8,FALSE()),0.000000000001)</f>
        <v>1E-012</v>
      </c>
      <c r="E74" s="0" t="n">
        <f aca="false">IF(VLOOKUP(SoilVeg!C74,LU!$A$2:$O$27,15,FALSE())=0,VLOOKUP(A74,Soil!$B$2:$R$14,10,FALSE()),0.000000000001)</f>
        <v>1E-012</v>
      </c>
      <c r="F74" s="3" t="n">
        <f aca="false">VLOOKUP(A74,Soil!$B$2:$P$17,14,FALSE())</f>
        <v>0.12</v>
      </c>
      <c r="G74" s="3" t="n">
        <f aca="false">VLOOKUP(B74,LU!$B$1:$N$51,6,FALSE())</f>
        <v>0</v>
      </c>
      <c r="H74" s="3" t="n">
        <f aca="false">VLOOKUP(B74,LU!$B$1:$N$51,7,FALSE())</f>
        <v>0</v>
      </c>
      <c r="I74" s="3" t="n">
        <f aca="false">VLOOKUP(B74,LU!$B$1:$N$51,8,FALSE())</f>
        <v>150</v>
      </c>
      <c r="J74" s="3" t="n">
        <f aca="false">VLOOKUP(A74,Soil!$B$2:$P$17,13,FALSE())</f>
        <v>1.7385</v>
      </c>
      <c r="K74" s="3" t="n">
        <f aca="false">VLOOKUP(B74,LU!$B$1:$N$51,5,FALSE())</f>
        <v>0.01</v>
      </c>
      <c r="L74" s="3" t="n">
        <f aca="false">VLOOKUP(A74,Soil!$B$2:$P$17,15,FALSE())</f>
        <v>0.5613</v>
      </c>
      <c r="M74" s="0" t="n">
        <f aca="false">SoilVeg!G74</f>
        <v>100</v>
      </c>
      <c r="N74" s="0" t="n">
        <f aca="false">SoilVeg!H74</f>
        <v>1</v>
      </c>
      <c r="O74" s="0" t="n">
        <f aca="false">VLOOKUP(A74,Soil!$B$2:$S$14,18,FALSE())</f>
        <v>0.1</v>
      </c>
    </row>
    <row r="75" customFormat="false" ht="14.25" hidden="false" customHeight="false" outlineLevel="0" collapsed="false">
      <c r="A75" s="1" t="str">
        <f aca="false">SoilVeg!B75</f>
        <v>L</v>
      </c>
      <c r="B75" s="1" t="str">
        <f aca="false">SoilVeg!D75</f>
        <v>MOK</v>
      </c>
      <c r="C75" s="1" t="str">
        <f aca="false">SoilVeg!A75</f>
        <v>LMOK</v>
      </c>
      <c r="D75" s="0" t="n">
        <f aca="false">IF(VLOOKUP(SoilVeg!C75,LU!$A$2:$O$27,15,FALSE())=0,VLOOKUP(A75,Soil!$B$2:$R$14,8,FALSE()),0.000000000001)</f>
        <v>3.67649814814815E-006</v>
      </c>
      <c r="E75" s="0" t="n">
        <f aca="false">IF(VLOOKUP(SoilVeg!C75,LU!$A$2:$O$27,15,FALSE())=0,VLOOKUP(A75,Soil!$B$2:$R$14,10,FALSE()),0.000000000001)</f>
        <v>0.000253314322745487</v>
      </c>
      <c r="F75" s="3" t="n">
        <f aca="false">VLOOKUP(A75,Soil!$B$2:$P$17,14,FALSE())</f>
        <v>0.12</v>
      </c>
      <c r="G75" s="3" t="n">
        <f aca="false">VLOOKUP(B75,LU!$B$1:$N$51,6,FALSE())</f>
        <v>1.35454545455</v>
      </c>
      <c r="H75" s="3" t="n">
        <f aca="false">VLOOKUP(B75,LU!$B$1:$N$51,7,FALSE())</f>
        <v>0.62272727273</v>
      </c>
      <c r="I75" s="3" t="n">
        <f aca="false">VLOOKUP(B75,LU!$B$1:$N$51,8,FALSE())</f>
        <v>10</v>
      </c>
      <c r="J75" s="3" t="n">
        <f aca="false">VLOOKUP(A75,Soil!$B$2:$P$17,13,FALSE())</f>
        <v>1.7385</v>
      </c>
      <c r="K75" s="3" t="n">
        <f aca="false">VLOOKUP(B75,LU!$B$1:$N$51,5,FALSE())</f>
        <v>0.4</v>
      </c>
      <c r="L75" s="3" t="n">
        <f aca="false">VLOOKUP(A75,Soil!$B$2:$P$17,15,FALSE())</f>
        <v>0.5613</v>
      </c>
      <c r="M75" s="0" t="n">
        <f aca="false">SoilVeg!G75</f>
        <v>19.4</v>
      </c>
      <c r="N75" s="0" t="n">
        <f aca="false">SoilVeg!H75</f>
        <v>0.248</v>
      </c>
      <c r="O75" s="0" t="n">
        <f aca="false">VLOOKUP(A75,Soil!$B$2:$S$14,18,FALSE())</f>
        <v>0.1</v>
      </c>
    </row>
    <row r="76" customFormat="false" ht="14.25" hidden="false" customHeight="false" outlineLevel="0" collapsed="false">
      <c r="A76" s="1" t="str">
        <f aca="false">SoilVeg!B76</f>
        <v>L</v>
      </c>
      <c r="B76" s="1" t="str">
        <f aca="false">SoilVeg!D76</f>
        <v>RET</v>
      </c>
      <c r="C76" s="1" t="str">
        <f aca="false">SoilVeg!A76</f>
        <v>LRET</v>
      </c>
      <c r="D76" s="0" t="n">
        <f aca="false">IF(VLOOKUP(SoilVeg!C76,LU!$A$2:$O$27,15,FALSE())=0,VLOOKUP(A76,Soil!$B$2:$R$14,8,FALSE()),0.000000000001)</f>
        <v>3.67649814814815E-006</v>
      </c>
      <c r="E76" s="0" t="n">
        <f aca="false">IF(VLOOKUP(SoilVeg!C76,LU!$A$2:$O$27,15,FALSE())=0,VLOOKUP(A76,Soil!$B$2:$R$14,10,FALSE()),0.000000000001)</f>
        <v>0.000253314322745487</v>
      </c>
      <c r="F76" s="3" t="n">
        <f aca="false">VLOOKUP(A76,Soil!$B$2:$P$17,14,FALSE())</f>
        <v>0.12</v>
      </c>
      <c r="G76" s="3" t="n">
        <f aca="false">VLOOKUP(B76,LU!$B$1:$N$51,6,FALSE())</f>
        <v>1.1</v>
      </c>
      <c r="H76" s="3" t="n">
        <f aca="false">VLOOKUP(B76,LU!$B$1:$N$51,7,FALSE())</f>
        <v>0.4</v>
      </c>
      <c r="I76" s="3" t="n">
        <f aca="false">VLOOKUP(B76,LU!$B$1:$N$51,8,FALSE())</f>
        <v>150</v>
      </c>
      <c r="J76" s="3" t="n">
        <f aca="false">VLOOKUP(A76,Soil!$B$2:$P$17,13,FALSE())</f>
        <v>1.7385</v>
      </c>
      <c r="K76" s="3" t="n">
        <f aca="false">VLOOKUP(B76,LU!$B$1:$N$51,5,FALSE())</f>
        <v>0.275</v>
      </c>
      <c r="L76" s="3" t="n">
        <f aca="false">VLOOKUP(A76,Soil!$B$2:$P$17,15,FALSE())</f>
        <v>0.5613</v>
      </c>
      <c r="M76" s="0" t="n">
        <f aca="false">SoilVeg!G76</f>
        <v>19.4</v>
      </c>
      <c r="N76" s="0" t="n">
        <f aca="false">SoilVeg!H76</f>
        <v>0.248</v>
      </c>
      <c r="O76" s="0" t="n">
        <f aca="false">VLOOKUP(A76,Soil!$B$2:$S$14,18,FALSE())</f>
        <v>0.1</v>
      </c>
    </row>
    <row r="77" customFormat="false" ht="14.25" hidden="false" customHeight="false" outlineLevel="0" collapsed="false">
      <c r="A77" s="1" t="str">
        <f aca="false">SoilVeg!B77</f>
        <v>LSA</v>
      </c>
      <c r="B77" s="1" t="str">
        <f aca="false">SoilVeg!D77</f>
        <v>OP</v>
      </c>
      <c r="C77" s="1" t="str">
        <f aca="false">SoilVeg!A77</f>
        <v>LSAOP</v>
      </c>
      <c r="D77" s="0" t="n">
        <f aca="false">IF(VLOOKUP(SoilVeg!C77,LU!$A$2:$O$27,15,FALSE())=0,VLOOKUP(A77,Soil!$B$2:$R$14,8,FALSE()),0.000000000001)</f>
        <v>1.2094734375E-005</v>
      </c>
      <c r="E77" s="0" t="n">
        <f aca="false">IF(VLOOKUP(SoilVeg!C77,LU!$A$2:$O$27,15,FALSE())=0,VLOOKUP(A77,Soil!$B$2:$R$14,10,FALSE()),0.000000000001)</f>
        <v>0.000496658845426221</v>
      </c>
      <c r="F77" s="3" t="n">
        <f aca="false">VLOOKUP(A77,Soil!$B$2:$P$17,14,FALSE())</f>
        <v>0.016</v>
      </c>
      <c r="G77" s="3" t="n">
        <f aca="false">VLOOKUP(B77,LU!$B$1:$N$51,6,FALSE())</f>
        <v>0.16</v>
      </c>
      <c r="H77" s="3" t="n">
        <f aca="false">VLOOKUP(B77,LU!$B$1:$N$51,7,FALSE())</f>
        <v>0.13</v>
      </c>
      <c r="I77" s="3" t="n">
        <f aca="false">VLOOKUP(B77,LU!$B$1:$N$51,8,FALSE())</f>
        <v>5</v>
      </c>
      <c r="J77" s="3" t="n">
        <f aca="false">VLOOKUP(A77,Soil!$B$2:$P$17,13,FALSE())</f>
        <v>1.8165</v>
      </c>
      <c r="K77" s="3" t="n">
        <f aca="false">VLOOKUP(B77,LU!$B$1:$N$51,5,FALSE())</f>
        <v>0.075</v>
      </c>
      <c r="L77" s="3" t="n">
        <f aca="false">VLOOKUP(A77,Soil!$B$2:$P$17,15,FALSE())</f>
        <v>0.3661</v>
      </c>
      <c r="M77" s="0" t="n">
        <f aca="false">SoilVeg!G77</f>
        <v>9.1</v>
      </c>
      <c r="N77" s="0" t="n">
        <f aca="false">SoilVeg!H77</f>
        <v>0.245</v>
      </c>
      <c r="O77" s="0" t="n">
        <f aca="false">VLOOKUP(A77,Soil!$B$2:$S$14,18,FALSE())</f>
        <v>0.5</v>
      </c>
    </row>
    <row r="78" customFormat="false" ht="14.25" hidden="false" customHeight="false" outlineLevel="0" collapsed="false">
      <c r="A78" s="1" t="str">
        <f aca="false">SoilVeg!B78</f>
        <v>LSA</v>
      </c>
      <c r="B78" s="1" t="str">
        <f aca="false">SoilVeg!D78</f>
        <v>OPTP</v>
      </c>
      <c r="C78" s="1" t="str">
        <f aca="false">SoilVeg!A78</f>
        <v>LSAOPTP</v>
      </c>
      <c r="D78" s="0" t="n">
        <f aca="false">IF(VLOOKUP(SoilVeg!C78,LU!$A$2:$O$27,15,FALSE())=0,VLOOKUP(A78,Soil!$B$2:$R$14,8,FALSE()),0.000000000001)</f>
        <v>1.2094734375E-005</v>
      </c>
      <c r="E78" s="0" t="n">
        <f aca="false">IF(VLOOKUP(SoilVeg!C78,LU!$A$2:$O$27,15,FALSE())=0,VLOOKUP(A78,Soil!$B$2:$R$14,10,FALSE()),0.000000000001)</f>
        <v>0.000496658845426221</v>
      </c>
      <c r="F78" s="3" t="n">
        <f aca="false">VLOOKUP(A78,Soil!$B$2:$P$17,14,FALSE())</f>
        <v>0.016</v>
      </c>
      <c r="G78" s="3" t="n">
        <f aca="false">VLOOKUP(B78,LU!$B$1:$N$51,6,FALSE())</f>
        <v>1.1</v>
      </c>
      <c r="H78" s="3" t="n">
        <f aca="false">VLOOKUP(B78,LU!$B$1:$N$51,7,FALSE())</f>
        <v>0.4</v>
      </c>
      <c r="I78" s="3" t="n">
        <f aca="false">VLOOKUP(B78,LU!$B$1:$N$51,8,FALSE())</f>
        <v>7</v>
      </c>
      <c r="J78" s="0" t="n">
        <v>1.5847</v>
      </c>
      <c r="K78" s="3" t="n">
        <f aca="false">VLOOKUP(B78,LU!$B$1:$N$51,5,FALSE())</f>
        <v>0.275</v>
      </c>
      <c r="L78" s="0" t="n">
        <v>0.48887216</v>
      </c>
      <c r="M78" s="0" t="n">
        <f aca="false">SoilVeg!G78</f>
        <v>18.2</v>
      </c>
      <c r="N78" s="0" t="n">
        <f aca="false">SoilVeg!H78</f>
        <v>0.245</v>
      </c>
      <c r="O78" s="0" t="n">
        <f aca="false">VLOOKUP(A78,Soil!$B$2:$S$14,18,FALSE())</f>
        <v>0.5</v>
      </c>
    </row>
    <row r="79" customFormat="false" ht="14.25" hidden="false" customHeight="false" outlineLevel="0" collapsed="false">
      <c r="A79" s="1" t="str">
        <f aca="false">SoilVeg!B79</f>
        <v>LSA</v>
      </c>
      <c r="B79" s="1" t="str">
        <f aca="false">SoilVeg!D79</f>
        <v>OPSR</v>
      </c>
      <c r="C79" s="1" t="str">
        <f aca="false">SoilVeg!A79</f>
        <v>LSAOPSR</v>
      </c>
      <c r="D79" s="0" t="n">
        <f aca="false">IF(VLOOKUP(SoilVeg!C79,LU!$A$2:$O$27,15,FALSE())=0,VLOOKUP(A79,Soil!$B$2:$R$14,8,FALSE()),0.000000000001)</f>
        <v>1.2094734375E-005</v>
      </c>
      <c r="E79" s="0" t="n">
        <f aca="false">IF(VLOOKUP(SoilVeg!C79,LU!$A$2:$O$27,15,FALSE())=0,VLOOKUP(A79,Soil!$B$2:$R$14,10,FALSE()),0.000000000001)</f>
        <v>0.000496658845426221</v>
      </c>
      <c r="F79" s="3" t="n">
        <f aca="false">VLOOKUP(A79,Soil!$B$2:$P$17,14,FALSE())</f>
        <v>0.016</v>
      </c>
      <c r="G79" s="3" t="n">
        <f aca="false">VLOOKUP(B79,LU!$B$1:$N$51,6,FALSE())</f>
        <v>0.26</v>
      </c>
      <c r="H79" s="3" t="n">
        <f aca="false">VLOOKUP(B79,LU!$B$1:$N$51,7,FALSE())</f>
        <v>0.25</v>
      </c>
      <c r="I79" s="3" t="n">
        <f aca="false">VLOOKUP(B79,LU!$B$1:$N$51,8,FALSE())</f>
        <v>4</v>
      </c>
      <c r="J79" s="0" t="n">
        <v>1.5847</v>
      </c>
      <c r="K79" s="3" t="n">
        <f aca="false">VLOOKUP(B79,LU!$B$1:$N$51,5,FALSE())</f>
        <v>0.06</v>
      </c>
      <c r="L79" s="0" t="n">
        <v>0.48887216</v>
      </c>
      <c r="M79" s="0" t="n">
        <f aca="false">SoilVeg!G79</f>
        <v>7.28</v>
      </c>
      <c r="N79" s="0" t="n">
        <f aca="false">SoilVeg!H79</f>
        <v>0.245</v>
      </c>
      <c r="O79" s="0" t="n">
        <f aca="false">VLOOKUP(A79,Soil!$B$2:$S$14,18,FALSE())</f>
        <v>0.5</v>
      </c>
    </row>
    <row r="80" customFormat="false" ht="14.25" hidden="false" customHeight="false" outlineLevel="0" collapsed="false">
      <c r="A80" s="1" t="str">
        <f aca="false">SoilVeg!B80</f>
        <v>LSA</v>
      </c>
      <c r="B80" s="1" t="str">
        <f aca="false">SoilVeg!D80</f>
        <v>OPUR</v>
      </c>
      <c r="C80" s="1" t="str">
        <f aca="false">SoilVeg!A80</f>
        <v>LSAOPUR</v>
      </c>
      <c r="D80" s="0" t="n">
        <f aca="false">IF(VLOOKUP(SoilVeg!C80,LU!$A$2:$O$27,15,FALSE())=0,VLOOKUP(A80,Soil!$B$2:$R$14,8,FALSE()),0.000000000001)</f>
        <v>1.2094734375E-005</v>
      </c>
      <c r="E80" s="0" t="n">
        <f aca="false">IF(VLOOKUP(SoilVeg!C80,LU!$A$2:$O$27,15,FALSE())=0,VLOOKUP(A80,Soil!$B$2:$R$14,10,FALSE()),0.000000000001)</f>
        <v>0.000496658845426221</v>
      </c>
      <c r="F80" s="3" t="n">
        <f aca="false">VLOOKUP(A80,Soil!$B$2:$P$17,14,FALSE())</f>
        <v>0.016</v>
      </c>
      <c r="G80" s="3" t="n">
        <f aca="false">VLOOKUP(B80,LU!$B$1:$N$51,6,FALSE())</f>
        <v>0.4</v>
      </c>
      <c r="H80" s="3" t="n">
        <f aca="false">VLOOKUP(B80,LU!$B$1:$N$51,7,FALSE())</f>
        <v>0.3</v>
      </c>
      <c r="I80" s="3" t="n">
        <f aca="false">VLOOKUP(B80,LU!$B$1:$N$51,8,FALSE())</f>
        <v>6</v>
      </c>
      <c r="J80" s="3" t="n">
        <f aca="false">VLOOKUP(A80,Soil!$B$2:$P$17,13,FALSE())</f>
        <v>1.8165</v>
      </c>
      <c r="K80" s="3" t="n">
        <f aca="false">VLOOKUP(B80,LU!$B$1:$N$51,5,FALSE())</f>
        <v>0.1</v>
      </c>
      <c r="L80" s="3" t="n">
        <f aca="false">VLOOKUP(A80,Soil!$B$2:$P$17,15,FALSE())</f>
        <v>0.3661</v>
      </c>
      <c r="M80" s="0" t="n">
        <f aca="false">SoilVeg!G80</f>
        <v>9.1</v>
      </c>
      <c r="N80" s="0" t="n">
        <f aca="false">SoilVeg!H80</f>
        <v>0.245</v>
      </c>
      <c r="O80" s="0" t="n">
        <f aca="false">VLOOKUP(A80,Soil!$B$2:$S$14,18,FALSE())</f>
        <v>0.5</v>
      </c>
    </row>
    <row r="81" customFormat="false" ht="14.25" hidden="false" customHeight="false" outlineLevel="0" collapsed="false">
      <c r="A81" s="1" t="str">
        <f aca="false">SoilVeg!B81</f>
        <v>LSA</v>
      </c>
      <c r="B81" s="1" t="str">
        <f aca="false">SoilVeg!D81</f>
        <v>OPU</v>
      </c>
      <c r="C81" s="1" t="str">
        <f aca="false">SoilVeg!A81</f>
        <v>LSAOPU</v>
      </c>
      <c r="D81" s="0" t="n">
        <f aca="false">IF(VLOOKUP(SoilVeg!C81,LU!$A$2:$O$27,15,FALSE())=0,VLOOKUP(A81,Soil!$B$2:$R$14,8,FALSE()),0.000000000001)</f>
        <v>1.2094734375E-005</v>
      </c>
      <c r="E81" s="0" t="n">
        <f aca="false">IF(VLOOKUP(SoilVeg!C81,LU!$A$2:$O$27,15,FALSE())=0,VLOOKUP(A81,Soil!$B$2:$R$14,10,FALSE()),0.000000000001)</f>
        <v>0.000496658845426221</v>
      </c>
      <c r="F81" s="3" t="n">
        <f aca="false">VLOOKUP(A81,Soil!$B$2:$P$17,14,FALSE())</f>
        <v>0.016</v>
      </c>
      <c r="G81" s="3" t="n">
        <f aca="false">VLOOKUP(B81,LU!$B$1:$N$51,6,FALSE())</f>
        <v>0</v>
      </c>
      <c r="H81" s="3" t="n">
        <f aca="false">VLOOKUP(B81,LU!$B$1:$N$51,7,FALSE())</f>
        <v>0</v>
      </c>
      <c r="I81" s="3" t="n">
        <f aca="false">VLOOKUP(B81,LU!$B$1:$N$51,8,FALSE())</f>
        <v>3.5</v>
      </c>
      <c r="J81" s="3" t="n">
        <f aca="false">VLOOKUP(A81,Soil!$B$2:$P$17,13,FALSE())</f>
        <v>1.8165</v>
      </c>
      <c r="K81" s="3" t="n">
        <f aca="false">VLOOKUP(B81,LU!$B$1:$N$51,5,FALSE())</f>
        <v>0.03</v>
      </c>
      <c r="L81" s="3" t="n">
        <f aca="false">VLOOKUP(A81,Soil!$B$2:$P$17,15,FALSE())</f>
        <v>0.3661</v>
      </c>
      <c r="M81" s="0" t="n">
        <f aca="false">SoilVeg!G81</f>
        <v>6.06666666666667</v>
      </c>
      <c r="N81" s="0" t="n">
        <f aca="false">SoilVeg!H81</f>
        <v>0.245</v>
      </c>
      <c r="O81" s="0" t="n">
        <f aca="false">VLOOKUP(A81,Soil!$B$2:$S$14,18,FALSE())</f>
        <v>0.5</v>
      </c>
    </row>
    <row r="82" customFormat="false" ht="14.25" hidden="false" customHeight="false" outlineLevel="0" collapsed="false">
      <c r="A82" s="1" t="str">
        <f aca="false">SoilVeg!B82</f>
        <v>LSA</v>
      </c>
      <c r="B82" s="1" t="str">
        <f aca="false">SoilVeg!D82</f>
        <v>TP</v>
      </c>
      <c r="C82" s="1" t="str">
        <f aca="false">SoilVeg!A82</f>
        <v>LSATP</v>
      </c>
      <c r="D82" s="0" t="n">
        <f aca="false">IF(VLOOKUP(SoilVeg!C82,LU!$A$2:$O$27,15,FALSE())=0,VLOOKUP(A82,Soil!$B$2:$R$14,8,FALSE()),0.000000000001)</f>
        <v>1.2094734375E-005</v>
      </c>
      <c r="E82" s="0" t="n">
        <f aca="false">IF(VLOOKUP(SoilVeg!C82,LU!$A$2:$O$27,15,FALSE())=0,VLOOKUP(A82,Soil!$B$2:$R$14,10,FALSE()),0.000000000001)</f>
        <v>0.000496658845426221</v>
      </c>
      <c r="F82" s="3" t="n">
        <f aca="false">VLOOKUP(A82,Soil!$B$2:$P$17,14,FALSE())</f>
        <v>0.016</v>
      </c>
      <c r="G82" s="3" t="n">
        <f aca="false">VLOOKUP(B82,LU!$B$1:$N$51,6,FALSE())</f>
        <v>1.1</v>
      </c>
      <c r="H82" s="3" t="n">
        <f aca="false">VLOOKUP(B82,LU!$B$1:$N$51,7,FALSE())</f>
        <v>0.4</v>
      </c>
      <c r="I82" s="3" t="n">
        <f aca="false">VLOOKUP(B82,LU!$B$1:$N$51,8,FALSE())</f>
        <v>7</v>
      </c>
      <c r="J82" s="3" t="n">
        <f aca="false">VLOOKUP(A82,Soil!$B$2:$P$17,13,FALSE())</f>
        <v>1.8165</v>
      </c>
      <c r="K82" s="3" t="n">
        <f aca="false">VLOOKUP(B82,LU!$B$1:$N$51,5,FALSE())</f>
        <v>0.275</v>
      </c>
      <c r="L82" s="3" t="n">
        <f aca="false">VLOOKUP(A82,Soil!$B$2:$P$17,15,FALSE())</f>
        <v>0.3661</v>
      </c>
      <c r="M82" s="0" t="n">
        <f aca="false">SoilVeg!G82</f>
        <v>18.2</v>
      </c>
      <c r="N82" s="0" t="n">
        <f aca="false">SoilVeg!H82</f>
        <v>0.245</v>
      </c>
      <c r="O82" s="0" t="n">
        <f aca="false">VLOOKUP(A82,Soil!$B$2:$S$14,18,FALSE())</f>
        <v>0.5</v>
      </c>
    </row>
    <row r="83" customFormat="false" ht="14.25" hidden="false" customHeight="false" outlineLevel="0" collapsed="false">
      <c r="A83" s="1" t="str">
        <f aca="false">SoilVeg!B83</f>
        <v>LSA</v>
      </c>
      <c r="B83" s="1" t="str">
        <f aca="false">SoilVeg!D83</f>
        <v>LP</v>
      </c>
      <c r="C83" s="1" t="str">
        <f aca="false">SoilVeg!A83</f>
        <v>LSALP</v>
      </c>
      <c r="D83" s="0" t="n">
        <f aca="false">IF(VLOOKUP(SoilVeg!C83,LU!$A$2:$O$27,15,FALSE())=0,VLOOKUP(A83,Soil!$B$2:$R$14,8,FALSE()),0.000000000001)</f>
        <v>1.2094734375E-005</v>
      </c>
      <c r="E83" s="0" t="n">
        <f aca="false">IF(VLOOKUP(SoilVeg!C83,LU!$A$2:$O$27,15,FALSE())=0,VLOOKUP(A83,Soil!$B$2:$R$14,10,FALSE()),0.000000000001)</f>
        <v>0.000496658845426221</v>
      </c>
      <c r="F83" s="3" t="n">
        <f aca="false">VLOOKUP(A83,Soil!$B$2:$P$17,14,FALSE())</f>
        <v>0.016</v>
      </c>
      <c r="G83" s="3" t="n">
        <f aca="false">VLOOKUP(B83,LU!$B$1:$N$51,6,FALSE())</f>
        <v>3</v>
      </c>
      <c r="H83" s="3" t="n">
        <f aca="false">VLOOKUP(B83,LU!$B$1:$N$51,7,FALSE())</f>
        <v>0.62272727273</v>
      </c>
      <c r="I83" s="3" t="n">
        <f aca="false">VLOOKUP(B83,LU!$B$1:$N$51,8,FALSE())</f>
        <v>9.45454545455</v>
      </c>
      <c r="J83" s="3" t="n">
        <f aca="false">VLOOKUP(A83,Soil!$B$2:$P$17,13,FALSE())</f>
        <v>1.8165</v>
      </c>
      <c r="K83" s="3" t="n">
        <f aca="false">VLOOKUP(B83,LU!$B$1:$N$51,5,FALSE())</f>
        <v>0.4</v>
      </c>
      <c r="L83" s="3" t="n">
        <f aca="false">VLOOKUP(A83,Soil!$B$2:$P$17,15,FALSE())</f>
        <v>0.3661</v>
      </c>
      <c r="M83" s="0" t="n">
        <f aca="false">SoilVeg!G83</f>
        <v>18.2</v>
      </c>
      <c r="N83" s="0" t="n">
        <f aca="false">SoilVeg!H83</f>
        <v>0.245</v>
      </c>
      <c r="O83" s="0" t="n">
        <f aca="false">VLOOKUP(A83,Soil!$B$2:$S$14,18,FALSE())</f>
        <v>0.5</v>
      </c>
    </row>
    <row r="84" customFormat="false" ht="14.25" hidden="false" customHeight="false" outlineLevel="0" collapsed="false">
      <c r="A84" s="1" t="str">
        <f aca="false">SoilVeg!B84</f>
        <v>LSA</v>
      </c>
      <c r="B84" s="1" t="str">
        <f aca="false">SoilVeg!D84</f>
        <v>LPL</v>
      </c>
      <c r="C84" s="1" t="str">
        <f aca="false">SoilVeg!A84</f>
        <v>LSALPL</v>
      </c>
      <c r="D84" s="0" t="n">
        <f aca="false">IF(VLOOKUP(SoilVeg!C84,LU!$A$2:$O$27,15,FALSE())=0,VLOOKUP(A84,Soil!$B$2:$R$14,8,FALSE()),0.000000000001)</f>
        <v>1.2094734375E-005</v>
      </c>
      <c r="E84" s="0" t="n">
        <f aca="false">IF(VLOOKUP(SoilVeg!C84,LU!$A$2:$O$27,15,FALSE())=0,VLOOKUP(A84,Soil!$B$2:$R$14,10,FALSE()),0.000000000001)</f>
        <v>0.000496658845426221</v>
      </c>
      <c r="F84" s="3" t="n">
        <f aca="false">VLOOKUP(A84,Soil!$B$2:$P$17,14,FALSE())</f>
        <v>0.016</v>
      </c>
      <c r="G84" s="3" t="n">
        <f aca="false">VLOOKUP(B84,LU!$B$1:$N$51,6,FALSE())</f>
        <v>4</v>
      </c>
      <c r="H84" s="3" t="n">
        <f aca="false">VLOOKUP(B84,LU!$B$1:$N$51,7,FALSE())</f>
        <v>0.62272727273</v>
      </c>
      <c r="I84" s="3" t="n">
        <f aca="false">VLOOKUP(B84,LU!$B$1:$N$51,8,FALSE())</f>
        <v>10.5</v>
      </c>
      <c r="J84" s="3" t="n">
        <f aca="false">VLOOKUP(A84,Soil!$B$2:$P$17,13,FALSE())</f>
        <v>1.8165</v>
      </c>
      <c r="K84" s="3" t="n">
        <f aca="false">VLOOKUP(B84,LU!$B$1:$N$51,5,FALSE())</f>
        <v>0.6</v>
      </c>
      <c r="L84" s="3" t="n">
        <f aca="false">VLOOKUP(A84,Soil!$B$2:$P$17,15,FALSE())</f>
        <v>0.3661</v>
      </c>
      <c r="M84" s="0" t="n">
        <f aca="false">SoilVeg!G84</f>
        <v>18.2</v>
      </c>
      <c r="N84" s="0" t="n">
        <f aca="false">SoilVeg!H84</f>
        <v>0.245</v>
      </c>
      <c r="O84" s="0" t="n">
        <f aca="false">VLOOKUP(A84,Soil!$B$2:$S$14,18,FALSE())</f>
        <v>0.5</v>
      </c>
    </row>
    <row r="85" customFormat="false" ht="14.25" hidden="false" customHeight="false" outlineLevel="0" collapsed="false">
      <c r="A85" s="1" t="str">
        <f aca="false">SoilVeg!B85</f>
        <v>LSA</v>
      </c>
      <c r="B85" s="1" t="str">
        <f aca="false">SoilVeg!D85</f>
        <v>LPJ</v>
      </c>
      <c r="C85" s="1" t="str">
        <f aca="false">SoilVeg!A85</f>
        <v>LSALPJ</v>
      </c>
      <c r="D85" s="0" t="n">
        <f aca="false">IF(VLOOKUP(SoilVeg!C85,LU!$A$2:$O$27,15,FALSE())=0,VLOOKUP(A85,Soil!$B$2:$R$14,8,FALSE()),0.000000000001)</f>
        <v>1.2094734375E-005</v>
      </c>
      <c r="E85" s="0" t="n">
        <f aca="false">IF(VLOOKUP(SoilVeg!C85,LU!$A$2:$O$27,15,FALSE())=0,VLOOKUP(A85,Soil!$B$2:$R$14,10,FALSE()),0.000000000001)</f>
        <v>0.000496658845426221</v>
      </c>
      <c r="F85" s="3" t="n">
        <f aca="false">VLOOKUP(A85,Soil!$B$2:$P$17,14,FALSE())</f>
        <v>0.016</v>
      </c>
      <c r="G85" s="3" t="n">
        <f aca="false">VLOOKUP(B85,LU!$B$1:$N$51,6,FALSE())</f>
        <v>3</v>
      </c>
      <c r="H85" s="3" t="n">
        <f aca="false">VLOOKUP(B85,LU!$B$1:$N$51,7,FALSE())</f>
        <v>0.62272727273</v>
      </c>
      <c r="I85" s="3" t="n">
        <f aca="false">VLOOKUP(B85,LU!$B$1:$N$51,8,FALSE())</f>
        <v>6.5</v>
      </c>
      <c r="J85" s="0" t="n">
        <v>1.5847</v>
      </c>
      <c r="K85" s="3" t="n">
        <f aca="false">VLOOKUP(B85,LU!$B$1:$N$51,5,FALSE())</f>
        <v>0.35</v>
      </c>
      <c r="L85" s="0" t="n">
        <v>0.48887216</v>
      </c>
      <c r="M85" s="0" t="n">
        <f aca="false">SoilVeg!G85</f>
        <v>18.2</v>
      </c>
      <c r="N85" s="0" t="n">
        <f aca="false">SoilVeg!H85</f>
        <v>0.245</v>
      </c>
      <c r="O85" s="0" t="n">
        <f aca="false">VLOOKUP(A85,Soil!$B$2:$S$14,18,FALSE())</f>
        <v>0.5</v>
      </c>
    </row>
    <row r="86" customFormat="false" ht="14.25" hidden="false" customHeight="false" outlineLevel="0" collapsed="false">
      <c r="A86" s="1" t="str">
        <f aca="false">SoilVeg!B86</f>
        <v>LSA</v>
      </c>
      <c r="B86" s="1" t="str">
        <f aca="false">SoilVeg!D86</f>
        <v>LPS</v>
      </c>
      <c r="C86" s="1" t="str">
        <f aca="false">SoilVeg!A86</f>
        <v>LSALPS</v>
      </c>
      <c r="D86" s="0" t="n">
        <f aca="false">IF(VLOOKUP(SoilVeg!C86,LU!$A$2:$O$27,15,FALSE())=0,VLOOKUP(A86,Soil!$B$2:$R$14,8,FALSE()),0.000000000001)</f>
        <v>1.2094734375E-005</v>
      </c>
      <c r="E86" s="0" t="n">
        <f aca="false">IF(VLOOKUP(SoilVeg!C86,LU!$A$2:$O$27,15,FALSE())=0,VLOOKUP(A86,Soil!$B$2:$R$14,10,FALSE()),0.000000000001)</f>
        <v>0.000496658845426221</v>
      </c>
      <c r="F86" s="3" t="n">
        <f aca="false">VLOOKUP(A86,Soil!$B$2:$P$17,14,FALSE())</f>
        <v>0.016</v>
      </c>
      <c r="G86" s="3" t="n">
        <f aca="false">VLOOKUP(B86,LU!$B$1:$N$51,6,FALSE())</f>
        <v>4.5</v>
      </c>
      <c r="H86" s="3" t="n">
        <f aca="false">VLOOKUP(B86,LU!$B$1:$N$51,7,FALSE())</f>
        <v>0.8</v>
      </c>
      <c r="I86" s="3" t="n">
        <f aca="false">VLOOKUP(B86,LU!$B$1:$N$51,8,FALSE())</f>
        <v>15</v>
      </c>
      <c r="J86" s="0" t="n">
        <v>1.5847</v>
      </c>
      <c r="K86" s="3" t="n">
        <f aca="false">VLOOKUP(B86,LU!$B$1:$N$51,5,FALSE())</f>
        <v>0.8</v>
      </c>
      <c r="L86" s="0" t="n">
        <v>0.48887216</v>
      </c>
      <c r="M86" s="0" t="n">
        <f aca="false">SoilVeg!G86</f>
        <v>18.2</v>
      </c>
      <c r="N86" s="0" t="n">
        <f aca="false">SoilVeg!H86</f>
        <v>0.245</v>
      </c>
      <c r="O86" s="0" t="n">
        <f aca="false">VLOOKUP(A86,Soil!$B$2:$S$14,18,FALSE())</f>
        <v>0.5</v>
      </c>
    </row>
    <row r="87" customFormat="false" ht="14.25" hidden="false" customHeight="false" outlineLevel="0" collapsed="false">
      <c r="A87" s="1" t="str">
        <f aca="false">SoilVeg!B87</f>
        <v>LSA</v>
      </c>
      <c r="B87" s="1" t="str">
        <f aca="false">SoilVeg!D87</f>
        <v>LPK</v>
      </c>
      <c r="C87" s="1" t="str">
        <f aca="false">SoilVeg!A87</f>
        <v>LSALPK</v>
      </c>
      <c r="D87" s="0" t="n">
        <f aca="false">IF(VLOOKUP(SoilVeg!C87,LU!$A$2:$O$27,15,FALSE())=0,VLOOKUP(A87,Soil!$B$2:$R$14,8,FALSE()),0.000000000001)</f>
        <v>1.2094734375E-005</v>
      </c>
      <c r="E87" s="0" t="n">
        <f aca="false">IF(VLOOKUP(SoilVeg!C87,LU!$A$2:$O$27,15,FALSE())=0,VLOOKUP(A87,Soil!$B$2:$R$14,10,FALSE()),0.000000000001)</f>
        <v>0.000496658845426221</v>
      </c>
      <c r="F87" s="3" t="n">
        <f aca="false">VLOOKUP(A87,Soil!$B$2:$P$17,14,FALSE())</f>
        <v>0.016</v>
      </c>
      <c r="G87" s="3" t="n">
        <f aca="false">VLOOKUP(B87,LU!$B$1:$N$51,6,FALSE())</f>
        <v>3</v>
      </c>
      <c r="H87" s="3" t="n">
        <f aca="false">VLOOKUP(B87,LU!$B$1:$N$51,7,FALSE())</f>
        <v>0.6</v>
      </c>
      <c r="I87" s="3" t="n">
        <f aca="false">VLOOKUP(B87,LU!$B$1:$N$51,8,FALSE())</f>
        <v>15</v>
      </c>
      <c r="J87" s="3" t="n">
        <f aca="false">VLOOKUP(A87,Soil!$B$2:$P$17,13,FALSE())</f>
        <v>1.8165</v>
      </c>
      <c r="K87" s="3" t="n">
        <f aca="false">VLOOKUP(B87,LU!$B$1:$N$51,5,FALSE())</f>
        <v>0.8</v>
      </c>
      <c r="L87" s="3" t="n">
        <f aca="false">VLOOKUP(A87,Soil!$B$2:$P$17,15,FALSE())</f>
        <v>0.3661</v>
      </c>
      <c r="M87" s="0" t="n">
        <f aca="false">SoilVeg!G87</f>
        <v>18.2</v>
      </c>
      <c r="N87" s="0" t="n">
        <f aca="false">SoilVeg!H87</f>
        <v>0.245</v>
      </c>
      <c r="O87" s="0" t="n">
        <f aca="false">VLOOKUP(A87,Soil!$B$2:$S$14,18,FALSE())</f>
        <v>0.5</v>
      </c>
    </row>
    <row r="88" customFormat="false" ht="14.25" hidden="false" customHeight="false" outlineLevel="0" collapsed="false">
      <c r="A88" s="1" t="str">
        <f aca="false">SoilVeg!B88</f>
        <v>LSA</v>
      </c>
      <c r="B88" s="1" t="str">
        <f aca="false">SoilVeg!D88</f>
        <v>AZP</v>
      </c>
      <c r="C88" s="1" t="str">
        <f aca="false">SoilVeg!A88</f>
        <v>LSAAZP</v>
      </c>
      <c r="D88" s="0" t="n">
        <f aca="false">IF(VLOOKUP(SoilVeg!C88,LU!$A$2:$O$27,15,FALSE())=0,VLOOKUP(A88,Soil!$B$2:$R$14,8,FALSE()),0.000000000001)</f>
        <v>1E-012</v>
      </c>
      <c r="E88" s="0" t="n">
        <f aca="false">IF(VLOOKUP(SoilVeg!C88,LU!$A$2:$O$27,15,FALSE())=0,VLOOKUP(A88,Soil!$B$2:$R$14,10,FALSE()),0.000000000001)</f>
        <v>1E-012</v>
      </c>
      <c r="F88" s="3" t="n">
        <f aca="false">VLOOKUP(A88,Soil!$B$2:$P$17,14,FALSE())</f>
        <v>0.016</v>
      </c>
      <c r="G88" s="3" t="n">
        <f aca="false">VLOOKUP(B88,LU!$B$1:$N$51,6,FALSE())</f>
        <v>0</v>
      </c>
      <c r="H88" s="3" t="n">
        <f aca="false">VLOOKUP(B88,LU!$B$1:$N$51,7,FALSE())</f>
        <v>0</v>
      </c>
      <c r="I88" s="3" t="n">
        <f aca="false">VLOOKUP(B88,LU!$B$1:$N$51,8,FALSE())</f>
        <v>2.5</v>
      </c>
      <c r="J88" s="3" t="n">
        <f aca="false">VLOOKUP(A88,Soil!$B$2:$P$17,13,FALSE())</f>
        <v>1.8165</v>
      </c>
      <c r="K88" s="3" t="n">
        <f aca="false">VLOOKUP(B88,LU!$B$1:$N$51,5,FALSE())</f>
        <v>0.05</v>
      </c>
      <c r="L88" s="3" t="n">
        <f aca="false">VLOOKUP(A88,Soil!$B$2:$P$17,15,FALSE())</f>
        <v>0.3661</v>
      </c>
      <c r="M88" s="0" t="n">
        <f aca="false">SoilVeg!G88</f>
        <v>100</v>
      </c>
      <c r="N88" s="0" t="n">
        <f aca="false">SoilVeg!H88</f>
        <v>1</v>
      </c>
      <c r="O88" s="0" t="n">
        <f aca="false">VLOOKUP(A88,Soil!$B$2:$S$14,18,FALSE())</f>
        <v>0.5</v>
      </c>
    </row>
    <row r="89" customFormat="false" ht="14.25" hidden="false" customHeight="false" outlineLevel="0" collapsed="false">
      <c r="A89" s="1" t="str">
        <f aca="false">SoilVeg!B89</f>
        <v>LSA</v>
      </c>
      <c r="B89" s="1" t="str">
        <f aca="false">SoilVeg!D89</f>
        <v>AZPN</v>
      </c>
      <c r="C89" s="1" t="str">
        <f aca="false">SoilVeg!A89</f>
        <v>LSAAZPN</v>
      </c>
      <c r="D89" s="0" t="n">
        <f aca="false">IF(VLOOKUP(SoilVeg!C89,LU!$A$2:$O$27,15,FALSE())=0,VLOOKUP(A89,Soil!$B$2:$R$14,8,FALSE()),0.000000000001)</f>
        <v>1E-012</v>
      </c>
      <c r="E89" s="0" t="n">
        <f aca="false">IF(VLOOKUP(SoilVeg!C89,LU!$A$2:$O$27,15,FALSE())=0,VLOOKUP(A89,Soil!$B$2:$R$14,10,FALSE()),0.000000000001)</f>
        <v>1E-012</v>
      </c>
      <c r="F89" s="3" t="n">
        <f aca="false">VLOOKUP(A89,Soil!$B$2:$P$17,14,FALSE())</f>
        <v>0.016</v>
      </c>
      <c r="G89" s="3" t="n">
        <f aca="false">VLOOKUP(B89,LU!$B$1:$N$51,6,FALSE())</f>
        <v>0</v>
      </c>
      <c r="H89" s="3" t="n">
        <f aca="false">VLOOKUP(B89,LU!$B$1:$N$51,7,FALSE())</f>
        <v>0</v>
      </c>
      <c r="I89" s="3" t="n">
        <f aca="false">VLOOKUP(B89,LU!$B$1:$N$51,8,FALSE())</f>
        <v>0</v>
      </c>
      <c r="J89" s="3" t="n">
        <f aca="false">VLOOKUP(A89,Soil!$B$2:$P$17,13,FALSE())</f>
        <v>1.8165</v>
      </c>
      <c r="K89" s="3" t="n">
        <f aca="false">VLOOKUP(B89,LU!$B$1:$N$51,5,FALSE())</f>
        <v>0.01</v>
      </c>
      <c r="L89" s="3" t="n">
        <f aca="false">VLOOKUP(A89,Soil!$B$2:$P$17,15,FALSE())</f>
        <v>0.3661</v>
      </c>
      <c r="M89" s="0" t="n">
        <f aca="false">SoilVeg!G89</f>
        <v>100</v>
      </c>
      <c r="N89" s="0" t="n">
        <f aca="false">SoilVeg!H89</f>
        <v>1</v>
      </c>
      <c r="O89" s="0" t="n">
        <f aca="false">VLOOKUP(A89,Soil!$B$2:$S$14,18,FALSE())</f>
        <v>0.5</v>
      </c>
    </row>
    <row r="90" customFormat="false" ht="14.25" hidden="false" customHeight="false" outlineLevel="0" collapsed="false">
      <c r="A90" s="1" t="str">
        <f aca="false">SoilVeg!B90</f>
        <v>LSA</v>
      </c>
      <c r="B90" s="1" t="str">
        <f aca="false">SoilVeg!D90</f>
        <v>AZPPL</v>
      </c>
      <c r="C90" s="1" t="str">
        <f aca="false">SoilVeg!A90</f>
        <v>LSAAZPPL</v>
      </c>
      <c r="D90" s="0" t="n">
        <f aca="false">IF(VLOOKUP(SoilVeg!C90,LU!$A$2:$O$27,15,FALSE())=0,VLOOKUP(A90,Soil!$B$2:$R$14,8,FALSE()),0.000000000001)</f>
        <v>1.2094734375E-005</v>
      </c>
      <c r="E90" s="0" t="n">
        <f aca="false">IF(VLOOKUP(SoilVeg!C90,LU!$A$2:$O$27,15,FALSE())=0,VLOOKUP(A90,Soil!$B$2:$R$14,10,FALSE()),0.000000000001)</f>
        <v>0.000496658845426221</v>
      </c>
      <c r="F90" s="3" t="n">
        <f aca="false">VLOOKUP(A90,Soil!$B$2:$P$17,14,FALSE())</f>
        <v>0.016</v>
      </c>
      <c r="G90" s="3" t="n">
        <f aca="false">VLOOKUP(B90,LU!$B$1:$N$51,6,FALSE())</f>
        <v>0</v>
      </c>
      <c r="H90" s="3" t="n">
        <f aca="false">VLOOKUP(B90,LU!$B$1:$N$51,7,FALSE())</f>
        <v>0</v>
      </c>
      <c r="I90" s="3" t="n">
        <f aca="false">VLOOKUP(B90,LU!$B$1:$N$51,8,FALSE())</f>
        <v>2.5</v>
      </c>
      <c r="J90" s="3" t="n">
        <f aca="false">VLOOKUP(A90,Soil!$B$2:$P$17,13,FALSE())</f>
        <v>1.8165</v>
      </c>
      <c r="K90" s="3" t="n">
        <f aca="false">VLOOKUP(B90,LU!$B$1:$N$51,5,FALSE())</f>
        <v>0.02</v>
      </c>
      <c r="L90" s="3" t="n">
        <f aca="false">VLOOKUP(A90,Soil!$B$2:$P$17,15,FALSE())</f>
        <v>0.3661</v>
      </c>
      <c r="M90" s="0" t="n">
        <f aca="false">SoilVeg!G90</f>
        <v>0.182</v>
      </c>
      <c r="N90" s="0" t="n">
        <f aca="false">SoilVeg!H90</f>
        <v>0.245</v>
      </c>
      <c r="O90" s="0" t="n">
        <f aca="false">VLOOKUP(A90,Soil!$B$2:$S$14,18,FALSE())</f>
        <v>0.5</v>
      </c>
    </row>
    <row r="91" customFormat="false" ht="14.25" hidden="false" customHeight="false" outlineLevel="0" collapsed="false">
      <c r="A91" s="1" t="str">
        <f aca="false">SoilVeg!B91</f>
        <v>LSA</v>
      </c>
      <c r="B91" s="1" t="str">
        <f aca="false">SoilVeg!D91</f>
        <v>AZPP</v>
      </c>
      <c r="C91" s="1" t="str">
        <f aca="false">SoilVeg!A91</f>
        <v>LSAAZPP</v>
      </c>
      <c r="D91" s="0" t="n">
        <f aca="false">IF(VLOOKUP(SoilVeg!C91,LU!$A$2:$O$27,15,FALSE())=0,VLOOKUP(A91,Soil!$B$2:$R$14,8,FALSE()),0.000000000001)</f>
        <v>1.2094734375E-005</v>
      </c>
      <c r="E91" s="0" t="n">
        <f aca="false">IF(VLOOKUP(SoilVeg!C91,LU!$A$2:$O$27,15,FALSE())=0,VLOOKUP(A91,Soil!$B$2:$R$14,10,FALSE()),0.000000000001)</f>
        <v>0.000496658845426221</v>
      </c>
      <c r="F91" s="3" t="n">
        <f aca="false">VLOOKUP(A91,Soil!$B$2:$P$17,14,FALSE())</f>
        <v>0.016</v>
      </c>
      <c r="G91" s="3" t="n">
        <f aca="false">VLOOKUP(B91,LU!$B$1:$N$51,6,FALSE())</f>
        <v>0</v>
      </c>
      <c r="H91" s="3" t="n">
        <f aca="false">VLOOKUP(B91,LU!$B$1:$N$51,7,FALSE())</f>
        <v>0</v>
      </c>
      <c r="I91" s="3" t="n">
        <f aca="false">VLOOKUP(B91,LU!$B$1:$N$51,8,FALSE())</f>
        <v>7</v>
      </c>
      <c r="J91" s="3" t="n">
        <f aca="false">VLOOKUP(A91,Soil!$B$2:$P$17,13,FALSE())</f>
        <v>1.8165</v>
      </c>
      <c r="K91" s="3" t="n">
        <f aca="false">VLOOKUP(B91,LU!$B$1:$N$51,5,FALSE())</f>
        <v>0.1</v>
      </c>
      <c r="L91" s="3" t="n">
        <f aca="false">VLOOKUP(A91,Soil!$B$2:$P$17,15,FALSE())</f>
        <v>0.3661</v>
      </c>
      <c r="M91" s="0" t="n">
        <f aca="false">SoilVeg!G91</f>
        <v>18.2</v>
      </c>
      <c r="N91" s="0" t="n">
        <f aca="false">SoilVeg!H91</f>
        <v>0.245</v>
      </c>
      <c r="O91" s="0" t="n">
        <f aca="false">VLOOKUP(A91,Soil!$B$2:$S$14,18,FALSE())</f>
        <v>0.5</v>
      </c>
    </row>
    <row r="92" customFormat="false" ht="14.25" hidden="false" customHeight="false" outlineLevel="0" collapsed="false">
      <c r="A92" s="1" t="str">
        <f aca="false">SoilVeg!B92</f>
        <v>LSA</v>
      </c>
      <c r="B92" s="1" t="str">
        <f aca="false">SoilVeg!D92</f>
        <v>ETK</v>
      </c>
      <c r="C92" s="1" t="str">
        <f aca="false">SoilVeg!A92</f>
        <v>LSAETK</v>
      </c>
      <c r="D92" s="0" t="n">
        <f aca="false">IF(VLOOKUP(SoilVeg!C92,LU!$A$2:$O$27,15,FALSE())=0,VLOOKUP(A92,Soil!$B$2:$R$14,8,FALSE()),0.000000000001)</f>
        <v>1.2094734375E-005</v>
      </c>
      <c r="E92" s="0" t="n">
        <f aca="false">IF(VLOOKUP(SoilVeg!C92,LU!$A$2:$O$27,15,FALSE())=0,VLOOKUP(A92,Soil!$B$2:$R$14,10,FALSE()),0.000000000001)</f>
        <v>0.000496658845426221</v>
      </c>
      <c r="F92" s="3" t="n">
        <f aca="false">VLOOKUP(A92,Soil!$B$2:$P$17,14,FALSE())</f>
        <v>0.016</v>
      </c>
      <c r="G92" s="3" t="n">
        <f aca="false">VLOOKUP(B92,LU!$B$1:$N$51,6,FALSE())</f>
        <v>1.4</v>
      </c>
      <c r="H92" s="3" t="n">
        <f aca="false">VLOOKUP(B92,LU!$B$1:$N$51,7,FALSE())</f>
        <v>0.65</v>
      </c>
      <c r="I92" s="3" t="n">
        <f aca="false">VLOOKUP(B92,LU!$B$1:$N$51,8,FALSE())</f>
        <v>8</v>
      </c>
      <c r="J92" s="3" t="n">
        <f aca="false">VLOOKUP(A92,Soil!$B$2:$P$17,13,FALSE())</f>
        <v>1.8165</v>
      </c>
      <c r="K92" s="3" t="n">
        <f aca="false">VLOOKUP(B92,LU!$B$1:$N$51,5,FALSE())</f>
        <v>0.35</v>
      </c>
      <c r="L92" s="3" t="n">
        <f aca="false">VLOOKUP(A92,Soil!$B$2:$P$17,15,FALSE())</f>
        <v>0.3661</v>
      </c>
      <c r="M92" s="0" t="n">
        <f aca="false">SoilVeg!G92</f>
        <v>18.2</v>
      </c>
      <c r="N92" s="0" t="n">
        <f aca="false">SoilVeg!H92</f>
        <v>0.245</v>
      </c>
      <c r="O92" s="0" t="n">
        <f aca="false">VLOOKUP(A92,Soil!$B$2:$S$14,18,FALSE())</f>
        <v>0.5</v>
      </c>
    </row>
    <row r="93" customFormat="false" ht="14.25" hidden="false" customHeight="false" outlineLevel="0" collapsed="false">
      <c r="A93" s="1" t="str">
        <f aca="false">SoilVeg!B93</f>
        <v>LSA</v>
      </c>
      <c r="B93" s="1" t="str">
        <f aca="false">SoilVeg!D93</f>
        <v>ETK1</v>
      </c>
      <c r="C93" s="1" t="str">
        <f aca="false">SoilVeg!A93</f>
        <v>LSAETK1</v>
      </c>
      <c r="D93" s="0" t="n">
        <f aca="false">IF(VLOOKUP(SoilVeg!C93,LU!$A$2:$O$27,15,FALSE())=0,VLOOKUP(A93,Soil!$B$2:$R$14,8,FALSE()),0.000000000001)</f>
        <v>1.2094734375E-005</v>
      </c>
      <c r="E93" s="0" t="n">
        <f aca="false">IF(VLOOKUP(SoilVeg!C93,LU!$A$2:$O$27,15,FALSE())=0,VLOOKUP(A93,Soil!$B$2:$R$14,10,FALSE()),0.000000000001)</f>
        <v>0.000496658845426221</v>
      </c>
      <c r="F93" s="3" t="n">
        <f aca="false">VLOOKUP(A93,Soil!$B$2:$P$17,14,FALSE())</f>
        <v>0.016</v>
      </c>
      <c r="G93" s="3" t="n">
        <f aca="false">VLOOKUP(B93,LU!$B$1:$N$51,6,FALSE())</f>
        <v>1</v>
      </c>
      <c r="H93" s="3" t="n">
        <f aca="false">VLOOKUP(B93,LU!$B$1:$N$51,7,FALSE())</f>
        <v>0.4</v>
      </c>
      <c r="I93" s="3" t="n">
        <f aca="false">VLOOKUP(B93,LU!$B$1:$N$51,8,FALSE())</f>
        <v>5</v>
      </c>
      <c r="J93" s="3" t="n">
        <f aca="false">VLOOKUP(A93,Soil!$B$2:$P$17,13,FALSE())</f>
        <v>1.8165</v>
      </c>
      <c r="K93" s="3" t="n">
        <f aca="false">VLOOKUP(B93,LU!$B$1:$N$51,5,FALSE())</f>
        <v>0.15</v>
      </c>
      <c r="L93" s="3" t="n">
        <f aca="false">VLOOKUP(A93,Soil!$B$2:$P$17,15,FALSE())</f>
        <v>0.3661</v>
      </c>
      <c r="M93" s="0" t="n">
        <f aca="false">SoilVeg!G93</f>
        <v>18.2</v>
      </c>
      <c r="N93" s="0" t="n">
        <f aca="false">SoilVeg!H93</f>
        <v>0.245</v>
      </c>
      <c r="O93" s="0" t="n">
        <f aca="false">VLOOKUP(A93,Soil!$B$2:$S$14,18,FALSE())</f>
        <v>0.5</v>
      </c>
    </row>
    <row r="94" customFormat="false" ht="14.25" hidden="false" customHeight="false" outlineLevel="0" collapsed="false">
      <c r="A94" s="1" t="str">
        <f aca="false">SoilVeg!B94</f>
        <v>LSA</v>
      </c>
      <c r="B94" s="1" t="str">
        <f aca="false">SoilVeg!D94</f>
        <v>ETK2</v>
      </c>
      <c r="C94" s="1" t="str">
        <f aca="false">SoilVeg!A94</f>
        <v>LSAETK2</v>
      </c>
      <c r="D94" s="0" t="n">
        <f aca="false">IF(VLOOKUP(SoilVeg!C94,LU!$A$2:$O$27,15,FALSE())=0,VLOOKUP(A94,Soil!$B$2:$R$14,8,FALSE()),0.000000000001)</f>
        <v>1.2094734375E-005</v>
      </c>
      <c r="E94" s="0" t="n">
        <f aca="false">IF(VLOOKUP(SoilVeg!C94,LU!$A$2:$O$27,15,FALSE())=0,VLOOKUP(A94,Soil!$B$2:$R$14,10,FALSE()),0.000000000001)</f>
        <v>0.000496658845426221</v>
      </c>
      <c r="F94" s="3" t="n">
        <f aca="false">VLOOKUP(A94,Soil!$B$2:$P$17,14,FALSE())</f>
        <v>0.016</v>
      </c>
      <c r="G94" s="3" t="n">
        <f aca="false">VLOOKUP(B94,LU!$B$1:$N$51,6,FALSE())</f>
        <v>1.1</v>
      </c>
      <c r="H94" s="3" t="n">
        <f aca="false">VLOOKUP(B94,LU!$B$1:$N$51,7,FALSE())</f>
        <v>0.4</v>
      </c>
      <c r="I94" s="3" t="n">
        <f aca="false">VLOOKUP(B94,LU!$B$1:$N$51,8,FALSE())</f>
        <v>7</v>
      </c>
      <c r="J94" s="3" t="n">
        <f aca="false">VLOOKUP(A94,Soil!$B$2:$P$17,13,FALSE())</f>
        <v>1.8165</v>
      </c>
      <c r="K94" s="3" t="n">
        <f aca="false">VLOOKUP(B94,LU!$B$1:$N$51,5,FALSE())</f>
        <v>0.35</v>
      </c>
      <c r="L94" s="3" t="n">
        <f aca="false">VLOOKUP(A94,Soil!$B$2:$P$17,15,FALSE())</f>
        <v>0.3661</v>
      </c>
      <c r="M94" s="0" t="n">
        <f aca="false">SoilVeg!G94</f>
        <v>18.2</v>
      </c>
      <c r="N94" s="0" t="n">
        <f aca="false">SoilVeg!H94</f>
        <v>0.245</v>
      </c>
      <c r="O94" s="0" t="n">
        <f aca="false">VLOOKUP(A94,Soil!$B$2:$S$14,18,FALSE())</f>
        <v>0.5</v>
      </c>
    </row>
    <row r="95" customFormat="false" ht="14.25" hidden="false" customHeight="false" outlineLevel="0" collapsed="false">
      <c r="A95" s="1" t="str">
        <f aca="false">SoilVeg!B95</f>
        <v>LSA</v>
      </c>
      <c r="B95" s="1" t="str">
        <f aca="false">SoilVeg!D95</f>
        <v>ETK3</v>
      </c>
      <c r="C95" s="1" t="str">
        <f aca="false">SoilVeg!A95</f>
        <v>LSAETK3</v>
      </c>
      <c r="D95" s="0" t="n">
        <f aca="false">IF(VLOOKUP(SoilVeg!C95,LU!$A$2:$O$27,15,FALSE())=0,VLOOKUP(A95,Soil!$B$2:$R$14,8,FALSE()),0.000000000001)</f>
        <v>1.2094734375E-005</v>
      </c>
      <c r="E95" s="0" t="n">
        <f aca="false">IF(VLOOKUP(SoilVeg!C95,LU!$A$2:$O$27,15,FALSE())=0,VLOOKUP(A95,Soil!$B$2:$R$14,10,FALSE()),0.000000000001)</f>
        <v>0.000496658845426221</v>
      </c>
      <c r="F95" s="3" t="n">
        <f aca="false">VLOOKUP(A95,Soil!$B$2:$P$17,14,FALSE())</f>
        <v>0.016</v>
      </c>
      <c r="G95" s="3" t="n">
        <f aca="false">VLOOKUP(B95,LU!$B$1:$N$51,6,FALSE())</f>
        <v>1.35454545455</v>
      </c>
      <c r="H95" s="3" t="n">
        <f aca="false">VLOOKUP(B95,LU!$B$1:$N$51,7,FALSE())</f>
        <v>0.62272727273</v>
      </c>
      <c r="I95" s="3" t="n">
        <f aca="false">VLOOKUP(B95,LU!$B$1:$N$51,8,FALSE())</f>
        <v>10</v>
      </c>
      <c r="J95" s="3" t="n">
        <f aca="false">VLOOKUP(A95,Soil!$B$2:$P$17,13,FALSE())</f>
        <v>1.8165</v>
      </c>
      <c r="K95" s="3" t="n">
        <f aca="false">VLOOKUP(B95,LU!$B$1:$N$51,5,FALSE())</f>
        <v>0.4</v>
      </c>
      <c r="L95" s="3" t="n">
        <f aca="false">VLOOKUP(A95,Soil!$B$2:$P$17,15,FALSE())</f>
        <v>0.3661</v>
      </c>
      <c r="M95" s="0" t="n">
        <f aca="false">SoilVeg!G95</f>
        <v>18.2</v>
      </c>
      <c r="N95" s="0" t="n">
        <f aca="false">SoilVeg!H95</f>
        <v>0.245</v>
      </c>
      <c r="O95" s="0" t="n">
        <f aca="false">VLOOKUP(A95,Soil!$B$2:$S$14,18,FALSE())</f>
        <v>0.5</v>
      </c>
    </row>
    <row r="96" customFormat="false" ht="14.25" hidden="false" customHeight="false" outlineLevel="0" collapsed="false">
      <c r="A96" s="1" t="str">
        <f aca="false">SoilVeg!B96</f>
        <v>LSA</v>
      </c>
      <c r="B96" s="1" t="str">
        <f aca="false">SoilVeg!D96</f>
        <v>VT</v>
      </c>
      <c r="C96" s="1" t="str">
        <f aca="false">SoilVeg!A96</f>
        <v>LSAVT</v>
      </c>
      <c r="D96" s="0" t="n">
        <f aca="false">IF(VLOOKUP(SoilVeg!C96,LU!$A$2:$O$27,15,FALSE())=0,VLOOKUP(A96,Soil!$B$2:$R$14,8,FALSE()),0.000000000001)</f>
        <v>1E-012</v>
      </c>
      <c r="E96" s="0" t="n">
        <f aca="false">IF(VLOOKUP(SoilVeg!C96,LU!$A$2:$O$27,15,FALSE())=0,VLOOKUP(A96,Soil!$B$2:$R$14,10,FALSE()),0.000000000001)</f>
        <v>1E-012</v>
      </c>
      <c r="F96" s="3" t="n">
        <f aca="false">VLOOKUP(A96,Soil!$B$2:$P$17,14,FALSE())</f>
        <v>0.016</v>
      </c>
      <c r="G96" s="3" t="n">
        <f aca="false">VLOOKUP(B96,LU!$B$1:$N$51,6,FALSE())</f>
        <v>0</v>
      </c>
      <c r="H96" s="3" t="n">
        <f aca="false">VLOOKUP(B96,LU!$B$1:$N$51,7,FALSE())</f>
        <v>0</v>
      </c>
      <c r="I96" s="3" t="n">
        <f aca="false">VLOOKUP(B96,LU!$B$1:$N$51,8,FALSE())</f>
        <v>0</v>
      </c>
      <c r="J96" s="3" t="n">
        <f aca="false">VLOOKUP(A96,Soil!$B$2:$P$17,13,FALSE())</f>
        <v>1.8165</v>
      </c>
      <c r="K96" s="3" t="n">
        <f aca="false">VLOOKUP(B96,LU!$B$1:$N$51,5,FALSE())</f>
        <v>0.03</v>
      </c>
      <c r="L96" s="3" t="n">
        <f aca="false">VLOOKUP(A96,Soil!$B$2:$P$17,15,FALSE())</f>
        <v>0.3661</v>
      </c>
      <c r="M96" s="0" t="n">
        <f aca="false">SoilVeg!G96</f>
        <v>100</v>
      </c>
      <c r="N96" s="0" t="n">
        <f aca="false">SoilVeg!H96</f>
        <v>1</v>
      </c>
      <c r="O96" s="0" t="n">
        <f aca="false">VLOOKUP(A96,Soil!$B$2:$S$14,18,FALSE())</f>
        <v>0.5</v>
      </c>
    </row>
    <row r="97" customFormat="false" ht="14.25" hidden="false" customHeight="false" outlineLevel="0" collapsed="false">
      <c r="A97" s="1" t="str">
        <f aca="false">SoilVeg!B97</f>
        <v>LSA</v>
      </c>
      <c r="B97" s="1" t="str">
        <f aca="false">SoilVeg!D97</f>
        <v>VP</v>
      </c>
      <c r="C97" s="1" t="str">
        <f aca="false">SoilVeg!A97</f>
        <v>LSAVP</v>
      </c>
      <c r="D97" s="0" t="n">
        <f aca="false">IF(VLOOKUP(SoilVeg!C97,LU!$A$2:$O$27,15,FALSE())=0,VLOOKUP(A97,Soil!$B$2:$R$14,8,FALSE()),0.000000000001)</f>
        <v>1E-012</v>
      </c>
      <c r="E97" s="0" t="n">
        <f aca="false">IF(VLOOKUP(SoilVeg!C97,LU!$A$2:$O$27,15,FALSE())=0,VLOOKUP(A97,Soil!$B$2:$R$14,10,FALSE()),0.000000000001)</f>
        <v>1E-012</v>
      </c>
      <c r="F97" s="3" t="n">
        <f aca="false">VLOOKUP(A97,Soil!$B$2:$P$17,14,FALSE())</f>
        <v>0.016</v>
      </c>
      <c r="G97" s="3" t="n">
        <f aca="false">VLOOKUP(B97,LU!$B$1:$N$51,6,FALSE())</f>
        <v>0</v>
      </c>
      <c r="H97" s="3" t="n">
        <f aca="false">VLOOKUP(B97,LU!$B$1:$N$51,7,FALSE())</f>
        <v>0</v>
      </c>
      <c r="I97" s="3" t="n">
        <f aca="false">VLOOKUP(B97,LU!$B$1:$N$51,8,FALSE())</f>
        <v>0</v>
      </c>
      <c r="J97" s="3" t="n">
        <f aca="false">VLOOKUP(A97,Soil!$B$2:$P$17,13,FALSE())</f>
        <v>1.8165</v>
      </c>
      <c r="K97" s="3" t="n">
        <f aca="false">VLOOKUP(B97,LU!$B$1:$N$51,5,FALSE())</f>
        <v>0.01</v>
      </c>
      <c r="L97" s="3" t="n">
        <f aca="false">VLOOKUP(A97,Soil!$B$2:$P$17,15,FALSE())</f>
        <v>0.3661</v>
      </c>
      <c r="M97" s="0" t="n">
        <f aca="false">SoilVeg!G97</f>
        <v>100</v>
      </c>
      <c r="N97" s="0" t="n">
        <f aca="false">SoilVeg!H97</f>
        <v>1</v>
      </c>
      <c r="O97" s="0" t="n">
        <f aca="false">VLOOKUP(A97,Soil!$B$2:$S$14,18,FALSE())</f>
        <v>0.5</v>
      </c>
    </row>
    <row r="98" customFormat="false" ht="14.25" hidden="false" customHeight="false" outlineLevel="0" collapsed="false">
      <c r="A98" s="1" t="str">
        <f aca="false">SoilVeg!B98</f>
        <v>LSA</v>
      </c>
      <c r="B98" s="1" t="str">
        <f aca="false">SoilVeg!D98</f>
        <v>TPT</v>
      </c>
      <c r="C98" s="1" t="str">
        <f aca="false">SoilVeg!A98</f>
        <v>LSATPT</v>
      </c>
      <c r="D98" s="0" t="n">
        <f aca="false">IF(VLOOKUP(SoilVeg!C98,LU!$A$2:$O$27,15,FALSE())=0,VLOOKUP(A98,Soil!$B$2:$R$14,8,FALSE()),0.000000000001)</f>
        <v>1.2094734375E-005</v>
      </c>
      <c r="E98" s="0" t="n">
        <f aca="false">IF(VLOOKUP(SoilVeg!C98,LU!$A$2:$O$27,15,FALSE())=0,VLOOKUP(A98,Soil!$B$2:$R$14,10,FALSE()),0.000000000001)</f>
        <v>0.000496658845426221</v>
      </c>
      <c r="F98" s="3" t="n">
        <f aca="false">VLOOKUP(A98,Soil!$B$2:$P$17,14,FALSE())</f>
        <v>0.016</v>
      </c>
      <c r="G98" s="3" t="n">
        <f aca="false">VLOOKUP(B98,LU!$B$1:$N$51,6,FALSE())</f>
        <v>1.1</v>
      </c>
      <c r="H98" s="3" t="n">
        <f aca="false">VLOOKUP(B98,LU!$B$1:$N$51,7,FALSE())</f>
        <v>0.4</v>
      </c>
      <c r="I98" s="3" t="n">
        <f aca="false">VLOOKUP(B98,LU!$B$1:$N$51,8,FALSE())</f>
        <v>7</v>
      </c>
      <c r="J98" s="3" t="n">
        <f aca="false">VLOOKUP(A98,Soil!$B$2:$P$17,13,FALSE())</f>
        <v>1.8165</v>
      </c>
      <c r="K98" s="3" t="n">
        <f aca="false">VLOOKUP(B98,LU!$B$1:$N$51,5,FALSE())</f>
        <v>0.275</v>
      </c>
      <c r="L98" s="3" t="n">
        <f aca="false">VLOOKUP(A98,Soil!$B$2:$P$17,15,FALSE())</f>
        <v>0.3661</v>
      </c>
      <c r="M98" s="0" t="n">
        <f aca="false">SoilVeg!G98</f>
        <v>18.2</v>
      </c>
      <c r="N98" s="0" t="n">
        <f aca="false">SoilVeg!H98</f>
        <v>0.245</v>
      </c>
      <c r="O98" s="0" t="n">
        <f aca="false">VLOOKUP(A98,Soil!$B$2:$S$14,18,FALSE())</f>
        <v>0.5</v>
      </c>
    </row>
    <row r="99" customFormat="false" ht="14.25" hidden="false" customHeight="false" outlineLevel="0" collapsed="false">
      <c r="A99" s="1" t="str">
        <f aca="false">SoilVeg!B99</f>
        <v>LSA</v>
      </c>
      <c r="B99" s="1" t="str">
        <f aca="false">SoilVeg!D99</f>
        <v>VPT</v>
      </c>
      <c r="C99" s="1" t="str">
        <f aca="false">SoilVeg!A99</f>
        <v>LSAVPT</v>
      </c>
      <c r="D99" s="0" t="n">
        <f aca="false">IF(VLOOKUP(SoilVeg!C99,LU!$A$2:$O$27,15,FALSE())=0,VLOOKUP(A99,Soil!$B$2:$R$14,8,FALSE()),0.000000000001)</f>
        <v>1E-012</v>
      </c>
      <c r="E99" s="0" t="n">
        <f aca="false">IF(VLOOKUP(SoilVeg!C99,LU!$A$2:$O$27,15,FALSE())=0,VLOOKUP(A99,Soil!$B$2:$R$14,10,FALSE()),0.000000000001)</f>
        <v>1E-012</v>
      </c>
      <c r="F99" s="3" t="n">
        <f aca="false">VLOOKUP(A99,Soil!$B$2:$P$17,14,FALSE())</f>
        <v>0.016</v>
      </c>
      <c r="G99" s="3" t="n">
        <f aca="false">VLOOKUP(B99,LU!$B$1:$N$51,6,FALSE())</f>
        <v>0</v>
      </c>
      <c r="H99" s="3" t="n">
        <f aca="false">VLOOKUP(B99,LU!$B$1:$N$51,7,FALSE())</f>
        <v>0</v>
      </c>
      <c r="I99" s="3" t="n">
        <f aca="false">VLOOKUP(B99,LU!$B$1:$N$51,8,FALSE())</f>
        <v>150</v>
      </c>
      <c r="J99" s="3" t="n">
        <f aca="false">VLOOKUP(A99,Soil!$B$2:$P$17,13,FALSE())</f>
        <v>1.8165</v>
      </c>
      <c r="K99" s="3" t="n">
        <f aca="false">VLOOKUP(B99,LU!$B$1:$N$51,5,FALSE())</f>
        <v>0.01</v>
      </c>
      <c r="L99" s="3" t="n">
        <f aca="false">VLOOKUP(A99,Soil!$B$2:$P$17,15,FALSE())</f>
        <v>0.3661</v>
      </c>
      <c r="M99" s="0" t="n">
        <f aca="false">SoilVeg!G99</f>
        <v>100</v>
      </c>
      <c r="N99" s="0" t="n">
        <f aca="false">SoilVeg!H99</f>
        <v>1</v>
      </c>
      <c r="O99" s="0" t="n">
        <f aca="false">VLOOKUP(A99,Soil!$B$2:$S$14,18,FALSE())</f>
        <v>0.5</v>
      </c>
    </row>
    <row r="100" customFormat="false" ht="14.25" hidden="false" customHeight="false" outlineLevel="0" collapsed="false">
      <c r="A100" s="1" t="str">
        <f aca="false">SoilVeg!B100</f>
        <v>LSA</v>
      </c>
      <c r="B100" s="1" t="str">
        <f aca="false">SoilVeg!D100</f>
        <v>MOK</v>
      </c>
      <c r="C100" s="1" t="str">
        <f aca="false">SoilVeg!A100</f>
        <v>LSAMOK</v>
      </c>
      <c r="D100" s="0" t="n">
        <f aca="false">IF(VLOOKUP(SoilVeg!C100,LU!$A$2:$O$27,15,FALSE())=0,VLOOKUP(A100,Soil!$B$2:$R$14,8,FALSE()),0.000000000001)</f>
        <v>1.2094734375E-005</v>
      </c>
      <c r="E100" s="0" t="n">
        <f aca="false">IF(VLOOKUP(SoilVeg!C100,LU!$A$2:$O$27,15,FALSE())=0,VLOOKUP(A100,Soil!$B$2:$R$14,10,FALSE()),0.000000000001)</f>
        <v>0.000496658845426221</v>
      </c>
      <c r="F100" s="3" t="n">
        <f aca="false">VLOOKUP(A100,Soil!$B$2:$P$17,14,FALSE())</f>
        <v>0.016</v>
      </c>
      <c r="G100" s="3" t="n">
        <f aca="false">VLOOKUP(B100,LU!$B$1:$N$51,6,FALSE())</f>
        <v>1.35454545455</v>
      </c>
      <c r="H100" s="3" t="n">
        <f aca="false">VLOOKUP(B100,LU!$B$1:$N$51,7,FALSE())</f>
        <v>0.62272727273</v>
      </c>
      <c r="I100" s="3" t="n">
        <f aca="false">VLOOKUP(B100,LU!$B$1:$N$51,8,FALSE())</f>
        <v>10</v>
      </c>
      <c r="J100" s="3" t="n">
        <f aca="false">VLOOKUP(A100,Soil!$B$2:$P$17,13,FALSE())</f>
        <v>1.8165</v>
      </c>
      <c r="K100" s="3" t="n">
        <f aca="false">VLOOKUP(B100,LU!$B$1:$N$51,5,FALSE())</f>
        <v>0.4</v>
      </c>
      <c r="L100" s="3" t="n">
        <f aca="false">VLOOKUP(A100,Soil!$B$2:$P$17,15,FALSE())</f>
        <v>0.3661</v>
      </c>
      <c r="M100" s="0" t="n">
        <f aca="false">SoilVeg!G100</f>
        <v>18.2</v>
      </c>
      <c r="N100" s="0" t="n">
        <f aca="false">SoilVeg!H100</f>
        <v>0.245</v>
      </c>
      <c r="O100" s="0" t="n">
        <f aca="false">VLOOKUP(A100,Soil!$B$2:$S$14,18,FALSE())</f>
        <v>0.5</v>
      </c>
    </row>
    <row r="101" customFormat="false" ht="14.25" hidden="false" customHeight="false" outlineLevel="0" collapsed="false">
      <c r="A101" s="1" t="str">
        <f aca="false">SoilVeg!B101</f>
        <v>LSA</v>
      </c>
      <c r="B101" s="1" t="str">
        <f aca="false">SoilVeg!D101</f>
        <v>RET</v>
      </c>
      <c r="C101" s="1" t="str">
        <f aca="false">SoilVeg!A101</f>
        <v>LSARET</v>
      </c>
      <c r="D101" s="0" t="n">
        <f aca="false">IF(VLOOKUP(SoilVeg!C101,LU!$A$2:$O$27,15,FALSE())=0,VLOOKUP(A101,Soil!$B$2:$R$14,8,FALSE()),0.000000000001)</f>
        <v>1.2094734375E-005</v>
      </c>
      <c r="E101" s="0" t="n">
        <f aca="false">IF(VLOOKUP(SoilVeg!C101,LU!$A$2:$O$27,15,FALSE())=0,VLOOKUP(A101,Soil!$B$2:$R$14,10,FALSE()),0.000000000001)</f>
        <v>0.000496658845426221</v>
      </c>
      <c r="F101" s="3" t="n">
        <f aca="false">VLOOKUP(A101,Soil!$B$2:$P$17,14,FALSE())</f>
        <v>0.016</v>
      </c>
      <c r="G101" s="3" t="n">
        <f aca="false">VLOOKUP(B101,LU!$B$1:$N$51,6,FALSE())</f>
        <v>1.1</v>
      </c>
      <c r="H101" s="3" t="n">
        <f aca="false">VLOOKUP(B101,LU!$B$1:$N$51,7,FALSE())</f>
        <v>0.4</v>
      </c>
      <c r="I101" s="3" t="n">
        <f aca="false">VLOOKUP(B101,LU!$B$1:$N$51,8,FALSE())</f>
        <v>150</v>
      </c>
      <c r="J101" s="3" t="n">
        <f aca="false">VLOOKUP(A101,Soil!$B$2:$P$17,13,FALSE())</f>
        <v>1.8165</v>
      </c>
      <c r="K101" s="3" t="n">
        <f aca="false">VLOOKUP(B101,LU!$B$1:$N$51,5,FALSE())</f>
        <v>0.275</v>
      </c>
      <c r="L101" s="3" t="n">
        <f aca="false">VLOOKUP(A101,Soil!$B$2:$P$17,15,FALSE())</f>
        <v>0.3661</v>
      </c>
      <c r="M101" s="0" t="n">
        <f aca="false">SoilVeg!G101</f>
        <v>18.2</v>
      </c>
      <c r="N101" s="0" t="n">
        <f aca="false">SoilVeg!H101</f>
        <v>0.245</v>
      </c>
      <c r="O101" s="0" t="n">
        <f aca="false">VLOOKUP(A101,Soil!$B$2:$S$14,18,FALSE())</f>
        <v>0.5</v>
      </c>
    </row>
    <row r="102" customFormat="false" ht="14.25" hidden="false" customHeight="false" outlineLevel="0" collapsed="false">
      <c r="A102" s="1" t="str">
        <f aca="false">SoilVeg!B102</f>
        <v>SA</v>
      </c>
      <c r="B102" s="1" t="str">
        <f aca="false">SoilVeg!D102</f>
        <v>OP</v>
      </c>
      <c r="C102" s="1" t="str">
        <f aca="false">SoilVeg!A102</f>
        <v>SAOP</v>
      </c>
      <c r="D102" s="0" t="n">
        <f aca="false">IF(VLOOKUP(SoilVeg!C102,LU!$A$2:$O$27,15,FALSE())=0,VLOOKUP(A102,Soil!$B$2:$R$14,8,FALSE()),0.000000000001)</f>
        <v>1.79593033564815E-005</v>
      </c>
      <c r="E102" s="0" t="n">
        <f aca="false">IF(VLOOKUP(SoilVeg!C102,LU!$A$2:$O$27,15,FALSE())=0,VLOOKUP(A102,Soil!$B$2:$R$14,10,FALSE()),0.000000000001)</f>
        <v>0.000498393266021034</v>
      </c>
      <c r="F102" s="3" t="n">
        <f aca="false">VLOOKUP(A102,Soil!$B$2:$P$17,14,FALSE())</f>
        <v>0.016</v>
      </c>
      <c r="G102" s="3" t="n">
        <f aca="false">VLOOKUP(B102,LU!$B$1:$N$51,6,FALSE())</f>
        <v>0.16</v>
      </c>
      <c r="H102" s="3" t="n">
        <f aca="false">VLOOKUP(B102,LU!$B$1:$N$51,7,FALSE())</f>
        <v>0.13</v>
      </c>
      <c r="I102" s="3" t="n">
        <f aca="false">VLOOKUP(B102,LU!$B$1:$N$51,8,FALSE())</f>
        <v>5</v>
      </c>
      <c r="J102" s="3" t="n">
        <f aca="false">VLOOKUP(A102,Soil!$B$2:$P$17,13,FALSE())</f>
        <v>1.8165</v>
      </c>
      <c r="K102" s="3" t="n">
        <f aca="false">VLOOKUP(B102,LU!$B$1:$N$51,5,FALSE())</f>
        <v>0.075</v>
      </c>
      <c r="L102" s="3" t="n">
        <f aca="false">VLOOKUP(A102,Soil!$B$2:$P$17,15,FALSE())</f>
        <v>0.3661</v>
      </c>
      <c r="M102" s="0" t="n">
        <f aca="false">SoilVeg!G102</f>
        <v>9.1</v>
      </c>
      <c r="N102" s="0" t="n">
        <f aca="false">SoilVeg!H102</f>
        <v>0.245</v>
      </c>
      <c r="O102" s="0" t="n">
        <f aca="false">VLOOKUP(A102,Soil!$B$2:$S$14,18,FALSE())</f>
        <v>1</v>
      </c>
    </row>
    <row r="103" customFormat="false" ht="14.25" hidden="false" customHeight="false" outlineLevel="0" collapsed="false">
      <c r="A103" s="1" t="str">
        <f aca="false">SoilVeg!B103</f>
        <v>SA</v>
      </c>
      <c r="B103" s="1" t="str">
        <f aca="false">SoilVeg!D103</f>
        <v>OPTP</v>
      </c>
      <c r="C103" s="1" t="str">
        <f aca="false">SoilVeg!A103</f>
        <v>SAOPTP</v>
      </c>
      <c r="D103" s="0" t="n">
        <f aca="false">IF(VLOOKUP(SoilVeg!C103,LU!$A$2:$O$27,15,FALSE())=0,VLOOKUP(A103,Soil!$B$2:$R$14,8,FALSE()),0.000000000001)</f>
        <v>1.79593033564815E-005</v>
      </c>
      <c r="E103" s="0" t="n">
        <f aca="false">IF(VLOOKUP(SoilVeg!C103,LU!$A$2:$O$27,15,FALSE())=0,VLOOKUP(A103,Soil!$B$2:$R$14,10,FALSE()),0.000000000001)</f>
        <v>0.000498393266021034</v>
      </c>
      <c r="F103" s="3" t="n">
        <f aca="false">VLOOKUP(A103,Soil!$B$2:$P$17,14,FALSE())</f>
        <v>0.016</v>
      </c>
      <c r="G103" s="3" t="n">
        <f aca="false">VLOOKUP(B103,LU!$B$1:$N$51,6,FALSE())</f>
        <v>1.1</v>
      </c>
      <c r="H103" s="3" t="n">
        <f aca="false">VLOOKUP(B103,LU!$B$1:$N$51,7,FALSE())</f>
        <v>0.4</v>
      </c>
      <c r="I103" s="3" t="n">
        <f aca="false">VLOOKUP(B103,LU!$B$1:$N$51,8,FALSE())</f>
        <v>7</v>
      </c>
      <c r="J103" s="3" t="n">
        <f aca="false">VLOOKUP(A103,Soil!$B$2:$P$17,13,FALSE())</f>
        <v>1.8165</v>
      </c>
      <c r="K103" s="3" t="n">
        <f aca="false">VLOOKUP(B103,LU!$B$1:$N$51,5,FALSE())</f>
        <v>0.275</v>
      </c>
      <c r="L103" s="3" t="n">
        <f aca="false">VLOOKUP(A103,Soil!$B$2:$P$17,15,FALSE())</f>
        <v>0.3661</v>
      </c>
      <c r="M103" s="0" t="n">
        <f aca="false">SoilVeg!G103</f>
        <v>18.2</v>
      </c>
      <c r="N103" s="0" t="n">
        <f aca="false">SoilVeg!H103</f>
        <v>0.245</v>
      </c>
      <c r="O103" s="0" t="n">
        <f aca="false">VLOOKUP(A103,Soil!$B$2:$S$14,18,FALSE())</f>
        <v>1</v>
      </c>
    </row>
    <row r="104" customFormat="false" ht="14.25" hidden="false" customHeight="false" outlineLevel="0" collapsed="false">
      <c r="A104" s="1" t="str">
        <f aca="false">SoilVeg!B104</f>
        <v>SA</v>
      </c>
      <c r="B104" s="1" t="str">
        <f aca="false">SoilVeg!D104</f>
        <v>OPSR</v>
      </c>
      <c r="C104" s="1" t="str">
        <f aca="false">SoilVeg!A104</f>
        <v>SAOPSR</v>
      </c>
      <c r="D104" s="0" t="n">
        <f aca="false">IF(VLOOKUP(SoilVeg!C104,LU!$A$2:$O$27,15,FALSE())=0,VLOOKUP(A104,Soil!$B$2:$R$14,8,FALSE()),0.000000000001)</f>
        <v>1.79593033564815E-005</v>
      </c>
      <c r="E104" s="0" t="n">
        <f aca="false">IF(VLOOKUP(SoilVeg!C104,LU!$A$2:$O$27,15,FALSE())=0,VLOOKUP(A104,Soil!$B$2:$R$14,10,FALSE()),0.000000000001)</f>
        <v>0.000498393266021034</v>
      </c>
      <c r="F104" s="3" t="n">
        <f aca="false">VLOOKUP(A104,Soil!$B$2:$P$17,14,FALSE())</f>
        <v>0.016</v>
      </c>
      <c r="G104" s="3" t="n">
        <f aca="false">VLOOKUP(B104,LU!$B$1:$N$51,6,FALSE())</f>
        <v>0.26</v>
      </c>
      <c r="H104" s="3" t="n">
        <f aca="false">VLOOKUP(B104,LU!$B$1:$N$51,7,FALSE())</f>
        <v>0.25</v>
      </c>
      <c r="I104" s="3" t="n">
        <f aca="false">VLOOKUP(B104,LU!$B$1:$N$51,8,FALSE())</f>
        <v>4</v>
      </c>
      <c r="J104" s="3" t="n">
        <f aca="false">VLOOKUP(A104,Soil!$B$2:$P$17,13,FALSE())</f>
        <v>1.8165</v>
      </c>
      <c r="K104" s="3" t="n">
        <f aca="false">VLOOKUP(B104,LU!$B$1:$N$51,5,FALSE())</f>
        <v>0.06</v>
      </c>
      <c r="L104" s="3" t="n">
        <f aca="false">VLOOKUP(A104,Soil!$B$2:$P$17,15,FALSE())</f>
        <v>0.3661</v>
      </c>
      <c r="M104" s="0" t="n">
        <f aca="false">SoilVeg!G104</f>
        <v>7.28</v>
      </c>
      <c r="N104" s="0" t="n">
        <f aca="false">SoilVeg!H104</f>
        <v>0.245</v>
      </c>
      <c r="O104" s="0" t="n">
        <f aca="false">VLOOKUP(A104,Soil!$B$2:$S$14,18,FALSE())</f>
        <v>1</v>
      </c>
    </row>
    <row r="105" customFormat="false" ht="14.25" hidden="false" customHeight="false" outlineLevel="0" collapsed="false">
      <c r="A105" s="1" t="str">
        <f aca="false">SoilVeg!B105</f>
        <v>SA</v>
      </c>
      <c r="B105" s="1" t="str">
        <f aca="false">SoilVeg!D105</f>
        <v>OPUR</v>
      </c>
      <c r="C105" s="1" t="str">
        <f aca="false">SoilVeg!A105</f>
        <v>SAOPUR</v>
      </c>
      <c r="D105" s="0" t="n">
        <f aca="false">IF(VLOOKUP(SoilVeg!C105,LU!$A$2:$O$27,15,FALSE())=0,VLOOKUP(A105,Soil!$B$2:$R$14,8,FALSE()),0.000000000001)</f>
        <v>1.79593033564815E-005</v>
      </c>
      <c r="E105" s="0" t="n">
        <f aca="false">IF(VLOOKUP(SoilVeg!C105,LU!$A$2:$O$27,15,FALSE())=0,VLOOKUP(A105,Soil!$B$2:$R$14,10,FALSE()),0.000000000001)</f>
        <v>0.000498393266021034</v>
      </c>
      <c r="F105" s="3" t="n">
        <f aca="false">VLOOKUP(A105,Soil!$B$2:$P$17,14,FALSE())</f>
        <v>0.016</v>
      </c>
      <c r="G105" s="3" t="n">
        <f aca="false">VLOOKUP(B105,LU!$B$1:$N$51,6,FALSE())</f>
        <v>0.4</v>
      </c>
      <c r="H105" s="3" t="n">
        <f aca="false">VLOOKUP(B105,LU!$B$1:$N$51,7,FALSE())</f>
        <v>0.3</v>
      </c>
      <c r="I105" s="3" t="n">
        <f aca="false">VLOOKUP(B105,LU!$B$1:$N$51,8,FALSE())</f>
        <v>6</v>
      </c>
      <c r="J105" s="3" t="n">
        <f aca="false">VLOOKUP(A105,Soil!$B$2:$P$17,13,FALSE())</f>
        <v>1.8165</v>
      </c>
      <c r="K105" s="3" t="n">
        <f aca="false">VLOOKUP(B105,LU!$B$1:$N$51,5,FALSE())</f>
        <v>0.1</v>
      </c>
      <c r="L105" s="3" t="n">
        <f aca="false">VLOOKUP(A105,Soil!$B$2:$P$17,15,FALSE())</f>
        <v>0.3661</v>
      </c>
      <c r="M105" s="0" t="n">
        <f aca="false">SoilVeg!G105</f>
        <v>9.1</v>
      </c>
      <c r="N105" s="0" t="n">
        <f aca="false">SoilVeg!H105</f>
        <v>0.245</v>
      </c>
      <c r="O105" s="0" t="n">
        <f aca="false">VLOOKUP(A105,Soil!$B$2:$S$14,18,FALSE())</f>
        <v>1</v>
      </c>
    </row>
    <row r="106" customFormat="false" ht="14.25" hidden="false" customHeight="false" outlineLevel="0" collapsed="false">
      <c r="A106" s="1" t="str">
        <f aca="false">SoilVeg!B106</f>
        <v>SA</v>
      </c>
      <c r="B106" s="1" t="str">
        <f aca="false">SoilVeg!D106</f>
        <v>OPU</v>
      </c>
      <c r="C106" s="1" t="str">
        <f aca="false">SoilVeg!A106</f>
        <v>SAOPU</v>
      </c>
      <c r="D106" s="0" t="n">
        <f aca="false">IF(VLOOKUP(SoilVeg!C106,LU!$A$2:$O$27,15,FALSE())=0,VLOOKUP(A106,Soil!$B$2:$R$14,8,FALSE()),0.000000000001)</f>
        <v>1.79593033564815E-005</v>
      </c>
      <c r="E106" s="0" t="n">
        <f aca="false">IF(VLOOKUP(SoilVeg!C106,LU!$A$2:$O$27,15,FALSE())=0,VLOOKUP(A106,Soil!$B$2:$R$14,10,FALSE()),0.000000000001)</f>
        <v>0.000498393266021034</v>
      </c>
      <c r="F106" s="3" t="n">
        <f aca="false">VLOOKUP(A106,Soil!$B$2:$P$17,14,FALSE())</f>
        <v>0.016</v>
      </c>
      <c r="G106" s="3" t="n">
        <f aca="false">VLOOKUP(B106,LU!$B$1:$N$51,6,FALSE())</f>
        <v>0</v>
      </c>
      <c r="H106" s="3" t="n">
        <f aca="false">VLOOKUP(B106,LU!$B$1:$N$51,7,FALSE())</f>
        <v>0</v>
      </c>
      <c r="I106" s="3" t="n">
        <f aca="false">VLOOKUP(B106,LU!$B$1:$N$51,8,FALSE())</f>
        <v>3.5</v>
      </c>
      <c r="J106" s="3" t="n">
        <f aca="false">VLOOKUP(A106,Soil!$B$2:$P$17,13,FALSE())</f>
        <v>1.8165</v>
      </c>
      <c r="K106" s="3" t="n">
        <f aca="false">VLOOKUP(B106,LU!$B$1:$N$51,5,FALSE())</f>
        <v>0.03</v>
      </c>
      <c r="L106" s="3" t="n">
        <f aca="false">VLOOKUP(A106,Soil!$B$2:$P$17,15,FALSE())</f>
        <v>0.3661</v>
      </c>
      <c r="M106" s="0" t="n">
        <f aca="false">SoilVeg!G106</f>
        <v>6.06666666666667</v>
      </c>
      <c r="N106" s="0" t="n">
        <f aca="false">SoilVeg!H106</f>
        <v>0.245</v>
      </c>
      <c r="O106" s="0" t="n">
        <f aca="false">VLOOKUP(A106,Soil!$B$2:$S$14,18,FALSE())</f>
        <v>1</v>
      </c>
    </row>
    <row r="107" customFormat="false" ht="14.25" hidden="false" customHeight="false" outlineLevel="0" collapsed="false">
      <c r="A107" s="1" t="str">
        <f aca="false">SoilVeg!B107</f>
        <v>SA</v>
      </c>
      <c r="B107" s="1" t="str">
        <f aca="false">SoilVeg!D107</f>
        <v>TP</v>
      </c>
      <c r="C107" s="1" t="str">
        <f aca="false">SoilVeg!A107</f>
        <v>SATP</v>
      </c>
      <c r="D107" s="0" t="n">
        <f aca="false">IF(VLOOKUP(SoilVeg!C107,LU!$A$2:$O$27,15,FALSE())=0,VLOOKUP(A107,Soil!$B$2:$R$14,8,FALSE()),0.000000000001)</f>
        <v>1.79593033564815E-005</v>
      </c>
      <c r="E107" s="0" t="n">
        <f aca="false">IF(VLOOKUP(SoilVeg!C107,LU!$A$2:$O$27,15,FALSE())=0,VLOOKUP(A107,Soil!$B$2:$R$14,10,FALSE()),0.000000000001)</f>
        <v>0.000498393266021034</v>
      </c>
      <c r="F107" s="3" t="n">
        <f aca="false">VLOOKUP(A107,Soil!$B$2:$P$17,14,FALSE())</f>
        <v>0.016</v>
      </c>
      <c r="G107" s="3" t="n">
        <f aca="false">VLOOKUP(B107,LU!$B$1:$N$51,6,FALSE())</f>
        <v>1.1</v>
      </c>
      <c r="H107" s="3" t="n">
        <f aca="false">VLOOKUP(B107,LU!$B$1:$N$51,7,FALSE())</f>
        <v>0.4</v>
      </c>
      <c r="I107" s="3" t="n">
        <f aca="false">VLOOKUP(B107,LU!$B$1:$N$51,8,FALSE())</f>
        <v>7</v>
      </c>
      <c r="J107" s="3" t="n">
        <f aca="false">VLOOKUP(A107,Soil!$B$2:$P$17,13,FALSE())</f>
        <v>1.8165</v>
      </c>
      <c r="K107" s="3" t="n">
        <f aca="false">VLOOKUP(B107,LU!$B$1:$N$51,5,FALSE())</f>
        <v>0.275</v>
      </c>
      <c r="L107" s="3" t="n">
        <f aca="false">VLOOKUP(A107,Soil!$B$2:$P$17,15,FALSE())</f>
        <v>0.3661</v>
      </c>
      <c r="M107" s="0" t="n">
        <f aca="false">SoilVeg!G107</f>
        <v>18.2</v>
      </c>
      <c r="N107" s="0" t="n">
        <f aca="false">SoilVeg!H107</f>
        <v>0.245</v>
      </c>
      <c r="O107" s="0" t="n">
        <f aca="false">VLOOKUP(A107,Soil!$B$2:$S$14,18,FALSE())</f>
        <v>1</v>
      </c>
    </row>
    <row r="108" customFormat="false" ht="14.25" hidden="false" customHeight="false" outlineLevel="0" collapsed="false">
      <c r="A108" s="1" t="str">
        <f aca="false">SoilVeg!B108</f>
        <v>SA</v>
      </c>
      <c r="B108" s="1" t="str">
        <f aca="false">SoilVeg!D108</f>
        <v>LP</v>
      </c>
      <c r="C108" s="1" t="str">
        <f aca="false">SoilVeg!A108</f>
        <v>SALP</v>
      </c>
      <c r="D108" s="0" t="n">
        <f aca="false">IF(VLOOKUP(SoilVeg!C108,LU!$A$2:$O$27,15,FALSE())=0,VLOOKUP(A108,Soil!$B$2:$R$14,8,FALSE()),0.000000000001)</f>
        <v>1.79593033564815E-005</v>
      </c>
      <c r="E108" s="0" t="n">
        <f aca="false">IF(VLOOKUP(SoilVeg!C108,LU!$A$2:$O$27,15,FALSE())=0,VLOOKUP(A108,Soil!$B$2:$R$14,10,FALSE()),0.000000000001)</f>
        <v>0.000498393266021034</v>
      </c>
      <c r="F108" s="3" t="n">
        <f aca="false">VLOOKUP(A108,Soil!$B$2:$P$17,14,FALSE())</f>
        <v>0.016</v>
      </c>
      <c r="G108" s="3" t="n">
        <f aca="false">VLOOKUP(B108,LU!$B$1:$N$51,6,FALSE())</f>
        <v>3</v>
      </c>
      <c r="H108" s="3" t="n">
        <f aca="false">VLOOKUP(B108,LU!$B$1:$N$51,7,FALSE())</f>
        <v>0.62272727273</v>
      </c>
      <c r="I108" s="3" t="n">
        <f aca="false">VLOOKUP(B108,LU!$B$1:$N$51,8,FALSE())</f>
        <v>9.45454545455</v>
      </c>
      <c r="J108" s="3" t="n">
        <f aca="false">VLOOKUP(A108,Soil!$B$2:$P$17,13,FALSE())</f>
        <v>1.8165</v>
      </c>
      <c r="K108" s="3" t="n">
        <f aca="false">VLOOKUP(B108,LU!$B$1:$N$51,5,FALSE())</f>
        <v>0.4</v>
      </c>
      <c r="L108" s="3" t="n">
        <f aca="false">VLOOKUP(A108,Soil!$B$2:$P$17,15,FALSE())</f>
        <v>0.3661</v>
      </c>
      <c r="M108" s="0" t="n">
        <f aca="false">SoilVeg!G108</f>
        <v>18.2</v>
      </c>
      <c r="N108" s="0" t="n">
        <f aca="false">SoilVeg!H108</f>
        <v>0.245</v>
      </c>
      <c r="O108" s="0" t="n">
        <f aca="false">VLOOKUP(A108,Soil!$B$2:$S$14,18,FALSE())</f>
        <v>1</v>
      </c>
    </row>
    <row r="109" customFormat="false" ht="14.25" hidden="false" customHeight="false" outlineLevel="0" collapsed="false">
      <c r="A109" s="1" t="str">
        <f aca="false">SoilVeg!B109</f>
        <v>SA</v>
      </c>
      <c r="B109" s="1" t="str">
        <f aca="false">SoilVeg!D109</f>
        <v>LPL</v>
      </c>
      <c r="C109" s="1" t="str">
        <f aca="false">SoilVeg!A109</f>
        <v>SALPL</v>
      </c>
      <c r="D109" s="0" t="n">
        <f aca="false">IF(VLOOKUP(SoilVeg!C109,LU!$A$2:$O$27,15,FALSE())=0,VLOOKUP(A109,Soil!$B$2:$R$14,8,FALSE()),0.000000000001)</f>
        <v>1.79593033564815E-005</v>
      </c>
      <c r="E109" s="0" t="n">
        <f aca="false">IF(VLOOKUP(SoilVeg!C109,LU!$A$2:$O$27,15,FALSE())=0,VLOOKUP(A109,Soil!$B$2:$R$14,10,FALSE()),0.000000000001)</f>
        <v>0.000498393266021034</v>
      </c>
      <c r="F109" s="3" t="n">
        <f aca="false">VLOOKUP(A109,Soil!$B$2:$P$17,14,FALSE())</f>
        <v>0.016</v>
      </c>
      <c r="G109" s="3" t="n">
        <f aca="false">VLOOKUP(B109,LU!$B$1:$N$51,6,FALSE())</f>
        <v>4</v>
      </c>
      <c r="H109" s="3" t="n">
        <f aca="false">VLOOKUP(B109,LU!$B$1:$N$51,7,FALSE())</f>
        <v>0.62272727273</v>
      </c>
      <c r="I109" s="3" t="n">
        <f aca="false">VLOOKUP(B109,LU!$B$1:$N$51,8,FALSE())</f>
        <v>10.5</v>
      </c>
      <c r="J109" s="3" t="n">
        <f aca="false">VLOOKUP(A109,Soil!$B$2:$P$17,13,FALSE())</f>
        <v>1.8165</v>
      </c>
      <c r="K109" s="3" t="n">
        <f aca="false">VLOOKUP(B109,LU!$B$1:$N$51,5,FALSE())</f>
        <v>0.6</v>
      </c>
      <c r="L109" s="3" t="n">
        <f aca="false">VLOOKUP(A109,Soil!$B$2:$P$17,15,FALSE())</f>
        <v>0.3661</v>
      </c>
      <c r="M109" s="0" t="n">
        <f aca="false">SoilVeg!G109</f>
        <v>18.2</v>
      </c>
      <c r="N109" s="0" t="n">
        <f aca="false">SoilVeg!H109</f>
        <v>0.245</v>
      </c>
      <c r="O109" s="0" t="n">
        <f aca="false">VLOOKUP(A109,Soil!$B$2:$S$14,18,FALSE())</f>
        <v>1</v>
      </c>
    </row>
    <row r="110" customFormat="false" ht="14.25" hidden="false" customHeight="false" outlineLevel="0" collapsed="false">
      <c r="A110" s="1" t="str">
        <f aca="false">SoilVeg!B110</f>
        <v>SA</v>
      </c>
      <c r="B110" s="1" t="str">
        <f aca="false">SoilVeg!D110</f>
        <v>LPJ</v>
      </c>
      <c r="C110" s="1" t="str">
        <f aca="false">SoilVeg!A110</f>
        <v>SALPJ</v>
      </c>
      <c r="D110" s="0" t="n">
        <f aca="false">IF(VLOOKUP(SoilVeg!C110,LU!$A$2:$O$27,15,FALSE())=0,VLOOKUP(A110,Soil!$B$2:$R$14,8,FALSE()),0.000000000001)</f>
        <v>1.79593033564815E-005</v>
      </c>
      <c r="E110" s="0" t="n">
        <f aca="false">IF(VLOOKUP(SoilVeg!C110,LU!$A$2:$O$27,15,FALSE())=0,VLOOKUP(A110,Soil!$B$2:$R$14,10,FALSE()),0.000000000001)</f>
        <v>0.000498393266021034</v>
      </c>
      <c r="F110" s="3" t="n">
        <f aca="false">VLOOKUP(A110,Soil!$B$2:$P$17,14,FALSE())</f>
        <v>0.016</v>
      </c>
      <c r="G110" s="3" t="n">
        <f aca="false">VLOOKUP(B110,LU!$B$1:$N$51,6,FALSE())</f>
        <v>3</v>
      </c>
      <c r="H110" s="3" t="n">
        <f aca="false">VLOOKUP(B110,LU!$B$1:$N$51,7,FALSE())</f>
        <v>0.62272727273</v>
      </c>
      <c r="I110" s="3" t="n">
        <f aca="false">VLOOKUP(B110,LU!$B$1:$N$51,8,FALSE())</f>
        <v>6.5</v>
      </c>
      <c r="J110" s="3" t="n">
        <f aca="false">VLOOKUP(A110,Soil!$B$2:$P$17,13,FALSE())</f>
        <v>1.8165</v>
      </c>
      <c r="K110" s="3" t="n">
        <f aca="false">VLOOKUP(B110,LU!$B$1:$N$51,5,FALSE())</f>
        <v>0.35</v>
      </c>
      <c r="L110" s="3" t="n">
        <f aca="false">VLOOKUP(A110,Soil!$B$2:$P$17,15,FALSE())</f>
        <v>0.3661</v>
      </c>
      <c r="M110" s="0" t="n">
        <f aca="false">SoilVeg!G110</f>
        <v>18.2</v>
      </c>
      <c r="N110" s="0" t="n">
        <f aca="false">SoilVeg!H110</f>
        <v>0.245</v>
      </c>
      <c r="O110" s="0" t="n">
        <f aca="false">VLOOKUP(A110,Soil!$B$2:$S$14,18,FALSE())</f>
        <v>1</v>
      </c>
    </row>
    <row r="111" customFormat="false" ht="14.25" hidden="false" customHeight="false" outlineLevel="0" collapsed="false">
      <c r="A111" s="1" t="str">
        <f aca="false">SoilVeg!B111</f>
        <v>SA</v>
      </c>
      <c r="B111" s="1" t="str">
        <f aca="false">SoilVeg!D111</f>
        <v>LPS</v>
      </c>
      <c r="C111" s="1" t="str">
        <f aca="false">SoilVeg!A111</f>
        <v>SALPS</v>
      </c>
      <c r="D111" s="0" t="n">
        <f aca="false">IF(VLOOKUP(SoilVeg!C111,LU!$A$2:$O$27,15,FALSE())=0,VLOOKUP(A111,Soil!$B$2:$R$14,8,FALSE()),0.000000000001)</f>
        <v>1.79593033564815E-005</v>
      </c>
      <c r="E111" s="0" t="n">
        <f aca="false">IF(VLOOKUP(SoilVeg!C111,LU!$A$2:$O$27,15,FALSE())=0,VLOOKUP(A111,Soil!$B$2:$R$14,10,FALSE()),0.000000000001)</f>
        <v>0.000498393266021034</v>
      </c>
      <c r="F111" s="3" t="n">
        <f aca="false">VLOOKUP(A111,Soil!$B$2:$P$17,14,FALSE())</f>
        <v>0.016</v>
      </c>
      <c r="G111" s="3" t="n">
        <f aca="false">VLOOKUP(B111,LU!$B$1:$N$51,6,FALSE())</f>
        <v>4.5</v>
      </c>
      <c r="H111" s="3" t="n">
        <f aca="false">VLOOKUP(B111,LU!$B$1:$N$51,7,FALSE())</f>
        <v>0.8</v>
      </c>
      <c r="I111" s="3" t="n">
        <f aca="false">VLOOKUP(B111,LU!$B$1:$N$51,8,FALSE())</f>
        <v>15</v>
      </c>
      <c r="J111" s="3" t="n">
        <f aca="false">VLOOKUP(A111,Soil!$B$2:$P$17,13,FALSE())</f>
        <v>1.8165</v>
      </c>
      <c r="K111" s="3" t="n">
        <f aca="false">VLOOKUP(B111,LU!$B$1:$N$51,5,FALSE())</f>
        <v>0.8</v>
      </c>
      <c r="L111" s="3" t="n">
        <f aca="false">VLOOKUP(A111,Soil!$B$2:$P$17,15,FALSE())</f>
        <v>0.3661</v>
      </c>
      <c r="M111" s="0" t="n">
        <f aca="false">SoilVeg!G111</f>
        <v>18.2</v>
      </c>
      <c r="N111" s="0" t="n">
        <f aca="false">SoilVeg!H111</f>
        <v>0.245</v>
      </c>
      <c r="O111" s="0" t="n">
        <f aca="false">VLOOKUP(A111,Soil!$B$2:$S$14,18,FALSE())</f>
        <v>1</v>
      </c>
    </row>
    <row r="112" customFormat="false" ht="14.25" hidden="false" customHeight="false" outlineLevel="0" collapsed="false">
      <c r="A112" s="1" t="str">
        <f aca="false">SoilVeg!B112</f>
        <v>SA</v>
      </c>
      <c r="B112" s="1" t="str">
        <f aca="false">SoilVeg!D112</f>
        <v>LPK</v>
      </c>
      <c r="C112" s="1" t="str">
        <f aca="false">SoilVeg!A112</f>
        <v>SALPK</v>
      </c>
      <c r="D112" s="0" t="n">
        <f aca="false">IF(VLOOKUP(SoilVeg!C112,LU!$A$2:$O$27,15,FALSE())=0,VLOOKUP(A112,Soil!$B$2:$R$14,8,FALSE()),0.000000000001)</f>
        <v>1.79593033564815E-005</v>
      </c>
      <c r="E112" s="0" t="n">
        <f aca="false">IF(VLOOKUP(SoilVeg!C112,LU!$A$2:$O$27,15,FALSE())=0,VLOOKUP(A112,Soil!$B$2:$R$14,10,FALSE()),0.000000000001)</f>
        <v>0.000498393266021034</v>
      </c>
      <c r="F112" s="3" t="n">
        <f aca="false">VLOOKUP(A112,Soil!$B$2:$P$17,14,FALSE())</f>
        <v>0.016</v>
      </c>
      <c r="G112" s="3" t="n">
        <f aca="false">VLOOKUP(B112,LU!$B$1:$N$51,6,FALSE())</f>
        <v>3</v>
      </c>
      <c r="H112" s="3" t="n">
        <f aca="false">VLOOKUP(B112,LU!$B$1:$N$51,7,FALSE())</f>
        <v>0.6</v>
      </c>
      <c r="I112" s="3" t="n">
        <f aca="false">VLOOKUP(B112,LU!$B$1:$N$51,8,FALSE())</f>
        <v>15</v>
      </c>
      <c r="J112" s="3" t="n">
        <f aca="false">VLOOKUP(A112,Soil!$B$2:$P$17,13,FALSE())</f>
        <v>1.8165</v>
      </c>
      <c r="K112" s="3" t="n">
        <f aca="false">VLOOKUP(B112,LU!$B$1:$N$51,5,FALSE())</f>
        <v>0.8</v>
      </c>
      <c r="L112" s="3" t="n">
        <f aca="false">VLOOKUP(A112,Soil!$B$2:$P$17,15,FALSE())</f>
        <v>0.3661</v>
      </c>
      <c r="M112" s="0" t="n">
        <f aca="false">SoilVeg!G112</f>
        <v>18.2</v>
      </c>
      <c r="N112" s="0" t="n">
        <f aca="false">SoilVeg!H112</f>
        <v>0.245</v>
      </c>
      <c r="O112" s="0" t="n">
        <f aca="false">VLOOKUP(A112,Soil!$B$2:$S$14,18,FALSE())</f>
        <v>1</v>
      </c>
    </row>
    <row r="113" customFormat="false" ht="14.25" hidden="false" customHeight="false" outlineLevel="0" collapsed="false">
      <c r="A113" s="1" t="str">
        <f aca="false">SoilVeg!B113</f>
        <v>SA</v>
      </c>
      <c r="B113" s="1" t="str">
        <f aca="false">SoilVeg!D113</f>
        <v>AZP</v>
      </c>
      <c r="C113" s="1" t="str">
        <f aca="false">SoilVeg!A113</f>
        <v>SAAZP</v>
      </c>
      <c r="D113" s="0" t="n">
        <f aca="false">IF(VLOOKUP(SoilVeg!C113,LU!$A$2:$O$27,15,FALSE())=0,VLOOKUP(A113,Soil!$B$2:$R$14,8,FALSE()),0.000000000001)</f>
        <v>1E-012</v>
      </c>
      <c r="E113" s="0" t="n">
        <f aca="false">IF(VLOOKUP(SoilVeg!C113,LU!$A$2:$O$27,15,FALSE())=0,VLOOKUP(A113,Soil!$B$2:$R$14,10,FALSE()),0.000000000001)</f>
        <v>1E-012</v>
      </c>
      <c r="F113" s="3" t="n">
        <f aca="false">VLOOKUP(A113,Soil!$B$2:$P$17,14,FALSE())</f>
        <v>0.016</v>
      </c>
      <c r="G113" s="3" t="n">
        <f aca="false">VLOOKUP(B113,LU!$B$1:$N$51,6,FALSE())</f>
        <v>0</v>
      </c>
      <c r="H113" s="3" t="n">
        <f aca="false">VLOOKUP(B113,LU!$B$1:$N$51,7,FALSE())</f>
        <v>0</v>
      </c>
      <c r="I113" s="3" t="n">
        <f aca="false">VLOOKUP(B113,LU!$B$1:$N$51,8,FALSE())</f>
        <v>2.5</v>
      </c>
      <c r="J113" s="3" t="n">
        <f aca="false">VLOOKUP(A113,Soil!$B$2:$P$17,13,FALSE())</f>
        <v>1.8165</v>
      </c>
      <c r="K113" s="3" t="n">
        <f aca="false">VLOOKUP(B113,LU!$B$1:$N$51,5,FALSE())</f>
        <v>0.05</v>
      </c>
      <c r="L113" s="3" t="n">
        <f aca="false">VLOOKUP(A113,Soil!$B$2:$P$17,15,FALSE())</f>
        <v>0.3661</v>
      </c>
      <c r="M113" s="0" t="n">
        <f aca="false">SoilVeg!G113</f>
        <v>100</v>
      </c>
      <c r="N113" s="0" t="n">
        <f aca="false">SoilVeg!H113</f>
        <v>1</v>
      </c>
      <c r="O113" s="0" t="n">
        <f aca="false">VLOOKUP(A113,Soil!$B$2:$S$14,18,FALSE())</f>
        <v>1</v>
      </c>
    </row>
    <row r="114" customFormat="false" ht="14.25" hidden="false" customHeight="false" outlineLevel="0" collapsed="false">
      <c r="A114" s="1" t="str">
        <f aca="false">SoilVeg!B114</f>
        <v>SA</v>
      </c>
      <c r="B114" s="1" t="str">
        <f aca="false">SoilVeg!D114</f>
        <v>AZPN</v>
      </c>
      <c r="C114" s="1" t="str">
        <f aca="false">SoilVeg!A114</f>
        <v>SAAZPN</v>
      </c>
      <c r="D114" s="0" t="n">
        <f aca="false">IF(VLOOKUP(SoilVeg!C114,LU!$A$2:$O$27,15,FALSE())=0,VLOOKUP(A114,Soil!$B$2:$R$14,8,FALSE()),0.000000000001)</f>
        <v>1E-012</v>
      </c>
      <c r="E114" s="0" t="n">
        <f aca="false">IF(VLOOKUP(SoilVeg!C114,LU!$A$2:$O$27,15,FALSE())=0,VLOOKUP(A114,Soil!$B$2:$R$14,10,FALSE()),0.000000000001)</f>
        <v>1E-012</v>
      </c>
      <c r="F114" s="3" t="n">
        <f aca="false">VLOOKUP(A114,Soil!$B$2:$P$17,14,FALSE())</f>
        <v>0.016</v>
      </c>
      <c r="G114" s="3" t="n">
        <f aca="false">VLOOKUP(B114,LU!$B$1:$N$51,6,FALSE())</f>
        <v>0</v>
      </c>
      <c r="H114" s="3" t="n">
        <f aca="false">VLOOKUP(B114,LU!$B$1:$N$51,7,FALSE())</f>
        <v>0</v>
      </c>
      <c r="I114" s="3" t="n">
        <f aca="false">VLOOKUP(B114,LU!$B$1:$N$51,8,FALSE())</f>
        <v>0</v>
      </c>
      <c r="J114" s="3" t="n">
        <f aca="false">VLOOKUP(A114,Soil!$B$2:$P$17,13,FALSE())</f>
        <v>1.8165</v>
      </c>
      <c r="K114" s="3" t="n">
        <f aca="false">VLOOKUP(B114,LU!$B$1:$N$51,5,FALSE())</f>
        <v>0.01</v>
      </c>
      <c r="L114" s="3" t="n">
        <f aca="false">VLOOKUP(A114,Soil!$B$2:$P$17,15,FALSE())</f>
        <v>0.3661</v>
      </c>
      <c r="M114" s="0" t="n">
        <f aca="false">SoilVeg!G114</f>
        <v>100</v>
      </c>
      <c r="N114" s="0" t="n">
        <f aca="false">SoilVeg!H114</f>
        <v>1</v>
      </c>
      <c r="O114" s="0" t="n">
        <f aca="false">VLOOKUP(A114,Soil!$B$2:$S$14,18,FALSE())</f>
        <v>1</v>
      </c>
    </row>
    <row r="115" customFormat="false" ht="14.25" hidden="false" customHeight="false" outlineLevel="0" collapsed="false">
      <c r="A115" s="1" t="str">
        <f aca="false">SoilVeg!B115</f>
        <v>SA</v>
      </c>
      <c r="B115" s="1" t="str">
        <f aca="false">SoilVeg!D115</f>
        <v>AZPPL</v>
      </c>
      <c r="C115" s="1" t="str">
        <f aca="false">SoilVeg!A115</f>
        <v>SAAZPPL</v>
      </c>
      <c r="D115" s="0" t="n">
        <f aca="false">IF(VLOOKUP(SoilVeg!C115,LU!$A$2:$O$27,15,FALSE())=0,VLOOKUP(A115,Soil!$B$2:$R$14,8,FALSE()),0.000000000001)</f>
        <v>1.79593033564815E-005</v>
      </c>
      <c r="E115" s="0" t="n">
        <f aca="false">IF(VLOOKUP(SoilVeg!C115,LU!$A$2:$O$27,15,FALSE())=0,VLOOKUP(A115,Soil!$B$2:$R$14,10,FALSE()),0.000000000001)</f>
        <v>0.000498393266021034</v>
      </c>
      <c r="F115" s="3" t="n">
        <f aca="false">VLOOKUP(A115,Soil!$B$2:$P$17,14,FALSE())</f>
        <v>0.016</v>
      </c>
      <c r="G115" s="3" t="n">
        <f aca="false">VLOOKUP(B115,LU!$B$1:$N$51,6,FALSE())</f>
        <v>0</v>
      </c>
      <c r="H115" s="3" t="n">
        <f aca="false">VLOOKUP(B115,LU!$B$1:$N$51,7,FALSE())</f>
        <v>0</v>
      </c>
      <c r="I115" s="3" t="n">
        <f aca="false">VLOOKUP(B115,LU!$B$1:$N$51,8,FALSE())</f>
        <v>2.5</v>
      </c>
      <c r="J115" s="3" t="n">
        <f aca="false">VLOOKUP(A115,Soil!$B$2:$P$17,13,FALSE())</f>
        <v>1.8165</v>
      </c>
      <c r="K115" s="3" t="n">
        <f aca="false">VLOOKUP(B115,LU!$B$1:$N$51,5,FALSE())</f>
        <v>0.02</v>
      </c>
      <c r="L115" s="3" t="n">
        <f aca="false">VLOOKUP(A115,Soil!$B$2:$P$17,15,FALSE())</f>
        <v>0.3661</v>
      </c>
      <c r="M115" s="0" t="n">
        <f aca="false">SoilVeg!G115</f>
        <v>0.182</v>
      </c>
      <c r="N115" s="0" t="n">
        <f aca="false">SoilVeg!H115</f>
        <v>0.245</v>
      </c>
      <c r="O115" s="0" t="n">
        <f aca="false">VLOOKUP(A115,Soil!$B$2:$S$14,18,FALSE())</f>
        <v>1</v>
      </c>
    </row>
    <row r="116" customFormat="false" ht="14.25" hidden="false" customHeight="false" outlineLevel="0" collapsed="false">
      <c r="A116" s="1" t="str">
        <f aca="false">SoilVeg!B116</f>
        <v>SA</v>
      </c>
      <c r="B116" s="1" t="str">
        <f aca="false">SoilVeg!D116</f>
        <v>AZPP</v>
      </c>
      <c r="C116" s="1" t="str">
        <f aca="false">SoilVeg!A116</f>
        <v>SAAZPP</v>
      </c>
      <c r="D116" s="0" t="n">
        <f aca="false">IF(VLOOKUP(SoilVeg!C116,LU!$A$2:$O$27,15,FALSE())=0,VLOOKUP(A116,Soil!$B$2:$R$14,8,FALSE()),0.000000000001)</f>
        <v>1.79593033564815E-005</v>
      </c>
      <c r="E116" s="0" t="n">
        <f aca="false">IF(VLOOKUP(SoilVeg!C116,LU!$A$2:$O$27,15,FALSE())=0,VLOOKUP(A116,Soil!$B$2:$R$14,10,FALSE()),0.000000000001)</f>
        <v>0.000498393266021034</v>
      </c>
      <c r="F116" s="3" t="n">
        <f aca="false">VLOOKUP(A116,Soil!$B$2:$P$17,14,FALSE())</f>
        <v>0.016</v>
      </c>
      <c r="G116" s="3" t="n">
        <f aca="false">VLOOKUP(B116,LU!$B$1:$N$51,6,FALSE())</f>
        <v>0</v>
      </c>
      <c r="H116" s="3" t="n">
        <f aca="false">VLOOKUP(B116,LU!$B$1:$N$51,7,FALSE())</f>
        <v>0</v>
      </c>
      <c r="I116" s="3" t="n">
        <f aca="false">VLOOKUP(B116,LU!$B$1:$N$51,8,FALSE())</f>
        <v>7</v>
      </c>
      <c r="J116" s="3" t="n">
        <f aca="false">VLOOKUP(A116,Soil!$B$2:$P$17,13,FALSE())</f>
        <v>1.8165</v>
      </c>
      <c r="K116" s="3" t="n">
        <f aca="false">VLOOKUP(B116,LU!$B$1:$N$51,5,FALSE())</f>
        <v>0.1</v>
      </c>
      <c r="L116" s="3" t="n">
        <f aca="false">VLOOKUP(A116,Soil!$B$2:$P$17,15,FALSE())</f>
        <v>0.3661</v>
      </c>
      <c r="M116" s="0" t="n">
        <f aca="false">SoilVeg!G116</f>
        <v>18.2</v>
      </c>
      <c r="N116" s="0" t="n">
        <f aca="false">SoilVeg!H116</f>
        <v>0.245</v>
      </c>
      <c r="O116" s="0" t="n">
        <f aca="false">VLOOKUP(A116,Soil!$B$2:$S$14,18,FALSE())</f>
        <v>1</v>
      </c>
    </row>
    <row r="117" customFormat="false" ht="14.25" hidden="false" customHeight="false" outlineLevel="0" collapsed="false">
      <c r="A117" s="1" t="str">
        <f aca="false">SoilVeg!B117</f>
        <v>SA</v>
      </c>
      <c r="B117" s="1" t="str">
        <f aca="false">SoilVeg!D117</f>
        <v>ETK</v>
      </c>
      <c r="C117" s="1" t="str">
        <f aca="false">SoilVeg!A117</f>
        <v>SAETK</v>
      </c>
      <c r="D117" s="0" t="n">
        <f aca="false">IF(VLOOKUP(SoilVeg!C117,LU!$A$2:$O$27,15,FALSE())=0,VLOOKUP(A117,Soil!$B$2:$R$14,8,FALSE()),0.000000000001)</f>
        <v>1.79593033564815E-005</v>
      </c>
      <c r="E117" s="0" t="n">
        <f aca="false">IF(VLOOKUP(SoilVeg!C117,LU!$A$2:$O$27,15,FALSE())=0,VLOOKUP(A117,Soil!$B$2:$R$14,10,FALSE()),0.000000000001)</f>
        <v>0.000498393266021034</v>
      </c>
      <c r="F117" s="3" t="n">
        <f aca="false">VLOOKUP(A117,Soil!$B$2:$P$17,14,FALSE())</f>
        <v>0.016</v>
      </c>
      <c r="G117" s="3" t="n">
        <f aca="false">VLOOKUP(B117,LU!$B$1:$N$51,6,FALSE())</f>
        <v>1.4</v>
      </c>
      <c r="H117" s="3" t="n">
        <f aca="false">VLOOKUP(B117,LU!$B$1:$N$51,7,FALSE())</f>
        <v>0.65</v>
      </c>
      <c r="I117" s="3" t="n">
        <f aca="false">VLOOKUP(B117,LU!$B$1:$N$51,8,FALSE())</f>
        <v>8</v>
      </c>
      <c r="J117" s="3" t="n">
        <f aca="false">VLOOKUP(A117,Soil!$B$2:$P$17,13,FALSE())</f>
        <v>1.8165</v>
      </c>
      <c r="K117" s="3" t="n">
        <f aca="false">VLOOKUP(B117,LU!$B$1:$N$51,5,FALSE())</f>
        <v>0.35</v>
      </c>
      <c r="L117" s="3" t="n">
        <f aca="false">VLOOKUP(A117,Soil!$B$2:$P$17,15,FALSE())</f>
        <v>0.3661</v>
      </c>
      <c r="M117" s="0" t="n">
        <f aca="false">SoilVeg!G117</f>
        <v>18.2</v>
      </c>
      <c r="N117" s="0" t="n">
        <f aca="false">SoilVeg!H117</f>
        <v>0.245</v>
      </c>
      <c r="O117" s="0" t="n">
        <f aca="false">VLOOKUP(A117,Soil!$B$2:$S$14,18,FALSE())</f>
        <v>1</v>
      </c>
    </row>
    <row r="118" customFormat="false" ht="14.25" hidden="false" customHeight="false" outlineLevel="0" collapsed="false">
      <c r="A118" s="1" t="str">
        <f aca="false">SoilVeg!B118</f>
        <v>SA</v>
      </c>
      <c r="B118" s="1" t="str">
        <f aca="false">SoilVeg!D118</f>
        <v>ETK1</v>
      </c>
      <c r="C118" s="1" t="str">
        <f aca="false">SoilVeg!A118</f>
        <v>SAETK1</v>
      </c>
      <c r="D118" s="0" t="n">
        <f aca="false">IF(VLOOKUP(SoilVeg!C118,LU!$A$2:$O$27,15,FALSE())=0,VLOOKUP(A118,Soil!$B$2:$R$14,8,FALSE()),0.000000000001)</f>
        <v>1.79593033564815E-005</v>
      </c>
      <c r="E118" s="0" t="n">
        <f aca="false">IF(VLOOKUP(SoilVeg!C118,LU!$A$2:$O$27,15,FALSE())=0,VLOOKUP(A118,Soil!$B$2:$R$14,10,FALSE()),0.000000000001)</f>
        <v>0.000498393266021034</v>
      </c>
      <c r="F118" s="3" t="n">
        <f aca="false">VLOOKUP(A118,Soil!$B$2:$P$17,14,FALSE())</f>
        <v>0.016</v>
      </c>
      <c r="G118" s="3" t="n">
        <f aca="false">VLOOKUP(B118,LU!$B$1:$N$51,6,FALSE())</f>
        <v>1</v>
      </c>
      <c r="H118" s="3" t="n">
        <f aca="false">VLOOKUP(B118,LU!$B$1:$N$51,7,FALSE())</f>
        <v>0.4</v>
      </c>
      <c r="I118" s="3" t="n">
        <f aca="false">VLOOKUP(B118,LU!$B$1:$N$51,8,FALSE())</f>
        <v>5</v>
      </c>
      <c r="J118" s="3" t="n">
        <f aca="false">VLOOKUP(A118,Soil!$B$2:$P$17,13,FALSE())</f>
        <v>1.8165</v>
      </c>
      <c r="K118" s="3" t="n">
        <f aca="false">VLOOKUP(B118,LU!$B$1:$N$51,5,FALSE())</f>
        <v>0.15</v>
      </c>
      <c r="L118" s="3" t="n">
        <f aca="false">VLOOKUP(A118,Soil!$B$2:$P$17,15,FALSE())</f>
        <v>0.3661</v>
      </c>
      <c r="M118" s="0" t="n">
        <f aca="false">SoilVeg!G118</f>
        <v>18.2</v>
      </c>
      <c r="N118" s="0" t="n">
        <f aca="false">SoilVeg!H118</f>
        <v>0.245</v>
      </c>
      <c r="O118" s="0" t="n">
        <f aca="false">VLOOKUP(A118,Soil!$B$2:$S$14,18,FALSE())</f>
        <v>1</v>
      </c>
    </row>
    <row r="119" customFormat="false" ht="14.25" hidden="false" customHeight="false" outlineLevel="0" collapsed="false">
      <c r="A119" s="1" t="str">
        <f aca="false">SoilVeg!B119</f>
        <v>SA</v>
      </c>
      <c r="B119" s="1" t="str">
        <f aca="false">SoilVeg!D119</f>
        <v>ETK2</v>
      </c>
      <c r="C119" s="1" t="str">
        <f aca="false">SoilVeg!A119</f>
        <v>SAETK2</v>
      </c>
      <c r="D119" s="0" t="n">
        <f aca="false">IF(VLOOKUP(SoilVeg!C119,LU!$A$2:$O$27,15,FALSE())=0,VLOOKUP(A119,Soil!$B$2:$R$14,8,FALSE()),0.000000000001)</f>
        <v>1.79593033564815E-005</v>
      </c>
      <c r="E119" s="0" t="n">
        <f aca="false">IF(VLOOKUP(SoilVeg!C119,LU!$A$2:$O$27,15,FALSE())=0,VLOOKUP(A119,Soil!$B$2:$R$14,10,FALSE()),0.000000000001)</f>
        <v>0.000498393266021034</v>
      </c>
      <c r="F119" s="3" t="n">
        <f aca="false">VLOOKUP(A119,Soil!$B$2:$P$17,14,FALSE())</f>
        <v>0.016</v>
      </c>
      <c r="G119" s="3" t="n">
        <f aca="false">VLOOKUP(B119,LU!$B$1:$N$51,6,FALSE())</f>
        <v>1.1</v>
      </c>
      <c r="H119" s="3" t="n">
        <f aca="false">VLOOKUP(B119,LU!$B$1:$N$51,7,FALSE())</f>
        <v>0.4</v>
      </c>
      <c r="I119" s="3" t="n">
        <f aca="false">VLOOKUP(B119,LU!$B$1:$N$51,8,FALSE())</f>
        <v>7</v>
      </c>
      <c r="J119" s="3" t="n">
        <f aca="false">VLOOKUP(A119,Soil!$B$2:$P$17,13,FALSE())</f>
        <v>1.8165</v>
      </c>
      <c r="K119" s="3" t="n">
        <f aca="false">VLOOKUP(B119,LU!$B$1:$N$51,5,FALSE())</f>
        <v>0.35</v>
      </c>
      <c r="L119" s="3" t="n">
        <f aca="false">VLOOKUP(A119,Soil!$B$2:$P$17,15,FALSE())</f>
        <v>0.3661</v>
      </c>
      <c r="M119" s="0" t="n">
        <f aca="false">SoilVeg!G119</f>
        <v>18.2</v>
      </c>
      <c r="N119" s="0" t="n">
        <f aca="false">SoilVeg!H119</f>
        <v>0.245</v>
      </c>
      <c r="O119" s="0" t="n">
        <f aca="false">VLOOKUP(A119,Soil!$B$2:$S$14,18,FALSE())</f>
        <v>1</v>
      </c>
    </row>
    <row r="120" customFormat="false" ht="14.25" hidden="false" customHeight="false" outlineLevel="0" collapsed="false">
      <c r="A120" s="1" t="str">
        <f aca="false">SoilVeg!B120</f>
        <v>SA</v>
      </c>
      <c r="B120" s="1" t="str">
        <f aca="false">SoilVeg!D120</f>
        <v>ETK3</v>
      </c>
      <c r="C120" s="1" t="str">
        <f aca="false">SoilVeg!A120</f>
        <v>SAETK3</v>
      </c>
      <c r="D120" s="0" t="n">
        <f aca="false">IF(VLOOKUP(SoilVeg!C120,LU!$A$2:$O$27,15,FALSE())=0,VLOOKUP(A120,Soil!$B$2:$R$14,8,FALSE()),0.000000000001)</f>
        <v>1.79593033564815E-005</v>
      </c>
      <c r="E120" s="0" t="n">
        <f aca="false">IF(VLOOKUP(SoilVeg!C120,LU!$A$2:$O$27,15,FALSE())=0,VLOOKUP(A120,Soil!$B$2:$R$14,10,FALSE()),0.000000000001)</f>
        <v>0.000498393266021034</v>
      </c>
      <c r="F120" s="3" t="n">
        <f aca="false">VLOOKUP(A120,Soil!$B$2:$P$17,14,FALSE())</f>
        <v>0.016</v>
      </c>
      <c r="G120" s="3" t="n">
        <f aca="false">VLOOKUP(B120,LU!$B$1:$N$51,6,FALSE())</f>
        <v>1.35454545455</v>
      </c>
      <c r="H120" s="3" t="n">
        <f aca="false">VLOOKUP(B120,LU!$B$1:$N$51,7,FALSE())</f>
        <v>0.62272727273</v>
      </c>
      <c r="I120" s="3" t="n">
        <f aca="false">VLOOKUP(B120,LU!$B$1:$N$51,8,FALSE())</f>
        <v>10</v>
      </c>
      <c r="J120" s="3" t="n">
        <f aca="false">VLOOKUP(A120,Soil!$B$2:$P$17,13,FALSE())</f>
        <v>1.8165</v>
      </c>
      <c r="K120" s="3" t="n">
        <f aca="false">VLOOKUP(B120,LU!$B$1:$N$51,5,FALSE())</f>
        <v>0.4</v>
      </c>
      <c r="L120" s="3" t="n">
        <f aca="false">VLOOKUP(A120,Soil!$B$2:$P$17,15,FALSE())</f>
        <v>0.3661</v>
      </c>
      <c r="M120" s="0" t="n">
        <f aca="false">SoilVeg!G120</f>
        <v>18.2</v>
      </c>
      <c r="N120" s="0" t="n">
        <f aca="false">SoilVeg!H120</f>
        <v>0.245</v>
      </c>
      <c r="O120" s="0" t="n">
        <f aca="false">VLOOKUP(A120,Soil!$B$2:$S$14,18,FALSE())</f>
        <v>1</v>
      </c>
    </row>
    <row r="121" customFormat="false" ht="14.25" hidden="false" customHeight="false" outlineLevel="0" collapsed="false">
      <c r="A121" s="1" t="str">
        <f aca="false">SoilVeg!B121</f>
        <v>SA</v>
      </c>
      <c r="B121" s="1" t="str">
        <f aca="false">SoilVeg!D121</f>
        <v>VT</v>
      </c>
      <c r="C121" s="1" t="str">
        <f aca="false">SoilVeg!A121</f>
        <v>SAVT</v>
      </c>
      <c r="D121" s="0" t="n">
        <f aca="false">IF(VLOOKUP(SoilVeg!C121,LU!$A$2:$O$27,15,FALSE())=0,VLOOKUP(A121,Soil!$B$2:$R$14,8,FALSE()),0.000000000001)</f>
        <v>1E-012</v>
      </c>
      <c r="E121" s="0" t="n">
        <f aca="false">IF(VLOOKUP(SoilVeg!C121,LU!$A$2:$O$27,15,FALSE())=0,VLOOKUP(A121,Soil!$B$2:$R$14,10,FALSE()),0.000000000001)</f>
        <v>1E-012</v>
      </c>
      <c r="F121" s="3" t="n">
        <f aca="false">VLOOKUP(A121,Soil!$B$2:$P$17,14,FALSE())</f>
        <v>0.016</v>
      </c>
      <c r="G121" s="3" t="n">
        <f aca="false">VLOOKUP(B121,LU!$B$1:$N$51,6,FALSE())</f>
        <v>0</v>
      </c>
      <c r="H121" s="3" t="n">
        <f aca="false">VLOOKUP(B121,LU!$B$1:$N$51,7,FALSE())</f>
        <v>0</v>
      </c>
      <c r="I121" s="3" t="n">
        <f aca="false">VLOOKUP(B121,LU!$B$1:$N$51,8,FALSE())</f>
        <v>0</v>
      </c>
      <c r="J121" s="3" t="n">
        <f aca="false">VLOOKUP(A121,Soil!$B$2:$P$17,13,FALSE())</f>
        <v>1.8165</v>
      </c>
      <c r="K121" s="3" t="n">
        <f aca="false">VLOOKUP(B121,LU!$B$1:$N$51,5,FALSE())</f>
        <v>0.03</v>
      </c>
      <c r="L121" s="3" t="n">
        <f aca="false">VLOOKUP(A121,Soil!$B$2:$P$17,15,FALSE())</f>
        <v>0.3661</v>
      </c>
      <c r="M121" s="0" t="n">
        <f aca="false">SoilVeg!G121</f>
        <v>100</v>
      </c>
      <c r="N121" s="0" t="n">
        <f aca="false">SoilVeg!H121</f>
        <v>1</v>
      </c>
      <c r="O121" s="0" t="n">
        <f aca="false">VLOOKUP(A121,Soil!$B$2:$S$14,18,FALSE())</f>
        <v>1</v>
      </c>
    </row>
    <row r="122" customFormat="false" ht="14.25" hidden="false" customHeight="false" outlineLevel="0" collapsed="false">
      <c r="A122" s="1" t="str">
        <f aca="false">SoilVeg!B122</f>
        <v>SA</v>
      </c>
      <c r="B122" s="1" t="str">
        <f aca="false">SoilVeg!D122</f>
        <v>VP</v>
      </c>
      <c r="C122" s="1" t="str">
        <f aca="false">SoilVeg!A122</f>
        <v>SAVP</v>
      </c>
      <c r="D122" s="0" t="n">
        <f aca="false">IF(VLOOKUP(SoilVeg!C122,LU!$A$2:$O$27,15,FALSE())=0,VLOOKUP(A122,Soil!$B$2:$R$14,8,FALSE()),0.000000000001)</f>
        <v>1E-012</v>
      </c>
      <c r="E122" s="0" t="n">
        <f aca="false">IF(VLOOKUP(SoilVeg!C122,LU!$A$2:$O$27,15,FALSE())=0,VLOOKUP(A122,Soil!$B$2:$R$14,10,FALSE()),0.000000000001)</f>
        <v>1E-012</v>
      </c>
      <c r="F122" s="3" t="n">
        <f aca="false">VLOOKUP(A122,Soil!$B$2:$P$17,14,FALSE())</f>
        <v>0.016</v>
      </c>
      <c r="G122" s="3" t="n">
        <f aca="false">VLOOKUP(B122,LU!$B$1:$N$51,6,FALSE())</f>
        <v>0</v>
      </c>
      <c r="H122" s="3" t="n">
        <f aca="false">VLOOKUP(B122,LU!$B$1:$N$51,7,FALSE())</f>
        <v>0</v>
      </c>
      <c r="I122" s="3" t="n">
        <f aca="false">VLOOKUP(B122,LU!$B$1:$N$51,8,FALSE())</f>
        <v>0</v>
      </c>
      <c r="J122" s="3" t="n">
        <f aca="false">VLOOKUP(A122,Soil!$B$2:$P$17,13,FALSE())</f>
        <v>1.8165</v>
      </c>
      <c r="K122" s="3" t="n">
        <f aca="false">VLOOKUP(B122,LU!$B$1:$N$51,5,FALSE())</f>
        <v>0.01</v>
      </c>
      <c r="L122" s="3" t="n">
        <f aca="false">VLOOKUP(A122,Soil!$B$2:$P$17,15,FALSE())</f>
        <v>0.3661</v>
      </c>
      <c r="M122" s="0" t="n">
        <f aca="false">SoilVeg!G122</f>
        <v>100</v>
      </c>
      <c r="N122" s="0" t="n">
        <f aca="false">SoilVeg!H122</f>
        <v>1</v>
      </c>
      <c r="O122" s="0" t="n">
        <f aca="false">VLOOKUP(A122,Soil!$B$2:$S$14,18,FALSE())</f>
        <v>1</v>
      </c>
    </row>
    <row r="123" customFormat="false" ht="14.25" hidden="false" customHeight="false" outlineLevel="0" collapsed="false">
      <c r="A123" s="1" t="str">
        <f aca="false">SoilVeg!B123</f>
        <v>SA</v>
      </c>
      <c r="B123" s="1" t="str">
        <f aca="false">SoilVeg!D123</f>
        <v>TPT</v>
      </c>
      <c r="C123" s="1" t="str">
        <f aca="false">SoilVeg!A123</f>
        <v>SATPT</v>
      </c>
      <c r="D123" s="0" t="n">
        <f aca="false">IF(VLOOKUP(SoilVeg!C123,LU!$A$2:$O$27,15,FALSE())=0,VLOOKUP(A123,Soil!$B$2:$R$14,8,FALSE()),0.000000000001)</f>
        <v>1.79593033564815E-005</v>
      </c>
      <c r="E123" s="0" t="n">
        <f aca="false">IF(VLOOKUP(SoilVeg!C123,LU!$A$2:$O$27,15,FALSE())=0,VLOOKUP(A123,Soil!$B$2:$R$14,10,FALSE()),0.000000000001)</f>
        <v>0.000498393266021034</v>
      </c>
      <c r="F123" s="3" t="n">
        <f aca="false">VLOOKUP(A123,Soil!$B$2:$P$17,14,FALSE())</f>
        <v>0.016</v>
      </c>
      <c r="G123" s="3" t="n">
        <f aca="false">VLOOKUP(B123,LU!$B$1:$N$51,6,FALSE())</f>
        <v>1.1</v>
      </c>
      <c r="H123" s="3" t="n">
        <f aca="false">VLOOKUP(B123,LU!$B$1:$N$51,7,FALSE())</f>
        <v>0.4</v>
      </c>
      <c r="I123" s="3" t="n">
        <f aca="false">VLOOKUP(B123,LU!$B$1:$N$51,8,FALSE())</f>
        <v>7</v>
      </c>
      <c r="J123" s="3" t="n">
        <f aca="false">VLOOKUP(A123,Soil!$B$2:$P$17,13,FALSE())</f>
        <v>1.8165</v>
      </c>
      <c r="K123" s="3" t="n">
        <f aca="false">VLOOKUP(B123,LU!$B$1:$N$51,5,FALSE())</f>
        <v>0.275</v>
      </c>
      <c r="L123" s="3" t="n">
        <f aca="false">VLOOKUP(A123,Soil!$B$2:$P$17,15,FALSE())</f>
        <v>0.3661</v>
      </c>
      <c r="M123" s="0" t="n">
        <f aca="false">SoilVeg!G123</f>
        <v>18.2</v>
      </c>
      <c r="N123" s="0" t="n">
        <f aca="false">SoilVeg!H123</f>
        <v>0.245</v>
      </c>
      <c r="O123" s="0" t="n">
        <f aca="false">VLOOKUP(A123,Soil!$B$2:$S$14,18,FALSE())</f>
        <v>1</v>
      </c>
    </row>
    <row r="124" customFormat="false" ht="14.25" hidden="false" customHeight="false" outlineLevel="0" collapsed="false">
      <c r="A124" s="1" t="str">
        <f aca="false">SoilVeg!B124</f>
        <v>SA</v>
      </c>
      <c r="B124" s="1" t="str">
        <f aca="false">SoilVeg!D124</f>
        <v>VPT</v>
      </c>
      <c r="C124" s="1" t="str">
        <f aca="false">SoilVeg!A124</f>
        <v>SAVPT</v>
      </c>
      <c r="D124" s="0" t="n">
        <f aca="false">IF(VLOOKUP(SoilVeg!C124,LU!$A$2:$O$27,15,FALSE())=0,VLOOKUP(A124,Soil!$B$2:$R$14,8,FALSE()),0.000000000001)</f>
        <v>1E-012</v>
      </c>
      <c r="E124" s="0" t="n">
        <f aca="false">IF(VLOOKUP(SoilVeg!C124,LU!$A$2:$O$27,15,FALSE())=0,VLOOKUP(A124,Soil!$B$2:$R$14,10,FALSE()),0.000000000001)</f>
        <v>1E-012</v>
      </c>
      <c r="F124" s="3" t="n">
        <f aca="false">VLOOKUP(A124,Soil!$B$2:$P$17,14,FALSE())</f>
        <v>0.016</v>
      </c>
      <c r="G124" s="3" t="n">
        <f aca="false">VLOOKUP(B124,LU!$B$1:$N$51,6,FALSE())</f>
        <v>0</v>
      </c>
      <c r="H124" s="3" t="n">
        <f aca="false">VLOOKUP(B124,LU!$B$1:$N$51,7,FALSE())</f>
        <v>0</v>
      </c>
      <c r="I124" s="3" t="n">
        <f aca="false">VLOOKUP(B124,LU!$B$1:$N$51,8,FALSE())</f>
        <v>150</v>
      </c>
      <c r="J124" s="3" t="n">
        <f aca="false">VLOOKUP(A124,Soil!$B$2:$P$17,13,FALSE())</f>
        <v>1.8165</v>
      </c>
      <c r="K124" s="3" t="n">
        <f aca="false">VLOOKUP(B124,LU!$B$1:$N$51,5,FALSE())</f>
        <v>0.01</v>
      </c>
      <c r="L124" s="3" t="n">
        <f aca="false">VLOOKUP(A124,Soil!$B$2:$P$17,15,FALSE())</f>
        <v>0.3661</v>
      </c>
      <c r="M124" s="0" t="n">
        <f aca="false">SoilVeg!G124</f>
        <v>100</v>
      </c>
      <c r="N124" s="0" t="n">
        <f aca="false">SoilVeg!H124</f>
        <v>1</v>
      </c>
      <c r="O124" s="0" t="n">
        <f aca="false">VLOOKUP(A124,Soil!$B$2:$S$14,18,FALSE())</f>
        <v>1</v>
      </c>
    </row>
    <row r="125" customFormat="false" ht="14.25" hidden="false" customHeight="false" outlineLevel="0" collapsed="false">
      <c r="A125" s="1" t="str">
        <f aca="false">SoilVeg!B125</f>
        <v>SA</v>
      </c>
      <c r="B125" s="1" t="str">
        <f aca="false">SoilVeg!D125</f>
        <v>MOK</v>
      </c>
      <c r="C125" s="1" t="str">
        <f aca="false">SoilVeg!A125</f>
        <v>SAMOK</v>
      </c>
      <c r="D125" s="0" t="n">
        <f aca="false">IF(VLOOKUP(SoilVeg!C125,LU!$A$2:$O$27,15,FALSE())=0,VLOOKUP(A125,Soil!$B$2:$R$14,8,FALSE()),0.000000000001)</f>
        <v>1.79593033564815E-005</v>
      </c>
      <c r="E125" s="0" t="n">
        <f aca="false">IF(VLOOKUP(SoilVeg!C125,LU!$A$2:$O$27,15,FALSE())=0,VLOOKUP(A125,Soil!$B$2:$R$14,10,FALSE()),0.000000000001)</f>
        <v>0.000498393266021034</v>
      </c>
      <c r="F125" s="3" t="n">
        <f aca="false">VLOOKUP(A125,Soil!$B$2:$P$17,14,FALSE())</f>
        <v>0.016</v>
      </c>
      <c r="G125" s="3" t="n">
        <f aca="false">VLOOKUP(B125,LU!$B$1:$N$51,6,FALSE())</f>
        <v>1.35454545455</v>
      </c>
      <c r="H125" s="3" t="n">
        <f aca="false">VLOOKUP(B125,LU!$B$1:$N$51,7,FALSE())</f>
        <v>0.62272727273</v>
      </c>
      <c r="I125" s="3" t="n">
        <f aca="false">VLOOKUP(B125,LU!$B$1:$N$51,8,FALSE())</f>
        <v>10</v>
      </c>
      <c r="J125" s="3" t="n">
        <f aca="false">VLOOKUP(A125,Soil!$B$2:$P$17,13,FALSE())</f>
        <v>1.8165</v>
      </c>
      <c r="K125" s="3" t="n">
        <f aca="false">VLOOKUP(B125,LU!$B$1:$N$51,5,FALSE())</f>
        <v>0.4</v>
      </c>
      <c r="L125" s="3" t="n">
        <f aca="false">VLOOKUP(A125,Soil!$B$2:$P$17,15,FALSE())</f>
        <v>0.3661</v>
      </c>
      <c r="M125" s="0" t="n">
        <f aca="false">SoilVeg!G125</f>
        <v>18.2</v>
      </c>
      <c r="N125" s="0" t="n">
        <f aca="false">SoilVeg!H125</f>
        <v>0.245</v>
      </c>
      <c r="O125" s="0" t="n">
        <f aca="false">VLOOKUP(A125,Soil!$B$2:$S$14,18,FALSE())</f>
        <v>1</v>
      </c>
    </row>
    <row r="126" customFormat="false" ht="14.25" hidden="false" customHeight="false" outlineLevel="0" collapsed="false">
      <c r="A126" s="1" t="str">
        <f aca="false">SoilVeg!B126</f>
        <v>SA</v>
      </c>
      <c r="B126" s="1" t="str">
        <f aca="false">SoilVeg!D126</f>
        <v>RET</v>
      </c>
      <c r="C126" s="1" t="str">
        <f aca="false">SoilVeg!A126</f>
        <v>SARET</v>
      </c>
      <c r="D126" s="0" t="n">
        <f aca="false">IF(VLOOKUP(SoilVeg!C126,LU!$A$2:$O$27,15,FALSE())=0,VLOOKUP(A126,Soil!$B$2:$R$14,8,FALSE()),0.000000000001)</f>
        <v>1.79593033564815E-005</v>
      </c>
      <c r="E126" s="0" t="n">
        <f aca="false">IF(VLOOKUP(SoilVeg!C126,LU!$A$2:$O$27,15,FALSE())=0,VLOOKUP(A126,Soil!$B$2:$R$14,10,FALSE()),0.000000000001)</f>
        <v>0.000498393266021034</v>
      </c>
      <c r="F126" s="3" t="n">
        <f aca="false">VLOOKUP(A126,Soil!$B$2:$P$17,14,FALSE())</f>
        <v>0.016</v>
      </c>
      <c r="G126" s="3" t="n">
        <f aca="false">VLOOKUP(B126,LU!$B$1:$N$51,6,FALSE())</f>
        <v>1.1</v>
      </c>
      <c r="H126" s="3" t="n">
        <f aca="false">VLOOKUP(B126,LU!$B$1:$N$51,7,FALSE())</f>
        <v>0.4</v>
      </c>
      <c r="I126" s="3" t="n">
        <f aca="false">VLOOKUP(B126,LU!$B$1:$N$51,8,FALSE())</f>
        <v>150</v>
      </c>
      <c r="J126" s="3" t="n">
        <f aca="false">VLOOKUP(A126,Soil!$B$2:$P$17,13,FALSE())</f>
        <v>1.8165</v>
      </c>
      <c r="K126" s="3" t="n">
        <f aca="false">VLOOKUP(B126,LU!$B$1:$N$51,5,FALSE())</f>
        <v>0.275</v>
      </c>
      <c r="L126" s="3" t="n">
        <f aca="false">VLOOKUP(A126,Soil!$B$2:$P$17,15,FALSE())</f>
        <v>0.3661</v>
      </c>
      <c r="M126" s="0" t="n">
        <f aca="false">SoilVeg!G126</f>
        <v>18.2</v>
      </c>
      <c r="N126" s="0" t="n">
        <f aca="false">SoilVeg!H126</f>
        <v>0.245</v>
      </c>
      <c r="O126" s="0" t="n">
        <f aca="false">VLOOKUP(A126,Soil!$B$2:$S$14,18,FALSE())</f>
        <v>1</v>
      </c>
    </row>
    <row r="127" customFormat="false" ht="14.25" hidden="false" customHeight="false" outlineLevel="0" collapsed="false">
      <c r="A127" s="1" t="str">
        <f aca="false">SoilVeg!B127</f>
        <v>SAC</v>
      </c>
      <c r="B127" s="1" t="str">
        <f aca="false">SoilVeg!D127</f>
        <v>OP</v>
      </c>
      <c r="C127" s="1" t="str">
        <f aca="false">SoilVeg!A127</f>
        <v>SACOP</v>
      </c>
      <c r="D127" s="0" t="n">
        <f aca="false">IF(VLOOKUP(SoilVeg!C127,LU!$A$2:$O$27,15,FALSE())=0,VLOOKUP(A127,Soil!$B$2:$R$14,8,FALSE()),0.000000000001)</f>
        <v>0</v>
      </c>
      <c r="E127" s="0" t="n">
        <f aca="false">IF(VLOOKUP(SoilVeg!C127,LU!$A$2:$O$27,15,FALSE())=0,VLOOKUP(A127,Soil!$B$2:$R$14,10,FALSE()),0.000000000001)</f>
        <v>0</v>
      </c>
      <c r="F127" s="3" t="n">
        <f aca="false">VLOOKUP(A127,Soil!$B$2:$P$17,14,FALSE())</f>
        <v>0.012</v>
      </c>
      <c r="G127" s="3" t="n">
        <f aca="false">VLOOKUP(B127,LU!$B$1:$N$51,6,FALSE())</f>
        <v>0.16</v>
      </c>
      <c r="H127" s="3" t="n">
        <f aca="false">VLOOKUP(B127,LU!$B$1:$N$51,7,FALSE())</f>
        <v>0.13</v>
      </c>
      <c r="I127" s="3" t="n">
        <f aca="false">VLOOKUP(B127,LU!$B$1:$N$51,8,FALSE())</f>
        <v>5</v>
      </c>
      <c r="J127" s="3" t="n">
        <f aca="false">VLOOKUP(A127,Soil!$B$2:$P$17,13,FALSE())</f>
        <v>0</v>
      </c>
      <c r="K127" s="3" t="n">
        <f aca="false">VLOOKUP(B127,LU!$B$1:$N$51,5,FALSE())</f>
        <v>0.075</v>
      </c>
      <c r="L127" s="3" t="n">
        <f aca="false">VLOOKUP(A127,Soil!$B$2:$P$17,15,FALSE())</f>
        <v>0</v>
      </c>
      <c r="M127" s="0" t="n">
        <f aca="false">SoilVeg!G127</f>
        <v>0</v>
      </c>
      <c r="N127" s="0" t="n">
        <f aca="false">SoilVeg!H127</f>
        <v>0</v>
      </c>
      <c r="O127" s="0" t="n">
        <f aca="false">VLOOKUP(A127,Soil!$B$2:$S$14,18,FALSE())</f>
        <v>0</v>
      </c>
    </row>
    <row r="128" customFormat="false" ht="14.25" hidden="false" customHeight="false" outlineLevel="0" collapsed="false">
      <c r="A128" s="1" t="str">
        <f aca="false">SoilVeg!B128</f>
        <v>SAC</v>
      </c>
      <c r="B128" s="1" t="str">
        <f aca="false">SoilVeg!D128</f>
        <v>OPTP</v>
      </c>
      <c r="C128" s="1" t="str">
        <f aca="false">SoilVeg!A128</f>
        <v>SACOPTP</v>
      </c>
      <c r="D128" s="0" t="n">
        <f aca="false">IF(VLOOKUP(SoilVeg!C128,LU!$A$2:$O$27,15,FALSE())=0,VLOOKUP(A128,Soil!$B$2:$R$14,8,FALSE()),0.000000000001)</f>
        <v>0</v>
      </c>
      <c r="E128" s="0" t="n">
        <f aca="false">IF(VLOOKUP(SoilVeg!C128,LU!$A$2:$O$27,15,FALSE())=0,VLOOKUP(A128,Soil!$B$2:$R$14,10,FALSE()),0.000000000001)</f>
        <v>0</v>
      </c>
      <c r="F128" s="3" t="n">
        <f aca="false">VLOOKUP(A128,Soil!$B$2:$P$17,14,FALSE())</f>
        <v>0.012</v>
      </c>
      <c r="G128" s="3" t="n">
        <f aca="false">VLOOKUP(B128,LU!$B$1:$N$51,6,FALSE())</f>
        <v>1.1</v>
      </c>
      <c r="H128" s="3" t="n">
        <f aca="false">VLOOKUP(B128,LU!$B$1:$N$51,7,FALSE())</f>
        <v>0.4</v>
      </c>
      <c r="I128" s="3" t="n">
        <f aca="false">VLOOKUP(B128,LU!$B$1:$N$51,8,FALSE())</f>
        <v>7</v>
      </c>
      <c r="J128" s="3" t="n">
        <f aca="false">VLOOKUP(A128,Soil!$B$2:$P$17,13,FALSE())</f>
        <v>0</v>
      </c>
      <c r="K128" s="3" t="n">
        <f aca="false">VLOOKUP(B128,LU!$B$1:$N$51,5,FALSE())</f>
        <v>0.275</v>
      </c>
      <c r="L128" s="3" t="n">
        <f aca="false">VLOOKUP(A128,Soil!$B$2:$P$17,15,FALSE())</f>
        <v>0</v>
      </c>
      <c r="M128" s="0" t="n">
        <f aca="false">SoilVeg!G128</f>
        <v>0</v>
      </c>
      <c r="N128" s="0" t="n">
        <f aca="false">SoilVeg!H128</f>
        <v>0</v>
      </c>
      <c r="O128" s="0" t="n">
        <f aca="false">VLOOKUP(A128,Soil!$B$2:$S$14,18,FALSE())</f>
        <v>0</v>
      </c>
    </row>
    <row r="129" customFormat="false" ht="14.25" hidden="false" customHeight="false" outlineLevel="0" collapsed="false">
      <c r="A129" s="1" t="str">
        <f aca="false">SoilVeg!B129</f>
        <v>SAC</v>
      </c>
      <c r="B129" s="1" t="str">
        <f aca="false">SoilVeg!D129</f>
        <v>OPSR</v>
      </c>
      <c r="C129" s="1" t="str">
        <f aca="false">SoilVeg!A129</f>
        <v>SACOPSR</v>
      </c>
      <c r="D129" s="0" t="n">
        <f aca="false">IF(VLOOKUP(SoilVeg!C129,LU!$A$2:$O$27,15,FALSE())=0,VLOOKUP(A129,Soil!$B$2:$R$14,8,FALSE()),0.000000000001)</f>
        <v>0</v>
      </c>
      <c r="E129" s="0" t="n">
        <f aca="false">IF(VLOOKUP(SoilVeg!C129,LU!$A$2:$O$27,15,FALSE())=0,VLOOKUP(A129,Soil!$B$2:$R$14,10,FALSE()),0.000000000001)</f>
        <v>0</v>
      </c>
      <c r="F129" s="3" t="n">
        <f aca="false">VLOOKUP(A129,Soil!$B$2:$P$17,14,FALSE())</f>
        <v>0.012</v>
      </c>
      <c r="G129" s="3" t="n">
        <f aca="false">VLOOKUP(B129,LU!$B$1:$N$51,6,FALSE())</f>
        <v>0.26</v>
      </c>
      <c r="H129" s="3" t="n">
        <f aca="false">VLOOKUP(B129,LU!$B$1:$N$51,7,FALSE())</f>
        <v>0.25</v>
      </c>
      <c r="I129" s="3" t="n">
        <f aca="false">VLOOKUP(B129,LU!$B$1:$N$51,8,FALSE())</f>
        <v>4</v>
      </c>
      <c r="J129" s="3" t="n">
        <f aca="false">VLOOKUP(A129,Soil!$B$2:$P$17,13,FALSE())</f>
        <v>0</v>
      </c>
      <c r="K129" s="3" t="n">
        <f aca="false">VLOOKUP(B129,LU!$B$1:$N$51,5,FALSE())</f>
        <v>0.06</v>
      </c>
      <c r="L129" s="3" t="n">
        <f aca="false">VLOOKUP(A129,Soil!$B$2:$P$17,15,FALSE())</f>
        <v>0</v>
      </c>
      <c r="M129" s="0" t="n">
        <f aca="false">SoilVeg!G129</f>
        <v>0</v>
      </c>
      <c r="N129" s="0" t="n">
        <f aca="false">SoilVeg!H129</f>
        <v>0</v>
      </c>
      <c r="O129" s="0" t="n">
        <f aca="false">VLOOKUP(A129,Soil!$B$2:$S$14,18,FALSE())</f>
        <v>0</v>
      </c>
    </row>
    <row r="130" customFormat="false" ht="14.25" hidden="false" customHeight="false" outlineLevel="0" collapsed="false">
      <c r="A130" s="1" t="str">
        <f aca="false">SoilVeg!B130</f>
        <v>SAC</v>
      </c>
      <c r="B130" s="1" t="str">
        <f aca="false">SoilVeg!D130</f>
        <v>OPUR</v>
      </c>
      <c r="C130" s="1" t="str">
        <f aca="false">SoilVeg!A130</f>
        <v>SACOPUR</v>
      </c>
      <c r="D130" s="0" t="n">
        <f aca="false">IF(VLOOKUP(SoilVeg!C130,LU!$A$2:$O$27,15,FALSE())=0,VLOOKUP(A130,Soil!$B$2:$R$14,8,FALSE()),0.000000000001)</f>
        <v>0</v>
      </c>
      <c r="E130" s="0" t="n">
        <f aca="false">IF(VLOOKUP(SoilVeg!C130,LU!$A$2:$O$27,15,FALSE())=0,VLOOKUP(A130,Soil!$B$2:$R$14,10,FALSE()),0.000000000001)</f>
        <v>0</v>
      </c>
      <c r="F130" s="3" t="n">
        <f aca="false">VLOOKUP(A130,Soil!$B$2:$P$17,14,FALSE())</f>
        <v>0.012</v>
      </c>
      <c r="G130" s="3" t="n">
        <f aca="false">VLOOKUP(B130,LU!$B$1:$N$51,6,FALSE())</f>
        <v>0.4</v>
      </c>
      <c r="H130" s="3" t="n">
        <f aca="false">VLOOKUP(B130,LU!$B$1:$N$51,7,FALSE())</f>
        <v>0.3</v>
      </c>
      <c r="I130" s="3" t="n">
        <f aca="false">VLOOKUP(B130,LU!$B$1:$N$51,8,FALSE())</f>
        <v>6</v>
      </c>
      <c r="J130" s="3" t="n">
        <f aca="false">VLOOKUP(A130,Soil!$B$2:$P$17,13,FALSE())</f>
        <v>0</v>
      </c>
      <c r="K130" s="3" t="n">
        <f aca="false">VLOOKUP(B130,LU!$B$1:$N$51,5,FALSE())</f>
        <v>0.1</v>
      </c>
      <c r="L130" s="3" t="n">
        <f aca="false">VLOOKUP(A130,Soil!$B$2:$P$17,15,FALSE())</f>
        <v>0</v>
      </c>
      <c r="M130" s="0" t="n">
        <f aca="false">SoilVeg!G130</f>
        <v>0</v>
      </c>
      <c r="N130" s="0" t="n">
        <f aca="false">SoilVeg!H130</f>
        <v>0</v>
      </c>
      <c r="O130" s="0" t="n">
        <f aca="false">VLOOKUP(A130,Soil!$B$2:$S$14,18,FALSE())</f>
        <v>0</v>
      </c>
    </row>
    <row r="131" customFormat="false" ht="14.25" hidden="false" customHeight="false" outlineLevel="0" collapsed="false">
      <c r="A131" s="1" t="str">
        <f aca="false">SoilVeg!B131</f>
        <v>SAC</v>
      </c>
      <c r="B131" s="1" t="str">
        <f aca="false">SoilVeg!D131</f>
        <v>OPU</v>
      </c>
      <c r="C131" s="1" t="str">
        <f aca="false">SoilVeg!A131</f>
        <v>SACOPU</v>
      </c>
      <c r="D131" s="0" t="n">
        <f aca="false">IF(VLOOKUP(SoilVeg!C131,LU!$A$2:$O$27,15,FALSE())=0,VLOOKUP(A131,Soil!$B$2:$R$14,8,FALSE()),0.000000000001)</f>
        <v>0</v>
      </c>
      <c r="E131" s="0" t="n">
        <f aca="false">IF(VLOOKUP(SoilVeg!C131,LU!$A$2:$O$27,15,FALSE())=0,VLOOKUP(A131,Soil!$B$2:$R$14,10,FALSE()),0.000000000001)</f>
        <v>0</v>
      </c>
      <c r="F131" s="3" t="n">
        <f aca="false">VLOOKUP(A131,Soil!$B$2:$P$17,14,FALSE())</f>
        <v>0.012</v>
      </c>
      <c r="G131" s="3" t="n">
        <f aca="false">VLOOKUP(B131,LU!$B$1:$N$51,6,FALSE())</f>
        <v>0</v>
      </c>
      <c r="H131" s="3" t="n">
        <f aca="false">VLOOKUP(B131,LU!$B$1:$N$51,7,FALSE())</f>
        <v>0</v>
      </c>
      <c r="I131" s="3" t="n">
        <f aca="false">VLOOKUP(B131,LU!$B$1:$N$51,8,FALSE())</f>
        <v>3.5</v>
      </c>
      <c r="J131" s="3" t="n">
        <f aca="false">VLOOKUP(A131,Soil!$B$2:$P$17,13,FALSE())</f>
        <v>0</v>
      </c>
      <c r="K131" s="3" t="n">
        <f aca="false">VLOOKUP(B131,LU!$B$1:$N$51,5,FALSE())</f>
        <v>0.03</v>
      </c>
      <c r="L131" s="3" t="n">
        <f aca="false">VLOOKUP(A131,Soil!$B$2:$P$17,15,FALSE())</f>
        <v>0</v>
      </c>
      <c r="M131" s="0" t="n">
        <f aca="false">SoilVeg!G131</f>
        <v>0</v>
      </c>
      <c r="N131" s="0" t="n">
        <f aca="false">SoilVeg!H131</f>
        <v>0</v>
      </c>
      <c r="O131" s="0" t="n">
        <f aca="false">VLOOKUP(A131,Soil!$B$2:$S$14,18,FALSE())</f>
        <v>0</v>
      </c>
    </row>
    <row r="132" customFormat="false" ht="14.25" hidden="false" customHeight="false" outlineLevel="0" collapsed="false">
      <c r="A132" s="1" t="str">
        <f aca="false">SoilVeg!B132</f>
        <v>SAC</v>
      </c>
      <c r="B132" s="1" t="str">
        <f aca="false">SoilVeg!D132</f>
        <v>TP</v>
      </c>
      <c r="C132" s="1" t="str">
        <f aca="false">SoilVeg!A132</f>
        <v>SACTP</v>
      </c>
      <c r="D132" s="0" t="n">
        <f aca="false">IF(VLOOKUP(SoilVeg!C132,LU!$A$2:$O$27,15,FALSE())=0,VLOOKUP(A132,Soil!$B$2:$R$14,8,FALSE()),0.000000000001)</f>
        <v>0</v>
      </c>
      <c r="E132" s="0" t="n">
        <f aca="false">IF(VLOOKUP(SoilVeg!C132,LU!$A$2:$O$27,15,FALSE())=0,VLOOKUP(A132,Soil!$B$2:$R$14,10,FALSE()),0.000000000001)</f>
        <v>0</v>
      </c>
      <c r="F132" s="3" t="n">
        <f aca="false">VLOOKUP(A132,Soil!$B$2:$P$17,14,FALSE())</f>
        <v>0.012</v>
      </c>
      <c r="G132" s="3" t="n">
        <f aca="false">VLOOKUP(B132,LU!$B$1:$N$51,6,FALSE())</f>
        <v>1.1</v>
      </c>
      <c r="H132" s="3" t="n">
        <f aca="false">VLOOKUP(B132,LU!$B$1:$N$51,7,FALSE())</f>
        <v>0.4</v>
      </c>
      <c r="I132" s="3" t="n">
        <f aca="false">VLOOKUP(B132,LU!$B$1:$N$51,8,FALSE())</f>
        <v>7</v>
      </c>
      <c r="J132" s="3" t="n">
        <f aca="false">VLOOKUP(A132,Soil!$B$2:$P$17,13,FALSE())</f>
        <v>0</v>
      </c>
      <c r="K132" s="3" t="n">
        <f aca="false">VLOOKUP(B132,LU!$B$1:$N$51,5,FALSE())</f>
        <v>0.275</v>
      </c>
      <c r="L132" s="3" t="n">
        <f aca="false">VLOOKUP(A132,Soil!$B$2:$P$17,15,FALSE())</f>
        <v>0</v>
      </c>
      <c r="M132" s="0" t="n">
        <f aca="false">SoilVeg!G132</f>
        <v>0</v>
      </c>
      <c r="N132" s="0" t="n">
        <f aca="false">SoilVeg!H132</f>
        <v>0</v>
      </c>
      <c r="O132" s="0" t="n">
        <f aca="false">VLOOKUP(A132,Soil!$B$2:$S$14,18,FALSE())</f>
        <v>0</v>
      </c>
    </row>
    <row r="133" customFormat="false" ht="14.25" hidden="false" customHeight="false" outlineLevel="0" collapsed="false">
      <c r="A133" s="1" t="str">
        <f aca="false">SoilVeg!B133</f>
        <v>SAC</v>
      </c>
      <c r="B133" s="1" t="str">
        <f aca="false">SoilVeg!D133</f>
        <v>LP</v>
      </c>
      <c r="C133" s="1" t="str">
        <f aca="false">SoilVeg!A133</f>
        <v>SACLP</v>
      </c>
      <c r="D133" s="0" t="n">
        <f aca="false">IF(VLOOKUP(SoilVeg!C133,LU!$A$2:$O$27,15,FALSE())=0,VLOOKUP(A133,Soil!$B$2:$R$14,8,FALSE()),0.000000000001)</f>
        <v>0</v>
      </c>
      <c r="E133" s="0" t="n">
        <f aca="false">IF(VLOOKUP(SoilVeg!C133,LU!$A$2:$O$27,15,FALSE())=0,VLOOKUP(A133,Soil!$B$2:$R$14,10,FALSE()),0.000000000001)</f>
        <v>0</v>
      </c>
      <c r="F133" s="3" t="n">
        <f aca="false">VLOOKUP(A133,Soil!$B$2:$P$17,14,FALSE())</f>
        <v>0.012</v>
      </c>
      <c r="G133" s="3" t="n">
        <f aca="false">VLOOKUP(B133,LU!$B$1:$N$51,6,FALSE())</f>
        <v>3</v>
      </c>
      <c r="H133" s="3" t="n">
        <f aca="false">VLOOKUP(B133,LU!$B$1:$N$51,7,FALSE())</f>
        <v>0.62272727273</v>
      </c>
      <c r="I133" s="3" t="n">
        <f aca="false">VLOOKUP(B133,LU!$B$1:$N$51,8,FALSE())</f>
        <v>9.45454545455</v>
      </c>
      <c r="J133" s="3" t="n">
        <f aca="false">VLOOKUP(A133,Soil!$B$2:$P$17,13,FALSE())</f>
        <v>0</v>
      </c>
      <c r="K133" s="3" t="n">
        <f aca="false">VLOOKUP(B133,LU!$B$1:$N$51,5,FALSE())</f>
        <v>0.4</v>
      </c>
      <c r="L133" s="3" t="n">
        <f aca="false">VLOOKUP(A133,Soil!$B$2:$P$17,15,FALSE())</f>
        <v>0</v>
      </c>
      <c r="M133" s="0" t="n">
        <f aca="false">SoilVeg!G133</f>
        <v>0</v>
      </c>
      <c r="N133" s="0" t="n">
        <f aca="false">SoilVeg!H133</f>
        <v>0</v>
      </c>
      <c r="O133" s="0" t="n">
        <f aca="false">VLOOKUP(A133,Soil!$B$2:$S$14,18,FALSE())</f>
        <v>0</v>
      </c>
    </row>
    <row r="134" customFormat="false" ht="14.25" hidden="false" customHeight="false" outlineLevel="0" collapsed="false">
      <c r="A134" s="1" t="str">
        <f aca="false">SoilVeg!B134</f>
        <v>SAC</v>
      </c>
      <c r="B134" s="1" t="str">
        <f aca="false">SoilVeg!D134</f>
        <v>LPL</v>
      </c>
      <c r="C134" s="1" t="str">
        <f aca="false">SoilVeg!A134</f>
        <v>SACLPL</v>
      </c>
      <c r="D134" s="0" t="n">
        <f aca="false">IF(VLOOKUP(SoilVeg!C134,LU!$A$2:$O$27,15,FALSE())=0,VLOOKUP(A134,Soil!$B$2:$R$14,8,FALSE()),0.000000000001)</f>
        <v>0</v>
      </c>
      <c r="E134" s="0" t="n">
        <f aca="false">IF(VLOOKUP(SoilVeg!C134,LU!$A$2:$O$27,15,FALSE())=0,VLOOKUP(A134,Soil!$B$2:$R$14,10,FALSE()),0.000000000001)</f>
        <v>0</v>
      </c>
      <c r="F134" s="3" t="n">
        <f aca="false">VLOOKUP(A134,Soil!$B$2:$P$17,14,FALSE())</f>
        <v>0.012</v>
      </c>
      <c r="G134" s="3" t="n">
        <f aca="false">VLOOKUP(B134,LU!$B$1:$N$51,6,FALSE())</f>
        <v>4</v>
      </c>
      <c r="H134" s="3" t="n">
        <f aca="false">VLOOKUP(B134,LU!$B$1:$N$51,7,FALSE())</f>
        <v>0.62272727273</v>
      </c>
      <c r="I134" s="3" t="n">
        <f aca="false">VLOOKUP(B134,LU!$B$1:$N$51,8,FALSE())</f>
        <v>10.5</v>
      </c>
      <c r="J134" s="3" t="n">
        <f aca="false">VLOOKUP(A134,Soil!$B$2:$P$17,13,FALSE())</f>
        <v>0</v>
      </c>
      <c r="K134" s="3" t="n">
        <f aca="false">VLOOKUP(B134,LU!$B$1:$N$51,5,FALSE())</f>
        <v>0.6</v>
      </c>
      <c r="L134" s="3" t="n">
        <f aca="false">VLOOKUP(A134,Soil!$B$2:$P$17,15,FALSE())</f>
        <v>0</v>
      </c>
      <c r="M134" s="0" t="n">
        <f aca="false">SoilVeg!G134</f>
        <v>0</v>
      </c>
      <c r="N134" s="0" t="n">
        <f aca="false">SoilVeg!H134</f>
        <v>0</v>
      </c>
      <c r="O134" s="0" t="n">
        <f aca="false">VLOOKUP(A134,Soil!$B$2:$S$14,18,FALSE())</f>
        <v>0</v>
      </c>
    </row>
    <row r="135" customFormat="false" ht="14.25" hidden="false" customHeight="false" outlineLevel="0" collapsed="false">
      <c r="A135" s="1" t="str">
        <f aca="false">SoilVeg!B135</f>
        <v>SAC</v>
      </c>
      <c r="B135" s="1" t="str">
        <f aca="false">SoilVeg!D135</f>
        <v>LPJ</v>
      </c>
      <c r="C135" s="1" t="str">
        <f aca="false">SoilVeg!A135</f>
        <v>SACLPJ</v>
      </c>
      <c r="D135" s="0" t="n">
        <f aca="false">IF(VLOOKUP(SoilVeg!C135,LU!$A$2:$O$27,15,FALSE())=0,VLOOKUP(A135,Soil!$B$2:$R$14,8,FALSE()),0.000000000001)</f>
        <v>0</v>
      </c>
      <c r="E135" s="0" t="n">
        <f aca="false">IF(VLOOKUP(SoilVeg!C135,LU!$A$2:$O$27,15,FALSE())=0,VLOOKUP(A135,Soil!$B$2:$R$14,10,FALSE()),0.000000000001)</f>
        <v>0</v>
      </c>
      <c r="F135" s="3" t="n">
        <f aca="false">VLOOKUP(A135,Soil!$B$2:$P$17,14,FALSE())</f>
        <v>0.012</v>
      </c>
      <c r="G135" s="3" t="n">
        <f aca="false">VLOOKUP(B135,LU!$B$1:$N$51,6,FALSE())</f>
        <v>3</v>
      </c>
      <c r="H135" s="3" t="n">
        <f aca="false">VLOOKUP(B135,LU!$B$1:$N$51,7,FALSE())</f>
        <v>0.62272727273</v>
      </c>
      <c r="I135" s="3" t="n">
        <f aca="false">VLOOKUP(B135,LU!$B$1:$N$51,8,FALSE())</f>
        <v>6.5</v>
      </c>
      <c r="J135" s="3" t="n">
        <f aca="false">VLOOKUP(A135,Soil!$B$2:$P$17,13,FALSE())</f>
        <v>0</v>
      </c>
      <c r="K135" s="3" t="n">
        <f aca="false">VLOOKUP(B135,LU!$B$1:$N$51,5,FALSE())</f>
        <v>0.35</v>
      </c>
      <c r="L135" s="3" t="n">
        <f aca="false">VLOOKUP(A135,Soil!$B$2:$P$17,15,FALSE())</f>
        <v>0</v>
      </c>
      <c r="M135" s="0" t="n">
        <f aca="false">SoilVeg!G135</f>
        <v>0</v>
      </c>
      <c r="N135" s="0" t="n">
        <f aca="false">SoilVeg!H135</f>
        <v>0</v>
      </c>
      <c r="O135" s="0" t="n">
        <f aca="false">VLOOKUP(A135,Soil!$B$2:$S$14,18,FALSE())</f>
        <v>0</v>
      </c>
    </row>
    <row r="136" customFormat="false" ht="14.25" hidden="false" customHeight="false" outlineLevel="0" collapsed="false">
      <c r="A136" s="1" t="str">
        <f aca="false">SoilVeg!B136</f>
        <v>SAC</v>
      </c>
      <c r="B136" s="1" t="str">
        <f aca="false">SoilVeg!D136</f>
        <v>LPS</v>
      </c>
      <c r="C136" s="1" t="str">
        <f aca="false">SoilVeg!A136</f>
        <v>SACLPS</v>
      </c>
      <c r="D136" s="0" t="n">
        <f aca="false">IF(VLOOKUP(SoilVeg!C136,LU!$A$2:$O$27,15,FALSE())=0,VLOOKUP(A136,Soil!$B$2:$R$14,8,FALSE()),0.000000000001)</f>
        <v>0</v>
      </c>
      <c r="E136" s="0" t="n">
        <f aca="false">IF(VLOOKUP(SoilVeg!C136,LU!$A$2:$O$27,15,FALSE())=0,VLOOKUP(A136,Soil!$B$2:$R$14,10,FALSE()),0.000000000001)</f>
        <v>0</v>
      </c>
      <c r="F136" s="3" t="n">
        <f aca="false">VLOOKUP(A136,Soil!$B$2:$P$17,14,FALSE())</f>
        <v>0.012</v>
      </c>
      <c r="G136" s="3" t="n">
        <f aca="false">VLOOKUP(B136,LU!$B$1:$N$51,6,FALSE())</f>
        <v>4.5</v>
      </c>
      <c r="H136" s="3" t="n">
        <f aca="false">VLOOKUP(B136,LU!$B$1:$N$51,7,FALSE())</f>
        <v>0.8</v>
      </c>
      <c r="I136" s="3" t="n">
        <f aca="false">VLOOKUP(B136,LU!$B$1:$N$51,8,FALSE())</f>
        <v>15</v>
      </c>
      <c r="J136" s="3" t="n">
        <f aca="false">VLOOKUP(A136,Soil!$B$2:$P$17,13,FALSE())</f>
        <v>0</v>
      </c>
      <c r="K136" s="3" t="n">
        <f aca="false">VLOOKUP(B136,LU!$B$1:$N$51,5,FALSE())</f>
        <v>0.8</v>
      </c>
      <c r="L136" s="3" t="n">
        <f aca="false">VLOOKUP(A136,Soil!$B$2:$P$17,15,FALSE())</f>
        <v>0</v>
      </c>
      <c r="M136" s="0" t="n">
        <f aca="false">SoilVeg!G136</f>
        <v>0</v>
      </c>
      <c r="N136" s="0" t="n">
        <f aca="false">SoilVeg!H136</f>
        <v>0</v>
      </c>
      <c r="O136" s="0" t="n">
        <f aca="false">VLOOKUP(A136,Soil!$B$2:$S$14,18,FALSE())</f>
        <v>0</v>
      </c>
    </row>
    <row r="137" customFormat="false" ht="14.25" hidden="false" customHeight="false" outlineLevel="0" collapsed="false">
      <c r="A137" s="1" t="str">
        <f aca="false">SoilVeg!B137</f>
        <v>SAC</v>
      </c>
      <c r="B137" s="1" t="str">
        <f aca="false">SoilVeg!D137</f>
        <v>LPK</v>
      </c>
      <c r="C137" s="1" t="str">
        <f aca="false">SoilVeg!A137</f>
        <v>SACLPK</v>
      </c>
      <c r="D137" s="0" t="n">
        <f aca="false">IF(VLOOKUP(SoilVeg!C137,LU!$A$2:$O$27,15,FALSE())=0,VLOOKUP(A137,Soil!$B$2:$R$14,8,FALSE()),0.000000000001)</f>
        <v>0</v>
      </c>
      <c r="E137" s="0" t="n">
        <f aca="false">IF(VLOOKUP(SoilVeg!C137,LU!$A$2:$O$27,15,FALSE())=0,VLOOKUP(A137,Soil!$B$2:$R$14,10,FALSE()),0.000000000001)</f>
        <v>0</v>
      </c>
      <c r="F137" s="3" t="n">
        <f aca="false">VLOOKUP(A137,Soil!$B$2:$P$17,14,FALSE())</f>
        <v>0.012</v>
      </c>
      <c r="G137" s="3" t="n">
        <f aca="false">VLOOKUP(B137,LU!$B$1:$N$51,6,FALSE())</f>
        <v>3</v>
      </c>
      <c r="H137" s="3" t="n">
        <f aca="false">VLOOKUP(B137,LU!$B$1:$N$51,7,FALSE())</f>
        <v>0.6</v>
      </c>
      <c r="I137" s="3" t="n">
        <f aca="false">VLOOKUP(B137,LU!$B$1:$N$51,8,FALSE())</f>
        <v>15</v>
      </c>
      <c r="J137" s="3" t="n">
        <f aca="false">VLOOKUP(A137,Soil!$B$2:$P$17,13,FALSE())</f>
        <v>0</v>
      </c>
      <c r="K137" s="3" t="n">
        <f aca="false">VLOOKUP(B137,LU!$B$1:$N$51,5,FALSE())</f>
        <v>0.8</v>
      </c>
      <c r="L137" s="3" t="n">
        <f aca="false">VLOOKUP(A137,Soil!$B$2:$P$17,15,FALSE())</f>
        <v>0</v>
      </c>
      <c r="M137" s="0" t="n">
        <f aca="false">SoilVeg!G137</f>
        <v>0</v>
      </c>
      <c r="N137" s="0" t="n">
        <f aca="false">SoilVeg!H137</f>
        <v>0</v>
      </c>
      <c r="O137" s="0" t="n">
        <f aca="false">VLOOKUP(A137,Soil!$B$2:$S$14,18,FALSE())</f>
        <v>0</v>
      </c>
    </row>
    <row r="138" customFormat="false" ht="14.25" hidden="false" customHeight="false" outlineLevel="0" collapsed="false">
      <c r="A138" s="1" t="str">
        <f aca="false">SoilVeg!B138</f>
        <v>SAC</v>
      </c>
      <c r="B138" s="1" t="str">
        <f aca="false">SoilVeg!D138</f>
        <v>AZP</v>
      </c>
      <c r="C138" s="1" t="str">
        <f aca="false">SoilVeg!A138</f>
        <v>SACAZP</v>
      </c>
      <c r="D138" s="0" t="n">
        <f aca="false">IF(VLOOKUP(SoilVeg!C138,LU!$A$2:$O$27,15,FALSE())=0,VLOOKUP(A138,Soil!$B$2:$R$14,8,FALSE()),0.000000000001)</f>
        <v>1E-012</v>
      </c>
      <c r="E138" s="0" t="n">
        <f aca="false">IF(VLOOKUP(SoilVeg!C138,LU!$A$2:$O$27,15,FALSE())=0,VLOOKUP(A138,Soil!$B$2:$R$14,10,FALSE()),0.000000000001)</f>
        <v>1E-012</v>
      </c>
      <c r="F138" s="3" t="n">
        <f aca="false">VLOOKUP(A138,Soil!$B$2:$P$17,14,FALSE())</f>
        <v>0.012</v>
      </c>
      <c r="G138" s="3" t="n">
        <f aca="false">VLOOKUP(B138,LU!$B$1:$N$51,6,FALSE())</f>
        <v>0</v>
      </c>
      <c r="H138" s="3" t="n">
        <f aca="false">VLOOKUP(B138,LU!$B$1:$N$51,7,FALSE())</f>
        <v>0</v>
      </c>
      <c r="I138" s="3" t="n">
        <f aca="false">VLOOKUP(B138,LU!$B$1:$N$51,8,FALSE())</f>
        <v>2.5</v>
      </c>
      <c r="J138" s="3" t="n">
        <f aca="false">VLOOKUP(A138,Soil!$B$2:$P$17,13,FALSE())</f>
        <v>0</v>
      </c>
      <c r="K138" s="3" t="n">
        <f aca="false">VLOOKUP(B138,LU!$B$1:$N$51,5,FALSE())</f>
        <v>0.05</v>
      </c>
      <c r="L138" s="3" t="n">
        <f aca="false">VLOOKUP(A138,Soil!$B$2:$P$17,15,FALSE())</f>
        <v>0</v>
      </c>
      <c r="M138" s="0" t="n">
        <f aca="false">SoilVeg!G138</f>
        <v>100</v>
      </c>
      <c r="N138" s="0" t="n">
        <f aca="false">SoilVeg!H138</f>
        <v>1</v>
      </c>
      <c r="O138" s="0" t="n">
        <f aca="false">VLOOKUP(A138,Soil!$B$2:$S$14,18,FALSE())</f>
        <v>0</v>
      </c>
    </row>
    <row r="139" customFormat="false" ht="14.25" hidden="false" customHeight="false" outlineLevel="0" collapsed="false">
      <c r="A139" s="1" t="str">
        <f aca="false">SoilVeg!B139</f>
        <v>SAC</v>
      </c>
      <c r="B139" s="1" t="str">
        <f aca="false">SoilVeg!D139</f>
        <v>AZPN</v>
      </c>
      <c r="C139" s="1" t="str">
        <f aca="false">SoilVeg!A139</f>
        <v>SACAZPN</v>
      </c>
      <c r="D139" s="0" t="n">
        <f aca="false">IF(VLOOKUP(SoilVeg!C139,LU!$A$2:$O$27,15,FALSE())=0,VLOOKUP(A139,Soil!$B$2:$R$14,8,FALSE()),0.000000000001)</f>
        <v>1E-012</v>
      </c>
      <c r="E139" s="0" t="n">
        <f aca="false">IF(VLOOKUP(SoilVeg!C139,LU!$A$2:$O$27,15,FALSE())=0,VLOOKUP(A139,Soil!$B$2:$R$14,10,FALSE()),0.000000000001)</f>
        <v>1E-012</v>
      </c>
      <c r="F139" s="3" t="n">
        <f aca="false">VLOOKUP(A139,Soil!$B$2:$P$17,14,FALSE())</f>
        <v>0.012</v>
      </c>
      <c r="G139" s="3" t="n">
        <f aca="false">VLOOKUP(B139,LU!$B$1:$N$51,6,FALSE())</f>
        <v>0</v>
      </c>
      <c r="H139" s="3" t="n">
        <f aca="false">VLOOKUP(B139,LU!$B$1:$N$51,7,FALSE())</f>
        <v>0</v>
      </c>
      <c r="I139" s="3" t="n">
        <f aca="false">VLOOKUP(B139,LU!$B$1:$N$51,8,FALSE())</f>
        <v>0</v>
      </c>
      <c r="J139" s="3" t="n">
        <f aca="false">VLOOKUP(A139,Soil!$B$2:$P$17,13,FALSE())</f>
        <v>0</v>
      </c>
      <c r="K139" s="3" t="n">
        <f aca="false">VLOOKUP(B139,LU!$B$1:$N$51,5,FALSE())</f>
        <v>0.01</v>
      </c>
      <c r="L139" s="3" t="n">
        <f aca="false">VLOOKUP(A139,Soil!$B$2:$P$17,15,FALSE())</f>
        <v>0</v>
      </c>
      <c r="M139" s="0" t="n">
        <f aca="false">SoilVeg!G139</f>
        <v>100</v>
      </c>
      <c r="N139" s="0" t="n">
        <f aca="false">SoilVeg!H139</f>
        <v>1</v>
      </c>
      <c r="O139" s="0" t="n">
        <f aca="false">VLOOKUP(A139,Soil!$B$2:$S$14,18,FALSE())</f>
        <v>0</v>
      </c>
    </row>
    <row r="140" customFormat="false" ht="14.25" hidden="false" customHeight="false" outlineLevel="0" collapsed="false">
      <c r="A140" s="1" t="str">
        <f aca="false">SoilVeg!B140</f>
        <v>SAC</v>
      </c>
      <c r="B140" s="1" t="str">
        <f aca="false">SoilVeg!D140</f>
        <v>AZPPL</v>
      </c>
      <c r="C140" s="1" t="str">
        <f aca="false">SoilVeg!A140</f>
        <v>SACAZPPL</v>
      </c>
      <c r="D140" s="0" t="n">
        <f aca="false">IF(VLOOKUP(SoilVeg!C140,LU!$A$2:$O$27,15,FALSE())=0,VLOOKUP(A140,Soil!$B$2:$R$14,8,FALSE()),0.000000000001)</f>
        <v>0</v>
      </c>
      <c r="E140" s="0" t="n">
        <f aca="false">IF(VLOOKUP(SoilVeg!C140,LU!$A$2:$O$27,15,FALSE())=0,VLOOKUP(A140,Soil!$B$2:$R$14,10,FALSE()),0.000000000001)</f>
        <v>0</v>
      </c>
      <c r="F140" s="3" t="n">
        <f aca="false">VLOOKUP(A140,Soil!$B$2:$P$17,14,FALSE())</f>
        <v>0.012</v>
      </c>
      <c r="G140" s="3" t="n">
        <f aca="false">VLOOKUP(B140,LU!$B$1:$N$51,6,FALSE())</f>
        <v>0</v>
      </c>
      <c r="H140" s="3" t="n">
        <f aca="false">VLOOKUP(B140,LU!$B$1:$N$51,7,FALSE())</f>
        <v>0</v>
      </c>
      <c r="I140" s="3" t="n">
        <f aca="false">VLOOKUP(B140,LU!$B$1:$N$51,8,FALSE())</f>
        <v>2.5</v>
      </c>
      <c r="J140" s="3" t="n">
        <f aca="false">VLOOKUP(A140,Soil!$B$2:$P$17,13,FALSE())</f>
        <v>0</v>
      </c>
      <c r="K140" s="3" t="n">
        <f aca="false">VLOOKUP(B140,LU!$B$1:$N$51,5,FALSE())</f>
        <v>0.02</v>
      </c>
      <c r="L140" s="3" t="n">
        <f aca="false">VLOOKUP(A140,Soil!$B$2:$P$17,15,FALSE())</f>
        <v>0</v>
      </c>
      <c r="M140" s="0" t="n">
        <f aca="false">SoilVeg!G140</f>
        <v>0</v>
      </c>
      <c r="N140" s="0" t="n">
        <f aca="false">SoilVeg!H140</f>
        <v>0</v>
      </c>
      <c r="O140" s="0" t="n">
        <f aca="false">VLOOKUP(A140,Soil!$B$2:$S$14,18,FALSE())</f>
        <v>0</v>
      </c>
    </row>
    <row r="141" customFormat="false" ht="14.25" hidden="false" customHeight="false" outlineLevel="0" collapsed="false">
      <c r="A141" s="1" t="str">
        <f aca="false">SoilVeg!B141</f>
        <v>SAC</v>
      </c>
      <c r="B141" s="1" t="str">
        <f aca="false">SoilVeg!D141</f>
        <v>AZPP</v>
      </c>
      <c r="C141" s="1" t="str">
        <f aca="false">SoilVeg!A141</f>
        <v>SACAZPP</v>
      </c>
      <c r="D141" s="0" t="n">
        <f aca="false">IF(VLOOKUP(SoilVeg!C141,LU!$A$2:$O$27,15,FALSE())=0,VLOOKUP(A141,Soil!$B$2:$R$14,8,FALSE()),0.000000000001)</f>
        <v>0</v>
      </c>
      <c r="E141" s="0" t="n">
        <f aca="false">IF(VLOOKUP(SoilVeg!C141,LU!$A$2:$O$27,15,FALSE())=0,VLOOKUP(A141,Soil!$B$2:$R$14,10,FALSE()),0.000000000001)</f>
        <v>0</v>
      </c>
      <c r="F141" s="3" t="n">
        <f aca="false">VLOOKUP(A141,Soil!$B$2:$P$17,14,FALSE())</f>
        <v>0.012</v>
      </c>
      <c r="G141" s="3" t="n">
        <f aca="false">VLOOKUP(B141,LU!$B$1:$N$51,6,FALSE())</f>
        <v>0</v>
      </c>
      <c r="H141" s="3" t="n">
        <f aca="false">VLOOKUP(B141,LU!$B$1:$N$51,7,FALSE())</f>
        <v>0</v>
      </c>
      <c r="I141" s="3" t="n">
        <f aca="false">VLOOKUP(B141,LU!$B$1:$N$51,8,FALSE())</f>
        <v>7</v>
      </c>
      <c r="J141" s="3" t="n">
        <f aca="false">VLOOKUP(A141,Soil!$B$2:$P$17,13,FALSE())</f>
        <v>0</v>
      </c>
      <c r="K141" s="3" t="n">
        <f aca="false">VLOOKUP(B141,LU!$B$1:$N$51,5,FALSE())</f>
        <v>0.1</v>
      </c>
      <c r="L141" s="3" t="n">
        <f aca="false">VLOOKUP(A141,Soil!$B$2:$P$17,15,FALSE())</f>
        <v>0</v>
      </c>
      <c r="M141" s="0" t="n">
        <f aca="false">SoilVeg!G141</f>
        <v>0</v>
      </c>
      <c r="N141" s="0" t="n">
        <f aca="false">SoilVeg!H141</f>
        <v>0</v>
      </c>
      <c r="O141" s="0" t="n">
        <f aca="false">VLOOKUP(A141,Soil!$B$2:$S$14,18,FALSE())</f>
        <v>0</v>
      </c>
    </row>
    <row r="142" customFormat="false" ht="14.25" hidden="false" customHeight="false" outlineLevel="0" collapsed="false">
      <c r="A142" s="1" t="str">
        <f aca="false">SoilVeg!B142</f>
        <v>SAC</v>
      </c>
      <c r="B142" s="1" t="str">
        <f aca="false">SoilVeg!D142</f>
        <v>ETK</v>
      </c>
      <c r="C142" s="1" t="str">
        <f aca="false">SoilVeg!A142</f>
        <v>SACETK</v>
      </c>
      <c r="D142" s="0" t="n">
        <f aca="false">IF(VLOOKUP(SoilVeg!C142,LU!$A$2:$O$27,15,FALSE())=0,VLOOKUP(A142,Soil!$B$2:$R$14,8,FALSE()),0.000000000001)</f>
        <v>0</v>
      </c>
      <c r="E142" s="0" t="n">
        <f aca="false">IF(VLOOKUP(SoilVeg!C142,LU!$A$2:$O$27,15,FALSE())=0,VLOOKUP(A142,Soil!$B$2:$R$14,10,FALSE()),0.000000000001)</f>
        <v>0</v>
      </c>
      <c r="F142" s="3" t="n">
        <f aca="false">VLOOKUP(A142,Soil!$B$2:$P$17,14,FALSE())</f>
        <v>0.012</v>
      </c>
      <c r="G142" s="3" t="n">
        <f aca="false">VLOOKUP(B142,LU!$B$1:$N$51,6,FALSE())</f>
        <v>1.4</v>
      </c>
      <c r="H142" s="3" t="n">
        <f aca="false">VLOOKUP(B142,LU!$B$1:$N$51,7,FALSE())</f>
        <v>0.65</v>
      </c>
      <c r="I142" s="3" t="n">
        <f aca="false">VLOOKUP(B142,LU!$B$1:$N$51,8,FALSE())</f>
        <v>8</v>
      </c>
      <c r="J142" s="3" t="n">
        <f aca="false">VLOOKUP(A142,Soil!$B$2:$P$17,13,FALSE())</f>
        <v>0</v>
      </c>
      <c r="K142" s="3" t="n">
        <f aca="false">VLOOKUP(B142,LU!$B$1:$N$51,5,FALSE())</f>
        <v>0.35</v>
      </c>
      <c r="L142" s="3" t="n">
        <f aca="false">VLOOKUP(A142,Soil!$B$2:$P$17,15,FALSE())</f>
        <v>0</v>
      </c>
      <c r="M142" s="0" t="n">
        <f aca="false">SoilVeg!G142</f>
        <v>0</v>
      </c>
      <c r="N142" s="0" t="n">
        <f aca="false">SoilVeg!H142</f>
        <v>0</v>
      </c>
      <c r="O142" s="0" t="n">
        <f aca="false">VLOOKUP(A142,Soil!$B$2:$S$14,18,FALSE())</f>
        <v>0</v>
      </c>
    </row>
    <row r="143" customFormat="false" ht="14.25" hidden="false" customHeight="false" outlineLevel="0" collapsed="false">
      <c r="A143" s="1" t="str">
        <f aca="false">SoilVeg!B143</f>
        <v>SAC</v>
      </c>
      <c r="B143" s="1" t="str">
        <f aca="false">SoilVeg!D143</f>
        <v>ETK1</v>
      </c>
      <c r="C143" s="1" t="str">
        <f aca="false">SoilVeg!A143</f>
        <v>SACETK1</v>
      </c>
      <c r="D143" s="0" t="n">
        <f aca="false">IF(VLOOKUP(SoilVeg!C143,LU!$A$2:$O$27,15,FALSE())=0,VLOOKUP(A143,Soil!$B$2:$R$14,8,FALSE()),0.000000000001)</f>
        <v>0</v>
      </c>
      <c r="E143" s="0" t="n">
        <f aca="false">IF(VLOOKUP(SoilVeg!C143,LU!$A$2:$O$27,15,FALSE())=0,VLOOKUP(A143,Soil!$B$2:$R$14,10,FALSE()),0.000000000001)</f>
        <v>0</v>
      </c>
      <c r="F143" s="3" t="n">
        <f aca="false">VLOOKUP(A143,Soil!$B$2:$P$17,14,FALSE())</f>
        <v>0.012</v>
      </c>
      <c r="G143" s="3" t="n">
        <f aca="false">VLOOKUP(B143,LU!$B$1:$N$51,6,FALSE())</f>
        <v>1</v>
      </c>
      <c r="H143" s="3" t="n">
        <f aca="false">VLOOKUP(B143,LU!$B$1:$N$51,7,FALSE())</f>
        <v>0.4</v>
      </c>
      <c r="I143" s="3" t="n">
        <f aca="false">VLOOKUP(B143,LU!$B$1:$N$51,8,FALSE())</f>
        <v>5</v>
      </c>
      <c r="J143" s="3" t="n">
        <f aca="false">VLOOKUP(A143,Soil!$B$2:$P$17,13,FALSE())</f>
        <v>0</v>
      </c>
      <c r="K143" s="3" t="n">
        <f aca="false">VLOOKUP(B143,LU!$B$1:$N$51,5,FALSE())</f>
        <v>0.15</v>
      </c>
      <c r="L143" s="3" t="n">
        <f aca="false">VLOOKUP(A143,Soil!$B$2:$P$17,15,FALSE())</f>
        <v>0</v>
      </c>
      <c r="M143" s="0" t="n">
        <f aca="false">SoilVeg!G143</f>
        <v>0</v>
      </c>
      <c r="N143" s="0" t="n">
        <f aca="false">SoilVeg!H143</f>
        <v>0</v>
      </c>
      <c r="O143" s="0" t="n">
        <f aca="false">VLOOKUP(A143,Soil!$B$2:$S$14,18,FALSE())</f>
        <v>0</v>
      </c>
    </row>
    <row r="144" customFormat="false" ht="14.25" hidden="false" customHeight="false" outlineLevel="0" collapsed="false">
      <c r="A144" s="1" t="str">
        <f aca="false">SoilVeg!B144</f>
        <v>SAC</v>
      </c>
      <c r="B144" s="1" t="str">
        <f aca="false">SoilVeg!D144</f>
        <v>ETK2</v>
      </c>
      <c r="C144" s="1" t="str">
        <f aca="false">SoilVeg!A144</f>
        <v>SACETK2</v>
      </c>
      <c r="D144" s="0" t="n">
        <f aca="false">IF(VLOOKUP(SoilVeg!C144,LU!$A$2:$O$27,15,FALSE())=0,VLOOKUP(A144,Soil!$B$2:$R$14,8,FALSE()),0.000000000001)</f>
        <v>0</v>
      </c>
      <c r="E144" s="0" t="n">
        <f aca="false">IF(VLOOKUP(SoilVeg!C144,LU!$A$2:$O$27,15,FALSE())=0,VLOOKUP(A144,Soil!$B$2:$R$14,10,FALSE()),0.000000000001)</f>
        <v>0</v>
      </c>
      <c r="F144" s="3" t="n">
        <f aca="false">VLOOKUP(A144,Soil!$B$2:$P$17,14,FALSE())</f>
        <v>0.012</v>
      </c>
      <c r="G144" s="3" t="n">
        <f aca="false">VLOOKUP(B144,LU!$B$1:$N$51,6,FALSE())</f>
        <v>1.1</v>
      </c>
      <c r="H144" s="3" t="n">
        <f aca="false">VLOOKUP(B144,LU!$B$1:$N$51,7,FALSE())</f>
        <v>0.4</v>
      </c>
      <c r="I144" s="3" t="n">
        <f aca="false">VLOOKUP(B144,LU!$B$1:$N$51,8,FALSE())</f>
        <v>7</v>
      </c>
      <c r="J144" s="3" t="n">
        <f aca="false">VLOOKUP(A144,Soil!$B$2:$P$17,13,FALSE())</f>
        <v>0</v>
      </c>
      <c r="K144" s="3" t="n">
        <f aca="false">VLOOKUP(B144,LU!$B$1:$N$51,5,FALSE())</f>
        <v>0.35</v>
      </c>
      <c r="L144" s="3" t="n">
        <f aca="false">VLOOKUP(A144,Soil!$B$2:$P$17,15,FALSE())</f>
        <v>0</v>
      </c>
      <c r="M144" s="0" t="n">
        <f aca="false">SoilVeg!G144</f>
        <v>0</v>
      </c>
      <c r="N144" s="0" t="n">
        <f aca="false">SoilVeg!H144</f>
        <v>0</v>
      </c>
      <c r="O144" s="0" t="n">
        <f aca="false">VLOOKUP(A144,Soil!$B$2:$S$14,18,FALSE())</f>
        <v>0</v>
      </c>
    </row>
    <row r="145" customFormat="false" ht="14.25" hidden="false" customHeight="false" outlineLevel="0" collapsed="false">
      <c r="A145" s="1" t="str">
        <f aca="false">SoilVeg!B145</f>
        <v>SAC</v>
      </c>
      <c r="B145" s="1" t="str">
        <f aca="false">SoilVeg!D145</f>
        <v>ETK3</v>
      </c>
      <c r="C145" s="1" t="str">
        <f aca="false">SoilVeg!A145</f>
        <v>SACETK3</v>
      </c>
      <c r="D145" s="0" t="n">
        <f aca="false">IF(VLOOKUP(SoilVeg!C145,LU!$A$2:$O$27,15,FALSE())=0,VLOOKUP(A145,Soil!$B$2:$R$14,8,FALSE()),0.000000000001)</f>
        <v>0</v>
      </c>
      <c r="E145" s="0" t="n">
        <f aca="false">IF(VLOOKUP(SoilVeg!C145,LU!$A$2:$O$27,15,FALSE())=0,VLOOKUP(A145,Soil!$B$2:$R$14,10,FALSE()),0.000000000001)</f>
        <v>0</v>
      </c>
      <c r="F145" s="0" t="n">
        <f aca="false">VLOOKUP(A145,Soil!$B$2:$P$17,14,FALSE())</f>
        <v>0.012</v>
      </c>
      <c r="G145" s="0" t="n">
        <f aca="false">VLOOKUP(B145,LU!$B$1:$N$51,6,FALSE())</f>
        <v>1.35454545455</v>
      </c>
      <c r="H145" s="0" t="n">
        <f aca="false">VLOOKUP(B145,LU!$B$1:$N$51,7,FALSE())</f>
        <v>0.62272727273</v>
      </c>
      <c r="I145" s="0" t="n">
        <f aca="false">VLOOKUP(B145,LU!$B$1:$N$51,8,FALSE())</f>
        <v>10</v>
      </c>
      <c r="J145" s="0" t="n">
        <f aca="false">VLOOKUP(A145,Soil!$B$2:$P$17,13,FALSE())</f>
        <v>0</v>
      </c>
      <c r="K145" s="0" t="n">
        <f aca="false">VLOOKUP(B145,LU!$B$1:$N$51,5,FALSE())</f>
        <v>0.4</v>
      </c>
      <c r="L145" s="0" t="n">
        <f aca="false">VLOOKUP(A145,Soil!$B$2:$P$17,15,FALSE())</f>
        <v>0</v>
      </c>
      <c r="M145" s="0" t="n">
        <f aca="false">SoilVeg!G145</f>
        <v>0</v>
      </c>
      <c r="N145" s="0" t="n">
        <f aca="false">SoilVeg!H145</f>
        <v>0</v>
      </c>
      <c r="O145" s="0" t="n">
        <f aca="false">VLOOKUP(A145,Soil!$B$2:$S$14,18,FALSE())</f>
        <v>0</v>
      </c>
    </row>
    <row r="146" customFormat="false" ht="14.25" hidden="false" customHeight="false" outlineLevel="0" collapsed="false">
      <c r="A146" s="1" t="str">
        <f aca="false">SoilVeg!B146</f>
        <v>SAC</v>
      </c>
      <c r="B146" s="1" t="str">
        <f aca="false">SoilVeg!D146</f>
        <v>VT</v>
      </c>
      <c r="C146" s="1" t="str">
        <f aca="false">SoilVeg!A146</f>
        <v>SACVT</v>
      </c>
      <c r="D146" s="0" t="n">
        <f aca="false">IF(VLOOKUP(SoilVeg!C146,LU!$A$2:$O$27,15,FALSE())=0,VLOOKUP(A146,Soil!$B$2:$R$14,8,FALSE()),0.000000000001)</f>
        <v>1E-012</v>
      </c>
      <c r="E146" s="0" t="n">
        <f aca="false">IF(VLOOKUP(SoilVeg!C146,LU!$A$2:$O$27,15,FALSE())=0,VLOOKUP(A146,Soil!$B$2:$R$14,10,FALSE()),0.000000000001)</f>
        <v>1E-012</v>
      </c>
      <c r="F146" s="0" t="n">
        <f aca="false">VLOOKUP(A146,Soil!$B$2:$P$17,14,FALSE())</f>
        <v>0.012</v>
      </c>
      <c r="G146" s="0" t="n">
        <f aca="false">VLOOKUP(B146,LU!$B$1:$N$51,6,FALSE())</f>
        <v>0</v>
      </c>
      <c r="H146" s="0" t="n">
        <f aca="false">VLOOKUP(B146,LU!$B$1:$N$51,7,FALSE())</f>
        <v>0</v>
      </c>
      <c r="I146" s="0" t="n">
        <f aca="false">VLOOKUP(B146,LU!$B$1:$N$51,8,FALSE())</f>
        <v>0</v>
      </c>
      <c r="J146" s="0" t="n">
        <f aca="false">VLOOKUP(A146,Soil!$B$2:$P$17,13,FALSE())</f>
        <v>0</v>
      </c>
      <c r="K146" s="0" t="n">
        <f aca="false">VLOOKUP(B146,LU!$B$1:$N$51,5,FALSE())</f>
        <v>0.03</v>
      </c>
      <c r="L146" s="0" t="n">
        <f aca="false">VLOOKUP(A146,Soil!$B$2:$P$17,15,FALSE())</f>
        <v>0</v>
      </c>
      <c r="M146" s="0" t="n">
        <f aca="false">SoilVeg!G146</f>
        <v>100</v>
      </c>
      <c r="N146" s="0" t="n">
        <f aca="false">SoilVeg!H146</f>
        <v>1</v>
      </c>
      <c r="O146" s="0" t="n">
        <f aca="false">VLOOKUP(A146,Soil!$B$2:$S$14,18,FALSE())</f>
        <v>0</v>
      </c>
    </row>
    <row r="147" customFormat="false" ht="14.25" hidden="false" customHeight="false" outlineLevel="0" collapsed="false">
      <c r="A147" s="1" t="str">
        <f aca="false">SoilVeg!B147</f>
        <v>SAC</v>
      </c>
      <c r="B147" s="1" t="str">
        <f aca="false">SoilVeg!D147</f>
        <v>VP</v>
      </c>
      <c r="C147" s="1" t="str">
        <f aca="false">SoilVeg!A147</f>
        <v>SACVP</v>
      </c>
      <c r="D147" s="0" t="n">
        <f aca="false">IF(VLOOKUP(SoilVeg!C147,LU!$A$2:$O$27,15,FALSE())=0,VLOOKUP(A147,Soil!$B$2:$R$14,8,FALSE()),0.000000000001)</f>
        <v>1E-012</v>
      </c>
      <c r="E147" s="0" t="n">
        <f aca="false">IF(VLOOKUP(SoilVeg!C147,LU!$A$2:$O$27,15,FALSE())=0,VLOOKUP(A147,Soil!$B$2:$R$14,10,FALSE()),0.000000000001)</f>
        <v>1E-012</v>
      </c>
      <c r="F147" s="0" t="n">
        <f aca="false">VLOOKUP(A147,Soil!$B$2:$P$17,14,FALSE())</f>
        <v>0.012</v>
      </c>
      <c r="G147" s="0" t="n">
        <f aca="false">VLOOKUP(B147,LU!$B$1:$N$51,6,FALSE())</f>
        <v>0</v>
      </c>
      <c r="H147" s="0" t="n">
        <f aca="false">VLOOKUP(B147,LU!$B$1:$N$51,7,FALSE())</f>
        <v>0</v>
      </c>
      <c r="I147" s="0" t="n">
        <f aca="false">VLOOKUP(B147,LU!$B$1:$N$51,8,FALSE())</f>
        <v>0</v>
      </c>
      <c r="J147" s="0" t="n">
        <f aca="false">VLOOKUP(A147,Soil!$B$2:$P$17,13,FALSE())</f>
        <v>0</v>
      </c>
      <c r="K147" s="0" t="n">
        <f aca="false">VLOOKUP(B147,LU!$B$1:$N$51,5,FALSE())</f>
        <v>0.01</v>
      </c>
      <c r="L147" s="0" t="n">
        <f aca="false">VLOOKUP(A147,Soil!$B$2:$P$17,15,FALSE())</f>
        <v>0</v>
      </c>
      <c r="M147" s="0" t="n">
        <f aca="false">SoilVeg!G147</f>
        <v>100</v>
      </c>
      <c r="N147" s="0" t="n">
        <f aca="false">SoilVeg!H147</f>
        <v>1</v>
      </c>
      <c r="O147" s="0" t="n">
        <f aca="false">VLOOKUP(A147,Soil!$B$2:$S$14,18,FALSE())</f>
        <v>0</v>
      </c>
    </row>
    <row r="148" customFormat="false" ht="14.25" hidden="false" customHeight="false" outlineLevel="0" collapsed="false">
      <c r="A148" s="1" t="str">
        <f aca="false">SoilVeg!B148</f>
        <v>SAC</v>
      </c>
      <c r="B148" s="1" t="str">
        <f aca="false">SoilVeg!D148</f>
        <v>TPT</v>
      </c>
      <c r="C148" s="1" t="str">
        <f aca="false">SoilVeg!A148</f>
        <v>SACTPT</v>
      </c>
      <c r="D148" s="0" t="n">
        <f aca="false">IF(VLOOKUP(SoilVeg!C148,LU!$A$2:$O$27,15,FALSE())=0,VLOOKUP(A148,Soil!$B$2:$R$14,8,FALSE()),0.000000000001)</f>
        <v>0</v>
      </c>
      <c r="E148" s="0" t="n">
        <f aca="false">IF(VLOOKUP(SoilVeg!C148,LU!$A$2:$O$27,15,FALSE())=0,VLOOKUP(A148,Soil!$B$2:$R$14,10,FALSE()),0.000000000001)</f>
        <v>0</v>
      </c>
      <c r="F148" s="0" t="n">
        <f aca="false">VLOOKUP(A148,Soil!$B$2:$P$17,14,FALSE())</f>
        <v>0.012</v>
      </c>
      <c r="G148" s="0" t="n">
        <f aca="false">VLOOKUP(B148,LU!$B$1:$N$51,6,FALSE())</f>
        <v>1.1</v>
      </c>
      <c r="H148" s="0" t="n">
        <f aca="false">VLOOKUP(B148,LU!$B$1:$N$51,7,FALSE())</f>
        <v>0.4</v>
      </c>
      <c r="I148" s="0" t="n">
        <f aca="false">VLOOKUP(B148,LU!$B$1:$N$51,8,FALSE())</f>
        <v>7</v>
      </c>
      <c r="J148" s="0" t="n">
        <f aca="false">VLOOKUP(A148,Soil!$B$2:$P$17,13,FALSE())</f>
        <v>0</v>
      </c>
      <c r="K148" s="0" t="n">
        <f aca="false">VLOOKUP(B148,LU!$B$1:$N$51,5,FALSE())</f>
        <v>0.275</v>
      </c>
      <c r="L148" s="0" t="n">
        <f aca="false">VLOOKUP(A148,Soil!$B$2:$P$17,15,FALSE())</f>
        <v>0</v>
      </c>
      <c r="M148" s="0" t="n">
        <f aca="false">SoilVeg!G148</f>
        <v>0</v>
      </c>
      <c r="N148" s="0" t="n">
        <f aca="false">SoilVeg!H148</f>
        <v>0</v>
      </c>
      <c r="O148" s="0" t="n">
        <f aca="false">VLOOKUP(A148,Soil!$B$2:$S$14,18,FALSE())</f>
        <v>0</v>
      </c>
    </row>
    <row r="149" customFormat="false" ht="14.25" hidden="false" customHeight="false" outlineLevel="0" collapsed="false">
      <c r="A149" s="1" t="str">
        <f aca="false">SoilVeg!B149</f>
        <v>SAC</v>
      </c>
      <c r="B149" s="1" t="str">
        <f aca="false">SoilVeg!D149</f>
        <v>VPT</v>
      </c>
      <c r="C149" s="1" t="str">
        <f aca="false">SoilVeg!A149</f>
        <v>SACVPT</v>
      </c>
      <c r="D149" s="0" t="n">
        <f aca="false">IF(VLOOKUP(SoilVeg!C149,LU!$A$2:$O$27,15,FALSE())=0,VLOOKUP(A149,Soil!$B$2:$R$14,8,FALSE()),0.000000000001)</f>
        <v>1E-012</v>
      </c>
      <c r="E149" s="0" t="n">
        <f aca="false">IF(VLOOKUP(SoilVeg!C149,LU!$A$2:$O$27,15,FALSE())=0,VLOOKUP(A149,Soil!$B$2:$R$14,10,FALSE()),0.000000000001)</f>
        <v>1E-012</v>
      </c>
      <c r="F149" s="0" t="n">
        <f aca="false">VLOOKUP(A149,Soil!$B$2:$P$17,14,FALSE())</f>
        <v>0.012</v>
      </c>
      <c r="G149" s="0" t="n">
        <f aca="false">VLOOKUP(B149,LU!$B$1:$N$51,6,FALSE())</f>
        <v>0</v>
      </c>
      <c r="H149" s="0" t="n">
        <f aca="false">VLOOKUP(B149,LU!$B$1:$N$51,7,FALSE())</f>
        <v>0</v>
      </c>
      <c r="I149" s="0" t="n">
        <f aca="false">VLOOKUP(B149,LU!$B$1:$N$51,8,FALSE())</f>
        <v>150</v>
      </c>
      <c r="J149" s="0" t="n">
        <f aca="false">VLOOKUP(A149,Soil!$B$2:$P$17,13,FALSE())</f>
        <v>0</v>
      </c>
      <c r="K149" s="0" t="n">
        <f aca="false">VLOOKUP(B149,LU!$B$1:$N$51,5,FALSE())</f>
        <v>0.01</v>
      </c>
      <c r="L149" s="0" t="n">
        <f aca="false">VLOOKUP(A149,Soil!$B$2:$P$17,15,FALSE())</f>
        <v>0</v>
      </c>
      <c r="M149" s="0" t="n">
        <f aca="false">SoilVeg!G149</f>
        <v>100</v>
      </c>
      <c r="N149" s="0" t="n">
        <f aca="false">SoilVeg!H149</f>
        <v>1</v>
      </c>
      <c r="O149" s="0" t="n">
        <f aca="false">VLOOKUP(A149,Soil!$B$2:$S$14,18,FALSE())</f>
        <v>0</v>
      </c>
    </row>
    <row r="150" customFormat="false" ht="14.25" hidden="false" customHeight="false" outlineLevel="0" collapsed="false">
      <c r="A150" s="1" t="str">
        <f aca="false">SoilVeg!B150</f>
        <v>SAC</v>
      </c>
      <c r="B150" s="1" t="str">
        <f aca="false">SoilVeg!D150</f>
        <v>MOK</v>
      </c>
      <c r="C150" s="1" t="str">
        <f aca="false">SoilVeg!A150</f>
        <v>SACMOK</v>
      </c>
      <c r="D150" s="0" t="n">
        <f aca="false">IF(VLOOKUP(SoilVeg!C150,LU!$A$2:$O$27,15,FALSE())=0,VLOOKUP(A150,Soil!$B$2:$R$14,8,FALSE()),0.000000000001)</f>
        <v>0</v>
      </c>
      <c r="E150" s="0" t="n">
        <f aca="false">IF(VLOOKUP(SoilVeg!C150,LU!$A$2:$O$27,15,FALSE())=0,VLOOKUP(A150,Soil!$B$2:$R$14,10,FALSE()),0.000000000001)</f>
        <v>0</v>
      </c>
      <c r="F150" s="0" t="n">
        <f aca="false">VLOOKUP(A150,Soil!$B$2:$P$17,14,FALSE())</f>
        <v>0.012</v>
      </c>
      <c r="G150" s="0" t="n">
        <f aca="false">VLOOKUP(B150,LU!$B$1:$N$51,6,FALSE())</f>
        <v>1.35454545455</v>
      </c>
      <c r="H150" s="0" t="n">
        <f aca="false">VLOOKUP(B150,LU!$B$1:$N$51,7,FALSE())</f>
        <v>0.62272727273</v>
      </c>
      <c r="I150" s="0" t="n">
        <f aca="false">VLOOKUP(B150,LU!$B$1:$N$51,8,FALSE())</f>
        <v>10</v>
      </c>
      <c r="J150" s="0" t="n">
        <f aca="false">VLOOKUP(A150,Soil!$B$2:$P$17,13,FALSE())</f>
        <v>0</v>
      </c>
      <c r="K150" s="0" t="n">
        <f aca="false">VLOOKUP(B150,LU!$B$1:$N$51,5,FALSE())</f>
        <v>0.4</v>
      </c>
      <c r="L150" s="0" t="n">
        <f aca="false">VLOOKUP(A150,Soil!$B$2:$P$17,15,FALSE())</f>
        <v>0</v>
      </c>
      <c r="M150" s="0" t="n">
        <f aca="false">SoilVeg!G150</f>
        <v>0</v>
      </c>
      <c r="N150" s="0" t="n">
        <f aca="false">SoilVeg!H150</f>
        <v>0</v>
      </c>
      <c r="O150" s="0" t="n">
        <f aca="false">VLOOKUP(A150,Soil!$B$2:$S$14,18,FALSE())</f>
        <v>0</v>
      </c>
    </row>
    <row r="151" customFormat="false" ht="14.25" hidden="false" customHeight="false" outlineLevel="0" collapsed="false">
      <c r="A151" s="1" t="str">
        <f aca="false">SoilVeg!B151</f>
        <v>SAC</v>
      </c>
      <c r="B151" s="1" t="str">
        <f aca="false">SoilVeg!D151</f>
        <v>RET</v>
      </c>
      <c r="C151" s="1" t="str">
        <f aca="false">SoilVeg!A151</f>
        <v>SACRET</v>
      </c>
      <c r="D151" s="0" t="n">
        <f aca="false">IF(VLOOKUP(SoilVeg!C151,LU!$A$2:$O$27,15,FALSE())=0,VLOOKUP(A151,Soil!$B$2:$R$14,8,FALSE()),0.000000000001)</f>
        <v>0</v>
      </c>
      <c r="E151" s="0" t="n">
        <f aca="false">IF(VLOOKUP(SoilVeg!C151,LU!$A$2:$O$27,15,FALSE())=0,VLOOKUP(A151,Soil!$B$2:$R$14,10,FALSE()),0.000000000001)</f>
        <v>0</v>
      </c>
      <c r="F151" s="0" t="n">
        <f aca="false">VLOOKUP(A151,Soil!$B$2:$P$17,14,FALSE())</f>
        <v>0.012</v>
      </c>
      <c r="G151" s="0" t="n">
        <f aca="false">VLOOKUP(B151,LU!$B$1:$N$51,6,FALSE())</f>
        <v>1.1</v>
      </c>
      <c r="H151" s="0" t="n">
        <f aca="false">VLOOKUP(B151,LU!$B$1:$N$51,7,FALSE())</f>
        <v>0.4</v>
      </c>
      <c r="I151" s="0" t="n">
        <f aca="false">VLOOKUP(B151,LU!$B$1:$N$51,8,FALSE())</f>
        <v>150</v>
      </c>
      <c r="J151" s="0" t="n">
        <f aca="false">VLOOKUP(A151,Soil!$B$2:$P$17,13,FALSE())</f>
        <v>0</v>
      </c>
      <c r="K151" s="0" t="n">
        <f aca="false">VLOOKUP(B151,LU!$B$1:$N$51,5,FALSE())</f>
        <v>0.275</v>
      </c>
      <c r="L151" s="0" t="n">
        <f aca="false">VLOOKUP(A151,Soil!$B$2:$P$17,15,FALSE())</f>
        <v>0</v>
      </c>
      <c r="M151" s="0" t="n">
        <f aca="false">SoilVeg!G151</f>
        <v>0</v>
      </c>
      <c r="N151" s="0" t="n">
        <f aca="false">SoilVeg!H151</f>
        <v>0</v>
      </c>
      <c r="O151" s="0" t="n">
        <f aca="false">VLOOKUP(A151,Soil!$B$2:$S$14,18,FALSE())</f>
        <v>0</v>
      </c>
    </row>
    <row r="152" customFormat="false" ht="14.25" hidden="false" customHeight="false" outlineLevel="0" collapsed="false">
      <c r="A152" s="1" t="str">
        <f aca="false">SoilVeg!B152</f>
        <v>SACL</v>
      </c>
      <c r="B152" s="1" t="str">
        <f aca="false">SoilVeg!D152</f>
        <v>OP</v>
      </c>
      <c r="C152" s="1" t="str">
        <f aca="false">SoilVeg!A152</f>
        <v>SACLOP</v>
      </c>
      <c r="D152" s="0" t="n">
        <f aca="false">IF(VLOOKUP(SoilVeg!C152,LU!$A$2:$O$27,15,FALSE())=0,VLOOKUP(A152,Soil!$B$2:$R$14,8,FALSE()),0.000000000001)</f>
        <v>5.89153993055555E-006</v>
      </c>
      <c r="E152" s="0" t="n">
        <f aca="false">IF(VLOOKUP(SoilVeg!C152,LU!$A$2:$O$27,15,FALSE())=0,VLOOKUP(A152,Soil!$B$2:$R$14,10,FALSE()),0.000000000001)</f>
        <v>8.83179565639177E-005</v>
      </c>
      <c r="F152" s="0" t="n">
        <f aca="false">VLOOKUP(A152,Soil!$B$2:$P$17,14,FALSE())</f>
        <v>0.012</v>
      </c>
      <c r="G152" s="0" t="n">
        <f aca="false">VLOOKUP(B152,LU!$B$1:$N$51,6,FALSE())</f>
        <v>0.16</v>
      </c>
      <c r="H152" s="0" t="n">
        <f aca="false">VLOOKUP(B152,LU!$B$1:$N$51,7,FALSE())</f>
        <v>0.13</v>
      </c>
      <c r="I152" s="0" t="n">
        <f aca="false">VLOOKUP(B152,LU!$B$1:$N$51,8,FALSE())</f>
        <v>5</v>
      </c>
      <c r="J152" s="0" t="n">
        <f aca="false">VLOOKUP(A152,Soil!$B$2:$P$17,13,FALSE())</f>
        <v>1.7025</v>
      </c>
      <c r="K152" s="0" t="n">
        <f aca="false">VLOOKUP(B152,LU!$B$1:$N$51,5,FALSE())</f>
        <v>0.075</v>
      </c>
      <c r="L152" s="0" t="n">
        <f aca="false">VLOOKUP(A152,Soil!$B$2:$P$17,15,FALSE())</f>
        <v>0.6028</v>
      </c>
      <c r="M152" s="0" t="n">
        <f aca="false">SoilVeg!G152</f>
        <v>11.1</v>
      </c>
      <c r="N152" s="0" t="n">
        <f aca="false">SoilVeg!H152</f>
        <v>0.264</v>
      </c>
      <c r="O152" s="0" t="n">
        <f aca="false">VLOOKUP(A152,Soil!$B$2:$S$14,18,FALSE())</f>
        <v>0.15</v>
      </c>
    </row>
    <row r="153" customFormat="false" ht="14.25" hidden="false" customHeight="false" outlineLevel="0" collapsed="false">
      <c r="A153" s="1" t="str">
        <f aca="false">SoilVeg!B153</f>
        <v>SACL</v>
      </c>
      <c r="B153" s="1" t="str">
        <f aca="false">SoilVeg!D153</f>
        <v>OPTP</v>
      </c>
      <c r="C153" s="1" t="str">
        <f aca="false">SoilVeg!A153</f>
        <v>SACLOPTP</v>
      </c>
      <c r="D153" s="0" t="n">
        <f aca="false">IF(VLOOKUP(SoilVeg!C153,LU!$A$2:$O$27,15,FALSE())=0,VLOOKUP(A153,Soil!$B$2:$R$14,8,FALSE()),0.000000000001)</f>
        <v>5.89153993055555E-006</v>
      </c>
      <c r="E153" s="0" t="n">
        <f aca="false">IF(VLOOKUP(SoilVeg!C153,LU!$A$2:$O$27,15,FALSE())=0,VLOOKUP(A153,Soil!$B$2:$R$14,10,FALSE()),0.000000000001)</f>
        <v>8.83179565639177E-005</v>
      </c>
      <c r="F153" s="0" t="n">
        <f aca="false">VLOOKUP(A153,Soil!$B$2:$P$17,14,FALSE())</f>
        <v>0.012</v>
      </c>
      <c r="G153" s="0" t="n">
        <f aca="false">VLOOKUP(B153,LU!$B$1:$N$51,6,FALSE())</f>
        <v>1.1</v>
      </c>
      <c r="H153" s="0" t="n">
        <f aca="false">VLOOKUP(B153,LU!$B$1:$N$51,7,FALSE())</f>
        <v>0.4</v>
      </c>
      <c r="I153" s="0" t="n">
        <f aca="false">VLOOKUP(B153,LU!$B$1:$N$51,8,FALSE())</f>
        <v>7</v>
      </c>
      <c r="J153" s="0" t="n">
        <f aca="false">VLOOKUP(A153,Soil!$B$2:$P$17,13,FALSE())</f>
        <v>1.7025</v>
      </c>
      <c r="K153" s="0" t="n">
        <f aca="false">VLOOKUP(B153,LU!$B$1:$N$51,5,FALSE())</f>
        <v>0.275</v>
      </c>
      <c r="L153" s="0" t="n">
        <f aca="false">VLOOKUP(A153,Soil!$B$2:$P$17,15,FALSE())</f>
        <v>0.6028</v>
      </c>
      <c r="M153" s="0" t="n">
        <f aca="false">SoilVeg!G153</f>
        <v>22.2</v>
      </c>
      <c r="N153" s="0" t="n">
        <f aca="false">SoilVeg!H153</f>
        <v>0.264</v>
      </c>
      <c r="O153" s="0" t="n">
        <f aca="false">VLOOKUP(A153,Soil!$B$2:$S$14,18,FALSE())</f>
        <v>0.15</v>
      </c>
    </row>
    <row r="154" customFormat="false" ht="14.25" hidden="false" customHeight="false" outlineLevel="0" collapsed="false">
      <c r="A154" s="1" t="str">
        <f aca="false">SoilVeg!B154</f>
        <v>SACL</v>
      </c>
      <c r="B154" s="1" t="str">
        <f aca="false">SoilVeg!D154</f>
        <v>OPSR</v>
      </c>
      <c r="C154" s="1" t="str">
        <f aca="false">SoilVeg!A154</f>
        <v>SACLOPSR</v>
      </c>
      <c r="D154" s="0" t="n">
        <f aca="false">IF(VLOOKUP(SoilVeg!C154,LU!$A$2:$O$27,15,FALSE())=0,VLOOKUP(A154,Soil!$B$2:$R$14,8,FALSE()),0.000000000001)</f>
        <v>5.89153993055555E-006</v>
      </c>
      <c r="E154" s="0" t="n">
        <f aca="false">IF(VLOOKUP(SoilVeg!C154,LU!$A$2:$O$27,15,FALSE())=0,VLOOKUP(A154,Soil!$B$2:$R$14,10,FALSE()),0.000000000001)</f>
        <v>8.83179565639177E-005</v>
      </c>
      <c r="F154" s="0" t="n">
        <f aca="false">VLOOKUP(A154,Soil!$B$2:$P$17,14,FALSE())</f>
        <v>0.012</v>
      </c>
      <c r="G154" s="0" t="n">
        <f aca="false">VLOOKUP(B154,LU!$B$1:$N$51,6,FALSE())</f>
        <v>0.26</v>
      </c>
      <c r="H154" s="0" t="n">
        <f aca="false">VLOOKUP(B154,LU!$B$1:$N$51,7,FALSE())</f>
        <v>0.25</v>
      </c>
      <c r="I154" s="0" t="n">
        <f aca="false">VLOOKUP(B154,LU!$B$1:$N$51,8,FALSE())</f>
        <v>4</v>
      </c>
      <c r="J154" s="0" t="n">
        <f aca="false">VLOOKUP(A154,Soil!$B$2:$P$17,13,FALSE())</f>
        <v>1.7025</v>
      </c>
      <c r="K154" s="0" t="n">
        <f aca="false">VLOOKUP(B154,LU!$B$1:$N$51,5,FALSE())</f>
        <v>0.06</v>
      </c>
      <c r="L154" s="0" t="n">
        <f aca="false">VLOOKUP(A154,Soil!$B$2:$P$17,15,FALSE())</f>
        <v>0.6028</v>
      </c>
      <c r="M154" s="0" t="n">
        <f aca="false">SoilVeg!G154</f>
        <v>8.88</v>
      </c>
      <c r="N154" s="0" t="n">
        <f aca="false">SoilVeg!H154</f>
        <v>0.264</v>
      </c>
      <c r="O154" s="0" t="n">
        <f aca="false">VLOOKUP(A154,Soil!$B$2:$S$14,18,FALSE())</f>
        <v>0.15</v>
      </c>
    </row>
    <row r="155" customFormat="false" ht="14.25" hidden="false" customHeight="false" outlineLevel="0" collapsed="false">
      <c r="A155" s="1" t="str">
        <f aca="false">SoilVeg!B155</f>
        <v>SACL</v>
      </c>
      <c r="B155" s="1" t="str">
        <f aca="false">SoilVeg!D155</f>
        <v>OPUR</v>
      </c>
      <c r="C155" s="1" t="str">
        <f aca="false">SoilVeg!A155</f>
        <v>SACLOPUR</v>
      </c>
      <c r="D155" s="0" t="n">
        <f aca="false">IF(VLOOKUP(SoilVeg!C155,LU!$A$2:$O$27,15,FALSE())=0,VLOOKUP(A155,Soil!$B$2:$R$14,8,FALSE()),0.000000000001)</f>
        <v>5.89153993055555E-006</v>
      </c>
      <c r="E155" s="0" t="n">
        <f aca="false">IF(VLOOKUP(SoilVeg!C155,LU!$A$2:$O$27,15,FALSE())=0,VLOOKUP(A155,Soil!$B$2:$R$14,10,FALSE()),0.000000000001)</f>
        <v>8.83179565639177E-005</v>
      </c>
      <c r="F155" s="0" t="n">
        <f aca="false">VLOOKUP(A155,Soil!$B$2:$P$17,14,FALSE())</f>
        <v>0.012</v>
      </c>
      <c r="G155" s="0" t="n">
        <f aca="false">VLOOKUP(B155,LU!$B$1:$N$51,6,FALSE())</f>
        <v>0.4</v>
      </c>
      <c r="H155" s="0" t="n">
        <f aca="false">VLOOKUP(B155,LU!$B$1:$N$51,7,FALSE())</f>
        <v>0.3</v>
      </c>
      <c r="I155" s="0" t="n">
        <f aca="false">VLOOKUP(B155,LU!$B$1:$N$51,8,FALSE())</f>
        <v>6</v>
      </c>
      <c r="J155" s="0" t="n">
        <f aca="false">VLOOKUP(A155,Soil!$B$2:$P$17,13,FALSE())</f>
        <v>1.7025</v>
      </c>
      <c r="K155" s="0" t="n">
        <f aca="false">VLOOKUP(B155,LU!$B$1:$N$51,5,FALSE())</f>
        <v>0.1</v>
      </c>
      <c r="L155" s="0" t="n">
        <f aca="false">VLOOKUP(A155,Soil!$B$2:$P$17,15,FALSE())</f>
        <v>0.6028</v>
      </c>
      <c r="M155" s="0" t="n">
        <f aca="false">SoilVeg!G155</f>
        <v>11.1</v>
      </c>
      <c r="N155" s="0" t="n">
        <f aca="false">SoilVeg!H155</f>
        <v>0.264</v>
      </c>
      <c r="O155" s="0" t="n">
        <f aca="false">VLOOKUP(A155,Soil!$B$2:$S$14,18,FALSE())</f>
        <v>0.15</v>
      </c>
    </row>
    <row r="156" customFormat="false" ht="14.25" hidden="false" customHeight="false" outlineLevel="0" collapsed="false">
      <c r="A156" s="1" t="str">
        <f aca="false">SoilVeg!B156</f>
        <v>SACL</v>
      </c>
      <c r="B156" s="1" t="str">
        <f aca="false">SoilVeg!D156</f>
        <v>OPU</v>
      </c>
      <c r="C156" s="1" t="str">
        <f aca="false">SoilVeg!A156</f>
        <v>SACLOPU</v>
      </c>
      <c r="D156" s="0" t="n">
        <f aca="false">IF(VLOOKUP(SoilVeg!C156,LU!$A$2:$O$27,15,FALSE())=0,VLOOKUP(A156,Soil!$B$2:$R$14,8,FALSE()),0.000000000001)</f>
        <v>5.89153993055555E-006</v>
      </c>
      <c r="E156" s="0" t="n">
        <f aca="false">IF(VLOOKUP(SoilVeg!C156,LU!$A$2:$O$27,15,FALSE())=0,VLOOKUP(A156,Soil!$B$2:$R$14,10,FALSE()),0.000000000001)</f>
        <v>8.83179565639177E-005</v>
      </c>
      <c r="F156" s="0" t="n">
        <f aca="false">VLOOKUP(A156,Soil!$B$2:$P$17,14,FALSE())</f>
        <v>0.012</v>
      </c>
      <c r="G156" s="0" t="n">
        <f aca="false">VLOOKUP(B156,LU!$B$1:$N$51,6,FALSE())</f>
        <v>0</v>
      </c>
      <c r="H156" s="0" t="n">
        <f aca="false">VLOOKUP(B156,LU!$B$1:$N$51,7,FALSE())</f>
        <v>0</v>
      </c>
      <c r="I156" s="0" t="n">
        <f aca="false">VLOOKUP(B156,LU!$B$1:$N$51,8,FALSE())</f>
        <v>3.5</v>
      </c>
      <c r="J156" s="0" t="n">
        <f aca="false">VLOOKUP(A156,Soil!$B$2:$P$17,13,FALSE())</f>
        <v>1.7025</v>
      </c>
      <c r="K156" s="0" t="n">
        <f aca="false">VLOOKUP(B156,LU!$B$1:$N$51,5,FALSE())</f>
        <v>0.03</v>
      </c>
      <c r="L156" s="0" t="n">
        <f aca="false">VLOOKUP(A156,Soil!$B$2:$P$17,15,FALSE())</f>
        <v>0.6028</v>
      </c>
      <c r="M156" s="0" t="n">
        <f aca="false">SoilVeg!G156</f>
        <v>7.4</v>
      </c>
      <c r="N156" s="0" t="n">
        <f aca="false">SoilVeg!H156</f>
        <v>0.264</v>
      </c>
      <c r="O156" s="0" t="n">
        <f aca="false">VLOOKUP(A156,Soil!$B$2:$S$14,18,FALSE())</f>
        <v>0.15</v>
      </c>
    </row>
    <row r="157" customFormat="false" ht="14.25" hidden="false" customHeight="false" outlineLevel="0" collapsed="false">
      <c r="A157" s="1" t="str">
        <f aca="false">SoilVeg!B157</f>
        <v>SACL</v>
      </c>
      <c r="B157" s="1" t="str">
        <f aca="false">SoilVeg!D157</f>
        <v>TP</v>
      </c>
      <c r="C157" s="1" t="str">
        <f aca="false">SoilVeg!A157</f>
        <v>SACLTP</v>
      </c>
      <c r="D157" s="0" t="n">
        <f aca="false">IF(VLOOKUP(SoilVeg!C157,LU!$A$2:$O$27,15,FALSE())=0,VLOOKUP(A157,Soil!$B$2:$R$14,8,FALSE()),0.000000000001)</f>
        <v>5.89153993055555E-006</v>
      </c>
      <c r="E157" s="0" t="n">
        <f aca="false">IF(VLOOKUP(SoilVeg!C157,LU!$A$2:$O$27,15,FALSE())=0,VLOOKUP(A157,Soil!$B$2:$R$14,10,FALSE()),0.000000000001)</f>
        <v>8.83179565639177E-005</v>
      </c>
      <c r="F157" s="0" t="n">
        <f aca="false">VLOOKUP(A157,Soil!$B$2:$P$17,14,FALSE())</f>
        <v>0.012</v>
      </c>
      <c r="G157" s="0" t="n">
        <f aca="false">VLOOKUP(B157,LU!$B$1:$N$51,6,FALSE())</f>
        <v>1.1</v>
      </c>
      <c r="H157" s="0" t="n">
        <f aca="false">VLOOKUP(B157,LU!$B$1:$N$51,7,FALSE())</f>
        <v>0.4</v>
      </c>
      <c r="I157" s="0" t="n">
        <f aca="false">VLOOKUP(B157,LU!$B$1:$N$51,8,FALSE())</f>
        <v>7</v>
      </c>
      <c r="J157" s="0" t="n">
        <f aca="false">VLOOKUP(A157,Soil!$B$2:$P$17,13,FALSE())</f>
        <v>1.7025</v>
      </c>
      <c r="K157" s="0" t="n">
        <f aca="false">VLOOKUP(B157,LU!$B$1:$N$51,5,FALSE())</f>
        <v>0.275</v>
      </c>
      <c r="L157" s="0" t="n">
        <f aca="false">VLOOKUP(A157,Soil!$B$2:$P$17,15,FALSE())</f>
        <v>0.6028</v>
      </c>
      <c r="M157" s="0" t="n">
        <f aca="false">SoilVeg!G157</f>
        <v>22.2</v>
      </c>
      <c r="N157" s="0" t="n">
        <f aca="false">SoilVeg!H157</f>
        <v>0.264</v>
      </c>
      <c r="O157" s="0" t="n">
        <f aca="false">VLOOKUP(A157,Soil!$B$2:$S$14,18,FALSE())</f>
        <v>0.15</v>
      </c>
    </row>
    <row r="158" customFormat="false" ht="14.25" hidden="false" customHeight="false" outlineLevel="0" collapsed="false">
      <c r="A158" s="1" t="str">
        <f aca="false">SoilVeg!B158</f>
        <v>SACL</v>
      </c>
      <c r="B158" s="1" t="str">
        <f aca="false">SoilVeg!D158</f>
        <v>LP</v>
      </c>
      <c r="C158" s="1" t="str">
        <f aca="false">SoilVeg!A158</f>
        <v>SACLLP</v>
      </c>
      <c r="D158" s="0" t="n">
        <f aca="false">IF(VLOOKUP(SoilVeg!C158,LU!$A$2:$O$27,15,FALSE())=0,VLOOKUP(A158,Soil!$B$2:$R$14,8,FALSE()),0.000000000001)</f>
        <v>5.89153993055555E-006</v>
      </c>
      <c r="E158" s="0" t="n">
        <f aca="false">IF(VLOOKUP(SoilVeg!C158,LU!$A$2:$O$27,15,FALSE())=0,VLOOKUP(A158,Soil!$B$2:$R$14,10,FALSE()),0.000000000001)</f>
        <v>8.83179565639177E-005</v>
      </c>
      <c r="F158" s="0" t="n">
        <f aca="false">VLOOKUP(A158,Soil!$B$2:$P$17,14,FALSE())</f>
        <v>0.012</v>
      </c>
      <c r="G158" s="0" t="n">
        <f aca="false">VLOOKUP(B158,LU!$B$1:$N$51,6,FALSE())</f>
        <v>3</v>
      </c>
      <c r="H158" s="0" t="n">
        <f aca="false">VLOOKUP(B158,LU!$B$1:$N$51,7,FALSE())</f>
        <v>0.62272727273</v>
      </c>
      <c r="I158" s="0" t="n">
        <f aca="false">VLOOKUP(B158,LU!$B$1:$N$51,8,FALSE())</f>
        <v>9.45454545455</v>
      </c>
      <c r="J158" s="0" t="n">
        <f aca="false">VLOOKUP(A158,Soil!$B$2:$P$17,13,FALSE())</f>
        <v>1.7025</v>
      </c>
      <c r="K158" s="0" t="n">
        <f aca="false">VLOOKUP(B158,LU!$B$1:$N$51,5,FALSE())</f>
        <v>0.4</v>
      </c>
      <c r="L158" s="0" t="n">
        <f aca="false">VLOOKUP(A158,Soil!$B$2:$P$17,15,FALSE())</f>
        <v>0.6028</v>
      </c>
      <c r="M158" s="0" t="n">
        <f aca="false">SoilVeg!G158</f>
        <v>22.2</v>
      </c>
      <c r="N158" s="0" t="n">
        <f aca="false">SoilVeg!H158</f>
        <v>0.264</v>
      </c>
      <c r="O158" s="0" t="n">
        <f aca="false">VLOOKUP(A158,Soil!$B$2:$S$14,18,FALSE())</f>
        <v>0.15</v>
      </c>
    </row>
    <row r="159" customFormat="false" ht="14.25" hidden="false" customHeight="false" outlineLevel="0" collapsed="false">
      <c r="A159" s="1" t="str">
        <f aca="false">SoilVeg!B159</f>
        <v>SACL</v>
      </c>
      <c r="B159" s="1" t="str">
        <f aca="false">SoilVeg!D159</f>
        <v>LPL</v>
      </c>
      <c r="C159" s="1" t="str">
        <f aca="false">SoilVeg!A159</f>
        <v>SACLLPL</v>
      </c>
      <c r="D159" s="0" t="n">
        <f aca="false">IF(VLOOKUP(SoilVeg!C159,LU!$A$2:$O$27,15,FALSE())=0,VLOOKUP(A159,Soil!$B$2:$R$14,8,FALSE()),0.000000000001)</f>
        <v>5.89153993055555E-006</v>
      </c>
      <c r="E159" s="0" t="n">
        <f aca="false">IF(VLOOKUP(SoilVeg!C159,LU!$A$2:$O$27,15,FALSE())=0,VLOOKUP(A159,Soil!$B$2:$R$14,10,FALSE()),0.000000000001)</f>
        <v>8.83179565639177E-005</v>
      </c>
      <c r="F159" s="0" t="n">
        <f aca="false">VLOOKUP(A159,Soil!$B$2:$P$17,14,FALSE())</f>
        <v>0.012</v>
      </c>
      <c r="G159" s="0" t="n">
        <f aca="false">VLOOKUP(B159,LU!$B$1:$N$51,6,FALSE())</f>
        <v>4</v>
      </c>
      <c r="H159" s="0" t="n">
        <f aca="false">VLOOKUP(B159,LU!$B$1:$N$51,7,FALSE())</f>
        <v>0.62272727273</v>
      </c>
      <c r="I159" s="0" t="n">
        <f aca="false">VLOOKUP(B159,LU!$B$1:$N$51,8,FALSE())</f>
        <v>10.5</v>
      </c>
      <c r="J159" s="0" t="n">
        <f aca="false">VLOOKUP(A159,Soil!$B$2:$P$17,13,FALSE())</f>
        <v>1.7025</v>
      </c>
      <c r="K159" s="0" t="n">
        <f aca="false">VLOOKUP(B159,LU!$B$1:$N$51,5,FALSE())</f>
        <v>0.6</v>
      </c>
      <c r="L159" s="0" t="n">
        <f aca="false">VLOOKUP(A159,Soil!$B$2:$P$17,15,FALSE())</f>
        <v>0.6028</v>
      </c>
      <c r="M159" s="0" t="n">
        <f aca="false">SoilVeg!G159</f>
        <v>22.2</v>
      </c>
      <c r="N159" s="0" t="n">
        <f aca="false">SoilVeg!H159</f>
        <v>0.264</v>
      </c>
      <c r="O159" s="0" t="n">
        <f aca="false">VLOOKUP(A159,Soil!$B$2:$S$14,18,FALSE())</f>
        <v>0.15</v>
      </c>
    </row>
    <row r="160" customFormat="false" ht="14.25" hidden="false" customHeight="false" outlineLevel="0" collapsed="false">
      <c r="A160" s="1" t="str">
        <f aca="false">SoilVeg!B160</f>
        <v>SACL</v>
      </c>
      <c r="B160" s="1" t="str">
        <f aca="false">SoilVeg!D160</f>
        <v>LPJ</v>
      </c>
      <c r="C160" s="1" t="str">
        <f aca="false">SoilVeg!A160</f>
        <v>SACLLPJ</v>
      </c>
      <c r="D160" s="0" t="n">
        <f aca="false">IF(VLOOKUP(SoilVeg!C160,LU!$A$2:$O$27,15,FALSE())=0,VLOOKUP(A160,Soil!$B$2:$R$14,8,FALSE()),0.000000000001)</f>
        <v>5.89153993055555E-006</v>
      </c>
      <c r="E160" s="0" t="n">
        <f aca="false">IF(VLOOKUP(SoilVeg!C160,LU!$A$2:$O$27,15,FALSE())=0,VLOOKUP(A160,Soil!$B$2:$R$14,10,FALSE()),0.000000000001)</f>
        <v>8.83179565639177E-005</v>
      </c>
      <c r="F160" s="0" t="n">
        <f aca="false">VLOOKUP(A160,Soil!$B$2:$P$17,14,FALSE())</f>
        <v>0.012</v>
      </c>
      <c r="G160" s="0" t="n">
        <f aca="false">VLOOKUP(B160,LU!$B$1:$N$51,6,FALSE())</f>
        <v>3</v>
      </c>
      <c r="H160" s="0" t="n">
        <f aca="false">VLOOKUP(B160,LU!$B$1:$N$51,7,FALSE())</f>
        <v>0.62272727273</v>
      </c>
      <c r="I160" s="0" t="n">
        <f aca="false">VLOOKUP(B160,LU!$B$1:$N$51,8,FALSE())</f>
        <v>6.5</v>
      </c>
      <c r="J160" s="0" t="n">
        <f aca="false">VLOOKUP(A160,Soil!$B$2:$P$17,13,FALSE())</f>
        <v>1.7025</v>
      </c>
      <c r="K160" s="0" t="n">
        <f aca="false">VLOOKUP(B160,LU!$B$1:$N$51,5,FALSE())</f>
        <v>0.35</v>
      </c>
      <c r="L160" s="0" t="n">
        <f aca="false">VLOOKUP(A160,Soil!$B$2:$P$17,15,FALSE())</f>
        <v>0.6028</v>
      </c>
      <c r="M160" s="0" t="n">
        <f aca="false">SoilVeg!G160</f>
        <v>22.2</v>
      </c>
      <c r="N160" s="0" t="n">
        <f aca="false">SoilVeg!H160</f>
        <v>0.264</v>
      </c>
      <c r="O160" s="0" t="n">
        <f aca="false">VLOOKUP(A160,Soil!$B$2:$S$14,18,FALSE())</f>
        <v>0.15</v>
      </c>
    </row>
    <row r="161" customFormat="false" ht="14.25" hidden="false" customHeight="false" outlineLevel="0" collapsed="false">
      <c r="A161" s="1" t="str">
        <f aca="false">SoilVeg!B161</f>
        <v>SACL</v>
      </c>
      <c r="B161" s="1" t="str">
        <f aca="false">SoilVeg!D161</f>
        <v>LPS</v>
      </c>
      <c r="C161" s="1" t="str">
        <f aca="false">SoilVeg!A161</f>
        <v>SACLLPS</v>
      </c>
      <c r="D161" s="0" t="n">
        <f aca="false">IF(VLOOKUP(SoilVeg!C161,LU!$A$2:$O$27,15,FALSE())=0,VLOOKUP(A161,Soil!$B$2:$R$14,8,FALSE()),0.000000000001)</f>
        <v>5.89153993055555E-006</v>
      </c>
      <c r="E161" s="0" t="n">
        <f aca="false">IF(VLOOKUP(SoilVeg!C161,LU!$A$2:$O$27,15,FALSE())=0,VLOOKUP(A161,Soil!$B$2:$R$14,10,FALSE()),0.000000000001)</f>
        <v>8.83179565639177E-005</v>
      </c>
      <c r="F161" s="0" t="n">
        <f aca="false">VLOOKUP(A161,Soil!$B$2:$P$17,14,FALSE())</f>
        <v>0.012</v>
      </c>
      <c r="G161" s="0" t="n">
        <f aca="false">VLOOKUP(B161,LU!$B$1:$N$51,6,FALSE())</f>
        <v>4.5</v>
      </c>
      <c r="H161" s="0" t="n">
        <f aca="false">VLOOKUP(B161,LU!$B$1:$N$51,7,FALSE())</f>
        <v>0.8</v>
      </c>
      <c r="I161" s="0" t="n">
        <f aca="false">VLOOKUP(B161,LU!$B$1:$N$51,8,FALSE())</f>
        <v>15</v>
      </c>
      <c r="J161" s="0" t="n">
        <f aca="false">VLOOKUP(A161,Soil!$B$2:$P$17,13,FALSE())</f>
        <v>1.7025</v>
      </c>
      <c r="K161" s="0" t="n">
        <f aca="false">VLOOKUP(B161,LU!$B$1:$N$51,5,FALSE())</f>
        <v>0.8</v>
      </c>
      <c r="L161" s="0" t="n">
        <f aca="false">VLOOKUP(A161,Soil!$B$2:$P$17,15,FALSE())</f>
        <v>0.6028</v>
      </c>
      <c r="M161" s="0" t="n">
        <f aca="false">SoilVeg!G161</f>
        <v>22.2</v>
      </c>
      <c r="N161" s="0" t="n">
        <f aca="false">SoilVeg!H161</f>
        <v>0.264</v>
      </c>
      <c r="O161" s="0" t="n">
        <f aca="false">VLOOKUP(A161,Soil!$B$2:$S$14,18,FALSE())</f>
        <v>0.15</v>
      </c>
    </row>
    <row r="162" customFormat="false" ht="14.25" hidden="false" customHeight="false" outlineLevel="0" collapsed="false">
      <c r="A162" s="1" t="str">
        <f aca="false">SoilVeg!B162</f>
        <v>SACL</v>
      </c>
      <c r="B162" s="1" t="str">
        <f aca="false">SoilVeg!D162</f>
        <v>LPK</v>
      </c>
      <c r="C162" s="1" t="str">
        <f aca="false">SoilVeg!A162</f>
        <v>SACLLPK</v>
      </c>
      <c r="D162" s="0" t="n">
        <f aca="false">IF(VLOOKUP(SoilVeg!C162,LU!$A$2:$O$27,15,FALSE())=0,VLOOKUP(A162,Soil!$B$2:$R$14,8,FALSE()),0.000000000001)</f>
        <v>5.89153993055555E-006</v>
      </c>
      <c r="E162" s="0" t="n">
        <f aca="false">IF(VLOOKUP(SoilVeg!C162,LU!$A$2:$O$27,15,FALSE())=0,VLOOKUP(A162,Soil!$B$2:$R$14,10,FALSE()),0.000000000001)</f>
        <v>8.83179565639177E-005</v>
      </c>
      <c r="F162" s="0" t="n">
        <f aca="false">VLOOKUP(A162,Soil!$B$2:$P$17,14,FALSE())</f>
        <v>0.012</v>
      </c>
      <c r="G162" s="0" t="n">
        <f aca="false">VLOOKUP(B162,LU!$B$1:$N$51,6,FALSE())</f>
        <v>3</v>
      </c>
      <c r="H162" s="0" t="n">
        <f aca="false">VLOOKUP(B162,LU!$B$1:$N$51,7,FALSE())</f>
        <v>0.6</v>
      </c>
      <c r="I162" s="0" t="n">
        <f aca="false">VLOOKUP(B162,LU!$B$1:$N$51,8,FALSE())</f>
        <v>15</v>
      </c>
      <c r="J162" s="0" t="n">
        <f aca="false">VLOOKUP(A162,Soil!$B$2:$P$17,13,FALSE())</f>
        <v>1.7025</v>
      </c>
      <c r="K162" s="0" t="n">
        <f aca="false">VLOOKUP(B162,LU!$B$1:$N$51,5,FALSE())</f>
        <v>0.8</v>
      </c>
      <c r="L162" s="0" t="n">
        <f aca="false">VLOOKUP(A162,Soil!$B$2:$P$17,15,FALSE())</f>
        <v>0.6028</v>
      </c>
      <c r="M162" s="0" t="n">
        <f aca="false">SoilVeg!G162</f>
        <v>22.2</v>
      </c>
      <c r="N162" s="0" t="n">
        <f aca="false">SoilVeg!H162</f>
        <v>0.264</v>
      </c>
      <c r="O162" s="0" t="n">
        <f aca="false">VLOOKUP(A162,Soil!$B$2:$S$14,18,FALSE())</f>
        <v>0.15</v>
      </c>
    </row>
    <row r="163" customFormat="false" ht="14.25" hidden="false" customHeight="false" outlineLevel="0" collapsed="false">
      <c r="A163" s="1" t="str">
        <f aca="false">SoilVeg!B163</f>
        <v>SACL</v>
      </c>
      <c r="B163" s="1" t="str">
        <f aca="false">SoilVeg!D163</f>
        <v>AZP</v>
      </c>
      <c r="C163" s="1" t="str">
        <f aca="false">SoilVeg!A163</f>
        <v>SACLAZP</v>
      </c>
      <c r="D163" s="0" t="n">
        <f aca="false">IF(VLOOKUP(SoilVeg!C163,LU!$A$2:$O$27,15,FALSE())=0,VLOOKUP(A163,Soil!$B$2:$R$14,8,FALSE()),0.000000000001)</f>
        <v>1E-012</v>
      </c>
      <c r="E163" s="0" t="n">
        <f aca="false">IF(VLOOKUP(SoilVeg!C163,LU!$A$2:$O$27,15,FALSE())=0,VLOOKUP(A163,Soil!$B$2:$R$14,10,FALSE()),0.000000000001)</f>
        <v>1E-012</v>
      </c>
      <c r="F163" s="0" t="n">
        <f aca="false">VLOOKUP(A163,Soil!$B$2:$P$17,14,FALSE())</f>
        <v>0.012</v>
      </c>
      <c r="G163" s="0" t="n">
        <f aca="false">VLOOKUP(B163,LU!$B$1:$N$51,6,FALSE())</f>
        <v>0</v>
      </c>
      <c r="H163" s="0" t="n">
        <f aca="false">VLOOKUP(B163,LU!$B$1:$N$51,7,FALSE())</f>
        <v>0</v>
      </c>
      <c r="I163" s="0" t="n">
        <f aca="false">VLOOKUP(B163,LU!$B$1:$N$51,8,FALSE())</f>
        <v>2.5</v>
      </c>
      <c r="J163" s="0" t="n">
        <f aca="false">VLOOKUP(A163,Soil!$B$2:$P$17,13,FALSE())</f>
        <v>1.7025</v>
      </c>
      <c r="K163" s="0" t="n">
        <f aca="false">VLOOKUP(B163,LU!$B$1:$N$51,5,FALSE())</f>
        <v>0.05</v>
      </c>
      <c r="L163" s="0" t="n">
        <f aca="false">VLOOKUP(A163,Soil!$B$2:$P$17,15,FALSE())</f>
        <v>0.6028</v>
      </c>
      <c r="M163" s="0" t="n">
        <f aca="false">SoilVeg!G163</f>
        <v>100</v>
      </c>
      <c r="N163" s="0" t="n">
        <f aca="false">SoilVeg!H163</f>
        <v>1</v>
      </c>
      <c r="O163" s="0" t="n">
        <f aca="false">VLOOKUP(A163,Soil!$B$2:$S$14,18,FALSE())</f>
        <v>0.15</v>
      </c>
    </row>
    <row r="164" customFormat="false" ht="14.25" hidden="false" customHeight="false" outlineLevel="0" collapsed="false">
      <c r="A164" s="1" t="str">
        <f aca="false">SoilVeg!B164</f>
        <v>SACL</v>
      </c>
      <c r="B164" s="1" t="str">
        <f aca="false">SoilVeg!D164</f>
        <v>AZPN</v>
      </c>
      <c r="C164" s="1" t="str">
        <f aca="false">SoilVeg!A164</f>
        <v>SACLAZPN</v>
      </c>
      <c r="D164" s="0" t="n">
        <f aca="false">IF(VLOOKUP(SoilVeg!C164,LU!$A$2:$O$27,15,FALSE())=0,VLOOKUP(A164,Soil!$B$2:$R$14,8,FALSE()),0.000000000001)</f>
        <v>1E-012</v>
      </c>
      <c r="E164" s="0" t="n">
        <f aca="false">IF(VLOOKUP(SoilVeg!C164,LU!$A$2:$O$27,15,FALSE())=0,VLOOKUP(A164,Soil!$B$2:$R$14,10,FALSE()),0.000000000001)</f>
        <v>1E-012</v>
      </c>
      <c r="F164" s="0" t="n">
        <f aca="false">VLOOKUP(A164,Soil!$B$2:$P$17,14,FALSE())</f>
        <v>0.012</v>
      </c>
      <c r="G164" s="0" t="n">
        <f aca="false">VLOOKUP(B164,LU!$B$1:$N$51,6,FALSE())</f>
        <v>0</v>
      </c>
      <c r="H164" s="0" t="n">
        <f aca="false">VLOOKUP(B164,LU!$B$1:$N$51,7,FALSE())</f>
        <v>0</v>
      </c>
      <c r="I164" s="0" t="n">
        <f aca="false">VLOOKUP(B164,LU!$B$1:$N$51,8,FALSE())</f>
        <v>0</v>
      </c>
      <c r="J164" s="0" t="n">
        <f aca="false">VLOOKUP(A164,Soil!$B$2:$P$17,13,FALSE())</f>
        <v>1.7025</v>
      </c>
      <c r="K164" s="0" t="n">
        <f aca="false">VLOOKUP(B164,LU!$B$1:$N$51,5,FALSE())</f>
        <v>0.01</v>
      </c>
      <c r="L164" s="0" t="n">
        <f aca="false">VLOOKUP(A164,Soil!$B$2:$P$17,15,FALSE())</f>
        <v>0.6028</v>
      </c>
      <c r="M164" s="0" t="n">
        <f aca="false">SoilVeg!G164</f>
        <v>100</v>
      </c>
      <c r="N164" s="0" t="n">
        <f aca="false">SoilVeg!H164</f>
        <v>1</v>
      </c>
      <c r="O164" s="0" t="n">
        <f aca="false">VLOOKUP(A164,Soil!$B$2:$S$14,18,FALSE())</f>
        <v>0.15</v>
      </c>
    </row>
    <row r="165" customFormat="false" ht="14.25" hidden="false" customHeight="false" outlineLevel="0" collapsed="false">
      <c r="A165" s="1" t="str">
        <f aca="false">SoilVeg!B165</f>
        <v>SACL</v>
      </c>
      <c r="B165" s="1" t="str">
        <f aca="false">SoilVeg!D165</f>
        <v>AZPPL</v>
      </c>
      <c r="C165" s="1" t="str">
        <f aca="false">SoilVeg!A165</f>
        <v>SACLAZPPL</v>
      </c>
      <c r="D165" s="0" t="n">
        <f aca="false">IF(VLOOKUP(SoilVeg!C165,LU!$A$2:$O$27,15,FALSE())=0,VLOOKUP(A165,Soil!$B$2:$R$14,8,FALSE()),0.000000000001)</f>
        <v>5.89153993055555E-006</v>
      </c>
      <c r="E165" s="0" t="n">
        <f aca="false">IF(VLOOKUP(SoilVeg!C165,LU!$A$2:$O$27,15,FALSE())=0,VLOOKUP(A165,Soil!$B$2:$R$14,10,FALSE()),0.000000000001)</f>
        <v>8.83179565639177E-005</v>
      </c>
      <c r="F165" s="0" t="n">
        <f aca="false">VLOOKUP(A165,Soil!$B$2:$P$17,14,FALSE())</f>
        <v>0.012</v>
      </c>
      <c r="G165" s="0" t="n">
        <f aca="false">VLOOKUP(B165,LU!$B$1:$N$51,6,FALSE())</f>
        <v>0</v>
      </c>
      <c r="H165" s="0" t="n">
        <f aca="false">VLOOKUP(B165,LU!$B$1:$N$51,7,FALSE())</f>
        <v>0</v>
      </c>
      <c r="I165" s="0" t="n">
        <f aca="false">VLOOKUP(B165,LU!$B$1:$N$51,8,FALSE())</f>
        <v>2.5</v>
      </c>
      <c r="J165" s="0" t="n">
        <f aca="false">VLOOKUP(A165,Soil!$B$2:$P$17,13,FALSE())</f>
        <v>1.7025</v>
      </c>
      <c r="K165" s="0" t="n">
        <f aca="false">VLOOKUP(B165,LU!$B$1:$N$51,5,FALSE())</f>
        <v>0.02</v>
      </c>
      <c r="L165" s="0" t="n">
        <f aca="false">VLOOKUP(A165,Soil!$B$2:$P$17,15,FALSE())</f>
        <v>0.6028</v>
      </c>
      <c r="M165" s="0" t="n">
        <f aca="false">SoilVeg!G165</f>
        <v>0.222</v>
      </c>
      <c r="N165" s="0" t="n">
        <f aca="false">SoilVeg!H165</f>
        <v>0.264</v>
      </c>
      <c r="O165" s="0" t="n">
        <f aca="false">VLOOKUP(A165,Soil!$B$2:$S$14,18,FALSE())</f>
        <v>0.15</v>
      </c>
    </row>
    <row r="166" customFormat="false" ht="14.25" hidden="false" customHeight="false" outlineLevel="0" collapsed="false">
      <c r="A166" s="1" t="str">
        <f aca="false">SoilVeg!B166</f>
        <v>SACL</v>
      </c>
      <c r="B166" s="1" t="str">
        <f aca="false">SoilVeg!D166</f>
        <v>AZPP</v>
      </c>
      <c r="C166" s="1" t="str">
        <f aca="false">SoilVeg!A166</f>
        <v>SACLAZPP</v>
      </c>
      <c r="D166" s="0" t="n">
        <f aca="false">IF(VLOOKUP(SoilVeg!C166,LU!$A$2:$O$27,15,FALSE())=0,VLOOKUP(A166,Soil!$B$2:$R$14,8,FALSE()),0.000000000001)</f>
        <v>5.89153993055555E-006</v>
      </c>
      <c r="E166" s="0" t="n">
        <f aca="false">IF(VLOOKUP(SoilVeg!C166,LU!$A$2:$O$27,15,FALSE())=0,VLOOKUP(A166,Soil!$B$2:$R$14,10,FALSE()),0.000000000001)</f>
        <v>8.83179565639177E-005</v>
      </c>
      <c r="F166" s="0" t="n">
        <f aca="false">VLOOKUP(A166,Soil!$B$2:$P$17,14,FALSE())</f>
        <v>0.012</v>
      </c>
      <c r="G166" s="0" t="n">
        <f aca="false">VLOOKUP(B166,LU!$B$1:$N$51,6,FALSE())</f>
        <v>0</v>
      </c>
      <c r="H166" s="0" t="n">
        <f aca="false">VLOOKUP(B166,LU!$B$1:$N$51,7,FALSE())</f>
        <v>0</v>
      </c>
      <c r="I166" s="0" t="n">
        <f aca="false">VLOOKUP(B166,LU!$B$1:$N$51,8,FALSE())</f>
        <v>7</v>
      </c>
      <c r="J166" s="0" t="n">
        <f aca="false">VLOOKUP(A166,Soil!$B$2:$P$17,13,FALSE())</f>
        <v>1.7025</v>
      </c>
      <c r="K166" s="0" t="n">
        <f aca="false">VLOOKUP(B166,LU!$B$1:$N$51,5,FALSE())</f>
        <v>0.1</v>
      </c>
      <c r="L166" s="0" t="n">
        <f aca="false">VLOOKUP(A166,Soil!$B$2:$P$17,15,FALSE())</f>
        <v>0.6028</v>
      </c>
      <c r="M166" s="0" t="n">
        <f aca="false">SoilVeg!G166</f>
        <v>22.2</v>
      </c>
      <c r="N166" s="0" t="n">
        <f aca="false">SoilVeg!H166</f>
        <v>0.264</v>
      </c>
      <c r="O166" s="0" t="n">
        <f aca="false">VLOOKUP(A166,Soil!$B$2:$S$14,18,FALSE())</f>
        <v>0.15</v>
      </c>
    </row>
    <row r="167" customFormat="false" ht="14.25" hidden="false" customHeight="false" outlineLevel="0" collapsed="false">
      <c r="A167" s="1" t="str">
        <f aca="false">SoilVeg!B167</f>
        <v>SACL</v>
      </c>
      <c r="B167" s="1" t="str">
        <f aca="false">SoilVeg!D167</f>
        <v>ETK</v>
      </c>
      <c r="C167" s="1" t="str">
        <f aca="false">SoilVeg!A167</f>
        <v>SACLETK</v>
      </c>
      <c r="D167" s="0" t="n">
        <f aca="false">IF(VLOOKUP(SoilVeg!C167,LU!$A$2:$O$27,15,FALSE())=0,VLOOKUP(A167,Soil!$B$2:$R$14,8,FALSE()),0.000000000001)</f>
        <v>5.89153993055555E-006</v>
      </c>
      <c r="E167" s="0" t="n">
        <f aca="false">IF(VLOOKUP(SoilVeg!C167,LU!$A$2:$O$27,15,FALSE())=0,VLOOKUP(A167,Soil!$B$2:$R$14,10,FALSE()),0.000000000001)</f>
        <v>8.83179565639177E-005</v>
      </c>
      <c r="F167" s="0" t="n">
        <f aca="false">VLOOKUP(A167,Soil!$B$2:$P$17,14,FALSE())</f>
        <v>0.012</v>
      </c>
      <c r="G167" s="0" t="n">
        <f aca="false">VLOOKUP(B167,LU!$B$1:$N$51,6,FALSE())</f>
        <v>1.4</v>
      </c>
      <c r="H167" s="0" t="n">
        <f aca="false">VLOOKUP(B167,LU!$B$1:$N$51,7,FALSE())</f>
        <v>0.65</v>
      </c>
      <c r="I167" s="0" t="n">
        <f aca="false">VLOOKUP(B167,LU!$B$1:$N$51,8,FALSE())</f>
        <v>8</v>
      </c>
      <c r="J167" s="0" t="n">
        <f aca="false">VLOOKUP(A167,Soil!$B$2:$P$17,13,FALSE())</f>
        <v>1.7025</v>
      </c>
      <c r="K167" s="0" t="n">
        <f aca="false">VLOOKUP(B167,LU!$B$1:$N$51,5,FALSE())</f>
        <v>0.35</v>
      </c>
      <c r="L167" s="0" t="n">
        <f aca="false">VLOOKUP(A167,Soil!$B$2:$P$17,15,FALSE())</f>
        <v>0.6028</v>
      </c>
      <c r="M167" s="0" t="n">
        <f aca="false">SoilVeg!G167</f>
        <v>22.2</v>
      </c>
      <c r="N167" s="0" t="n">
        <f aca="false">SoilVeg!H167</f>
        <v>0.264</v>
      </c>
      <c r="O167" s="0" t="n">
        <f aca="false">VLOOKUP(A167,Soil!$B$2:$S$14,18,FALSE())</f>
        <v>0.15</v>
      </c>
    </row>
    <row r="168" customFormat="false" ht="14.25" hidden="false" customHeight="false" outlineLevel="0" collapsed="false">
      <c r="A168" s="1" t="str">
        <f aca="false">SoilVeg!B168</f>
        <v>SACL</v>
      </c>
      <c r="B168" s="1" t="str">
        <f aca="false">SoilVeg!D168</f>
        <v>ETK1</v>
      </c>
      <c r="C168" s="1" t="str">
        <f aca="false">SoilVeg!A168</f>
        <v>SACLETK1</v>
      </c>
      <c r="D168" s="0" t="n">
        <f aca="false">IF(VLOOKUP(SoilVeg!C168,LU!$A$2:$O$27,15,FALSE())=0,VLOOKUP(A168,Soil!$B$2:$R$14,8,FALSE()),0.000000000001)</f>
        <v>5.89153993055555E-006</v>
      </c>
      <c r="E168" s="0" t="n">
        <f aca="false">IF(VLOOKUP(SoilVeg!C168,LU!$A$2:$O$27,15,FALSE())=0,VLOOKUP(A168,Soil!$B$2:$R$14,10,FALSE()),0.000000000001)</f>
        <v>8.83179565639177E-005</v>
      </c>
      <c r="F168" s="0" t="n">
        <f aca="false">VLOOKUP(A168,Soil!$B$2:$P$17,14,FALSE())</f>
        <v>0.012</v>
      </c>
      <c r="G168" s="0" t="n">
        <f aca="false">VLOOKUP(B168,LU!$B$1:$N$51,6,FALSE())</f>
        <v>1</v>
      </c>
      <c r="H168" s="0" t="n">
        <f aca="false">VLOOKUP(B168,LU!$B$1:$N$51,7,FALSE())</f>
        <v>0.4</v>
      </c>
      <c r="I168" s="0" t="n">
        <f aca="false">VLOOKUP(B168,LU!$B$1:$N$51,8,FALSE())</f>
        <v>5</v>
      </c>
      <c r="J168" s="0" t="n">
        <f aca="false">VLOOKUP(A168,Soil!$B$2:$P$17,13,FALSE())</f>
        <v>1.7025</v>
      </c>
      <c r="K168" s="0" t="n">
        <f aca="false">VLOOKUP(B168,LU!$B$1:$N$51,5,FALSE())</f>
        <v>0.15</v>
      </c>
      <c r="L168" s="0" t="n">
        <f aca="false">VLOOKUP(A168,Soil!$B$2:$P$17,15,FALSE())</f>
        <v>0.6028</v>
      </c>
      <c r="M168" s="0" t="n">
        <f aca="false">SoilVeg!G168</f>
        <v>22.2</v>
      </c>
      <c r="N168" s="0" t="n">
        <f aca="false">SoilVeg!H168</f>
        <v>0.264</v>
      </c>
      <c r="O168" s="0" t="n">
        <f aca="false">VLOOKUP(A168,Soil!$B$2:$S$14,18,FALSE())</f>
        <v>0.15</v>
      </c>
    </row>
    <row r="169" customFormat="false" ht="14.25" hidden="false" customHeight="false" outlineLevel="0" collapsed="false">
      <c r="A169" s="1" t="str">
        <f aca="false">SoilVeg!B169</f>
        <v>SACL</v>
      </c>
      <c r="B169" s="1" t="str">
        <f aca="false">SoilVeg!D169</f>
        <v>ETK2</v>
      </c>
      <c r="C169" s="1" t="str">
        <f aca="false">SoilVeg!A169</f>
        <v>SACLETK2</v>
      </c>
      <c r="D169" s="0" t="n">
        <f aca="false">IF(VLOOKUP(SoilVeg!C169,LU!$A$2:$O$27,15,FALSE())=0,VLOOKUP(A169,Soil!$B$2:$R$14,8,FALSE()),0.000000000001)</f>
        <v>5.89153993055555E-006</v>
      </c>
      <c r="E169" s="0" t="n">
        <f aca="false">IF(VLOOKUP(SoilVeg!C169,LU!$A$2:$O$27,15,FALSE())=0,VLOOKUP(A169,Soil!$B$2:$R$14,10,FALSE()),0.000000000001)</f>
        <v>8.83179565639177E-005</v>
      </c>
      <c r="F169" s="0" t="n">
        <f aca="false">VLOOKUP(A169,Soil!$B$2:$P$17,14,FALSE())</f>
        <v>0.012</v>
      </c>
      <c r="G169" s="0" t="n">
        <f aca="false">VLOOKUP(B169,LU!$B$1:$N$51,6,FALSE())</f>
        <v>1.1</v>
      </c>
      <c r="H169" s="0" t="n">
        <f aca="false">VLOOKUP(B169,LU!$B$1:$N$51,7,FALSE())</f>
        <v>0.4</v>
      </c>
      <c r="I169" s="0" t="n">
        <f aca="false">VLOOKUP(B169,LU!$B$1:$N$51,8,FALSE())</f>
        <v>7</v>
      </c>
      <c r="J169" s="0" t="n">
        <f aca="false">VLOOKUP(A169,Soil!$B$2:$P$17,13,FALSE())</f>
        <v>1.7025</v>
      </c>
      <c r="K169" s="0" t="n">
        <f aca="false">VLOOKUP(B169,LU!$B$1:$N$51,5,FALSE())</f>
        <v>0.35</v>
      </c>
      <c r="L169" s="0" t="n">
        <f aca="false">VLOOKUP(A169,Soil!$B$2:$P$17,15,FALSE())</f>
        <v>0.6028</v>
      </c>
      <c r="M169" s="0" t="n">
        <f aca="false">SoilVeg!G169</f>
        <v>22.2</v>
      </c>
      <c r="N169" s="0" t="n">
        <f aca="false">SoilVeg!H169</f>
        <v>0.264</v>
      </c>
      <c r="O169" s="0" t="n">
        <f aca="false">VLOOKUP(A169,Soil!$B$2:$S$14,18,FALSE())</f>
        <v>0.15</v>
      </c>
    </row>
    <row r="170" customFormat="false" ht="14.25" hidden="false" customHeight="false" outlineLevel="0" collapsed="false">
      <c r="A170" s="1" t="str">
        <f aca="false">SoilVeg!B170</f>
        <v>SACL</v>
      </c>
      <c r="B170" s="1" t="str">
        <f aca="false">SoilVeg!D170</f>
        <v>ETK3</v>
      </c>
      <c r="C170" s="1" t="str">
        <f aca="false">SoilVeg!A170</f>
        <v>SACLETK3</v>
      </c>
      <c r="D170" s="0" t="n">
        <f aca="false">IF(VLOOKUP(SoilVeg!C170,LU!$A$2:$O$27,15,FALSE())=0,VLOOKUP(A170,Soil!$B$2:$R$14,8,FALSE()),0.000000000001)</f>
        <v>5.89153993055555E-006</v>
      </c>
      <c r="E170" s="0" t="n">
        <f aca="false">IF(VLOOKUP(SoilVeg!C170,LU!$A$2:$O$27,15,FALSE())=0,VLOOKUP(A170,Soil!$B$2:$R$14,10,FALSE()),0.000000000001)</f>
        <v>8.83179565639177E-005</v>
      </c>
      <c r="F170" s="0" t="n">
        <f aca="false">VLOOKUP(A170,Soil!$B$2:$P$17,14,FALSE())</f>
        <v>0.012</v>
      </c>
      <c r="G170" s="0" t="n">
        <f aca="false">VLOOKUP(B170,LU!$B$1:$N$51,6,FALSE())</f>
        <v>1.35454545455</v>
      </c>
      <c r="H170" s="0" t="n">
        <f aca="false">VLOOKUP(B170,LU!$B$1:$N$51,7,FALSE())</f>
        <v>0.62272727273</v>
      </c>
      <c r="I170" s="0" t="n">
        <f aca="false">VLOOKUP(B170,LU!$B$1:$N$51,8,FALSE())</f>
        <v>10</v>
      </c>
      <c r="J170" s="0" t="n">
        <f aca="false">VLOOKUP(A170,Soil!$B$2:$P$17,13,FALSE())</f>
        <v>1.7025</v>
      </c>
      <c r="K170" s="0" t="n">
        <f aca="false">VLOOKUP(B170,LU!$B$1:$N$51,5,FALSE())</f>
        <v>0.4</v>
      </c>
      <c r="L170" s="0" t="n">
        <f aca="false">VLOOKUP(A170,Soil!$B$2:$P$17,15,FALSE())</f>
        <v>0.6028</v>
      </c>
      <c r="M170" s="0" t="n">
        <f aca="false">SoilVeg!G170</f>
        <v>22.2</v>
      </c>
      <c r="N170" s="0" t="n">
        <f aca="false">SoilVeg!H170</f>
        <v>0.264</v>
      </c>
      <c r="O170" s="0" t="n">
        <f aca="false">VLOOKUP(A170,Soil!$B$2:$S$14,18,FALSE())</f>
        <v>0.15</v>
      </c>
    </row>
    <row r="171" customFormat="false" ht="14.25" hidden="false" customHeight="false" outlineLevel="0" collapsed="false">
      <c r="A171" s="1" t="str">
        <f aca="false">SoilVeg!B171</f>
        <v>SACL</v>
      </c>
      <c r="B171" s="1" t="str">
        <f aca="false">SoilVeg!D171</f>
        <v>VT</v>
      </c>
      <c r="C171" s="1" t="str">
        <f aca="false">SoilVeg!A171</f>
        <v>SACLVT</v>
      </c>
      <c r="D171" s="0" t="n">
        <f aca="false">IF(VLOOKUP(SoilVeg!C171,LU!$A$2:$O$27,15,FALSE())=0,VLOOKUP(A171,Soil!$B$2:$R$14,8,FALSE()),0.000000000001)</f>
        <v>1E-012</v>
      </c>
      <c r="E171" s="0" t="n">
        <f aca="false">IF(VLOOKUP(SoilVeg!C171,LU!$A$2:$O$27,15,FALSE())=0,VLOOKUP(A171,Soil!$B$2:$R$14,10,FALSE()),0.000000000001)</f>
        <v>1E-012</v>
      </c>
      <c r="F171" s="0" t="n">
        <f aca="false">VLOOKUP(A171,Soil!$B$2:$P$17,14,FALSE())</f>
        <v>0.012</v>
      </c>
      <c r="G171" s="0" t="n">
        <f aca="false">VLOOKUP(B171,LU!$B$1:$N$51,6,FALSE())</f>
        <v>0</v>
      </c>
      <c r="H171" s="0" t="n">
        <f aca="false">VLOOKUP(B171,LU!$B$1:$N$51,7,FALSE())</f>
        <v>0</v>
      </c>
      <c r="I171" s="0" t="n">
        <f aca="false">VLOOKUP(B171,LU!$B$1:$N$51,8,FALSE())</f>
        <v>0</v>
      </c>
      <c r="J171" s="0" t="n">
        <f aca="false">VLOOKUP(A171,Soil!$B$2:$P$17,13,FALSE())</f>
        <v>1.7025</v>
      </c>
      <c r="K171" s="0" t="n">
        <f aca="false">VLOOKUP(B171,LU!$B$1:$N$51,5,FALSE())</f>
        <v>0.03</v>
      </c>
      <c r="L171" s="0" t="n">
        <f aca="false">VLOOKUP(A171,Soil!$B$2:$P$17,15,FALSE())</f>
        <v>0.6028</v>
      </c>
      <c r="M171" s="0" t="n">
        <f aca="false">SoilVeg!G171</f>
        <v>100</v>
      </c>
      <c r="N171" s="0" t="n">
        <f aca="false">SoilVeg!H171</f>
        <v>1</v>
      </c>
      <c r="O171" s="0" t="n">
        <f aca="false">VLOOKUP(A171,Soil!$B$2:$S$14,18,FALSE())</f>
        <v>0.15</v>
      </c>
    </row>
    <row r="172" customFormat="false" ht="14.25" hidden="false" customHeight="false" outlineLevel="0" collapsed="false">
      <c r="A172" s="1" t="str">
        <f aca="false">SoilVeg!B172</f>
        <v>SACL</v>
      </c>
      <c r="B172" s="1" t="str">
        <f aca="false">SoilVeg!D172</f>
        <v>VP</v>
      </c>
      <c r="C172" s="1" t="str">
        <f aca="false">SoilVeg!A172</f>
        <v>SACLVP</v>
      </c>
      <c r="D172" s="0" t="n">
        <f aca="false">IF(VLOOKUP(SoilVeg!C172,LU!$A$2:$O$27,15,FALSE())=0,VLOOKUP(A172,Soil!$B$2:$R$14,8,FALSE()),0.000000000001)</f>
        <v>1E-012</v>
      </c>
      <c r="E172" s="0" t="n">
        <f aca="false">IF(VLOOKUP(SoilVeg!C172,LU!$A$2:$O$27,15,FALSE())=0,VLOOKUP(A172,Soil!$B$2:$R$14,10,FALSE()),0.000000000001)</f>
        <v>1E-012</v>
      </c>
      <c r="F172" s="0" t="n">
        <f aca="false">VLOOKUP(A172,Soil!$B$2:$P$17,14,FALSE())</f>
        <v>0.012</v>
      </c>
      <c r="G172" s="0" t="n">
        <f aca="false">VLOOKUP(B172,LU!$B$1:$N$51,6,FALSE())</f>
        <v>0</v>
      </c>
      <c r="H172" s="0" t="n">
        <f aca="false">VLOOKUP(B172,LU!$B$1:$N$51,7,FALSE())</f>
        <v>0</v>
      </c>
      <c r="I172" s="0" t="n">
        <f aca="false">VLOOKUP(B172,LU!$B$1:$N$51,8,FALSE())</f>
        <v>0</v>
      </c>
      <c r="J172" s="0" t="n">
        <f aca="false">VLOOKUP(A172,Soil!$B$2:$P$17,13,FALSE())</f>
        <v>1.7025</v>
      </c>
      <c r="K172" s="0" t="n">
        <f aca="false">VLOOKUP(B172,LU!$B$1:$N$51,5,FALSE())</f>
        <v>0.01</v>
      </c>
      <c r="L172" s="0" t="n">
        <f aca="false">VLOOKUP(A172,Soil!$B$2:$P$17,15,FALSE())</f>
        <v>0.6028</v>
      </c>
      <c r="M172" s="0" t="n">
        <f aca="false">SoilVeg!G172</f>
        <v>100</v>
      </c>
      <c r="N172" s="0" t="n">
        <f aca="false">SoilVeg!H172</f>
        <v>1</v>
      </c>
      <c r="O172" s="0" t="n">
        <f aca="false">VLOOKUP(A172,Soil!$B$2:$S$14,18,FALSE())</f>
        <v>0.15</v>
      </c>
    </row>
    <row r="173" customFormat="false" ht="14.25" hidden="false" customHeight="false" outlineLevel="0" collapsed="false">
      <c r="A173" s="1" t="str">
        <f aca="false">SoilVeg!B173</f>
        <v>SACL</v>
      </c>
      <c r="B173" s="1" t="str">
        <f aca="false">SoilVeg!D173</f>
        <v>TPT</v>
      </c>
      <c r="C173" s="1" t="str">
        <f aca="false">SoilVeg!A173</f>
        <v>SACLTPT</v>
      </c>
      <c r="D173" s="0" t="n">
        <f aca="false">IF(VLOOKUP(SoilVeg!C173,LU!$A$2:$O$27,15,FALSE())=0,VLOOKUP(A173,Soil!$B$2:$R$14,8,FALSE()),0.000000000001)</f>
        <v>5.89153993055555E-006</v>
      </c>
      <c r="E173" s="0" t="n">
        <f aca="false">IF(VLOOKUP(SoilVeg!C173,LU!$A$2:$O$27,15,FALSE())=0,VLOOKUP(A173,Soil!$B$2:$R$14,10,FALSE()),0.000000000001)</f>
        <v>8.83179565639177E-005</v>
      </c>
      <c r="F173" s="0" t="n">
        <f aca="false">VLOOKUP(A173,Soil!$B$2:$P$17,14,FALSE())</f>
        <v>0.012</v>
      </c>
      <c r="G173" s="0" t="n">
        <f aca="false">VLOOKUP(B173,LU!$B$1:$N$51,6,FALSE())</f>
        <v>1.1</v>
      </c>
      <c r="H173" s="0" t="n">
        <f aca="false">VLOOKUP(B173,LU!$B$1:$N$51,7,FALSE())</f>
        <v>0.4</v>
      </c>
      <c r="I173" s="0" t="n">
        <f aca="false">VLOOKUP(B173,LU!$B$1:$N$51,8,FALSE())</f>
        <v>7</v>
      </c>
      <c r="J173" s="0" t="n">
        <f aca="false">VLOOKUP(A173,Soil!$B$2:$P$17,13,FALSE())</f>
        <v>1.7025</v>
      </c>
      <c r="K173" s="0" t="n">
        <f aca="false">VLOOKUP(B173,LU!$B$1:$N$51,5,FALSE())</f>
        <v>0.275</v>
      </c>
      <c r="L173" s="0" t="n">
        <f aca="false">VLOOKUP(A173,Soil!$B$2:$P$17,15,FALSE())</f>
        <v>0.6028</v>
      </c>
      <c r="M173" s="0" t="n">
        <f aca="false">SoilVeg!G173</f>
        <v>22.2</v>
      </c>
      <c r="N173" s="0" t="n">
        <f aca="false">SoilVeg!H173</f>
        <v>0.264</v>
      </c>
      <c r="O173" s="0" t="n">
        <f aca="false">VLOOKUP(A173,Soil!$B$2:$S$14,18,FALSE())</f>
        <v>0.15</v>
      </c>
    </row>
    <row r="174" customFormat="false" ht="14.25" hidden="false" customHeight="false" outlineLevel="0" collapsed="false">
      <c r="A174" s="1" t="str">
        <f aca="false">SoilVeg!B174</f>
        <v>SACL</v>
      </c>
      <c r="B174" s="1" t="str">
        <f aca="false">SoilVeg!D174</f>
        <v>VPT</v>
      </c>
      <c r="C174" s="1" t="str">
        <f aca="false">SoilVeg!A174</f>
        <v>SACLVPT</v>
      </c>
      <c r="D174" s="0" t="n">
        <f aca="false">IF(VLOOKUP(SoilVeg!C174,LU!$A$2:$O$27,15,FALSE())=0,VLOOKUP(A174,Soil!$B$2:$R$14,8,FALSE()),0.000000000001)</f>
        <v>1E-012</v>
      </c>
      <c r="E174" s="0" t="n">
        <f aca="false">IF(VLOOKUP(SoilVeg!C174,LU!$A$2:$O$27,15,FALSE())=0,VLOOKUP(A174,Soil!$B$2:$R$14,10,FALSE()),0.000000000001)</f>
        <v>1E-012</v>
      </c>
      <c r="F174" s="0" t="n">
        <f aca="false">VLOOKUP(A174,Soil!$B$2:$P$17,14,FALSE())</f>
        <v>0.012</v>
      </c>
      <c r="G174" s="0" t="n">
        <f aca="false">VLOOKUP(B174,LU!$B$1:$N$51,6,FALSE())</f>
        <v>0</v>
      </c>
      <c r="H174" s="0" t="n">
        <f aca="false">VLOOKUP(B174,LU!$B$1:$N$51,7,FALSE())</f>
        <v>0</v>
      </c>
      <c r="I174" s="0" t="n">
        <f aca="false">VLOOKUP(B174,LU!$B$1:$N$51,8,FALSE())</f>
        <v>150</v>
      </c>
      <c r="J174" s="0" t="n">
        <f aca="false">VLOOKUP(A174,Soil!$B$2:$P$17,13,FALSE())</f>
        <v>1.7025</v>
      </c>
      <c r="K174" s="0" t="n">
        <f aca="false">VLOOKUP(B174,LU!$B$1:$N$51,5,FALSE())</f>
        <v>0.01</v>
      </c>
      <c r="L174" s="0" t="n">
        <f aca="false">VLOOKUP(A174,Soil!$B$2:$P$17,15,FALSE())</f>
        <v>0.6028</v>
      </c>
      <c r="M174" s="0" t="n">
        <f aca="false">SoilVeg!G174</f>
        <v>100</v>
      </c>
      <c r="N174" s="0" t="n">
        <f aca="false">SoilVeg!H174</f>
        <v>1</v>
      </c>
      <c r="O174" s="0" t="n">
        <f aca="false">VLOOKUP(A174,Soil!$B$2:$S$14,18,FALSE())</f>
        <v>0.15</v>
      </c>
    </row>
    <row r="175" customFormat="false" ht="14.25" hidden="false" customHeight="false" outlineLevel="0" collapsed="false">
      <c r="A175" s="1" t="str">
        <f aca="false">SoilVeg!B175</f>
        <v>SACL</v>
      </c>
      <c r="B175" s="1" t="str">
        <f aca="false">SoilVeg!D175</f>
        <v>MOK</v>
      </c>
      <c r="C175" s="1" t="str">
        <f aca="false">SoilVeg!A175</f>
        <v>SACLMOK</v>
      </c>
      <c r="D175" s="0" t="n">
        <f aca="false">IF(VLOOKUP(SoilVeg!C175,LU!$A$2:$O$27,15,FALSE())=0,VLOOKUP(A175,Soil!$B$2:$R$14,8,FALSE()),0.000000000001)</f>
        <v>5.89153993055555E-006</v>
      </c>
      <c r="E175" s="0" t="n">
        <f aca="false">IF(VLOOKUP(SoilVeg!C175,LU!$A$2:$O$27,15,FALSE())=0,VLOOKUP(A175,Soil!$B$2:$R$14,10,FALSE()),0.000000000001)</f>
        <v>8.83179565639177E-005</v>
      </c>
      <c r="F175" s="0" t="n">
        <f aca="false">VLOOKUP(A175,Soil!$B$2:$P$17,14,FALSE())</f>
        <v>0.012</v>
      </c>
      <c r="G175" s="0" t="n">
        <f aca="false">VLOOKUP(B175,LU!$B$1:$N$51,6,FALSE())</f>
        <v>1.35454545455</v>
      </c>
      <c r="H175" s="0" t="n">
        <f aca="false">VLOOKUP(B175,LU!$B$1:$N$51,7,FALSE())</f>
        <v>0.62272727273</v>
      </c>
      <c r="I175" s="0" t="n">
        <f aca="false">VLOOKUP(B175,LU!$B$1:$N$51,8,FALSE())</f>
        <v>10</v>
      </c>
      <c r="J175" s="0" t="n">
        <f aca="false">VLOOKUP(A175,Soil!$B$2:$P$17,13,FALSE())</f>
        <v>1.7025</v>
      </c>
      <c r="K175" s="0" t="n">
        <f aca="false">VLOOKUP(B175,LU!$B$1:$N$51,5,FALSE())</f>
        <v>0.4</v>
      </c>
      <c r="L175" s="0" t="n">
        <f aca="false">VLOOKUP(A175,Soil!$B$2:$P$17,15,FALSE())</f>
        <v>0.6028</v>
      </c>
      <c r="M175" s="0" t="n">
        <f aca="false">SoilVeg!G175</f>
        <v>22.2</v>
      </c>
      <c r="N175" s="0" t="n">
        <f aca="false">SoilVeg!H175</f>
        <v>0.264</v>
      </c>
      <c r="O175" s="0" t="n">
        <f aca="false">VLOOKUP(A175,Soil!$B$2:$S$14,18,FALSE())</f>
        <v>0.15</v>
      </c>
    </row>
    <row r="176" customFormat="false" ht="14.25" hidden="false" customHeight="false" outlineLevel="0" collapsed="false">
      <c r="A176" s="1" t="str">
        <f aca="false">SoilVeg!B176</f>
        <v>SACL</v>
      </c>
      <c r="B176" s="1" t="str">
        <f aca="false">SoilVeg!D176</f>
        <v>RET</v>
      </c>
      <c r="C176" s="1" t="str">
        <f aca="false">SoilVeg!A176</f>
        <v>SACLRET</v>
      </c>
      <c r="D176" s="0" t="n">
        <f aca="false">IF(VLOOKUP(SoilVeg!C176,LU!$A$2:$O$27,15,FALSE())=0,VLOOKUP(A176,Soil!$B$2:$R$14,8,FALSE()),0.000000000001)</f>
        <v>5.89153993055555E-006</v>
      </c>
      <c r="E176" s="0" t="n">
        <f aca="false">IF(VLOOKUP(SoilVeg!C176,LU!$A$2:$O$27,15,FALSE())=0,VLOOKUP(A176,Soil!$B$2:$R$14,10,FALSE()),0.000000000001)</f>
        <v>8.83179565639177E-005</v>
      </c>
      <c r="F176" s="0" t="n">
        <f aca="false">VLOOKUP(A176,Soil!$B$2:$P$17,14,FALSE())</f>
        <v>0.012</v>
      </c>
      <c r="G176" s="0" t="n">
        <f aca="false">VLOOKUP(B176,LU!$B$1:$N$51,6,FALSE())</f>
        <v>1.1</v>
      </c>
      <c r="H176" s="0" t="n">
        <f aca="false">VLOOKUP(B176,LU!$B$1:$N$51,7,FALSE())</f>
        <v>0.4</v>
      </c>
      <c r="I176" s="0" t="n">
        <f aca="false">VLOOKUP(B176,LU!$B$1:$N$51,8,FALSE())</f>
        <v>150</v>
      </c>
      <c r="J176" s="0" t="n">
        <f aca="false">VLOOKUP(A176,Soil!$B$2:$P$17,13,FALSE())</f>
        <v>1.7025</v>
      </c>
      <c r="K176" s="0" t="n">
        <f aca="false">VLOOKUP(B176,LU!$B$1:$N$51,5,FALSE())</f>
        <v>0.275</v>
      </c>
      <c r="L176" s="0" t="n">
        <f aca="false">VLOOKUP(A176,Soil!$B$2:$P$17,15,FALSE())</f>
        <v>0.6028</v>
      </c>
      <c r="M176" s="0" t="n">
        <f aca="false">SoilVeg!G176</f>
        <v>22.2</v>
      </c>
      <c r="N176" s="0" t="n">
        <f aca="false">SoilVeg!H176</f>
        <v>0.264</v>
      </c>
      <c r="O176" s="0" t="n">
        <f aca="false">VLOOKUP(A176,Soil!$B$2:$S$14,18,FALSE())</f>
        <v>0.15</v>
      </c>
    </row>
    <row r="177" customFormat="false" ht="14.25" hidden="false" customHeight="false" outlineLevel="0" collapsed="false">
      <c r="A177" s="1" t="str">
        <f aca="false">SoilVeg!B177</f>
        <v>SAL</v>
      </c>
      <c r="B177" s="1" t="str">
        <f aca="false">SoilVeg!D177</f>
        <v>OP</v>
      </c>
      <c r="C177" s="1" t="str">
        <f aca="false">SoilVeg!A177</f>
        <v>SALOP</v>
      </c>
      <c r="D177" s="0" t="n">
        <f aca="false">IF(VLOOKUP(SoilVeg!C177,LU!$A$2:$O$27,15,FALSE())=0,VLOOKUP(A177,Soil!$B$2:$R$14,8,FALSE()),0.000000000001)</f>
        <v>6.08820381944444E-006</v>
      </c>
      <c r="E177" s="0" t="n">
        <f aca="false">IF(VLOOKUP(SoilVeg!C177,LU!$A$2:$O$27,15,FALSE())=0,VLOOKUP(A177,Soil!$B$2:$R$14,10,FALSE()),0.000000000001)</f>
        <v>0.000235787288745753</v>
      </c>
      <c r="F177" s="0" t="n">
        <f aca="false">VLOOKUP(A177,Soil!$B$2:$P$17,14,FALSE())</f>
        <v>0.014</v>
      </c>
      <c r="G177" s="0" t="n">
        <f aca="false">VLOOKUP(B177,LU!$B$1:$N$51,6,FALSE())</f>
        <v>0.16</v>
      </c>
      <c r="H177" s="0" t="n">
        <f aca="false">VLOOKUP(B177,LU!$B$1:$N$51,7,FALSE())</f>
        <v>0.13</v>
      </c>
      <c r="I177" s="0" t="n">
        <f aca="false">VLOOKUP(B177,LU!$B$1:$N$51,8,FALSE())</f>
        <v>5</v>
      </c>
      <c r="J177" s="0" t="n">
        <f aca="false">VLOOKUP(A177,Soil!$B$2:$P$17,13,FALSE())</f>
        <v>1.7925</v>
      </c>
      <c r="K177" s="0" t="n">
        <f aca="false">VLOOKUP(B177,LU!$B$1:$N$51,5,FALSE())</f>
        <v>0.075</v>
      </c>
      <c r="L177" s="0" t="n">
        <f aca="false">VLOOKUP(A177,Soil!$B$2:$P$17,15,FALSE())</f>
        <v>0.4622</v>
      </c>
      <c r="M177" s="0" t="n">
        <f aca="false">SoilVeg!G177</f>
        <v>9.1</v>
      </c>
      <c r="N177" s="0" t="n">
        <f aca="false">SoilVeg!H177</f>
        <v>0.245</v>
      </c>
      <c r="O177" s="0" t="n">
        <f aca="false">VLOOKUP(A177,Soil!$B$2:$S$14,18,FALSE())</f>
        <v>0.3</v>
      </c>
    </row>
    <row r="178" customFormat="false" ht="14.25" hidden="false" customHeight="false" outlineLevel="0" collapsed="false">
      <c r="A178" s="1" t="str">
        <f aca="false">SoilVeg!B178</f>
        <v>SAL</v>
      </c>
      <c r="B178" s="1" t="str">
        <f aca="false">SoilVeg!D178</f>
        <v>OPTP</v>
      </c>
      <c r="C178" s="1" t="str">
        <f aca="false">SoilVeg!A178</f>
        <v>SALOPTP</v>
      </c>
      <c r="D178" s="0" t="n">
        <f aca="false">IF(VLOOKUP(SoilVeg!C178,LU!$A$2:$O$27,15,FALSE())=0,VLOOKUP(A178,Soil!$B$2:$R$14,8,FALSE()),0.000000000001)</f>
        <v>6.08820381944444E-006</v>
      </c>
      <c r="E178" s="0" t="n">
        <f aca="false">IF(VLOOKUP(SoilVeg!C178,LU!$A$2:$O$27,15,FALSE())=0,VLOOKUP(A178,Soil!$B$2:$R$14,10,FALSE()),0.000000000001)</f>
        <v>0.000235787288745753</v>
      </c>
      <c r="F178" s="0" t="n">
        <f aca="false">VLOOKUP(A178,Soil!$B$2:$P$17,14,FALSE())</f>
        <v>0.014</v>
      </c>
      <c r="G178" s="0" t="n">
        <f aca="false">VLOOKUP(B178,LU!$B$1:$N$51,6,FALSE())</f>
        <v>1.1</v>
      </c>
      <c r="H178" s="0" t="n">
        <f aca="false">VLOOKUP(B178,LU!$B$1:$N$51,7,FALSE())</f>
        <v>0.4</v>
      </c>
      <c r="I178" s="0" t="n">
        <f aca="false">VLOOKUP(B178,LU!$B$1:$N$51,8,FALSE())</f>
        <v>7</v>
      </c>
      <c r="J178" s="0" t="n">
        <f aca="false">VLOOKUP(A178,Soil!$B$2:$P$17,13,FALSE())</f>
        <v>1.7925</v>
      </c>
      <c r="K178" s="0" t="n">
        <f aca="false">VLOOKUP(B178,LU!$B$1:$N$51,5,FALSE())</f>
        <v>0.275</v>
      </c>
      <c r="L178" s="0" t="n">
        <f aca="false">VLOOKUP(A178,Soil!$B$2:$P$17,15,FALSE())</f>
        <v>0.4622</v>
      </c>
      <c r="M178" s="0" t="n">
        <f aca="false">SoilVeg!G178</f>
        <v>18.2</v>
      </c>
      <c r="N178" s="0" t="n">
        <f aca="false">SoilVeg!H178</f>
        <v>0.245</v>
      </c>
      <c r="O178" s="0" t="n">
        <f aca="false">VLOOKUP(A178,Soil!$B$2:$S$14,18,FALSE())</f>
        <v>0.3</v>
      </c>
    </row>
    <row r="179" customFormat="false" ht="14.25" hidden="false" customHeight="false" outlineLevel="0" collapsed="false">
      <c r="A179" s="1" t="str">
        <f aca="false">SoilVeg!B179</f>
        <v>SAL</v>
      </c>
      <c r="B179" s="1" t="str">
        <f aca="false">SoilVeg!D179</f>
        <v>OPSR</v>
      </c>
      <c r="C179" s="1" t="str">
        <f aca="false">SoilVeg!A179</f>
        <v>SALOPSR</v>
      </c>
      <c r="D179" s="0" t="n">
        <f aca="false">IF(VLOOKUP(SoilVeg!C179,LU!$A$2:$O$27,15,FALSE())=0,VLOOKUP(A179,Soil!$B$2:$R$14,8,FALSE()),0.000000000001)</f>
        <v>6.08820381944444E-006</v>
      </c>
      <c r="E179" s="0" t="n">
        <f aca="false">IF(VLOOKUP(SoilVeg!C179,LU!$A$2:$O$27,15,FALSE())=0,VLOOKUP(A179,Soil!$B$2:$R$14,10,FALSE()),0.000000000001)</f>
        <v>0.000235787288745753</v>
      </c>
      <c r="F179" s="0" t="n">
        <f aca="false">VLOOKUP(A179,Soil!$B$2:$P$17,14,FALSE())</f>
        <v>0.014</v>
      </c>
      <c r="G179" s="0" t="n">
        <f aca="false">VLOOKUP(B179,LU!$B$1:$N$51,6,FALSE())</f>
        <v>0.26</v>
      </c>
      <c r="H179" s="0" t="n">
        <f aca="false">VLOOKUP(B179,LU!$B$1:$N$51,7,FALSE())</f>
        <v>0.25</v>
      </c>
      <c r="I179" s="0" t="n">
        <f aca="false">VLOOKUP(B179,LU!$B$1:$N$51,8,FALSE())</f>
        <v>4</v>
      </c>
      <c r="J179" s="0" t="n">
        <f aca="false">VLOOKUP(A179,Soil!$B$2:$P$17,13,FALSE())</f>
        <v>1.7925</v>
      </c>
      <c r="K179" s="0" t="n">
        <f aca="false">VLOOKUP(B179,LU!$B$1:$N$51,5,FALSE())</f>
        <v>0.06</v>
      </c>
      <c r="L179" s="0" t="n">
        <f aca="false">VLOOKUP(A179,Soil!$B$2:$P$17,15,FALSE())</f>
        <v>0.4622</v>
      </c>
      <c r="M179" s="0" t="n">
        <f aca="false">SoilVeg!G179</f>
        <v>7.28</v>
      </c>
      <c r="N179" s="0" t="n">
        <f aca="false">SoilVeg!H179</f>
        <v>0.245</v>
      </c>
      <c r="O179" s="0" t="n">
        <f aca="false">VLOOKUP(A179,Soil!$B$2:$S$14,18,FALSE())</f>
        <v>0.3</v>
      </c>
    </row>
    <row r="180" customFormat="false" ht="14.25" hidden="false" customHeight="false" outlineLevel="0" collapsed="false">
      <c r="A180" s="1" t="str">
        <f aca="false">SoilVeg!B180</f>
        <v>SAL</v>
      </c>
      <c r="B180" s="1" t="str">
        <f aca="false">SoilVeg!D180</f>
        <v>OPUR</v>
      </c>
      <c r="C180" s="1" t="str">
        <f aca="false">SoilVeg!A180</f>
        <v>SALOPUR</v>
      </c>
      <c r="D180" s="0" t="n">
        <f aca="false">IF(VLOOKUP(SoilVeg!C180,LU!$A$2:$O$27,15,FALSE())=0,VLOOKUP(A180,Soil!$B$2:$R$14,8,FALSE()),0.000000000001)</f>
        <v>6.08820381944444E-006</v>
      </c>
      <c r="E180" s="0" t="n">
        <f aca="false">IF(VLOOKUP(SoilVeg!C180,LU!$A$2:$O$27,15,FALSE())=0,VLOOKUP(A180,Soil!$B$2:$R$14,10,FALSE()),0.000000000001)</f>
        <v>0.000235787288745753</v>
      </c>
      <c r="F180" s="0" t="n">
        <f aca="false">VLOOKUP(A180,Soil!$B$2:$P$17,14,FALSE())</f>
        <v>0.014</v>
      </c>
      <c r="G180" s="0" t="n">
        <f aca="false">VLOOKUP(B180,LU!$B$1:$N$51,6,FALSE())</f>
        <v>0.4</v>
      </c>
      <c r="H180" s="0" t="n">
        <f aca="false">VLOOKUP(B180,LU!$B$1:$N$51,7,FALSE())</f>
        <v>0.3</v>
      </c>
      <c r="I180" s="0" t="n">
        <f aca="false">VLOOKUP(B180,LU!$B$1:$N$51,8,FALSE())</f>
        <v>6</v>
      </c>
      <c r="J180" s="0" t="n">
        <f aca="false">VLOOKUP(A180,Soil!$B$2:$P$17,13,FALSE())</f>
        <v>1.7925</v>
      </c>
      <c r="K180" s="0" t="n">
        <f aca="false">VLOOKUP(B180,LU!$B$1:$N$51,5,FALSE())</f>
        <v>0.1</v>
      </c>
      <c r="L180" s="0" t="n">
        <f aca="false">VLOOKUP(A180,Soil!$B$2:$P$17,15,FALSE())</f>
        <v>0.4622</v>
      </c>
      <c r="M180" s="0" t="n">
        <f aca="false">SoilVeg!G180</f>
        <v>9.1</v>
      </c>
      <c r="N180" s="0" t="n">
        <f aca="false">SoilVeg!H180</f>
        <v>0.245</v>
      </c>
      <c r="O180" s="0" t="n">
        <f aca="false">VLOOKUP(A180,Soil!$B$2:$S$14,18,FALSE())</f>
        <v>0.3</v>
      </c>
    </row>
    <row r="181" customFormat="false" ht="14.25" hidden="false" customHeight="false" outlineLevel="0" collapsed="false">
      <c r="A181" s="1" t="str">
        <f aca="false">SoilVeg!B181</f>
        <v>SAL</v>
      </c>
      <c r="B181" s="1" t="str">
        <f aca="false">SoilVeg!D181</f>
        <v>OPU</v>
      </c>
      <c r="C181" s="1" t="str">
        <f aca="false">SoilVeg!A181</f>
        <v>SALOPU</v>
      </c>
      <c r="D181" s="0" t="n">
        <f aca="false">IF(VLOOKUP(SoilVeg!C181,LU!$A$2:$O$27,15,FALSE())=0,VLOOKUP(A181,Soil!$B$2:$R$14,8,FALSE()),0.000000000001)</f>
        <v>6.08820381944444E-006</v>
      </c>
      <c r="E181" s="0" t="n">
        <f aca="false">IF(VLOOKUP(SoilVeg!C181,LU!$A$2:$O$27,15,FALSE())=0,VLOOKUP(A181,Soil!$B$2:$R$14,10,FALSE()),0.000000000001)</f>
        <v>0.000235787288745753</v>
      </c>
      <c r="F181" s="0" t="n">
        <f aca="false">VLOOKUP(A181,Soil!$B$2:$P$17,14,FALSE())</f>
        <v>0.014</v>
      </c>
      <c r="G181" s="0" t="n">
        <f aca="false">VLOOKUP(B181,LU!$B$1:$N$51,6,FALSE())</f>
        <v>0</v>
      </c>
      <c r="H181" s="0" t="n">
        <f aca="false">VLOOKUP(B181,LU!$B$1:$N$51,7,FALSE())</f>
        <v>0</v>
      </c>
      <c r="I181" s="0" t="n">
        <f aca="false">VLOOKUP(B181,LU!$B$1:$N$51,8,FALSE())</f>
        <v>3.5</v>
      </c>
      <c r="J181" s="0" t="n">
        <f aca="false">VLOOKUP(A181,Soil!$B$2:$P$17,13,FALSE())</f>
        <v>1.7925</v>
      </c>
      <c r="K181" s="0" t="n">
        <f aca="false">VLOOKUP(B181,LU!$B$1:$N$51,5,FALSE())</f>
        <v>0.03</v>
      </c>
      <c r="L181" s="0" t="n">
        <f aca="false">VLOOKUP(A181,Soil!$B$2:$P$17,15,FALSE())</f>
        <v>0.4622</v>
      </c>
      <c r="M181" s="0" t="n">
        <f aca="false">SoilVeg!G181</f>
        <v>6.06666666666667</v>
      </c>
      <c r="N181" s="0" t="n">
        <f aca="false">SoilVeg!H181</f>
        <v>0.245</v>
      </c>
      <c r="O181" s="0" t="n">
        <f aca="false">VLOOKUP(A181,Soil!$B$2:$S$14,18,FALSE())</f>
        <v>0.3</v>
      </c>
    </row>
    <row r="182" customFormat="false" ht="14.25" hidden="false" customHeight="false" outlineLevel="0" collapsed="false">
      <c r="A182" s="1" t="str">
        <f aca="false">SoilVeg!B182</f>
        <v>SAL</v>
      </c>
      <c r="B182" s="1" t="str">
        <f aca="false">SoilVeg!D182</f>
        <v>TP</v>
      </c>
      <c r="C182" s="1" t="str">
        <f aca="false">SoilVeg!A182</f>
        <v>SALTP</v>
      </c>
      <c r="D182" s="0" t="n">
        <f aca="false">IF(VLOOKUP(SoilVeg!C182,LU!$A$2:$O$27,15,FALSE())=0,VLOOKUP(A182,Soil!$B$2:$R$14,8,FALSE()),0.000000000001)</f>
        <v>6.08820381944444E-006</v>
      </c>
      <c r="E182" s="0" t="n">
        <f aca="false">IF(VLOOKUP(SoilVeg!C182,LU!$A$2:$O$27,15,FALSE())=0,VLOOKUP(A182,Soil!$B$2:$R$14,10,FALSE()),0.000000000001)</f>
        <v>0.000235787288745753</v>
      </c>
      <c r="F182" s="0" t="n">
        <f aca="false">VLOOKUP(A182,Soil!$B$2:$P$17,14,FALSE())</f>
        <v>0.014</v>
      </c>
      <c r="G182" s="0" t="n">
        <f aca="false">VLOOKUP(B182,LU!$B$1:$N$51,6,FALSE())</f>
        <v>1.1</v>
      </c>
      <c r="H182" s="0" t="n">
        <f aca="false">VLOOKUP(B182,LU!$B$1:$N$51,7,FALSE())</f>
        <v>0.4</v>
      </c>
      <c r="I182" s="0" t="n">
        <f aca="false">VLOOKUP(B182,LU!$B$1:$N$51,8,FALSE())</f>
        <v>7</v>
      </c>
      <c r="J182" s="0" t="n">
        <f aca="false">VLOOKUP(A182,Soil!$B$2:$P$17,13,FALSE())</f>
        <v>1.7925</v>
      </c>
      <c r="K182" s="0" t="n">
        <f aca="false">VLOOKUP(B182,LU!$B$1:$N$51,5,FALSE())</f>
        <v>0.275</v>
      </c>
      <c r="L182" s="0" t="n">
        <f aca="false">VLOOKUP(A182,Soil!$B$2:$P$17,15,FALSE())</f>
        <v>0.4622</v>
      </c>
      <c r="M182" s="0" t="n">
        <f aca="false">SoilVeg!G182</f>
        <v>18.2</v>
      </c>
      <c r="N182" s="0" t="n">
        <f aca="false">SoilVeg!H182</f>
        <v>0.245</v>
      </c>
      <c r="O182" s="0" t="n">
        <f aca="false">VLOOKUP(A182,Soil!$B$2:$S$14,18,FALSE())</f>
        <v>0.3</v>
      </c>
    </row>
    <row r="183" customFormat="false" ht="14.25" hidden="false" customHeight="false" outlineLevel="0" collapsed="false">
      <c r="A183" s="1" t="str">
        <f aca="false">SoilVeg!B183</f>
        <v>SAL</v>
      </c>
      <c r="B183" s="1" t="str">
        <f aca="false">SoilVeg!D183</f>
        <v>LP</v>
      </c>
      <c r="C183" s="1" t="str">
        <f aca="false">SoilVeg!A183</f>
        <v>SALLP</v>
      </c>
      <c r="D183" s="0" t="n">
        <f aca="false">IF(VLOOKUP(SoilVeg!C183,LU!$A$2:$O$27,15,FALSE())=0,VLOOKUP(A183,Soil!$B$2:$R$14,8,FALSE()),0.000000000001)</f>
        <v>6.08820381944444E-006</v>
      </c>
      <c r="E183" s="0" t="n">
        <f aca="false">IF(VLOOKUP(SoilVeg!C183,LU!$A$2:$O$27,15,FALSE())=0,VLOOKUP(A183,Soil!$B$2:$R$14,10,FALSE()),0.000000000001)</f>
        <v>0.000235787288745753</v>
      </c>
      <c r="F183" s="0" t="n">
        <f aca="false">VLOOKUP(A183,Soil!$B$2:$P$17,14,FALSE())</f>
        <v>0.014</v>
      </c>
      <c r="G183" s="0" t="n">
        <f aca="false">VLOOKUP(B183,LU!$B$1:$N$51,6,FALSE())</f>
        <v>3</v>
      </c>
      <c r="H183" s="0" t="n">
        <f aca="false">VLOOKUP(B183,LU!$B$1:$N$51,7,FALSE())</f>
        <v>0.62272727273</v>
      </c>
      <c r="I183" s="0" t="n">
        <f aca="false">VLOOKUP(B183,LU!$B$1:$N$51,8,FALSE())</f>
        <v>9.45454545455</v>
      </c>
      <c r="J183" s="0" t="n">
        <f aca="false">VLOOKUP(A183,Soil!$B$2:$P$17,13,FALSE())</f>
        <v>1.7925</v>
      </c>
      <c r="K183" s="0" t="n">
        <f aca="false">VLOOKUP(B183,LU!$B$1:$N$51,5,FALSE())</f>
        <v>0.4</v>
      </c>
      <c r="L183" s="0" t="n">
        <f aca="false">VLOOKUP(A183,Soil!$B$2:$P$17,15,FALSE())</f>
        <v>0.4622</v>
      </c>
      <c r="M183" s="0" t="n">
        <f aca="false">SoilVeg!G183</f>
        <v>18.2</v>
      </c>
      <c r="N183" s="0" t="n">
        <f aca="false">SoilVeg!H183</f>
        <v>0.245</v>
      </c>
      <c r="O183" s="0" t="n">
        <f aca="false">VLOOKUP(A183,Soil!$B$2:$S$14,18,FALSE())</f>
        <v>0.3</v>
      </c>
    </row>
    <row r="184" customFormat="false" ht="14.25" hidden="false" customHeight="false" outlineLevel="0" collapsed="false">
      <c r="A184" s="1" t="str">
        <f aca="false">SoilVeg!B184</f>
        <v>SAL</v>
      </c>
      <c r="B184" s="1" t="str">
        <f aca="false">SoilVeg!D184</f>
        <v>LPL</v>
      </c>
      <c r="C184" s="1" t="str">
        <f aca="false">SoilVeg!A184</f>
        <v>SALLPL</v>
      </c>
      <c r="D184" s="0" t="n">
        <f aca="false">IF(VLOOKUP(SoilVeg!C184,LU!$A$2:$O$27,15,FALSE())=0,VLOOKUP(A184,Soil!$B$2:$R$14,8,FALSE()),0.000000000001)</f>
        <v>6.08820381944444E-006</v>
      </c>
      <c r="E184" s="0" t="n">
        <f aca="false">IF(VLOOKUP(SoilVeg!C184,LU!$A$2:$O$27,15,FALSE())=0,VLOOKUP(A184,Soil!$B$2:$R$14,10,FALSE()),0.000000000001)</f>
        <v>0.000235787288745753</v>
      </c>
      <c r="F184" s="0" t="n">
        <f aca="false">VLOOKUP(A184,Soil!$B$2:$P$17,14,FALSE())</f>
        <v>0.014</v>
      </c>
      <c r="G184" s="0" t="n">
        <f aca="false">VLOOKUP(B184,LU!$B$1:$N$51,6,FALSE())</f>
        <v>4</v>
      </c>
      <c r="H184" s="0" t="n">
        <f aca="false">VLOOKUP(B184,LU!$B$1:$N$51,7,FALSE())</f>
        <v>0.62272727273</v>
      </c>
      <c r="I184" s="0" t="n">
        <f aca="false">VLOOKUP(B184,LU!$B$1:$N$51,8,FALSE())</f>
        <v>10.5</v>
      </c>
      <c r="J184" s="0" t="n">
        <f aca="false">VLOOKUP(A184,Soil!$B$2:$P$17,13,FALSE())</f>
        <v>1.7925</v>
      </c>
      <c r="K184" s="0" t="n">
        <f aca="false">VLOOKUP(B184,LU!$B$1:$N$51,5,FALSE())</f>
        <v>0.6</v>
      </c>
      <c r="L184" s="0" t="n">
        <f aca="false">VLOOKUP(A184,Soil!$B$2:$P$17,15,FALSE())</f>
        <v>0.4622</v>
      </c>
      <c r="M184" s="0" t="n">
        <f aca="false">SoilVeg!G184</f>
        <v>18.2</v>
      </c>
      <c r="N184" s="0" t="n">
        <f aca="false">SoilVeg!H184</f>
        <v>0.245</v>
      </c>
      <c r="O184" s="0" t="n">
        <f aca="false">VLOOKUP(A184,Soil!$B$2:$S$14,18,FALSE())</f>
        <v>0.3</v>
      </c>
    </row>
    <row r="185" customFormat="false" ht="14.25" hidden="false" customHeight="false" outlineLevel="0" collapsed="false">
      <c r="A185" s="1" t="str">
        <f aca="false">SoilVeg!B185</f>
        <v>SAL</v>
      </c>
      <c r="B185" s="1" t="str">
        <f aca="false">SoilVeg!D185</f>
        <v>LPJ</v>
      </c>
      <c r="C185" s="1" t="str">
        <f aca="false">SoilVeg!A185</f>
        <v>SALLPJ</v>
      </c>
      <c r="D185" s="0" t="n">
        <f aca="false">IF(VLOOKUP(SoilVeg!C185,LU!$A$2:$O$27,15,FALSE())=0,VLOOKUP(A185,Soil!$B$2:$R$14,8,FALSE()),0.000000000001)</f>
        <v>6.08820381944444E-006</v>
      </c>
      <c r="E185" s="0" t="n">
        <f aca="false">IF(VLOOKUP(SoilVeg!C185,LU!$A$2:$O$27,15,FALSE())=0,VLOOKUP(A185,Soil!$B$2:$R$14,10,FALSE()),0.000000000001)</f>
        <v>0.000235787288745753</v>
      </c>
      <c r="F185" s="0" t="n">
        <f aca="false">VLOOKUP(A185,Soil!$B$2:$P$17,14,FALSE())</f>
        <v>0.014</v>
      </c>
      <c r="G185" s="0" t="n">
        <f aca="false">VLOOKUP(B185,LU!$B$1:$N$51,6,FALSE())</f>
        <v>3</v>
      </c>
      <c r="H185" s="0" t="n">
        <f aca="false">VLOOKUP(B185,LU!$B$1:$N$51,7,FALSE())</f>
        <v>0.62272727273</v>
      </c>
      <c r="I185" s="0" t="n">
        <f aca="false">VLOOKUP(B185,LU!$B$1:$N$51,8,FALSE())</f>
        <v>6.5</v>
      </c>
      <c r="J185" s="0" t="n">
        <f aca="false">VLOOKUP(A185,Soil!$B$2:$P$17,13,FALSE())</f>
        <v>1.7925</v>
      </c>
      <c r="K185" s="0" t="n">
        <f aca="false">VLOOKUP(B185,LU!$B$1:$N$51,5,FALSE())</f>
        <v>0.35</v>
      </c>
      <c r="L185" s="0" t="n">
        <f aca="false">VLOOKUP(A185,Soil!$B$2:$P$17,15,FALSE())</f>
        <v>0.4622</v>
      </c>
      <c r="M185" s="0" t="n">
        <f aca="false">SoilVeg!G185</f>
        <v>18.2</v>
      </c>
      <c r="N185" s="0" t="n">
        <f aca="false">SoilVeg!H185</f>
        <v>0.245</v>
      </c>
      <c r="O185" s="0" t="n">
        <f aca="false">VLOOKUP(A185,Soil!$B$2:$S$14,18,FALSE())</f>
        <v>0.3</v>
      </c>
    </row>
    <row r="186" customFormat="false" ht="14.25" hidden="false" customHeight="false" outlineLevel="0" collapsed="false">
      <c r="A186" s="1" t="str">
        <f aca="false">SoilVeg!B186</f>
        <v>SAL</v>
      </c>
      <c r="B186" s="1" t="str">
        <f aca="false">SoilVeg!D186</f>
        <v>LPS</v>
      </c>
      <c r="C186" s="1" t="str">
        <f aca="false">SoilVeg!A186</f>
        <v>SALLPS</v>
      </c>
      <c r="D186" s="0" t="n">
        <f aca="false">IF(VLOOKUP(SoilVeg!C186,LU!$A$2:$O$27,15,FALSE())=0,VLOOKUP(A186,Soil!$B$2:$R$14,8,FALSE()),0.000000000001)</f>
        <v>6.08820381944444E-006</v>
      </c>
      <c r="E186" s="0" t="n">
        <f aca="false">IF(VLOOKUP(SoilVeg!C186,LU!$A$2:$O$27,15,FALSE())=0,VLOOKUP(A186,Soil!$B$2:$R$14,10,FALSE()),0.000000000001)</f>
        <v>0.000235787288745753</v>
      </c>
      <c r="F186" s="0" t="n">
        <f aca="false">VLOOKUP(A186,Soil!$B$2:$P$17,14,FALSE())</f>
        <v>0.014</v>
      </c>
      <c r="G186" s="0" t="n">
        <f aca="false">VLOOKUP(B186,LU!$B$1:$N$51,6,FALSE())</f>
        <v>4.5</v>
      </c>
      <c r="H186" s="0" t="n">
        <f aca="false">VLOOKUP(B186,LU!$B$1:$N$51,7,FALSE())</f>
        <v>0.8</v>
      </c>
      <c r="I186" s="0" t="n">
        <f aca="false">VLOOKUP(B186,LU!$B$1:$N$51,8,FALSE())</f>
        <v>15</v>
      </c>
      <c r="J186" s="0" t="n">
        <f aca="false">VLOOKUP(A186,Soil!$B$2:$P$17,13,FALSE())</f>
        <v>1.7925</v>
      </c>
      <c r="K186" s="0" t="n">
        <f aca="false">VLOOKUP(B186,LU!$B$1:$N$51,5,FALSE())</f>
        <v>0.8</v>
      </c>
      <c r="L186" s="0" t="n">
        <f aca="false">VLOOKUP(A186,Soil!$B$2:$P$17,15,FALSE())</f>
        <v>0.4622</v>
      </c>
      <c r="M186" s="0" t="n">
        <f aca="false">SoilVeg!G186</f>
        <v>18.2</v>
      </c>
      <c r="N186" s="0" t="n">
        <f aca="false">SoilVeg!H186</f>
        <v>0.245</v>
      </c>
      <c r="O186" s="0" t="n">
        <f aca="false">VLOOKUP(A186,Soil!$B$2:$S$14,18,FALSE())</f>
        <v>0.3</v>
      </c>
    </row>
    <row r="187" customFormat="false" ht="14.25" hidden="false" customHeight="false" outlineLevel="0" collapsed="false">
      <c r="A187" s="1" t="str">
        <f aca="false">SoilVeg!B187</f>
        <v>SAL</v>
      </c>
      <c r="B187" s="1" t="str">
        <f aca="false">SoilVeg!D187</f>
        <v>LPK</v>
      </c>
      <c r="C187" s="1" t="str">
        <f aca="false">SoilVeg!A187</f>
        <v>SALLPK</v>
      </c>
      <c r="D187" s="0" t="n">
        <f aca="false">IF(VLOOKUP(SoilVeg!C187,LU!$A$2:$O$27,15,FALSE())=0,VLOOKUP(A187,Soil!$B$2:$R$14,8,FALSE()),0.000000000001)</f>
        <v>6.08820381944444E-006</v>
      </c>
      <c r="E187" s="0" t="n">
        <f aca="false">IF(VLOOKUP(SoilVeg!C187,LU!$A$2:$O$27,15,FALSE())=0,VLOOKUP(A187,Soil!$B$2:$R$14,10,FALSE()),0.000000000001)</f>
        <v>0.000235787288745753</v>
      </c>
      <c r="F187" s="0" t="n">
        <f aca="false">VLOOKUP(A187,Soil!$B$2:$P$17,14,FALSE())</f>
        <v>0.014</v>
      </c>
      <c r="G187" s="0" t="n">
        <f aca="false">VLOOKUP(B187,LU!$B$1:$N$51,6,FALSE())</f>
        <v>3</v>
      </c>
      <c r="H187" s="0" t="n">
        <f aca="false">VLOOKUP(B187,LU!$B$1:$N$51,7,FALSE())</f>
        <v>0.6</v>
      </c>
      <c r="I187" s="0" t="n">
        <f aca="false">VLOOKUP(B187,LU!$B$1:$N$51,8,FALSE())</f>
        <v>15</v>
      </c>
      <c r="J187" s="0" t="n">
        <f aca="false">VLOOKUP(A187,Soil!$B$2:$P$17,13,FALSE())</f>
        <v>1.7925</v>
      </c>
      <c r="K187" s="0" t="n">
        <f aca="false">VLOOKUP(B187,LU!$B$1:$N$51,5,FALSE())</f>
        <v>0.8</v>
      </c>
      <c r="L187" s="0" t="n">
        <f aca="false">VLOOKUP(A187,Soil!$B$2:$P$17,15,FALSE())</f>
        <v>0.4622</v>
      </c>
      <c r="M187" s="0" t="n">
        <f aca="false">SoilVeg!G187</f>
        <v>18.2</v>
      </c>
      <c r="N187" s="0" t="n">
        <f aca="false">SoilVeg!H187</f>
        <v>0.245</v>
      </c>
      <c r="O187" s="0" t="n">
        <f aca="false">VLOOKUP(A187,Soil!$B$2:$S$14,18,FALSE())</f>
        <v>0.3</v>
      </c>
    </row>
    <row r="188" customFormat="false" ht="14.25" hidden="false" customHeight="false" outlineLevel="0" collapsed="false">
      <c r="A188" s="1" t="str">
        <f aca="false">SoilVeg!B188</f>
        <v>SAL</v>
      </c>
      <c r="B188" s="1" t="str">
        <f aca="false">SoilVeg!D188</f>
        <v>AZP</v>
      </c>
      <c r="C188" s="1" t="str">
        <f aca="false">SoilVeg!A188</f>
        <v>SALAZP</v>
      </c>
      <c r="D188" s="0" t="n">
        <f aca="false">IF(VLOOKUP(SoilVeg!C188,LU!$A$2:$O$27,15,FALSE())=0,VLOOKUP(A188,Soil!$B$2:$R$14,8,FALSE()),0.000000000001)</f>
        <v>1E-012</v>
      </c>
      <c r="E188" s="0" t="n">
        <f aca="false">IF(VLOOKUP(SoilVeg!C188,LU!$A$2:$O$27,15,FALSE())=0,VLOOKUP(A188,Soil!$B$2:$R$14,10,FALSE()),0.000000000001)</f>
        <v>1E-012</v>
      </c>
      <c r="F188" s="0" t="n">
        <f aca="false">VLOOKUP(A188,Soil!$B$2:$P$17,14,FALSE())</f>
        <v>0.014</v>
      </c>
      <c r="G188" s="0" t="n">
        <f aca="false">VLOOKUP(B188,LU!$B$1:$N$51,6,FALSE())</f>
        <v>0</v>
      </c>
      <c r="H188" s="0" t="n">
        <f aca="false">VLOOKUP(B188,LU!$B$1:$N$51,7,FALSE())</f>
        <v>0</v>
      </c>
      <c r="I188" s="0" t="n">
        <f aca="false">VLOOKUP(B188,LU!$B$1:$N$51,8,FALSE())</f>
        <v>2.5</v>
      </c>
      <c r="J188" s="0" t="n">
        <f aca="false">VLOOKUP(A188,Soil!$B$2:$P$17,13,FALSE())</f>
        <v>1.7925</v>
      </c>
      <c r="K188" s="0" t="n">
        <f aca="false">VLOOKUP(B188,LU!$B$1:$N$51,5,FALSE())</f>
        <v>0.05</v>
      </c>
      <c r="L188" s="0" t="n">
        <f aca="false">VLOOKUP(A188,Soil!$B$2:$P$17,15,FALSE())</f>
        <v>0.4622</v>
      </c>
      <c r="M188" s="0" t="n">
        <f aca="false">SoilVeg!G188</f>
        <v>100</v>
      </c>
      <c r="N188" s="0" t="n">
        <f aca="false">SoilVeg!H188</f>
        <v>1</v>
      </c>
      <c r="O188" s="0" t="n">
        <f aca="false">VLOOKUP(A188,Soil!$B$2:$S$14,18,FALSE())</f>
        <v>0.3</v>
      </c>
    </row>
    <row r="189" customFormat="false" ht="14.25" hidden="false" customHeight="false" outlineLevel="0" collapsed="false">
      <c r="A189" s="1" t="str">
        <f aca="false">SoilVeg!B189</f>
        <v>SAL</v>
      </c>
      <c r="B189" s="1" t="str">
        <f aca="false">SoilVeg!D189</f>
        <v>AZPN</v>
      </c>
      <c r="C189" s="1" t="str">
        <f aca="false">SoilVeg!A189</f>
        <v>SALAZPN</v>
      </c>
      <c r="D189" s="0" t="n">
        <f aca="false">IF(VLOOKUP(SoilVeg!C189,LU!$A$2:$O$27,15,FALSE())=0,VLOOKUP(A189,Soil!$B$2:$R$14,8,FALSE()),0.000000000001)</f>
        <v>1E-012</v>
      </c>
      <c r="E189" s="0" t="n">
        <f aca="false">IF(VLOOKUP(SoilVeg!C189,LU!$A$2:$O$27,15,FALSE())=0,VLOOKUP(A189,Soil!$B$2:$R$14,10,FALSE()),0.000000000001)</f>
        <v>1E-012</v>
      </c>
      <c r="F189" s="0" t="n">
        <f aca="false">VLOOKUP(A189,Soil!$B$2:$P$17,14,FALSE())</f>
        <v>0.014</v>
      </c>
      <c r="G189" s="0" t="n">
        <f aca="false">VLOOKUP(B189,LU!$B$1:$N$51,6,FALSE())</f>
        <v>0</v>
      </c>
      <c r="H189" s="0" t="n">
        <f aca="false">VLOOKUP(B189,LU!$B$1:$N$51,7,FALSE())</f>
        <v>0</v>
      </c>
      <c r="I189" s="0" t="n">
        <f aca="false">VLOOKUP(B189,LU!$B$1:$N$51,8,FALSE())</f>
        <v>0</v>
      </c>
      <c r="J189" s="0" t="n">
        <f aca="false">VLOOKUP(A189,Soil!$B$2:$P$17,13,FALSE())</f>
        <v>1.7925</v>
      </c>
      <c r="K189" s="0" t="n">
        <f aca="false">VLOOKUP(B189,LU!$B$1:$N$51,5,FALSE())</f>
        <v>0.01</v>
      </c>
      <c r="L189" s="0" t="n">
        <f aca="false">VLOOKUP(A189,Soil!$B$2:$P$17,15,FALSE())</f>
        <v>0.4622</v>
      </c>
      <c r="M189" s="0" t="n">
        <f aca="false">SoilVeg!G189</f>
        <v>100</v>
      </c>
      <c r="N189" s="0" t="n">
        <f aca="false">SoilVeg!H189</f>
        <v>1</v>
      </c>
      <c r="O189" s="0" t="n">
        <f aca="false">VLOOKUP(A189,Soil!$B$2:$S$14,18,FALSE())</f>
        <v>0.3</v>
      </c>
    </row>
    <row r="190" customFormat="false" ht="14.25" hidden="false" customHeight="false" outlineLevel="0" collapsed="false">
      <c r="A190" s="1" t="str">
        <f aca="false">SoilVeg!B190</f>
        <v>SAL</v>
      </c>
      <c r="B190" s="1" t="str">
        <f aca="false">SoilVeg!D190</f>
        <v>AZPPL</v>
      </c>
      <c r="C190" s="1" t="str">
        <f aca="false">SoilVeg!A190</f>
        <v>SALAZPPL</v>
      </c>
      <c r="D190" s="0" t="n">
        <f aca="false">IF(VLOOKUP(SoilVeg!C190,LU!$A$2:$O$27,15,FALSE())=0,VLOOKUP(A190,Soil!$B$2:$R$14,8,FALSE()),0.000000000001)</f>
        <v>6.08820381944444E-006</v>
      </c>
      <c r="E190" s="0" t="n">
        <f aca="false">IF(VLOOKUP(SoilVeg!C190,LU!$A$2:$O$27,15,FALSE())=0,VLOOKUP(A190,Soil!$B$2:$R$14,10,FALSE()),0.000000000001)</f>
        <v>0.000235787288745753</v>
      </c>
      <c r="F190" s="0" t="n">
        <f aca="false">VLOOKUP(A190,Soil!$B$2:$P$17,14,FALSE())</f>
        <v>0.014</v>
      </c>
      <c r="G190" s="0" t="n">
        <f aca="false">VLOOKUP(B190,LU!$B$1:$N$51,6,FALSE())</f>
        <v>0</v>
      </c>
      <c r="H190" s="0" t="n">
        <f aca="false">VLOOKUP(B190,LU!$B$1:$N$51,7,FALSE())</f>
        <v>0</v>
      </c>
      <c r="I190" s="0" t="n">
        <f aca="false">VLOOKUP(B190,LU!$B$1:$N$51,8,FALSE())</f>
        <v>2.5</v>
      </c>
      <c r="J190" s="0" t="n">
        <f aca="false">VLOOKUP(A190,Soil!$B$2:$P$17,13,FALSE())</f>
        <v>1.7925</v>
      </c>
      <c r="K190" s="0" t="n">
        <f aca="false">VLOOKUP(B190,LU!$B$1:$N$51,5,FALSE())</f>
        <v>0.02</v>
      </c>
      <c r="L190" s="0" t="n">
        <f aca="false">VLOOKUP(A190,Soil!$B$2:$P$17,15,FALSE())</f>
        <v>0.4622</v>
      </c>
      <c r="M190" s="0" t="n">
        <f aca="false">SoilVeg!G190</f>
        <v>0.182</v>
      </c>
      <c r="N190" s="0" t="n">
        <f aca="false">SoilVeg!H190</f>
        <v>0.245</v>
      </c>
      <c r="O190" s="0" t="n">
        <f aca="false">VLOOKUP(A190,Soil!$B$2:$S$14,18,FALSE())</f>
        <v>0.3</v>
      </c>
    </row>
    <row r="191" customFormat="false" ht="14.25" hidden="false" customHeight="false" outlineLevel="0" collapsed="false">
      <c r="A191" s="1" t="str">
        <f aca="false">SoilVeg!B191</f>
        <v>SAL</v>
      </c>
      <c r="B191" s="1" t="str">
        <f aca="false">SoilVeg!D191</f>
        <v>AZPP</v>
      </c>
      <c r="C191" s="1" t="str">
        <f aca="false">SoilVeg!A191</f>
        <v>SALAZPP</v>
      </c>
      <c r="D191" s="0" t="n">
        <f aca="false">IF(VLOOKUP(SoilVeg!C191,LU!$A$2:$O$27,15,FALSE())=0,VLOOKUP(A191,Soil!$B$2:$R$14,8,FALSE()),0.000000000001)</f>
        <v>6.08820381944444E-006</v>
      </c>
      <c r="E191" s="0" t="n">
        <f aca="false">IF(VLOOKUP(SoilVeg!C191,LU!$A$2:$O$27,15,FALSE())=0,VLOOKUP(A191,Soil!$B$2:$R$14,10,FALSE()),0.000000000001)</f>
        <v>0.000235787288745753</v>
      </c>
      <c r="F191" s="0" t="n">
        <f aca="false">VLOOKUP(A191,Soil!$B$2:$P$17,14,FALSE())</f>
        <v>0.014</v>
      </c>
      <c r="G191" s="0" t="n">
        <f aca="false">VLOOKUP(B191,LU!$B$1:$N$51,6,FALSE())</f>
        <v>0</v>
      </c>
      <c r="H191" s="0" t="n">
        <f aca="false">VLOOKUP(B191,LU!$B$1:$N$51,7,FALSE())</f>
        <v>0</v>
      </c>
      <c r="I191" s="0" t="n">
        <f aca="false">VLOOKUP(B191,LU!$B$1:$N$51,8,FALSE())</f>
        <v>7</v>
      </c>
      <c r="J191" s="0" t="n">
        <f aca="false">VLOOKUP(A191,Soil!$B$2:$P$17,13,FALSE())</f>
        <v>1.7925</v>
      </c>
      <c r="K191" s="0" t="n">
        <f aca="false">VLOOKUP(B191,LU!$B$1:$N$51,5,FALSE())</f>
        <v>0.1</v>
      </c>
      <c r="L191" s="0" t="n">
        <f aca="false">VLOOKUP(A191,Soil!$B$2:$P$17,15,FALSE())</f>
        <v>0.4622</v>
      </c>
      <c r="M191" s="0" t="n">
        <f aca="false">SoilVeg!G191</f>
        <v>18.2</v>
      </c>
      <c r="N191" s="0" t="n">
        <f aca="false">SoilVeg!H191</f>
        <v>0.245</v>
      </c>
      <c r="O191" s="0" t="n">
        <f aca="false">VLOOKUP(A191,Soil!$B$2:$S$14,18,FALSE())</f>
        <v>0.3</v>
      </c>
    </row>
    <row r="192" customFormat="false" ht="14.25" hidden="false" customHeight="false" outlineLevel="0" collapsed="false">
      <c r="A192" s="1" t="str">
        <f aca="false">SoilVeg!B192</f>
        <v>SAL</v>
      </c>
      <c r="B192" s="1" t="str">
        <f aca="false">SoilVeg!D192</f>
        <v>ETK</v>
      </c>
      <c r="C192" s="1" t="str">
        <f aca="false">SoilVeg!A192</f>
        <v>SALETK</v>
      </c>
      <c r="D192" s="0" t="n">
        <f aca="false">IF(VLOOKUP(SoilVeg!C192,LU!$A$2:$O$27,15,FALSE())=0,VLOOKUP(A192,Soil!$B$2:$R$14,8,FALSE()),0.000000000001)</f>
        <v>6.08820381944444E-006</v>
      </c>
      <c r="E192" s="0" t="n">
        <f aca="false">IF(VLOOKUP(SoilVeg!C192,LU!$A$2:$O$27,15,FALSE())=0,VLOOKUP(A192,Soil!$B$2:$R$14,10,FALSE()),0.000000000001)</f>
        <v>0.000235787288745753</v>
      </c>
      <c r="F192" s="0" t="n">
        <f aca="false">VLOOKUP(A192,Soil!$B$2:$P$17,14,FALSE())</f>
        <v>0.014</v>
      </c>
      <c r="G192" s="0" t="n">
        <f aca="false">VLOOKUP(B192,LU!$B$1:$N$51,6,FALSE())</f>
        <v>1.4</v>
      </c>
      <c r="H192" s="0" t="n">
        <f aca="false">VLOOKUP(B192,LU!$B$1:$N$51,7,FALSE())</f>
        <v>0.65</v>
      </c>
      <c r="I192" s="0" t="n">
        <f aca="false">VLOOKUP(B192,LU!$B$1:$N$51,8,FALSE())</f>
        <v>8</v>
      </c>
      <c r="J192" s="0" t="n">
        <f aca="false">VLOOKUP(A192,Soil!$B$2:$P$17,13,FALSE())</f>
        <v>1.7925</v>
      </c>
      <c r="K192" s="0" t="n">
        <f aca="false">VLOOKUP(B192,LU!$B$1:$N$51,5,FALSE())</f>
        <v>0.35</v>
      </c>
      <c r="L192" s="0" t="n">
        <f aca="false">VLOOKUP(A192,Soil!$B$2:$P$17,15,FALSE())</f>
        <v>0.4622</v>
      </c>
      <c r="M192" s="0" t="n">
        <f aca="false">SoilVeg!G192</f>
        <v>18.2</v>
      </c>
      <c r="N192" s="0" t="n">
        <f aca="false">SoilVeg!H192</f>
        <v>0.245</v>
      </c>
      <c r="O192" s="0" t="n">
        <f aca="false">VLOOKUP(A192,Soil!$B$2:$S$14,18,FALSE())</f>
        <v>0.3</v>
      </c>
    </row>
    <row r="193" customFormat="false" ht="14.25" hidden="false" customHeight="false" outlineLevel="0" collapsed="false">
      <c r="A193" s="1" t="str">
        <f aca="false">SoilVeg!B193</f>
        <v>SAL</v>
      </c>
      <c r="B193" s="1" t="str">
        <f aca="false">SoilVeg!D193</f>
        <v>ETK1</v>
      </c>
      <c r="C193" s="1" t="str">
        <f aca="false">SoilVeg!A193</f>
        <v>SALETK1</v>
      </c>
      <c r="D193" s="0" t="n">
        <f aca="false">IF(VLOOKUP(SoilVeg!C193,LU!$A$2:$O$27,15,FALSE())=0,VLOOKUP(A193,Soil!$B$2:$R$14,8,FALSE()),0.000000000001)</f>
        <v>6.08820381944444E-006</v>
      </c>
      <c r="E193" s="0" t="n">
        <f aca="false">IF(VLOOKUP(SoilVeg!C193,LU!$A$2:$O$27,15,FALSE())=0,VLOOKUP(A193,Soil!$B$2:$R$14,10,FALSE()),0.000000000001)</f>
        <v>0.000235787288745753</v>
      </c>
      <c r="F193" s="0" t="n">
        <f aca="false">VLOOKUP(A193,Soil!$B$2:$P$17,14,FALSE())</f>
        <v>0.014</v>
      </c>
      <c r="G193" s="0" t="n">
        <f aca="false">VLOOKUP(B193,LU!$B$1:$N$51,6,FALSE())</f>
        <v>1</v>
      </c>
      <c r="H193" s="0" t="n">
        <f aca="false">VLOOKUP(B193,LU!$B$1:$N$51,7,FALSE())</f>
        <v>0.4</v>
      </c>
      <c r="I193" s="0" t="n">
        <f aca="false">VLOOKUP(B193,LU!$B$1:$N$51,8,FALSE())</f>
        <v>5</v>
      </c>
      <c r="J193" s="0" t="n">
        <f aca="false">VLOOKUP(A193,Soil!$B$2:$P$17,13,FALSE())</f>
        <v>1.7925</v>
      </c>
      <c r="K193" s="0" t="n">
        <f aca="false">VLOOKUP(B193,LU!$B$1:$N$51,5,FALSE())</f>
        <v>0.15</v>
      </c>
      <c r="L193" s="0" t="n">
        <f aca="false">VLOOKUP(A193,Soil!$B$2:$P$17,15,FALSE())</f>
        <v>0.4622</v>
      </c>
      <c r="M193" s="0" t="n">
        <f aca="false">SoilVeg!G193</f>
        <v>18.2</v>
      </c>
      <c r="N193" s="0" t="n">
        <f aca="false">SoilVeg!H193</f>
        <v>0.245</v>
      </c>
      <c r="O193" s="0" t="n">
        <f aca="false">VLOOKUP(A193,Soil!$B$2:$S$14,18,FALSE())</f>
        <v>0.3</v>
      </c>
    </row>
    <row r="194" customFormat="false" ht="14.25" hidden="false" customHeight="false" outlineLevel="0" collapsed="false">
      <c r="A194" s="1" t="str">
        <f aca="false">SoilVeg!B194</f>
        <v>SAL</v>
      </c>
      <c r="B194" s="1" t="str">
        <f aca="false">SoilVeg!D194</f>
        <v>ETK2</v>
      </c>
      <c r="C194" s="1" t="str">
        <f aca="false">SoilVeg!A194</f>
        <v>SALETK2</v>
      </c>
      <c r="D194" s="0" t="n">
        <f aca="false">IF(VLOOKUP(SoilVeg!C194,LU!$A$2:$O$27,15,FALSE())=0,VLOOKUP(A194,Soil!$B$2:$R$14,8,FALSE()),0.000000000001)</f>
        <v>6.08820381944444E-006</v>
      </c>
      <c r="E194" s="0" t="n">
        <f aca="false">IF(VLOOKUP(SoilVeg!C194,LU!$A$2:$O$27,15,FALSE())=0,VLOOKUP(A194,Soil!$B$2:$R$14,10,FALSE()),0.000000000001)</f>
        <v>0.000235787288745753</v>
      </c>
      <c r="F194" s="0" t="n">
        <f aca="false">VLOOKUP(A194,Soil!$B$2:$P$17,14,FALSE())</f>
        <v>0.014</v>
      </c>
      <c r="G194" s="0" t="n">
        <f aca="false">VLOOKUP(B194,LU!$B$1:$N$51,6,FALSE())</f>
        <v>1.1</v>
      </c>
      <c r="H194" s="0" t="n">
        <f aca="false">VLOOKUP(B194,LU!$B$1:$N$51,7,FALSE())</f>
        <v>0.4</v>
      </c>
      <c r="I194" s="0" t="n">
        <f aca="false">VLOOKUP(B194,LU!$B$1:$N$51,8,FALSE())</f>
        <v>7</v>
      </c>
      <c r="J194" s="0" t="n">
        <f aca="false">VLOOKUP(A194,Soil!$B$2:$P$17,13,FALSE())</f>
        <v>1.7925</v>
      </c>
      <c r="K194" s="0" t="n">
        <f aca="false">VLOOKUP(B194,LU!$B$1:$N$51,5,FALSE())</f>
        <v>0.35</v>
      </c>
      <c r="L194" s="0" t="n">
        <f aca="false">VLOOKUP(A194,Soil!$B$2:$P$17,15,FALSE())</f>
        <v>0.4622</v>
      </c>
      <c r="M194" s="0" t="n">
        <f aca="false">SoilVeg!G194</f>
        <v>18.2</v>
      </c>
      <c r="N194" s="0" t="n">
        <f aca="false">SoilVeg!H194</f>
        <v>0.245</v>
      </c>
      <c r="O194" s="0" t="n">
        <f aca="false">VLOOKUP(A194,Soil!$B$2:$S$14,18,FALSE())</f>
        <v>0.3</v>
      </c>
    </row>
    <row r="195" customFormat="false" ht="14.25" hidden="false" customHeight="false" outlineLevel="0" collapsed="false">
      <c r="A195" s="1" t="str">
        <f aca="false">SoilVeg!B195</f>
        <v>SAL</v>
      </c>
      <c r="B195" s="1" t="str">
        <f aca="false">SoilVeg!D195</f>
        <v>ETK3</v>
      </c>
      <c r="C195" s="1" t="str">
        <f aca="false">SoilVeg!A195</f>
        <v>SALETK3</v>
      </c>
      <c r="D195" s="0" t="n">
        <f aca="false">IF(VLOOKUP(SoilVeg!C195,LU!$A$2:$O$27,15,FALSE())=0,VLOOKUP(A195,Soil!$B$2:$R$14,8,FALSE()),0.000000000001)</f>
        <v>6.08820381944444E-006</v>
      </c>
      <c r="E195" s="0" t="n">
        <f aca="false">IF(VLOOKUP(SoilVeg!C195,LU!$A$2:$O$27,15,FALSE())=0,VLOOKUP(A195,Soil!$B$2:$R$14,10,FALSE()),0.000000000001)</f>
        <v>0.000235787288745753</v>
      </c>
      <c r="F195" s="0" t="n">
        <f aca="false">VLOOKUP(A195,Soil!$B$2:$P$17,14,FALSE())</f>
        <v>0.014</v>
      </c>
      <c r="G195" s="0" t="n">
        <f aca="false">VLOOKUP(B195,LU!$B$1:$N$51,6,FALSE())</f>
        <v>1.35454545455</v>
      </c>
      <c r="H195" s="0" t="n">
        <f aca="false">VLOOKUP(B195,LU!$B$1:$N$51,7,FALSE())</f>
        <v>0.62272727273</v>
      </c>
      <c r="I195" s="0" t="n">
        <f aca="false">VLOOKUP(B195,LU!$B$1:$N$51,8,FALSE())</f>
        <v>10</v>
      </c>
      <c r="J195" s="0" t="n">
        <f aca="false">VLOOKUP(A195,Soil!$B$2:$P$17,13,FALSE())</f>
        <v>1.7925</v>
      </c>
      <c r="K195" s="0" t="n">
        <f aca="false">VLOOKUP(B195,LU!$B$1:$N$51,5,FALSE())</f>
        <v>0.4</v>
      </c>
      <c r="L195" s="0" t="n">
        <f aca="false">VLOOKUP(A195,Soil!$B$2:$P$17,15,FALSE())</f>
        <v>0.4622</v>
      </c>
      <c r="M195" s="0" t="n">
        <f aca="false">SoilVeg!G195</f>
        <v>18.2</v>
      </c>
      <c r="N195" s="0" t="n">
        <f aca="false">SoilVeg!H195</f>
        <v>0.245</v>
      </c>
      <c r="O195" s="0" t="n">
        <f aca="false">VLOOKUP(A195,Soil!$B$2:$S$14,18,FALSE())</f>
        <v>0.3</v>
      </c>
    </row>
    <row r="196" customFormat="false" ht="14.25" hidden="false" customHeight="false" outlineLevel="0" collapsed="false">
      <c r="A196" s="1" t="str">
        <f aca="false">SoilVeg!B196</f>
        <v>SAL</v>
      </c>
      <c r="B196" s="1" t="str">
        <f aca="false">SoilVeg!D196</f>
        <v>VT</v>
      </c>
      <c r="C196" s="1" t="str">
        <f aca="false">SoilVeg!A196</f>
        <v>SALVT</v>
      </c>
      <c r="D196" s="0" t="n">
        <f aca="false">IF(VLOOKUP(SoilVeg!C196,LU!$A$2:$O$27,15,FALSE())=0,VLOOKUP(A196,Soil!$B$2:$R$14,8,FALSE()),0.000000000001)</f>
        <v>1E-012</v>
      </c>
      <c r="E196" s="0" t="n">
        <f aca="false">IF(VLOOKUP(SoilVeg!C196,LU!$A$2:$O$27,15,FALSE())=0,VLOOKUP(A196,Soil!$B$2:$R$14,10,FALSE()),0.000000000001)</f>
        <v>1E-012</v>
      </c>
      <c r="F196" s="0" t="n">
        <f aca="false">VLOOKUP(A196,Soil!$B$2:$P$17,14,FALSE())</f>
        <v>0.014</v>
      </c>
      <c r="G196" s="0" t="n">
        <f aca="false">VLOOKUP(B196,LU!$B$1:$N$51,6,FALSE())</f>
        <v>0</v>
      </c>
      <c r="H196" s="0" t="n">
        <f aca="false">VLOOKUP(B196,LU!$B$1:$N$51,7,FALSE())</f>
        <v>0</v>
      </c>
      <c r="I196" s="0" t="n">
        <f aca="false">VLOOKUP(B196,LU!$B$1:$N$51,8,FALSE())</f>
        <v>0</v>
      </c>
      <c r="J196" s="0" t="n">
        <f aca="false">VLOOKUP(A196,Soil!$B$2:$P$17,13,FALSE())</f>
        <v>1.7925</v>
      </c>
      <c r="K196" s="0" t="n">
        <f aca="false">VLOOKUP(B196,LU!$B$1:$N$51,5,FALSE())</f>
        <v>0.03</v>
      </c>
      <c r="L196" s="0" t="n">
        <f aca="false">VLOOKUP(A196,Soil!$B$2:$P$17,15,FALSE())</f>
        <v>0.4622</v>
      </c>
      <c r="M196" s="0" t="n">
        <f aca="false">SoilVeg!G196</f>
        <v>100</v>
      </c>
      <c r="N196" s="0" t="n">
        <f aca="false">SoilVeg!H196</f>
        <v>1</v>
      </c>
      <c r="O196" s="0" t="n">
        <f aca="false">VLOOKUP(A196,Soil!$B$2:$S$14,18,FALSE())</f>
        <v>0.3</v>
      </c>
    </row>
    <row r="197" customFormat="false" ht="14.25" hidden="false" customHeight="false" outlineLevel="0" collapsed="false">
      <c r="A197" s="1" t="str">
        <f aca="false">SoilVeg!B197</f>
        <v>SAL</v>
      </c>
      <c r="B197" s="1" t="str">
        <f aca="false">SoilVeg!D197</f>
        <v>VP</v>
      </c>
      <c r="C197" s="1" t="str">
        <f aca="false">SoilVeg!A197</f>
        <v>SALVP</v>
      </c>
      <c r="D197" s="0" t="n">
        <f aca="false">IF(VLOOKUP(SoilVeg!C197,LU!$A$2:$O$27,15,FALSE())=0,VLOOKUP(A197,Soil!$B$2:$R$14,8,FALSE()),0.000000000001)</f>
        <v>1E-012</v>
      </c>
      <c r="E197" s="0" t="n">
        <f aca="false">IF(VLOOKUP(SoilVeg!C197,LU!$A$2:$O$27,15,FALSE())=0,VLOOKUP(A197,Soil!$B$2:$R$14,10,FALSE()),0.000000000001)</f>
        <v>1E-012</v>
      </c>
      <c r="F197" s="0" t="n">
        <f aca="false">VLOOKUP(A197,Soil!$B$2:$P$17,14,FALSE())</f>
        <v>0.014</v>
      </c>
      <c r="G197" s="0" t="n">
        <f aca="false">VLOOKUP(B197,LU!$B$1:$N$51,6,FALSE())</f>
        <v>0</v>
      </c>
      <c r="H197" s="0" t="n">
        <f aca="false">VLOOKUP(B197,LU!$B$1:$N$51,7,FALSE())</f>
        <v>0</v>
      </c>
      <c r="I197" s="0" t="n">
        <f aca="false">VLOOKUP(B197,LU!$B$1:$N$51,8,FALSE())</f>
        <v>0</v>
      </c>
      <c r="J197" s="0" t="n">
        <f aca="false">VLOOKUP(A197,Soil!$B$2:$P$17,13,FALSE())</f>
        <v>1.7925</v>
      </c>
      <c r="K197" s="0" t="n">
        <f aca="false">VLOOKUP(B197,LU!$B$1:$N$51,5,FALSE())</f>
        <v>0.01</v>
      </c>
      <c r="L197" s="0" t="n">
        <f aca="false">VLOOKUP(A197,Soil!$B$2:$P$17,15,FALSE())</f>
        <v>0.4622</v>
      </c>
      <c r="M197" s="0" t="n">
        <f aca="false">SoilVeg!G197</f>
        <v>100</v>
      </c>
      <c r="N197" s="0" t="n">
        <f aca="false">SoilVeg!H197</f>
        <v>1</v>
      </c>
      <c r="O197" s="0" t="n">
        <f aca="false">VLOOKUP(A197,Soil!$B$2:$S$14,18,FALSE())</f>
        <v>0.3</v>
      </c>
    </row>
    <row r="198" customFormat="false" ht="14.25" hidden="false" customHeight="false" outlineLevel="0" collapsed="false">
      <c r="A198" s="1" t="str">
        <f aca="false">SoilVeg!B198</f>
        <v>SAL</v>
      </c>
      <c r="B198" s="1" t="str">
        <f aca="false">SoilVeg!D198</f>
        <v>TPT</v>
      </c>
      <c r="C198" s="1" t="str">
        <f aca="false">SoilVeg!A198</f>
        <v>SALTPT</v>
      </c>
      <c r="D198" s="0" t="n">
        <f aca="false">IF(VLOOKUP(SoilVeg!C198,LU!$A$2:$O$27,15,FALSE())=0,VLOOKUP(A198,Soil!$B$2:$R$14,8,FALSE()),0.000000000001)</f>
        <v>6.08820381944444E-006</v>
      </c>
      <c r="E198" s="0" t="n">
        <f aca="false">IF(VLOOKUP(SoilVeg!C198,LU!$A$2:$O$27,15,FALSE())=0,VLOOKUP(A198,Soil!$B$2:$R$14,10,FALSE()),0.000000000001)</f>
        <v>0.000235787288745753</v>
      </c>
      <c r="F198" s="0" t="n">
        <f aca="false">VLOOKUP(A198,Soil!$B$2:$P$17,14,FALSE())</f>
        <v>0.014</v>
      </c>
      <c r="G198" s="0" t="n">
        <f aca="false">VLOOKUP(B198,LU!$B$1:$N$51,6,FALSE())</f>
        <v>1.1</v>
      </c>
      <c r="H198" s="0" t="n">
        <f aca="false">VLOOKUP(B198,LU!$B$1:$N$51,7,FALSE())</f>
        <v>0.4</v>
      </c>
      <c r="I198" s="0" t="n">
        <f aca="false">VLOOKUP(B198,LU!$B$1:$N$51,8,FALSE())</f>
        <v>7</v>
      </c>
      <c r="J198" s="0" t="n">
        <f aca="false">VLOOKUP(A198,Soil!$B$2:$P$17,13,FALSE())</f>
        <v>1.7925</v>
      </c>
      <c r="K198" s="0" t="n">
        <f aca="false">VLOOKUP(B198,LU!$B$1:$N$51,5,FALSE())</f>
        <v>0.275</v>
      </c>
      <c r="L198" s="0" t="n">
        <f aca="false">VLOOKUP(A198,Soil!$B$2:$P$17,15,FALSE())</f>
        <v>0.4622</v>
      </c>
      <c r="M198" s="0" t="n">
        <f aca="false">SoilVeg!G198</f>
        <v>18.2</v>
      </c>
      <c r="N198" s="0" t="n">
        <f aca="false">SoilVeg!H198</f>
        <v>0.245</v>
      </c>
      <c r="O198" s="0" t="n">
        <f aca="false">VLOOKUP(A198,Soil!$B$2:$S$14,18,FALSE())</f>
        <v>0.3</v>
      </c>
    </row>
    <row r="199" customFormat="false" ht="14.25" hidden="false" customHeight="false" outlineLevel="0" collapsed="false">
      <c r="A199" s="1" t="str">
        <f aca="false">SoilVeg!B199</f>
        <v>SAL</v>
      </c>
      <c r="B199" s="1" t="str">
        <f aca="false">SoilVeg!D199</f>
        <v>VPT</v>
      </c>
      <c r="C199" s="1" t="str">
        <f aca="false">SoilVeg!A199</f>
        <v>SALVPT</v>
      </c>
      <c r="D199" s="0" t="n">
        <f aca="false">IF(VLOOKUP(SoilVeg!C199,LU!$A$2:$O$27,15,FALSE())=0,VLOOKUP(A199,Soil!$B$2:$R$14,8,FALSE()),0.000000000001)</f>
        <v>1E-012</v>
      </c>
      <c r="E199" s="0" t="n">
        <f aca="false">IF(VLOOKUP(SoilVeg!C199,LU!$A$2:$O$27,15,FALSE())=0,VLOOKUP(A199,Soil!$B$2:$R$14,10,FALSE()),0.000000000001)</f>
        <v>1E-012</v>
      </c>
      <c r="F199" s="0" t="n">
        <f aca="false">VLOOKUP(A199,Soil!$B$2:$P$17,14,FALSE())</f>
        <v>0.014</v>
      </c>
      <c r="G199" s="0" t="n">
        <f aca="false">VLOOKUP(B199,LU!$B$1:$N$51,6,FALSE())</f>
        <v>0</v>
      </c>
      <c r="H199" s="0" t="n">
        <f aca="false">VLOOKUP(B199,LU!$B$1:$N$51,7,FALSE())</f>
        <v>0</v>
      </c>
      <c r="I199" s="0" t="n">
        <f aca="false">VLOOKUP(B199,LU!$B$1:$N$51,8,FALSE())</f>
        <v>150</v>
      </c>
      <c r="J199" s="0" t="n">
        <f aca="false">VLOOKUP(A199,Soil!$B$2:$P$17,13,FALSE())</f>
        <v>1.7925</v>
      </c>
      <c r="K199" s="0" t="n">
        <f aca="false">VLOOKUP(B199,LU!$B$1:$N$51,5,FALSE())</f>
        <v>0.01</v>
      </c>
      <c r="L199" s="0" t="n">
        <f aca="false">VLOOKUP(A199,Soil!$B$2:$P$17,15,FALSE())</f>
        <v>0.4622</v>
      </c>
      <c r="M199" s="0" t="n">
        <f aca="false">SoilVeg!G199</f>
        <v>100</v>
      </c>
      <c r="N199" s="0" t="n">
        <f aca="false">SoilVeg!H199</f>
        <v>1</v>
      </c>
      <c r="O199" s="0" t="n">
        <f aca="false">VLOOKUP(A199,Soil!$B$2:$S$14,18,FALSE())</f>
        <v>0.3</v>
      </c>
    </row>
    <row r="200" customFormat="false" ht="14.25" hidden="false" customHeight="false" outlineLevel="0" collapsed="false">
      <c r="A200" s="1" t="str">
        <f aca="false">SoilVeg!B200</f>
        <v>SAL</v>
      </c>
      <c r="B200" s="1" t="str">
        <f aca="false">SoilVeg!D200</f>
        <v>MOK</v>
      </c>
      <c r="C200" s="1" t="str">
        <f aca="false">SoilVeg!A200</f>
        <v>SALMOK</v>
      </c>
      <c r="D200" s="0" t="n">
        <f aca="false">IF(VLOOKUP(SoilVeg!C200,LU!$A$2:$O$27,15,FALSE())=0,VLOOKUP(A200,Soil!$B$2:$R$14,8,FALSE()),0.000000000001)</f>
        <v>6.08820381944444E-006</v>
      </c>
      <c r="E200" s="0" t="n">
        <f aca="false">IF(VLOOKUP(SoilVeg!C200,LU!$A$2:$O$27,15,FALSE())=0,VLOOKUP(A200,Soil!$B$2:$R$14,10,FALSE()),0.000000000001)</f>
        <v>0.000235787288745753</v>
      </c>
      <c r="F200" s="0" t="n">
        <f aca="false">VLOOKUP(A200,Soil!$B$2:$P$17,14,FALSE())</f>
        <v>0.014</v>
      </c>
      <c r="G200" s="0" t="n">
        <f aca="false">VLOOKUP(B200,LU!$B$1:$N$51,6,FALSE())</f>
        <v>1.35454545455</v>
      </c>
      <c r="H200" s="0" t="n">
        <f aca="false">VLOOKUP(B200,LU!$B$1:$N$51,7,FALSE())</f>
        <v>0.62272727273</v>
      </c>
      <c r="I200" s="0" t="n">
        <f aca="false">VLOOKUP(B200,LU!$B$1:$N$51,8,FALSE())</f>
        <v>10</v>
      </c>
      <c r="J200" s="0" t="n">
        <f aca="false">VLOOKUP(A200,Soil!$B$2:$P$17,13,FALSE())</f>
        <v>1.7925</v>
      </c>
      <c r="K200" s="0" t="n">
        <f aca="false">VLOOKUP(B200,LU!$B$1:$N$51,5,FALSE())</f>
        <v>0.4</v>
      </c>
      <c r="L200" s="0" t="n">
        <f aca="false">VLOOKUP(A200,Soil!$B$2:$P$17,15,FALSE())</f>
        <v>0.4622</v>
      </c>
      <c r="M200" s="0" t="n">
        <f aca="false">SoilVeg!G200</f>
        <v>18.2</v>
      </c>
      <c r="N200" s="0" t="n">
        <f aca="false">SoilVeg!H200</f>
        <v>0.245</v>
      </c>
      <c r="O200" s="0" t="n">
        <f aca="false">VLOOKUP(A200,Soil!$B$2:$S$14,18,FALSE())</f>
        <v>0.3</v>
      </c>
    </row>
    <row r="201" customFormat="false" ht="14.25" hidden="false" customHeight="false" outlineLevel="0" collapsed="false">
      <c r="A201" s="1" t="str">
        <f aca="false">SoilVeg!B201</f>
        <v>SAL</v>
      </c>
      <c r="B201" s="1" t="str">
        <f aca="false">SoilVeg!D201</f>
        <v>RET</v>
      </c>
      <c r="C201" s="1" t="str">
        <f aca="false">SoilVeg!A201</f>
        <v>SALRET</v>
      </c>
      <c r="D201" s="0" t="n">
        <f aca="false">IF(VLOOKUP(SoilVeg!C201,LU!$A$2:$O$27,15,FALSE())=0,VLOOKUP(A201,Soil!$B$2:$R$14,8,FALSE()),0.000000000001)</f>
        <v>6.08820381944444E-006</v>
      </c>
      <c r="E201" s="0" t="n">
        <f aca="false">IF(VLOOKUP(SoilVeg!C201,LU!$A$2:$O$27,15,FALSE())=0,VLOOKUP(A201,Soil!$B$2:$R$14,10,FALSE()),0.000000000001)</f>
        <v>0.000235787288745753</v>
      </c>
      <c r="F201" s="0" t="n">
        <f aca="false">VLOOKUP(A201,Soil!$B$2:$P$17,14,FALSE())</f>
        <v>0.014</v>
      </c>
      <c r="G201" s="0" t="n">
        <f aca="false">VLOOKUP(B201,LU!$B$1:$N$51,6,FALSE())</f>
        <v>1.1</v>
      </c>
      <c r="H201" s="0" t="n">
        <f aca="false">VLOOKUP(B201,LU!$B$1:$N$51,7,FALSE())</f>
        <v>0.4</v>
      </c>
      <c r="I201" s="0" t="n">
        <f aca="false">VLOOKUP(B201,LU!$B$1:$N$51,8,FALSE())</f>
        <v>150</v>
      </c>
      <c r="J201" s="0" t="n">
        <f aca="false">VLOOKUP(A201,Soil!$B$2:$P$17,13,FALSE())</f>
        <v>1.7925</v>
      </c>
      <c r="K201" s="0" t="n">
        <f aca="false">VLOOKUP(B201,LU!$B$1:$N$51,5,FALSE())</f>
        <v>0.275</v>
      </c>
      <c r="L201" s="0" t="n">
        <f aca="false">VLOOKUP(A201,Soil!$B$2:$P$17,15,FALSE())</f>
        <v>0.4622</v>
      </c>
      <c r="M201" s="0" t="n">
        <f aca="false">SoilVeg!G201</f>
        <v>18.2</v>
      </c>
      <c r="N201" s="0" t="n">
        <f aca="false">SoilVeg!H201</f>
        <v>0.245</v>
      </c>
      <c r="O201" s="0" t="n">
        <f aca="false">VLOOKUP(A201,Soil!$B$2:$S$14,18,FALSE())</f>
        <v>0.3</v>
      </c>
    </row>
    <row r="202" customFormat="false" ht="14.25" hidden="false" customHeight="false" outlineLevel="0" collapsed="false">
      <c r="A202" s="1" t="str">
        <f aca="false">SoilVeg!B202</f>
        <v>SI</v>
      </c>
      <c r="B202" s="1" t="str">
        <f aca="false">SoilVeg!D202</f>
        <v>OP</v>
      </c>
      <c r="C202" s="1" t="str">
        <f aca="false">SoilVeg!A202</f>
        <v>SIOP</v>
      </c>
      <c r="D202" s="0" t="n">
        <f aca="false">IF(VLOOKUP(SoilVeg!C202,LU!$A$2:$O$27,15,FALSE())=0,VLOOKUP(A202,Soil!$B$2:$R$14,8,FALSE()),0.000000000001)</f>
        <v>0</v>
      </c>
      <c r="E202" s="0" t="n">
        <f aca="false">IF(VLOOKUP(SoilVeg!C202,LU!$A$2:$O$27,15,FALSE())=0,VLOOKUP(A202,Soil!$B$2:$R$14,10,FALSE()),0.000000000001)</f>
        <v>0</v>
      </c>
      <c r="F202" s="0" t="n">
        <f aca="false">VLOOKUP(A202,Soil!$B$2:$P$17,14,FALSE())</f>
        <v>0.012</v>
      </c>
      <c r="G202" s="0" t="n">
        <f aca="false">VLOOKUP(B202,LU!$B$1:$N$51,6,FALSE())</f>
        <v>0.16</v>
      </c>
      <c r="H202" s="0" t="n">
        <f aca="false">VLOOKUP(B202,LU!$B$1:$N$51,7,FALSE())</f>
        <v>0.13</v>
      </c>
      <c r="I202" s="0" t="n">
        <f aca="false">VLOOKUP(B202,LU!$B$1:$N$51,8,FALSE())</f>
        <v>5</v>
      </c>
      <c r="J202" s="0" t="n">
        <f aca="false">VLOOKUP(A202,Soil!$B$2:$P$17,13,FALSE())</f>
        <v>0</v>
      </c>
      <c r="K202" s="0" t="n">
        <f aca="false">VLOOKUP(B202,LU!$B$1:$N$51,5,FALSE())</f>
        <v>0.075</v>
      </c>
      <c r="L202" s="0" t="n">
        <f aca="false">VLOOKUP(A202,Soil!$B$2:$P$17,15,FALSE())</f>
        <v>0</v>
      </c>
      <c r="M202" s="0" t="n">
        <f aca="false">SoilVeg!G202</f>
        <v>0</v>
      </c>
      <c r="N202" s="0" t="n">
        <f aca="false">SoilVeg!H202</f>
        <v>0</v>
      </c>
      <c r="O202" s="0" t="n">
        <f aca="false">VLOOKUP(A202,Soil!$B$2:$S$14,18,FALSE())</f>
        <v>0</v>
      </c>
    </row>
    <row r="203" customFormat="false" ht="14.25" hidden="false" customHeight="false" outlineLevel="0" collapsed="false">
      <c r="A203" s="1" t="str">
        <f aca="false">SoilVeg!B203</f>
        <v>SI</v>
      </c>
      <c r="B203" s="1" t="str">
        <f aca="false">SoilVeg!D203</f>
        <v>OPTP</v>
      </c>
      <c r="C203" s="1" t="str">
        <f aca="false">SoilVeg!A203</f>
        <v>SIOPTP</v>
      </c>
      <c r="D203" s="0" t="n">
        <f aca="false">IF(VLOOKUP(SoilVeg!C203,LU!$A$2:$O$27,15,FALSE())=0,VLOOKUP(A203,Soil!$B$2:$R$14,8,FALSE()),0.000000000001)</f>
        <v>0</v>
      </c>
      <c r="E203" s="0" t="n">
        <f aca="false">IF(VLOOKUP(SoilVeg!C203,LU!$A$2:$O$27,15,FALSE())=0,VLOOKUP(A203,Soil!$B$2:$R$14,10,FALSE()),0.000000000001)</f>
        <v>0</v>
      </c>
      <c r="F203" s="0" t="n">
        <f aca="false">VLOOKUP(A203,Soil!$B$2:$P$17,14,FALSE())</f>
        <v>0.012</v>
      </c>
      <c r="G203" s="0" t="n">
        <f aca="false">VLOOKUP(B203,LU!$B$1:$N$51,6,FALSE())</f>
        <v>1.1</v>
      </c>
      <c r="H203" s="0" t="n">
        <f aca="false">VLOOKUP(B203,LU!$B$1:$N$51,7,FALSE())</f>
        <v>0.4</v>
      </c>
      <c r="I203" s="0" t="n">
        <f aca="false">VLOOKUP(B203,LU!$B$1:$N$51,8,FALSE())</f>
        <v>7</v>
      </c>
      <c r="J203" s="0" t="n">
        <f aca="false">VLOOKUP(A203,Soil!$B$2:$P$17,13,FALSE())</f>
        <v>0</v>
      </c>
      <c r="K203" s="0" t="n">
        <f aca="false">VLOOKUP(B203,LU!$B$1:$N$51,5,FALSE())</f>
        <v>0.275</v>
      </c>
      <c r="L203" s="0" t="n">
        <f aca="false">VLOOKUP(A203,Soil!$B$2:$P$17,15,FALSE())</f>
        <v>0</v>
      </c>
      <c r="M203" s="0" t="n">
        <f aca="false">SoilVeg!G203</f>
        <v>0</v>
      </c>
      <c r="N203" s="0" t="n">
        <f aca="false">SoilVeg!H203</f>
        <v>0</v>
      </c>
      <c r="O203" s="0" t="n">
        <f aca="false">VLOOKUP(A203,Soil!$B$2:$S$14,18,FALSE())</f>
        <v>0</v>
      </c>
    </row>
    <row r="204" customFormat="false" ht="14.25" hidden="false" customHeight="false" outlineLevel="0" collapsed="false">
      <c r="A204" s="1" t="str">
        <f aca="false">SoilVeg!B204</f>
        <v>SI</v>
      </c>
      <c r="B204" s="1" t="str">
        <f aca="false">SoilVeg!D204</f>
        <v>OPSR</v>
      </c>
      <c r="C204" s="1" t="str">
        <f aca="false">SoilVeg!A204</f>
        <v>SIOPSR</v>
      </c>
      <c r="D204" s="0" t="n">
        <f aca="false">IF(VLOOKUP(SoilVeg!C204,LU!$A$2:$O$27,15,FALSE())=0,VLOOKUP(A204,Soil!$B$2:$R$14,8,FALSE()),0.000000000001)</f>
        <v>0</v>
      </c>
      <c r="E204" s="0" t="n">
        <f aca="false">IF(VLOOKUP(SoilVeg!C204,LU!$A$2:$O$27,15,FALSE())=0,VLOOKUP(A204,Soil!$B$2:$R$14,10,FALSE()),0.000000000001)</f>
        <v>0</v>
      </c>
      <c r="F204" s="0" t="n">
        <f aca="false">VLOOKUP(A204,Soil!$B$2:$P$17,14,FALSE())</f>
        <v>0.012</v>
      </c>
      <c r="G204" s="0" t="n">
        <f aca="false">VLOOKUP(B204,LU!$B$1:$N$51,6,FALSE())</f>
        <v>0.26</v>
      </c>
      <c r="H204" s="0" t="n">
        <f aca="false">VLOOKUP(B204,LU!$B$1:$N$51,7,FALSE())</f>
        <v>0.25</v>
      </c>
      <c r="I204" s="0" t="n">
        <f aca="false">VLOOKUP(B204,LU!$B$1:$N$51,8,FALSE())</f>
        <v>4</v>
      </c>
      <c r="J204" s="0" t="n">
        <f aca="false">VLOOKUP(A204,Soil!$B$2:$P$17,13,FALSE())</f>
        <v>0</v>
      </c>
      <c r="K204" s="0" t="n">
        <f aca="false">VLOOKUP(B204,LU!$B$1:$N$51,5,FALSE())</f>
        <v>0.06</v>
      </c>
      <c r="L204" s="0" t="n">
        <f aca="false">VLOOKUP(A204,Soil!$B$2:$P$17,15,FALSE())</f>
        <v>0</v>
      </c>
      <c r="M204" s="0" t="n">
        <f aca="false">SoilVeg!G204</f>
        <v>0</v>
      </c>
      <c r="N204" s="0" t="n">
        <f aca="false">SoilVeg!H204</f>
        <v>0</v>
      </c>
      <c r="O204" s="0" t="n">
        <f aca="false">VLOOKUP(A204,Soil!$B$2:$S$14,18,FALSE())</f>
        <v>0</v>
      </c>
    </row>
    <row r="205" customFormat="false" ht="14.25" hidden="false" customHeight="false" outlineLevel="0" collapsed="false">
      <c r="A205" s="1" t="str">
        <f aca="false">SoilVeg!B205</f>
        <v>SI</v>
      </c>
      <c r="B205" s="1" t="str">
        <f aca="false">SoilVeg!D205</f>
        <v>OPUR</v>
      </c>
      <c r="C205" s="1" t="str">
        <f aca="false">SoilVeg!A205</f>
        <v>SIOPUR</v>
      </c>
      <c r="D205" s="0" t="n">
        <f aca="false">IF(VLOOKUP(SoilVeg!C205,LU!$A$2:$O$27,15,FALSE())=0,VLOOKUP(A205,Soil!$B$2:$R$14,8,FALSE()),0.000000000001)</f>
        <v>0</v>
      </c>
      <c r="E205" s="0" t="n">
        <f aca="false">IF(VLOOKUP(SoilVeg!C205,LU!$A$2:$O$27,15,FALSE())=0,VLOOKUP(A205,Soil!$B$2:$R$14,10,FALSE()),0.000000000001)</f>
        <v>0</v>
      </c>
      <c r="F205" s="0" t="n">
        <f aca="false">VLOOKUP(A205,Soil!$B$2:$P$17,14,FALSE())</f>
        <v>0.012</v>
      </c>
      <c r="G205" s="0" t="n">
        <f aca="false">VLOOKUP(B205,LU!$B$1:$N$51,6,FALSE())</f>
        <v>0.4</v>
      </c>
      <c r="H205" s="0" t="n">
        <f aca="false">VLOOKUP(B205,LU!$B$1:$N$51,7,FALSE())</f>
        <v>0.3</v>
      </c>
      <c r="I205" s="0" t="n">
        <f aca="false">VLOOKUP(B205,LU!$B$1:$N$51,8,FALSE())</f>
        <v>6</v>
      </c>
      <c r="J205" s="0" t="n">
        <f aca="false">VLOOKUP(A205,Soil!$B$2:$P$17,13,FALSE())</f>
        <v>0</v>
      </c>
      <c r="K205" s="0" t="n">
        <f aca="false">VLOOKUP(B205,LU!$B$1:$N$51,5,FALSE())</f>
        <v>0.1</v>
      </c>
      <c r="L205" s="0" t="n">
        <f aca="false">VLOOKUP(A205,Soil!$B$2:$P$17,15,FALSE())</f>
        <v>0</v>
      </c>
      <c r="M205" s="0" t="n">
        <f aca="false">SoilVeg!G205</f>
        <v>0</v>
      </c>
      <c r="N205" s="0" t="n">
        <f aca="false">SoilVeg!H205</f>
        <v>0</v>
      </c>
      <c r="O205" s="0" t="n">
        <f aca="false">VLOOKUP(A205,Soil!$B$2:$S$14,18,FALSE())</f>
        <v>0</v>
      </c>
    </row>
    <row r="206" customFormat="false" ht="14.25" hidden="false" customHeight="false" outlineLevel="0" collapsed="false">
      <c r="A206" s="1" t="str">
        <f aca="false">SoilVeg!B206</f>
        <v>SI</v>
      </c>
      <c r="B206" s="1" t="str">
        <f aca="false">SoilVeg!D206</f>
        <v>OPU</v>
      </c>
      <c r="C206" s="1" t="str">
        <f aca="false">SoilVeg!A206</f>
        <v>SIOPU</v>
      </c>
      <c r="D206" s="0" t="n">
        <f aca="false">IF(VLOOKUP(SoilVeg!C206,LU!$A$2:$O$27,15,FALSE())=0,VLOOKUP(A206,Soil!$B$2:$R$14,8,FALSE()),0.000000000001)</f>
        <v>0</v>
      </c>
      <c r="E206" s="0" t="n">
        <f aca="false">IF(VLOOKUP(SoilVeg!C206,LU!$A$2:$O$27,15,FALSE())=0,VLOOKUP(A206,Soil!$B$2:$R$14,10,FALSE()),0.000000000001)</f>
        <v>0</v>
      </c>
      <c r="F206" s="0" t="n">
        <f aca="false">VLOOKUP(A206,Soil!$B$2:$P$17,14,FALSE())</f>
        <v>0.012</v>
      </c>
      <c r="G206" s="0" t="n">
        <f aca="false">VLOOKUP(B206,LU!$B$1:$N$51,6,FALSE())</f>
        <v>0</v>
      </c>
      <c r="H206" s="0" t="n">
        <f aca="false">VLOOKUP(B206,LU!$B$1:$N$51,7,FALSE())</f>
        <v>0</v>
      </c>
      <c r="I206" s="0" t="n">
        <f aca="false">VLOOKUP(B206,LU!$B$1:$N$51,8,FALSE())</f>
        <v>3.5</v>
      </c>
      <c r="J206" s="0" t="n">
        <f aca="false">VLOOKUP(A206,Soil!$B$2:$P$17,13,FALSE())</f>
        <v>0</v>
      </c>
      <c r="K206" s="0" t="n">
        <f aca="false">VLOOKUP(B206,LU!$B$1:$N$51,5,FALSE())</f>
        <v>0.03</v>
      </c>
      <c r="L206" s="0" t="n">
        <f aca="false">VLOOKUP(A206,Soil!$B$2:$P$17,15,FALSE())</f>
        <v>0</v>
      </c>
      <c r="M206" s="0" t="n">
        <f aca="false">SoilVeg!G206</f>
        <v>0</v>
      </c>
      <c r="N206" s="0" t="n">
        <f aca="false">SoilVeg!H206</f>
        <v>0</v>
      </c>
      <c r="O206" s="0" t="n">
        <f aca="false">VLOOKUP(A206,Soil!$B$2:$S$14,18,FALSE())</f>
        <v>0</v>
      </c>
    </row>
    <row r="207" customFormat="false" ht="14.25" hidden="false" customHeight="false" outlineLevel="0" collapsed="false">
      <c r="A207" s="1" t="str">
        <f aca="false">SoilVeg!B207</f>
        <v>SI</v>
      </c>
      <c r="B207" s="1" t="str">
        <f aca="false">SoilVeg!D207</f>
        <v>TP</v>
      </c>
      <c r="C207" s="1" t="str">
        <f aca="false">SoilVeg!A207</f>
        <v>SITP</v>
      </c>
      <c r="D207" s="0" t="n">
        <f aca="false">IF(VLOOKUP(SoilVeg!C207,LU!$A$2:$O$27,15,FALSE())=0,VLOOKUP(A207,Soil!$B$2:$R$14,8,FALSE()),0.000000000001)</f>
        <v>0</v>
      </c>
      <c r="E207" s="0" t="n">
        <f aca="false">IF(VLOOKUP(SoilVeg!C207,LU!$A$2:$O$27,15,FALSE())=0,VLOOKUP(A207,Soil!$B$2:$R$14,10,FALSE()),0.000000000001)</f>
        <v>0</v>
      </c>
      <c r="F207" s="0" t="n">
        <f aca="false">VLOOKUP(A207,Soil!$B$2:$P$17,14,FALSE())</f>
        <v>0.012</v>
      </c>
      <c r="G207" s="0" t="n">
        <f aca="false">VLOOKUP(B207,LU!$B$1:$N$51,6,FALSE())</f>
        <v>1.1</v>
      </c>
      <c r="H207" s="0" t="n">
        <f aca="false">VLOOKUP(B207,LU!$B$1:$N$51,7,FALSE())</f>
        <v>0.4</v>
      </c>
      <c r="I207" s="0" t="n">
        <f aca="false">VLOOKUP(B207,LU!$B$1:$N$51,8,FALSE())</f>
        <v>7</v>
      </c>
      <c r="J207" s="0" t="n">
        <f aca="false">VLOOKUP(A207,Soil!$B$2:$P$17,13,FALSE())</f>
        <v>0</v>
      </c>
      <c r="K207" s="0" t="n">
        <f aca="false">VLOOKUP(B207,LU!$B$1:$N$51,5,FALSE())</f>
        <v>0.275</v>
      </c>
      <c r="L207" s="0" t="n">
        <f aca="false">VLOOKUP(A207,Soil!$B$2:$P$17,15,FALSE())</f>
        <v>0</v>
      </c>
      <c r="M207" s="0" t="n">
        <f aca="false">SoilVeg!G207</f>
        <v>0</v>
      </c>
      <c r="N207" s="0" t="n">
        <f aca="false">SoilVeg!H207</f>
        <v>0</v>
      </c>
      <c r="O207" s="0" t="n">
        <f aca="false">VLOOKUP(A207,Soil!$B$2:$S$14,18,FALSE())</f>
        <v>0</v>
      </c>
    </row>
    <row r="208" customFormat="false" ht="14.25" hidden="false" customHeight="false" outlineLevel="0" collapsed="false">
      <c r="A208" s="1" t="str">
        <f aca="false">SoilVeg!B208</f>
        <v>SI</v>
      </c>
      <c r="B208" s="1" t="str">
        <f aca="false">SoilVeg!D208</f>
        <v>LP</v>
      </c>
      <c r="C208" s="1" t="str">
        <f aca="false">SoilVeg!A208</f>
        <v>SILP</v>
      </c>
      <c r="D208" s="0" t="n">
        <f aca="false">IF(VLOOKUP(SoilVeg!C208,LU!$A$2:$O$27,15,FALSE())=0,VLOOKUP(A208,Soil!$B$2:$R$14,8,FALSE()),0.000000000001)</f>
        <v>0</v>
      </c>
      <c r="E208" s="0" t="n">
        <f aca="false">IF(VLOOKUP(SoilVeg!C208,LU!$A$2:$O$27,15,FALSE())=0,VLOOKUP(A208,Soil!$B$2:$R$14,10,FALSE()),0.000000000001)</f>
        <v>0</v>
      </c>
      <c r="F208" s="0" t="n">
        <f aca="false">VLOOKUP(A208,Soil!$B$2:$P$17,14,FALSE())</f>
        <v>0.012</v>
      </c>
      <c r="G208" s="0" t="n">
        <f aca="false">VLOOKUP(B208,LU!$B$1:$N$51,6,FALSE())</f>
        <v>3</v>
      </c>
      <c r="H208" s="0" t="n">
        <f aca="false">VLOOKUP(B208,LU!$B$1:$N$51,7,FALSE())</f>
        <v>0.62272727273</v>
      </c>
      <c r="I208" s="0" t="n">
        <f aca="false">VLOOKUP(B208,LU!$B$1:$N$51,8,FALSE())</f>
        <v>9.45454545455</v>
      </c>
      <c r="J208" s="0" t="n">
        <f aca="false">VLOOKUP(A208,Soil!$B$2:$P$17,13,FALSE())</f>
        <v>0</v>
      </c>
      <c r="K208" s="0" t="n">
        <f aca="false">VLOOKUP(B208,LU!$B$1:$N$51,5,FALSE())</f>
        <v>0.4</v>
      </c>
      <c r="L208" s="0" t="n">
        <f aca="false">VLOOKUP(A208,Soil!$B$2:$P$17,15,FALSE())</f>
        <v>0</v>
      </c>
      <c r="M208" s="0" t="n">
        <f aca="false">SoilVeg!G208</f>
        <v>0</v>
      </c>
      <c r="N208" s="0" t="n">
        <f aca="false">SoilVeg!H208</f>
        <v>0</v>
      </c>
      <c r="O208" s="0" t="n">
        <f aca="false">VLOOKUP(A208,Soil!$B$2:$S$14,18,FALSE())</f>
        <v>0</v>
      </c>
    </row>
    <row r="209" customFormat="false" ht="14.25" hidden="false" customHeight="false" outlineLevel="0" collapsed="false">
      <c r="A209" s="1" t="str">
        <f aca="false">SoilVeg!B209</f>
        <v>SI</v>
      </c>
      <c r="B209" s="1" t="str">
        <f aca="false">SoilVeg!D209</f>
        <v>LPL</v>
      </c>
      <c r="C209" s="1" t="str">
        <f aca="false">SoilVeg!A209</f>
        <v>SILPL</v>
      </c>
      <c r="D209" s="0" t="n">
        <f aca="false">IF(VLOOKUP(SoilVeg!C209,LU!$A$2:$O$27,15,FALSE())=0,VLOOKUP(A209,Soil!$B$2:$R$14,8,FALSE()),0.000000000001)</f>
        <v>0</v>
      </c>
      <c r="E209" s="0" t="n">
        <f aca="false">IF(VLOOKUP(SoilVeg!C209,LU!$A$2:$O$27,15,FALSE())=0,VLOOKUP(A209,Soil!$B$2:$R$14,10,FALSE()),0.000000000001)</f>
        <v>0</v>
      </c>
      <c r="F209" s="0" t="n">
        <f aca="false">VLOOKUP(A209,Soil!$B$2:$P$17,14,FALSE())</f>
        <v>0.012</v>
      </c>
      <c r="G209" s="0" t="n">
        <f aca="false">VLOOKUP(B209,LU!$B$1:$N$51,6,FALSE())</f>
        <v>4</v>
      </c>
      <c r="H209" s="0" t="n">
        <f aca="false">VLOOKUP(B209,LU!$B$1:$N$51,7,FALSE())</f>
        <v>0.62272727273</v>
      </c>
      <c r="I209" s="0" t="n">
        <f aca="false">VLOOKUP(B209,LU!$B$1:$N$51,8,FALSE())</f>
        <v>10.5</v>
      </c>
      <c r="J209" s="0" t="n">
        <f aca="false">VLOOKUP(A209,Soil!$B$2:$P$17,13,FALSE())</f>
        <v>0</v>
      </c>
      <c r="K209" s="0" t="n">
        <f aca="false">VLOOKUP(B209,LU!$B$1:$N$51,5,FALSE())</f>
        <v>0.6</v>
      </c>
      <c r="L209" s="0" t="n">
        <f aca="false">VLOOKUP(A209,Soil!$B$2:$P$17,15,FALSE())</f>
        <v>0</v>
      </c>
      <c r="M209" s="0" t="n">
        <f aca="false">SoilVeg!G209</f>
        <v>0</v>
      </c>
      <c r="N209" s="0" t="n">
        <f aca="false">SoilVeg!H209</f>
        <v>0</v>
      </c>
      <c r="O209" s="0" t="n">
        <f aca="false">VLOOKUP(A209,Soil!$B$2:$S$14,18,FALSE())</f>
        <v>0</v>
      </c>
    </row>
    <row r="210" customFormat="false" ht="14.25" hidden="false" customHeight="false" outlineLevel="0" collapsed="false">
      <c r="A210" s="1" t="str">
        <f aca="false">SoilVeg!B210</f>
        <v>SI</v>
      </c>
      <c r="B210" s="1" t="str">
        <f aca="false">SoilVeg!D210</f>
        <v>LPJ</v>
      </c>
      <c r="C210" s="1" t="str">
        <f aca="false">SoilVeg!A210</f>
        <v>SILPJ</v>
      </c>
      <c r="D210" s="0" t="n">
        <f aca="false">IF(VLOOKUP(SoilVeg!C210,LU!$A$2:$O$27,15,FALSE())=0,VLOOKUP(A210,Soil!$B$2:$R$14,8,FALSE()),0.000000000001)</f>
        <v>0</v>
      </c>
      <c r="E210" s="0" t="n">
        <f aca="false">IF(VLOOKUP(SoilVeg!C210,LU!$A$2:$O$27,15,FALSE())=0,VLOOKUP(A210,Soil!$B$2:$R$14,10,FALSE()),0.000000000001)</f>
        <v>0</v>
      </c>
      <c r="F210" s="0" t="n">
        <f aca="false">VLOOKUP(A210,Soil!$B$2:$P$17,14,FALSE())</f>
        <v>0.012</v>
      </c>
      <c r="G210" s="0" t="n">
        <f aca="false">VLOOKUP(B210,LU!$B$1:$N$51,6,FALSE())</f>
        <v>3</v>
      </c>
      <c r="H210" s="0" t="n">
        <f aca="false">VLOOKUP(B210,LU!$B$1:$N$51,7,FALSE())</f>
        <v>0.62272727273</v>
      </c>
      <c r="I210" s="0" t="n">
        <f aca="false">VLOOKUP(B210,LU!$B$1:$N$51,8,FALSE())</f>
        <v>6.5</v>
      </c>
      <c r="J210" s="0" t="n">
        <f aca="false">VLOOKUP(A210,Soil!$B$2:$P$17,13,FALSE())</f>
        <v>0</v>
      </c>
      <c r="K210" s="0" t="n">
        <f aca="false">VLOOKUP(B210,LU!$B$1:$N$51,5,FALSE())</f>
        <v>0.35</v>
      </c>
      <c r="L210" s="0" t="n">
        <f aca="false">VLOOKUP(A210,Soil!$B$2:$P$17,15,FALSE())</f>
        <v>0</v>
      </c>
      <c r="M210" s="0" t="n">
        <f aca="false">SoilVeg!G210</f>
        <v>0</v>
      </c>
      <c r="N210" s="0" t="n">
        <f aca="false">SoilVeg!H210</f>
        <v>0</v>
      </c>
      <c r="O210" s="0" t="n">
        <f aca="false">VLOOKUP(A210,Soil!$B$2:$S$14,18,FALSE())</f>
        <v>0</v>
      </c>
    </row>
    <row r="211" customFormat="false" ht="14.25" hidden="false" customHeight="false" outlineLevel="0" collapsed="false">
      <c r="A211" s="1" t="str">
        <f aca="false">SoilVeg!B211</f>
        <v>SI</v>
      </c>
      <c r="B211" s="1" t="str">
        <f aca="false">SoilVeg!D211</f>
        <v>LPS</v>
      </c>
      <c r="C211" s="1" t="str">
        <f aca="false">SoilVeg!A211</f>
        <v>SILPS</v>
      </c>
      <c r="D211" s="0" t="n">
        <f aca="false">IF(VLOOKUP(SoilVeg!C211,LU!$A$2:$O$27,15,FALSE())=0,VLOOKUP(A211,Soil!$B$2:$R$14,8,FALSE()),0.000000000001)</f>
        <v>0</v>
      </c>
      <c r="E211" s="0" t="n">
        <f aca="false">IF(VLOOKUP(SoilVeg!C211,LU!$A$2:$O$27,15,FALSE())=0,VLOOKUP(A211,Soil!$B$2:$R$14,10,FALSE()),0.000000000001)</f>
        <v>0</v>
      </c>
      <c r="F211" s="0" t="n">
        <f aca="false">VLOOKUP(A211,Soil!$B$2:$P$17,14,FALSE())</f>
        <v>0.012</v>
      </c>
      <c r="G211" s="0" t="n">
        <f aca="false">VLOOKUP(B211,LU!$B$1:$N$51,6,FALSE())</f>
        <v>4.5</v>
      </c>
      <c r="H211" s="0" t="n">
        <f aca="false">VLOOKUP(B211,LU!$B$1:$N$51,7,FALSE())</f>
        <v>0.8</v>
      </c>
      <c r="I211" s="0" t="n">
        <f aca="false">VLOOKUP(B211,LU!$B$1:$N$51,8,FALSE())</f>
        <v>15</v>
      </c>
      <c r="J211" s="0" t="n">
        <f aca="false">VLOOKUP(A211,Soil!$B$2:$P$17,13,FALSE())</f>
        <v>0</v>
      </c>
      <c r="K211" s="0" t="n">
        <f aca="false">VLOOKUP(B211,LU!$B$1:$N$51,5,FALSE())</f>
        <v>0.8</v>
      </c>
      <c r="L211" s="0" t="n">
        <f aca="false">VLOOKUP(A211,Soil!$B$2:$P$17,15,FALSE())</f>
        <v>0</v>
      </c>
      <c r="M211" s="0" t="n">
        <f aca="false">SoilVeg!G211</f>
        <v>0</v>
      </c>
      <c r="N211" s="0" t="n">
        <f aca="false">SoilVeg!H211</f>
        <v>0</v>
      </c>
      <c r="O211" s="0" t="n">
        <f aca="false">VLOOKUP(A211,Soil!$B$2:$S$14,18,FALSE())</f>
        <v>0</v>
      </c>
    </row>
    <row r="212" customFormat="false" ht="14.25" hidden="false" customHeight="false" outlineLevel="0" collapsed="false">
      <c r="A212" s="1" t="str">
        <f aca="false">SoilVeg!B212</f>
        <v>SI</v>
      </c>
      <c r="B212" s="1" t="str">
        <f aca="false">SoilVeg!D212</f>
        <v>LPK</v>
      </c>
      <c r="C212" s="1" t="str">
        <f aca="false">SoilVeg!A212</f>
        <v>SILPK</v>
      </c>
      <c r="D212" s="0" t="n">
        <f aca="false">IF(VLOOKUP(SoilVeg!C212,LU!$A$2:$O$27,15,FALSE())=0,VLOOKUP(A212,Soil!$B$2:$R$14,8,FALSE()),0.000000000001)</f>
        <v>0</v>
      </c>
      <c r="E212" s="0" t="n">
        <f aca="false">IF(VLOOKUP(SoilVeg!C212,LU!$A$2:$O$27,15,FALSE())=0,VLOOKUP(A212,Soil!$B$2:$R$14,10,FALSE()),0.000000000001)</f>
        <v>0</v>
      </c>
      <c r="F212" s="0" t="n">
        <f aca="false">VLOOKUP(A212,Soil!$B$2:$P$17,14,FALSE())</f>
        <v>0.012</v>
      </c>
      <c r="G212" s="0" t="n">
        <f aca="false">VLOOKUP(B212,LU!$B$1:$N$51,6,FALSE())</f>
        <v>3</v>
      </c>
      <c r="H212" s="0" t="n">
        <f aca="false">VLOOKUP(B212,LU!$B$1:$N$51,7,FALSE())</f>
        <v>0.6</v>
      </c>
      <c r="I212" s="0" t="n">
        <f aca="false">VLOOKUP(B212,LU!$B$1:$N$51,8,FALSE())</f>
        <v>15</v>
      </c>
      <c r="J212" s="0" t="n">
        <f aca="false">VLOOKUP(A212,Soil!$B$2:$P$17,13,FALSE())</f>
        <v>0</v>
      </c>
      <c r="K212" s="0" t="n">
        <f aca="false">VLOOKUP(B212,LU!$B$1:$N$51,5,FALSE())</f>
        <v>0.8</v>
      </c>
      <c r="L212" s="0" t="n">
        <f aca="false">VLOOKUP(A212,Soil!$B$2:$P$17,15,FALSE())</f>
        <v>0</v>
      </c>
      <c r="M212" s="0" t="n">
        <f aca="false">SoilVeg!G212</f>
        <v>0</v>
      </c>
      <c r="N212" s="0" t="n">
        <f aca="false">SoilVeg!H212</f>
        <v>0</v>
      </c>
      <c r="O212" s="0" t="n">
        <f aca="false">VLOOKUP(A212,Soil!$B$2:$S$14,18,FALSE())</f>
        <v>0</v>
      </c>
    </row>
    <row r="213" customFormat="false" ht="14.25" hidden="false" customHeight="false" outlineLevel="0" collapsed="false">
      <c r="A213" s="1" t="str">
        <f aca="false">SoilVeg!B213</f>
        <v>SI</v>
      </c>
      <c r="B213" s="1" t="str">
        <f aca="false">SoilVeg!D213</f>
        <v>AZP</v>
      </c>
      <c r="C213" s="1" t="str">
        <f aca="false">SoilVeg!A213</f>
        <v>SIAZP</v>
      </c>
      <c r="D213" s="0" t="n">
        <f aca="false">IF(VLOOKUP(SoilVeg!C213,LU!$A$2:$O$27,15,FALSE())=0,VLOOKUP(A213,Soil!$B$2:$R$14,8,FALSE()),0.000000000001)</f>
        <v>1E-012</v>
      </c>
      <c r="E213" s="0" t="n">
        <f aca="false">IF(VLOOKUP(SoilVeg!C213,LU!$A$2:$O$27,15,FALSE())=0,VLOOKUP(A213,Soil!$B$2:$R$14,10,FALSE()),0.000000000001)</f>
        <v>1E-012</v>
      </c>
      <c r="F213" s="0" t="n">
        <f aca="false">VLOOKUP(A213,Soil!$B$2:$P$17,14,FALSE())</f>
        <v>0.012</v>
      </c>
      <c r="G213" s="0" t="n">
        <f aca="false">VLOOKUP(B213,LU!$B$1:$N$51,6,FALSE())</f>
        <v>0</v>
      </c>
      <c r="H213" s="0" t="n">
        <f aca="false">VLOOKUP(B213,LU!$B$1:$N$51,7,FALSE())</f>
        <v>0</v>
      </c>
      <c r="I213" s="0" t="n">
        <f aca="false">VLOOKUP(B213,LU!$B$1:$N$51,8,FALSE())</f>
        <v>2.5</v>
      </c>
      <c r="J213" s="0" t="n">
        <f aca="false">VLOOKUP(A213,Soil!$B$2:$P$17,13,FALSE())</f>
        <v>0</v>
      </c>
      <c r="K213" s="0" t="n">
        <f aca="false">VLOOKUP(B213,LU!$B$1:$N$51,5,FALSE())</f>
        <v>0.05</v>
      </c>
      <c r="L213" s="0" t="n">
        <f aca="false">VLOOKUP(A213,Soil!$B$2:$P$17,15,FALSE())</f>
        <v>0</v>
      </c>
      <c r="M213" s="0" t="n">
        <f aca="false">SoilVeg!G213</f>
        <v>100</v>
      </c>
      <c r="N213" s="0" t="n">
        <f aca="false">SoilVeg!H213</f>
        <v>1</v>
      </c>
      <c r="O213" s="0" t="n">
        <f aca="false">VLOOKUP(A213,Soil!$B$2:$S$14,18,FALSE())</f>
        <v>0</v>
      </c>
    </row>
    <row r="214" customFormat="false" ht="14.25" hidden="false" customHeight="false" outlineLevel="0" collapsed="false">
      <c r="A214" s="1" t="str">
        <f aca="false">SoilVeg!B214</f>
        <v>SI</v>
      </c>
      <c r="B214" s="1" t="str">
        <f aca="false">SoilVeg!D214</f>
        <v>AZPN</v>
      </c>
      <c r="C214" s="1" t="str">
        <f aca="false">SoilVeg!A214</f>
        <v>SIAZPN</v>
      </c>
      <c r="D214" s="0" t="n">
        <f aca="false">IF(VLOOKUP(SoilVeg!C214,LU!$A$2:$O$27,15,FALSE())=0,VLOOKUP(A214,Soil!$B$2:$R$14,8,FALSE()),0.000000000001)</f>
        <v>1E-012</v>
      </c>
      <c r="E214" s="0" t="n">
        <f aca="false">IF(VLOOKUP(SoilVeg!C214,LU!$A$2:$O$27,15,FALSE())=0,VLOOKUP(A214,Soil!$B$2:$R$14,10,FALSE()),0.000000000001)</f>
        <v>1E-012</v>
      </c>
      <c r="F214" s="0" t="n">
        <f aca="false">VLOOKUP(A214,Soil!$B$2:$P$17,14,FALSE())</f>
        <v>0.012</v>
      </c>
      <c r="G214" s="0" t="n">
        <f aca="false">VLOOKUP(B214,LU!$B$1:$N$51,6,FALSE())</f>
        <v>0</v>
      </c>
      <c r="H214" s="0" t="n">
        <f aca="false">VLOOKUP(B214,LU!$B$1:$N$51,7,FALSE())</f>
        <v>0</v>
      </c>
      <c r="I214" s="0" t="n">
        <f aca="false">VLOOKUP(B214,LU!$B$1:$N$51,8,FALSE())</f>
        <v>0</v>
      </c>
      <c r="J214" s="0" t="n">
        <f aca="false">VLOOKUP(A214,Soil!$B$2:$P$17,13,FALSE())</f>
        <v>0</v>
      </c>
      <c r="K214" s="0" t="n">
        <f aca="false">VLOOKUP(B214,LU!$B$1:$N$51,5,FALSE())</f>
        <v>0.01</v>
      </c>
      <c r="L214" s="0" t="n">
        <f aca="false">VLOOKUP(A214,Soil!$B$2:$P$17,15,FALSE())</f>
        <v>0</v>
      </c>
      <c r="M214" s="0" t="n">
        <f aca="false">SoilVeg!G214</f>
        <v>100</v>
      </c>
      <c r="N214" s="0" t="n">
        <f aca="false">SoilVeg!H214</f>
        <v>1</v>
      </c>
      <c r="O214" s="0" t="n">
        <f aca="false">VLOOKUP(A214,Soil!$B$2:$S$14,18,FALSE())</f>
        <v>0</v>
      </c>
    </row>
    <row r="215" customFormat="false" ht="14.25" hidden="false" customHeight="false" outlineLevel="0" collapsed="false">
      <c r="A215" s="1" t="str">
        <f aca="false">SoilVeg!B215</f>
        <v>SI</v>
      </c>
      <c r="B215" s="1" t="str">
        <f aca="false">SoilVeg!D215</f>
        <v>AZPPL</v>
      </c>
      <c r="C215" s="1" t="str">
        <f aca="false">SoilVeg!A215</f>
        <v>SIAZPPL</v>
      </c>
      <c r="D215" s="0" t="n">
        <f aca="false">IF(VLOOKUP(SoilVeg!C215,LU!$A$2:$O$27,15,FALSE())=0,VLOOKUP(A215,Soil!$B$2:$R$14,8,FALSE()),0.000000000001)</f>
        <v>0</v>
      </c>
      <c r="E215" s="0" t="n">
        <f aca="false">IF(VLOOKUP(SoilVeg!C215,LU!$A$2:$O$27,15,FALSE())=0,VLOOKUP(A215,Soil!$B$2:$R$14,10,FALSE()),0.000000000001)</f>
        <v>0</v>
      </c>
      <c r="F215" s="0" t="n">
        <f aca="false">VLOOKUP(A215,Soil!$B$2:$P$17,14,FALSE())</f>
        <v>0.012</v>
      </c>
      <c r="G215" s="0" t="n">
        <f aca="false">VLOOKUP(B215,LU!$B$1:$N$51,6,FALSE())</f>
        <v>0</v>
      </c>
      <c r="H215" s="0" t="n">
        <f aca="false">VLOOKUP(B215,LU!$B$1:$N$51,7,FALSE())</f>
        <v>0</v>
      </c>
      <c r="I215" s="0" t="n">
        <f aca="false">VLOOKUP(B215,LU!$B$1:$N$51,8,FALSE())</f>
        <v>2.5</v>
      </c>
      <c r="J215" s="0" t="n">
        <f aca="false">VLOOKUP(A215,Soil!$B$2:$P$17,13,FALSE())</f>
        <v>0</v>
      </c>
      <c r="K215" s="0" t="n">
        <f aca="false">VLOOKUP(B215,LU!$B$1:$N$51,5,FALSE())</f>
        <v>0.02</v>
      </c>
      <c r="L215" s="0" t="n">
        <f aca="false">VLOOKUP(A215,Soil!$B$2:$P$17,15,FALSE())</f>
        <v>0</v>
      </c>
      <c r="M215" s="0" t="n">
        <f aca="false">SoilVeg!G215</f>
        <v>0</v>
      </c>
      <c r="N215" s="0" t="n">
        <f aca="false">SoilVeg!H215</f>
        <v>0</v>
      </c>
      <c r="O215" s="0" t="n">
        <f aca="false">VLOOKUP(A215,Soil!$B$2:$S$14,18,FALSE())</f>
        <v>0</v>
      </c>
    </row>
    <row r="216" customFormat="false" ht="14.25" hidden="false" customHeight="false" outlineLevel="0" collapsed="false">
      <c r="A216" s="1" t="str">
        <f aca="false">SoilVeg!B216</f>
        <v>SI</v>
      </c>
      <c r="B216" s="1" t="str">
        <f aca="false">SoilVeg!D216</f>
        <v>AZPP</v>
      </c>
      <c r="C216" s="1" t="str">
        <f aca="false">SoilVeg!A216</f>
        <v>SIAZPP</v>
      </c>
      <c r="D216" s="0" t="n">
        <f aca="false">IF(VLOOKUP(SoilVeg!C216,LU!$A$2:$O$27,15,FALSE())=0,VLOOKUP(A216,Soil!$B$2:$R$14,8,FALSE()),0.000000000001)</f>
        <v>0</v>
      </c>
      <c r="E216" s="0" t="n">
        <f aca="false">IF(VLOOKUP(SoilVeg!C216,LU!$A$2:$O$27,15,FALSE())=0,VLOOKUP(A216,Soil!$B$2:$R$14,10,FALSE()),0.000000000001)</f>
        <v>0</v>
      </c>
      <c r="F216" s="0" t="n">
        <f aca="false">VLOOKUP(A216,Soil!$B$2:$P$17,14,FALSE())</f>
        <v>0.012</v>
      </c>
      <c r="G216" s="0" t="n">
        <f aca="false">VLOOKUP(B216,LU!$B$1:$N$51,6,FALSE())</f>
        <v>0</v>
      </c>
      <c r="H216" s="0" t="n">
        <f aca="false">VLOOKUP(B216,LU!$B$1:$N$51,7,FALSE())</f>
        <v>0</v>
      </c>
      <c r="I216" s="0" t="n">
        <f aca="false">VLOOKUP(B216,LU!$B$1:$N$51,8,FALSE())</f>
        <v>7</v>
      </c>
      <c r="J216" s="0" t="n">
        <f aca="false">VLOOKUP(A216,Soil!$B$2:$P$17,13,FALSE())</f>
        <v>0</v>
      </c>
      <c r="K216" s="0" t="n">
        <f aca="false">VLOOKUP(B216,LU!$B$1:$N$51,5,FALSE())</f>
        <v>0.1</v>
      </c>
      <c r="L216" s="0" t="n">
        <f aca="false">VLOOKUP(A216,Soil!$B$2:$P$17,15,FALSE())</f>
        <v>0</v>
      </c>
      <c r="M216" s="0" t="n">
        <f aca="false">SoilVeg!G216</f>
        <v>0</v>
      </c>
      <c r="N216" s="0" t="n">
        <f aca="false">SoilVeg!H216</f>
        <v>0</v>
      </c>
      <c r="O216" s="0" t="n">
        <f aca="false">VLOOKUP(A216,Soil!$B$2:$S$14,18,FALSE())</f>
        <v>0</v>
      </c>
    </row>
    <row r="217" customFormat="false" ht="14.25" hidden="false" customHeight="false" outlineLevel="0" collapsed="false">
      <c r="A217" s="1" t="str">
        <f aca="false">SoilVeg!B217</f>
        <v>SI</v>
      </c>
      <c r="B217" s="1" t="str">
        <f aca="false">SoilVeg!D217</f>
        <v>ETK</v>
      </c>
      <c r="C217" s="1" t="str">
        <f aca="false">SoilVeg!A217</f>
        <v>SIETK</v>
      </c>
      <c r="D217" s="0" t="n">
        <f aca="false">IF(VLOOKUP(SoilVeg!C217,LU!$A$2:$O$27,15,FALSE())=0,VLOOKUP(A217,Soil!$B$2:$R$14,8,FALSE()),0.000000000001)</f>
        <v>0</v>
      </c>
      <c r="E217" s="0" t="n">
        <f aca="false">IF(VLOOKUP(SoilVeg!C217,LU!$A$2:$O$27,15,FALSE())=0,VLOOKUP(A217,Soil!$B$2:$R$14,10,FALSE()),0.000000000001)</f>
        <v>0</v>
      </c>
      <c r="F217" s="0" t="n">
        <f aca="false">VLOOKUP(A217,Soil!$B$2:$P$17,14,FALSE())</f>
        <v>0.012</v>
      </c>
      <c r="G217" s="0" t="n">
        <f aca="false">VLOOKUP(B217,LU!$B$1:$N$51,6,FALSE())</f>
        <v>1.4</v>
      </c>
      <c r="H217" s="0" t="n">
        <f aca="false">VLOOKUP(B217,LU!$B$1:$N$51,7,FALSE())</f>
        <v>0.65</v>
      </c>
      <c r="I217" s="0" t="n">
        <f aca="false">VLOOKUP(B217,LU!$B$1:$N$51,8,FALSE())</f>
        <v>8</v>
      </c>
      <c r="J217" s="0" t="n">
        <f aca="false">VLOOKUP(A217,Soil!$B$2:$P$17,13,FALSE())</f>
        <v>0</v>
      </c>
      <c r="K217" s="0" t="n">
        <f aca="false">VLOOKUP(B217,LU!$B$1:$N$51,5,FALSE())</f>
        <v>0.35</v>
      </c>
      <c r="L217" s="0" t="n">
        <f aca="false">VLOOKUP(A217,Soil!$B$2:$P$17,15,FALSE())</f>
        <v>0</v>
      </c>
      <c r="M217" s="0" t="n">
        <f aca="false">SoilVeg!G217</f>
        <v>0</v>
      </c>
      <c r="N217" s="0" t="n">
        <f aca="false">SoilVeg!H217</f>
        <v>0</v>
      </c>
      <c r="O217" s="0" t="n">
        <f aca="false">VLOOKUP(A217,Soil!$B$2:$S$14,18,FALSE())</f>
        <v>0</v>
      </c>
    </row>
    <row r="218" customFormat="false" ht="14.25" hidden="false" customHeight="false" outlineLevel="0" collapsed="false">
      <c r="A218" s="1" t="str">
        <f aca="false">SoilVeg!B218</f>
        <v>SI</v>
      </c>
      <c r="B218" s="1" t="str">
        <f aca="false">SoilVeg!D218</f>
        <v>ETK1</v>
      </c>
      <c r="C218" s="1" t="str">
        <f aca="false">SoilVeg!A218</f>
        <v>SIETK1</v>
      </c>
      <c r="D218" s="0" t="n">
        <f aca="false">IF(VLOOKUP(SoilVeg!C218,LU!$A$2:$O$27,15,FALSE())=0,VLOOKUP(A218,Soil!$B$2:$R$14,8,FALSE()),0.000000000001)</f>
        <v>0</v>
      </c>
      <c r="E218" s="0" t="n">
        <f aca="false">IF(VLOOKUP(SoilVeg!C218,LU!$A$2:$O$27,15,FALSE())=0,VLOOKUP(A218,Soil!$B$2:$R$14,10,FALSE()),0.000000000001)</f>
        <v>0</v>
      </c>
      <c r="F218" s="0" t="n">
        <f aca="false">VLOOKUP(A218,Soil!$B$2:$P$17,14,FALSE())</f>
        <v>0.012</v>
      </c>
      <c r="G218" s="0" t="n">
        <f aca="false">VLOOKUP(B218,LU!$B$1:$N$51,6,FALSE())</f>
        <v>1</v>
      </c>
      <c r="H218" s="0" t="n">
        <f aca="false">VLOOKUP(B218,LU!$B$1:$N$51,7,FALSE())</f>
        <v>0.4</v>
      </c>
      <c r="I218" s="0" t="n">
        <f aca="false">VLOOKUP(B218,LU!$B$1:$N$51,8,FALSE())</f>
        <v>5</v>
      </c>
      <c r="J218" s="0" t="n">
        <f aca="false">VLOOKUP(A218,Soil!$B$2:$P$17,13,FALSE())</f>
        <v>0</v>
      </c>
      <c r="K218" s="0" t="n">
        <f aca="false">VLOOKUP(B218,LU!$B$1:$N$51,5,FALSE())</f>
        <v>0.15</v>
      </c>
      <c r="L218" s="0" t="n">
        <f aca="false">VLOOKUP(A218,Soil!$B$2:$P$17,15,FALSE())</f>
        <v>0</v>
      </c>
      <c r="M218" s="0" t="n">
        <f aca="false">SoilVeg!G218</f>
        <v>0</v>
      </c>
      <c r="N218" s="0" t="n">
        <f aca="false">SoilVeg!H218</f>
        <v>0</v>
      </c>
      <c r="O218" s="0" t="n">
        <f aca="false">VLOOKUP(A218,Soil!$B$2:$S$14,18,FALSE())</f>
        <v>0</v>
      </c>
    </row>
    <row r="219" customFormat="false" ht="14.25" hidden="false" customHeight="false" outlineLevel="0" collapsed="false">
      <c r="A219" s="1" t="str">
        <f aca="false">SoilVeg!B219</f>
        <v>SI</v>
      </c>
      <c r="B219" s="1" t="str">
        <f aca="false">SoilVeg!D219</f>
        <v>ETK2</v>
      </c>
      <c r="C219" s="1" t="str">
        <f aca="false">SoilVeg!A219</f>
        <v>SIETK2</v>
      </c>
      <c r="D219" s="0" t="n">
        <f aca="false">IF(VLOOKUP(SoilVeg!C219,LU!$A$2:$O$27,15,FALSE())=0,VLOOKUP(A219,Soil!$B$2:$R$14,8,FALSE()),0.000000000001)</f>
        <v>0</v>
      </c>
      <c r="E219" s="0" t="n">
        <f aca="false">IF(VLOOKUP(SoilVeg!C219,LU!$A$2:$O$27,15,FALSE())=0,VLOOKUP(A219,Soil!$B$2:$R$14,10,FALSE()),0.000000000001)</f>
        <v>0</v>
      </c>
      <c r="F219" s="0" t="n">
        <f aca="false">VLOOKUP(A219,Soil!$B$2:$P$17,14,FALSE())</f>
        <v>0.012</v>
      </c>
      <c r="G219" s="0" t="n">
        <f aca="false">VLOOKUP(B219,LU!$B$1:$N$51,6,FALSE())</f>
        <v>1.1</v>
      </c>
      <c r="H219" s="0" t="n">
        <f aca="false">VLOOKUP(B219,LU!$B$1:$N$51,7,FALSE())</f>
        <v>0.4</v>
      </c>
      <c r="I219" s="0" t="n">
        <f aca="false">VLOOKUP(B219,LU!$B$1:$N$51,8,FALSE())</f>
        <v>7</v>
      </c>
      <c r="J219" s="0" t="n">
        <f aca="false">VLOOKUP(A219,Soil!$B$2:$P$17,13,FALSE())</f>
        <v>0</v>
      </c>
      <c r="K219" s="0" t="n">
        <f aca="false">VLOOKUP(B219,LU!$B$1:$N$51,5,FALSE())</f>
        <v>0.35</v>
      </c>
      <c r="L219" s="0" t="n">
        <f aca="false">VLOOKUP(A219,Soil!$B$2:$P$17,15,FALSE())</f>
        <v>0</v>
      </c>
      <c r="M219" s="0" t="n">
        <f aca="false">SoilVeg!G219</f>
        <v>0</v>
      </c>
      <c r="N219" s="0" t="n">
        <f aca="false">SoilVeg!H219</f>
        <v>0</v>
      </c>
      <c r="O219" s="0" t="n">
        <f aca="false">VLOOKUP(A219,Soil!$B$2:$S$14,18,FALSE())</f>
        <v>0</v>
      </c>
    </row>
    <row r="220" customFormat="false" ht="14.25" hidden="false" customHeight="false" outlineLevel="0" collapsed="false">
      <c r="A220" s="1" t="str">
        <f aca="false">SoilVeg!B220</f>
        <v>SI</v>
      </c>
      <c r="B220" s="1" t="str">
        <f aca="false">SoilVeg!D220</f>
        <v>ETK3</v>
      </c>
      <c r="C220" s="1" t="str">
        <f aca="false">SoilVeg!A220</f>
        <v>SIETK3</v>
      </c>
      <c r="D220" s="0" t="n">
        <f aca="false">IF(VLOOKUP(SoilVeg!C220,LU!$A$2:$O$27,15,FALSE())=0,VLOOKUP(A220,Soil!$B$2:$R$14,8,FALSE()),0.000000000001)</f>
        <v>0</v>
      </c>
      <c r="E220" s="0" t="n">
        <f aca="false">IF(VLOOKUP(SoilVeg!C220,LU!$A$2:$O$27,15,FALSE())=0,VLOOKUP(A220,Soil!$B$2:$R$14,10,FALSE()),0.000000000001)</f>
        <v>0</v>
      </c>
      <c r="F220" s="0" t="n">
        <f aca="false">VLOOKUP(A220,Soil!$B$2:$P$17,14,FALSE())</f>
        <v>0.012</v>
      </c>
      <c r="G220" s="0" t="n">
        <f aca="false">VLOOKUP(B220,LU!$B$1:$N$51,6,FALSE())</f>
        <v>1.35454545455</v>
      </c>
      <c r="H220" s="0" t="n">
        <f aca="false">VLOOKUP(B220,LU!$B$1:$N$51,7,FALSE())</f>
        <v>0.62272727273</v>
      </c>
      <c r="I220" s="0" t="n">
        <f aca="false">VLOOKUP(B220,LU!$B$1:$N$51,8,FALSE())</f>
        <v>10</v>
      </c>
      <c r="J220" s="0" t="n">
        <f aca="false">VLOOKUP(A220,Soil!$B$2:$P$17,13,FALSE())</f>
        <v>0</v>
      </c>
      <c r="K220" s="0" t="n">
        <f aca="false">VLOOKUP(B220,LU!$B$1:$N$51,5,FALSE())</f>
        <v>0.4</v>
      </c>
      <c r="L220" s="0" t="n">
        <f aca="false">VLOOKUP(A220,Soil!$B$2:$P$17,15,FALSE())</f>
        <v>0</v>
      </c>
      <c r="M220" s="0" t="n">
        <f aca="false">SoilVeg!G220</f>
        <v>0</v>
      </c>
      <c r="N220" s="0" t="n">
        <f aca="false">SoilVeg!H220</f>
        <v>0</v>
      </c>
      <c r="O220" s="0" t="n">
        <f aca="false">VLOOKUP(A220,Soil!$B$2:$S$14,18,FALSE())</f>
        <v>0</v>
      </c>
    </row>
    <row r="221" customFormat="false" ht="14.25" hidden="false" customHeight="false" outlineLevel="0" collapsed="false">
      <c r="A221" s="1" t="str">
        <f aca="false">SoilVeg!B221</f>
        <v>SI</v>
      </c>
      <c r="B221" s="1" t="str">
        <f aca="false">SoilVeg!D221</f>
        <v>VT</v>
      </c>
      <c r="C221" s="1" t="str">
        <f aca="false">SoilVeg!A221</f>
        <v>SIVT</v>
      </c>
      <c r="D221" s="0" t="n">
        <f aca="false">IF(VLOOKUP(SoilVeg!C221,LU!$A$2:$O$27,15,FALSE())=0,VLOOKUP(A221,Soil!$B$2:$R$14,8,FALSE()),0.000000000001)</f>
        <v>1E-012</v>
      </c>
      <c r="E221" s="0" t="n">
        <f aca="false">IF(VLOOKUP(SoilVeg!C221,LU!$A$2:$O$27,15,FALSE())=0,VLOOKUP(A221,Soil!$B$2:$R$14,10,FALSE()),0.000000000001)</f>
        <v>1E-012</v>
      </c>
      <c r="F221" s="0" t="n">
        <f aca="false">VLOOKUP(A221,Soil!$B$2:$P$17,14,FALSE())</f>
        <v>0.012</v>
      </c>
      <c r="G221" s="0" t="n">
        <f aca="false">VLOOKUP(B221,LU!$B$1:$N$51,6,FALSE())</f>
        <v>0</v>
      </c>
      <c r="H221" s="0" t="n">
        <f aca="false">VLOOKUP(B221,LU!$B$1:$N$51,7,FALSE())</f>
        <v>0</v>
      </c>
      <c r="I221" s="0" t="n">
        <f aca="false">VLOOKUP(B221,LU!$B$1:$N$51,8,FALSE())</f>
        <v>0</v>
      </c>
      <c r="J221" s="0" t="n">
        <f aca="false">VLOOKUP(A221,Soil!$B$2:$P$17,13,FALSE())</f>
        <v>0</v>
      </c>
      <c r="K221" s="0" t="n">
        <f aca="false">VLOOKUP(B221,LU!$B$1:$N$51,5,FALSE())</f>
        <v>0.03</v>
      </c>
      <c r="L221" s="0" t="n">
        <f aca="false">VLOOKUP(A221,Soil!$B$2:$P$17,15,FALSE())</f>
        <v>0</v>
      </c>
      <c r="M221" s="0" t="n">
        <f aca="false">SoilVeg!G221</f>
        <v>100</v>
      </c>
      <c r="N221" s="0" t="n">
        <f aca="false">SoilVeg!H221</f>
        <v>1</v>
      </c>
      <c r="O221" s="0" t="n">
        <f aca="false">VLOOKUP(A221,Soil!$B$2:$S$14,18,FALSE())</f>
        <v>0</v>
      </c>
    </row>
    <row r="222" customFormat="false" ht="14.25" hidden="false" customHeight="false" outlineLevel="0" collapsed="false">
      <c r="A222" s="1" t="str">
        <f aca="false">SoilVeg!B222</f>
        <v>SI</v>
      </c>
      <c r="B222" s="1" t="str">
        <f aca="false">SoilVeg!D222</f>
        <v>VP</v>
      </c>
      <c r="C222" s="1" t="str">
        <f aca="false">SoilVeg!A222</f>
        <v>SIVP</v>
      </c>
      <c r="D222" s="0" t="n">
        <f aca="false">IF(VLOOKUP(SoilVeg!C222,LU!$A$2:$O$27,15,FALSE())=0,VLOOKUP(A222,Soil!$B$2:$R$14,8,FALSE()),0.000000000001)</f>
        <v>1E-012</v>
      </c>
      <c r="E222" s="0" t="n">
        <f aca="false">IF(VLOOKUP(SoilVeg!C222,LU!$A$2:$O$27,15,FALSE())=0,VLOOKUP(A222,Soil!$B$2:$R$14,10,FALSE()),0.000000000001)</f>
        <v>1E-012</v>
      </c>
      <c r="F222" s="0" t="n">
        <f aca="false">VLOOKUP(A222,Soil!$B$2:$P$17,14,FALSE())</f>
        <v>0.012</v>
      </c>
      <c r="G222" s="0" t="n">
        <f aca="false">VLOOKUP(B222,LU!$B$1:$N$51,6,FALSE())</f>
        <v>0</v>
      </c>
      <c r="H222" s="0" t="n">
        <f aca="false">VLOOKUP(B222,LU!$B$1:$N$51,7,FALSE())</f>
        <v>0</v>
      </c>
      <c r="I222" s="0" t="n">
        <f aca="false">VLOOKUP(B222,LU!$B$1:$N$51,8,FALSE())</f>
        <v>0</v>
      </c>
      <c r="J222" s="0" t="n">
        <f aca="false">VLOOKUP(A222,Soil!$B$2:$P$17,13,FALSE())</f>
        <v>0</v>
      </c>
      <c r="K222" s="0" t="n">
        <f aca="false">VLOOKUP(B222,LU!$B$1:$N$51,5,FALSE())</f>
        <v>0.01</v>
      </c>
      <c r="L222" s="0" t="n">
        <f aca="false">VLOOKUP(A222,Soil!$B$2:$P$17,15,FALSE())</f>
        <v>0</v>
      </c>
      <c r="M222" s="0" t="n">
        <f aca="false">SoilVeg!G222</f>
        <v>100</v>
      </c>
      <c r="N222" s="0" t="n">
        <f aca="false">SoilVeg!H222</f>
        <v>1</v>
      </c>
      <c r="O222" s="0" t="n">
        <f aca="false">VLOOKUP(A222,Soil!$B$2:$S$14,18,FALSE())</f>
        <v>0</v>
      </c>
    </row>
    <row r="223" customFormat="false" ht="14.25" hidden="false" customHeight="false" outlineLevel="0" collapsed="false">
      <c r="A223" s="1" t="str">
        <f aca="false">SoilVeg!B223</f>
        <v>SI</v>
      </c>
      <c r="B223" s="1" t="str">
        <f aca="false">SoilVeg!D223</f>
        <v>TPT</v>
      </c>
      <c r="C223" s="1" t="str">
        <f aca="false">SoilVeg!A223</f>
        <v>SITPT</v>
      </c>
      <c r="D223" s="0" t="n">
        <f aca="false">IF(VLOOKUP(SoilVeg!C223,LU!$A$2:$O$27,15,FALSE())=0,VLOOKUP(A223,Soil!$B$2:$R$14,8,FALSE()),0.000000000001)</f>
        <v>0</v>
      </c>
      <c r="E223" s="0" t="n">
        <f aca="false">IF(VLOOKUP(SoilVeg!C223,LU!$A$2:$O$27,15,FALSE())=0,VLOOKUP(A223,Soil!$B$2:$R$14,10,FALSE()),0.000000000001)</f>
        <v>0</v>
      </c>
      <c r="F223" s="0" t="n">
        <f aca="false">VLOOKUP(A223,Soil!$B$2:$P$17,14,FALSE())</f>
        <v>0.012</v>
      </c>
      <c r="G223" s="0" t="n">
        <f aca="false">VLOOKUP(B223,LU!$B$1:$N$51,6,FALSE())</f>
        <v>1.1</v>
      </c>
      <c r="H223" s="0" t="n">
        <f aca="false">VLOOKUP(B223,LU!$B$1:$N$51,7,FALSE())</f>
        <v>0.4</v>
      </c>
      <c r="I223" s="0" t="n">
        <f aca="false">VLOOKUP(B223,LU!$B$1:$N$51,8,FALSE())</f>
        <v>7</v>
      </c>
      <c r="J223" s="0" t="n">
        <f aca="false">VLOOKUP(A223,Soil!$B$2:$P$17,13,FALSE())</f>
        <v>0</v>
      </c>
      <c r="K223" s="0" t="n">
        <f aca="false">VLOOKUP(B223,LU!$B$1:$N$51,5,FALSE())</f>
        <v>0.275</v>
      </c>
      <c r="L223" s="0" t="n">
        <f aca="false">VLOOKUP(A223,Soil!$B$2:$P$17,15,FALSE())</f>
        <v>0</v>
      </c>
      <c r="M223" s="0" t="n">
        <f aca="false">SoilVeg!G223</f>
        <v>0</v>
      </c>
      <c r="N223" s="0" t="n">
        <f aca="false">SoilVeg!H223</f>
        <v>0</v>
      </c>
      <c r="O223" s="0" t="n">
        <f aca="false">VLOOKUP(A223,Soil!$B$2:$S$14,18,FALSE())</f>
        <v>0</v>
      </c>
    </row>
    <row r="224" customFormat="false" ht="14.25" hidden="false" customHeight="false" outlineLevel="0" collapsed="false">
      <c r="A224" s="1" t="str">
        <f aca="false">SoilVeg!B224</f>
        <v>SI</v>
      </c>
      <c r="B224" s="1" t="str">
        <f aca="false">SoilVeg!D224</f>
        <v>VPT</v>
      </c>
      <c r="C224" s="1" t="str">
        <f aca="false">SoilVeg!A224</f>
        <v>SIVPT</v>
      </c>
      <c r="D224" s="0" t="n">
        <f aca="false">IF(VLOOKUP(SoilVeg!C224,LU!$A$2:$O$27,15,FALSE())=0,VLOOKUP(A224,Soil!$B$2:$R$14,8,FALSE()),0.000000000001)</f>
        <v>1E-012</v>
      </c>
      <c r="E224" s="0" t="n">
        <f aca="false">IF(VLOOKUP(SoilVeg!C224,LU!$A$2:$O$27,15,FALSE())=0,VLOOKUP(A224,Soil!$B$2:$R$14,10,FALSE()),0.000000000001)</f>
        <v>1E-012</v>
      </c>
      <c r="F224" s="0" t="n">
        <f aca="false">VLOOKUP(A224,Soil!$B$2:$P$17,14,FALSE())</f>
        <v>0.012</v>
      </c>
      <c r="G224" s="0" t="n">
        <f aca="false">VLOOKUP(B224,LU!$B$1:$N$51,6,FALSE())</f>
        <v>0</v>
      </c>
      <c r="H224" s="0" t="n">
        <f aca="false">VLOOKUP(B224,LU!$B$1:$N$51,7,FALSE())</f>
        <v>0</v>
      </c>
      <c r="I224" s="0" t="n">
        <f aca="false">VLOOKUP(B224,LU!$B$1:$N$51,8,FALSE())</f>
        <v>150</v>
      </c>
      <c r="J224" s="0" t="n">
        <f aca="false">VLOOKUP(A224,Soil!$B$2:$P$17,13,FALSE())</f>
        <v>0</v>
      </c>
      <c r="K224" s="0" t="n">
        <f aca="false">VLOOKUP(B224,LU!$B$1:$N$51,5,FALSE())</f>
        <v>0.01</v>
      </c>
      <c r="L224" s="0" t="n">
        <f aca="false">VLOOKUP(A224,Soil!$B$2:$P$17,15,FALSE())</f>
        <v>0</v>
      </c>
      <c r="M224" s="0" t="n">
        <f aca="false">SoilVeg!G224</f>
        <v>100</v>
      </c>
      <c r="N224" s="0" t="n">
        <f aca="false">SoilVeg!H224</f>
        <v>1</v>
      </c>
      <c r="O224" s="0" t="n">
        <f aca="false">VLOOKUP(A224,Soil!$B$2:$S$14,18,FALSE())</f>
        <v>0</v>
      </c>
    </row>
    <row r="225" customFormat="false" ht="14.25" hidden="false" customHeight="false" outlineLevel="0" collapsed="false">
      <c r="A225" s="1" t="str">
        <f aca="false">SoilVeg!B225</f>
        <v>SI</v>
      </c>
      <c r="B225" s="1" t="str">
        <f aca="false">SoilVeg!D225</f>
        <v>MOK</v>
      </c>
      <c r="C225" s="1" t="str">
        <f aca="false">SoilVeg!A225</f>
        <v>SIMOK</v>
      </c>
      <c r="D225" s="0" t="n">
        <f aca="false">IF(VLOOKUP(SoilVeg!C225,LU!$A$2:$O$27,15,FALSE())=0,VLOOKUP(A225,Soil!$B$2:$R$14,8,FALSE()),0.000000000001)</f>
        <v>0</v>
      </c>
      <c r="E225" s="0" t="n">
        <f aca="false">IF(VLOOKUP(SoilVeg!C225,LU!$A$2:$O$27,15,FALSE())=0,VLOOKUP(A225,Soil!$B$2:$R$14,10,FALSE()),0.000000000001)</f>
        <v>0</v>
      </c>
      <c r="F225" s="0" t="n">
        <f aca="false">VLOOKUP(A225,Soil!$B$2:$P$17,14,FALSE())</f>
        <v>0.012</v>
      </c>
      <c r="G225" s="0" t="n">
        <f aca="false">VLOOKUP(B225,LU!$B$1:$N$51,6,FALSE())</f>
        <v>1.35454545455</v>
      </c>
      <c r="H225" s="0" t="n">
        <f aca="false">VLOOKUP(B225,LU!$B$1:$N$51,7,FALSE())</f>
        <v>0.62272727273</v>
      </c>
      <c r="I225" s="0" t="n">
        <f aca="false">VLOOKUP(B225,LU!$B$1:$N$51,8,FALSE())</f>
        <v>10</v>
      </c>
      <c r="J225" s="0" t="n">
        <f aca="false">VLOOKUP(A225,Soil!$B$2:$P$17,13,FALSE())</f>
        <v>0</v>
      </c>
      <c r="K225" s="0" t="n">
        <f aca="false">VLOOKUP(B225,LU!$B$1:$N$51,5,FALSE())</f>
        <v>0.4</v>
      </c>
      <c r="L225" s="0" t="n">
        <f aca="false">VLOOKUP(A225,Soil!$B$2:$P$17,15,FALSE())</f>
        <v>0</v>
      </c>
      <c r="M225" s="0" t="n">
        <f aca="false">SoilVeg!G225</f>
        <v>0</v>
      </c>
      <c r="N225" s="0" t="n">
        <f aca="false">SoilVeg!H225</f>
        <v>0</v>
      </c>
      <c r="O225" s="0" t="n">
        <f aca="false">VLOOKUP(A225,Soil!$B$2:$S$14,18,FALSE())</f>
        <v>0</v>
      </c>
    </row>
    <row r="226" customFormat="false" ht="14.25" hidden="false" customHeight="false" outlineLevel="0" collapsed="false">
      <c r="A226" s="1" t="str">
        <f aca="false">SoilVeg!B226</f>
        <v>SI</v>
      </c>
      <c r="B226" s="1" t="str">
        <f aca="false">SoilVeg!D226</f>
        <v>RET</v>
      </c>
      <c r="C226" s="1" t="str">
        <f aca="false">SoilVeg!A226</f>
        <v>SIRET</v>
      </c>
      <c r="D226" s="0" t="n">
        <f aca="false">IF(VLOOKUP(SoilVeg!C226,LU!$A$2:$O$27,15,FALSE())=0,VLOOKUP(A226,Soil!$B$2:$R$14,8,FALSE()),0.000000000001)</f>
        <v>0</v>
      </c>
      <c r="E226" s="0" t="n">
        <f aca="false">IF(VLOOKUP(SoilVeg!C226,LU!$A$2:$O$27,15,FALSE())=0,VLOOKUP(A226,Soil!$B$2:$R$14,10,FALSE()),0.000000000001)</f>
        <v>0</v>
      </c>
      <c r="F226" s="0" t="n">
        <f aca="false">VLOOKUP(A226,Soil!$B$2:$P$17,14,FALSE())</f>
        <v>0.012</v>
      </c>
      <c r="G226" s="0" t="n">
        <f aca="false">VLOOKUP(B226,LU!$B$1:$N$51,6,FALSE())</f>
        <v>1.1</v>
      </c>
      <c r="H226" s="0" t="n">
        <f aca="false">VLOOKUP(B226,LU!$B$1:$N$51,7,FALSE())</f>
        <v>0.4</v>
      </c>
      <c r="I226" s="0" t="n">
        <f aca="false">VLOOKUP(B226,LU!$B$1:$N$51,8,FALSE())</f>
        <v>150</v>
      </c>
      <c r="J226" s="0" t="n">
        <f aca="false">VLOOKUP(A226,Soil!$B$2:$P$17,13,FALSE())</f>
        <v>0</v>
      </c>
      <c r="K226" s="0" t="n">
        <f aca="false">VLOOKUP(B226,LU!$B$1:$N$51,5,FALSE())</f>
        <v>0.275</v>
      </c>
      <c r="L226" s="0" t="n">
        <f aca="false">VLOOKUP(A226,Soil!$B$2:$P$17,15,FALSE())</f>
        <v>0</v>
      </c>
      <c r="M226" s="0" t="n">
        <f aca="false">SoilVeg!G226</f>
        <v>0</v>
      </c>
      <c r="N226" s="0" t="n">
        <f aca="false">SoilVeg!H226</f>
        <v>0</v>
      </c>
      <c r="O226" s="0" t="n">
        <f aca="false">VLOOKUP(A226,Soil!$B$2:$S$14,18,FALSE())</f>
        <v>0</v>
      </c>
    </row>
    <row r="227" customFormat="false" ht="14.25" hidden="false" customHeight="false" outlineLevel="0" collapsed="false">
      <c r="A227" s="1" t="str">
        <f aca="false">SoilVeg!B227</f>
        <v>SIL</v>
      </c>
      <c r="B227" s="1" t="str">
        <f aca="false">SoilVeg!D227</f>
        <v>OP</v>
      </c>
      <c r="C227" s="1" t="str">
        <f aca="false">SoilVeg!A227</f>
        <v>SILOP</v>
      </c>
      <c r="D227" s="0" t="n">
        <f aca="false">IF(VLOOKUP(SoilVeg!C227,LU!$A$2:$O$27,15,FALSE())=0,VLOOKUP(A227,Soil!$B$2:$R$14,8,FALSE()),0.000000000001)</f>
        <v>2.29249907407408E-006</v>
      </c>
      <c r="E227" s="0" t="n">
        <f aca="false">IF(VLOOKUP(SoilVeg!C227,LU!$A$2:$O$27,15,FALSE())=0,VLOOKUP(A227,Soil!$B$2:$R$14,10,FALSE()),0.000000000001)</f>
        <v>0.000296258294877489</v>
      </c>
      <c r="F227" s="0" t="n">
        <f aca="false">VLOOKUP(A227,Soil!$B$2:$P$17,14,FALSE())</f>
        <v>0.012</v>
      </c>
      <c r="G227" s="0" t="n">
        <f aca="false">VLOOKUP(B227,LU!$B$1:$N$51,6,FALSE())</f>
        <v>0.16</v>
      </c>
      <c r="H227" s="0" t="n">
        <f aca="false">VLOOKUP(B227,LU!$B$1:$N$51,7,FALSE())</f>
        <v>0.13</v>
      </c>
      <c r="I227" s="0" t="n">
        <f aca="false">VLOOKUP(B227,LU!$B$1:$N$51,8,FALSE())</f>
        <v>5</v>
      </c>
      <c r="J227" s="0" t="n">
        <f aca="false">VLOOKUP(A227,Soil!$B$2:$P$17,13,FALSE())</f>
        <v>1.7385</v>
      </c>
      <c r="K227" s="0" t="n">
        <f aca="false">VLOOKUP(B227,LU!$B$1:$N$51,5,FALSE())</f>
        <v>0.075</v>
      </c>
      <c r="L227" s="0" t="n">
        <f aca="false">VLOOKUP(A227,Soil!$B$2:$P$17,15,FALSE())</f>
        <v>0.5613</v>
      </c>
      <c r="M227" s="0" t="n">
        <f aca="false">SoilVeg!G227</f>
        <v>9.7</v>
      </c>
      <c r="N227" s="0" t="n">
        <f aca="false">SoilVeg!H227</f>
        <v>0.248</v>
      </c>
      <c r="O227" s="0" t="n">
        <f aca="false">VLOOKUP(A227,Soil!$B$2:$S$14,18,FALSE())</f>
        <v>0.02</v>
      </c>
    </row>
    <row r="228" customFormat="false" ht="14.25" hidden="false" customHeight="false" outlineLevel="0" collapsed="false">
      <c r="A228" s="1" t="str">
        <f aca="false">SoilVeg!B228</f>
        <v>SIL</v>
      </c>
      <c r="B228" s="1" t="str">
        <f aca="false">SoilVeg!D228</f>
        <v>OPTP</v>
      </c>
      <c r="C228" s="1" t="str">
        <f aca="false">SoilVeg!A228</f>
        <v>SILOPTP</v>
      </c>
      <c r="D228" s="0" t="n">
        <f aca="false">IF(VLOOKUP(SoilVeg!C228,LU!$A$2:$O$27,15,FALSE())=0,VLOOKUP(A228,Soil!$B$2:$R$14,8,FALSE()),0.000000000001)</f>
        <v>2.29249907407408E-006</v>
      </c>
      <c r="E228" s="0" t="n">
        <f aca="false">IF(VLOOKUP(SoilVeg!C228,LU!$A$2:$O$27,15,FALSE())=0,VLOOKUP(A228,Soil!$B$2:$R$14,10,FALSE()),0.000000000001)</f>
        <v>0.000296258294877489</v>
      </c>
      <c r="F228" s="0" t="n">
        <f aca="false">VLOOKUP(A228,Soil!$B$2:$P$17,14,FALSE())</f>
        <v>0.012</v>
      </c>
      <c r="G228" s="0" t="n">
        <f aca="false">VLOOKUP(B228,LU!$B$1:$N$51,6,FALSE())</f>
        <v>1.1</v>
      </c>
      <c r="H228" s="0" t="n">
        <f aca="false">VLOOKUP(B228,LU!$B$1:$N$51,7,FALSE())</f>
        <v>0.4</v>
      </c>
      <c r="I228" s="0" t="n">
        <f aca="false">VLOOKUP(B228,LU!$B$1:$N$51,8,FALSE())</f>
        <v>7</v>
      </c>
      <c r="J228" s="0" t="n">
        <f aca="false">VLOOKUP(A228,Soil!$B$2:$P$17,13,FALSE())</f>
        <v>1.7385</v>
      </c>
      <c r="K228" s="0" t="n">
        <f aca="false">VLOOKUP(B228,LU!$B$1:$N$51,5,FALSE())</f>
        <v>0.275</v>
      </c>
      <c r="L228" s="0" t="n">
        <f aca="false">VLOOKUP(A228,Soil!$B$2:$P$17,15,FALSE())</f>
        <v>0.5613</v>
      </c>
      <c r="M228" s="0" t="n">
        <f aca="false">SoilVeg!G228</f>
        <v>19.4</v>
      </c>
      <c r="N228" s="0" t="n">
        <f aca="false">SoilVeg!H228</f>
        <v>0.248</v>
      </c>
      <c r="O228" s="0" t="n">
        <f aca="false">VLOOKUP(A228,Soil!$B$2:$S$14,18,FALSE())</f>
        <v>0.02</v>
      </c>
    </row>
    <row r="229" customFormat="false" ht="14.25" hidden="false" customHeight="false" outlineLevel="0" collapsed="false">
      <c r="A229" s="1" t="str">
        <f aca="false">SoilVeg!B229</f>
        <v>SIL</v>
      </c>
      <c r="B229" s="1" t="str">
        <f aca="false">SoilVeg!D229</f>
        <v>OPSR</v>
      </c>
      <c r="C229" s="1" t="str">
        <f aca="false">SoilVeg!A229</f>
        <v>SILOPSR</v>
      </c>
      <c r="D229" s="0" t="n">
        <f aca="false">IF(VLOOKUP(SoilVeg!C229,LU!$A$2:$O$27,15,FALSE())=0,VLOOKUP(A229,Soil!$B$2:$R$14,8,FALSE()),0.000000000001)</f>
        <v>2.29249907407408E-006</v>
      </c>
      <c r="E229" s="0" t="n">
        <f aca="false">IF(VLOOKUP(SoilVeg!C229,LU!$A$2:$O$27,15,FALSE())=0,VLOOKUP(A229,Soil!$B$2:$R$14,10,FALSE()),0.000000000001)</f>
        <v>0.000296258294877489</v>
      </c>
      <c r="F229" s="0" t="n">
        <f aca="false">VLOOKUP(A229,Soil!$B$2:$P$17,14,FALSE())</f>
        <v>0.012</v>
      </c>
      <c r="G229" s="0" t="n">
        <f aca="false">VLOOKUP(B229,LU!$B$1:$N$51,6,FALSE())</f>
        <v>0.26</v>
      </c>
      <c r="H229" s="0" t="n">
        <f aca="false">VLOOKUP(B229,LU!$B$1:$N$51,7,FALSE())</f>
        <v>0.25</v>
      </c>
      <c r="I229" s="0" t="n">
        <f aca="false">VLOOKUP(B229,LU!$B$1:$N$51,8,FALSE())</f>
        <v>4</v>
      </c>
      <c r="J229" s="0" t="n">
        <f aca="false">VLOOKUP(A229,Soil!$B$2:$P$17,13,FALSE())</f>
        <v>1.7385</v>
      </c>
      <c r="K229" s="0" t="n">
        <f aca="false">VLOOKUP(B229,LU!$B$1:$N$51,5,FALSE())</f>
        <v>0.06</v>
      </c>
      <c r="L229" s="0" t="n">
        <f aca="false">VLOOKUP(A229,Soil!$B$2:$P$17,15,FALSE())</f>
        <v>0.5613</v>
      </c>
      <c r="M229" s="0" t="n">
        <f aca="false">SoilVeg!G229</f>
        <v>7.76</v>
      </c>
      <c r="N229" s="0" t="n">
        <f aca="false">SoilVeg!H229</f>
        <v>0.248</v>
      </c>
      <c r="O229" s="0" t="n">
        <f aca="false">VLOOKUP(A229,Soil!$B$2:$S$14,18,FALSE())</f>
        <v>0.02</v>
      </c>
    </row>
    <row r="230" customFormat="false" ht="14.25" hidden="false" customHeight="false" outlineLevel="0" collapsed="false">
      <c r="A230" s="1" t="str">
        <f aca="false">SoilVeg!B230</f>
        <v>SIL</v>
      </c>
      <c r="B230" s="1" t="str">
        <f aca="false">SoilVeg!D230</f>
        <v>OPUR</v>
      </c>
      <c r="C230" s="1" t="str">
        <f aca="false">SoilVeg!A230</f>
        <v>SILOPUR</v>
      </c>
      <c r="D230" s="0" t="n">
        <f aca="false">IF(VLOOKUP(SoilVeg!C230,LU!$A$2:$O$27,15,FALSE())=0,VLOOKUP(A230,Soil!$B$2:$R$14,8,FALSE()),0.000000000001)</f>
        <v>2.29249907407408E-006</v>
      </c>
      <c r="E230" s="0" t="n">
        <f aca="false">IF(VLOOKUP(SoilVeg!C230,LU!$A$2:$O$27,15,FALSE())=0,VLOOKUP(A230,Soil!$B$2:$R$14,10,FALSE()),0.000000000001)</f>
        <v>0.000296258294877489</v>
      </c>
      <c r="F230" s="0" t="n">
        <f aca="false">VLOOKUP(A230,Soil!$B$2:$P$17,14,FALSE())</f>
        <v>0.012</v>
      </c>
      <c r="G230" s="0" t="n">
        <f aca="false">VLOOKUP(B230,LU!$B$1:$N$51,6,FALSE())</f>
        <v>0.4</v>
      </c>
      <c r="H230" s="0" t="n">
        <f aca="false">VLOOKUP(B230,LU!$B$1:$N$51,7,FALSE())</f>
        <v>0.3</v>
      </c>
      <c r="I230" s="0" t="n">
        <f aca="false">VLOOKUP(B230,LU!$B$1:$N$51,8,FALSE())</f>
        <v>6</v>
      </c>
      <c r="J230" s="0" t="n">
        <f aca="false">VLOOKUP(A230,Soil!$B$2:$P$17,13,FALSE())</f>
        <v>1.7385</v>
      </c>
      <c r="K230" s="0" t="n">
        <f aca="false">VLOOKUP(B230,LU!$B$1:$N$51,5,FALSE())</f>
        <v>0.1</v>
      </c>
      <c r="L230" s="0" t="n">
        <f aca="false">VLOOKUP(A230,Soil!$B$2:$P$17,15,FALSE())</f>
        <v>0.5613</v>
      </c>
      <c r="M230" s="0" t="n">
        <f aca="false">SoilVeg!G230</f>
        <v>9.7</v>
      </c>
      <c r="N230" s="0" t="n">
        <f aca="false">SoilVeg!H230</f>
        <v>0.248</v>
      </c>
      <c r="O230" s="0" t="n">
        <f aca="false">VLOOKUP(A230,Soil!$B$2:$S$14,18,FALSE())</f>
        <v>0.02</v>
      </c>
    </row>
    <row r="231" customFormat="false" ht="14.25" hidden="false" customHeight="false" outlineLevel="0" collapsed="false">
      <c r="A231" s="1" t="str">
        <f aca="false">SoilVeg!B231</f>
        <v>SIL</v>
      </c>
      <c r="B231" s="1" t="str">
        <f aca="false">SoilVeg!D231</f>
        <v>OPU</v>
      </c>
      <c r="C231" s="1" t="str">
        <f aca="false">SoilVeg!A231</f>
        <v>SILOPU</v>
      </c>
      <c r="D231" s="0" t="n">
        <f aca="false">IF(VLOOKUP(SoilVeg!C231,LU!$A$2:$O$27,15,FALSE())=0,VLOOKUP(A231,Soil!$B$2:$R$14,8,FALSE()),0.000000000001)</f>
        <v>2.29249907407408E-006</v>
      </c>
      <c r="E231" s="0" t="n">
        <f aca="false">IF(VLOOKUP(SoilVeg!C231,LU!$A$2:$O$27,15,FALSE())=0,VLOOKUP(A231,Soil!$B$2:$R$14,10,FALSE()),0.000000000001)</f>
        <v>0.000296258294877489</v>
      </c>
      <c r="F231" s="0" t="n">
        <f aca="false">VLOOKUP(A231,Soil!$B$2:$P$17,14,FALSE())</f>
        <v>0.012</v>
      </c>
      <c r="G231" s="0" t="n">
        <f aca="false">VLOOKUP(B231,LU!$B$1:$N$51,6,FALSE())</f>
        <v>0</v>
      </c>
      <c r="H231" s="0" t="n">
        <f aca="false">VLOOKUP(B231,LU!$B$1:$N$51,7,FALSE())</f>
        <v>0</v>
      </c>
      <c r="I231" s="0" t="n">
        <f aca="false">VLOOKUP(B231,LU!$B$1:$N$51,8,FALSE())</f>
        <v>3.5</v>
      </c>
      <c r="J231" s="0" t="n">
        <f aca="false">VLOOKUP(A231,Soil!$B$2:$P$17,13,FALSE())</f>
        <v>1.7385</v>
      </c>
      <c r="K231" s="0" t="n">
        <f aca="false">VLOOKUP(B231,LU!$B$1:$N$51,5,FALSE())</f>
        <v>0.03</v>
      </c>
      <c r="L231" s="0" t="n">
        <f aca="false">VLOOKUP(A231,Soil!$B$2:$P$17,15,FALSE())</f>
        <v>0.5613</v>
      </c>
      <c r="M231" s="0" t="n">
        <f aca="false">SoilVeg!G231</f>
        <v>6.46666666666667</v>
      </c>
      <c r="N231" s="0" t="n">
        <f aca="false">SoilVeg!H231</f>
        <v>0.248</v>
      </c>
      <c r="O231" s="0" t="n">
        <f aca="false">VLOOKUP(A231,Soil!$B$2:$S$14,18,FALSE())</f>
        <v>0.02</v>
      </c>
    </row>
    <row r="232" customFormat="false" ht="14.25" hidden="false" customHeight="false" outlineLevel="0" collapsed="false">
      <c r="A232" s="1" t="str">
        <f aca="false">SoilVeg!B232</f>
        <v>SIL</v>
      </c>
      <c r="B232" s="1" t="str">
        <f aca="false">SoilVeg!D232</f>
        <v>TP</v>
      </c>
      <c r="C232" s="1" t="str">
        <f aca="false">SoilVeg!A232</f>
        <v>SILTP</v>
      </c>
      <c r="D232" s="0" t="n">
        <f aca="false">IF(VLOOKUP(SoilVeg!C232,LU!$A$2:$O$27,15,FALSE())=0,VLOOKUP(A232,Soil!$B$2:$R$14,8,FALSE()),0.000000000001)</f>
        <v>2.29249907407408E-006</v>
      </c>
      <c r="E232" s="0" t="n">
        <f aca="false">IF(VLOOKUP(SoilVeg!C232,LU!$A$2:$O$27,15,FALSE())=0,VLOOKUP(A232,Soil!$B$2:$R$14,10,FALSE()),0.000000000001)</f>
        <v>0.000296258294877489</v>
      </c>
      <c r="F232" s="0" t="n">
        <f aca="false">VLOOKUP(A232,Soil!$B$2:$P$17,14,FALSE())</f>
        <v>0.012</v>
      </c>
      <c r="G232" s="0" t="n">
        <f aca="false">VLOOKUP(B232,LU!$B$1:$N$51,6,FALSE())</f>
        <v>1.1</v>
      </c>
      <c r="H232" s="0" t="n">
        <f aca="false">VLOOKUP(B232,LU!$B$1:$N$51,7,FALSE())</f>
        <v>0.4</v>
      </c>
      <c r="I232" s="0" t="n">
        <f aca="false">VLOOKUP(B232,LU!$B$1:$N$51,8,FALSE())</f>
        <v>7</v>
      </c>
      <c r="J232" s="0" t="n">
        <f aca="false">VLOOKUP(A232,Soil!$B$2:$P$17,13,FALSE())</f>
        <v>1.7385</v>
      </c>
      <c r="K232" s="0" t="n">
        <f aca="false">VLOOKUP(B232,LU!$B$1:$N$51,5,FALSE())</f>
        <v>0.275</v>
      </c>
      <c r="L232" s="0" t="n">
        <f aca="false">VLOOKUP(A232,Soil!$B$2:$P$17,15,FALSE())</f>
        <v>0.5613</v>
      </c>
      <c r="M232" s="0" t="n">
        <f aca="false">SoilVeg!G232</f>
        <v>19.4</v>
      </c>
      <c r="N232" s="0" t="n">
        <f aca="false">SoilVeg!H232</f>
        <v>0.248</v>
      </c>
      <c r="O232" s="0" t="n">
        <f aca="false">VLOOKUP(A232,Soil!$B$2:$S$14,18,FALSE())</f>
        <v>0.02</v>
      </c>
    </row>
    <row r="233" customFormat="false" ht="14.25" hidden="false" customHeight="false" outlineLevel="0" collapsed="false">
      <c r="A233" s="1" t="str">
        <f aca="false">SoilVeg!B233</f>
        <v>SIL</v>
      </c>
      <c r="B233" s="1" t="str">
        <f aca="false">SoilVeg!D233</f>
        <v>LP</v>
      </c>
      <c r="C233" s="1" t="str">
        <f aca="false">SoilVeg!A233</f>
        <v>SILLP</v>
      </c>
      <c r="D233" s="0" t="n">
        <f aca="false">IF(VLOOKUP(SoilVeg!C233,LU!$A$2:$O$27,15,FALSE())=0,VLOOKUP(A233,Soil!$B$2:$R$14,8,FALSE()),0.000000000001)</f>
        <v>2.29249907407408E-006</v>
      </c>
      <c r="E233" s="0" t="n">
        <f aca="false">IF(VLOOKUP(SoilVeg!C233,LU!$A$2:$O$27,15,FALSE())=0,VLOOKUP(A233,Soil!$B$2:$R$14,10,FALSE()),0.000000000001)</f>
        <v>0.000296258294877489</v>
      </c>
      <c r="F233" s="0" t="n">
        <f aca="false">VLOOKUP(A233,Soil!$B$2:$P$17,14,FALSE())</f>
        <v>0.012</v>
      </c>
      <c r="G233" s="0" t="n">
        <f aca="false">VLOOKUP(B233,LU!$B$1:$N$51,6,FALSE())</f>
        <v>3</v>
      </c>
      <c r="H233" s="0" t="n">
        <f aca="false">VLOOKUP(B233,LU!$B$1:$N$51,7,FALSE())</f>
        <v>0.62272727273</v>
      </c>
      <c r="I233" s="0" t="n">
        <f aca="false">VLOOKUP(B233,LU!$B$1:$N$51,8,FALSE())</f>
        <v>9.45454545455</v>
      </c>
      <c r="J233" s="0" t="n">
        <f aca="false">VLOOKUP(A233,Soil!$B$2:$P$17,13,FALSE())</f>
        <v>1.7385</v>
      </c>
      <c r="K233" s="0" t="n">
        <f aca="false">VLOOKUP(B233,LU!$B$1:$N$51,5,FALSE())</f>
        <v>0.4</v>
      </c>
      <c r="L233" s="0" t="n">
        <f aca="false">VLOOKUP(A233,Soil!$B$2:$P$17,15,FALSE())</f>
        <v>0.5613</v>
      </c>
      <c r="M233" s="0" t="n">
        <f aca="false">SoilVeg!G233</f>
        <v>19.4</v>
      </c>
      <c r="N233" s="0" t="n">
        <f aca="false">SoilVeg!H233</f>
        <v>0.248</v>
      </c>
      <c r="O233" s="0" t="n">
        <f aca="false">VLOOKUP(A233,Soil!$B$2:$S$14,18,FALSE())</f>
        <v>0.02</v>
      </c>
    </row>
    <row r="234" customFormat="false" ht="14.25" hidden="false" customHeight="false" outlineLevel="0" collapsed="false">
      <c r="A234" s="1" t="str">
        <f aca="false">SoilVeg!B234</f>
        <v>SIL</v>
      </c>
      <c r="B234" s="1" t="str">
        <f aca="false">SoilVeg!D234</f>
        <v>LPL</v>
      </c>
      <c r="C234" s="1" t="str">
        <f aca="false">SoilVeg!A234</f>
        <v>SILLPL</v>
      </c>
      <c r="D234" s="0" t="n">
        <f aca="false">IF(VLOOKUP(SoilVeg!C234,LU!$A$2:$O$27,15,FALSE())=0,VLOOKUP(A234,Soil!$B$2:$R$14,8,FALSE()),0.000000000001)</f>
        <v>2.29249907407408E-006</v>
      </c>
      <c r="E234" s="0" t="n">
        <f aca="false">IF(VLOOKUP(SoilVeg!C234,LU!$A$2:$O$27,15,FALSE())=0,VLOOKUP(A234,Soil!$B$2:$R$14,10,FALSE()),0.000000000001)</f>
        <v>0.000296258294877489</v>
      </c>
      <c r="F234" s="0" t="n">
        <f aca="false">VLOOKUP(A234,Soil!$B$2:$P$17,14,FALSE())</f>
        <v>0.012</v>
      </c>
      <c r="G234" s="0" t="n">
        <f aca="false">VLOOKUP(B234,LU!$B$1:$N$51,6,FALSE())</f>
        <v>4</v>
      </c>
      <c r="H234" s="0" t="n">
        <f aca="false">VLOOKUP(B234,LU!$B$1:$N$51,7,FALSE())</f>
        <v>0.62272727273</v>
      </c>
      <c r="I234" s="0" t="n">
        <f aca="false">VLOOKUP(B234,LU!$B$1:$N$51,8,FALSE())</f>
        <v>10.5</v>
      </c>
      <c r="J234" s="0" t="n">
        <f aca="false">VLOOKUP(A234,Soil!$B$2:$P$17,13,FALSE())</f>
        <v>1.7385</v>
      </c>
      <c r="K234" s="0" t="n">
        <f aca="false">VLOOKUP(B234,LU!$B$1:$N$51,5,FALSE())</f>
        <v>0.6</v>
      </c>
      <c r="L234" s="0" t="n">
        <f aca="false">VLOOKUP(A234,Soil!$B$2:$P$17,15,FALSE())</f>
        <v>0.5613</v>
      </c>
      <c r="M234" s="0" t="n">
        <f aca="false">SoilVeg!G234</f>
        <v>19.4</v>
      </c>
      <c r="N234" s="0" t="n">
        <f aca="false">SoilVeg!H234</f>
        <v>0.248</v>
      </c>
      <c r="O234" s="0" t="n">
        <f aca="false">VLOOKUP(A234,Soil!$B$2:$S$14,18,FALSE())</f>
        <v>0.02</v>
      </c>
    </row>
    <row r="235" customFormat="false" ht="14.25" hidden="false" customHeight="false" outlineLevel="0" collapsed="false">
      <c r="A235" s="1" t="str">
        <f aca="false">SoilVeg!B235</f>
        <v>SIL</v>
      </c>
      <c r="B235" s="1" t="str">
        <f aca="false">SoilVeg!D235</f>
        <v>LPJ</v>
      </c>
      <c r="C235" s="1" t="str">
        <f aca="false">SoilVeg!A235</f>
        <v>SILLPJ</v>
      </c>
      <c r="D235" s="0" t="n">
        <f aca="false">IF(VLOOKUP(SoilVeg!C235,LU!$A$2:$O$27,15,FALSE())=0,VLOOKUP(A235,Soil!$B$2:$R$14,8,FALSE()),0.000000000001)</f>
        <v>2.29249907407408E-006</v>
      </c>
      <c r="E235" s="0" t="n">
        <f aca="false">IF(VLOOKUP(SoilVeg!C235,LU!$A$2:$O$27,15,FALSE())=0,VLOOKUP(A235,Soil!$B$2:$R$14,10,FALSE()),0.000000000001)</f>
        <v>0.000296258294877489</v>
      </c>
      <c r="F235" s="0" t="n">
        <f aca="false">VLOOKUP(A235,Soil!$B$2:$P$17,14,FALSE())</f>
        <v>0.012</v>
      </c>
      <c r="G235" s="0" t="n">
        <f aca="false">VLOOKUP(B235,LU!$B$1:$N$51,6,FALSE())</f>
        <v>3</v>
      </c>
      <c r="H235" s="0" t="n">
        <f aca="false">VLOOKUP(B235,LU!$B$1:$N$51,7,FALSE())</f>
        <v>0.62272727273</v>
      </c>
      <c r="I235" s="0" t="n">
        <f aca="false">VLOOKUP(B235,LU!$B$1:$N$51,8,FALSE())</f>
        <v>6.5</v>
      </c>
      <c r="J235" s="0" t="n">
        <f aca="false">VLOOKUP(A235,Soil!$B$2:$P$17,13,FALSE())</f>
        <v>1.7385</v>
      </c>
      <c r="K235" s="0" t="n">
        <f aca="false">VLOOKUP(B235,LU!$B$1:$N$51,5,FALSE())</f>
        <v>0.35</v>
      </c>
      <c r="L235" s="0" t="n">
        <f aca="false">VLOOKUP(A235,Soil!$B$2:$P$17,15,FALSE())</f>
        <v>0.5613</v>
      </c>
      <c r="M235" s="0" t="n">
        <f aca="false">SoilVeg!G235</f>
        <v>19.4</v>
      </c>
      <c r="N235" s="0" t="n">
        <f aca="false">SoilVeg!H235</f>
        <v>0.248</v>
      </c>
      <c r="O235" s="0" t="n">
        <f aca="false">VLOOKUP(A235,Soil!$B$2:$S$14,18,FALSE())</f>
        <v>0.02</v>
      </c>
    </row>
    <row r="236" customFormat="false" ht="14.25" hidden="false" customHeight="false" outlineLevel="0" collapsed="false">
      <c r="A236" s="1" t="str">
        <f aca="false">SoilVeg!B236</f>
        <v>SIL</v>
      </c>
      <c r="B236" s="1" t="str">
        <f aca="false">SoilVeg!D236</f>
        <v>LPS</v>
      </c>
      <c r="C236" s="1" t="str">
        <f aca="false">SoilVeg!A236</f>
        <v>SILLPS</v>
      </c>
      <c r="D236" s="0" t="n">
        <f aca="false">IF(VLOOKUP(SoilVeg!C236,LU!$A$2:$O$27,15,FALSE())=0,VLOOKUP(A236,Soil!$B$2:$R$14,8,FALSE()),0.000000000001)</f>
        <v>2.29249907407408E-006</v>
      </c>
      <c r="E236" s="0" t="n">
        <f aca="false">IF(VLOOKUP(SoilVeg!C236,LU!$A$2:$O$27,15,FALSE())=0,VLOOKUP(A236,Soil!$B$2:$R$14,10,FALSE()),0.000000000001)</f>
        <v>0.000296258294877489</v>
      </c>
      <c r="F236" s="0" t="n">
        <f aca="false">VLOOKUP(A236,Soil!$B$2:$P$17,14,FALSE())</f>
        <v>0.012</v>
      </c>
      <c r="G236" s="0" t="n">
        <f aca="false">VLOOKUP(B236,LU!$B$1:$N$51,6,FALSE())</f>
        <v>4.5</v>
      </c>
      <c r="H236" s="0" t="n">
        <f aca="false">VLOOKUP(B236,LU!$B$1:$N$51,7,FALSE())</f>
        <v>0.8</v>
      </c>
      <c r="I236" s="0" t="n">
        <f aca="false">VLOOKUP(B236,LU!$B$1:$N$51,8,FALSE())</f>
        <v>15</v>
      </c>
      <c r="J236" s="0" t="n">
        <f aca="false">VLOOKUP(A236,Soil!$B$2:$P$17,13,FALSE())</f>
        <v>1.7385</v>
      </c>
      <c r="K236" s="0" t="n">
        <f aca="false">VLOOKUP(B236,LU!$B$1:$N$51,5,FALSE())</f>
        <v>0.8</v>
      </c>
      <c r="L236" s="0" t="n">
        <f aca="false">VLOOKUP(A236,Soil!$B$2:$P$17,15,FALSE())</f>
        <v>0.5613</v>
      </c>
      <c r="M236" s="0" t="n">
        <f aca="false">SoilVeg!G236</f>
        <v>19.4</v>
      </c>
      <c r="N236" s="0" t="n">
        <f aca="false">SoilVeg!H236</f>
        <v>0.248</v>
      </c>
      <c r="O236" s="0" t="n">
        <f aca="false">VLOOKUP(A236,Soil!$B$2:$S$14,18,FALSE())</f>
        <v>0.02</v>
      </c>
    </row>
    <row r="237" customFormat="false" ht="14.25" hidden="false" customHeight="false" outlineLevel="0" collapsed="false">
      <c r="A237" s="1" t="str">
        <f aca="false">SoilVeg!B237</f>
        <v>SIL</v>
      </c>
      <c r="B237" s="1" t="str">
        <f aca="false">SoilVeg!D237</f>
        <v>LPK</v>
      </c>
      <c r="C237" s="1" t="str">
        <f aca="false">SoilVeg!A237</f>
        <v>SILLPK</v>
      </c>
      <c r="D237" s="0" t="n">
        <f aca="false">IF(VLOOKUP(SoilVeg!C237,LU!$A$2:$O$27,15,FALSE())=0,VLOOKUP(A237,Soil!$B$2:$R$14,8,FALSE()),0.000000000001)</f>
        <v>2.29249907407408E-006</v>
      </c>
      <c r="E237" s="0" t="n">
        <f aca="false">IF(VLOOKUP(SoilVeg!C237,LU!$A$2:$O$27,15,FALSE())=0,VLOOKUP(A237,Soil!$B$2:$R$14,10,FALSE()),0.000000000001)</f>
        <v>0.000296258294877489</v>
      </c>
      <c r="F237" s="0" t="n">
        <f aca="false">VLOOKUP(A237,Soil!$B$2:$P$17,14,FALSE())</f>
        <v>0.012</v>
      </c>
      <c r="G237" s="0" t="n">
        <f aca="false">VLOOKUP(B237,LU!$B$1:$N$51,6,FALSE())</f>
        <v>3</v>
      </c>
      <c r="H237" s="0" t="n">
        <f aca="false">VLOOKUP(B237,LU!$B$1:$N$51,7,FALSE())</f>
        <v>0.6</v>
      </c>
      <c r="I237" s="0" t="n">
        <f aca="false">VLOOKUP(B237,LU!$B$1:$N$51,8,FALSE())</f>
        <v>15</v>
      </c>
      <c r="J237" s="0" t="n">
        <f aca="false">VLOOKUP(A237,Soil!$B$2:$P$17,13,FALSE())</f>
        <v>1.7385</v>
      </c>
      <c r="K237" s="0" t="n">
        <f aca="false">VLOOKUP(B237,LU!$B$1:$N$51,5,FALSE())</f>
        <v>0.8</v>
      </c>
      <c r="L237" s="0" t="n">
        <f aca="false">VLOOKUP(A237,Soil!$B$2:$P$17,15,FALSE())</f>
        <v>0.5613</v>
      </c>
      <c r="M237" s="0" t="n">
        <f aca="false">SoilVeg!G237</f>
        <v>19.4</v>
      </c>
      <c r="N237" s="0" t="n">
        <f aca="false">SoilVeg!H237</f>
        <v>0.248</v>
      </c>
      <c r="O237" s="0" t="n">
        <f aca="false">VLOOKUP(A237,Soil!$B$2:$S$14,18,FALSE())</f>
        <v>0.02</v>
      </c>
    </row>
    <row r="238" customFormat="false" ht="14.25" hidden="false" customHeight="false" outlineLevel="0" collapsed="false">
      <c r="A238" s="1" t="str">
        <f aca="false">SoilVeg!B238</f>
        <v>SIL</v>
      </c>
      <c r="B238" s="1" t="str">
        <f aca="false">SoilVeg!D238</f>
        <v>AZP</v>
      </c>
      <c r="C238" s="1" t="str">
        <f aca="false">SoilVeg!A238</f>
        <v>SILAZP</v>
      </c>
      <c r="D238" s="0" t="n">
        <f aca="false">IF(VLOOKUP(SoilVeg!C238,LU!$A$2:$O$27,15,FALSE())=0,VLOOKUP(A238,Soil!$B$2:$R$14,8,FALSE()),0.000000000001)</f>
        <v>1E-012</v>
      </c>
      <c r="E238" s="0" t="n">
        <f aca="false">IF(VLOOKUP(SoilVeg!C238,LU!$A$2:$O$27,15,FALSE())=0,VLOOKUP(A238,Soil!$B$2:$R$14,10,FALSE()),0.000000000001)</f>
        <v>1E-012</v>
      </c>
      <c r="F238" s="0" t="n">
        <f aca="false">VLOOKUP(A238,Soil!$B$2:$P$17,14,FALSE())</f>
        <v>0.012</v>
      </c>
      <c r="G238" s="0" t="n">
        <f aca="false">VLOOKUP(B238,LU!$B$1:$N$51,6,FALSE())</f>
        <v>0</v>
      </c>
      <c r="H238" s="0" t="n">
        <f aca="false">VLOOKUP(B238,LU!$B$1:$N$51,7,FALSE())</f>
        <v>0</v>
      </c>
      <c r="I238" s="0" t="n">
        <f aca="false">VLOOKUP(B238,LU!$B$1:$N$51,8,FALSE())</f>
        <v>2.5</v>
      </c>
      <c r="J238" s="0" t="n">
        <f aca="false">VLOOKUP(A238,Soil!$B$2:$P$17,13,FALSE())</f>
        <v>1.7385</v>
      </c>
      <c r="K238" s="0" t="n">
        <f aca="false">VLOOKUP(B238,LU!$B$1:$N$51,5,FALSE())</f>
        <v>0.05</v>
      </c>
      <c r="L238" s="0" t="n">
        <f aca="false">VLOOKUP(A238,Soil!$B$2:$P$17,15,FALSE())</f>
        <v>0.5613</v>
      </c>
      <c r="M238" s="0" t="n">
        <f aca="false">SoilVeg!G238</f>
        <v>100</v>
      </c>
      <c r="N238" s="0" t="n">
        <f aca="false">SoilVeg!H238</f>
        <v>1</v>
      </c>
      <c r="O238" s="0" t="n">
        <f aca="false">VLOOKUP(A238,Soil!$B$2:$S$14,18,FALSE())</f>
        <v>0.02</v>
      </c>
    </row>
    <row r="239" customFormat="false" ht="14.25" hidden="false" customHeight="false" outlineLevel="0" collapsed="false">
      <c r="A239" s="1" t="str">
        <f aca="false">SoilVeg!B239</f>
        <v>SIL</v>
      </c>
      <c r="B239" s="1" t="str">
        <f aca="false">SoilVeg!D239</f>
        <v>AZPN</v>
      </c>
      <c r="C239" s="1" t="str">
        <f aca="false">SoilVeg!A239</f>
        <v>SILAZPN</v>
      </c>
      <c r="D239" s="0" t="n">
        <f aca="false">IF(VLOOKUP(SoilVeg!C239,LU!$A$2:$O$27,15,FALSE())=0,VLOOKUP(A239,Soil!$B$2:$R$14,8,FALSE()),0.000000000001)</f>
        <v>1E-012</v>
      </c>
      <c r="E239" s="0" t="n">
        <f aca="false">IF(VLOOKUP(SoilVeg!C239,LU!$A$2:$O$27,15,FALSE())=0,VLOOKUP(A239,Soil!$B$2:$R$14,10,FALSE()),0.000000000001)</f>
        <v>1E-012</v>
      </c>
      <c r="F239" s="0" t="n">
        <f aca="false">VLOOKUP(A239,Soil!$B$2:$P$17,14,FALSE())</f>
        <v>0.012</v>
      </c>
      <c r="G239" s="0" t="n">
        <f aca="false">VLOOKUP(B239,LU!$B$1:$N$51,6,FALSE())</f>
        <v>0</v>
      </c>
      <c r="H239" s="0" t="n">
        <f aca="false">VLOOKUP(B239,LU!$B$1:$N$51,7,FALSE())</f>
        <v>0</v>
      </c>
      <c r="I239" s="0" t="n">
        <f aca="false">VLOOKUP(B239,LU!$B$1:$N$51,8,FALSE())</f>
        <v>0</v>
      </c>
      <c r="J239" s="0" t="n">
        <f aca="false">VLOOKUP(A239,Soil!$B$2:$P$17,13,FALSE())</f>
        <v>1.7385</v>
      </c>
      <c r="K239" s="0" t="n">
        <f aca="false">VLOOKUP(B239,LU!$B$1:$N$51,5,FALSE())</f>
        <v>0.01</v>
      </c>
      <c r="L239" s="0" t="n">
        <f aca="false">VLOOKUP(A239,Soil!$B$2:$P$17,15,FALSE())</f>
        <v>0.5613</v>
      </c>
      <c r="M239" s="0" t="n">
        <f aca="false">SoilVeg!G239</f>
        <v>100</v>
      </c>
      <c r="N239" s="0" t="n">
        <f aca="false">SoilVeg!H239</f>
        <v>1</v>
      </c>
      <c r="O239" s="0" t="n">
        <f aca="false">VLOOKUP(A239,Soil!$B$2:$S$14,18,FALSE())</f>
        <v>0.02</v>
      </c>
    </row>
    <row r="240" customFormat="false" ht="14.25" hidden="false" customHeight="false" outlineLevel="0" collapsed="false">
      <c r="A240" s="1" t="str">
        <f aca="false">SoilVeg!B240</f>
        <v>SIL</v>
      </c>
      <c r="B240" s="1" t="str">
        <f aca="false">SoilVeg!D240</f>
        <v>AZPPL</v>
      </c>
      <c r="C240" s="1" t="str">
        <f aca="false">SoilVeg!A240</f>
        <v>SILAZPPL</v>
      </c>
      <c r="D240" s="0" t="n">
        <f aca="false">IF(VLOOKUP(SoilVeg!C240,LU!$A$2:$O$27,15,FALSE())=0,VLOOKUP(A240,Soil!$B$2:$R$14,8,FALSE()),0.000000000001)</f>
        <v>2.29249907407408E-006</v>
      </c>
      <c r="E240" s="0" t="n">
        <f aca="false">IF(VLOOKUP(SoilVeg!C240,LU!$A$2:$O$27,15,FALSE())=0,VLOOKUP(A240,Soil!$B$2:$R$14,10,FALSE()),0.000000000001)</f>
        <v>0.000296258294877489</v>
      </c>
      <c r="F240" s="0" t="n">
        <f aca="false">VLOOKUP(A240,Soil!$B$2:$P$17,14,FALSE())</f>
        <v>0.012</v>
      </c>
      <c r="G240" s="0" t="n">
        <f aca="false">VLOOKUP(B240,LU!$B$1:$N$51,6,FALSE())</f>
        <v>0</v>
      </c>
      <c r="H240" s="0" t="n">
        <f aca="false">VLOOKUP(B240,LU!$B$1:$N$51,7,FALSE())</f>
        <v>0</v>
      </c>
      <c r="I240" s="0" t="n">
        <f aca="false">VLOOKUP(B240,LU!$B$1:$N$51,8,FALSE())</f>
        <v>2.5</v>
      </c>
      <c r="J240" s="0" t="n">
        <f aca="false">VLOOKUP(A240,Soil!$B$2:$P$17,13,FALSE())</f>
        <v>1.7385</v>
      </c>
      <c r="K240" s="0" t="n">
        <f aca="false">VLOOKUP(B240,LU!$B$1:$N$51,5,FALSE())</f>
        <v>0.02</v>
      </c>
      <c r="L240" s="0" t="n">
        <f aca="false">VLOOKUP(A240,Soil!$B$2:$P$17,15,FALSE())</f>
        <v>0.5613</v>
      </c>
      <c r="M240" s="0" t="n">
        <f aca="false">SoilVeg!G240</f>
        <v>0.194</v>
      </c>
      <c r="N240" s="0" t="n">
        <f aca="false">SoilVeg!H240</f>
        <v>0.248</v>
      </c>
      <c r="O240" s="0" t="n">
        <f aca="false">VLOOKUP(A240,Soil!$B$2:$S$14,18,FALSE())</f>
        <v>0.02</v>
      </c>
    </row>
    <row r="241" customFormat="false" ht="14.25" hidden="false" customHeight="false" outlineLevel="0" collapsed="false">
      <c r="A241" s="1" t="str">
        <f aca="false">SoilVeg!B241</f>
        <v>SIL</v>
      </c>
      <c r="B241" s="1" t="str">
        <f aca="false">SoilVeg!D241</f>
        <v>AZPP</v>
      </c>
      <c r="C241" s="1" t="str">
        <f aca="false">SoilVeg!A241</f>
        <v>SILAZPP</v>
      </c>
      <c r="D241" s="0" t="n">
        <f aca="false">IF(VLOOKUP(SoilVeg!C241,LU!$A$2:$O$27,15,FALSE())=0,VLOOKUP(A241,Soil!$B$2:$R$14,8,FALSE()),0.000000000001)</f>
        <v>2.29249907407408E-006</v>
      </c>
      <c r="E241" s="0" t="n">
        <f aca="false">IF(VLOOKUP(SoilVeg!C241,LU!$A$2:$O$27,15,FALSE())=0,VLOOKUP(A241,Soil!$B$2:$R$14,10,FALSE()),0.000000000001)</f>
        <v>0.000296258294877489</v>
      </c>
      <c r="F241" s="0" t="n">
        <f aca="false">VLOOKUP(A241,Soil!$B$2:$P$17,14,FALSE())</f>
        <v>0.012</v>
      </c>
      <c r="G241" s="0" t="n">
        <f aca="false">VLOOKUP(B241,LU!$B$1:$N$51,6,FALSE())</f>
        <v>0</v>
      </c>
      <c r="H241" s="0" t="n">
        <f aca="false">VLOOKUP(B241,LU!$B$1:$N$51,7,FALSE())</f>
        <v>0</v>
      </c>
      <c r="I241" s="0" t="n">
        <f aca="false">VLOOKUP(B241,LU!$B$1:$N$51,8,FALSE())</f>
        <v>7</v>
      </c>
      <c r="J241" s="0" t="n">
        <f aca="false">VLOOKUP(A241,Soil!$B$2:$P$17,13,FALSE())</f>
        <v>1.7385</v>
      </c>
      <c r="K241" s="0" t="n">
        <f aca="false">VLOOKUP(B241,LU!$B$1:$N$51,5,FALSE())</f>
        <v>0.1</v>
      </c>
      <c r="L241" s="0" t="n">
        <f aca="false">VLOOKUP(A241,Soil!$B$2:$P$17,15,FALSE())</f>
        <v>0.5613</v>
      </c>
      <c r="M241" s="0" t="n">
        <f aca="false">SoilVeg!G241</f>
        <v>19.4</v>
      </c>
      <c r="N241" s="0" t="n">
        <f aca="false">SoilVeg!H241</f>
        <v>0.248</v>
      </c>
      <c r="O241" s="0" t="n">
        <f aca="false">VLOOKUP(A241,Soil!$B$2:$S$14,18,FALSE())</f>
        <v>0.02</v>
      </c>
    </row>
    <row r="242" customFormat="false" ht="14.25" hidden="false" customHeight="false" outlineLevel="0" collapsed="false">
      <c r="A242" s="1" t="str">
        <f aca="false">SoilVeg!B242</f>
        <v>SIL</v>
      </c>
      <c r="B242" s="1" t="str">
        <f aca="false">SoilVeg!D242</f>
        <v>ETK</v>
      </c>
      <c r="C242" s="1" t="str">
        <f aca="false">SoilVeg!A242</f>
        <v>SILETK</v>
      </c>
      <c r="D242" s="0" t="n">
        <f aca="false">IF(VLOOKUP(SoilVeg!C242,LU!$A$2:$O$27,15,FALSE())=0,VLOOKUP(A242,Soil!$B$2:$R$14,8,FALSE()),0.000000000001)</f>
        <v>2.29249907407408E-006</v>
      </c>
      <c r="E242" s="0" t="n">
        <f aca="false">IF(VLOOKUP(SoilVeg!C242,LU!$A$2:$O$27,15,FALSE())=0,VLOOKUP(A242,Soil!$B$2:$R$14,10,FALSE()),0.000000000001)</f>
        <v>0.000296258294877489</v>
      </c>
      <c r="F242" s="0" t="n">
        <f aca="false">VLOOKUP(A242,Soil!$B$2:$P$17,14,FALSE())</f>
        <v>0.012</v>
      </c>
      <c r="G242" s="0" t="n">
        <f aca="false">VLOOKUP(B242,LU!$B$1:$N$51,6,FALSE())</f>
        <v>1.4</v>
      </c>
      <c r="H242" s="0" t="n">
        <f aca="false">VLOOKUP(B242,LU!$B$1:$N$51,7,FALSE())</f>
        <v>0.65</v>
      </c>
      <c r="I242" s="0" t="n">
        <f aca="false">VLOOKUP(B242,LU!$B$1:$N$51,8,FALSE())</f>
        <v>8</v>
      </c>
      <c r="J242" s="0" t="n">
        <f aca="false">VLOOKUP(A242,Soil!$B$2:$P$17,13,FALSE())</f>
        <v>1.7385</v>
      </c>
      <c r="K242" s="0" t="n">
        <f aca="false">VLOOKUP(B242,LU!$B$1:$N$51,5,FALSE())</f>
        <v>0.35</v>
      </c>
      <c r="L242" s="0" t="n">
        <f aca="false">VLOOKUP(A242,Soil!$B$2:$P$17,15,FALSE())</f>
        <v>0.5613</v>
      </c>
      <c r="M242" s="0" t="n">
        <f aca="false">SoilVeg!G242</f>
        <v>19.4</v>
      </c>
      <c r="N242" s="0" t="n">
        <f aca="false">SoilVeg!H242</f>
        <v>0.248</v>
      </c>
      <c r="O242" s="0" t="n">
        <f aca="false">VLOOKUP(A242,Soil!$B$2:$S$14,18,FALSE())</f>
        <v>0.02</v>
      </c>
    </row>
    <row r="243" customFormat="false" ht="14.25" hidden="false" customHeight="false" outlineLevel="0" collapsed="false">
      <c r="A243" s="1" t="str">
        <f aca="false">SoilVeg!B243</f>
        <v>SIL</v>
      </c>
      <c r="B243" s="1" t="str">
        <f aca="false">SoilVeg!D243</f>
        <v>ETK1</v>
      </c>
      <c r="C243" s="1" t="str">
        <f aca="false">SoilVeg!A243</f>
        <v>SILETK1</v>
      </c>
      <c r="D243" s="0" t="n">
        <f aca="false">IF(VLOOKUP(SoilVeg!C243,LU!$A$2:$O$27,15,FALSE())=0,VLOOKUP(A243,Soil!$B$2:$R$14,8,FALSE()),0.000000000001)</f>
        <v>2.29249907407408E-006</v>
      </c>
      <c r="E243" s="0" t="n">
        <f aca="false">IF(VLOOKUP(SoilVeg!C243,LU!$A$2:$O$27,15,FALSE())=0,VLOOKUP(A243,Soil!$B$2:$R$14,10,FALSE()),0.000000000001)</f>
        <v>0.000296258294877489</v>
      </c>
      <c r="F243" s="0" t="n">
        <f aca="false">VLOOKUP(A243,Soil!$B$2:$P$17,14,FALSE())</f>
        <v>0.012</v>
      </c>
      <c r="G243" s="0" t="n">
        <f aca="false">VLOOKUP(B243,LU!$B$1:$N$51,6,FALSE())</f>
        <v>1</v>
      </c>
      <c r="H243" s="0" t="n">
        <f aca="false">VLOOKUP(B243,LU!$B$1:$N$51,7,FALSE())</f>
        <v>0.4</v>
      </c>
      <c r="I243" s="0" t="n">
        <f aca="false">VLOOKUP(B243,LU!$B$1:$N$51,8,FALSE())</f>
        <v>5</v>
      </c>
      <c r="J243" s="0" t="n">
        <f aca="false">VLOOKUP(A243,Soil!$B$2:$P$17,13,FALSE())</f>
        <v>1.7385</v>
      </c>
      <c r="K243" s="0" t="n">
        <f aca="false">VLOOKUP(B243,LU!$B$1:$N$51,5,FALSE())</f>
        <v>0.15</v>
      </c>
      <c r="L243" s="0" t="n">
        <f aca="false">VLOOKUP(A243,Soil!$B$2:$P$17,15,FALSE())</f>
        <v>0.5613</v>
      </c>
      <c r="M243" s="0" t="n">
        <f aca="false">SoilVeg!G243</f>
        <v>19.4</v>
      </c>
      <c r="N243" s="0" t="n">
        <f aca="false">SoilVeg!H243</f>
        <v>0.248</v>
      </c>
      <c r="O243" s="0" t="n">
        <f aca="false">VLOOKUP(A243,Soil!$B$2:$S$14,18,FALSE())</f>
        <v>0.02</v>
      </c>
    </row>
    <row r="244" customFormat="false" ht="14.25" hidden="false" customHeight="false" outlineLevel="0" collapsed="false">
      <c r="A244" s="1" t="str">
        <f aca="false">SoilVeg!B244</f>
        <v>SIL</v>
      </c>
      <c r="B244" s="1" t="str">
        <f aca="false">SoilVeg!D244</f>
        <v>ETK2</v>
      </c>
      <c r="C244" s="1" t="str">
        <f aca="false">SoilVeg!A244</f>
        <v>SILETK2</v>
      </c>
      <c r="D244" s="0" t="n">
        <f aca="false">IF(VLOOKUP(SoilVeg!C244,LU!$A$2:$O$27,15,FALSE())=0,VLOOKUP(A244,Soil!$B$2:$R$14,8,FALSE()),0.000000000001)</f>
        <v>2.29249907407408E-006</v>
      </c>
      <c r="E244" s="0" t="n">
        <f aca="false">IF(VLOOKUP(SoilVeg!C244,LU!$A$2:$O$27,15,FALSE())=0,VLOOKUP(A244,Soil!$B$2:$R$14,10,FALSE()),0.000000000001)</f>
        <v>0.000296258294877489</v>
      </c>
      <c r="F244" s="0" t="n">
        <f aca="false">VLOOKUP(A244,Soil!$B$2:$P$17,14,FALSE())</f>
        <v>0.012</v>
      </c>
      <c r="G244" s="0" t="n">
        <f aca="false">VLOOKUP(B244,LU!$B$1:$N$51,6,FALSE())</f>
        <v>1.1</v>
      </c>
      <c r="H244" s="0" t="n">
        <f aca="false">VLOOKUP(B244,LU!$B$1:$N$51,7,FALSE())</f>
        <v>0.4</v>
      </c>
      <c r="I244" s="0" t="n">
        <f aca="false">VLOOKUP(B244,LU!$B$1:$N$51,8,FALSE())</f>
        <v>7</v>
      </c>
      <c r="J244" s="0" t="n">
        <f aca="false">VLOOKUP(A244,Soil!$B$2:$P$17,13,FALSE())</f>
        <v>1.7385</v>
      </c>
      <c r="K244" s="0" t="n">
        <f aca="false">VLOOKUP(B244,LU!$B$1:$N$51,5,FALSE())</f>
        <v>0.35</v>
      </c>
      <c r="L244" s="0" t="n">
        <f aca="false">VLOOKUP(A244,Soil!$B$2:$P$17,15,FALSE())</f>
        <v>0.5613</v>
      </c>
      <c r="M244" s="0" t="n">
        <f aca="false">SoilVeg!G244</f>
        <v>19.4</v>
      </c>
      <c r="N244" s="0" t="n">
        <f aca="false">SoilVeg!H244</f>
        <v>0.248</v>
      </c>
      <c r="O244" s="0" t="n">
        <f aca="false">VLOOKUP(A244,Soil!$B$2:$S$14,18,FALSE())</f>
        <v>0.02</v>
      </c>
    </row>
    <row r="245" customFormat="false" ht="14.25" hidden="false" customHeight="false" outlineLevel="0" collapsed="false">
      <c r="A245" s="1" t="str">
        <f aca="false">SoilVeg!B245</f>
        <v>SIL</v>
      </c>
      <c r="B245" s="1" t="str">
        <f aca="false">SoilVeg!D245</f>
        <v>ETK3</v>
      </c>
      <c r="C245" s="1" t="str">
        <f aca="false">SoilVeg!A245</f>
        <v>SILETK3</v>
      </c>
      <c r="D245" s="0" t="n">
        <f aca="false">IF(VLOOKUP(SoilVeg!C245,LU!$A$2:$O$27,15,FALSE())=0,VLOOKUP(A245,Soil!$B$2:$R$14,8,FALSE()),0.000000000001)</f>
        <v>2.29249907407408E-006</v>
      </c>
      <c r="E245" s="0" t="n">
        <f aca="false">IF(VLOOKUP(SoilVeg!C245,LU!$A$2:$O$27,15,FALSE())=0,VLOOKUP(A245,Soil!$B$2:$R$14,10,FALSE()),0.000000000001)</f>
        <v>0.000296258294877489</v>
      </c>
      <c r="F245" s="0" t="n">
        <f aca="false">VLOOKUP(A245,Soil!$B$2:$P$17,14,FALSE())</f>
        <v>0.012</v>
      </c>
      <c r="G245" s="0" t="n">
        <f aca="false">VLOOKUP(B245,LU!$B$1:$N$51,6,FALSE())</f>
        <v>1.35454545455</v>
      </c>
      <c r="H245" s="0" t="n">
        <f aca="false">VLOOKUP(B245,LU!$B$1:$N$51,7,FALSE())</f>
        <v>0.62272727273</v>
      </c>
      <c r="I245" s="0" t="n">
        <f aca="false">VLOOKUP(B245,LU!$B$1:$N$51,8,FALSE())</f>
        <v>10</v>
      </c>
      <c r="J245" s="0" t="n">
        <f aca="false">VLOOKUP(A245,Soil!$B$2:$P$17,13,FALSE())</f>
        <v>1.7385</v>
      </c>
      <c r="K245" s="0" t="n">
        <f aca="false">VLOOKUP(B245,LU!$B$1:$N$51,5,FALSE())</f>
        <v>0.4</v>
      </c>
      <c r="L245" s="0" t="n">
        <f aca="false">VLOOKUP(A245,Soil!$B$2:$P$17,15,FALSE())</f>
        <v>0.5613</v>
      </c>
      <c r="M245" s="0" t="n">
        <f aca="false">SoilVeg!G245</f>
        <v>19.4</v>
      </c>
      <c r="N245" s="0" t="n">
        <f aca="false">SoilVeg!H245</f>
        <v>0.248</v>
      </c>
      <c r="O245" s="0" t="n">
        <f aca="false">VLOOKUP(A245,Soil!$B$2:$S$14,18,FALSE())</f>
        <v>0.02</v>
      </c>
    </row>
    <row r="246" customFormat="false" ht="14.25" hidden="false" customHeight="false" outlineLevel="0" collapsed="false">
      <c r="A246" s="1" t="str">
        <f aca="false">SoilVeg!B246</f>
        <v>SIL</v>
      </c>
      <c r="B246" s="1" t="str">
        <f aca="false">SoilVeg!D246</f>
        <v>VT</v>
      </c>
      <c r="C246" s="1" t="str">
        <f aca="false">SoilVeg!A246</f>
        <v>SILVT</v>
      </c>
      <c r="D246" s="0" t="n">
        <f aca="false">IF(VLOOKUP(SoilVeg!C246,LU!$A$2:$O$27,15,FALSE())=0,VLOOKUP(A246,Soil!$B$2:$R$14,8,FALSE()),0.000000000001)</f>
        <v>1E-012</v>
      </c>
      <c r="E246" s="0" t="n">
        <f aca="false">IF(VLOOKUP(SoilVeg!C246,LU!$A$2:$O$27,15,FALSE())=0,VLOOKUP(A246,Soil!$B$2:$R$14,10,FALSE()),0.000000000001)</f>
        <v>1E-012</v>
      </c>
      <c r="F246" s="0" t="n">
        <f aca="false">VLOOKUP(A246,Soil!$B$2:$P$17,14,FALSE())</f>
        <v>0.012</v>
      </c>
      <c r="G246" s="0" t="n">
        <f aca="false">VLOOKUP(B246,LU!$B$1:$N$51,6,FALSE())</f>
        <v>0</v>
      </c>
      <c r="H246" s="0" t="n">
        <f aca="false">VLOOKUP(B246,LU!$B$1:$N$51,7,FALSE())</f>
        <v>0</v>
      </c>
      <c r="I246" s="0" t="n">
        <f aca="false">VLOOKUP(B246,LU!$B$1:$N$51,8,FALSE())</f>
        <v>0</v>
      </c>
      <c r="J246" s="0" t="n">
        <f aca="false">VLOOKUP(A246,Soil!$B$2:$P$17,13,FALSE())</f>
        <v>1.7385</v>
      </c>
      <c r="K246" s="0" t="n">
        <f aca="false">VLOOKUP(B246,LU!$B$1:$N$51,5,FALSE())</f>
        <v>0.03</v>
      </c>
      <c r="L246" s="0" t="n">
        <f aca="false">VLOOKUP(A246,Soil!$B$2:$P$17,15,FALSE())</f>
        <v>0.5613</v>
      </c>
      <c r="M246" s="0" t="n">
        <f aca="false">SoilVeg!G246</f>
        <v>100</v>
      </c>
      <c r="N246" s="0" t="n">
        <f aca="false">SoilVeg!H246</f>
        <v>1</v>
      </c>
      <c r="O246" s="0" t="n">
        <f aca="false">VLOOKUP(A246,Soil!$B$2:$S$14,18,FALSE())</f>
        <v>0.02</v>
      </c>
    </row>
    <row r="247" customFormat="false" ht="14.25" hidden="false" customHeight="false" outlineLevel="0" collapsed="false">
      <c r="A247" s="1" t="str">
        <f aca="false">SoilVeg!B247</f>
        <v>SIL</v>
      </c>
      <c r="B247" s="1" t="str">
        <f aca="false">SoilVeg!D247</f>
        <v>VP</v>
      </c>
      <c r="C247" s="1" t="str">
        <f aca="false">SoilVeg!A247</f>
        <v>SILVP</v>
      </c>
      <c r="D247" s="0" t="n">
        <f aca="false">IF(VLOOKUP(SoilVeg!C247,LU!$A$2:$O$27,15,FALSE())=0,VLOOKUP(A247,Soil!$B$2:$R$14,8,FALSE()),0.000000000001)</f>
        <v>1E-012</v>
      </c>
      <c r="E247" s="0" t="n">
        <f aca="false">IF(VLOOKUP(SoilVeg!C247,LU!$A$2:$O$27,15,FALSE())=0,VLOOKUP(A247,Soil!$B$2:$R$14,10,FALSE()),0.000000000001)</f>
        <v>1E-012</v>
      </c>
      <c r="F247" s="0" t="n">
        <f aca="false">VLOOKUP(A247,Soil!$B$2:$P$17,14,FALSE())</f>
        <v>0.012</v>
      </c>
      <c r="G247" s="0" t="n">
        <f aca="false">VLOOKUP(B247,LU!$B$1:$N$51,6,FALSE())</f>
        <v>0</v>
      </c>
      <c r="H247" s="0" t="n">
        <f aca="false">VLOOKUP(B247,LU!$B$1:$N$51,7,FALSE())</f>
        <v>0</v>
      </c>
      <c r="I247" s="0" t="n">
        <f aca="false">VLOOKUP(B247,LU!$B$1:$N$51,8,FALSE())</f>
        <v>0</v>
      </c>
      <c r="J247" s="0" t="n">
        <f aca="false">VLOOKUP(A247,Soil!$B$2:$P$17,13,FALSE())</f>
        <v>1.7385</v>
      </c>
      <c r="K247" s="0" t="n">
        <f aca="false">VLOOKUP(B247,LU!$B$1:$N$51,5,FALSE())</f>
        <v>0.01</v>
      </c>
      <c r="L247" s="0" t="n">
        <f aca="false">VLOOKUP(A247,Soil!$B$2:$P$17,15,FALSE())</f>
        <v>0.5613</v>
      </c>
      <c r="M247" s="0" t="n">
        <f aca="false">SoilVeg!G247</f>
        <v>100</v>
      </c>
      <c r="N247" s="0" t="n">
        <f aca="false">SoilVeg!H247</f>
        <v>1</v>
      </c>
      <c r="O247" s="0" t="n">
        <f aca="false">VLOOKUP(A247,Soil!$B$2:$S$14,18,FALSE())</f>
        <v>0.02</v>
      </c>
    </row>
    <row r="248" customFormat="false" ht="14.25" hidden="false" customHeight="false" outlineLevel="0" collapsed="false">
      <c r="A248" s="1" t="str">
        <f aca="false">SoilVeg!B248</f>
        <v>SIL</v>
      </c>
      <c r="B248" s="1" t="str">
        <f aca="false">SoilVeg!D248</f>
        <v>TPT</v>
      </c>
      <c r="C248" s="1" t="str">
        <f aca="false">SoilVeg!A248</f>
        <v>SILTPT</v>
      </c>
      <c r="D248" s="0" t="n">
        <f aca="false">IF(VLOOKUP(SoilVeg!C248,LU!$A$2:$O$27,15,FALSE())=0,VLOOKUP(A248,Soil!$B$2:$R$14,8,FALSE()),0.000000000001)</f>
        <v>2.29249907407408E-006</v>
      </c>
      <c r="E248" s="0" t="n">
        <f aca="false">IF(VLOOKUP(SoilVeg!C248,LU!$A$2:$O$27,15,FALSE())=0,VLOOKUP(A248,Soil!$B$2:$R$14,10,FALSE()),0.000000000001)</f>
        <v>0.000296258294877489</v>
      </c>
      <c r="F248" s="0" t="n">
        <f aca="false">VLOOKUP(A248,Soil!$B$2:$P$17,14,FALSE())</f>
        <v>0.012</v>
      </c>
      <c r="G248" s="0" t="n">
        <f aca="false">VLOOKUP(B248,LU!$B$1:$N$51,6,FALSE())</f>
        <v>1.1</v>
      </c>
      <c r="H248" s="0" t="n">
        <f aca="false">VLOOKUP(B248,LU!$B$1:$N$51,7,FALSE())</f>
        <v>0.4</v>
      </c>
      <c r="I248" s="0" t="n">
        <f aca="false">VLOOKUP(B248,LU!$B$1:$N$51,8,FALSE())</f>
        <v>7</v>
      </c>
      <c r="J248" s="0" t="n">
        <f aca="false">VLOOKUP(A248,Soil!$B$2:$P$17,13,FALSE())</f>
        <v>1.7385</v>
      </c>
      <c r="K248" s="0" t="n">
        <f aca="false">VLOOKUP(B248,LU!$B$1:$N$51,5,FALSE())</f>
        <v>0.275</v>
      </c>
      <c r="L248" s="0" t="n">
        <f aca="false">VLOOKUP(A248,Soil!$B$2:$P$17,15,FALSE())</f>
        <v>0.5613</v>
      </c>
      <c r="M248" s="0" t="n">
        <f aca="false">SoilVeg!G248</f>
        <v>19.4</v>
      </c>
      <c r="N248" s="0" t="n">
        <f aca="false">SoilVeg!H248</f>
        <v>0.248</v>
      </c>
      <c r="O248" s="0" t="n">
        <f aca="false">VLOOKUP(A248,Soil!$B$2:$S$14,18,FALSE())</f>
        <v>0.02</v>
      </c>
    </row>
    <row r="249" customFormat="false" ht="14.25" hidden="false" customHeight="false" outlineLevel="0" collapsed="false">
      <c r="A249" s="1" t="str">
        <f aca="false">SoilVeg!B249</f>
        <v>SIL</v>
      </c>
      <c r="B249" s="1" t="str">
        <f aca="false">SoilVeg!D249</f>
        <v>VPT</v>
      </c>
      <c r="C249" s="1" t="str">
        <f aca="false">SoilVeg!A249</f>
        <v>SILVPT</v>
      </c>
      <c r="D249" s="0" t="n">
        <f aca="false">IF(VLOOKUP(SoilVeg!C249,LU!$A$2:$O$27,15,FALSE())=0,VLOOKUP(A249,Soil!$B$2:$R$14,8,FALSE()),0.000000000001)</f>
        <v>1E-012</v>
      </c>
      <c r="E249" s="0" t="n">
        <f aca="false">IF(VLOOKUP(SoilVeg!C249,LU!$A$2:$O$27,15,FALSE())=0,VLOOKUP(A249,Soil!$B$2:$R$14,10,FALSE()),0.000000000001)</f>
        <v>1E-012</v>
      </c>
      <c r="F249" s="0" t="n">
        <f aca="false">VLOOKUP(A249,Soil!$B$2:$P$17,14,FALSE())</f>
        <v>0.012</v>
      </c>
      <c r="G249" s="0" t="n">
        <f aca="false">VLOOKUP(B249,LU!$B$1:$N$51,6,FALSE())</f>
        <v>0</v>
      </c>
      <c r="H249" s="0" t="n">
        <f aca="false">VLOOKUP(B249,LU!$B$1:$N$51,7,FALSE())</f>
        <v>0</v>
      </c>
      <c r="I249" s="0" t="n">
        <f aca="false">VLOOKUP(B249,LU!$B$1:$N$51,8,FALSE())</f>
        <v>150</v>
      </c>
      <c r="J249" s="0" t="n">
        <f aca="false">VLOOKUP(A249,Soil!$B$2:$P$17,13,FALSE())</f>
        <v>1.7385</v>
      </c>
      <c r="K249" s="0" t="n">
        <f aca="false">VLOOKUP(B249,LU!$B$1:$N$51,5,FALSE())</f>
        <v>0.01</v>
      </c>
      <c r="L249" s="0" t="n">
        <f aca="false">VLOOKUP(A249,Soil!$B$2:$P$17,15,FALSE())</f>
        <v>0.5613</v>
      </c>
      <c r="M249" s="0" t="n">
        <f aca="false">SoilVeg!G249</f>
        <v>100</v>
      </c>
      <c r="N249" s="0" t="n">
        <f aca="false">SoilVeg!H249</f>
        <v>1</v>
      </c>
      <c r="O249" s="0" t="n">
        <f aca="false">VLOOKUP(A249,Soil!$B$2:$S$14,18,FALSE())</f>
        <v>0.02</v>
      </c>
    </row>
    <row r="250" customFormat="false" ht="14.25" hidden="false" customHeight="false" outlineLevel="0" collapsed="false">
      <c r="A250" s="1" t="str">
        <f aca="false">SoilVeg!B250</f>
        <v>SIL</v>
      </c>
      <c r="B250" s="1" t="str">
        <f aca="false">SoilVeg!D250</f>
        <v>MOK</v>
      </c>
      <c r="C250" s="1" t="str">
        <f aca="false">SoilVeg!A250</f>
        <v>SILMOK</v>
      </c>
      <c r="D250" s="0" t="n">
        <f aca="false">IF(VLOOKUP(SoilVeg!C250,LU!$A$2:$O$27,15,FALSE())=0,VLOOKUP(A250,Soil!$B$2:$R$14,8,FALSE()),0.000000000001)</f>
        <v>2.29249907407408E-006</v>
      </c>
      <c r="E250" s="0" t="n">
        <f aca="false">IF(VLOOKUP(SoilVeg!C250,LU!$A$2:$O$27,15,FALSE())=0,VLOOKUP(A250,Soil!$B$2:$R$14,10,FALSE()),0.000000000001)</f>
        <v>0.000296258294877489</v>
      </c>
      <c r="F250" s="0" t="n">
        <f aca="false">VLOOKUP(A250,Soil!$B$2:$P$17,14,FALSE())</f>
        <v>0.012</v>
      </c>
      <c r="G250" s="0" t="n">
        <f aca="false">VLOOKUP(B250,LU!$B$1:$N$51,6,FALSE())</f>
        <v>1.35454545455</v>
      </c>
      <c r="H250" s="0" t="n">
        <f aca="false">VLOOKUP(B250,LU!$B$1:$N$51,7,FALSE())</f>
        <v>0.62272727273</v>
      </c>
      <c r="I250" s="0" t="n">
        <f aca="false">VLOOKUP(B250,LU!$B$1:$N$51,8,FALSE())</f>
        <v>10</v>
      </c>
      <c r="J250" s="0" t="n">
        <f aca="false">VLOOKUP(A250,Soil!$B$2:$P$17,13,FALSE())</f>
        <v>1.7385</v>
      </c>
      <c r="K250" s="0" t="n">
        <f aca="false">VLOOKUP(B250,LU!$B$1:$N$51,5,FALSE())</f>
        <v>0.4</v>
      </c>
      <c r="L250" s="0" t="n">
        <f aca="false">VLOOKUP(A250,Soil!$B$2:$P$17,15,FALSE())</f>
        <v>0.5613</v>
      </c>
      <c r="M250" s="0" t="n">
        <f aca="false">SoilVeg!G250</f>
        <v>19.4</v>
      </c>
      <c r="N250" s="0" t="n">
        <f aca="false">SoilVeg!H250</f>
        <v>0.248</v>
      </c>
      <c r="O250" s="0" t="n">
        <f aca="false">VLOOKUP(A250,Soil!$B$2:$S$14,18,FALSE())</f>
        <v>0.02</v>
      </c>
    </row>
    <row r="251" customFormat="false" ht="14.25" hidden="false" customHeight="false" outlineLevel="0" collapsed="false">
      <c r="A251" s="1" t="str">
        <f aca="false">SoilVeg!B251</f>
        <v>SIL</v>
      </c>
      <c r="B251" s="1" t="str">
        <f aca="false">SoilVeg!D251</f>
        <v>RET</v>
      </c>
      <c r="C251" s="1" t="str">
        <f aca="false">SoilVeg!A251</f>
        <v>SILRET</v>
      </c>
      <c r="D251" s="0" t="n">
        <f aca="false">IF(VLOOKUP(SoilVeg!C251,LU!$A$2:$O$27,15,FALSE())=0,VLOOKUP(A251,Soil!$B$2:$R$14,8,FALSE()),0.000000000001)</f>
        <v>2.29249907407408E-006</v>
      </c>
      <c r="E251" s="0" t="n">
        <f aca="false">IF(VLOOKUP(SoilVeg!C251,LU!$A$2:$O$27,15,FALSE())=0,VLOOKUP(A251,Soil!$B$2:$R$14,10,FALSE()),0.000000000001)</f>
        <v>0.000296258294877489</v>
      </c>
      <c r="F251" s="0" t="n">
        <f aca="false">VLOOKUP(A251,Soil!$B$2:$P$17,14,FALSE())</f>
        <v>0.012</v>
      </c>
      <c r="G251" s="0" t="n">
        <f aca="false">VLOOKUP(B251,LU!$B$1:$N$51,6,FALSE())</f>
        <v>1.1</v>
      </c>
      <c r="H251" s="0" t="n">
        <f aca="false">VLOOKUP(B251,LU!$B$1:$N$51,7,FALSE())</f>
        <v>0.4</v>
      </c>
      <c r="I251" s="0" t="n">
        <f aca="false">VLOOKUP(B251,LU!$B$1:$N$51,8,FALSE())</f>
        <v>150</v>
      </c>
      <c r="J251" s="0" t="n">
        <f aca="false">VLOOKUP(A251,Soil!$B$2:$P$17,13,FALSE())</f>
        <v>1.7385</v>
      </c>
      <c r="K251" s="0" t="n">
        <f aca="false">VLOOKUP(B251,LU!$B$1:$N$51,5,FALSE())</f>
        <v>0.275</v>
      </c>
      <c r="L251" s="0" t="n">
        <f aca="false">VLOOKUP(A251,Soil!$B$2:$P$17,15,FALSE())</f>
        <v>0.5613</v>
      </c>
      <c r="M251" s="0" t="n">
        <f aca="false">SoilVeg!G251</f>
        <v>19.4</v>
      </c>
      <c r="N251" s="0" t="n">
        <f aca="false">SoilVeg!H251</f>
        <v>0.248</v>
      </c>
      <c r="O251" s="0" t="n">
        <f aca="false">VLOOKUP(A251,Soil!$B$2:$S$14,18,FALSE())</f>
        <v>0.02</v>
      </c>
    </row>
    <row r="252" customFormat="false" ht="14.25" hidden="false" customHeight="false" outlineLevel="0" collapsed="false">
      <c r="A252" s="1" t="str">
        <f aca="false">SoilVeg!B252</f>
        <v>SIC</v>
      </c>
      <c r="B252" s="1" t="str">
        <f aca="false">SoilVeg!D252</f>
        <v>OP</v>
      </c>
      <c r="C252" s="1" t="str">
        <f aca="false">SoilVeg!A252</f>
        <v>SICOP</v>
      </c>
      <c r="D252" s="0" t="n">
        <f aca="false">IF(VLOOKUP(SoilVeg!C252,LU!$A$2:$O$27,15,FALSE())=0,VLOOKUP(A252,Soil!$B$2:$R$14,8,FALSE()),0.000000000001)</f>
        <v>1.85384907407407E-006</v>
      </c>
      <c r="E252" s="0" t="n">
        <f aca="false">IF(VLOOKUP(SoilVeg!C252,LU!$A$2:$O$27,15,FALSE())=0,VLOOKUP(A252,Soil!$B$2:$R$14,10,FALSE()),0.000000000001)</f>
        <v>0.000122092288295481</v>
      </c>
      <c r="F252" s="0" t="n">
        <f aca="false">VLOOKUP(A252,Soil!$B$2:$P$17,14,FALSE())</f>
        <v>0.01</v>
      </c>
      <c r="G252" s="0" t="n">
        <f aca="false">VLOOKUP(B252,LU!$B$1:$N$51,6,FALSE())</f>
        <v>0.16</v>
      </c>
      <c r="H252" s="0" t="n">
        <f aca="false">VLOOKUP(B252,LU!$B$1:$N$51,7,FALSE())</f>
        <v>0.13</v>
      </c>
      <c r="I252" s="0" t="n">
        <f aca="false">VLOOKUP(B252,LU!$B$1:$N$51,8,FALSE())</f>
        <v>5</v>
      </c>
      <c r="J252" s="0" t="n">
        <f aca="false">VLOOKUP(A252,Soil!$B$2:$P$17,13,FALSE())</f>
        <v>1.6665</v>
      </c>
      <c r="K252" s="0" t="n">
        <f aca="false">VLOOKUP(B252,LU!$B$1:$N$51,5,FALSE())</f>
        <v>0.075</v>
      </c>
      <c r="L252" s="0" t="n">
        <f aca="false">VLOOKUP(A252,Soil!$B$2:$P$17,15,FALSE())</f>
        <v>0.6358</v>
      </c>
      <c r="M252" s="0" t="n">
        <f aca="false">SoilVeg!G252</f>
        <v>11.5</v>
      </c>
      <c r="N252" s="0" t="n">
        <f aca="false">SoilVeg!H252</f>
        <v>0.305</v>
      </c>
      <c r="O252" s="0" t="n">
        <f aca="false">VLOOKUP(A252,Soil!$B$2:$S$14,18,FALSE())</f>
        <v>0.01</v>
      </c>
    </row>
    <row r="253" customFormat="false" ht="14.25" hidden="false" customHeight="false" outlineLevel="0" collapsed="false">
      <c r="A253" s="1" t="str">
        <f aca="false">SoilVeg!B253</f>
        <v>SIC</v>
      </c>
      <c r="B253" s="1" t="str">
        <f aca="false">SoilVeg!D253</f>
        <v>OPTP</v>
      </c>
      <c r="C253" s="1" t="str">
        <f aca="false">SoilVeg!A253</f>
        <v>SICOPTP</v>
      </c>
      <c r="D253" s="0" t="n">
        <f aca="false">IF(VLOOKUP(SoilVeg!C253,LU!$A$2:$O$27,15,FALSE())=0,VLOOKUP(A253,Soil!$B$2:$R$14,8,FALSE()),0.000000000001)</f>
        <v>1.85384907407407E-006</v>
      </c>
      <c r="E253" s="0" t="n">
        <f aca="false">IF(VLOOKUP(SoilVeg!C253,LU!$A$2:$O$27,15,FALSE())=0,VLOOKUP(A253,Soil!$B$2:$R$14,10,FALSE()),0.000000000001)</f>
        <v>0.000122092288295481</v>
      </c>
      <c r="F253" s="0" t="n">
        <f aca="false">VLOOKUP(A253,Soil!$B$2:$P$17,14,FALSE())</f>
        <v>0.01</v>
      </c>
      <c r="G253" s="0" t="n">
        <f aca="false">VLOOKUP(B253,LU!$B$1:$N$51,6,FALSE())</f>
        <v>1.1</v>
      </c>
      <c r="H253" s="0" t="n">
        <f aca="false">VLOOKUP(B253,LU!$B$1:$N$51,7,FALSE())</f>
        <v>0.4</v>
      </c>
      <c r="I253" s="0" t="n">
        <f aca="false">VLOOKUP(B253,LU!$B$1:$N$51,8,FALSE())</f>
        <v>7</v>
      </c>
      <c r="J253" s="0" t="n">
        <f aca="false">VLOOKUP(A253,Soil!$B$2:$P$17,13,FALSE())</f>
        <v>1.6665</v>
      </c>
      <c r="K253" s="0" t="n">
        <f aca="false">VLOOKUP(B253,LU!$B$1:$N$51,5,FALSE())</f>
        <v>0.275</v>
      </c>
      <c r="L253" s="0" t="n">
        <f aca="false">VLOOKUP(A253,Soil!$B$2:$P$17,15,FALSE())</f>
        <v>0.6358</v>
      </c>
      <c r="M253" s="0" t="n">
        <f aca="false">SoilVeg!G253</f>
        <v>23</v>
      </c>
      <c r="N253" s="0" t="n">
        <f aca="false">SoilVeg!H253</f>
        <v>0.305</v>
      </c>
      <c r="O253" s="0" t="n">
        <f aca="false">VLOOKUP(A253,Soil!$B$2:$S$14,18,FALSE())</f>
        <v>0.01</v>
      </c>
    </row>
    <row r="254" customFormat="false" ht="14.25" hidden="false" customHeight="false" outlineLevel="0" collapsed="false">
      <c r="A254" s="1" t="str">
        <f aca="false">SoilVeg!B254</f>
        <v>SIC</v>
      </c>
      <c r="B254" s="1" t="str">
        <f aca="false">SoilVeg!D254</f>
        <v>OPSR</v>
      </c>
      <c r="C254" s="1" t="str">
        <f aca="false">SoilVeg!A254</f>
        <v>SICOPSR</v>
      </c>
      <c r="D254" s="0" t="n">
        <f aca="false">IF(VLOOKUP(SoilVeg!C254,LU!$A$2:$O$27,15,FALSE())=0,VLOOKUP(A254,Soil!$B$2:$R$14,8,FALSE()),0.000000000001)</f>
        <v>1.85384907407407E-006</v>
      </c>
      <c r="E254" s="0" t="n">
        <f aca="false">IF(VLOOKUP(SoilVeg!C254,LU!$A$2:$O$27,15,FALSE())=0,VLOOKUP(A254,Soil!$B$2:$R$14,10,FALSE()),0.000000000001)</f>
        <v>0.000122092288295481</v>
      </c>
      <c r="F254" s="0" t="n">
        <f aca="false">VLOOKUP(A254,Soil!$B$2:$P$17,14,FALSE())</f>
        <v>0.01</v>
      </c>
      <c r="G254" s="0" t="n">
        <f aca="false">VLOOKUP(B254,LU!$B$1:$N$51,6,FALSE())</f>
        <v>0.26</v>
      </c>
      <c r="H254" s="0" t="n">
        <f aca="false">VLOOKUP(B254,LU!$B$1:$N$51,7,FALSE())</f>
        <v>0.25</v>
      </c>
      <c r="I254" s="0" t="n">
        <f aca="false">VLOOKUP(B254,LU!$B$1:$N$51,8,FALSE())</f>
        <v>4</v>
      </c>
      <c r="J254" s="0" t="n">
        <f aca="false">VLOOKUP(A254,Soil!$B$2:$P$17,13,FALSE())</f>
        <v>1.6665</v>
      </c>
      <c r="K254" s="0" t="n">
        <f aca="false">VLOOKUP(B254,LU!$B$1:$N$51,5,FALSE())</f>
        <v>0.06</v>
      </c>
      <c r="L254" s="0" t="n">
        <f aca="false">VLOOKUP(A254,Soil!$B$2:$P$17,15,FALSE())</f>
        <v>0.6358</v>
      </c>
      <c r="M254" s="0" t="n">
        <f aca="false">SoilVeg!G254</f>
        <v>9.2</v>
      </c>
      <c r="N254" s="0" t="n">
        <f aca="false">SoilVeg!H254</f>
        <v>0.305</v>
      </c>
      <c r="O254" s="0" t="n">
        <f aca="false">VLOOKUP(A254,Soil!$B$2:$S$14,18,FALSE())</f>
        <v>0.01</v>
      </c>
    </row>
    <row r="255" customFormat="false" ht="14.25" hidden="false" customHeight="false" outlineLevel="0" collapsed="false">
      <c r="A255" s="1" t="str">
        <f aca="false">SoilVeg!B255</f>
        <v>SIC</v>
      </c>
      <c r="B255" s="1" t="str">
        <f aca="false">SoilVeg!D255</f>
        <v>OPUR</v>
      </c>
      <c r="C255" s="1" t="str">
        <f aca="false">SoilVeg!A255</f>
        <v>SICOPUR</v>
      </c>
      <c r="D255" s="0" t="n">
        <f aca="false">IF(VLOOKUP(SoilVeg!C255,LU!$A$2:$O$27,15,FALSE())=0,VLOOKUP(A255,Soil!$B$2:$R$14,8,FALSE()),0.000000000001)</f>
        <v>1.85384907407407E-006</v>
      </c>
      <c r="E255" s="0" t="n">
        <f aca="false">IF(VLOOKUP(SoilVeg!C255,LU!$A$2:$O$27,15,FALSE())=0,VLOOKUP(A255,Soil!$B$2:$R$14,10,FALSE()),0.000000000001)</f>
        <v>0.000122092288295481</v>
      </c>
      <c r="F255" s="0" t="n">
        <f aca="false">VLOOKUP(A255,Soil!$B$2:$P$17,14,FALSE())</f>
        <v>0.01</v>
      </c>
      <c r="G255" s="0" t="n">
        <f aca="false">VLOOKUP(B255,LU!$B$1:$N$51,6,FALSE())</f>
        <v>0.4</v>
      </c>
      <c r="H255" s="0" t="n">
        <f aca="false">VLOOKUP(B255,LU!$B$1:$N$51,7,FALSE())</f>
        <v>0.3</v>
      </c>
      <c r="I255" s="0" t="n">
        <f aca="false">VLOOKUP(B255,LU!$B$1:$N$51,8,FALSE())</f>
        <v>6</v>
      </c>
      <c r="J255" s="0" t="n">
        <f aca="false">VLOOKUP(A255,Soil!$B$2:$P$17,13,FALSE())</f>
        <v>1.6665</v>
      </c>
      <c r="K255" s="0" t="n">
        <f aca="false">VLOOKUP(B255,LU!$B$1:$N$51,5,FALSE())</f>
        <v>0.1</v>
      </c>
      <c r="L255" s="0" t="n">
        <f aca="false">VLOOKUP(A255,Soil!$B$2:$P$17,15,FALSE())</f>
        <v>0.6358</v>
      </c>
      <c r="M255" s="0" t="n">
        <f aca="false">SoilVeg!G255</f>
        <v>11.5</v>
      </c>
      <c r="N255" s="0" t="n">
        <f aca="false">SoilVeg!H255</f>
        <v>0.305</v>
      </c>
      <c r="O255" s="0" t="n">
        <f aca="false">VLOOKUP(A255,Soil!$B$2:$S$14,18,FALSE())</f>
        <v>0.01</v>
      </c>
    </row>
    <row r="256" customFormat="false" ht="14.25" hidden="false" customHeight="false" outlineLevel="0" collapsed="false">
      <c r="A256" s="1" t="str">
        <f aca="false">SoilVeg!B256</f>
        <v>SIC</v>
      </c>
      <c r="B256" s="1" t="str">
        <f aca="false">SoilVeg!D256</f>
        <v>OPU</v>
      </c>
      <c r="C256" s="1" t="str">
        <f aca="false">SoilVeg!A256</f>
        <v>SICOPU</v>
      </c>
      <c r="D256" s="0" t="n">
        <f aca="false">IF(VLOOKUP(SoilVeg!C256,LU!$A$2:$O$27,15,FALSE())=0,VLOOKUP(A256,Soil!$B$2:$R$14,8,FALSE()),0.000000000001)</f>
        <v>1.85384907407407E-006</v>
      </c>
      <c r="E256" s="0" t="n">
        <f aca="false">IF(VLOOKUP(SoilVeg!C256,LU!$A$2:$O$27,15,FALSE())=0,VLOOKUP(A256,Soil!$B$2:$R$14,10,FALSE()),0.000000000001)</f>
        <v>0.000122092288295481</v>
      </c>
      <c r="F256" s="0" t="n">
        <f aca="false">VLOOKUP(A256,Soil!$B$2:$P$17,14,FALSE())</f>
        <v>0.01</v>
      </c>
      <c r="G256" s="0" t="n">
        <f aca="false">VLOOKUP(B256,LU!$B$1:$N$51,6,FALSE())</f>
        <v>0</v>
      </c>
      <c r="H256" s="0" t="n">
        <f aca="false">VLOOKUP(B256,LU!$B$1:$N$51,7,FALSE())</f>
        <v>0</v>
      </c>
      <c r="I256" s="0" t="n">
        <f aca="false">VLOOKUP(B256,LU!$B$1:$N$51,8,FALSE())</f>
        <v>3.5</v>
      </c>
      <c r="J256" s="0" t="n">
        <f aca="false">VLOOKUP(A256,Soil!$B$2:$P$17,13,FALSE())</f>
        <v>1.6665</v>
      </c>
      <c r="K256" s="0" t="n">
        <f aca="false">VLOOKUP(B256,LU!$B$1:$N$51,5,FALSE())</f>
        <v>0.03</v>
      </c>
      <c r="L256" s="0" t="n">
        <f aca="false">VLOOKUP(A256,Soil!$B$2:$P$17,15,FALSE())</f>
        <v>0.6358</v>
      </c>
      <c r="M256" s="0" t="n">
        <f aca="false">SoilVeg!G256</f>
        <v>7.66666666666667</v>
      </c>
      <c r="N256" s="0" t="n">
        <f aca="false">SoilVeg!H256</f>
        <v>0.305</v>
      </c>
      <c r="O256" s="0" t="n">
        <f aca="false">VLOOKUP(A256,Soil!$B$2:$S$14,18,FALSE())</f>
        <v>0.01</v>
      </c>
    </row>
    <row r="257" customFormat="false" ht="14.25" hidden="false" customHeight="false" outlineLevel="0" collapsed="false">
      <c r="A257" s="1" t="str">
        <f aca="false">SoilVeg!B257</f>
        <v>SIC</v>
      </c>
      <c r="B257" s="1" t="str">
        <f aca="false">SoilVeg!D257</f>
        <v>TP</v>
      </c>
      <c r="C257" s="1" t="str">
        <f aca="false">SoilVeg!A257</f>
        <v>SICTP</v>
      </c>
      <c r="D257" s="0" t="n">
        <f aca="false">IF(VLOOKUP(SoilVeg!C257,LU!$A$2:$O$27,15,FALSE())=0,VLOOKUP(A257,Soil!$B$2:$R$14,8,FALSE()),0.000000000001)</f>
        <v>1.85384907407407E-006</v>
      </c>
      <c r="E257" s="0" t="n">
        <f aca="false">IF(VLOOKUP(SoilVeg!C257,LU!$A$2:$O$27,15,FALSE())=0,VLOOKUP(A257,Soil!$B$2:$R$14,10,FALSE()),0.000000000001)</f>
        <v>0.000122092288295481</v>
      </c>
      <c r="F257" s="0" t="n">
        <f aca="false">VLOOKUP(A257,Soil!$B$2:$P$17,14,FALSE())</f>
        <v>0.01</v>
      </c>
      <c r="G257" s="0" t="n">
        <f aca="false">VLOOKUP(B257,LU!$B$1:$N$51,6,FALSE())</f>
        <v>1.1</v>
      </c>
      <c r="H257" s="0" t="n">
        <f aca="false">VLOOKUP(B257,LU!$B$1:$N$51,7,FALSE())</f>
        <v>0.4</v>
      </c>
      <c r="I257" s="0" t="n">
        <f aca="false">VLOOKUP(B257,LU!$B$1:$N$51,8,FALSE())</f>
        <v>7</v>
      </c>
      <c r="J257" s="0" t="n">
        <f aca="false">VLOOKUP(A257,Soil!$B$2:$P$17,13,FALSE())</f>
        <v>1.6665</v>
      </c>
      <c r="K257" s="0" t="n">
        <f aca="false">VLOOKUP(B257,LU!$B$1:$N$51,5,FALSE())</f>
        <v>0.275</v>
      </c>
      <c r="L257" s="0" t="n">
        <f aca="false">VLOOKUP(A257,Soil!$B$2:$P$17,15,FALSE())</f>
        <v>0.6358</v>
      </c>
      <c r="M257" s="0" t="n">
        <f aca="false">SoilVeg!G257</f>
        <v>23</v>
      </c>
      <c r="N257" s="0" t="n">
        <f aca="false">SoilVeg!H257</f>
        <v>0.305</v>
      </c>
      <c r="O257" s="0" t="n">
        <f aca="false">VLOOKUP(A257,Soil!$B$2:$S$14,18,FALSE())</f>
        <v>0.01</v>
      </c>
    </row>
    <row r="258" customFormat="false" ht="14.25" hidden="false" customHeight="false" outlineLevel="0" collapsed="false">
      <c r="A258" s="1" t="str">
        <f aca="false">SoilVeg!B258</f>
        <v>SIC</v>
      </c>
      <c r="B258" s="1" t="str">
        <f aca="false">SoilVeg!D258</f>
        <v>LP</v>
      </c>
      <c r="C258" s="1" t="str">
        <f aca="false">SoilVeg!A258</f>
        <v>SICLP</v>
      </c>
      <c r="D258" s="0" t="n">
        <f aca="false">IF(VLOOKUP(SoilVeg!C258,LU!$A$2:$O$27,15,FALSE())=0,VLOOKUP(A258,Soil!$B$2:$R$14,8,FALSE()),0.000000000001)</f>
        <v>1.85384907407407E-006</v>
      </c>
      <c r="E258" s="0" t="n">
        <f aca="false">IF(VLOOKUP(SoilVeg!C258,LU!$A$2:$O$27,15,FALSE())=0,VLOOKUP(A258,Soil!$B$2:$R$14,10,FALSE()),0.000000000001)</f>
        <v>0.000122092288295481</v>
      </c>
      <c r="F258" s="0" t="n">
        <f aca="false">VLOOKUP(A258,Soil!$B$2:$P$17,14,FALSE())</f>
        <v>0.01</v>
      </c>
      <c r="G258" s="0" t="n">
        <f aca="false">VLOOKUP(B258,LU!$B$1:$N$51,6,FALSE())</f>
        <v>3</v>
      </c>
      <c r="H258" s="0" t="n">
        <f aca="false">VLOOKUP(B258,LU!$B$1:$N$51,7,FALSE())</f>
        <v>0.62272727273</v>
      </c>
      <c r="I258" s="0" t="n">
        <f aca="false">VLOOKUP(B258,LU!$B$1:$N$51,8,FALSE())</f>
        <v>9.45454545455</v>
      </c>
      <c r="J258" s="0" t="n">
        <f aca="false">VLOOKUP(A258,Soil!$B$2:$P$17,13,FALSE())</f>
        <v>1.6665</v>
      </c>
      <c r="K258" s="0" t="n">
        <f aca="false">VLOOKUP(B258,LU!$B$1:$N$51,5,FALSE())</f>
        <v>0.4</v>
      </c>
      <c r="L258" s="0" t="n">
        <f aca="false">VLOOKUP(A258,Soil!$B$2:$P$17,15,FALSE())</f>
        <v>0.6358</v>
      </c>
      <c r="M258" s="0" t="n">
        <f aca="false">SoilVeg!G258</f>
        <v>23</v>
      </c>
      <c r="N258" s="0" t="n">
        <f aca="false">SoilVeg!H258</f>
        <v>0.305</v>
      </c>
      <c r="O258" s="0" t="n">
        <f aca="false">VLOOKUP(A258,Soil!$B$2:$S$14,18,FALSE())</f>
        <v>0.01</v>
      </c>
    </row>
    <row r="259" customFormat="false" ht="14.25" hidden="false" customHeight="false" outlineLevel="0" collapsed="false">
      <c r="A259" s="1" t="str">
        <f aca="false">SoilVeg!B259</f>
        <v>SIC</v>
      </c>
      <c r="B259" s="1" t="str">
        <f aca="false">SoilVeg!D259</f>
        <v>LPL</v>
      </c>
      <c r="C259" s="1" t="str">
        <f aca="false">SoilVeg!A259</f>
        <v>SICLPL</v>
      </c>
      <c r="D259" s="0" t="n">
        <f aca="false">IF(VLOOKUP(SoilVeg!C259,LU!$A$2:$O$27,15,FALSE())=0,VLOOKUP(A259,Soil!$B$2:$R$14,8,FALSE()),0.000000000001)</f>
        <v>1.85384907407407E-006</v>
      </c>
      <c r="E259" s="0" t="n">
        <f aca="false">IF(VLOOKUP(SoilVeg!C259,LU!$A$2:$O$27,15,FALSE())=0,VLOOKUP(A259,Soil!$B$2:$R$14,10,FALSE()),0.000000000001)</f>
        <v>0.000122092288295481</v>
      </c>
      <c r="F259" s="0" t="n">
        <f aca="false">VLOOKUP(A259,Soil!$B$2:$P$17,14,FALSE())</f>
        <v>0.01</v>
      </c>
      <c r="G259" s="0" t="n">
        <f aca="false">VLOOKUP(B259,LU!$B$1:$N$51,6,FALSE())</f>
        <v>4</v>
      </c>
      <c r="H259" s="0" t="n">
        <f aca="false">VLOOKUP(B259,LU!$B$1:$N$51,7,FALSE())</f>
        <v>0.62272727273</v>
      </c>
      <c r="I259" s="0" t="n">
        <f aca="false">VLOOKUP(B259,LU!$B$1:$N$51,8,FALSE())</f>
        <v>10.5</v>
      </c>
      <c r="J259" s="0" t="n">
        <f aca="false">VLOOKUP(A259,Soil!$B$2:$P$17,13,FALSE())</f>
        <v>1.6665</v>
      </c>
      <c r="K259" s="0" t="n">
        <f aca="false">VLOOKUP(B259,LU!$B$1:$N$51,5,FALSE())</f>
        <v>0.6</v>
      </c>
      <c r="L259" s="0" t="n">
        <f aca="false">VLOOKUP(A259,Soil!$B$2:$P$17,15,FALSE())</f>
        <v>0.6358</v>
      </c>
      <c r="M259" s="0" t="n">
        <f aca="false">SoilVeg!G259</f>
        <v>23</v>
      </c>
      <c r="N259" s="0" t="n">
        <f aca="false">SoilVeg!H259</f>
        <v>0.305</v>
      </c>
      <c r="O259" s="0" t="n">
        <f aca="false">VLOOKUP(A259,Soil!$B$2:$S$14,18,FALSE())</f>
        <v>0.01</v>
      </c>
    </row>
    <row r="260" customFormat="false" ht="14.25" hidden="false" customHeight="false" outlineLevel="0" collapsed="false">
      <c r="A260" s="1" t="str">
        <f aca="false">SoilVeg!B260</f>
        <v>SIC</v>
      </c>
      <c r="B260" s="1" t="str">
        <f aca="false">SoilVeg!D260</f>
        <v>LPJ</v>
      </c>
      <c r="C260" s="1" t="str">
        <f aca="false">SoilVeg!A260</f>
        <v>SICLPJ</v>
      </c>
      <c r="D260" s="0" t="n">
        <f aca="false">IF(VLOOKUP(SoilVeg!C260,LU!$A$2:$O$27,15,FALSE())=0,VLOOKUP(A260,Soil!$B$2:$R$14,8,FALSE()),0.000000000001)</f>
        <v>1.85384907407407E-006</v>
      </c>
      <c r="E260" s="0" t="n">
        <f aca="false">IF(VLOOKUP(SoilVeg!C260,LU!$A$2:$O$27,15,FALSE())=0,VLOOKUP(A260,Soil!$B$2:$R$14,10,FALSE()),0.000000000001)</f>
        <v>0.000122092288295481</v>
      </c>
      <c r="F260" s="0" t="n">
        <f aca="false">VLOOKUP(A260,Soil!$B$2:$P$17,14,FALSE())</f>
        <v>0.01</v>
      </c>
      <c r="G260" s="0" t="n">
        <f aca="false">VLOOKUP(B260,LU!$B$1:$N$51,6,FALSE())</f>
        <v>3</v>
      </c>
      <c r="H260" s="0" t="n">
        <f aca="false">VLOOKUP(B260,LU!$B$1:$N$51,7,FALSE())</f>
        <v>0.62272727273</v>
      </c>
      <c r="I260" s="0" t="n">
        <f aca="false">VLOOKUP(B260,LU!$B$1:$N$51,8,FALSE())</f>
        <v>6.5</v>
      </c>
      <c r="J260" s="0" t="n">
        <f aca="false">VLOOKUP(A260,Soil!$B$2:$P$17,13,FALSE())</f>
        <v>1.6665</v>
      </c>
      <c r="K260" s="0" t="n">
        <f aca="false">VLOOKUP(B260,LU!$B$1:$N$51,5,FALSE())</f>
        <v>0.35</v>
      </c>
      <c r="L260" s="0" t="n">
        <f aca="false">VLOOKUP(A260,Soil!$B$2:$P$17,15,FALSE())</f>
        <v>0.6358</v>
      </c>
      <c r="M260" s="0" t="n">
        <f aca="false">SoilVeg!G260</f>
        <v>23</v>
      </c>
      <c r="N260" s="0" t="n">
        <f aca="false">SoilVeg!H260</f>
        <v>0.305</v>
      </c>
      <c r="O260" s="0" t="n">
        <f aca="false">VLOOKUP(A260,Soil!$B$2:$S$14,18,FALSE())</f>
        <v>0.01</v>
      </c>
    </row>
    <row r="261" customFormat="false" ht="14.25" hidden="false" customHeight="false" outlineLevel="0" collapsed="false">
      <c r="A261" s="1" t="str">
        <f aca="false">SoilVeg!B261</f>
        <v>SIC</v>
      </c>
      <c r="B261" s="1" t="str">
        <f aca="false">SoilVeg!D261</f>
        <v>LPS</v>
      </c>
      <c r="C261" s="1" t="str">
        <f aca="false">SoilVeg!A261</f>
        <v>SICLPS</v>
      </c>
      <c r="D261" s="0" t="n">
        <f aca="false">IF(VLOOKUP(SoilVeg!C261,LU!$A$2:$O$27,15,FALSE())=0,VLOOKUP(A261,Soil!$B$2:$R$14,8,FALSE()),0.000000000001)</f>
        <v>1.85384907407407E-006</v>
      </c>
      <c r="E261" s="0" t="n">
        <f aca="false">IF(VLOOKUP(SoilVeg!C261,LU!$A$2:$O$27,15,FALSE())=0,VLOOKUP(A261,Soil!$B$2:$R$14,10,FALSE()),0.000000000001)</f>
        <v>0.000122092288295481</v>
      </c>
      <c r="F261" s="0" t="n">
        <f aca="false">VLOOKUP(A261,Soil!$B$2:$P$17,14,FALSE())</f>
        <v>0.01</v>
      </c>
      <c r="G261" s="0" t="n">
        <f aca="false">VLOOKUP(B261,LU!$B$1:$N$51,6,FALSE())</f>
        <v>4.5</v>
      </c>
      <c r="H261" s="0" t="n">
        <f aca="false">VLOOKUP(B261,LU!$B$1:$N$51,7,FALSE())</f>
        <v>0.8</v>
      </c>
      <c r="I261" s="0" t="n">
        <f aca="false">VLOOKUP(B261,LU!$B$1:$N$51,8,FALSE())</f>
        <v>15</v>
      </c>
      <c r="J261" s="0" t="n">
        <f aca="false">VLOOKUP(A261,Soil!$B$2:$P$17,13,FALSE())</f>
        <v>1.6665</v>
      </c>
      <c r="K261" s="0" t="n">
        <f aca="false">VLOOKUP(B261,LU!$B$1:$N$51,5,FALSE())</f>
        <v>0.8</v>
      </c>
      <c r="L261" s="0" t="n">
        <f aca="false">VLOOKUP(A261,Soil!$B$2:$P$17,15,FALSE())</f>
        <v>0.6358</v>
      </c>
      <c r="M261" s="0" t="n">
        <f aca="false">SoilVeg!G261</f>
        <v>23</v>
      </c>
      <c r="N261" s="0" t="n">
        <f aca="false">SoilVeg!H261</f>
        <v>0.305</v>
      </c>
      <c r="O261" s="0" t="n">
        <f aca="false">VLOOKUP(A261,Soil!$B$2:$S$14,18,FALSE())</f>
        <v>0.01</v>
      </c>
    </row>
    <row r="262" customFormat="false" ht="14.25" hidden="false" customHeight="false" outlineLevel="0" collapsed="false">
      <c r="A262" s="1" t="str">
        <f aca="false">SoilVeg!B262</f>
        <v>SIC</v>
      </c>
      <c r="B262" s="1" t="str">
        <f aca="false">SoilVeg!D262</f>
        <v>LPK</v>
      </c>
      <c r="C262" s="1" t="str">
        <f aca="false">SoilVeg!A262</f>
        <v>SICLPK</v>
      </c>
      <c r="D262" s="0" t="n">
        <f aca="false">IF(VLOOKUP(SoilVeg!C262,LU!$A$2:$O$27,15,FALSE())=0,VLOOKUP(A262,Soil!$B$2:$R$14,8,FALSE()),0.000000000001)</f>
        <v>1.85384907407407E-006</v>
      </c>
      <c r="E262" s="0" t="n">
        <f aca="false">IF(VLOOKUP(SoilVeg!C262,LU!$A$2:$O$27,15,FALSE())=0,VLOOKUP(A262,Soil!$B$2:$R$14,10,FALSE()),0.000000000001)</f>
        <v>0.000122092288295481</v>
      </c>
      <c r="F262" s="0" t="n">
        <f aca="false">VLOOKUP(A262,Soil!$B$2:$P$17,14,FALSE())</f>
        <v>0.01</v>
      </c>
      <c r="G262" s="0" t="n">
        <f aca="false">VLOOKUP(B262,LU!$B$1:$N$51,6,FALSE())</f>
        <v>3</v>
      </c>
      <c r="H262" s="0" t="n">
        <f aca="false">VLOOKUP(B262,LU!$B$1:$N$51,7,FALSE())</f>
        <v>0.6</v>
      </c>
      <c r="I262" s="0" t="n">
        <f aca="false">VLOOKUP(B262,LU!$B$1:$N$51,8,FALSE())</f>
        <v>15</v>
      </c>
      <c r="J262" s="0" t="n">
        <f aca="false">VLOOKUP(A262,Soil!$B$2:$P$17,13,FALSE())</f>
        <v>1.6665</v>
      </c>
      <c r="K262" s="0" t="n">
        <f aca="false">VLOOKUP(B262,LU!$B$1:$N$51,5,FALSE())</f>
        <v>0.8</v>
      </c>
      <c r="L262" s="0" t="n">
        <f aca="false">VLOOKUP(A262,Soil!$B$2:$P$17,15,FALSE())</f>
        <v>0.6358</v>
      </c>
      <c r="M262" s="0" t="n">
        <f aca="false">SoilVeg!G262</f>
        <v>23</v>
      </c>
      <c r="N262" s="0" t="n">
        <f aca="false">SoilVeg!H262</f>
        <v>0.305</v>
      </c>
      <c r="O262" s="0" t="n">
        <f aca="false">VLOOKUP(A262,Soil!$B$2:$S$14,18,FALSE())</f>
        <v>0.01</v>
      </c>
    </row>
    <row r="263" customFormat="false" ht="14.25" hidden="false" customHeight="false" outlineLevel="0" collapsed="false">
      <c r="A263" s="1" t="str">
        <f aca="false">SoilVeg!B263</f>
        <v>SIC</v>
      </c>
      <c r="B263" s="1" t="str">
        <f aca="false">SoilVeg!D263</f>
        <v>AZP</v>
      </c>
      <c r="C263" s="1" t="str">
        <f aca="false">SoilVeg!A263</f>
        <v>SICAZP</v>
      </c>
      <c r="D263" s="0" t="n">
        <f aca="false">IF(VLOOKUP(SoilVeg!C263,LU!$A$2:$O$27,15,FALSE())=0,VLOOKUP(A263,Soil!$B$2:$R$14,8,FALSE()),0.000000000001)</f>
        <v>1E-012</v>
      </c>
      <c r="E263" s="0" t="n">
        <f aca="false">IF(VLOOKUP(SoilVeg!C263,LU!$A$2:$O$27,15,FALSE())=0,VLOOKUP(A263,Soil!$B$2:$R$14,10,FALSE()),0.000000000001)</f>
        <v>1E-012</v>
      </c>
      <c r="F263" s="0" t="n">
        <f aca="false">VLOOKUP(A263,Soil!$B$2:$P$17,14,FALSE())</f>
        <v>0.01</v>
      </c>
      <c r="G263" s="0" t="n">
        <f aca="false">VLOOKUP(B263,LU!$B$1:$N$51,6,FALSE())</f>
        <v>0</v>
      </c>
      <c r="H263" s="0" t="n">
        <f aca="false">VLOOKUP(B263,LU!$B$1:$N$51,7,FALSE())</f>
        <v>0</v>
      </c>
      <c r="I263" s="0" t="n">
        <f aca="false">VLOOKUP(B263,LU!$B$1:$N$51,8,FALSE())</f>
        <v>2.5</v>
      </c>
      <c r="J263" s="0" t="n">
        <f aca="false">VLOOKUP(A263,Soil!$B$2:$P$17,13,FALSE())</f>
        <v>1.6665</v>
      </c>
      <c r="K263" s="0" t="n">
        <f aca="false">VLOOKUP(B263,LU!$B$1:$N$51,5,FALSE())</f>
        <v>0.05</v>
      </c>
      <c r="L263" s="0" t="n">
        <f aca="false">VLOOKUP(A263,Soil!$B$2:$P$17,15,FALSE())</f>
        <v>0.6358</v>
      </c>
      <c r="M263" s="0" t="n">
        <f aca="false">SoilVeg!G263</f>
        <v>100</v>
      </c>
      <c r="N263" s="0" t="n">
        <f aca="false">SoilVeg!H263</f>
        <v>1</v>
      </c>
      <c r="O263" s="0" t="n">
        <f aca="false">VLOOKUP(A263,Soil!$B$2:$S$14,18,FALSE())</f>
        <v>0.01</v>
      </c>
    </row>
    <row r="264" customFormat="false" ht="14.25" hidden="false" customHeight="false" outlineLevel="0" collapsed="false">
      <c r="A264" s="1" t="str">
        <f aca="false">SoilVeg!B264</f>
        <v>SIC</v>
      </c>
      <c r="B264" s="1" t="str">
        <f aca="false">SoilVeg!D264</f>
        <v>AZPN</v>
      </c>
      <c r="C264" s="1" t="str">
        <f aca="false">SoilVeg!A264</f>
        <v>SICAZPN</v>
      </c>
      <c r="D264" s="0" t="n">
        <f aca="false">IF(VLOOKUP(SoilVeg!C264,LU!$A$2:$O$27,15,FALSE())=0,VLOOKUP(A264,Soil!$B$2:$R$14,8,FALSE()),0.000000000001)</f>
        <v>1E-012</v>
      </c>
      <c r="E264" s="0" t="n">
        <f aca="false">IF(VLOOKUP(SoilVeg!C264,LU!$A$2:$O$27,15,FALSE())=0,VLOOKUP(A264,Soil!$B$2:$R$14,10,FALSE()),0.000000000001)</f>
        <v>1E-012</v>
      </c>
      <c r="F264" s="0" t="n">
        <f aca="false">VLOOKUP(A264,Soil!$B$2:$P$17,14,FALSE())</f>
        <v>0.01</v>
      </c>
      <c r="G264" s="0" t="n">
        <f aca="false">VLOOKUP(B264,LU!$B$1:$N$51,6,FALSE())</f>
        <v>0</v>
      </c>
      <c r="H264" s="0" t="n">
        <f aca="false">VLOOKUP(B264,LU!$B$1:$N$51,7,FALSE())</f>
        <v>0</v>
      </c>
      <c r="I264" s="0" t="n">
        <f aca="false">VLOOKUP(B264,LU!$B$1:$N$51,8,FALSE())</f>
        <v>0</v>
      </c>
      <c r="J264" s="0" t="n">
        <f aca="false">VLOOKUP(A264,Soil!$B$2:$P$17,13,FALSE())</f>
        <v>1.6665</v>
      </c>
      <c r="K264" s="0" t="n">
        <f aca="false">VLOOKUP(B264,LU!$B$1:$N$51,5,FALSE())</f>
        <v>0.01</v>
      </c>
      <c r="L264" s="0" t="n">
        <f aca="false">VLOOKUP(A264,Soil!$B$2:$P$17,15,FALSE())</f>
        <v>0.6358</v>
      </c>
      <c r="M264" s="0" t="n">
        <f aca="false">SoilVeg!G264</f>
        <v>100</v>
      </c>
      <c r="N264" s="0" t="n">
        <f aca="false">SoilVeg!H264</f>
        <v>1</v>
      </c>
      <c r="O264" s="0" t="n">
        <f aca="false">VLOOKUP(A264,Soil!$B$2:$S$14,18,FALSE())</f>
        <v>0.01</v>
      </c>
    </row>
    <row r="265" customFormat="false" ht="14.25" hidden="false" customHeight="false" outlineLevel="0" collapsed="false">
      <c r="A265" s="1" t="str">
        <f aca="false">SoilVeg!B265</f>
        <v>SIC</v>
      </c>
      <c r="B265" s="1" t="str">
        <f aca="false">SoilVeg!D265</f>
        <v>AZPPL</v>
      </c>
      <c r="C265" s="1" t="str">
        <f aca="false">SoilVeg!A265</f>
        <v>SICAZPPL</v>
      </c>
      <c r="D265" s="0" t="n">
        <f aca="false">IF(VLOOKUP(SoilVeg!C265,LU!$A$2:$O$27,15,FALSE())=0,VLOOKUP(A265,Soil!$B$2:$R$14,8,FALSE()),0.000000000001)</f>
        <v>1.85384907407407E-006</v>
      </c>
      <c r="E265" s="0" t="n">
        <f aca="false">IF(VLOOKUP(SoilVeg!C265,LU!$A$2:$O$27,15,FALSE())=0,VLOOKUP(A265,Soil!$B$2:$R$14,10,FALSE()),0.000000000001)</f>
        <v>0.000122092288295481</v>
      </c>
      <c r="F265" s="0" t="n">
        <f aca="false">VLOOKUP(A265,Soil!$B$2:$P$17,14,FALSE())</f>
        <v>0.01</v>
      </c>
      <c r="G265" s="0" t="n">
        <f aca="false">VLOOKUP(B265,LU!$B$1:$N$51,6,FALSE())</f>
        <v>0</v>
      </c>
      <c r="H265" s="0" t="n">
        <f aca="false">VLOOKUP(B265,LU!$B$1:$N$51,7,FALSE())</f>
        <v>0</v>
      </c>
      <c r="I265" s="0" t="n">
        <f aca="false">VLOOKUP(B265,LU!$B$1:$N$51,8,FALSE())</f>
        <v>2.5</v>
      </c>
      <c r="J265" s="0" t="n">
        <f aca="false">VLOOKUP(A265,Soil!$B$2:$P$17,13,FALSE())</f>
        <v>1.6665</v>
      </c>
      <c r="K265" s="0" t="n">
        <f aca="false">VLOOKUP(B265,LU!$B$1:$N$51,5,FALSE())</f>
        <v>0.02</v>
      </c>
      <c r="L265" s="0" t="n">
        <f aca="false">VLOOKUP(A265,Soil!$B$2:$P$17,15,FALSE())</f>
        <v>0.6358</v>
      </c>
      <c r="M265" s="0" t="n">
        <f aca="false">SoilVeg!G265</f>
        <v>0.23</v>
      </c>
      <c r="N265" s="0" t="n">
        <f aca="false">SoilVeg!H265</f>
        <v>0.305</v>
      </c>
      <c r="O265" s="0" t="n">
        <f aca="false">VLOOKUP(A265,Soil!$B$2:$S$14,18,FALSE())</f>
        <v>0.01</v>
      </c>
    </row>
    <row r="266" customFormat="false" ht="14.25" hidden="false" customHeight="false" outlineLevel="0" collapsed="false">
      <c r="A266" s="1" t="str">
        <f aca="false">SoilVeg!B266</f>
        <v>SIC</v>
      </c>
      <c r="B266" s="1" t="str">
        <f aca="false">SoilVeg!D266</f>
        <v>AZPP</v>
      </c>
      <c r="C266" s="1" t="str">
        <f aca="false">SoilVeg!A266</f>
        <v>SICAZPP</v>
      </c>
      <c r="D266" s="0" t="n">
        <f aca="false">IF(VLOOKUP(SoilVeg!C266,LU!$A$2:$O$27,15,FALSE())=0,VLOOKUP(A266,Soil!$B$2:$R$14,8,FALSE()),0.000000000001)</f>
        <v>1.85384907407407E-006</v>
      </c>
      <c r="E266" s="0" t="n">
        <f aca="false">IF(VLOOKUP(SoilVeg!C266,LU!$A$2:$O$27,15,FALSE())=0,VLOOKUP(A266,Soil!$B$2:$R$14,10,FALSE()),0.000000000001)</f>
        <v>0.000122092288295481</v>
      </c>
      <c r="F266" s="0" t="n">
        <f aca="false">VLOOKUP(A266,Soil!$B$2:$P$17,14,FALSE())</f>
        <v>0.01</v>
      </c>
      <c r="G266" s="0" t="n">
        <f aca="false">VLOOKUP(B266,LU!$B$1:$N$51,6,FALSE())</f>
        <v>0</v>
      </c>
      <c r="H266" s="0" t="n">
        <f aca="false">VLOOKUP(B266,LU!$B$1:$N$51,7,FALSE())</f>
        <v>0</v>
      </c>
      <c r="I266" s="0" t="n">
        <f aca="false">VLOOKUP(B266,LU!$B$1:$N$51,8,FALSE())</f>
        <v>7</v>
      </c>
      <c r="J266" s="0" t="n">
        <f aca="false">VLOOKUP(A266,Soil!$B$2:$P$17,13,FALSE())</f>
        <v>1.6665</v>
      </c>
      <c r="K266" s="0" t="n">
        <f aca="false">VLOOKUP(B266,LU!$B$1:$N$51,5,FALSE())</f>
        <v>0.1</v>
      </c>
      <c r="L266" s="0" t="n">
        <f aca="false">VLOOKUP(A266,Soil!$B$2:$P$17,15,FALSE())</f>
        <v>0.6358</v>
      </c>
      <c r="M266" s="0" t="n">
        <f aca="false">SoilVeg!G266</f>
        <v>23</v>
      </c>
      <c r="N266" s="0" t="n">
        <f aca="false">SoilVeg!H266</f>
        <v>0.305</v>
      </c>
      <c r="O266" s="0" t="n">
        <f aca="false">VLOOKUP(A266,Soil!$B$2:$S$14,18,FALSE())</f>
        <v>0.01</v>
      </c>
    </row>
    <row r="267" customFormat="false" ht="14.25" hidden="false" customHeight="false" outlineLevel="0" collapsed="false">
      <c r="A267" s="1" t="str">
        <f aca="false">SoilVeg!B267</f>
        <v>SIC</v>
      </c>
      <c r="B267" s="1" t="str">
        <f aca="false">SoilVeg!D267</f>
        <v>ETK</v>
      </c>
      <c r="C267" s="1" t="str">
        <f aca="false">SoilVeg!A267</f>
        <v>SICETK</v>
      </c>
      <c r="D267" s="0" t="n">
        <f aca="false">IF(VLOOKUP(SoilVeg!C267,LU!$A$2:$O$27,15,FALSE())=0,VLOOKUP(A267,Soil!$B$2:$R$14,8,FALSE()),0.000000000001)</f>
        <v>1.85384907407407E-006</v>
      </c>
      <c r="E267" s="0" t="n">
        <f aca="false">IF(VLOOKUP(SoilVeg!C267,LU!$A$2:$O$27,15,FALSE())=0,VLOOKUP(A267,Soil!$B$2:$R$14,10,FALSE()),0.000000000001)</f>
        <v>0.000122092288295481</v>
      </c>
      <c r="F267" s="0" t="n">
        <f aca="false">VLOOKUP(A267,Soil!$B$2:$P$17,14,FALSE())</f>
        <v>0.01</v>
      </c>
      <c r="G267" s="0" t="n">
        <f aca="false">VLOOKUP(B267,LU!$B$1:$N$51,6,FALSE())</f>
        <v>1.4</v>
      </c>
      <c r="H267" s="0" t="n">
        <f aca="false">VLOOKUP(B267,LU!$B$1:$N$51,7,FALSE())</f>
        <v>0.65</v>
      </c>
      <c r="I267" s="0" t="n">
        <f aca="false">VLOOKUP(B267,LU!$B$1:$N$51,8,FALSE())</f>
        <v>8</v>
      </c>
      <c r="J267" s="0" t="n">
        <f aca="false">VLOOKUP(A267,Soil!$B$2:$P$17,13,FALSE())</f>
        <v>1.6665</v>
      </c>
      <c r="K267" s="0" t="n">
        <f aca="false">VLOOKUP(B267,LU!$B$1:$N$51,5,FALSE())</f>
        <v>0.35</v>
      </c>
      <c r="L267" s="0" t="n">
        <f aca="false">VLOOKUP(A267,Soil!$B$2:$P$17,15,FALSE())</f>
        <v>0.6358</v>
      </c>
      <c r="M267" s="0" t="n">
        <f aca="false">SoilVeg!G267</f>
        <v>23</v>
      </c>
      <c r="N267" s="0" t="n">
        <f aca="false">SoilVeg!H267</f>
        <v>0.305</v>
      </c>
      <c r="O267" s="0" t="n">
        <f aca="false">VLOOKUP(A267,Soil!$B$2:$S$14,18,FALSE())</f>
        <v>0.01</v>
      </c>
    </row>
    <row r="268" customFormat="false" ht="14.25" hidden="false" customHeight="false" outlineLevel="0" collapsed="false">
      <c r="A268" s="1" t="str">
        <f aca="false">SoilVeg!B268</f>
        <v>SIC</v>
      </c>
      <c r="B268" s="1" t="str">
        <f aca="false">SoilVeg!D268</f>
        <v>ETK1</v>
      </c>
      <c r="C268" s="1" t="str">
        <f aca="false">SoilVeg!A268</f>
        <v>SICETK1</v>
      </c>
      <c r="D268" s="0" t="n">
        <f aca="false">IF(VLOOKUP(SoilVeg!C268,LU!$A$2:$O$27,15,FALSE())=0,VLOOKUP(A268,Soil!$B$2:$R$14,8,FALSE()),0.000000000001)</f>
        <v>1.85384907407407E-006</v>
      </c>
      <c r="E268" s="0" t="n">
        <f aca="false">IF(VLOOKUP(SoilVeg!C268,LU!$A$2:$O$27,15,FALSE())=0,VLOOKUP(A268,Soil!$B$2:$R$14,10,FALSE()),0.000000000001)</f>
        <v>0.000122092288295481</v>
      </c>
      <c r="F268" s="0" t="n">
        <f aca="false">VLOOKUP(A268,Soil!$B$2:$P$17,14,FALSE())</f>
        <v>0.01</v>
      </c>
      <c r="G268" s="0" t="n">
        <f aca="false">VLOOKUP(B268,LU!$B$1:$N$51,6,FALSE())</f>
        <v>1</v>
      </c>
      <c r="H268" s="0" t="n">
        <f aca="false">VLOOKUP(B268,LU!$B$1:$N$51,7,FALSE())</f>
        <v>0.4</v>
      </c>
      <c r="I268" s="0" t="n">
        <f aca="false">VLOOKUP(B268,LU!$B$1:$N$51,8,FALSE())</f>
        <v>5</v>
      </c>
      <c r="J268" s="0" t="n">
        <f aca="false">VLOOKUP(A268,Soil!$B$2:$P$17,13,FALSE())</f>
        <v>1.6665</v>
      </c>
      <c r="K268" s="0" t="n">
        <f aca="false">VLOOKUP(B268,LU!$B$1:$N$51,5,FALSE())</f>
        <v>0.15</v>
      </c>
      <c r="L268" s="0" t="n">
        <f aca="false">VLOOKUP(A268,Soil!$B$2:$P$17,15,FALSE())</f>
        <v>0.6358</v>
      </c>
      <c r="M268" s="0" t="n">
        <f aca="false">SoilVeg!G268</f>
        <v>23</v>
      </c>
      <c r="N268" s="0" t="n">
        <f aca="false">SoilVeg!H268</f>
        <v>0.305</v>
      </c>
      <c r="O268" s="0" t="n">
        <f aca="false">VLOOKUP(A268,Soil!$B$2:$S$14,18,FALSE())</f>
        <v>0.01</v>
      </c>
    </row>
    <row r="269" customFormat="false" ht="14.25" hidden="false" customHeight="false" outlineLevel="0" collapsed="false">
      <c r="A269" s="1" t="str">
        <f aca="false">SoilVeg!B269</f>
        <v>SIC</v>
      </c>
      <c r="B269" s="1" t="str">
        <f aca="false">SoilVeg!D269</f>
        <v>ETK2</v>
      </c>
      <c r="C269" s="1" t="str">
        <f aca="false">SoilVeg!A269</f>
        <v>SICETK2</v>
      </c>
      <c r="D269" s="0" t="n">
        <f aca="false">IF(VLOOKUP(SoilVeg!C269,LU!$A$2:$O$27,15,FALSE())=0,VLOOKUP(A269,Soil!$B$2:$R$14,8,FALSE()),0.000000000001)</f>
        <v>1.85384907407407E-006</v>
      </c>
      <c r="E269" s="0" t="n">
        <f aca="false">IF(VLOOKUP(SoilVeg!C269,LU!$A$2:$O$27,15,FALSE())=0,VLOOKUP(A269,Soil!$B$2:$R$14,10,FALSE()),0.000000000001)</f>
        <v>0.000122092288295481</v>
      </c>
      <c r="F269" s="0" t="n">
        <f aca="false">VLOOKUP(A269,Soil!$B$2:$P$17,14,FALSE())</f>
        <v>0.01</v>
      </c>
      <c r="G269" s="0" t="n">
        <f aca="false">VLOOKUP(B269,LU!$B$1:$N$51,6,FALSE())</f>
        <v>1.1</v>
      </c>
      <c r="H269" s="0" t="n">
        <f aca="false">VLOOKUP(B269,LU!$B$1:$N$51,7,FALSE())</f>
        <v>0.4</v>
      </c>
      <c r="I269" s="0" t="n">
        <f aca="false">VLOOKUP(B269,LU!$B$1:$N$51,8,FALSE())</f>
        <v>7</v>
      </c>
      <c r="J269" s="0" t="n">
        <f aca="false">VLOOKUP(A269,Soil!$B$2:$P$17,13,FALSE())</f>
        <v>1.6665</v>
      </c>
      <c r="K269" s="0" t="n">
        <f aca="false">VLOOKUP(B269,LU!$B$1:$N$51,5,FALSE())</f>
        <v>0.35</v>
      </c>
      <c r="L269" s="0" t="n">
        <f aca="false">VLOOKUP(A269,Soil!$B$2:$P$17,15,FALSE())</f>
        <v>0.6358</v>
      </c>
      <c r="M269" s="0" t="n">
        <f aca="false">SoilVeg!G269</f>
        <v>23</v>
      </c>
      <c r="N269" s="0" t="n">
        <f aca="false">SoilVeg!H269</f>
        <v>0.305</v>
      </c>
      <c r="O269" s="0" t="n">
        <f aca="false">VLOOKUP(A269,Soil!$B$2:$S$14,18,FALSE())</f>
        <v>0.01</v>
      </c>
    </row>
    <row r="270" customFormat="false" ht="14.25" hidden="false" customHeight="false" outlineLevel="0" collapsed="false">
      <c r="A270" s="1" t="str">
        <f aca="false">SoilVeg!B270</f>
        <v>SIC</v>
      </c>
      <c r="B270" s="1" t="str">
        <f aca="false">SoilVeg!D270</f>
        <v>ETK3</v>
      </c>
      <c r="C270" s="1" t="str">
        <f aca="false">SoilVeg!A270</f>
        <v>SICETK3</v>
      </c>
      <c r="D270" s="0" t="n">
        <f aca="false">IF(VLOOKUP(SoilVeg!C270,LU!$A$2:$O$27,15,FALSE())=0,VLOOKUP(A270,Soil!$B$2:$R$14,8,FALSE()),0.000000000001)</f>
        <v>1.85384907407407E-006</v>
      </c>
      <c r="E270" s="0" t="n">
        <f aca="false">IF(VLOOKUP(SoilVeg!C270,LU!$A$2:$O$27,15,FALSE())=0,VLOOKUP(A270,Soil!$B$2:$R$14,10,FALSE()),0.000000000001)</f>
        <v>0.000122092288295481</v>
      </c>
      <c r="F270" s="0" t="n">
        <f aca="false">VLOOKUP(A270,Soil!$B$2:$P$17,14,FALSE())</f>
        <v>0.01</v>
      </c>
      <c r="G270" s="0" t="n">
        <f aca="false">VLOOKUP(B270,LU!$B$1:$N$51,6,FALSE())</f>
        <v>1.35454545455</v>
      </c>
      <c r="H270" s="0" t="n">
        <f aca="false">VLOOKUP(B270,LU!$B$1:$N$51,7,FALSE())</f>
        <v>0.62272727273</v>
      </c>
      <c r="I270" s="0" t="n">
        <f aca="false">VLOOKUP(B270,LU!$B$1:$N$51,8,FALSE())</f>
        <v>10</v>
      </c>
      <c r="J270" s="0" t="n">
        <f aca="false">VLOOKUP(A270,Soil!$B$2:$P$17,13,FALSE())</f>
        <v>1.6665</v>
      </c>
      <c r="K270" s="0" t="n">
        <f aca="false">VLOOKUP(B270,LU!$B$1:$N$51,5,FALSE())</f>
        <v>0.4</v>
      </c>
      <c r="L270" s="0" t="n">
        <f aca="false">VLOOKUP(A270,Soil!$B$2:$P$17,15,FALSE())</f>
        <v>0.6358</v>
      </c>
      <c r="M270" s="0" t="n">
        <f aca="false">SoilVeg!G270</f>
        <v>23</v>
      </c>
      <c r="N270" s="0" t="n">
        <f aca="false">SoilVeg!H270</f>
        <v>0.305</v>
      </c>
      <c r="O270" s="0" t="n">
        <f aca="false">VLOOKUP(A270,Soil!$B$2:$S$14,18,FALSE())</f>
        <v>0.01</v>
      </c>
    </row>
    <row r="271" customFormat="false" ht="14.25" hidden="false" customHeight="false" outlineLevel="0" collapsed="false">
      <c r="A271" s="1" t="str">
        <f aca="false">SoilVeg!B271</f>
        <v>SIC</v>
      </c>
      <c r="B271" s="1" t="str">
        <f aca="false">SoilVeg!D271</f>
        <v>VT</v>
      </c>
      <c r="C271" s="1" t="str">
        <f aca="false">SoilVeg!A271</f>
        <v>SICVT</v>
      </c>
      <c r="D271" s="0" t="n">
        <f aca="false">IF(VLOOKUP(SoilVeg!C271,LU!$A$2:$O$27,15,FALSE())=0,VLOOKUP(A271,Soil!$B$2:$R$14,8,FALSE()),0.000000000001)</f>
        <v>1E-012</v>
      </c>
      <c r="E271" s="0" t="n">
        <f aca="false">IF(VLOOKUP(SoilVeg!C271,LU!$A$2:$O$27,15,FALSE())=0,VLOOKUP(A271,Soil!$B$2:$R$14,10,FALSE()),0.000000000001)</f>
        <v>1E-012</v>
      </c>
      <c r="F271" s="0" t="n">
        <f aca="false">VLOOKUP(A271,Soil!$B$2:$P$17,14,FALSE())</f>
        <v>0.01</v>
      </c>
      <c r="G271" s="0" t="n">
        <f aca="false">VLOOKUP(B271,LU!$B$1:$N$51,6,FALSE())</f>
        <v>0</v>
      </c>
      <c r="H271" s="0" t="n">
        <f aca="false">VLOOKUP(B271,LU!$B$1:$N$51,7,FALSE())</f>
        <v>0</v>
      </c>
      <c r="I271" s="0" t="n">
        <f aca="false">VLOOKUP(B271,LU!$B$1:$N$51,8,FALSE())</f>
        <v>0</v>
      </c>
      <c r="J271" s="0" t="n">
        <f aca="false">VLOOKUP(A271,Soil!$B$2:$P$17,13,FALSE())</f>
        <v>1.6665</v>
      </c>
      <c r="K271" s="0" t="n">
        <f aca="false">VLOOKUP(B271,LU!$B$1:$N$51,5,FALSE())</f>
        <v>0.03</v>
      </c>
      <c r="L271" s="0" t="n">
        <f aca="false">VLOOKUP(A271,Soil!$B$2:$P$17,15,FALSE())</f>
        <v>0.6358</v>
      </c>
      <c r="M271" s="0" t="n">
        <f aca="false">SoilVeg!G271</f>
        <v>100</v>
      </c>
      <c r="N271" s="0" t="n">
        <f aca="false">SoilVeg!H271</f>
        <v>1</v>
      </c>
      <c r="O271" s="0" t="n">
        <f aca="false">VLOOKUP(A271,Soil!$B$2:$S$14,18,FALSE())</f>
        <v>0.01</v>
      </c>
    </row>
    <row r="272" customFormat="false" ht="14.25" hidden="false" customHeight="false" outlineLevel="0" collapsed="false">
      <c r="A272" s="1" t="str">
        <f aca="false">SoilVeg!B272</f>
        <v>SIC</v>
      </c>
      <c r="B272" s="1" t="str">
        <f aca="false">SoilVeg!D272</f>
        <v>VP</v>
      </c>
      <c r="C272" s="1" t="str">
        <f aca="false">SoilVeg!A272</f>
        <v>SICVP</v>
      </c>
      <c r="D272" s="0" t="n">
        <f aca="false">IF(VLOOKUP(SoilVeg!C272,LU!$A$2:$O$27,15,FALSE())=0,VLOOKUP(A272,Soil!$B$2:$R$14,8,FALSE()),0.000000000001)</f>
        <v>1E-012</v>
      </c>
      <c r="E272" s="0" t="n">
        <f aca="false">IF(VLOOKUP(SoilVeg!C272,LU!$A$2:$O$27,15,FALSE())=0,VLOOKUP(A272,Soil!$B$2:$R$14,10,FALSE()),0.000000000001)</f>
        <v>1E-012</v>
      </c>
      <c r="F272" s="0" t="n">
        <f aca="false">VLOOKUP(A272,Soil!$B$2:$P$17,14,FALSE())</f>
        <v>0.01</v>
      </c>
      <c r="G272" s="0" t="n">
        <f aca="false">VLOOKUP(B272,LU!$B$1:$N$51,6,FALSE())</f>
        <v>0</v>
      </c>
      <c r="H272" s="0" t="n">
        <f aca="false">VLOOKUP(B272,LU!$B$1:$N$51,7,FALSE())</f>
        <v>0</v>
      </c>
      <c r="I272" s="0" t="n">
        <f aca="false">VLOOKUP(B272,LU!$B$1:$N$51,8,FALSE())</f>
        <v>0</v>
      </c>
      <c r="J272" s="0" t="n">
        <f aca="false">VLOOKUP(A272,Soil!$B$2:$P$17,13,FALSE())</f>
        <v>1.6665</v>
      </c>
      <c r="K272" s="0" t="n">
        <f aca="false">VLOOKUP(B272,LU!$B$1:$N$51,5,FALSE())</f>
        <v>0.01</v>
      </c>
      <c r="L272" s="0" t="n">
        <f aca="false">VLOOKUP(A272,Soil!$B$2:$P$17,15,FALSE())</f>
        <v>0.6358</v>
      </c>
      <c r="M272" s="0" t="n">
        <f aca="false">SoilVeg!G272</f>
        <v>100</v>
      </c>
      <c r="N272" s="0" t="n">
        <f aca="false">SoilVeg!H272</f>
        <v>1</v>
      </c>
      <c r="O272" s="0" t="n">
        <f aca="false">VLOOKUP(A272,Soil!$B$2:$S$14,18,FALSE())</f>
        <v>0.01</v>
      </c>
    </row>
    <row r="273" customFormat="false" ht="14.25" hidden="false" customHeight="false" outlineLevel="0" collapsed="false">
      <c r="A273" s="1" t="str">
        <f aca="false">SoilVeg!B273</f>
        <v>SIC</v>
      </c>
      <c r="B273" s="1" t="str">
        <f aca="false">SoilVeg!D273</f>
        <v>TPT</v>
      </c>
      <c r="C273" s="1" t="str">
        <f aca="false">SoilVeg!A273</f>
        <v>SICTPT</v>
      </c>
      <c r="D273" s="0" t="n">
        <f aca="false">IF(VLOOKUP(SoilVeg!C273,LU!$A$2:$O$27,15,FALSE())=0,VLOOKUP(A273,Soil!$B$2:$R$14,8,FALSE()),0.000000000001)</f>
        <v>1.85384907407407E-006</v>
      </c>
      <c r="E273" s="0" t="n">
        <f aca="false">IF(VLOOKUP(SoilVeg!C273,LU!$A$2:$O$27,15,FALSE())=0,VLOOKUP(A273,Soil!$B$2:$R$14,10,FALSE()),0.000000000001)</f>
        <v>0.000122092288295481</v>
      </c>
      <c r="F273" s="0" t="n">
        <f aca="false">VLOOKUP(A273,Soil!$B$2:$P$17,14,FALSE())</f>
        <v>0.01</v>
      </c>
      <c r="G273" s="0" t="n">
        <f aca="false">VLOOKUP(B273,LU!$B$1:$N$51,6,FALSE())</f>
        <v>1.1</v>
      </c>
      <c r="H273" s="0" t="n">
        <f aca="false">VLOOKUP(B273,LU!$B$1:$N$51,7,FALSE())</f>
        <v>0.4</v>
      </c>
      <c r="I273" s="0" t="n">
        <f aca="false">VLOOKUP(B273,LU!$B$1:$N$51,8,FALSE())</f>
        <v>7</v>
      </c>
      <c r="J273" s="0" t="n">
        <f aca="false">VLOOKUP(A273,Soil!$B$2:$P$17,13,FALSE())</f>
        <v>1.6665</v>
      </c>
      <c r="K273" s="0" t="n">
        <f aca="false">VLOOKUP(B273,LU!$B$1:$N$51,5,FALSE())</f>
        <v>0.275</v>
      </c>
      <c r="L273" s="0" t="n">
        <f aca="false">VLOOKUP(A273,Soil!$B$2:$P$17,15,FALSE())</f>
        <v>0.6358</v>
      </c>
      <c r="M273" s="0" t="n">
        <f aca="false">SoilVeg!G273</f>
        <v>23</v>
      </c>
      <c r="N273" s="0" t="n">
        <f aca="false">SoilVeg!H273</f>
        <v>0.305</v>
      </c>
      <c r="O273" s="0" t="n">
        <f aca="false">VLOOKUP(A273,Soil!$B$2:$S$14,18,FALSE())</f>
        <v>0.01</v>
      </c>
    </row>
    <row r="274" customFormat="false" ht="14.25" hidden="false" customHeight="false" outlineLevel="0" collapsed="false">
      <c r="A274" s="1" t="str">
        <f aca="false">SoilVeg!B274</f>
        <v>SIC</v>
      </c>
      <c r="B274" s="1" t="str">
        <f aca="false">SoilVeg!D274</f>
        <v>VPT</v>
      </c>
      <c r="C274" s="1" t="str">
        <f aca="false">SoilVeg!A274</f>
        <v>SICVPT</v>
      </c>
      <c r="D274" s="0" t="n">
        <f aca="false">IF(VLOOKUP(SoilVeg!C274,LU!$A$2:$O$27,15,FALSE())=0,VLOOKUP(A274,Soil!$B$2:$R$14,8,FALSE()),0.000000000001)</f>
        <v>1E-012</v>
      </c>
      <c r="E274" s="0" t="n">
        <f aca="false">IF(VLOOKUP(SoilVeg!C274,LU!$A$2:$O$27,15,FALSE())=0,VLOOKUP(A274,Soil!$B$2:$R$14,10,FALSE()),0.000000000001)</f>
        <v>1E-012</v>
      </c>
      <c r="F274" s="0" t="n">
        <f aca="false">VLOOKUP(A274,Soil!$B$2:$P$17,14,FALSE())</f>
        <v>0.01</v>
      </c>
      <c r="G274" s="0" t="n">
        <f aca="false">VLOOKUP(B274,LU!$B$1:$N$51,6,FALSE())</f>
        <v>0</v>
      </c>
      <c r="H274" s="0" t="n">
        <f aca="false">VLOOKUP(B274,LU!$B$1:$N$51,7,FALSE())</f>
        <v>0</v>
      </c>
      <c r="I274" s="0" t="n">
        <f aca="false">VLOOKUP(B274,LU!$B$1:$N$51,8,FALSE())</f>
        <v>150</v>
      </c>
      <c r="J274" s="0" t="n">
        <f aca="false">VLOOKUP(A274,Soil!$B$2:$P$17,13,FALSE())</f>
        <v>1.6665</v>
      </c>
      <c r="K274" s="0" t="n">
        <f aca="false">VLOOKUP(B274,LU!$B$1:$N$51,5,FALSE())</f>
        <v>0.01</v>
      </c>
      <c r="L274" s="0" t="n">
        <f aca="false">VLOOKUP(A274,Soil!$B$2:$P$17,15,FALSE())</f>
        <v>0.6358</v>
      </c>
      <c r="M274" s="0" t="n">
        <f aca="false">SoilVeg!G274</f>
        <v>100</v>
      </c>
      <c r="N274" s="0" t="n">
        <f aca="false">SoilVeg!H274</f>
        <v>1</v>
      </c>
      <c r="O274" s="0" t="n">
        <f aca="false">VLOOKUP(A274,Soil!$B$2:$S$14,18,FALSE())</f>
        <v>0.01</v>
      </c>
    </row>
    <row r="275" customFormat="false" ht="14.25" hidden="false" customHeight="false" outlineLevel="0" collapsed="false">
      <c r="A275" s="1" t="str">
        <f aca="false">SoilVeg!B275</f>
        <v>SIC</v>
      </c>
      <c r="B275" s="1" t="str">
        <f aca="false">SoilVeg!D275</f>
        <v>MOK</v>
      </c>
      <c r="C275" s="1" t="str">
        <f aca="false">SoilVeg!A275</f>
        <v>SICMOK</v>
      </c>
      <c r="D275" s="0" t="n">
        <f aca="false">IF(VLOOKUP(SoilVeg!C275,LU!$A$2:$O$27,15,FALSE())=0,VLOOKUP(A275,Soil!$B$2:$R$14,8,FALSE()),0.000000000001)</f>
        <v>1.85384907407407E-006</v>
      </c>
      <c r="E275" s="0" t="n">
        <f aca="false">IF(VLOOKUP(SoilVeg!C275,LU!$A$2:$O$27,15,FALSE())=0,VLOOKUP(A275,Soil!$B$2:$R$14,10,FALSE()),0.000000000001)</f>
        <v>0.000122092288295481</v>
      </c>
      <c r="F275" s="0" t="n">
        <f aca="false">VLOOKUP(A275,Soil!$B$2:$P$17,14,FALSE())</f>
        <v>0.01</v>
      </c>
      <c r="G275" s="0" t="n">
        <f aca="false">VLOOKUP(B275,LU!$B$1:$N$51,6,FALSE())</f>
        <v>1.35454545455</v>
      </c>
      <c r="H275" s="0" t="n">
        <f aca="false">VLOOKUP(B275,LU!$B$1:$N$51,7,FALSE())</f>
        <v>0.62272727273</v>
      </c>
      <c r="I275" s="0" t="n">
        <f aca="false">VLOOKUP(B275,LU!$B$1:$N$51,8,FALSE())</f>
        <v>10</v>
      </c>
      <c r="J275" s="0" t="n">
        <f aca="false">VLOOKUP(A275,Soil!$B$2:$P$17,13,FALSE())</f>
        <v>1.6665</v>
      </c>
      <c r="K275" s="0" t="n">
        <f aca="false">VLOOKUP(B275,LU!$B$1:$N$51,5,FALSE())</f>
        <v>0.4</v>
      </c>
      <c r="L275" s="0" t="n">
        <f aca="false">VLOOKUP(A275,Soil!$B$2:$P$17,15,FALSE())</f>
        <v>0.6358</v>
      </c>
      <c r="M275" s="0" t="n">
        <f aca="false">SoilVeg!G275</f>
        <v>23</v>
      </c>
      <c r="N275" s="0" t="n">
        <f aca="false">SoilVeg!H275</f>
        <v>0.305</v>
      </c>
      <c r="O275" s="0" t="n">
        <f aca="false">VLOOKUP(A275,Soil!$B$2:$S$14,18,FALSE())</f>
        <v>0.01</v>
      </c>
    </row>
    <row r="276" customFormat="false" ht="14.25" hidden="false" customHeight="false" outlineLevel="0" collapsed="false">
      <c r="A276" s="1" t="str">
        <f aca="false">SoilVeg!B276</f>
        <v>SIC</v>
      </c>
      <c r="B276" s="1" t="str">
        <f aca="false">SoilVeg!D276</f>
        <v>RET</v>
      </c>
      <c r="C276" s="1" t="str">
        <f aca="false">SoilVeg!A276</f>
        <v>SICRET</v>
      </c>
      <c r="D276" s="0" t="n">
        <f aca="false">IF(VLOOKUP(SoilVeg!C276,LU!$A$2:$O$27,15,FALSE())=0,VLOOKUP(A276,Soil!$B$2:$R$14,8,FALSE()),0.000000000001)</f>
        <v>1.85384907407407E-006</v>
      </c>
      <c r="E276" s="0" t="n">
        <f aca="false">IF(VLOOKUP(SoilVeg!C276,LU!$A$2:$O$27,15,FALSE())=0,VLOOKUP(A276,Soil!$B$2:$R$14,10,FALSE()),0.000000000001)</f>
        <v>0.000122092288295481</v>
      </c>
      <c r="F276" s="0" t="n">
        <f aca="false">VLOOKUP(A276,Soil!$B$2:$P$17,14,FALSE())</f>
        <v>0.01</v>
      </c>
      <c r="G276" s="0" t="n">
        <f aca="false">VLOOKUP(B276,LU!$B$1:$N$51,6,FALSE())</f>
        <v>1.1</v>
      </c>
      <c r="H276" s="0" t="n">
        <f aca="false">VLOOKUP(B276,LU!$B$1:$N$51,7,FALSE())</f>
        <v>0.4</v>
      </c>
      <c r="I276" s="0" t="n">
        <f aca="false">VLOOKUP(B276,LU!$B$1:$N$51,8,FALSE())</f>
        <v>150</v>
      </c>
      <c r="J276" s="0" t="n">
        <f aca="false">VLOOKUP(A276,Soil!$B$2:$P$17,13,FALSE())</f>
        <v>1.6665</v>
      </c>
      <c r="K276" s="0" t="n">
        <f aca="false">VLOOKUP(B276,LU!$B$1:$N$51,5,FALSE())</f>
        <v>0.275</v>
      </c>
      <c r="L276" s="0" t="n">
        <f aca="false">VLOOKUP(A276,Soil!$B$2:$P$17,15,FALSE())</f>
        <v>0.6358</v>
      </c>
      <c r="M276" s="0" t="n">
        <f aca="false">SoilVeg!G276</f>
        <v>23</v>
      </c>
      <c r="N276" s="0" t="n">
        <f aca="false">SoilVeg!H276</f>
        <v>0.305</v>
      </c>
      <c r="O276" s="0" t="n">
        <f aca="false">VLOOKUP(A276,Soil!$B$2:$S$14,18,FALSE())</f>
        <v>0.01</v>
      </c>
    </row>
    <row r="277" customFormat="false" ht="14.25" hidden="false" customHeight="false" outlineLevel="0" collapsed="false">
      <c r="A277" s="1" t="str">
        <f aca="false">SoilVeg!B277</f>
        <v>SICL</v>
      </c>
      <c r="B277" s="1" t="str">
        <f aca="false">SoilVeg!D277</f>
        <v>OP</v>
      </c>
      <c r="C277" s="1" t="str">
        <f aca="false">SoilVeg!A277</f>
        <v>SICLOP</v>
      </c>
      <c r="D277" s="0" t="n">
        <f aca="false">IF(VLOOKUP(SoilVeg!C277,LU!$A$2:$O$27,15,FALSE())=0,VLOOKUP(A277,Soil!$B$2:$R$14,8,FALSE()),0.000000000001)</f>
        <v>1.81567361111111E-006</v>
      </c>
      <c r="E277" s="0" t="n">
        <f aca="false">IF(VLOOKUP(SoilVeg!C277,LU!$A$2:$O$27,15,FALSE())=0,VLOOKUP(A277,Soil!$B$2:$R$14,10,FALSE()),0.000000000001)</f>
        <v>0.000185751128059841</v>
      </c>
      <c r="F277" s="0" t="n">
        <f aca="false">VLOOKUP(A277,Soil!$B$2:$P$17,14,FALSE())</f>
        <v>0.012</v>
      </c>
      <c r="G277" s="0" t="n">
        <f aca="false">VLOOKUP(B277,LU!$B$1:$N$51,6,FALSE())</f>
        <v>0.16</v>
      </c>
      <c r="H277" s="0" t="n">
        <f aca="false">VLOOKUP(B277,LU!$B$1:$N$51,7,FALSE())</f>
        <v>0.13</v>
      </c>
      <c r="I277" s="0" t="n">
        <f aca="false">VLOOKUP(B277,LU!$B$1:$N$51,8,FALSE())</f>
        <v>5</v>
      </c>
      <c r="J277" s="0" t="n">
        <f aca="false">VLOOKUP(A277,Soil!$B$2:$P$17,13,FALSE())</f>
        <v>1.7025</v>
      </c>
      <c r="K277" s="0" t="n">
        <f aca="false">VLOOKUP(B277,LU!$B$1:$N$51,5,FALSE())</f>
        <v>0.075</v>
      </c>
      <c r="L277" s="0" t="n">
        <f aca="false">VLOOKUP(A277,Soil!$B$2:$P$17,15,FALSE())</f>
        <v>0.6028</v>
      </c>
      <c r="M277" s="0" t="n">
        <f aca="false">SoilVeg!G277</f>
        <v>11.1</v>
      </c>
      <c r="N277" s="0" t="n">
        <f aca="false">SoilVeg!H277</f>
        <v>0.264</v>
      </c>
      <c r="O277" s="0" t="n">
        <f aca="false">VLOOKUP(A277,Soil!$B$2:$S$14,18,FALSE())</f>
        <v>0.01</v>
      </c>
    </row>
    <row r="278" customFormat="false" ht="14.25" hidden="false" customHeight="false" outlineLevel="0" collapsed="false">
      <c r="A278" s="1" t="str">
        <f aca="false">SoilVeg!B278</f>
        <v>SICL</v>
      </c>
      <c r="B278" s="1" t="str">
        <f aca="false">SoilVeg!D278</f>
        <v>OPTP</v>
      </c>
      <c r="C278" s="1" t="str">
        <f aca="false">SoilVeg!A278</f>
        <v>SICLOPTP</v>
      </c>
      <c r="D278" s="0" t="n">
        <f aca="false">IF(VLOOKUP(SoilVeg!C278,LU!$A$2:$O$27,15,FALSE())=0,VLOOKUP(A278,Soil!$B$2:$R$14,8,FALSE()),0.000000000001)</f>
        <v>1.81567361111111E-006</v>
      </c>
      <c r="E278" s="0" t="n">
        <f aca="false">IF(VLOOKUP(SoilVeg!C278,LU!$A$2:$O$27,15,FALSE())=0,VLOOKUP(A278,Soil!$B$2:$R$14,10,FALSE()),0.000000000001)</f>
        <v>0.000185751128059841</v>
      </c>
      <c r="F278" s="0" t="n">
        <f aca="false">VLOOKUP(A278,Soil!$B$2:$P$17,14,FALSE())</f>
        <v>0.012</v>
      </c>
      <c r="G278" s="0" t="n">
        <f aca="false">VLOOKUP(B278,LU!$B$1:$N$51,6,FALSE())</f>
        <v>1.1</v>
      </c>
      <c r="H278" s="0" t="n">
        <f aca="false">VLOOKUP(B278,LU!$B$1:$N$51,7,FALSE())</f>
        <v>0.4</v>
      </c>
      <c r="I278" s="0" t="n">
        <f aca="false">VLOOKUP(B278,LU!$B$1:$N$51,8,FALSE())</f>
        <v>7</v>
      </c>
      <c r="J278" s="0" t="n">
        <f aca="false">VLOOKUP(A278,Soil!$B$2:$P$17,13,FALSE())</f>
        <v>1.7025</v>
      </c>
      <c r="K278" s="0" t="n">
        <f aca="false">VLOOKUP(B278,LU!$B$1:$N$51,5,FALSE())</f>
        <v>0.275</v>
      </c>
      <c r="L278" s="0" t="n">
        <f aca="false">VLOOKUP(A278,Soil!$B$2:$P$17,15,FALSE())</f>
        <v>0.6028</v>
      </c>
      <c r="M278" s="0" t="n">
        <f aca="false">SoilVeg!G278</f>
        <v>22.2</v>
      </c>
      <c r="N278" s="0" t="n">
        <f aca="false">SoilVeg!H278</f>
        <v>0.264</v>
      </c>
      <c r="O278" s="0" t="n">
        <f aca="false">VLOOKUP(A278,Soil!$B$2:$S$14,18,FALSE())</f>
        <v>0.01</v>
      </c>
    </row>
    <row r="279" customFormat="false" ht="14.25" hidden="false" customHeight="false" outlineLevel="0" collapsed="false">
      <c r="A279" s="1" t="str">
        <f aca="false">SoilVeg!B279</f>
        <v>SICL</v>
      </c>
      <c r="B279" s="1" t="str">
        <f aca="false">SoilVeg!D279</f>
        <v>OPSR</v>
      </c>
      <c r="C279" s="1" t="str">
        <f aca="false">SoilVeg!A279</f>
        <v>SICLOPSR</v>
      </c>
      <c r="D279" s="0" t="n">
        <f aca="false">IF(VLOOKUP(SoilVeg!C279,LU!$A$2:$O$27,15,FALSE())=0,VLOOKUP(A279,Soil!$B$2:$R$14,8,FALSE()),0.000000000001)</f>
        <v>1.81567361111111E-006</v>
      </c>
      <c r="E279" s="0" t="n">
        <f aca="false">IF(VLOOKUP(SoilVeg!C279,LU!$A$2:$O$27,15,FALSE())=0,VLOOKUP(A279,Soil!$B$2:$R$14,10,FALSE()),0.000000000001)</f>
        <v>0.000185751128059841</v>
      </c>
      <c r="F279" s="0" t="n">
        <f aca="false">VLOOKUP(A279,Soil!$B$2:$P$17,14,FALSE())</f>
        <v>0.012</v>
      </c>
      <c r="G279" s="0" t="n">
        <f aca="false">VLOOKUP(B279,LU!$B$1:$N$51,6,FALSE())</f>
        <v>0.26</v>
      </c>
      <c r="H279" s="0" t="n">
        <f aca="false">VLOOKUP(B279,LU!$B$1:$N$51,7,FALSE())</f>
        <v>0.25</v>
      </c>
      <c r="I279" s="0" t="n">
        <f aca="false">VLOOKUP(B279,LU!$B$1:$N$51,8,FALSE())</f>
        <v>4</v>
      </c>
      <c r="J279" s="0" t="n">
        <f aca="false">VLOOKUP(A279,Soil!$B$2:$P$17,13,FALSE())</f>
        <v>1.7025</v>
      </c>
      <c r="K279" s="0" t="n">
        <f aca="false">VLOOKUP(B279,LU!$B$1:$N$51,5,FALSE())</f>
        <v>0.06</v>
      </c>
      <c r="L279" s="0" t="n">
        <f aca="false">VLOOKUP(A279,Soil!$B$2:$P$17,15,FALSE())</f>
        <v>0.6028</v>
      </c>
      <c r="M279" s="0" t="n">
        <f aca="false">SoilVeg!G279</f>
        <v>8.88</v>
      </c>
      <c r="N279" s="0" t="n">
        <f aca="false">SoilVeg!H279</f>
        <v>0.264</v>
      </c>
      <c r="O279" s="0" t="n">
        <f aca="false">VLOOKUP(A279,Soil!$B$2:$S$14,18,FALSE())</f>
        <v>0.01</v>
      </c>
    </row>
    <row r="280" customFormat="false" ht="14.25" hidden="false" customHeight="false" outlineLevel="0" collapsed="false">
      <c r="A280" s="1" t="str">
        <f aca="false">SoilVeg!B280</f>
        <v>SICL</v>
      </c>
      <c r="B280" s="1" t="str">
        <f aca="false">SoilVeg!D280</f>
        <v>OPUR</v>
      </c>
      <c r="C280" s="1" t="str">
        <f aca="false">SoilVeg!A280</f>
        <v>SICLOPUR</v>
      </c>
      <c r="D280" s="0" t="n">
        <f aca="false">IF(VLOOKUP(SoilVeg!C280,LU!$A$2:$O$27,15,FALSE())=0,VLOOKUP(A280,Soil!$B$2:$R$14,8,FALSE()),0.000000000001)</f>
        <v>1.81567361111111E-006</v>
      </c>
      <c r="E280" s="0" t="n">
        <f aca="false">IF(VLOOKUP(SoilVeg!C280,LU!$A$2:$O$27,15,FALSE())=0,VLOOKUP(A280,Soil!$B$2:$R$14,10,FALSE()),0.000000000001)</f>
        <v>0.000185751128059841</v>
      </c>
      <c r="F280" s="0" t="n">
        <f aca="false">VLOOKUP(A280,Soil!$B$2:$P$17,14,FALSE())</f>
        <v>0.012</v>
      </c>
      <c r="G280" s="0" t="n">
        <f aca="false">VLOOKUP(B280,LU!$B$1:$N$51,6,FALSE())</f>
        <v>0.4</v>
      </c>
      <c r="H280" s="0" t="n">
        <f aca="false">VLOOKUP(B280,LU!$B$1:$N$51,7,FALSE())</f>
        <v>0.3</v>
      </c>
      <c r="I280" s="0" t="n">
        <f aca="false">VLOOKUP(B280,LU!$B$1:$N$51,8,FALSE())</f>
        <v>6</v>
      </c>
      <c r="J280" s="0" t="n">
        <f aca="false">VLOOKUP(A280,Soil!$B$2:$P$17,13,FALSE())</f>
        <v>1.7025</v>
      </c>
      <c r="K280" s="0" t="n">
        <f aca="false">VLOOKUP(B280,LU!$B$1:$N$51,5,FALSE())</f>
        <v>0.1</v>
      </c>
      <c r="L280" s="0" t="n">
        <f aca="false">VLOOKUP(A280,Soil!$B$2:$P$17,15,FALSE())</f>
        <v>0.6028</v>
      </c>
      <c r="M280" s="0" t="n">
        <f aca="false">SoilVeg!G280</f>
        <v>11.1</v>
      </c>
      <c r="N280" s="0" t="n">
        <f aca="false">SoilVeg!H280</f>
        <v>0.264</v>
      </c>
      <c r="O280" s="0" t="n">
        <f aca="false">VLOOKUP(A280,Soil!$B$2:$S$14,18,FALSE())</f>
        <v>0.01</v>
      </c>
    </row>
    <row r="281" customFormat="false" ht="14.25" hidden="false" customHeight="false" outlineLevel="0" collapsed="false">
      <c r="A281" s="1" t="str">
        <f aca="false">SoilVeg!B281</f>
        <v>SICL</v>
      </c>
      <c r="B281" s="1" t="str">
        <f aca="false">SoilVeg!D281</f>
        <v>OPU</v>
      </c>
      <c r="C281" s="1" t="str">
        <f aca="false">SoilVeg!A281</f>
        <v>SICLOPU</v>
      </c>
      <c r="D281" s="0" t="n">
        <f aca="false">IF(VLOOKUP(SoilVeg!C281,LU!$A$2:$O$27,15,FALSE())=0,VLOOKUP(A281,Soil!$B$2:$R$14,8,FALSE()),0.000000000001)</f>
        <v>1.81567361111111E-006</v>
      </c>
      <c r="E281" s="0" t="n">
        <f aca="false">IF(VLOOKUP(SoilVeg!C281,LU!$A$2:$O$27,15,FALSE())=0,VLOOKUP(A281,Soil!$B$2:$R$14,10,FALSE()),0.000000000001)</f>
        <v>0.000185751128059841</v>
      </c>
      <c r="F281" s="0" t="n">
        <f aca="false">VLOOKUP(A281,Soil!$B$2:$P$17,14,FALSE())</f>
        <v>0.012</v>
      </c>
      <c r="G281" s="0" t="n">
        <f aca="false">VLOOKUP(B281,LU!$B$1:$N$51,6,FALSE())</f>
        <v>0</v>
      </c>
      <c r="H281" s="0" t="n">
        <f aca="false">VLOOKUP(B281,LU!$B$1:$N$51,7,FALSE())</f>
        <v>0</v>
      </c>
      <c r="I281" s="0" t="n">
        <f aca="false">VLOOKUP(B281,LU!$B$1:$N$51,8,FALSE())</f>
        <v>3.5</v>
      </c>
      <c r="J281" s="0" t="n">
        <f aca="false">VLOOKUP(A281,Soil!$B$2:$P$17,13,FALSE())</f>
        <v>1.7025</v>
      </c>
      <c r="K281" s="0" t="n">
        <f aca="false">VLOOKUP(B281,LU!$B$1:$N$51,5,FALSE())</f>
        <v>0.03</v>
      </c>
      <c r="L281" s="0" t="n">
        <f aca="false">VLOOKUP(A281,Soil!$B$2:$P$17,15,FALSE())</f>
        <v>0.6028</v>
      </c>
      <c r="M281" s="0" t="n">
        <f aca="false">SoilVeg!G281</f>
        <v>7.4</v>
      </c>
      <c r="N281" s="0" t="n">
        <f aca="false">SoilVeg!H281</f>
        <v>0.264</v>
      </c>
      <c r="O281" s="0" t="n">
        <f aca="false">VLOOKUP(A281,Soil!$B$2:$S$14,18,FALSE())</f>
        <v>0.01</v>
      </c>
    </row>
    <row r="282" customFormat="false" ht="14.25" hidden="false" customHeight="false" outlineLevel="0" collapsed="false">
      <c r="A282" s="1" t="str">
        <f aca="false">SoilVeg!B282</f>
        <v>SICL</v>
      </c>
      <c r="B282" s="1" t="str">
        <f aca="false">SoilVeg!D282</f>
        <v>TP</v>
      </c>
      <c r="C282" s="1" t="str">
        <f aca="false">SoilVeg!A282</f>
        <v>SICLTP</v>
      </c>
      <c r="D282" s="0" t="n">
        <f aca="false">IF(VLOOKUP(SoilVeg!C282,LU!$A$2:$O$27,15,FALSE())=0,VLOOKUP(A282,Soil!$B$2:$R$14,8,FALSE()),0.000000000001)</f>
        <v>1.81567361111111E-006</v>
      </c>
      <c r="E282" s="0" t="n">
        <f aca="false">IF(VLOOKUP(SoilVeg!C282,LU!$A$2:$O$27,15,FALSE())=0,VLOOKUP(A282,Soil!$B$2:$R$14,10,FALSE()),0.000000000001)</f>
        <v>0.000185751128059841</v>
      </c>
      <c r="F282" s="0" t="n">
        <f aca="false">VLOOKUP(A282,Soil!$B$2:$P$17,14,FALSE())</f>
        <v>0.012</v>
      </c>
      <c r="G282" s="0" t="n">
        <f aca="false">VLOOKUP(B282,LU!$B$1:$N$51,6,FALSE())</f>
        <v>1.1</v>
      </c>
      <c r="H282" s="0" t="n">
        <f aca="false">VLOOKUP(B282,LU!$B$1:$N$51,7,FALSE())</f>
        <v>0.4</v>
      </c>
      <c r="I282" s="0" t="n">
        <f aca="false">VLOOKUP(B282,LU!$B$1:$N$51,8,FALSE())</f>
        <v>7</v>
      </c>
      <c r="J282" s="0" t="n">
        <f aca="false">VLOOKUP(A282,Soil!$B$2:$P$17,13,FALSE())</f>
        <v>1.7025</v>
      </c>
      <c r="K282" s="0" t="n">
        <f aca="false">VLOOKUP(B282,LU!$B$1:$N$51,5,FALSE())</f>
        <v>0.275</v>
      </c>
      <c r="L282" s="0" t="n">
        <f aca="false">VLOOKUP(A282,Soil!$B$2:$P$17,15,FALSE())</f>
        <v>0.6028</v>
      </c>
      <c r="M282" s="0" t="n">
        <f aca="false">SoilVeg!G282</f>
        <v>22.2</v>
      </c>
      <c r="N282" s="0" t="n">
        <f aca="false">SoilVeg!H282</f>
        <v>0.264</v>
      </c>
      <c r="O282" s="0" t="n">
        <f aca="false">VLOOKUP(A282,Soil!$B$2:$S$14,18,FALSE())</f>
        <v>0.01</v>
      </c>
    </row>
    <row r="283" customFormat="false" ht="14.25" hidden="false" customHeight="false" outlineLevel="0" collapsed="false">
      <c r="A283" s="1" t="str">
        <f aca="false">SoilVeg!B283</f>
        <v>SICL</v>
      </c>
      <c r="B283" s="1" t="str">
        <f aca="false">SoilVeg!D283</f>
        <v>LP</v>
      </c>
      <c r="C283" s="1" t="str">
        <f aca="false">SoilVeg!A283</f>
        <v>SICLLP</v>
      </c>
      <c r="D283" s="0" t="n">
        <f aca="false">IF(VLOOKUP(SoilVeg!C283,LU!$A$2:$O$27,15,FALSE())=0,VLOOKUP(A283,Soil!$B$2:$R$14,8,FALSE()),0.000000000001)</f>
        <v>1.81567361111111E-006</v>
      </c>
      <c r="E283" s="0" t="n">
        <f aca="false">IF(VLOOKUP(SoilVeg!C283,LU!$A$2:$O$27,15,FALSE())=0,VLOOKUP(A283,Soil!$B$2:$R$14,10,FALSE()),0.000000000001)</f>
        <v>0.000185751128059841</v>
      </c>
      <c r="F283" s="0" t="n">
        <f aca="false">VLOOKUP(A283,Soil!$B$2:$P$17,14,FALSE())</f>
        <v>0.012</v>
      </c>
      <c r="G283" s="0" t="n">
        <f aca="false">VLOOKUP(B283,LU!$B$1:$N$51,6,FALSE())</f>
        <v>3</v>
      </c>
      <c r="H283" s="0" t="n">
        <f aca="false">VLOOKUP(B283,LU!$B$1:$N$51,7,FALSE())</f>
        <v>0.62272727273</v>
      </c>
      <c r="I283" s="0" t="n">
        <f aca="false">VLOOKUP(B283,LU!$B$1:$N$51,8,FALSE())</f>
        <v>9.45454545455</v>
      </c>
      <c r="J283" s="0" t="n">
        <f aca="false">VLOOKUP(A283,Soil!$B$2:$P$17,13,FALSE())</f>
        <v>1.7025</v>
      </c>
      <c r="K283" s="0" t="n">
        <f aca="false">VLOOKUP(B283,LU!$B$1:$N$51,5,FALSE())</f>
        <v>0.4</v>
      </c>
      <c r="L283" s="0" t="n">
        <f aca="false">VLOOKUP(A283,Soil!$B$2:$P$17,15,FALSE())</f>
        <v>0.6028</v>
      </c>
      <c r="M283" s="0" t="n">
        <f aca="false">SoilVeg!G283</f>
        <v>22.2</v>
      </c>
      <c r="N283" s="0" t="n">
        <f aca="false">SoilVeg!H283</f>
        <v>0.264</v>
      </c>
      <c r="O283" s="0" t="n">
        <f aca="false">VLOOKUP(A283,Soil!$B$2:$S$14,18,FALSE())</f>
        <v>0.01</v>
      </c>
    </row>
    <row r="284" customFormat="false" ht="14.25" hidden="false" customHeight="false" outlineLevel="0" collapsed="false">
      <c r="A284" s="1" t="str">
        <f aca="false">SoilVeg!B284</f>
        <v>SICL</v>
      </c>
      <c r="B284" s="1" t="str">
        <f aca="false">SoilVeg!D284</f>
        <v>LPL</v>
      </c>
      <c r="C284" s="1" t="str">
        <f aca="false">SoilVeg!A284</f>
        <v>SICLLPL</v>
      </c>
      <c r="D284" s="0" t="n">
        <f aca="false">IF(VLOOKUP(SoilVeg!C284,LU!$A$2:$O$27,15,FALSE())=0,VLOOKUP(A284,Soil!$B$2:$R$14,8,FALSE()),0.000000000001)</f>
        <v>1.81567361111111E-006</v>
      </c>
      <c r="E284" s="0" t="n">
        <f aca="false">IF(VLOOKUP(SoilVeg!C284,LU!$A$2:$O$27,15,FALSE())=0,VLOOKUP(A284,Soil!$B$2:$R$14,10,FALSE()),0.000000000001)</f>
        <v>0.000185751128059841</v>
      </c>
      <c r="F284" s="0" t="n">
        <f aca="false">VLOOKUP(A284,Soil!$B$2:$P$17,14,FALSE())</f>
        <v>0.012</v>
      </c>
      <c r="G284" s="0" t="n">
        <f aca="false">VLOOKUP(B284,LU!$B$1:$N$51,6,FALSE())</f>
        <v>4</v>
      </c>
      <c r="H284" s="0" t="n">
        <f aca="false">VLOOKUP(B284,LU!$B$1:$N$51,7,FALSE())</f>
        <v>0.62272727273</v>
      </c>
      <c r="I284" s="0" t="n">
        <f aca="false">VLOOKUP(B284,LU!$B$1:$N$51,8,FALSE())</f>
        <v>10.5</v>
      </c>
      <c r="J284" s="0" t="n">
        <f aca="false">VLOOKUP(A284,Soil!$B$2:$P$17,13,FALSE())</f>
        <v>1.7025</v>
      </c>
      <c r="K284" s="0" t="n">
        <f aca="false">VLOOKUP(B284,LU!$B$1:$N$51,5,FALSE())</f>
        <v>0.6</v>
      </c>
      <c r="L284" s="0" t="n">
        <f aca="false">VLOOKUP(A284,Soil!$B$2:$P$17,15,FALSE())</f>
        <v>0.6028</v>
      </c>
      <c r="M284" s="0" t="n">
        <f aca="false">SoilVeg!G284</f>
        <v>22.2</v>
      </c>
      <c r="N284" s="0" t="n">
        <f aca="false">SoilVeg!H284</f>
        <v>0.264</v>
      </c>
      <c r="O284" s="0" t="n">
        <f aca="false">VLOOKUP(A284,Soil!$B$2:$S$14,18,FALSE())</f>
        <v>0.01</v>
      </c>
    </row>
    <row r="285" customFormat="false" ht="14.25" hidden="false" customHeight="false" outlineLevel="0" collapsed="false">
      <c r="A285" s="1" t="str">
        <f aca="false">SoilVeg!B285</f>
        <v>SICL</v>
      </c>
      <c r="B285" s="1" t="str">
        <f aca="false">SoilVeg!D285</f>
        <v>LPJ</v>
      </c>
      <c r="C285" s="1" t="str">
        <f aca="false">SoilVeg!A285</f>
        <v>SICLLPJ</v>
      </c>
      <c r="D285" s="0" t="n">
        <f aca="false">IF(VLOOKUP(SoilVeg!C285,LU!$A$2:$O$27,15,FALSE())=0,VLOOKUP(A285,Soil!$B$2:$R$14,8,FALSE()),0.000000000001)</f>
        <v>1.81567361111111E-006</v>
      </c>
      <c r="E285" s="0" t="n">
        <f aca="false">IF(VLOOKUP(SoilVeg!C285,LU!$A$2:$O$27,15,FALSE())=0,VLOOKUP(A285,Soil!$B$2:$R$14,10,FALSE()),0.000000000001)</f>
        <v>0.000185751128059841</v>
      </c>
      <c r="F285" s="0" t="n">
        <f aca="false">VLOOKUP(A285,Soil!$B$2:$P$17,14,FALSE())</f>
        <v>0.012</v>
      </c>
      <c r="G285" s="0" t="n">
        <f aca="false">VLOOKUP(B285,LU!$B$1:$N$51,6,FALSE())</f>
        <v>3</v>
      </c>
      <c r="H285" s="0" t="n">
        <f aca="false">VLOOKUP(B285,LU!$B$1:$N$51,7,FALSE())</f>
        <v>0.62272727273</v>
      </c>
      <c r="I285" s="0" t="n">
        <f aca="false">VLOOKUP(B285,LU!$B$1:$N$51,8,FALSE())</f>
        <v>6.5</v>
      </c>
      <c r="J285" s="0" t="n">
        <f aca="false">VLOOKUP(A285,Soil!$B$2:$P$17,13,FALSE())</f>
        <v>1.7025</v>
      </c>
      <c r="K285" s="0" t="n">
        <f aca="false">VLOOKUP(B285,LU!$B$1:$N$51,5,FALSE())</f>
        <v>0.35</v>
      </c>
      <c r="L285" s="0" t="n">
        <f aca="false">VLOOKUP(A285,Soil!$B$2:$P$17,15,FALSE())</f>
        <v>0.6028</v>
      </c>
      <c r="M285" s="0" t="n">
        <f aca="false">SoilVeg!G285</f>
        <v>22.2</v>
      </c>
      <c r="N285" s="0" t="n">
        <f aca="false">SoilVeg!H285</f>
        <v>0.264</v>
      </c>
      <c r="O285" s="0" t="n">
        <f aca="false">VLOOKUP(A285,Soil!$B$2:$S$14,18,FALSE())</f>
        <v>0.01</v>
      </c>
    </row>
    <row r="286" customFormat="false" ht="14.25" hidden="false" customHeight="false" outlineLevel="0" collapsed="false">
      <c r="A286" s="1" t="str">
        <f aca="false">SoilVeg!B286</f>
        <v>SICL</v>
      </c>
      <c r="B286" s="1" t="str">
        <f aca="false">SoilVeg!D286</f>
        <v>LPS</v>
      </c>
      <c r="C286" s="1" t="str">
        <f aca="false">SoilVeg!A286</f>
        <v>SICLLPS</v>
      </c>
      <c r="D286" s="0" t="n">
        <f aca="false">IF(VLOOKUP(SoilVeg!C286,LU!$A$2:$O$27,15,FALSE())=0,VLOOKUP(A286,Soil!$B$2:$R$14,8,FALSE()),0.000000000001)</f>
        <v>1.81567361111111E-006</v>
      </c>
      <c r="E286" s="0" t="n">
        <f aca="false">IF(VLOOKUP(SoilVeg!C286,LU!$A$2:$O$27,15,FALSE())=0,VLOOKUP(A286,Soil!$B$2:$R$14,10,FALSE()),0.000000000001)</f>
        <v>0.000185751128059841</v>
      </c>
      <c r="F286" s="0" t="n">
        <f aca="false">VLOOKUP(A286,Soil!$B$2:$P$17,14,FALSE())</f>
        <v>0.012</v>
      </c>
      <c r="G286" s="0" t="n">
        <f aca="false">VLOOKUP(B286,LU!$B$1:$N$51,6,FALSE())</f>
        <v>4.5</v>
      </c>
      <c r="H286" s="0" t="n">
        <f aca="false">VLOOKUP(B286,LU!$B$1:$N$51,7,FALSE())</f>
        <v>0.8</v>
      </c>
      <c r="I286" s="0" t="n">
        <f aca="false">VLOOKUP(B286,LU!$B$1:$N$51,8,FALSE())</f>
        <v>15</v>
      </c>
      <c r="J286" s="0" t="n">
        <f aca="false">VLOOKUP(A286,Soil!$B$2:$P$17,13,FALSE())</f>
        <v>1.7025</v>
      </c>
      <c r="K286" s="0" t="n">
        <f aca="false">VLOOKUP(B286,LU!$B$1:$N$51,5,FALSE())</f>
        <v>0.8</v>
      </c>
      <c r="L286" s="0" t="n">
        <f aca="false">VLOOKUP(A286,Soil!$B$2:$P$17,15,FALSE())</f>
        <v>0.6028</v>
      </c>
      <c r="M286" s="0" t="n">
        <f aca="false">SoilVeg!G286</f>
        <v>22.2</v>
      </c>
      <c r="N286" s="0" t="n">
        <f aca="false">SoilVeg!H286</f>
        <v>0.264</v>
      </c>
      <c r="O286" s="0" t="n">
        <f aca="false">VLOOKUP(A286,Soil!$B$2:$S$14,18,FALSE())</f>
        <v>0.01</v>
      </c>
    </row>
    <row r="287" customFormat="false" ht="14.25" hidden="false" customHeight="false" outlineLevel="0" collapsed="false">
      <c r="A287" s="1" t="str">
        <f aca="false">SoilVeg!B287</f>
        <v>SICL</v>
      </c>
      <c r="B287" s="1" t="str">
        <f aca="false">SoilVeg!D287</f>
        <v>LPK</v>
      </c>
      <c r="C287" s="1" t="str">
        <f aca="false">SoilVeg!A287</f>
        <v>SICLLPK</v>
      </c>
      <c r="D287" s="0" t="n">
        <f aca="false">IF(VLOOKUP(SoilVeg!C287,LU!$A$2:$O$27,15,FALSE())=0,VLOOKUP(A287,Soil!$B$2:$R$14,8,FALSE()),0.000000000001)</f>
        <v>1.81567361111111E-006</v>
      </c>
      <c r="E287" s="0" t="n">
        <f aca="false">IF(VLOOKUP(SoilVeg!C287,LU!$A$2:$O$27,15,FALSE())=0,VLOOKUP(A287,Soil!$B$2:$R$14,10,FALSE()),0.000000000001)</f>
        <v>0.000185751128059841</v>
      </c>
      <c r="F287" s="0" t="n">
        <f aca="false">VLOOKUP(A287,Soil!$B$2:$P$17,14,FALSE())</f>
        <v>0.012</v>
      </c>
      <c r="G287" s="0" t="n">
        <f aca="false">VLOOKUP(B287,LU!$B$1:$N$51,6,FALSE())</f>
        <v>3</v>
      </c>
      <c r="H287" s="0" t="n">
        <f aca="false">VLOOKUP(B287,LU!$B$1:$N$51,7,FALSE())</f>
        <v>0.6</v>
      </c>
      <c r="I287" s="0" t="n">
        <f aca="false">VLOOKUP(B287,LU!$B$1:$N$51,8,FALSE())</f>
        <v>15</v>
      </c>
      <c r="J287" s="0" t="n">
        <f aca="false">VLOOKUP(A287,Soil!$B$2:$P$17,13,FALSE())</f>
        <v>1.7025</v>
      </c>
      <c r="K287" s="0" t="n">
        <f aca="false">VLOOKUP(B287,LU!$B$1:$N$51,5,FALSE())</f>
        <v>0.8</v>
      </c>
      <c r="L287" s="0" t="n">
        <f aca="false">VLOOKUP(A287,Soil!$B$2:$P$17,15,FALSE())</f>
        <v>0.6028</v>
      </c>
      <c r="M287" s="0" t="n">
        <f aca="false">SoilVeg!G287</f>
        <v>22.2</v>
      </c>
      <c r="N287" s="0" t="n">
        <f aca="false">SoilVeg!H287</f>
        <v>0.264</v>
      </c>
      <c r="O287" s="0" t="n">
        <f aca="false">VLOOKUP(A287,Soil!$B$2:$S$14,18,FALSE())</f>
        <v>0.01</v>
      </c>
    </row>
    <row r="288" customFormat="false" ht="14.25" hidden="false" customHeight="false" outlineLevel="0" collapsed="false">
      <c r="A288" s="1" t="str">
        <f aca="false">SoilVeg!B288</f>
        <v>SICL</v>
      </c>
      <c r="B288" s="1" t="str">
        <f aca="false">SoilVeg!D288</f>
        <v>AZP</v>
      </c>
      <c r="C288" s="1" t="str">
        <f aca="false">SoilVeg!A288</f>
        <v>SICLAZP</v>
      </c>
      <c r="D288" s="0" t="n">
        <f aca="false">IF(VLOOKUP(SoilVeg!C288,LU!$A$2:$O$27,15,FALSE())=0,VLOOKUP(A288,Soil!$B$2:$R$14,8,FALSE()),0.000000000001)</f>
        <v>1E-012</v>
      </c>
      <c r="E288" s="0" t="n">
        <f aca="false">IF(VLOOKUP(SoilVeg!C288,LU!$A$2:$O$27,15,FALSE())=0,VLOOKUP(A288,Soil!$B$2:$R$14,10,FALSE()),0.000000000001)</f>
        <v>1E-012</v>
      </c>
      <c r="F288" s="0" t="n">
        <f aca="false">VLOOKUP(A288,Soil!$B$2:$P$17,14,FALSE())</f>
        <v>0.012</v>
      </c>
      <c r="G288" s="0" t="n">
        <f aca="false">VLOOKUP(B288,LU!$B$1:$N$51,6,FALSE())</f>
        <v>0</v>
      </c>
      <c r="H288" s="0" t="n">
        <f aca="false">VLOOKUP(B288,LU!$B$1:$N$51,7,FALSE())</f>
        <v>0</v>
      </c>
      <c r="I288" s="0" t="n">
        <f aca="false">VLOOKUP(B288,LU!$B$1:$N$51,8,FALSE())</f>
        <v>2.5</v>
      </c>
      <c r="J288" s="0" t="n">
        <f aca="false">VLOOKUP(A288,Soil!$B$2:$P$17,13,FALSE())</f>
        <v>1.7025</v>
      </c>
      <c r="K288" s="0" t="n">
        <f aca="false">VLOOKUP(B288,LU!$B$1:$N$51,5,FALSE())</f>
        <v>0.05</v>
      </c>
      <c r="L288" s="0" t="n">
        <f aca="false">VLOOKUP(A288,Soil!$B$2:$P$17,15,FALSE())</f>
        <v>0.6028</v>
      </c>
      <c r="M288" s="0" t="n">
        <f aca="false">SoilVeg!G288</f>
        <v>100</v>
      </c>
      <c r="N288" s="0" t="n">
        <f aca="false">SoilVeg!H288</f>
        <v>1</v>
      </c>
      <c r="O288" s="0" t="n">
        <f aca="false">VLOOKUP(A288,Soil!$B$2:$S$14,18,FALSE())</f>
        <v>0.01</v>
      </c>
    </row>
    <row r="289" customFormat="false" ht="14.25" hidden="false" customHeight="false" outlineLevel="0" collapsed="false">
      <c r="A289" s="1" t="str">
        <f aca="false">SoilVeg!B289</f>
        <v>SICL</v>
      </c>
      <c r="B289" s="1" t="str">
        <f aca="false">SoilVeg!D289</f>
        <v>AZPN</v>
      </c>
      <c r="C289" s="1" t="str">
        <f aca="false">SoilVeg!A289</f>
        <v>SICLAZPN</v>
      </c>
      <c r="D289" s="0" t="n">
        <f aca="false">IF(VLOOKUP(SoilVeg!C289,LU!$A$2:$O$27,15,FALSE())=0,VLOOKUP(A289,Soil!$B$2:$R$14,8,FALSE()),0.000000000001)</f>
        <v>1E-012</v>
      </c>
      <c r="E289" s="0" t="n">
        <f aca="false">IF(VLOOKUP(SoilVeg!C289,LU!$A$2:$O$27,15,FALSE())=0,VLOOKUP(A289,Soil!$B$2:$R$14,10,FALSE()),0.000000000001)</f>
        <v>1E-012</v>
      </c>
      <c r="F289" s="0" t="n">
        <f aca="false">VLOOKUP(A289,Soil!$B$2:$P$17,14,FALSE())</f>
        <v>0.012</v>
      </c>
      <c r="G289" s="0" t="n">
        <f aca="false">VLOOKUP(B289,LU!$B$1:$N$51,6,FALSE())</f>
        <v>0</v>
      </c>
      <c r="H289" s="0" t="n">
        <f aca="false">VLOOKUP(B289,LU!$B$1:$N$51,7,FALSE())</f>
        <v>0</v>
      </c>
      <c r="I289" s="0" t="n">
        <f aca="false">VLOOKUP(B289,LU!$B$1:$N$51,8,FALSE())</f>
        <v>0</v>
      </c>
      <c r="J289" s="0" t="n">
        <f aca="false">VLOOKUP(A289,Soil!$B$2:$P$17,13,FALSE())</f>
        <v>1.7025</v>
      </c>
      <c r="K289" s="0" t="n">
        <f aca="false">VLOOKUP(B289,LU!$B$1:$N$51,5,FALSE())</f>
        <v>0.01</v>
      </c>
      <c r="L289" s="0" t="n">
        <f aca="false">VLOOKUP(A289,Soil!$B$2:$P$17,15,FALSE())</f>
        <v>0.6028</v>
      </c>
      <c r="M289" s="0" t="n">
        <f aca="false">SoilVeg!G289</f>
        <v>100</v>
      </c>
      <c r="N289" s="0" t="n">
        <f aca="false">SoilVeg!H289</f>
        <v>1</v>
      </c>
      <c r="O289" s="0" t="n">
        <f aca="false">VLOOKUP(A289,Soil!$B$2:$S$14,18,FALSE())</f>
        <v>0.01</v>
      </c>
    </row>
    <row r="290" customFormat="false" ht="14.25" hidden="false" customHeight="false" outlineLevel="0" collapsed="false">
      <c r="A290" s="1" t="str">
        <f aca="false">SoilVeg!B290</f>
        <v>SICL</v>
      </c>
      <c r="B290" s="1" t="str">
        <f aca="false">SoilVeg!D290</f>
        <v>AZPPL</v>
      </c>
      <c r="C290" s="1" t="str">
        <f aca="false">SoilVeg!A290</f>
        <v>SICLAZPPL</v>
      </c>
      <c r="D290" s="0" t="n">
        <f aca="false">IF(VLOOKUP(SoilVeg!C290,LU!$A$2:$O$27,15,FALSE())=0,VLOOKUP(A290,Soil!$B$2:$R$14,8,FALSE()),0.000000000001)</f>
        <v>1.81567361111111E-006</v>
      </c>
      <c r="E290" s="0" t="n">
        <f aca="false">IF(VLOOKUP(SoilVeg!C290,LU!$A$2:$O$27,15,FALSE())=0,VLOOKUP(A290,Soil!$B$2:$R$14,10,FALSE()),0.000000000001)</f>
        <v>0.000185751128059841</v>
      </c>
      <c r="F290" s="0" t="n">
        <f aca="false">VLOOKUP(A290,Soil!$B$2:$P$17,14,FALSE())</f>
        <v>0.012</v>
      </c>
      <c r="G290" s="0" t="n">
        <f aca="false">VLOOKUP(B290,LU!$B$1:$N$51,6,FALSE())</f>
        <v>0</v>
      </c>
      <c r="H290" s="0" t="n">
        <f aca="false">VLOOKUP(B290,LU!$B$1:$N$51,7,FALSE())</f>
        <v>0</v>
      </c>
      <c r="I290" s="0" t="n">
        <f aca="false">VLOOKUP(B290,LU!$B$1:$N$51,8,FALSE())</f>
        <v>2.5</v>
      </c>
      <c r="J290" s="0" t="n">
        <f aca="false">VLOOKUP(A290,Soil!$B$2:$P$17,13,FALSE())</f>
        <v>1.7025</v>
      </c>
      <c r="K290" s="0" t="n">
        <f aca="false">VLOOKUP(B290,LU!$B$1:$N$51,5,FALSE())</f>
        <v>0.02</v>
      </c>
      <c r="L290" s="0" t="n">
        <f aca="false">VLOOKUP(A290,Soil!$B$2:$P$17,15,FALSE())</f>
        <v>0.6028</v>
      </c>
      <c r="M290" s="0" t="n">
        <f aca="false">SoilVeg!G290</f>
        <v>0.222</v>
      </c>
      <c r="N290" s="0" t="n">
        <f aca="false">SoilVeg!H290</f>
        <v>0.264</v>
      </c>
      <c r="O290" s="0" t="n">
        <f aca="false">VLOOKUP(A290,Soil!$B$2:$S$14,18,FALSE())</f>
        <v>0.01</v>
      </c>
    </row>
    <row r="291" customFormat="false" ht="14.25" hidden="false" customHeight="false" outlineLevel="0" collapsed="false">
      <c r="A291" s="1" t="str">
        <f aca="false">SoilVeg!B291</f>
        <v>SICL</v>
      </c>
      <c r="B291" s="1" t="str">
        <f aca="false">SoilVeg!D291</f>
        <v>AZPP</v>
      </c>
      <c r="C291" s="1" t="str">
        <f aca="false">SoilVeg!A291</f>
        <v>SICLAZPP</v>
      </c>
      <c r="D291" s="0" t="n">
        <f aca="false">IF(VLOOKUP(SoilVeg!C291,LU!$A$2:$O$27,15,FALSE())=0,VLOOKUP(A291,Soil!$B$2:$R$14,8,FALSE()),0.000000000001)</f>
        <v>1.81567361111111E-006</v>
      </c>
      <c r="E291" s="0" t="n">
        <f aca="false">IF(VLOOKUP(SoilVeg!C291,LU!$A$2:$O$27,15,FALSE())=0,VLOOKUP(A291,Soil!$B$2:$R$14,10,FALSE()),0.000000000001)</f>
        <v>0.000185751128059841</v>
      </c>
      <c r="F291" s="0" t="n">
        <f aca="false">VLOOKUP(A291,Soil!$B$2:$P$17,14,FALSE())</f>
        <v>0.012</v>
      </c>
      <c r="G291" s="0" t="n">
        <f aca="false">VLOOKUP(B291,LU!$B$1:$N$51,6,FALSE())</f>
        <v>0</v>
      </c>
      <c r="H291" s="0" t="n">
        <f aca="false">VLOOKUP(B291,LU!$B$1:$N$51,7,FALSE())</f>
        <v>0</v>
      </c>
      <c r="I291" s="0" t="n">
        <f aca="false">VLOOKUP(B291,LU!$B$1:$N$51,8,FALSE())</f>
        <v>7</v>
      </c>
      <c r="J291" s="0" t="n">
        <f aca="false">VLOOKUP(A291,Soil!$B$2:$P$17,13,FALSE())</f>
        <v>1.7025</v>
      </c>
      <c r="K291" s="0" t="n">
        <f aca="false">VLOOKUP(B291,LU!$B$1:$N$51,5,FALSE())</f>
        <v>0.1</v>
      </c>
      <c r="L291" s="0" t="n">
        <f aca="false">VLOOKUP(A291,Soil!$B$2:$P$17,15,FALSE())</f>
        <v>0.6028</v>
      </c>
      <c r="M291" s="0" t="n">
        <f aca="false">SoilVeg!G291</f>
        <v>22.2</v>
      </c>
      <c r="N291" s="0" t="n">
        <f aca="false">SoilVeg!H291</f>
        <v>0.264</v>
      </c>
      <c r="O291" s="0" t="n">
        <f aca="false">VLOOKUP(A291,Soil!$B$2:$S$14,18,FALSE())</f>
        <v>0.01</v>
      </c>
    </row>
    <row r="292" customFormat="false" ht="14.25" hidden="false" customHeight="false" outlineLevel="0" collapsed="false">
      <c r="A292" s="1" t="str">
        <f aca="false">SoilVeg!B292</f>
        <v>SICL</v>
      </c>
      <c r="B292" s="1" t="str">
        <f aca="false">SoilVeg!D292</f>
        <v>ETK</v>
      </c>
      <c r="C292" s="1" t="str">
        <f aca="false">SoilVeg!A292</f>
        <v>SICLETK</v>
      </c>
      <c r="D292" s="0" t="n">
        <f aca="false">IF(VLOOKUP(SoilVeg!C292,LU!$A$2:$O$27,15,FALSE())=0,VLOOKUP(A292,Soil!$B$2:$R$14,8,FALSE()),0.000000000001)</f>
        <v>1.81567361111111E-006</v>
      </c>
      <c r="E292" s="0" t="n">
        <f aca="false">IF(VLOOKUP(SoilVeg!C292,LU!$A$2:$O$27,15,FALSE())=0,VLOOKUP(A292,Soil!$B$2:$R$14,10,FALSE()),0.000000000001)</f>
        <v>0.000185751128059841</v>
      </c>
      <c r="F292" s="0" t="n">
        <f aca="false">VLOOKUP(A292,Soil!$B$2:$P$17,14,FALSE())</f>
        <v>0.012</v>
      </c>
      <c r="G292" s="0" t="n">
        <f aca="false">VLOOKUP(B292,LU!$B$1:$N$51,6,FALSE())</f>
        <v>1.4</v>
      </c>
      <c r="H292" s="0" t="n">
        <f aca="false">VLOOKUP(B292,LU!$B$1:$N$51,7,FALSE())</f>
        <v>0.65</v>
      </c>
      <c r="I292" s="0" t="n">
        <f aca="false">VLOOKUP(B292,LU!$B$1:$N$51,8,FALSE())</f>
        <v>8</v>
      </c>
      <c r="J292" s="0" t="n">
        <f aca="false">VLOOKUP(A292,Soil!$B$2:$P$17,13,FALSE())</f>
        <v>1.7025</v>
      </c>
      <c r="K292" s="0" t="n">
        <f aca="false">VLOOKUP(B292,LU!$B$1:$N$51,5,FALSE())</f>
        <v>0.35</v>
      </c>
      <c r="L292" s="0" t="n">
        <f aca="false">VLOOKUP(A292,Soil!$B$2:$P$17,15,FALSE())</f>
        <v>0.6028</v>
      </c>
      <c r="M292" s="0" t="n">
        <f aca="false">SoilVeg!G292</f>
        <v>22.2</v>
      </c>
      <c r="N292" s="0" t="n">
        <f aca="false">SoilVeg!H292</f>
        <v>0.264</v>
      </c>
      <c r="O292" s="0" t="n">
        <f aca="false">VLOOKUP(A292,Soil!$B$2:$S$14,18,FALSE())</f>
        <v>0.01</v>
      </c>
    </row>
    <row r="293" customFormat="false" ht="14.25" hidden="false" customHeight="false" outlineLevel="0" collapsed="false">
      <c r="A293" s="1" t="str">
        <f aca="false">SoilVeg!B293</f>
        <v>SICL</v>
      </c>
      <c r="B293" s="1" t="str">
        <f aca="false">SoilVeg!D293</f>
        <v>ETK1</v>
      </c>
      <c r="C293" s="1" t="str">
        <f aca="false">SoilVeg!A293</f>
        <v>SICLETK1</v>
      </c>
      <c r="D293" s="0" t="n">
        <f aca="false">IF(VLOOKUP(SoilVeg!C293,LU!$A$2:$O$27,15,FALSE())=0,VLOOKUP(A293,Soil!$B$2:$R$14,8,FALSE()),0.000000000001)</f>
        <v>1.81567361111111E-006</v>
      </c>
      <c r="E293" s="0" t="n">
        <f aca="false">IF(VLOOKUP(SoilVeg!C293,LU!$A$2:$O$27,15,FALSE())=0,VLOOKUP(A293,Soil!$B$2:$R$14,10,FALSE()),0.000000000001)</f>
        <v>0.000185751128059841</v>
      </c>
      <c r="F293" s="0" t="n">
        <f aca="false">VLOOKUP(A293,Soil!$B$2:$P$17,14,FALSE())</f>
        <v>0.012</v>
      </c>
      <c r="G293" s="0" t="n">
        <f aca="false">VLOOKUP(B293,LU!$B$1:$N$51,6,FALSE())</f>
        <v>1</v>
      </c>
      <c r="H293" s="0" t="n">
        <f aca="false">VLOOKUP(B293,LU!$B$1:$N$51,7,FALSE())</f>
        <v>0.4</v>
      </c>
      <c r="I293" s="0" t="n">
        <f aca="false">VLOOKUP(B293,LU!$B$1:$N$51,8,FALSE())</f>
        <v>5</v>
      </c>
      <c r="J293" s="0" t="n">
        <f aca="false">VLOOKUP(A293,Soil!$B$2:$P$17,13,FALSE())</f>
        <v>1.7025</v>
      </c>
      <c r="K293" s="0" t="n">
        <f aca="false">VLOOKUP(B293,LU!$B$1:$N$51,5,FALSE())</f>
        <v>0.15</v>
      </c>
      <c r="L293" s="0" t="n">
        <f aca="false">VLOOKUP(A293,Soil!$B$2:$P$17,15,FALSE())</f>
        <v>0.6028</v>
      </c>
      <c r="M293" s="0" t="n">
        <f aca="false">SoilVeg!G293</f>
        <v>22.2</v>
      </c>
      <c r="N293" s="0" t="n">
        <f aca="false">SoilVeg!H293</f>
        <v>0.264</v>
      </c>
      <c r="O293" s="0" t="n">
        <f aca="false">VLOOKUP(A293,Soil!$B$2:$S$14,18,FALSE())</f>
        <v>0.01</v>
      </c>
    </row>
    <row r="294" customFormat="false" ht="14.25" hidden="false" customHeight="false" outlineLevel="0" collapsed="false">
      <c r="A294" s="1" t="str">
        <f aca="false">SoilVeg!B294</f>
        <v>SICL</v>
      </c>
      <c r="B294" s="1" t="str">
        <f aca="false">SoilVeg!D294</f>
        <v>ETK2</v>
      </c>
      <c r="C294" s="1" t="str">
        <f aca="false">SoilVeg!A294</f>
        <v>SICLETK2</v>
      </c>
      <c r="D294" s="0" t="n">
        <f aca="false">IF(VLOOKUP(SoilVeg!C294,LU!$A$2:$O$27,15,FALSE())=0,VLOOKUP(A294,Soil!$B$2:$R$14,8,FALSE()),0.000000000001)</f>
        <v>1.81567361111111E-006</v>
      </c>
      <c r="E294" s="0" t="n">
        <f aca="false">IF(VLOOKUP(SoilVeg!C294,LU!$A$2:$O$27,15,FALSE())=0,VLOOKUP(A294,Soil!$B$2:$R$14,10,FALSE()),0.000000000001)</f>
        <v>0.000185751128059841</v>
      </c>
      <c r="F294" s="0" t="n">
        <f aca="false">VLOOKUP(A294,Soil!$B$2:$P$17,14,FALSE())</f>
        <v>0.012</v>
      </c>
      <c r="G294" s="0" t="n">
        <f aca="false">VLOOKUP(B294,LU!$B$1:$N$51,6,FALSE())</f>
        <v>1.1</v>
      </c>
      <c r="H294" s="0" t="n">
        <f aca="false">VLOOKUP(B294,LU!$B$1:$N$51,7,FALSE())</f>
        <v>0.4</v>
      </c>
      <c r="I294" s="0" t="n">
        <f aca="false">VLOOKUP(B294,LU!$B$1:$N$51,8,FALSE())</f>
        <v>7</v>
      </c>
      <c r="J294" s="0" t="n">
        <f aca="false">VLOOKUP(A294,Soil!$B$2:$P$17,13,FALSE())</f>
        <v>1.7025</v>
      </c>
      <c r="K294" s="0" t="n">
        <f aca="false">VLOOKUP(B294,LU!$B$1:$N$51,5,FALSE())</f>
        <v>0.35</v>
      </c>
      <c r="L294" s="0" t="n">
        <f aca="false">VLOOKUP(A294,Soil!$B$2:$P$17,15,FALSE())</f>
        <v>0.6028</v>
      </c>
      <c r="M294" s="0" t="n">
        <f aca="false">SoilVeg!G294</f>
        <v>22.2</v>
      </c>
      <c r="N294" s="0" t="n">
        <f aca="false">SoilVeg!H294</f>
        <v>0.264</v>
      </c>
      <c r="O294" s="0" t="n">
        <f aca="false">VLOOKUP(A294,Soil!$B$2:$S$14,18,FALSE())</f>
        <v>0.01</v>
      </c>
    </row>
    <row r="295" customFormat="false" ht="14.25" hidden="false" customHeight="false" outlineLevel="0" collapsed="false">
      <c r="A295" s="1" t="str">
        <f aca="false">SoilVeg!B295</f>
        <v>SICL</v>
      </c>
      <c r="B295" s="1" t="str">
        <f aca="false">SoilVeg!D295</f>
        <v>ETK3</v>
      </c>
      <c r="C295" s="1" t="str">
        <f aca="false">SoilVeg!A295</f>
        <v>SICLETK3</v>
      </c>
      <c r="D295" s="0" t="n">
        <f aca="false">IF(VLOOKUP(SoilVeg!C295,LU!$A$2:$O$27,15,FALSE())=0,VLOOKUP(A295,Soil!$B$2:$R$14,8,FALSE()),0.000000000001)</f>
        <v>1.81567361111111E-006</v>
      </c>
      <c r="E295" s="0" t="n">
        <f aca="false">IF(VLOOKUP(SoilVeg!C295,LU!$A$2:$O$27,15,FALSE())=0,VLOOKUP(A295,Soil!$B$2:$R$14,10,FALSE()),0.000000000001)</f>
        <v>0.000185751128059841</v>
      </c>
      <c r="F295" s="0" t="n">
        <f aca="false">VLOOKUP(A295,Soil!$B$2:$P$17,14,FALSE())</f>
        <v>0.012</v>
      </c>
      <c r="G295" s="0" t="n">
        <f aca="false">VLOOKUP(B295,LU!$B$1:$N$51,6,FALSE())</f>
        <v>1.35454545455</v>
      </c>
      <c r="H295" s="0" t="n">
        <f aca="false">VLOOKUP(B295,LU!$B$1:$N$51,7,FALSE())</f>
        <v>0.62272727273</v>
      </c>
      <c r="I295" s="0" t="n">
        <f aca="false">VLOOKUP(B295,LU!$B$1:$N$51,8,FALSE())</f>
        <v>10</v>
      </c>
      <c r="J295" s="0" t="n">
        <f aca="false">VLOOKUP(A295,Soil!$B$2:$P$17,13,FALSE())</f>
        <v>1.7025</v>
      </c>
      <c r="K295" s="0" t="n">
        <f aca="false">VLOOKUP(B295,LU!$B$1:$N$51,5,FALSE())</f>
        <v>0.4</v>
      </c>
      <c r="L295" s="0" t="n">
        <f aca="false">VLOOKUP(A295,Soil!$B$2:$P$17,15,FALSE())</f>
        <v>0.6028</v>
      </c>
      <c r="M295" s="0" t="n">
        <f aca="false">SoilVeg!G295</f>
        <v>22.2</v>
      </c>
      <c r="N295" s="0" t="n">
        <f aca="false">SoilVeg!H295</f>
        <v>0.264</v>
      </c>
      <c r="O295" s="0" t="n">
        <f aca="false">VLOOKUP(A295,Soil!$B$2:$S$14,18,FALSE())</f>
        <v>0.01</v>
      </c>
    </row>
    <row r="296" customFormat="false" ht="14.25" hidden="false" customHeight="false" outlineLevel="0" collapsed="false">
      <c r="A296" s="1" t="str">
        <f aca="false">SoilVeg!B296</f>
        <v>SICL</v>
      </c>
      <c r="B296" s="1" t="str">
        <f aca="false">SoilVeg!D296</f>
        <v>VT</v>
      </c>
      <c r="C296" s="1" t="str">
        <f aca="false">SoilVeg!A296</f>
        <v>SICLVT</v>
      </c>
      <c r="D296" s="0" t="n">
        <f aca="false">IF(VLOOKUP(SoilVeg!C296,LU!$A$2:$O$27,15,FALSE())=0,VLOOKUP(A296,Soil!$B$2:$R$14,8,FALSE()),0.000000000001)</f>
        <v>1E-012</v>
      </c>
      <c r="E296" s="0" t="n">
        <f aca="false">IF(VLOOKUP(SoilVeg!C296,LU!$A$2:$O$27,15,FALSE())=0,VLOOKUP(A296,Soil!$B$2:$R$14,10,FALSE()),0.000000000001)</f>
        <v>1E-012</v>
      </c>
      <c r="F296" s="0" t="n">
        <f aca="false">VLOOKUP(A296,Soil!$B$2:$P$17,14,FALSE())</f>
        <v>0.012</v>
      </c>
      <c r="G296" s="0" t="n">
        <f aca="false">VLOOKUP(B296,LU!$B$1:$N$51,6,FALSE())</f>
        <v>0</v>
      </c>
      <c r="H296" s="0" t="n">
        <f aca="false">VLOOKUP(B296,LU!$B$1:$N$51,7,FALSE())</f>
        <v>0</v>
      </c>
      <c r="I296" s="0" t="n">
        <f aca="false">VLOOKUP(B296,LU!$B$1:$N$51,8,FALSE())</f>
        <v>0</v>
      </c>
      <c r="J296" s="0" t="n">
        <f aca="false">VLOOKUP(A296,Soil!$B$2:$P$17,13,FALSE())</f>
        <v>1.7025</v>
      </c>
      <c r="K296" s="0" t="n">
        <f aca="false">VLOOKUP(B296,LU!$B$1:$N$51,5,FALSE())</f>
        <v>0.03</v>
      </c>
      <c r="L296" s="0" t="n">
        <f aca="false">VLOOKUP(A296,Soil!$B$2:$P$17,15,FALSE())</f>
        <v>0.6028</v>
      </c>
      <c r="M296" s="0" t="n">
        <f aca="false">SoilVeg!G296</f>
        <v>100</v>
      </c>
      <c r="N296" s="0" t="n">
        <f aca="false">SoilVeg!H296</f>
        <v>1</v>
      </c>
      <c r="O296" s="0" t="n">
        <f aca="false">VLOOKUP(A296,Soil!$B$2:$S$14,18,FALSE())</f>
        <v>0.01</v>
      </c>
    </row>
    <row r="297" customFormat="false" ht="14.25" hidden="false" customHeight="false" outlineLevel="0" collapsed="false">
      <c r="A297" s="1" t="str">
        <f aca="false">SoilVeg!B297</f>
        <v>SICL</v>
      </c>
      <c r="B297" s="1" t="str">
        <f aca="false">SoilVeg!D297</f>
        <v>VP</v>
      </c>
      <c r="C297" s="1" t="str">
        <f aca="false">SoilVeg!A297</f>
        <v>SICLVP</v>
      </c>
      <c r="D297" s="0" t="n">
        <f aca="false">IF(VLOOKUP(SoilVeg!C297,LU!$A$2:$O$27,15,FALSE())=0,VLOOKUP(A297,Soil!$B$2:$R$14,8,FALSE()),0.000000000001)</f>
        <v>1E-012</v>
      </c>
      <c r="E297" s="0" t="n">
        <f aca="false">IF(VLOOKUP(SoilVeg!C297,LU!$A$2:$O$27,15,FALSE())=0,VLOOKUP(A297,Soil!$B$2:$R$14,10,FALSE()),0.000000000001)</f>
        <v>1E-012</v>
      </c>
      <c r="F297" s="0" t="n">
        <f aca="false">VLOOKUP(A297,Soil!$B$2:$P$17,14,FALSE())</f>
        <v>0.012</v>
      </c>
      <c r="G297" s="0" t="n">
        <f aca="false">VLOOKUP(B297,LU!$B$1:$N$51,6,FALSE())</f>
        <v>0</v>
      </c>
      <c r="H297" s="0" t="n">
        <f aca="false">VLOOKUP(B297,LU!$B$1:$N$51,7,FALSE())</f>
        <v>0</v>
      </c>
      <c r="I297" s="0" t="n">
        <f aca="false">VLOOKUP(B297,LU!$B$1:$N$51,8,FALSE())</f>
        <v>0</v>
      </c>
      <c r="J297" s="0" t="n">
        <f aca="false">VLOOKUP(A297,Soil!$B$2:$P$17,13,FALSE())</f>
        <v>1.7025</v>
      </c>
      <c r="K297" s="0" t="n">
        <f aca="false">VLOOKUP(B297,LU!$B$1:$N$51,5,FALSE())</f>
        <v>0.01</v>
      </c>
      <c r="L297" s="0" t="n">
        <f aca="false">VLOOKUP(A297,Soil!$B$2:$P$17,15,FALSE())</f>
        <v>0.6028</v>
      </c>
      <c r="M297" s="0" t="n">
        <f aca="false">SoilVeg!G297</f>
        <v>100</v>
      </c>
      <c r="N297" s="0" t="n">
        <f aca="false">SoilVeg!H297</f>
        <v>1</v>
      </c>
      <c r="O297" s="0" t="n">
        <f aca="false">VLOOKUP(A297,Soil!$B$2:$S$14,18,FALSE())</f>
        <v>0.01</v>
      </c>
    </row>
    <row r="298" customFormat="false" ht="14.25" hidden="false" customHeight="false" outlineLevel="0" collapsed="false">
      <c r="A298" s="1" t="str">
        <f aca="false">SoilVeg!B298</f>
        <v>SICL</v>
      </c>
      <c r="B298" s="1" t="str">
        <f aca="false">SoilVeg!D298</f>
        <v>TPT</v>
      </c>
      <c r="C298" s="1" t="str">
        <f aca="false">SoilVeg!A298</f>
        <v>SICLTPT</v>
      </c>
      <c r="D298" s="0" t="n">
        <f aca="false">IF(VLOOKUP(SoilVeg!C298,LU!$A$2:$O$27,15,FALSE())=0,VLOOKUP(A298,Soil!$B$2:$R$14,8,FALSE()),0.000000000001)</f>
        <v>1.81567361111111E-006</v>
      </c>
      <c r="E298" s="0" t="n">
        <f aca="false">IF(VLOOKUP(SoilVeg!C298,LU!$A$2:$O$27,15,FALSE())=0,VLOOKUP(A298,Soil!$B$2:$R$14,10,FALSE()),0.000000000001)</f>
        <v>0.000185751128059841</v>
      </c>
      <c r="F298" s="0" t="n">
        <f aca="false">VLOOKUP(A298,Soil!$B$2:$P$17,14,FALSE())</f>
        <v>0.012</v>
      </c>
      <c r="G298" s="0" t="n">
        <f aca="false">VLOOKUP(B298,LU!$B$1:$N$51,6,FALSE())</f>
        <v>1.1</v>
      </c>
      <c r="H298" s="0" t="n">
        <f aca="false">VLOOKUP(B298,LU!$B$1:$N$51,7,FALSE())</f>
        <v>0.4</v>
      </c>
      <c r="I298" s="0" t="n">
        <f aca="false">VLOOKUP(B298,LU!$B$1:$N$51,8,FALSE())</f>
        <v>7</v>
      </c>
      <c r="J298" s="0" t="n">
        <f aca="false">VLOOKUP(A298,Soil!$B$2:$P$17,13,FALSE())</f>
        <v>1.7025</v>
      </c>
      <c r="K298" s="0" t="n">
        <f aca="false">VLOOKUP(B298,LU!$B$1:$N$51,5,FALSE())</f>
        <v>0.275</v>
      </c>
      <c r="L298" s="0" t="n">
        <f aca="false">VLOOKUP(A298,Soil!$B$2:$P$17,15,FALSE())</f>
        <v>0.6028</v>
      </c>
      <c r="M298" s="0" t="n">
        <f aca="false">SoilVeg!G298</f>
        <v>22.2</v>
      </c>
      <c r="N298" s="0" t="n">
        <f aca="false">SoilVeg!H298</f>
        <v>0.264</v>
      </c>
      <c r="O298" s="0" t="n">
        <f aca="false">VLOOKUP(A298,Soil!$B$2:$S$14,18,FALSE())</f>
        <v>0.01</v>
      </c>
    </row>
    <row r="299" customFormat="false" ht="14.25" hidden="false" customHeight="false" outlineLevel="0" collapsed="false">
      <c r="A299" s="1" t="str">
        <f aca="false">SoilVeg!B299</f>
        <v>SICL</v>
      </c>
      <c r="B299" s="1" t="str">
        <f aca="false">SoilVeg!D299</f>
        <v>VPT</v>
      </c>
      <c r="C299" s="1" t="str">
        <f aca="false">SoilVeg!A299</f>
        <v>SICLVPT</v>
      </c>
      <c r="D299" s="0" t="n">
        <f aca="false">IF(VLOOKUP(SoilVeg!C299,LU!$A$2:$O$27,15,FALSE())=0,VLOOKUP(A299,Soil!$B$2:$R$14,8,FALSE()),0.000000000001)</f>
        <v>1E-012</v>
      </c>
      <c r="E299" s="0" t="n">
        <f aca="false">IF(VLOOKUP(SoilVeg!C299,LU!$A$2:$O$27,15,FALSE())=0,VLOOKUP(A299,Soil!$B$2:$R$14,10,FALSE()),0.000000000001)</f>
        <v>1E-012</v>
      </c>
      <c r="F299" s="0" t="n">
        <f aca="false">VLOOKUP(A299,Soil!$B$2:$P$17,14,FALSE())</f>
        <v>0.012</v>
      </c>
      <c r="G299" s="0" t="n">
        <f aca="false">VLOOKUP(B299,LU!$B$1:$N$51,6,FALSE())</f>
        <v>0</v>
      </c>
      <c r="H299" s="0" t="n">
        <f aca="false">VLOOKUP(B299,LU!$B$1:$N$51,7,FALSE())</f>
        <v>0</v>
      </c>
      <c r="I299" s="0" t="n">
        <f aca="false">VLOOKUP(B299,LU!$B$1:$N$51,8,FALSE())</f>
        <v>150</v>
      </c>
      <c r="J299" s="0" t="n">
        <f aca="false">VLOOKUP(A299,Soil!$B$2:$P$17,13,FALSE())</f>
        <v>1.7025</v>
      </c>
      <c r="K299" s="0" t="n">
        <f aca="false">VLOOKUP(B299,LU!$B$1:$N$51,5,FALSE())</f>
        <v>0.01</v>
      </c>
      <c r="L299" s="0" t="n">
        <f aca="false">VLOOKUP(A299,Soil!$B$2:$P$17,15,FALSE())</f>
        <v>0.6028</v>
      </c>
      <c r="M299" s="0" t="n">
        <f aca="false">SoilVeg!G299</f>
        <v>100</v>
      </c>
      <c r="N299" s="0" t="n">
        <f aca="false">SoilVeg!H299</f>
        <v>1</v>
      </c>
      <c r="O299" s="0" t="n">
        <f aca="false">VLOOKUP(A299,Soil!$B$2:$S$14,18,FALSE())</f>
        <v>0.01</v>
      </c>
    </row>
    <row r="300" customFormat="false" ht="14.25" hidden="false" customHeight="false" outlineLevel="0" collapsed="false">
      <c r="A300" s="1" t="str">
        <f aca="false">SoilVeg!B300</f>
        <v>SICL</v>
      </c>
      <c r="B300" s="1" t="str">
        <f aca="false">SoilVeg!D300</f>
        <v>MOK</v>
      </c>
      <c r="C300" s="1" t="str">
        <f aca="false">SoilVeg!A300</f>
        <v>SICLMOK</v>
      </c>
      <c r="D300" s="0" t="n">
        <f aca="false">IF(VLOOKUP(SoilVeg!C300,LU!$A$2:$O$27,15,FALSE())=0,VLOOKUP(A300,Soil!$B$2:$R$14,8,FALSE()),0.000000000001)</f>
        <v>1.81567361111111E-006</v>
      </c>
      <c r="E300" s="0" t="n">
        <f aca="false">IF(VLOOKUP(SoilVeg!C300,LU!$A$2:$O$27,15,FALSE())=0,VLOOKUP(A300,Soil!$B$2:$R$14,10,FALSE()),0.000000000001)</f>
        <v>0.000185751128059841</v>
      </c>
      <c r="F300" s="0" t="n">
        <f aca="false">VLOOKUP(A300,Soil!$B$2:$P$17,14,FALSE())</f>
        <v>0.012</v>
      </c>
      <c r="G300" s="0" t="n">
        <f aca="false">VLOOKUP(B300,LU!$B$1:$N$51,6,FALSE())</f>
        <v>1.35454545455</v>
      </c>
      <c r="H300" s="0" t="n">
        <f aca="false">VLOOKUP(B300,LU!$B$1:$N$51,7,FALSE())</f>
        <v>0.62272727273</v>
      </c>
      <c r="I300" s="0" t="n">
        <f aca="false">VLOOKUP(B300,LU!$B$1:$N$51,8,FALSE())</f>
        <v>10</v>
      </c>
      <c r="J300" s="0" t="n">
        <f aca="false">VLOOKUP(A300,Soil!$B$2:$P$17,13,FALSE())</f>
        <v>1.7025</v>
      </c>
      <c r="K300" s="0" t="n">
        <f aca="false">VLOOKUP(B300,LU!$B$1:$N$51,5,FALSE())</f>
        <v>0.4</v>
      </c>
      <c r="L300" s="0" t="n">
        <f aca="false">VLOOKUP(A300,Soil!$B$2:$P$17,15,FALSE())</f>
        <v>0.6028</v>
      </c>
      <c r="M300" s="0" t="n">
        <f aca="false">SoilVeg!G300</f>
        <v>22.2</v>
      </c>
      <c r="N300" s="0" t="n">
        <f aca="false">SoilVeg!H300</f>
        <v>0.264</v>
      </c>
      <c r="O300" s="0" t="n">
        <f aca="false">VLOOKUP(A300,Soil!$B$2:$S$14,18,FALSE())</f>
        <v>0.01</v>
      </c>
    </row>
    <row r="301" customFormat="false" ht="14.25" hidden="false" customHeight="false" outlineLevel="0" collapsed="false">
      <c r="A301" s="1" t="str">
        <f aca="false">SoilVeg!B301</f>
        <v>SICL</v>
      </c>
      <c r="B301" s="1" t="str">
        <f aca="false">SoilVeg!D301</f>
        <v>RET</v>
      </c>
      <c r="C301" s="1" t="str">
        <f aca="false">SoilVeg!A301</f>
        <v>SICLRET</v>
      </c>
      <c r="D301" s="0" t="n">
        <f aca="false">IF(VLOOKUP(SoilVeg!C301,LU!$A$2:$O$27,15,FALSE())=0,VLOOKUP(A301,Soil!$B$2:$R$14,8,FALSE()),0.000000000001)</f>
        <v>1.81567361111111E-006</v>
      </c>
      <c r="E301" s="0" t="n">
        <f aca="false">IF(VLOOKUP(SoilVeg!C301,LU!$A$2:$O$27,15,FALSE())=0,VLOOKUP(A301,Soil!$B$2:$R$14,10,FALSE()),0.000000000001)</f>
        <v>0.000185751128059841</v>
      </c>
      <c r="F301" s="0" t="n">
        <f aca="false">VLOOKUP(A301,Soil!$B$2:$P$17,14,FALSE())</f>
        <v>0.012</v>
      </c>
      <c r="G301" s="0" t="n">
        <f aca="false">VLOOKUP(B301,LU!$B$1:$N$51,6,FALSE())</f>
        <v>1.1</v>
      </c>
      <c r="H301" s="0" t="n">
        <f aca="false">VLOOKUP(B301,LU!$B$1:$N$51,7,FALSE())</f>
        <v>0.4</v>
      </c>
      <c r="I301" s="0" t="n">
        <f aca="false">VLOOKUP(B301,LU!$B$1:$N$51,8,FALSE())</f>
        <v>150</v>
      </c>
      <c r="J301" s="0" t="n">
        <f aca="false">VLOOKUP(A301,Soil!$B$2:$P$17,13,FALSE())</f>
        <v>1.7025</v>
      </c>
      <c r="K301" s="0" t="n">
        <f aca="false">VLOOKUP(B301,LU!$B$1:$N$51,5,FALSE())</f>
        <v>0.275</v>
      </c>
      <c r="L301" s="0" t="n">
        <f aca="false">VLOOKUP(A301,Soil!$B$2:$P$17,15,FALSE())</f>
        <v>0.6028</v>
      </c>
      <c r="M301" s="0" t="n">
        <f aca="false">SoilVeg!G301</f>
        <v>22.2</v>
      </c>
      <c r="N301" s="0" t="n">
        <f aca="false">SoilVeg!H301</f>
        <v>0.264</v>
      </c>
      <c r="O301" s="0" t="n">
        <f aca="false">VLOOKUP(A301,Soil!$B$2:$S$14,18,FALSE())</f>
        <v>0.01</v>
      </c>
    </row>
    <row r="302" customFormat="false" ht="14.25" hidden="false" customHeight="false" outlineLevel="0" collapsed="false">
      <c r="A302" s="1" t="str">
        <f aca="false">SoilVeg!B302</f>
        <v>NO</v>
      </c>
      <c r="B302" s="1" t="str">
        <f aca="false">SoilVeg!D302</f>
        <v>OP</v>
      </c>
      <c r="C302" s="1" t="str">
        <f aca="false">SoilVeg!A302</f>
        <v>NOOP</v>
      </c>
      <c r="D302" s="0" t="n">
        <f aca="false">IF(VLOOKUP(SoilVeg!C302,LU!$A$2:$O$27,15,FALSE())=0,VLOOKUP(A302,Soil!$B$2:$R$14,8,FALSE()),0.000000000001)</f>
        <v>0</v>
      </c>
      <c r="E302" s="0" t="n">
        <f aca="false">IF(VLOOKUP(SoilVeg!C302,LU!$A$2:$O$27,15,FALSE())=0,VLOOKUP(A302,Soil!$B$2:$R$14,10,FALSE()),0.000000000001)</f>
        <v>0</v>
      </c>
      <c r="F302" s="0" t="n">
        <f aca="false">VLOOKUP(A302,Soil!$B$2:$P$17,14,FALSE())</f>
        <v>0.01</v>
      </c>
      <c r="G302" s="0" t="n">
        <f aca="false">VLOOKUP(B302,LU!$B$1:$N$51,6,FALSE())</f>
        <v>0.16</v>
      </c>
      <c r="H302" s="0" t="n">
        <f aca="false">VLOOKUP(B302,LU!$B$1:$N$51,7,FALSE())</f>
        <v>0.13</v>
      </c>
      <c r="I302" s="0" t="n">
        <f aca="false">VLOOKUP(B302,LU!$B$1:$N$51,8,FALSE())</f>
        <v>5</v>
      </c>
      <c r="J302" s="0" t="n">
        <f aca="false">VLOOKUP(A302,Soil!$B$2:$P$17,13,FALSE())</f>
        <v>1.5847</v>
      </c>
      <c r="K302" s="0" t="n">
        <f aca="false">VLOOKUP(B302,LU!$B$1:$N$51,5,FALSE())</f>
        <v>0.075</v>
      </c>
      <c r="L302" s="0" t="n">
        <f aca="false">VLOOKUP(A302,Soil!$B$2:$P$17,15,FALSE())</f>
        <v>0.48887216</v>
      </c>
      <c r="M302" s="0" t="n">
        <f aca="false">SoilVeg!G302</f>
        <v>50</v>
      </c>
      <c r="N302" s="0" t="n">
        <f aca="false">SoilVeg!H302</f>
        <v>3</v>
      </c>
      <c r="O302" s="0" t="n">
        <f aca="false">VLOOKUP(A302,Soil!$B$2:$S$14,18,FALSE())</f>
        <v>1</v>
      </c>
    </row>
    <row r="303" customFormat="false" ht="14.25" hidden="false" customHeight="false" outlineLevel="0" collapsed="false">
      <c r="A303" s="1" t="str">
        <f aca="false">SoilVeg!B303</f>
        <v>NO</v>
      </c>
      <c r="B303" s="1" t="str">
        <f aca="false">SoilVeg!D303</f>
        <v>OPTP</v>
      </c>
      <c r="C303" s="1" t="str">
        <f aca="false">SoilVeg!A303</f>
        <v>NOOPTP</v>
      </c>
      <c r="D303" s="0" t="n">
        <f aca="false">IF(VLOOKUP(SoilVeg!C303,LU!$A$2:$O$27,15,FALSE())=0,VLOOKUP(A303,Soil!$B$2:$R$14,8,FALSE()),0.000000000001)</f>
        <v>0</v>
      </c>
      <c r="E303" s="0" t="n">
        <f aca="false">IF(VLOOKUP(SoilVeg!C303,LU!$A$2:$O$27,15,FALSE())=0,VLOOKUP(A303,Soil!$B$2:$R$14,10,FALSE()),0.000000000001)</f>
        <v>0</v>
      </c>
      <c r="F303" s="0" t="n">
        <f aca="false">VLOOKUP(A303,Soil!$B$2:$P$17,14,FALSE())</f>
        <v>0.01</v>
      </c>
      <c r="G303" s="0" t="n">
        <f aca="false">VLOOKUP(B303,LU!$B$1:$N$51,6,FALSE())</f>
        <v>1.1</v>
      </c>
      <c r="H303" s="0" t="n">
        <f aca="false">VLOOKUP(B303,LU!$B$1:$N$51,7,FALSE())</f>
        <v>0.4</v>
      </c>
      <c r="I303" s="0" t="n">
        <f aca="false">VLOOKUP(B303,LU!$B$1:$N$51,8,FALSE())</f>
        <v>7</v>
      </c>
      <c r="J303" s="0" t="n">
        <f aca="false">VLOOKUP(A303,Soil!$B$2:$P$17,13,FALSE())</f>
        <v>1.5847</v>
      </c>
      <c r="K303" s="0" t="n">
        <f aca="false">VLOOKUP(B303,LU!$B$1:$N$51,5,FALSE())</f>
        <v>0.275</v>
      </c>
      <c r="L303" s="0" t="n">
        <f aca="false">VLOOKUP(A303,Soil!$B$2:$P$17,15,FALSE())</f>
        <v>0.48887216</v>
      </c>
      <c r="M303" s="0" t="n">
        <f aca="false">SoilVeg!G303</f>
        <v>100</v>
      </c>
      <c r="N303" s="0" t="n">
        <f aca="false">SoilVeg!H303</f>
        <v>3</v>
      </c>
      <c r="O303" s="0" t="n">
        <f aca="false">VLOOKUP(A303,Soil!$B$2:$S$14,18,FALSE())</f>
        <v>1</v>
      </c>
    </row>
    <row r="304" customFormat="false" ht="14.25" hidden="false" customHeight="false" outlineLevel="0" collapsed="false">
      <c r="A304" s="1" t="str">
        <f aca="false">SoilVeg!B304</f>
        <v>NO</v>
      </c>
      <c r="B304" s="1" t="str">
        <f aca="false">SoilVeg!D304</f>
        <v>OPSR</v>
      </c>
      <c r="C304" s="1" t="str">
        <f aca="false">SoilVeg!A304</f>
        <v>NOOPSR</v>
      </c>
      <c r="D304" s="0" t="n">
        <f aca="false">IF(VLOOKUP(SoilVeg!C304,LU!$A$2:$O$27,15,FALSE())=0,VLOOKUP(A304,Soil!$B$2:$R$14,8,FALSE()),0.000000000001)</f>
        <v>0</v>
      </c>
      <c r="E304" s="0" t="n">
        <f aca="false">IF(VLOOKUP(SoilVeg!C304,LU!$A$2:$O$27,15,FALSE())=0,VLOOKUP(A304,Soil!$B$2:$R$14,10,FALSE()),0.000000000001)</f>
        <v>0</v>
      </c>
      <c r="F304" s="0" t="n">
        <f aca="false">VLOOKUP(A304,Soil!$B$2:$P$17,14,FALSE())</f>
        <v>0.01</v>
      </c>
      <c r="G304" s="0" t="n">
        <f aca="false">VLOOKUP(B304,LU!$B$1:$N$51,6,FALSE())</f>
        <v>0.26</v>
      </c>
      <c r="H304" s="0" t="n">
        <f aca="false">VLOOKUP(B304,LU!$B$1:$N$51,7,FALSE())</f>
        <v>0.25</v>
      </c>
      <c r="I304" s="0" t="n">
        <f aca="false">VLOOKUP(B304,LU!$B$1:$N$51,8,FALSE())</f>
        <v>4</v>
      </c>
      <c r="J304" s="0" t="n">
        <f aca="false">VLOOKUP(A304,Soil!$B$2:$P$17,13,FALSE())</f>
        <v>1.5847</v>
      </c>
      <c r="K304" s="0" t="n">
        <f aca="false">VLOOKUP(B304,LU!$B$1:$N$51,5,FALSE())</f>
        <v>0.06</v>
      </c>
      <c r="L304" s="0" t="n">
        <f aca="false">VLOOKUP(A304,Soil!$B$2:$P$17,15,FALSE())</f>
        <v>0.48887216</v>
      </c>
      <c r="M304" s="0" t="n">
        <f aca="false">SoilVeg!G304</f>
        <v>40</v>
      </c>
      <c r="N304" s="0" t="n">
        <f aca="false">SoilVeg!H304</f>
        <v>3</v>
      </c>
      <c r="O304" s="0" t="n">
        <f aca="false">VLOOKUP(A304,Soil!$B$2:$S$14,18,FALSE())</f>
        <v>1</v>
      </c>
    </row>
    <row r="305" customFormat="false" ht="14.25" hidden="false" customHeight="false" outlineLevel="0" collapsed="false">
      <c r="A305" s="1" t="str">
        <f aca="false">SoilVeg!B305</f>
        <v>NO</v>
      </c>
      <c r="B305" s="1" t="str">
        <f aca="false">SoilVeg!D305</f>
        <v>OPUR</v>
      </c>
      <c r="C305" s="1" t="str">
        <f aca="false">SoilVeg!A305</f>
        <v>NOOPUR</v>
      </c>
      <c r="D305" s="0" t="n">
        <f aca="false">IF(VLOOKUP(SoilVeg!C305,LU!$A$2:$O$27,15,FALSE())=0,VLOOKUP(A305,Soil!$B$2:$R$14,8,FALSE()),0.000000000001)</f>
        <v>0</v>
      </c>
      <c r="E305" s="0" t="n">
        <f aca="false">IF(VLOOKUP(SoilVeg!C305,LU!$A$2:$O$27,15,FALSE())=0,VLOOKUP(A305,Soil!$B$2:$R$14,10,FALSE()),0.000000000001)</f>
        <v>0</v>
      </c>
      <c r="F305" s="0" t="n">
        <f aca="false">VLOOKUP(A305,Soil!$B$2:$P$17,14,FALSE())</f>
        <v>0.01</v>
      </c>
      <c r="G305" s="0" t="n">
        <f aca="false">VLOOKUP(B305,LU!$B$1:$N$51,6,FALSE())</f>
        <v>0.4</v>
      </c>
      <c r="H305" s="0" t="n">
        <f aca="false">VLOOKUP(B305,LU!$B$1:$N$51,7,FALSE())</f>
        <v>0.3</v>
      </c>
      <c r="I305" s="0" t="n">
        <f aca="false">VLOOKUP(B305,LU!$B$1:$N$51,8,FALSE())</f>
        <v>6</v>
      </c>
      <c r="J305" s="0" t="n">
        <f aca="false">VLOOKUP(A305,Soil!$B$2:$P$17,13,FALSE())</f>
        <v>1.5847</v>
      </c>
      <c r="K305" s="0" t="n">
        <f aca="false">VLOOKUP(B305,LU!$B$1:$N$51,5,FALSE())</f>
        <v>0.1</v>
      </c>
      <c r="L305" s="0" t="n">
        <f aca="false">VLOOKUP(A305,Soil!$B$2:$P$17,15,FALSE())</f>
        <v>0.48887216</v>
      </c>
      <c r="M305" s="0" t="n">
        <f aca="false">SoilVeg!G305</f>
        <v>50</v>
      </c>
      <c r="N305" s="0" t="n">
        <f aca="false">SoilVeg!H305</f>
        <v>3</v>
      </c>
      <c r="O305" s="0" t="n">
        <f aca="false">VLOOKUP(A305,Soil!$B$2:$S$14,18,FALSE())</f>
        <v>1</v>
      </c>
    </row>
    <row r="306" customFormat="false" ht="14.25" hidden="false" customHeight="false" outlineLevel="0" collapsed="false">
      <c r="A306" s="1" t="str">
        <f aca="false">SoilVeg!B306</f>
        <v>NO</v>
      </c>
      <c r="B306" s="1" t="str">
        <f aca="false">SoilVeg!D306</f>
        <v>OPU</v>
      </c>
      <c r="C306" s="1" t="str">
        <f aca="false">SoilVeg!A306</f>
        <v>NOOPU</v>
      </c>
      <c r="D306" s="0" t="n">
        <f aca="false">IF(VLOOKUP(SoilVeg!C306,LU!$A$2:$O$27,15,FALSE())=0,VLOOKUP(A306,Soil!$B$2:$R$14,8,FALSE()),0.000000000001)</f>
        <v>0</v>
      </c>
      <c r="E306" s="0" t="n">
        <f aca="false">IF(VLOOKUP(SoilVeg!C306,LU!$A$2:$O$27,15,FALSE())=0,VLOOKUP(A306,Soil!$B$2:$R$14,10,FALSE()),0.000000000001)</f>
        <v>0</v>
      </c>
      <c r="F306" s="0" t="n">
        <f aca="false">VLOOKUP(A306,Soil!$B$2:$P$17,14,FALSE())</f>
        <v>0.01</v>
      </c>
      <c r="G306" s="0" t="n">
        <f aca="false">VLOOKUP(B306,LU!$B$1:$N$51,6,FALSE())</f>
        <v>0</v>
      </c>
      <c r="H306" s="0" t="n">
        <f aca="false">VLOOKUP(B306,LU!$B$1:$N$51,7,FALSE())</f>
        <v>0</v>
      </c>
      <c r="I306" s="0" t="n">
        <f aca="false">VLOOKUP(B306,LU!$B$1:$N$51,8,FALSE())</f>
        <v>3.5</v>
      </c>
      <c r="J306" s="0" t="n">
        <f aca="false">VLOOKUP(A306,Soil!$B$2:$P$17,13,FALSE())</f>
        <v>1.5847</v>
      </c>
      <c r="K306" s="0" t="n">
        <f aca="false">VLOOKUP(B306,LU!$B$1:$N$51,5,FALSE())</f>
        <v>0.03</v>
      </c>
      <c r="L306" s="0" t="n">
        <f aca="false">VLOOKUP(A306,Soil!$B$2:$P$17,15,FALSE())</f>
        <v>0.48887216</v>
      </c>
      <c r="M306" s="0" t="n">
        <f aca="false">SoilVeg!G306</f>
        <v>33.3333333333333</v>
      </c>
      <c r="N306" s="0" t="n">
        <f aca="false">SoilVeg!H306</f>
        <v>3</v>
      </c>
      <c r="O306" s="0" t="n">
        <f aca="false">VLOOKUP(A306,Soil!$B$2:$S$14,18,FALSE())</f>
        <v>1</v>
      </c>
    </row>
    <row r="307" customFormat="false" ht="14.25" hidden="false" customHeight="false" outlineLevel="0" collapsed="false">
      <c r="A307" s="1" t="str">
        <f aca="false">SoilVeg!B307</f>
        <v>NO</v>
      </c>
      <c r="B307" s="1" t="str">
        <f aca="false">SoilVeg!D307</f>
        <v>TP</v>
      </c>
      <c r="C307" s="1" t="str">
        <f aca="false">SoilVeg!A307</f>
        <v>NOTP</v>
      </c>
      <c r="D307" s="0" t="n">
        <f aca="false">IF(VLOOKUP(SoilVeg!C307,LU!$A$2:$O$27,15,FALSE())=0,VLOOKUP(A307,Soil!$B$2:$R$14,8,FALSE()),0.000000000001)</f>
        <v>0</v>
      </c>
      <c r="E307" s="0" t="n">
        <f aca="false">IF(VLOOKUP(SoilVeg!C307,LU!$A$2:$O$27,15,FALSE())=0,VLOOKUP(A307,Soil!$B$2:$R$14,10,FALSE()),0.000000000001)</f>
        <v>0</v>
      </c>
      <c r="F307" s="0" t="n">
        <f aca="false">VLOOKUP(A307,Soil!$B$2:$P$17,14,FALSE())</f>
        <v>0.01</v>
      </c>
      <c r="G307" s="0" t="n">
        <f aca="false">VLOOKUP(B307,LU!$B$1:$N$51,6,FALSE())</f>
        <v>1.1</v>
      </c>
      <c r="H307" s="0" t="n">
        <f aca="false">VLOOKUP(B307,LU!$B$1:$N$51,7,FALSE())</f>
        <v>0.4</v>
      </c>
      <c r="I307" s="0" t="n">
        <f aca="false">VLOOKUP(B307,LU!$B$1:$N$51,8,FALSE())</f>
        <v>7</v>
      </c>
      <c r="J307" s="0" t="n">
        <f aca="false">VLOOKUP(A307,Soil!$B$2:$P$17,13,FALSE())</f>
        <v>1.5847</v>
      </c>
      <c r="K307" s="0" t="n">
        <f aca="false">VLOOKUP(B307,LU!$B$1:$N$51,5,FALSE())</f>
        <v>0.275</v>
      </c>
      <c r="L307" s="0" t="n">
        <f aca="false">VLOOKUP(A307,Soil!$B$2:$P$17,15,FALSE())</f>
        <v>0.48887216</v>
      </c>
      <c r="M307" s="0" t="n">
        <f aca="false">SoilVeg!G307</f>
        <v>100</v>
      </c>
      <c r="N307" s="0" t="n">
        <f aca="false">SoilVeg!H307</f>
        <v>3</v>
      </c>
      <c r="O307" s="0" t="n">
        <f aca="false">VLOOKUP(A307,Soil!$B$2:$S$14,18,FALSE())</f>
        <v>1</v>
      </c>
    </row>
    <row r="308" customFormat="false" ht="14.25" hidden="false" customHeight="false" outlineLevel="0" collapsed="false">
      <c r="A308" s="1" t="str">
        <f aca="false">SoilVeg!B308</f>
        <v>NO</v>
      </c>
      <c r="B308" s="1" t="str">
        <f aca="false">SoilVeg!D308</f>
        <v>LP</v>
      </c>
      <c r="C308" s="1" t="str">
        <f aca="false">SoilVeg!A308</f>
        <v>NOLP</v>
      </c>
      <c r="D308" s="0" t="n">
        <f aca="false">IF(VLOOKUP(SoilVeg!C308,LU!$A$2:$O$27,15,FALSE())=0,VLOOKUP(A308,Soil!$B$2:$R$14,8,FALSE()),0.000000000001)</f>
        <v>0</v>
      </c>
      <c r="E308" s="0" t="n">
        <f aca="false">IF(VLOOKUP(SoilVeg!C308,LU!$A$2:$O$27,15,FALSE())=0,VLOOKUP(A308,Soil!$B$2:$R$14,10,FALSE()),0.000000000001)</f>
        <v>0</v>
      </c>
      <c r="F308" s="0" t="n">
        <f aca="false">VLOOKUP(A308,Soil!$B$2:$P$17,14,FALSE())</f>
        <v>0.01</v>
      </c>
      <c r="G308" s="0" t="n">
        <f aca="false">VLOOKUP(B308,LU!$B$1:$N$51,6,FALSE())</f>
        <v>3</v>
      </c>
      <c r="H308" s="0" t="n">
        <f aca="false">VLOOKUP(B308,LU!$B$1:$N$51,7,FALSE())</f>
        <v>0.62272727273</v>
      </c>
      <c r="I308" s="0" t="n">
        <f aca="false">VLOOKUP(B308,LU!$B$1:$N$51,8,FALSE())</f>
        <v>9.45454545455</v>
      </c>
      <c r="J308" s="0" t="n">
        <f aca="false">VLOOKUP(A308,Soil!$B$2:$P$17,13,FALSE())</f>
        <v>1.5847</v>
      </c>
      <c r="K308" s="0" t="n">
        <f aca="false">VLOOKUP(B308,LU!$B$1:$N$51,5,FALSE())</f>
        <v>0.4</v>
      </c>
      <c r="L308" s="0" t="n">
        <f aca="false">VLOOKUP(A308,Soil!$B$2:$P$17,15,FALSE())</f>
        <v>0.48887216</v>
      </c>
      <c r="M308" s="0" t="n">
        <f aca="false">SoilVeg!G308</f>
        <v>100</v>
      </c>
      <c r="N308" s="0" t="n">
        <f aca="false">SoilVeg!H308</f>
        <v>3</v>
      </c>
      <c r="O308" s="0" t="n">
        <f aca="false">VLOOKUP(A308,Soil!$B$2:$S$14,18,FALSE())</f>
        <v>1</v>
      </c>
    </row>
    <row r="309" customFormat="false" ht="14.25" hidden="false" customHeight="false" outlineLevel="0" collapsed="false">
      <c r="A309" s="1" t="str">
        <f aca="false">SoilVeg!B309</f>
        <v>NO</v>
      </c>
      <c r="B309" s="1" t="str">
        <f aca="false">SoilVeg!D309</f>
        <v>LPL</v>
      </c>
      <c r="C309" s="1" t="str">
        <f aca="false">SoilVeg!A309</f>
        <v>NOLPL</v>
      </c>
      <c r="D309" s="0" t="n">
        <f aca="false">IF(VLOOKUP(SoilVeg!C309,LU!$A$2:$O$27,15,FALSE())=0,VLOOKUP(A309,Soil!$B$2:$R$14,8,FALSE()),0.000000000001)</f>
        <v>0</v>
      </c>
      <c r="E309" s="0" t="n">
        <f aca="false">IF(VLOOKUP(SoilVeg!C309,LU!$A$2:$O$27,15,FALSE())=0,VLOOKUP(A309,Soil!$B$2:$R$14,10,FALSE()),0.000000000001)</f>
        <v>0</v>
      </c>
      <c r="F309" s="0" t="n">
        <f aca="false">VLOOKUP(A309,Soil!$B$2:$P$17,14,FALSE())</f>
        <v>0.01</v>
      </c>
      <c r="G309" s="0" t="n">
        <f aca="false">VLOOKUP(B309,LU!$B$1:$N$51,6,FALSE())</f>
        <v>4</v>
      </c>
      <c r="H309" s="0" t="n">
        <f aca="false">VLOOKUP(B309,LU!$B$1:$N$51,7,FALSE())</f>
        <v>0.62272727273</v>
      </c>
      <c r="I309" s="0" t="n">
        <f aca="false">VLOOKUP(B309,LU!$B$1:$N$51,8,FALSE())</f>
        <v>10.5</v>
      </c>
      <c r="J309" s="0" t="n">
        <f aca="false">VLOOKUP(A309,Soil!$B$2:$P$17,13,FALSE())</f>
        <v>1.5847</v>
      </c>
      <c r="K309" s="0" t="n">
        <f aca="false">VLOOKUP(B309,LU!$B$1:$N$51,5,FALSE())</f>
        <v>0.6</v>
      </c>
      <c r="L309" s="0" t="n">
        <f aca="false">VLOOKUP(A309,Soil!$B$2:$P$17,15,FALSE())</f>
        <v>0.48887216</v>
      </c>
      <c r="M309" s="0" t="n">
        <f aca="false">SoilVeg!G309</f>
        <v>100</v>
      </c>
      <c r="N309" s="0" t="n">
        <f aca="false">SoilVeg!H309</f>
        <v>3</v>
      </c>
      <c r="O309" s="0" t="n">
        <f aca="false">VLOOKUP(A309,Soil!$B$2:$S$14,18,FALSE())</f>
        <v>1</v>
      </c>
    </row>
    <row r="310" customFormat="false" ht="14.25" hidden="false" customHeight="false" outlineLevel="0" collapsed="false">
      <c r="A310" s="1" t="str">
        <f aca="false">SoilVeg!B310</f>
        <v>NO</v>
      </c>
      <c r="B310" s="1" t="str">
        <f aca="false">SoilVeg!D310</f>
        <v>LPJ</v>
      </c>
      <c r="C310" s="1" t="str">
        <f aca="false">SoilVeg!A310</f>
        <v>NOLPJ</v>
      </c>
      <c r="D310" s="0" t="n">
        <f aca="false">IF(VLOOKUP(SoilVeg!C310,LU!$A$2:$O$27,15,FALSE())=0,VLOOKUP(A310,Soil!$B$2:$R$14,8,FALSE()),0.000000000001)</f>
        <v>0</v>
      </c>
      <c r="E310" s="0" t="n">
        <f aca="false">IF(VLOOKUP(SoilVeg!C310,LU!$A$2:$O$27,15,FALSE())=0,VLOOKUP(A310,Soil!$B$2:$R$14,10,FALSE()),0.000000000001)</f>
        <v>0</v>
      </c>
      <c r="F310" s="0" t="n">
        <f aca="false">VLOOKUP(A310,Soil!$B$2:$P$17,14,FALSE())</f>
        <v>0.01</v>
      </c>
      <c r="G310" s="0" t="n">
        <f aca="false">VLOOKUP(B310,LU!$B$1:$N$51,6,FALSE())</f>
        <v>3</v>
      </c>
      <c r="H310" s="0" t="n">
        <f aca="false">VLOOKUP(B310,LU!$B$1:$N$51,7,FALSE())</f>
        <v>0.62272727273</v>
      </c>
      <c r="I310" s="0" t="n">
        <f aca="false">VLOOKUP(B310,LU!$B$1:$N$51,8,FALSE())</f>
        <v>6.5</v>
      </c>
      <c r="J310" s="0" t="n">
        <f aca="false">VLOOKUP(A310,Soil!$B$2:$P$17,13,FALSE())</f>
        <v>1.5847</v>
      </c>
      <c r="K310" s="0" t="n">
        <f aca="false">VLOOKUP(B310,LU!$B$1:$N$51,5,FALSE())</f>
        <v>0.35</v>
      </c>
      <c r="L310" s="0" t="n">
        <f aca="false">VLOOKUP(A310,Soil!$B$2:$P$17,15,FALSE())</f>
        <v>0.48887216</v>
      </c>
      <c r="M310" s="0" t="n">
        <f aca="false">SoilVeg!G310</f>
        <v>100</v>
      </c>
      <c r="N310" s="0" t="n">
        <f aca="false">SoilVeg!H310</f>
        <v>3</v>
      </c>
      <c r="O310" s="0" t="n">
        <f aca="false">VLOOKUP(A310,Soil!$B$2:$S$14,18,FALSE())</f>
        <v>1</v>
      </c>
    </row>
    <row r="311" customFormat="false" ht="14.25" hidden="false" customHeight="false" outlineLevel="0" collapsed="false">
      <c r="A311" s="1" t="str">
        <f aca="false">SoilVeg!B311</f>
        <v>NO</v>
      </c>
      <c r="B311" s="1" t="str">
        <f aca="false">SoilVeg!D311</f>
        <v>LPS</v>
      </c>
      <c r="C311" s="1" t="str">
        <f aca="false">SoilVeg!A311</f>
        <v>NOLPS</v>
      </c>
      <c r="D311" s="0" t="n">
        <f aca="false">IF(VLOOKUP(SoilVeg!C311,LU!$A$2:$O$27,15,FALSE())=0,VLOOKUP(A311,Soil!$B$2:$R$14,8,FALSE()),0.000000000001)</f>
        <v>0</v>
      </c>
      <c r="E311" s="0" t="n">
        <f aca="false">IF(VLOOKUP(SoilVeg!C311,LU!$A$2:$O$27,15,FALSE())=0,VLOOKUP(A311,Soil!$B$2:$R$14,10,FALSE()),0.000000000001)</f>
        <v>0</v>
      </c>
      <c r="F311" s="0" t="n">
        <f aca="false">VLOOKUP(A311,Soil!$B$2:$P$17,14,FALSE())</f>
        <v>0.01</v>
      </c>
      <c r="G311" s="0" t="n">
        <f aca="false">VLOOKUP(B311,LU!$B$1:$N$51,6,FALSE())</f>
        <v>4.5</v>
      </c>
      <c r="H311" s="0" t="n">
        <f aca="false">VLOOKUP(B311,LU!$B$1:$N$51,7,FALSE())</f>
        <v>0.8</v>
      </c>
      <c r="I311" s="0" t="n">
        <f aca="false">VLOOKUP(B311,LU!$B$1:$N$51,8,FALSE())</f>
        <v>15</v>
      </c>
      <c r="J311" s="0" t="n">
        <f aca="false">VLOOKUP(A311,Soil!$B$2:$P$17,13,FALSE())</f>
        <v>1.5847</v>
      </c>
      <c r="K311" s="0" t="n">
        <f aca="false">VLOOKUP(B311,LU!$B$1:$N$51,5,FALSE())</f>
        <v>0.8</v>
      </c>
      <c r="L311" s="0" t="n">
        <f aca="false">VLOOKUP(A311,Soil!$B$2:$P$17,15,FALSE())</f>
        <v>0.48887216</v>
      </c>
      <c r="M311" s="0" t="n">
        <f aca="false">SoilVeg!G311</f>
        <v>100</v>
      </c>
      <c r="N311" s="0" t="n">
        <f aca="false">SoilVeg!H311</f>
        <v>3</v>
      </c>
      <c r="O311" s="0" t="n">
        <f aca="false">VLOOKUP(A311,Soil!$B$2:$S$14,18,FALSE())</f>
        <v>1</v>
      </c>
    </row>
    <row r="312" customFormat="false" ht="14.25" hidden="false" customHeight="false" outlineLevel="0" collapsed="false">
      <c r="A312" s="1" t="str">
        <f aca="false">SoilVeg!B312</f>
        <v>NO</v>
      </c>
      <c r="B312" s="1" t="str">
        <f aca="false">SoilVeg!D312</f>
        <v>LPK</v>
      </c>
      <c r="C312" s="1" t="str">
        <f aca="false">SoilVeg!A312</f>
        <v>NOLPK</v>
      </c>
      <c r="D312" s="0" t="n">
        <f aca="false">IF(VLOOKUP(SoilVeg!C312,LU!$A$2:$O$27,15,FALSE())=0,VLOOKUP(A312,Soil!$B$2:$R$14,8,FALSE()),0.000000000001)</f>
        <v>0</v>
      </c>
      <c r="E312" s="0" t="n">
        <f aca="false">IF(VLOOKUP(SoilVeg!C312,LU!$A$2:$O$27,15,FALSE())=0,VLOOKUP(A312,Soil!$B$2:$R$14,10,FALSE()),0.000000000001)</f>
        <v>0</v>
      </c>
      <c r="F312" s="0" t="n">
        <f aca="false">VLOOKUP(A312,Soil!$B$2:$P$17,14,FALSE())</f>
        <v>0.01</v>
      </c>
      <c r="G312" s="0" t="n">
        <f aca="false">VLOOKUP(B312,LU!$B$1:$N$51,6,FALSE())</f>
        <v>3</v>
      </c>
      <c r="H312" s="0" t="n">
        <f aca="false">VLOOKUP(B312,LU!$B$1:$N$51,7,FALSE())</f>
        <v>0.6</v>
      </c>
      <c r="I312" s="0" t="n">
        <f aca="false">VLOOKUP(B312,LU!$B$1:$N$51,8,FALSE())</f>
        <v>15</v>
      </c>
      <c r="J312" s="0" t="n">
        <f aca="false">VLOOKUP(A312,Soil!$B$2:$P$17,13,FALSE())</f>
        <v>1.5847</v>
      </c>
      <c r="K312" s="0" t="n">
        <f aca="false">VLOOKUP(B312,LU!$B$1:$N$51,5,FALSE())</f>
        <v>0.8</v>
      </c>
      <c r="L312" s="0" t="n">
        <f aca="false">VLOOKUP(A312,Soil!$B$2:$P$17,15,FALSE())</f>
        <v>0.48887216</v>
      </c>
      <c r="M312" s="0" t="n">
        <f aca="false">SoilVeg!G312</f>
        <v>100</v>
      </c>
      <c r="N312" s="0" t="n">
        <f aca="false">SoilVeg!H312</f>
        <v>3</v>
      </c>
      <c r="O312" s="0" t="n">
        <f aca="false">VLOOKUP(A312,Soil!$B$2:$S$14,18,FALSE())</f>
        <v>1</v>
      </c>
    </row>
    <row r="313" customFormat="false" ht="14.25" hidden="false" customHeight="false" outlineLevel="0" collapsed="false">
      <c r="A313" s="1" t="str">
        <f aca="false">SoilVeg!B313</f>
        <v>NO</v>
      </c>
      <c r="B313" s="1" t="str">
        <f aca="false">SoilVeg!D313</f>
        <v>AZP</v>
      </c>
      <c r="C313" s="1" t="str">
        <f aca="false">SoilVeg!A313</f>
        <v>NOAZP</v>
      </c>
      <c r="D313" s="0" t="n">
        <f aca="false">IF(VLOOKUP(SoilVeg!C313,LU!$A$2:$O$27,15,FALSE())=0,VLOOKUP(A313,Soil!$B$2:$R$14,8,FALSE()),0.000000000001)</f>
        <v>1E-012</v>
      </c>
      <c r="E313" s="0" t="n">
        <f aca="false">IF(VLOOKUP(SoilVeg!C313,LU!$A$2:$O$27,15,FALSE())=0,VLOOKUP(A313,Soil!$B$2:$R$14,10,FALSE()),0.000000000001)</f>
        <v>1E-012</v>
      </c>
      <c r="F313" s="0" t="n">
        <f aca="false">VLOOKUP(A313,Soil!$B$2:$P$17,14,FALSE())</f>
        <v>0.01</v>
      </c>
      <c r="G313" s="0" t="n">
        <f aca="false">VLOOKUP(B313,LU!$B$1:$N$51,6,FALSE())</f>
        <v>0</v>
      </c>
      <c r="H313" s="0" t="n">
        <f aca="false">VLOOKUP(B313,LU!$B$1:$N$51,7,FALSE())</f>
        <v>0</v>
      </c>
      <c r="I313" s="0" t="n">
        <f aca="false">VLOOKUP(B313,LU!$B$1:$N$51,8,FALSE())</f>
        <v>2.5</v>
      </c>
      <c r="J313" s="0" t="n">
        <f aca="false">VLOOKUP(A313,Soil!$B$2:$P$17,13,FALSE())</f>
        <v>1.5847</v>
      </c>
      <c r="K313" s="0" t="n">
        <f aca="false">VLOOKUP(B313,LU!$B$1:$N$51,5,FALSE())</f>
        <v>0.05</v>
      </c>
      <c r="L313" s="0" t="n">
        <f aca="false">VLOOKUP(A313,Soil!$B$2:$P$17,15,FALSE())</f>
        <v>0.48887216</v>
      </c>
      <c r="M313" s="0" t="n">
        <f aca="false">SoilVeg!G313</f>
        <v>100</v>
      </c>
      <c r="N313" s="0" t="n">
        <f aca="false">SoilVeg!H313</f>
        <v>1</v>
      </c>
      <c r="O313" s="0" t="n">
        <f aca="false">VLOOKUP(A313,Soil!$B$2:$S$14,18,FALSE())</f>
        <v>1</v>
      </c>
    </row>
    <row r="314" customFormat="false" ht="14.25" hidden="false" customHeight="false" outlineLevel="0" collapsed="false">
      <c r="A314" s="1" t="str">
        <f aca="false">SoilVeg!B314</f>
        <v>NO</v>
      </c>
      <c r="B314" s="1" t="str">
        <f aca="false">SoilVeg!D314</f>
        <v>AZPN</v>
      </c>
      <c r="C314" s="1" t="str">
        <f aca="false">SoilVeg!A314</f>
        <v>NOAZPN</v>
      </c>
      <c r="D314" s="0" t="n">
        <f aca="false">IF(VLOOKUP(SoilVeg!C314,LU!$A$2:$O$27,15,FALSE())=0,VLOOKUP(A314,Soil!$B$2:$R$14,8,FALSE()),0.000000000001)</f>
        <v>1E-012</v>
      </c>
      <c r="E314" s="0" t="n">
        <f aca="false">IF(VLOOKUP(SoilVeg!C314,LU!$A$2:$O$27,15,FALSE())=0,VLOOKUP(A314,Soil!$B$2:$R$14,10,FALSE()),0.000000000001)</f>
        <v>1E-012</v>
      </c>
      <c r="F314" s="0" t="n">
        <f aca="false">VLOOKUP(A314,Soil!$B$2:$P$17,14,FALSE())</f>
        <v>0.01</v>
      </c>
      <c r="G314" s="0" t="n">
        <f aca="false">VLOOKUP(B314,LU!$B$1:$N$51,6,FALSE())</f>
        <v>0</v>
      </c>
      <c r="H314" s="0" t="n">
        <f aca="false">VLOOKUP(B314,LU!$B$1:$N$51,7,FALSE())</f>
        <v>0</v>
      </c>
      <c r="I314" s="0" t="n">
        <f aca="false">VLOOKUP(B314,LU!$B$1:$N$51,8,FALSE())</f>
        <v>0</v>
      </c>
      <c r="J314" s="0" t="n">
        <f aca="false">VLOOKUP(A314,Soil!$B$2:$P$17,13,FALSE())</f>
        <v>1.5847</v>
      </c>
      <c r="K314" s="0" t="n">
        <f aca="false">VLOOKUP(B314,LU!$B$1:$N$51,5,FALSE())</f>
        <v>0.01</v>
      </c>
      <c r="L314" s="0" t="n">
        <f aca="false">VLOOKUP(A314,Soil!$B$2:$P$17,15,FALSE())</f>
        <v>0.48887216</v>
      </c>
      <c r="M314" s="0" t="n">
        <f aca="false">SoilVeg!G314</f>
        <v>100</v>
      </c>
      <c r="N314" s="0" t="n">
        <f aca="false">SoilVeg!H314</f>
        <v>1</v>
      </c>
      <c r="O314" s="0" t="n">
        <f aca="false">VLOOKUP(A314,Soil!$B$2:$S$14,18,FALSE())</f>
        <v>1</v>
      </c>
    </row>
    <row r="315" customFormat="false" ht="14.25" hidden="false" customHeight="false" outlineLevel="0" collapsed="false">
      <c r="A315" s="1" t="str">
        <f aca="false">SoilVeg!B315</f>
        <v>NO</v>
      </c>
      <c r="B315" s="1" t="str">
        <f aca="false">SoilVeg!D315</f>
        <v>AZPPL</v>
      </c>
      <c r="C315" s="1" t="str">
        <f aca="false">SoilVeg!A315</f>
        <v>NOAZPPL</v>
      </c>
      <c r="D315" s="0" t="n">
        <f aca="false">IF(VLOOKUP(SoilVeg!C315,LU!$A$2:$O$27,15,FALSE())=0,VLOOKUP(A315,Soil!$B$2:$R$14,8,FALSE()),0.000000000001)</f>
        <v>0</v>
      </c>
      <c r="E315" s="0" t="n">
        <f aca="false">IF(VLOOKUP(SoilVeg!C315,LU!$A$2:$O$27,15,FALSE())=0,VLOOKUP(A315,Soil!$B$2:$R$14,10,FALSE()),0.000000000001)</f>
        <v>0</v>
      </c>
      <c r="F315" s="0" t="n">
        <f aca="false">VLOOKUP(A315,Soil!$B$2:$P$17,14,FALSE())</f>
        <v>0.01</v>
      </c>
      <c r="G315" s="0" t="n">
        <f aca="false">VLOOKUP(B315,LU!$B$1:$N$51,6,FALSE())</f>
        <v>0</v>
      </c>
      <c r="H315" s="0" t="n">
        <f aca="false">VLOOKUP(B315,LU!$B$1:$N$51,7,FALSE())</f>
        <v>0</v>
      </c>
      <c r="I315" s="0" t="n">
        <f aca="false">VLOOKUP(B315,LU!$B$1:$N$51,8,FALSE())</f>
        <v>2.5</v>
      </c>
      <c r="J315" s="0" t="n">
        <f aca="false">VLOOKUP(A315,Soil!$B$2:$P$17,13,FALSE())</f>
        <v>1.5847</v>
      </c>
      <c r="K315" s="0" t="n">
        <f aca="false">VLOOKUP(B315,LU!$B$1:$N$51,5,FALSE())</f>
        <v>0.02</v>
      </c>
      <c r="L315" s="0" t="n">
        <f aca="false">VLOOKUP(A315,Soil!$B$2:$P$17,15,FALSE())</f>
        <v>0.48887216</v>
      </c>
      <c r="M315" s="0" t="n">
        <f aca="false">SoilVeg!G315</f>
        <v>1</v>
      </c>
      <c r="N315" s="0" t="n">
        <f aca="false">SoilVeg!H315</f>
        <v>3</v>
      </c>
      <c r="O315" s="0" t="n">
        <f aca="false">VLOOKUP(A315,Soil!$B$2:$S$14,18,FALSE())</f>
        <v>1</v>
      </c>
    </row>
    <row r="316" customFormat="false" ht="14.25" hidden="false" customHeight="false" outlineLevel="0" collapsed="false">
      <c r="A316" s="1" t="str">
        <f aca="false">SoilVeg!B316</f>
        <v>NO</v>
      </c>
      <c r="B316" s="1" t="str">
        <f aca="false">SoilVeg!D316</f>
        <v>AZPP</v>
      </c>
      <c r="C316" s="1" t="str">
        <f aca="false">SoilVeg!A316</f>
        <v>NOAZPP</v>
      </c>
      <c r="D316" s="0" t="n">
        <f aca="false">IF(VLOOKUP(SoilVeg!C316,LU!$A$2:$O$27,15,FALSE())=0,VLOOKUP(A316,Soil!$B$2:$R$14,8,FALSE()),0.000000000001)</f>
        <v>0</v>
      </c>
      <c r="E316" s="0" t="n">
        <f aca="false">IF(VLOOKUP(SoilVeg!C316,LU!$A$2:$O$27,15,FALSE())=0,VLOOKUP(A316,Soil!$B$2:$R$14,10,FALSE()),0.000000000001)</f>
        <v>0</v>
      </c>
      <c r="F316" s="0" t="n">
        <f aca="false">VLOOKUP(A316,Soil!$B$2:$P$17,14,FALSE())</f>
        <v>0.01</v>
      </c>
      <c r="G316" s="0" t="n">
        <f aca="false">VLOOKUP(B316,LU!$B$1:$N$51,6,FALSE())</f>
        <v>0</v>
      </c>
      <c r="H316" s="0" t="n">
        <f aca="false">VLOOKUP(B316,LU!$B$1:$N$51,7,FALSE())</f>
        <v>0</v>
      </c>
      <c r="I316" s="0" t="n">
        <f aca="false">VLOOKUP(B316,LU!$B$1:$N$51,8,FALSE())</f>
        <v>7</v>
      </c>
      <c r="J316" s="0" t="n">
        <f aca="false">VLOOKUP(A316,Soil!$B$2:$P$17,13,FALSE())</f>
        <v>1.5847</v>
      </c>
      <c r="K316" s="0" t="n">
        <f aca="false">VLOOKUP(B316,LU!$B$1:$N$51,5,FALSE())</f>
        <v>0.1</v>
      </c>
      <c r="L316" s="0" t="n">
        <f aca="false">VLOOKUP(A316,Soil!$B$2:$P$17,15,FALSE())</f>
        <v>0.48887216</v>
      </c>
      <c r="M316" s="0" t="n">
        <f aca="false">SoilVeg!G316</f>
        <v>100</v>
      </c>
      <c r="N316" s="0" t="n">
        <f aca="false">SoilVeg!H316</f>
        <v>3</v>
      </c>
      <c r="O316" s="0" t="n">
        <f aca="false">VLOOKUP(A316,Soil!$B$2:$S$14,18,FALSE())</f>
        <v>1</v>
      </c>
    </row>
    <row r="317" customFormat="false" ht="14.25" hidden="false" customHeight="false" outlineLevel="0" collapsed="false">
      <c r="A317" s="1" t="str">
        <f aca="false">SoilVeg!B317</f>
        <v>NO</v>
      </c>
      <c r="B317" s="1" t="str">
        <f aca="false">SoilVeg!D317</f>
        <v>ETK</v>
      </c>
      <c r="C317" s="1" t="str">
        <f aca="false">SoilVeg!A317</f>
        <v>NOETK</v>
      </c>
      <c r="D317" s="0" t="n">
        <f aca="false">IF(VLOOKUP(SoilVeg!C317,LU!$A$2:$O$27,15,FALSE())=0,VLOOKUP(A317,Soil!$B$2:$R$14,8,FALSE()),0.000000000001)</f>
        <v>0</v>
      </c>
      <c r="E317" s="0" t="n">
        <f aca="false">IF(VLOOKUP(SoilVeg!C317,LU!$A$2:$O$27,15,FALSE())=0,VLOOKUP(A317,Soil!$B$2:$R$14,10,FALSE()),0.000000000001)</f>
        <v>0</v>
      </c>
      <c r="F317" s="0" t="n">
        <f aca="false">VLOOKUP(A317,Soil!$B$2:$P$17,14,FALSE())</f>
        <v>0.01</v>
      </c>
      <c r="G317" s="0" t="n">
        <f aca="false">VLOOKUP(B317,LU!$B$1:$N$51,6,FALSE())</f>
        <v>1.4</v>
      </c>
      <c r="H317" s="0" t="n">
        <f aca="false">VLOOKUP(B317,LU!$B$1:$N$51,7,FALSE())</f>
        <v>0.65</v>
      </c>
      <c r="I317" s="0" t="n">
        <f aca="false">VLOOKUP(B317,LU!$B$1:$N$51,8,FALSE())</f>
        <v>8</v>
      </c>
      <c r="J317" s="0" t="n">
        <f aca="false">VLOOKUP(A317,Soil!$B$2:$P$17,13,FALSE())</f>
        <v>1.5847</v>
      </c>
      <c r="K317" s="0" t="n">
        <f aca="false">VLOOKUP(B317,LU!$B$1:$N$51,5,FALSE())</f>
        <v>0.35</v>
      </c>
      <c r="L317" s="0" t="n">
        <f aca="false">VLOOKUP(A317,Soil!$B$2:$P$17,15,FALSE())</f>
        <v>0.48887216</v>
      </c>
      <c r="M317" s="0" t="n">
        <f aca="false">SoilVeg!G317</f>
        <v>100</v>
      </c>
      <c r="N317" s="0" t="n">
        <f aca="false">SoilVeg!H317</f>
        <v>3</v>
      </c>
      <c r="O317" s="0" t="n">
        <f aca="false">VLOOKUP(A317,Soil!$B$2:$S$14,18,FALSE())</f>
        <v>1</v>
      </c>
    </row>
    <row r="318" customFormat="false" ht="14.25" hidden="false" customHeight="false" outlineLevel="0" collapsed="false">
      <c r="A318" s="1" t="str">
        <f aca="false">SoilVeg!B318</f>
        <v>NO</v>
      </c>
      <c r="B318" s="1" t="str">
        <f aca="false">SoilVeg!D318</f>
        <v>ETK1</v>
      </c>
      <c r="C318" s="1" t="str">
        <f aca="false">SoilVeg!A318</f>
        <v>NOETK1</v>
      </c>
      <c r="D318" s="0" t="n">
        <f aca="false">IF(VLOOKUP(SoilVeg!C318,LU!$A$2:$O$27,15,FALSE())=0,VLOOKUP(A318,Soil!$B$2:$R$14,8,FALSE()),0.000000000001)</f>
        <v>0</v>
      </c>
      <c r="E318" s="0" t="n">
        <f aca="false">IF(VLOOKUP(SoilVeg!C318,LU!$A$2:$O$27,15,FALSE())=0,VLOOKUP(A318,Soil!$B$2:$R$14,10,FALSE()),0.000000000001)</f>
        <v>0</v>
      </c>
      <c r="F318" s="0" t="n">
        <f aca="false">VLOOKUP(A318,Soil!$B$2:$P$17,14,FALSE())</f>
        <v>0.01</v>
      </c>
      <c r="G318" s="0" t="n">
        <f aca="false">VLOOKUP(B318,LU!$B$1:$N$51,6,FALSE())</f>
        <v>1</v>
      </c>
      <c r="H318" s="0" t="n">
        <f aca="false">VLOOKUP(B318,LU!$B$1:$N$51,7,FALSE())</f>
        <v>0.4</v>
      </c>
      <c r="I318" s="0" t="n">
        <f aca="false">VLOOKUP(B318,LU!$B$1:$N$51,8,FALSE())</f>
        <v>5</v>
      </c>
      <c r="J318" s="0" t="n">
        <f aca="false">VLOOKUP(A318,Soil!$B$2:$P$17,13,FALSE())</f>
        <v>1.5847</v>
      </c>
      <c r="K318" s="0" t="n">
        <f aca="false">VLOOKUP(B318,LU!$B$1:$N$51,5,FALSE())</f>
        <v>0.15</v>
      </c>
      <c r="L318" s="0" t="n">
        <f aca="false">VLOOKUP(A318,Soil!$B$2:$P$17,15,FALSE())</f>
        <v>0.48887216</v>
      </c>
      <c r="M318" s="0" t="n">
        <f aca="false">SoilVeg!G318</f>
        <v>100</v>
      </c>
      <c r="N318" s="0" t="n">
        <f aca="false">SoilVeg!H318</f>
        <v>3</v>
      </c>
      <c r="O318" s="0" t="n">
        <f aca="false">VLOOKUP(A318,Soil!$B$2:$S$14,18,FALSE())</f>
        <v>1</v>
      </c>
    </row>
    <row r="319" customFormat="false" ht="14.25" hidden="false" customHeight="false" outlineLevel="0" collapsed="false">
      <c r="A319" s="1" t="str">
        <f aca="false">SoilVeg!B319</f>
        <v>NO</v>
      </c>
      <c r="B319" s="1" t="str">
        <f aca="false">SoilVeg!D319</f>
        <v>ETK2</v>
      </c>
      <c r="C319" s="1" t="str">
        <f aca="false">SoilVeg!A319</f>
        <v>NOETK2</v>
      </c>
      <c r="D319" s="0" t="n">
        <f aca="false">IF(VLOOKUP(SoilVeg!C319,LU!$A$2:$O$27,15,FALSE())=0,VLOOKUP(A319,Soil!$B$2:$R$14,8,FALSE()),0.000000000001)</f>
        <v>0</v>
      </c>
      <c r="E319" s="0" t="n">
        <f aca="false">IF(VLOOKUP(SoilVeg!C319,LU!$A$2:$O$27,15,FALSE())=0,VLOOKUP(A319,Soil!$B$2:$R$14,10,FALSE()),0.000000000001)</f>
        <v>0</v>
      </c>
      <c r="F319" s="0" t="n">
        <f aca="false">VLOOKUP(A319,Soil!$B$2:$P$17,14,FALSE())</f>
        <v>0.01</v>
      </c>
      <c r="G319" s="0" t="n">
        <f aca="false">VLOOKUP(B319,LU!$B$1:$N$51,6,FALSE())</f>
        <v>1.1</v>
      </c>
      <c r="H319" s="0" t="n">
        <f aca="false">VLOOKUP(B319,LU!$B$1:$N$51,7,FALSE())</f>
        <v>0.4</v>
      </c>
      <c r="I319" s="0" t="n">
        <f aca="false">VLOOKUP(B319,LU!$B$1:$N$51,8,FALSE())</f>
        <v>7</v>
      </c>
      <c r="J319" s="0" t="n">
        <f aca="false">VLOOKUP(A319,Soil!$B$2:$P$17,13,FALSE())</f>
        <v>1.5847</v>
      </c>
      <c r="K319" s="0" t="n">
        <f aca="false">VLOOKUP(B319,LU!$B$1:$N$51,5,FALSE())</f>
        <v>0.35</v>
      </c>
      <c r="L319" s="0" t="n">
        <f aca="false">VLOOKUP(A319,Soil!$B$2:$P$17,15,FALSE())</f>
        <v>0.48887216</v>
      </c>
      <c r="M319" s="0" t="n">
        <f aca="false">SoilVeg!G319</f>
        <v>100</v>
      </c>
      <c r="N319" s="0" t="n">
        <f aca="false">SoilVeg!H319</f>
        <v>3</v>
      </c>
      <c r="O319" s="0" t="n">
        <f aca="false">VLOOKUP(A319,Soil!$B$2:$S$14,18,FALSE())</f>
        <v>1</v>
      </c>
    </row>
    <row r="320" customFormat="false" ht="14.25" hidden="false" customHeight="false" outlineLevel="0" collapsed="false">
      <c r="A320" s="1" t="str">
        <f aca="false">SoilVeg!B320</f>
        <v>NO</v>
      </c>
      <c r="B320" s="1" t="str">
        <f aca="false">SoilVeg!D320</f>
        <v>ETK3</v>
      </c>
      <c r="C320" s="1" t="str">
        <f aca="false">SoilVeg!A320</f>
        <v>NOETK3</v>
      </c>
      <c r="D320" s="0" t="n">
        <f aca="false">IF(VLOOKUP(SoilVeg!C320,LU!$A$2:$O$27,15,FALSE())=0,VLOOKUP(A320,Soil!$B$2:$R$14,8,FALSE()),0.000000000001)</f>
        <v>0</v>
      </c>
      <c r="E320" s="0" t="n">
        <f aca="false">IF(VLOOKUP(SoilVeg!C320,LU!$A$2:$O$27,15,FALSE())=0,VLOOKUP(A320,Soil!$B$2:$R$14,10,FALSE()),0.000000000001)</f>
        <v>0</v>
      </c>
      <c r="F320" s="0" t="n">
        <f aca="false">VLOOKUP(A320,Soil!$B$2:$P$17,14,FALSE())</f>
        <v>0.01</v>
      </c>
      <c r="G320" s="0" t="n">
        <f aca="false">VLOOKUP(B320,LU!$B$1:$N$51,6,FALSE())</f>
        <v>1.35454545455</v>
      </c>
      <c r="H320" s="0" t="n">
        <f aca="false">VLOOKUP(B320,LU!$B$1:$N$51,7,FALSE())</f>
        <v>0.62272727273</v>
      </c>
      <c r="I320" s="0" t="n">
        <f aca="false">VLOOKUP(B320,LU!$B$1:$N$51,8,FALSE())</f>
        <v>10</v>
      </c>
      <c r="J320" s="0" t="n">
        <f aca="false">VLOOKUP(A320,Soil!$B$2:$P$17,13,FALSE())</f>
        <v>1.5847</v>
      </c>
      <c r="K320" s="0" t="n">
        <f aca="false">VLOOKUP(B320,LU!$B$1:$N$51,5,FALSE())</f>
        <v>0.4</v>
      </c>
      <c r="L320" s="0" t="n">
        <f aca="false">VLOOKUP(A320,Soil!$B$2:$P$17,15,FALSE())</f>
        <v>0.48887216</v>
      </c>
      <c r="M320" s="0" t="n">
        <f aca="false">SoilVeg!G320</f>
        <v>100</v>
      </c>
      <c r="N320" s="0" t="n">
        <f aca="false">SoilVeg!H320</f>
        <v>3</v>
      </c>
      <c r="O320" s="0" t="n">
        <f aca="false">VLOOKUP(A320,Soil!$B$2:$S$14,18,FALSE())</f>
        <v>1</v>
      </c>
    </row>
    <row r="321" customFormat="false" ht="14.25" hidden="false" customHeight="false" outlineLevel="0" collapsed="false">
      <c r="A321" s="1" t="str">
        <f aca="false">SoilVeg!B321</f>
        <v>NO</v>
      </c>
      <c r="B321" s="1" t="str">
        <f aca="false">SoilVeg!D321</f>
        <v>VT</v>
      </c>
      <c r="C321" s="1" t="str">
        <f aca="false">SoilVeg!A321</f>
        <v>NOVT</v>
      </c>
      <c r="D321" s="0" t="n">
        <f aca="false">IF(VLOOKUP(SoilVeg!C321,LU!$A$2:$O$27,15,FALSE())=0,VLOOKUP(A321,Soil!$B$2:$R$14,8,FALSE()),0.000000000001)</f>
        <v>1E-012</v>
      </c>
      <c r="E321" s="0" t="n">
        <f aca="false">IF(VLOOKUP(SoilVeg!C321,LU!$A$2:$O$27,15,FALSE())=0,VLOOKUP(A321,Soil!$B$2:$R$14,10,FALSE()),0.000000000001)</f>
        <v>1E-012</v>
      </c>
      <c r="F321" s="0" t="n">
        <f aca="false">VLOOKUP(A321,Soil!$B$2:$P$17,14,FALSE())</f>
        <v>0.01</v>
      </c>
      <c r="G321" s="0" t="n">
        <f aca="false">VLOOKUP(B321,LU!$B$1:$N$51,6,FALSE())</f>
        <v>0</v>
      </c>
      <c r="H321" s="0" t="n">
        <f aca="false">VLOOKUP(B321,LU!$B$1:$N$51,7,FALSE())</f>
        <v>0</v>
      </c>
      <c r="I321" s="0" t="n">
        <f aca="false">VLOOKUP(B321,LU!$B$1:$N$51,8,FALSE())</f>
        <v>0</v>
      </c>
      <c r="J321" s="0" t="n">
        <f aca="false">VLOOKUP(A321,Soil!$B$2:$P$17,13,FALSE())</f>
        <v>1.5847</v>
      </c>
      <c r="K321" s="0" t="n">
        <f aca="false">VLOOKUP(B321,LU!$B$1:$N$51,5,FALSE())</f>
        <v>0.03</v>
      </c>
      <c r="L321" s="0" t="n">
        <f aca="false">VLOOKUP(A321,Soil!$B$2:$P$17,15,FALSE())</f>
        <v>0.48887216</v>
      </c>
      <c r="M321" s="0" t="n">
        <f aca="false">SoilVeg!G321</f>
        <v>100</v>
      </c>
      <c r="N321" s="0" t="n">
        <f aca="false">SoilVeg!H321</f>
        <v>1</v>
      </c>
      <c r="O321" s="0" t="n">
        <f aca="false">VLOOKUP(A321,Soil!$B$2:$S$14,18,FALSE())</f>
        <v>1</v>
      </c>
    </row>
    <row r="322" customFormat="false" ht="14.25" hidden="false" customHeight="false" outlineLevel="0" collapsed="false">
      <c r="A322" s="1" t="str">
        <f aca="false">SoilVeg!B322</f>
        <v>NO</v>
      </c>
      <c r="B322" s="1" t="str">
        <f aca="false">SoilVeg!D322</f>
        <v>VP</v>
      </c>
      <c r="C322" s="1" t="str">
        <f aca="false">SoilVeg!A322</f>
        <v>NOVP</v>
      </c>
      <c r="D322" s="0" t="n">
        <f aca="false">IF(VLOOKUP(SoilVeg!C322,LU!$A$2:$O$27,15,FALSE())=0,VLOOKUP(A322,Soil!$B$2:$R$14,8,FALSE()),0.000000000001)</f>
        <v>1E-012</v>
      </c>
      <c r="E322" s="0" t="n">
        <f aca="false">IF(VLOOKUP(SoilVeg!C322,LU!$A$2:$O$27,15,FALSE())=0,VLOOKUP(A322,Soil!$B$2:$R$14,10,FALSE()),0.000000000001)</f>
        <v>1E-012</v>
      </c>
      <c r="F322" s="0" t="n">
        <f aca="false">VLOOKUP(A322,Soil!$B$2:$P$17,14,FALSE())</f>
        <v>0.01</v>
      </c>
      <c r="G322" s="0" t="n">
        <f aca="false">VLOOKUP(B322,LU!$B$1:$N$51,6,FALSE())</f>
        <v>0</v>
      </c>
      <c r="H322" s="0" t="n">
        <f aca="false">VLOOKUP(B322,LU!$B$1:$N$51,7,FALSE())</f>
        <v>0</v>
      </c>
      <c r="I322" s="0" t="n">
        <f aca="false">VLOOKUP(B322,LU!$B$1:$N$51,8,FALSE())</f>
        <v>0</v>
      </c>
      <c r="J322" s="0" t="n">
        <f aca="false">VLOOKUP(A322,Soil!$B$2:$P$17,13,FALSE())</f>
        <v>1.5847</v>
      </c>
      <c r="K322" s="0" t="n">
        <f aca="false">VLOOKUP(B322,LU!$B$1:$N$51,5,FALSE())</f>
        <v>0.01</v>
      </c>
      <c r="L322" s="0" t="n">
        <f aca="false">VLOOKUP(A322,Soil!$B$2:$P$17,15,FALSE())</f>
        <v>0.48887216</v>
      </c>
      <c r="M322" s="0" t="n">
        <f aca="false">SoilVeg!G322</f>
        <v>100</v>
      </c>
      <c r="N322" s="0" t="n">
        <f aca="false">SoilVeg!H322</f>
        <v>1</v>
      </c>
      <c r="O322" s="0" t="n">
        <f aca="false">VLOOKUP(A322,Soil!$B$2:$S$14,18,FALSE())</f>
        <v>1</v>
      </c>
    </row>
    <row r="323" customFormat="false" ht="14.25" hidden="false" customHeight="false" outlineLevel="0" collapsed="false">
      <c r="A323" s="1" t="str">
        <f aca="false">SoilVeg!B323</f>
        <v>NO</v>
      </c>
      <c r="B323" s="1" t="str">
        <f aca="false">SoilVeg!D323</f>
        <v>TPT</v>
      </c>
      <c r="C323" s="1" t="str">
        <f aca="false">SoilVeg!A323</f>
        <v>NOTPT</v>
      </c>
      <c r="D323" s="0" t="n">
        <f aca="false">IF(VLOOKUP(SoilVeg!C323,LU!$A$2:$O$27,15,FALSE())=0,VLOOKUP(A323,Soil!$B$2:$R$14,8,FALSE()),0.000000000001)</f>
        <v>0</v>
      </c>
      <c r="E323" s="0" t="n">
        <f aca="false">IF(VLOOKUP(SoilVeg!C323,LU!$A$2:$O$27,15,FALSE())=0,VLOOKUP(A323,Soil!$B$2:$R$14,10,FALSE()),0.000000000001)</f>
        <v>0</v>
      </c>
      <c r="F323" s="0" t="n">
        <f aca="false">VLOOKUP(A323,Soil!$B$2:$P$17,14,FALSE())</f>
        <v>0.01</v>
      </c>
      <c r="G323" s="0" t="n">
        <f aca="false">VLOOKUP(B323,LU!$B$1:$N$51,6,FALSE())</f>
        <v>1.1</v>
      </c>
      <c r="H323" s="0" t="n">
        <f aca="false">VLOOKUP(B323,LU!$B$1:$N$51,7,FALSE())</f>
        <v>0.4</v>
      </c>
      <c r="I323" s="0" t="n">
        <f aca="false">VLOOKUP(B323,LU!$B$1:$N$51,8,FALSE())</f>
        <v>7</v>
      </c>
      <c r="J323" s="0" t="n">
        <f aca="false">VLOOKUP(A323,Soil!$B$2:$P$17,13,FALSE())</f>
        <v>1.5847</v>
      </c>
      <c r="K323" s="0" t="n">
        <f aca="false">VLOOKUP(B323,LU!$B$1:$N$51,5,FALSE())</f>
        <v>0.275</v>
      </c>
      <c r="L323" s="0" t="n">
        <f aca="false">VLOOKUP(A323,Soil!$B$2:$P$17,15,FALSE())</f>
        <v>0.48887216</v>
      </c>
      <c r="M323" s="0" t="n">
        <f aca="false">SoilVeg!G323</f>
        <v>100</v>
      </c>
      <c r="N323" s="0" t="n">
        <f aca="false">SoilVeg!H323</f>
        <v>3</v>
      </c>
      <c r="O323" s="0" t="n">
        <f aca="false">VLOOKUP(A323,Soil!$B$2:$S$14,18,FALSE())</f>
        <v>1</v>
      </c>
    </row>
    <row r="324" customFormat="false" ht="14.25" hidden="false" customHeight="false" outlineLevel="0" collapsed="false">
      <c r="A324" s="1" t="str">
        <f aca="false">SoilVeg!B324</f>
        <v>NO</v>
      </c>
      <c r="B324" s="1" t="str">
        <f aca="false">SoilVeg!D324</f>
        <v>VPT</v>
      </c>
      <c r="C324" s="1" t="str">
        <f aca="false">SoilVeg!A324</f>
        <v>NOVPT</v>
      </c>
      <c r="D324" s="0" t="n">
        <f aca="false">IF(VLOOKUP(SoilVeg!C324,LU!$A$2:$O$27,15,FALSE())=0,VLOOKUP(A324,Soil!$B$2:$R$14,8,FALSE()),0.000000000001)</f>
        <v>1E-012</v>
      </c>
      <c r="E324" s="0" t="n">
        <f aca="false">IF(VLOOKUP(SoilVeg!C324,LU!$A$2:$O$27,15,FALSE())=0,VLOOKUP(A324,Soil!$B$2:$R$14,10,FALSE()),0.000000000001)</f>
        <v>1E-012</v>
      </c>
      <c r="F324" s="0" t="n">
        <f aca="false">VLOOKUP(A324,Soil!$B$2:$P$17,14,FALSE())</f>
        <v>0.01</v>
      </c>
      <c r="G324" s="0" t="n">
        <f aca="false">VLOOKUP(B324,LU!$B$1:$N$51,6,FALSE())</f>
        <v>0</v>
      </c>
      <c r="H324" s="0" t="n">
        <f aca="false">VLOOKUP(B324,LU!$B$1:$N$51,7,FALSE())</f>
        <v>0</v>
      </c>
      <c r="I324" s="0" t="n">
        <f aca="false">VLOOKUP(B324,LU!$B$1:$N$51,8,FALSE())</f>
        <v>150</v>
      </c>
      <c r="J324" s="0" t="n">
        <f aca="false">VLOOKUP(A324,Soil!$B$2:$P$17,13,FALSE())</f>
        <v>1.5847</v>
      </c>
      <c r="K324" s="0" t="n">
        <f aca="false">VLOOKUP(B324,LU!$B$1:$N$51,5,FALSE())</f>
        <v>0.01</v>
      </c>
      <c r="L324" s="0" t="n">
        <f aca="false">VLOOKUP(A324,Soil!$B$2:$P$17,15,FALSE())</f>
        <v>0.48887216</v>
      </c>
      <c r="M324" s="0" t="n">
        <f aca="false">SoilVeg!G324</f>
        <v>100</v>
      </c>
      <c r="N324" s="0" t="n">
        <f aca="false">SoilVeg!H324</f>
        <v>1</v>
      </c>
      <c r="O324" s="0" t="n">
        <f aca="false">VLOOKUP(A324,Soil!$B$2:$S$14,18,FALSE())</f>
        <v>1</v>
      </c>
    </row>
    <row r="325" customFormat="false" ht="14.25" hidden="false" customHeight="false" outlineLevel="0" collapsed="false">
      <c r="A325" s="1" t="str">
        <f aca="false">SoilVeg!B325</f>
        <v>NO</v>
      </c>
      <c r="B325" s="1" t="str">
        <f aca="false">SoilVeg!D325</f>
        <v>MOK</v>
      </c>
      <c r="C325" s="1" t="str">
        <f aca="false">SoilVeg!A325</f>
        <v>NOMOK</v>
      </c>
      <c r="D325" s="0" t="n">
        <f aca="false">IF(VLOOKUP(SoilVeg!C325,LU!$A$2:$O$27,15,FALSE())=0,VLOOKUP(A325,Soil!$B$2:$R$14,8,FALSE()),0.000000000001)</f>
        <v>0</v>
      </c>
      <c r="E325" s="0" t="n">
        <f aca="false">IF(VLOOKUP(SoilVeg!C325,LU!$A$2:$O$27,15,FALSE())=0,VLOOKUP(A325,Soil!$B$2:$R$14,10,FALSE()),0.000000000001)</f>
        <v>0</v>
      </c>
      <c r="F325" s="0" t="n">
        <f aca="false">VLOOKUP(A325,Soil!$B$2:$P$17,14,FALSE())</f>
        <v>0.01</v>
      </c>
      <c r="G325" s="0" t="n">
        <f aca="false">VLOOKUP(B325,LU!$B$1:$N$51,6,FALSE())</f>
        <v>1.35454545455</v>
      </c>
      <c r="H325" s="0" t="n">
        <f aca="false">VLOOKUP(B325,LU!$B$1:$N$51,7,FALSE())</f>
        <v>0.62272727273</v>
      </c>
      <c r="I325" s="0" t="n">
        <f aca="false">VLOOKUP(B325,LU!$B$1:$N$51,8,FALSE())</f>
        <v>10</v>
      </c>
      <c r="J325" s="0" t="n">
        <f aca="false">VLOOKUP(A325,Soil!$B$2:$P$17,13,FALSE())</f>
        <v>1.5847</v>
      </c>
      <c r="K325" s="0" t="n">
        <f aca="false">VLOOKUP(B325,LU!$B$1:$N$51,5,FALSE())</f>
        <v>0.4</v>
      </c>
      <c r="L325" s="0" t="n">
        <f aca="false">VLOOKUP(A325,Soil!$B$2:$P$17,15,FALSE())</f>
        <v>0.48887216</v>
      </c>
      <c r="M325" s="0" t="n">
        <f aca="false">SoilVeg!G325</f>
        <v>100</v>
      </c>
      <c r="N325" s="0" t="n">
        <f aca="false">SoilVeg!H325</f>
        <v>3</v>
      </c>
      <c r="O325" s="0" t="n">
        <f aca="false">VLOOKUP(A325,Soil!$B$2:$S$14,18,FALSE())</f>
        <v>1</v>
      </c>
    </row>
    <row r="326" customFormat="false" ht="14.25" hidden="false" customHeight="false" outlineLevel="0" collapsed="false">
      <c r="A326" s="1" t="str">
        <f aca="false">SoilVeg!B326</f>
        <v>NO</v>
      </c>
      <c r="B326" s="1" t="str">
        <f aca="false">SoilVeg!D326</f>
        <v>RET</v>
      </c>
      <c r="C326" s="1" t="str">
        <f aca="false">SoilVeg!A326</f>
        <v>NORET</v>
      </c>
      <c r="D326" s="0" t="n">
        <f aca="false">IF(VLOOKUP(SoilVeg!C326,LU!$A$2:$O$27,15,FALSE())=0,VLOOKUP(A326,Soil!$B$2:$R$14,8,FALSE()),0.000000000001)</f>
        <v>0</v>
      </c>
      <c r="E326" s="0" t="n">
        <f aca="false">IF(VLOOKUP(SoilVeg!C326,LU!$A$2:$O$27,15,FALSE())=0,VLOOKUP(A326,Soil!$B$2:$R$14,10,FALSE()),0.000000000001)</f>
        <v>0</v>
      </c>
      <c r="F326" s="0" t="n">
        <f aca="false">VLOOKUP(A326,Soil!$B$2:$P$17,14,FALSE())</f>
        <v>0.01</v>
      </c>
      <c r="G326" s="0" t="n">
        <f aca="false">VLOOKUP(B326,LU!$B$1:$N$51,6,FALSE())</f>
        <v>1.1</v>
      </c>
      <c r="H326" s="0" t="n">
        <f aca="false">VLOOKUP(B326,LU!$B$1:$N$51,7,FALSE())</f>
        <v>0.4</v>
      </c>
      <c r="I326" s="0" t="n">
        <f aca="false">VLOOKUP(B326,LU!$B$1:$N$51,8,FALSE())</f>
        <v>150</v>
      </c>
      <c r="J326" s="0" t="n">
        <f aca="false">VLOOKUP(A326,Soil!$B$2:$P$17,13,FALSE())</f>
        <v>1.5847</v>
      </c>
      <c r="K326" s="0" t="n">
        <f aca="false">VLOOKUP(B326,LU!$B$1:$N$51,5,FALSE())</f>
        <v>0.275</v>
      </c>
      <c r="L326" s="0" t="n">
        <f aca="false">VLOOKUP(A326,Soil!$B$2:$P$17,15,FALSE())</f>
        <v>0.48887216</v>
      </c>
      <c r="M326" s="0" t="n">
        <f aca="false">SoilVeg!G326</f>
        <v>100</v>
      </c>
      <c r="N326" s="0" t="n">
        <f aca="false">SoilVeg!H326</f>
        <v>3</v>
      </c>
      <c r="O326" s="0" t="n">
        <f aca="false">VLOOKUP(A326,Soil!$B$2:$S$14,18,FALSE())</f>
        <v>1</v>
      </c>
    </row>
    <row r="327" customFormat="false" ht="14.25" hidden="false" customHeight="false" outlineLevel="0" collapsed="false">
      <c r="A327" s="1"/>
      <c r="B327" s="1"/>
      <c r="C327" s="1"/>
    </row>
    <row r="328" customFormat="false" ht="14.25" hidden="false" customHeight="false" outlineLevel="0" collapsed="false">
      <c r="A328" s="1"/>
      <c r="B328" s="1"/>
      <c r="C328" s="1"/>
    </row>
    <row r="329" customFormat="false" ht="14.25" hidden="false" customHeight="false" outlineLevel="0" collapsed="false">
      <c r="A329" s="1"/>
      <c r="B329" s="1"/>
      <c r="C329" s="1"/>
    </row>
    <row r="330" customFormat="false" ht="14.25" hidden="false" customHeight="false" outlineLevel="0" collapsed="false">
      <c r="A330" s="1"/>
      <c r="B330" s="1"/>
      <c r="C330" s="1"/>
    </row>
    <row r="331" customFormat="false" ht="14.25" hidden="false" customHeight="false" outlineLevel="0" collapsed="false">
      <c r="A331" s="1"/>
      <c r="B331" s="1"/>
      <c r="C331" s="1"/>
    </row>
    <row r="332" customFormat="false" ht="14.25" hidden="false" customHeight="false" outlineLevel="0" collapsed="false">
      <c r="A332" s="1"/>
      <c r="B332" s="1"/>
      <c r="C332" s="1"/>
    </row>
    <row r="333" customFormat="false" ht="14.25" hidden="false" customHeight="false" outlineLevel="0" collapsed="false">
      <c r="A333" s="1"/>
      <c r="B333" s="1"/>
      <c r="C333" s="1"/>
    </row>
    <row r="334" customFormat="false" ht="14.25" hidden="false" customHeight="false" outlineLevel="0" collapsed="false">
      <c r="A334" s="1"/>
      <c r="B334" s="1"/>
      <c r="C334" s="1"/>
    </row>
    <row r="335" customFormat="false" ht="14.25" hidden="false" customHeight="false" outlineLevel="0" collapsed="false">
      <c r="A335" s="1"/>
      <c r="B335" s="1"/>
      <c r="C335" s="1"/>
    </row>
    <row r="336" customFormat="false" ht="14.25" hidden="false" customHeight="false" outlineLevel="0" collapsed="false">
      <c r="A336" s="1"/>
      <c r="B336" s="1"/>
      <c r="C336" s="1"/>
    </row>
    <row r="337" customFormat="false" ht="14.25" hidden="false" customHeight="false" outlineLevel="0" collapsed="false">
      <c r="A337" s="1"/>
      <c r="B337" s="1"/>
      <c r="C337" s="1"/>
    </row>
    <row r="338" customFormat="false" ht="14.25" hidden="false" customHeight="false" outlineLevel="0" collapsed="false">
      <c r="A338" s="1"/>
      <c r="B338" s="1"/>
      <c r="C338" s="1"/>
    </row>
    <row r="339" customFormat="false" ht="14.25" hidden="false" customHeight="false" outlineLevel="0" collapsed="false">
      <c r="A339" s="1"/>
      <c r="B339" s="1"/>
      <c r="C339" s="1"/>
    </row>
    <row r="340" customFormat="false" ht="14.25" hidden="false" customHeight="false" outlineLevel="0" collapsed="false">
      <c r="A340" s="1"/>
      <c r="B340" s="1"/>
      <c r="C340" s="1"/>
    </row>
    <row r="341" customFormat="false" ht="14.25" hidden="false" customHeight="false" outlineLevel="0" collapsed="false">
      <c r="A341" s="1"/>
      <c r="B341" s="1"/>
      <c r="C341" s="1"/>
    </row>
    <row r="342" customFormat="false" ht="14.25" hidden="false" customHeight="false" outlineLevel="0" collapsed="false">
      <c r="A342" s="1"/>
      <c r="B342" s="1"/>
      <c r="C342" s="1"/>
    </row>
    <row r="343" customFormat="false" ht="14.25" hidden="false" customHeight="false" outlineLevel="0" collapsed="false">
      <c r="A343" s="1"/>
      <c r="B343" s="1"/>
      <c r="C343" s="1"/>
    </row>
    <row r="344" customFormat="false" ht="14.25" hidden="false" customHeight="false" outlineLevel="0" collapsed="false">
      <c r="A344" s="1"/>
      <c r="B344" s="1"/>
      <c r="C344" s="1"/>
    </row>
    <row r="345" customFormat="false" ht="14.25" hidden="false" customHeight="false" outlineLevel="0" collapsed="false">
      <c r="A345" s="1"/>
      <c r="B345" s="1"/>
      <c r="C345" s="1"/>
    </row>
    <row r="346" customFormat="false" ht="14.25" hidden="false" customHeight="false" outlineLevel="0" collapsed="false">
      <c r="A346" s="1"/>
      <c r="B346" s="1"/>
      <c r="C346" s="1"/>
    </row>
    <row r="347" customFormat="false" ht="14.25" hidden="false" customHeight="false" outlineLevel="0" collapsed="false">
      <c r="A347" s="1"/>
      <c r="B347" s="1"/>
      <c r="C347" s="1"/>
    </row>
    <row r="348" customFormat="false" ht="14.25" hidden="false" customHeight="false" outlineLevel="0" collapsed="false">
      <c r="A348" s="1"/>
      <c r="B348" s="1"/>
      <c r="C348" s="1"/>
    </row>
    <row r="349" customFormat="false" ht="14.25" hidden="false" customHeight="false" outlineLevel="0" collapsed="false">
      <c r="A349" s="1"/>
      <c r="B349" s="1"/>
      <c r="C349" s="1"/>
    </row>
    <row r="350" customFormat="false" ht="14.25" hidden="false" customHeight="false" outlineLevel="0" collapsed="false">
      <c r="A350" s="1"/>
      <c r="B350" s="1"/>
      <c r="C350" s="1"/>
    </row>
    <row r="351" customFormat="false" ht="14.25" hidden="false" customHeight="false" outlineLevel="0" collapsed="false">
      <c r="A351" s="1"/>
      <c r="B351" s="1"/>
      <c r="C351" s="1"/>
    </row>
    <row r="352" customFormat="false" ht="14.25" hidden="false" customHeight="false" outlineLevel="0" collapsed="false">
      <c r="A352" s="1"/>
      <c r="B352" s="1"/>
      <c r="C352" s="1"/>
    </row>
    <row r="353" customFormat="false" ht="14.25" hidden="false" customHeight="false" outlineLevel="0" collapsed="false">
      <c r="A353" s="1"/>
      <c r="B353" s="1"/>
      <c r="C353" s="1"/>
    </row>
    <row r="354" customFormat="false" ht="14.25" hidden="false" customHeight="false" outlineLevel="0" collapsed="false">
      <c r="A354" s="1"/>
      <c r="B354" s="1"/>
      <c r="C354" s="1"/>
    </row>
    <row r="355" customFormat="false" ht="14.25" hidden="false" customHeight="false" outlineLevel="0" collapsed="false">
      <c r="A355" s="1"/>
      <c r="B355" s="1"/>
      <c r="C355" s="1"/>
    </row>
    <row r="356" customFormat="false" ht="14.25" hidden="false" customHeight="false" outlineLevel="0" collapsed="false">
      <c r="A356" s="1"/>
      <c r="B356" s="1"/>
      <c r="C356" s="1"/>
    </row>
    <row r="357" customFormat="false" ht="14.25" hidden="false" customHeight="false" outlineLevel="0" collapsed="false">
      <c r="A357" s="1"/>
      <c r="B357" s="1"/>
      <c r="C357" s="1"/>
    </row>
    <row r="358" customFormat="false" ht="14.25" hidden="false" customHeight="false" outlineLevel="0" collapsed="false">
      <c r="A358" s="1"/>
      <c r="B358" s="1"/>
      <c r="C358" s="1"/>
    </row>
    <row r="359" customFormat="false" ht="14.25" hidden="false" customHeight="false" outlineLevel="0" collapsed="false">
      <c r="A359" s="1"/>
      <c r="B359" s="1"/>
      <c r="C359" s="1"/>
    </row>
    <row r="360" customFormat="false" ht="14.25" hidden="false" customHeight="false" outlineLevel="0" collapsed="false">
      <c r="A360" s="1"/>
      <c r="B360" s="1"/>
      <c r="C360" s="1"/>
    </row>
    <row r="361" customFormat="false" ht="14.25" hidden="false" customHeight="false" outlineLevel="0" collapsed="false">
      <c r="A361" s="1"/>
      <c r="B361" s="1"/>
      <c r="C361" s="1"/>
    </row>
    <row r="362" customFormat="false" ht="14.25" hidden="false" customHeight="false" outlineLevel="0" collapsed="false">
      <c r="A362" s="1"/>
      <c r="B362" s="1"/>
      <c r="C362" s="1"/>
    </row>
    <row r="363" customFormat="false" ht="14.25" hidden="false" customHeight="false" outlineLevel="0" collapsed="false">
      <c r="A363" s="1"/>
      <c r="B363" s="1"/>
      <c r="C363" s="1"/>
    </row>
    <row r="364" customFormat="false" ht="14.25" hidden="false" customHeight="false" outlineLevel="0" collapsed="false">
      <c r="A364" s="1"/>
      <c r="B364" s="1"/>
      <c r="C364" s="1"/>
    </row>
    <row r="365" customFormat="false" ht="14.25" hidden="false" customHeight="false" outlineLevel="0" collapsed="false">
      <c r="A365" s="1"/>
      <c r="B365" s="1"/>
      <c r="C365" s="1"/>
    </row>
    <row r="366" customFormat="false" ht="14.25" hidden="false" customHeight="false" outlineLevel="0" collapsed="false">
      <c r="A366" s="1"/>
      <c r="B366" s="1"/>
      <c r="C366" s="1"/>
    </row>
    <row r="367" customFormat="false" ht="14.25" hidden="false" customHeight="false" outlineLevel="0" collapsed="false">
      <c r="A367" s="1"/>
      <c r="B367" s="1"/>
      <c r="C367" s="1"/>
    </row>
    <row r="368" customFormat="false" ht="14.25" hidden="false" customHeight="false" outlineLevel="0" collapsed="false">
      <c r="A368" s="1"/>
      <c r="B368" s="1"/>
      <c r="C368" s="1"/>
    </row>
    <row r="369" customFormat="false" ht="14.25" hidden="false" customHeight="false" outlineLevel="0" collapsed="false">
      <c r="A369" s="1"/>
      <c r="B369" s="1"/>
      <c r="C369" s="1"/>
    </row>
    <row r="370" customFormat="false" ht="14.25" hidden="false" customHeight="false" outlineLevel="0" collapsed="false">
      <c r="A370" s="1"/>
      <c r="B370" s="1"/>
      <c r="C370" s="1"/>
    </row>
    <row r="371" customFormat="false" ht="14.25" hidden="false" customHeight="false" outlineLevel="0" collapsed="false">
      <c r="A371" s="1"/>
      <c r="B371" s="1"/>
      <c r="C371" s="1"/>
    </row>
    <row r="372" customFormat="false" ht="14.25" hidden="false" customHeight="false" outlineLevel="0" collapsed="false">
      <c r="A372" s="1"/>
      <c r="B372" s="1"/>
      <c r="C372" s="1"/>
    </row>
    <row r="373" customFormat="false" ht="14.25" hidden="false" customHeight="false" outlineLevel="0" collapsed="false">
      <c r="A373" s="1"/>
      <c r="B373" s="1"/>
      <c r="C373" s="1"/>
    </row>
    <row r="374" customFormat="false" ht="14.25" hidden="false" customHeight="false" outlineLevel="0" collapsed="false">
      <c r="A374" s="1"/>
      <c r="B374" s="1"/>
      <c r="C374" s="1"/>
    </row>
    <row r="375" customFormat="false" ht="14.25" hidden="false" customHeight="false" outlineLevel="0" collapsed="false">
      <c r="A375" s="1"/>
      <c r="B375" s="1"/>
      <c r="C375" s="1"/>
    </row>
    <row r="376" customFormat="false" ht="14.25" hidden="false" customHeight="false" outlineLevel="0" collapsed="false">
      <c r="A376" s="1"/>
      <c r="B376" s="1"/>
      <c r="C376" s="1"/>
    </row>
    <row r="377" customFormat="false" ht="14.25" hidden="false" customHeight="false" outlineLevel="0" collapsed="false">
      <c r="A377" s="1"/>
      <c r="B377" s="1"/>
      <c r="C377" s="1"/>
    </row>
    <row r="378" customFormat="false" ht="14.25" hidden="false" customHeight="false" outlineLevel="0" collapsed="false">
      <c r="A378" s="1"/>
      <c r="B378" s="1"/>
      <c r="C378" s="1"/>
    </row>
    <row r="379" customFormat="false" ht="14.25" hidden="false" customHeight="false" outlineLevel="0" collapsed="false">
      <c r="A379" s="1"/>
      <c r="B379" s="1"/>
      <c r="C379" s="1"/>
    </row>
    <row r="380" customFormat="false" ht="14.25" hidden="false" customHeight="false" outlineLevel="0" collapsed="false">
      <c r="A380" s="1"/>
      <c r="B380" s="1"/>
      <c r="C380" s="1"/>
    </row>
    <row r="381" customFormat="false" ht="14.25" hidden="false" customHeight="false" outlineLevel="0" collapsed="false">
      <c r="A381" s="1"/>
      <c r="B381" s="1"/>
      <c r="C381" s="1"/>
    </row>
    <row r="382" customFormat="false" ht="14.25" hidden="false" customHeight="false" outlineLevel="0" collapsed="false">
      <c r="A382" s="1"/>
      <c r="B382" s="1"/>
      <c r="C382" s="1"/>
    </row>
    <row r="383" customFormat="false" ht="14.25" hidden="false" customHeight="false" outlineLevel="0" collapsed="false">
      <c r="A383" s="1"/>
      <c r="B383" s="1"/>
      <c r="C383" s="1"/>
    </row>
    <row r="384" customFormat="false" ht="14.25" hidden="false" customHeight="false" outlineLevel="0" collapsed="false">
      <c r="A384" s="1"/>
      <c r="B384" s="1"/>
      <c r="C384" s="1"/>
    </row>
    <row r="385" customFormat="false" ht="14.25" hidden="false" customHeight="false" outlineLevel="0" collapsed="false">
      <c r="A385" s="1"/>
      <c r="B385" s="1"/>
      <c r="C385" s="1"/>
    </row>
    <row r="386" customFormat="false" ht="14.25" hidden="false" customHeight="false" outlineLevel="0" collapsed="false">
      <c r="A386" s="1"/>
      <c r="B386" s="1"/>
      <c r="C386" s="1"/>
    </row>
    <row r="387" customFormat="false" ht="14.25" hidden="false" customHeight="false" outlineLevel="0" collapsed="false">
      <c r="A387" s="1"/>
      <c r="B387" s="1"/>
      <c r="C387" s="1"/>
    </row>
    <row r="388" customFormat="false" ht="14.25" hidden="false" customHeight="false" outlineLevel="0" collapsed="false">
      <c r="A388" s="1"/>
      <c r="B388" s="1"/>
      <c r="C388" s="1"/>
    </row>
    <row r="389" customFormat="false" ht="14.25" hidden="false" customHeight="false" outlineLevel="0" collapsed="false">
      <c r="A389" s="1"/>
      <c r="B389" s="1"/>
      <c r="C389" s="1"/>
    </row>
    <row r="390" customFormat="false" ht="14.25" hidden="false" customHeight="false" outlineLevel="0" collapsed="false">
      <c r="A390" s="1"/>
      <c r="B390" s="1"/>
      <c r="C390" s="1"/>
    </row>
    <row r="391" customFormat="false" ht="14.25" hidden="false" customHeight="false" outlineLevel="0" collapsed="false">
      <c r="A391" s="1"/>
      <c r="B391" s="1"/>
      <c r="C391" s="1"/>
    </row>
    <row r="392" customFormat="false" ht="14.25" hidden="false" customHeight="false" outlineLevel="0" collapsed="false">
      <c r="A392" s="1"/>
      <c r="B392" s="1"/>
      <c r="C392" s="1"/>
    </row>
    <row r="393" customFormat="false" ht="14.25" hidden="false" customHeight="false" outlineLevel="0" collapsed="false">
      <c r="A393" s="1"/>
      <c r="B393" s="1"/>
      <c r="C393" s="1"/>
    </row>
    <row r="394" customFormat="false" ht="14.25" hidden="false" customHeight="false" outlineLevel="0" collapsed="false">
      <c r="A394" s="1"/>
      <c r="B394" s="1"/>
      <c r="C394" s="1"/>
    </row>
    <row r="395" customFormat="false" ht="14.25" hidden="false" customHeight="false" outlineLevel="0" collapsed="false">
      <c r="A395" s="1"/>
      <c r="B395" s="1"/>
      <c r="C395" s="1"/>
    </row>
    <row r="396" customFormat="false" ht="14.25" hidden="false" customHeight="false" outlineLevel="0" collapsed="false">
      <c r="A396" s="1"/>
      <c r="B396" s="1"/>
      <c r="C396" s="1"/>
    </row>
    <row r="397" customFormat="false" ht="14.25" hidden="false" customHeight="false" outlineLevel="0" collapsed="false">
      <c r="A397" s="1"/>
      <c r="B397" s="1"/>
      <c r="C397" s="1"/>
    </row>
    <row r="398" customFormat="false" ht="14.25" hidden="false" customHeight="false" outlineLevel="0" collapsed="false">
      <c r="A398" s="1"/>
      <c r="B398" s="1"/>
      <c r="C398" s="1"/>
    </row>
    <row r="399" customFormat="false" ht="14.25" hidden="false" customHeight="false" outlineLevel="0" collapsed="false">
      <c r="A399" s="1"/>
      <c r="B399" s="1"/>
      <c r="C399" s="1"/>
    </row>
    <row r="400" customFormat="false" ht="14.25" hidden="false" customHeight="false" outlineLevel="0" collapsed="false">
      <c r="A400" s="1"/>
      <c r="B400" s="1"/>
      <c r="C400" s="1"/>
    </row>
    <row r="401" customFormat="false" ht="14.25" hidden="false" customHeight="false" outlineLevel="0" collapsed="false">
      <c r="A401" s="1"/>
      <c r="B401" s="1"/>
      <c r="C401" s="1"/>
    </row>
    <row r="402" customFormat="false" ht="14.25" hidden="false" customHeight="false" outlineLevel="0" collapsed="false">
      <c r="A402" s="1"/>
      <c r="B402" s="1"/>
      <c r="C402" s="1"/>
    </row>
    <row r="403" customFormat="false" ht="14.25" hidden="false" customHeight="false" outlineLevel="0" collapsed="false">
      <c r="A403" s="1"/>
      <c r="B403" s="1"/>
      <c r="C403" s="1"/>
    </row>
    <row r="404" customFormat="false" ht="14.25" hidden="false" customHeight="false" outlineLevel="0" collapsed="false">
      <c r="A404" s="1"/>
      <c r="B404" s="1"/>
      <c r="C404" s="1"/>
    </row>
    <row r="405" customFormat="false" ht="14.25" hidden="false" customHeight="false" outlineLevel="0" collapsed="false">
      <c r="A405" s="1"/>
      <c r="B405" s="1"/>
      <c r="C405" s="1"/>
    </row>
    <row r="406" customFormat="false" ht="14.25" hidden="false" customHeight="false" outlineLevel="0" collapsed="false">
      <c r="A406" s="1"/>
      <c r="B406" s="1"/>
      <c r="C406" s="1"/>
    </row>
    <row r="407" customFormat="false" ht="14.25" hidden="false" customHeight="false" outlineLevel="0" collapsed="false">
      <c r="A407" s="1"/>
      <c r="B407" s="1"/>
      <c r="C407" s="1"/>
    </row>
    <row r="408" customFormat="false" ht="14.25" hidden="false" customHeight="false" outlineLevel="0" collapsed="false">
      <c r="A408" s="1"/>
      <c r="B408" s="1"/>
      <c r="C408" s="1"/>
    </row>
    <row r="409" customFormat="false" ht="14.25" hidden="false" customHeight="false" outlineLevel="0" collapsed="false">
      <c r="A409" s="1"/>
      <c r="B409" s="1"/>
      <c r="C409" s="1"/>
    </row>
    <row r="410" customFormat="false" ht="14.25" hidden="false" customHeight="false" outlineLevel="0" collapsed="false">
      <c r="A410" s="1"/>
      <c r="B410" s="1"/>
      <c r="C410" s="1"/>
    </row>
    <row r="411" customFormat="false" ht="14.25" hidden="false" customHeight="false" outlineLevel="0" collapsed="false">
      <c r="A411" s="1"/>
      <c r="B411" s="1"/>
      <c r="C411" s="1"/>
    </row>
    <row r="412" customFormat="false" ht="14.25" hidden="false" customHeight="false" outlineLevel="0" collapsed="false">
      <c r="A412" s="1"/>
      <c r="B412" s="1"/>
      <c r="C412" s="1"/>
    </row>
    <row r="413" customFormat="false" ht="14.25" hidden="false" customHeight="false" outlineLevel="0" collapsed="false">
      <c r="A413" s="1"/>
      <c r="B413" s="1"/>
      <c r="C413" s="1"/>
    </row>
    <row r="414" customFormat="false" ht="14.25" hidden="false" customHeight="false" outlineLevel="0" collapsed="false">
      <c r="A414" s="1"/>
      <c r="B414" s="1"/>
      <c r="C414" s="1"/>
    </row>
    <row r="415" customFormat="false" ht="14.25" hidden="false" customHeight="false" outlineLevel="0" collapsed="false">
      <c r="A415" s="1"/>
      <c r="B415" s="1"/>
      <c r="C415" s="1"/>
    </row>
    <row r="416" customFormat="false" ht="14.25" hidden="false" customHeight="false" outlineLevel="0" collapsed="false">
      <c r="A416" s="1"/>
      <c r="B416" s="1"/>
      <c r="C416" s="1"/>
    </row>
    <row r="417" customFormat="false" ht="14.25" hidden="false" customHeight="false" outlineLevel="0" collapsed="false">
      <c r="A417" s="1"/>
      <c r="B417" s="1"/>
      <c r="C417" s="1"/>
    </row>
    <row r="418" customFormat="false" ht="14.25" hidden="false" customHeight="false" outlineLevel="0" collapsed="false">
      <c r="A418" s="1"/>
      <c r="B418" s="1"/>
      <c r="C418" s="1"/>
    </row>
    <row r="419" customFormat="false" ht="14.25" hidden="false" customHeight="false" outlineLevel="0" collapsed="false">
      <c r="A419" s="1"/>
      <c r="B419" s="1"/>
      <c r="C419" s="1"/>
    </row>
    <row r="420" customFormat="false" ht="14.25" hidden="false" customHeight="false" outlineLevel="0" collapsed="false">
      <c r="A420" s="1"/>
      <c r="B420" s="1"/>
      <c r="C420" s="1"/>
    </row>
    <row r="421" customFormat="false" ht="14.25" hidden="false" customHeight="false" outlineLevel="0" collapsed="false">
      <c r="A421" s="1"/>
      <c r="B421" s="1"/>
      <c r="C421" s="1"/>
    </row>
    <row r="422" customFormat="false" ht="14.25" hidden="false" customHeight="false" outlineLevel="0" collapsed="false">
      <c r="A422" s="1"/>
      <c r="B422" s="1"/>
      <c r="C422" s="1"/>
    </row>
    <row r="423" customFormat="false" ht="14.25" hidden="false" customHeight="false" outlineLevel="0" collapsed="false">
      <c r="A423" s="1"/>
      <c r="B423" s="1"/>
      <c r="C423" s="1"/>
    </row>
    <row r="424" customFormat="false" ht="14.25" hidden="false" customHeight="false" outlineLevel="0" collapsed="false">
      <c r="A424" s="1"/>
      <c r="B424" s="1"/>
      <c r="C424" s="1"/>
    </row>
    <row r="425" customFormat="false" ht="14.25" hidden="false" customHeight="false" outlineLevel="0" collapsed="false">
      <c r="A425" s="1"/>
      <c r="B425" s="1"/>
      <c r="C425" s="1"/>
    </row>
    <row r="426" customFormat="false" ht="14.25" hidden="false" customHeight="false" outlineLevel="0" collapsed="false">
      <c r="A426" s="1"/>
      <c r="B426" s="1"/>
      <c r="C426" s="1"/>
    </row>
    <row r="427" customFormat="false" ht="14.25" hidden="false" customHeight="false" outlineLevel="0" collapsed="false">
      <c r="A427" s="1"/>
      <c r="B427" s="1"/>
      <c r="C427" s="1"/>
    </row>
    <row r="428" customFormat="false" ht="14.25" hidden="false" customHeight="false" outlineLevel="0" collapsed="false">
      <c r="A428" s="1"/>
      <c r="B428" s="1"/>
      <c r="C428" s="1"/>
    </row>
    <row r="429" customFormat="false" ht="14.25" hidden="false" customHeight="false" outlineLevel="0" collapsed="false">
      <c r="A429" s="1"/>
      <c r="B429" s="1"/>
      <c r="C429" s="1"/>
    </row>
    <row r="430" customFormat="false" ht="14.25" hidden="false" customHeight="false" outlineLevel="0" collapsed="false">
      <c r="A430" s="1"/>
      <c r="B430" s="1"/>
      <c r="C430" s="1"/>
    </row>
    <row r="431" customFormat="false" ht="14.25" hidden="false" customHeight="false" outlineLevel="0" collapsed="false">
      <c r="A431" s="1"/>
      <c r="B431" s="1"/>
      <c r="C431" s="1"/>
    </row>
    <row r="432" customFormat="false" ht="14.25" hidden="false" customHeight="false" outlineLevel="0" collapsed="false">
      <c r="A432" s="1"/>
      <c r="B432" s="1"/>
      <c r="C432" s="1"/>
    </row>
    <row r="433" customFormat="false" ht="14.25" hidden="false" customHeight="false" outlineLevel="0" collapsed="false">
      <c r="A433" s="1"/>
      <c r="B433" s="1"/>
      <c r="C433" s="1"/>
    </row>
    <row r="434" customFormat="false" ht="14.25" hidden="false" customHeight="false" outlineLevel="0" collapsed="false">
      <c r="A434" s="1"/>
      <c r="B434" s="1"/>
      <c r="C434" s="1"/>
    </row>
    <row r="435" customFormat="false" ht="14.25" hidden="false" customHeight="false" outlineLevel="0" collapsed="false">
      <c r="A435" s="1"/>
      <c r="B435" s="1"/>
      <c r="C435" s="1"/>
    </row>
    <row r="436" customFormat="false" ht="14.25" hidden="false" customHeight="false" outlineLevel="0" collapsed="false">
      <c r="A436" s="1"/>
      <c r="B436" s="1"/>
      <c r="C436" s="1"/>
    </row>
    <row r="437" customFormat="false" ht="14.25" hidden="false" customHeight="false" outlineLevel="0" collapsed="false">
      <c r="A437" s="1"/>
      <c r="B437" s="1"/>
      <c r="C437" s="1"/>
    </row>
    <row r="438" customFormat="false" ht="14.25" hidden="false" customHeight="false" outlineLevel="0" collapsed="false">
      <c r="A438" s="1"/>
      <c r="B438" s="1"/>
      <c r="C438" s="1"/>
    </row>
    <row r="439" customFormat="false" ht="14.25" hidden="false" customHeight="false" outlineLevel="0" collapsed="false">
      <c r="A439" s="1"/>
      <c r="B439" s="1"/>
      <c r="C439" s="1"/>
    </row>
    <row r="440" customFormat="false" ht="14.25" hidden="false" customHeight="false" outlineLevel="0" collapsed="false">
      <c r="A440" s="1"/>
      <c r="B440" s="1"/>
      <c r="C440" s="1"/>
    </row>
    <row r="441" customFormat="false" ht="14.25" hidden="false" customHeight="false" outlineLevel="0" collapsed="false">
      <c r="A441" s="1"/>
      <c r="B441" s="1"/>
      <c r="C441" s="1"/>
    </row>
    <row r="442" customFormat="false" ht="14.25" hidden="false" customHeight="false" outlineLevel="0" collapsed="false">
      <c r="A442" s="1"/>
      <c r="B442" s="1"/>
      <c r="C442" s="1"/>
    </row>
    <row r="443" customFormat="false" ht="14.25" hidden="false" customHeight="false" outlineLevel="0" collapsed="false">
      <c r="A443" s="1"/>
      <c r="B443" s="1"/>
      <c r="C443" s="1"/>
    </row>
    <row r="444" customFormat="false" ht="14.25" hidden="false" customHeight="false" outlineLevel="0" collapsed="false">
      <c r="A444" s="1"/>
      <c r="B444" s="1"/>
      <c r="C444" s="1"/>
    </row>
    <row r="445" customFormat="false" ht="14.25" hidden="false" customHeight="false" outlineLevel="0" collapsed="false">
      <c r="A445" s="1"/>
      <c r="B445" s="1"/>
      <c r="C445" s="1"/>
    </row>
    <row r="446" customFormat="false" ht="14.25" hidden="false" customHeight="false" outlineLevel="0" collapsed="false">
      <c r="A446" s="1"/>
      <c r="B446" s="1"/>
      <c r="C446" s="1"/>
    </row>
    <row r="447" customFormat="false" ht="14.25" hidden="false" customHeight="false" outlineLevel="0" collapsed="false">
      <c r="A447" s="1"/>
      <c r="B447" s="1"/>
      <c r="C447" s="1"/>
    </row>
    <row r="448" customFormat="false" ht="14.25" hidden="false" customHeight="false" outlineLevel="0" collapsed="false">
      <c r="A448" s="1"/>
      <c r="B448" s="1"/>
      <c r="C448" s="1"/>
    </row>
    <row r="449" customFormat="false" ht="14.25" hidden="false" customHeight="false" outlineLevel="0" collapsed="false">
      <c r="A449" s="1"/>
      <c r="B449" s="1"/>
      <c r="C449" s="1"/>
    </row>
    <row r="450" customFormat="false" ht="14.25" hidden="false" customHeight="false" outlineLevel="0" collapsed="false">
      <c r="A450" s="1"/>
      <c r="B450" s="1"/>
      <c r="C450" s="1"/>
    </row>
    <row r="451" customFormat="false" ht="14.25" hidden="false" customHeight="false" outlineLevel="0" collapsed="false">
      <c r="A451" s="1"/>
      <c r="B451" s="1"/>
      <c r="C451" s="1"/>
    </row>
    <row r="452" customFormat="false" ht="14.25" hidden="false" customHeight="false" outlineLevel="0" collapsed="false">
      <c r="A452" s="1"/>
      <c r="B452" s="1"/>
      <c r="C452" s="1"/>
    </row>
    <row r="453" customFormat="false" ht="14.25" hidden="false" customHeight="false" outlineLevel="0" collapsed="false">
      <c r="A453" s="1"/>
      <c r="B453" s="1"/>
      <c r="C453" s="1"/>
    </row>
    <row r="454" customFormat="false" ht="14.25" hidden="false" customHeight="false" outlineLevel="0" collapsed="false">
      <c r="A454" s="1"/>
      <c r="B454" s="1"/>
      <c r="C454" s="1"/>
    </row>
    <row r="455" customFormat="false" ht="14.25" hidden="false" customHeight="false" outlineLevel="0" collapsed="false">
      <c r="A455" s="1"/>
      <c r="B455" s="1"/>
      <c r="C455" s="1"/>
    </row>
    <row r="456" customFormat="false" ht="14.25" hidden="false" customHeight="false" outlineLevel="0" collapsed="false">
      <c r="A456" s="1"/>
      <c r="B456" s="1"/>
      <c r="C456" s="1"/>
    </row>
    <row r="457" customFormat="false" ht="14.25" hidden="false" customHeight="false" outlineLevel="0" collapsed="false">
      <c r="A457" s="1"/>
      <c r="B457" s="1"/>
      <c r="C457" s="1"/>
    </row>
    <row r="458" customFormat="false" ht="14.25" hidden="false" customHeight="false" outlineLevel="0" collapsed="false">
      <c r="A458" s="1"/>
      <c r="B458" s="1"/>
      <c r="C458" s="1"/>
    </row>
    <row r="459" customFormat="false" ht="14.25" hidden="false" customHeight="false" outlineLevel="0" collapsed="false">
      <c r="A459" s="1"/>
      <c r="B459" s="1"/>
      <c r="C459" s="1"/>
    </row>
    <row r="460" customFormat="false" ht="14.25" hidden="false" customHeight="false" outlineLevel="0" collapsed="false">
      <c r="A460" s="1"/>
      <c r="B460" s="1"/>
      <c r="C460" s="1"/>
    </row>
    <row r="461" customFormat="false" ht="14.25" hidden="false" customHeight="false" outlineLevel="0" collapsed="false">
      <c r="A461" s="1"/>
      <c r="B461" s="1"/>
      <c r="C461" s="1"/>
    </row>
    <row r="462" customFormat="false" ht="14.25" hidden="false" customHeight="false" outlineLevel="0" collapsed="false">
      <c r="A462" s="1"/>
      <c r="B462" s="1"/>
      <c r="C462" s="1"/>
    </row>
    <row r="463" customFormat="false" ht="14.25" hidden="false" customHeight="false" outlineLevel="0" collapsed="false">
      <c r="A463" s="1"/>
      <c r="B463" s="1"/>
      <c r="C463" s="1"/>
    </row>
    <row r="464" customFormat="false" ht="14.25" hidden="false" customHeight="false" outlineLevel="0" collapsed="false">
      <c r="A464" s="1"/>
      <c r="B464" s="1"/>
      <c r="C464" s="1"/>
    </row>
    <row r="465" customFormat="false" ht="14.25" hidden="false" customHeight="false" outlineLevel="0" collapsed="false">
      <c r="A465" s="1"/>
      <c r="B465" s="1"/>
      <c r="C465" s="1"/>
    </row>
    <row r="466" customFormat="false" ht="14.25" hidden="false" customHeight="false" outlineLevel="0" collapsed="false">
      <c r="A466" s="1"/>
      <c r="B466" s="1"/>
      <c r="C466" s="1"/>
    </row>
    <row r="467" customFormat="false" ht="14.25" hidden="false" customHeight="false" outlineLevel="0" collapsed="false">
      <c r="A467" s="1"/>
      <c r="B467" s="1"/>
      <c r="C467" s="1"/>
    </row>
    <row r="468" customFormat="false" ht="14.25" hidden="false" customHeight="false" outlineLevel="0" collapsed="false">
      <c r="A468" s="1"/>
      <c r="B468" s="1"/>
      <c r="C468" s="1"/>
    </row>
    <row r="469" customFormat="false" ht="14.25" hidden="false" customHeight="false" outlineLevel="0" collapsed="false">
      <c r="A469" s="1"/>
      <c r="B469" s="1"/>
      <c r="C469" s="1"/>
    </row>
    <row r="470" customFormat="false" ht="14.25" hidden="false" customHeight="false" outlineLevel="0" collapsed="false">
      <c r="A470" s="1"/>
      <c r="B470" s="1"/>
      <c r="C470" s="1"/>
    </row>
    <row r="471" customFormat="false" ht="14.25" hidden="false" customHeight="false" outlineLevel="0" collapsed="false">
      <c r="A471" s="1"/>
      <c r="B471" s="1"/>
      <c r="C471" s="1"/>
    </row>
    <row r="472" customFormat="false" ht="14.25" hidden="false" customHeight="false" outlineLevel="0" collapsed="false">
      <c r="A472" s="1"/>
      <c r="B472" s="1"/>
      <c r="C472" s="1"/>
    </row>
    <row r="473" customFormat="false" ht="14.25" hidden="false" customHeight="false" outlineLevel="0" collapsed="false">
      <c r="A473" s="1"/>
      <c r="B473" s="1"/>
      <c r="C473" s="1"/>
    </row>
    <row r="474" customFormat="false" ht="14.25" hidden="false" customHeight="false" outlineLevel="0" collapsed="false">
      <c r="A474" s="1"/>
      <c r="B474" s="1"/>
      <c r="C474" s="1"/>
    </row>
    <row r="475" customFormat="false" ht="14.25" hidden="false" customHeight="false" outlineLevel="0" collapsed="false">
      <c r="A475" s="1"/>
      <c r="B475" s="1"/>
      <c r="C475" s="1"/>
    </row>
    <row r="476" customFormat="false" ht="14.25" hidden="false" customHeight="false" outlineLevel="0" collapsed="false">
      <c r="A476" s="1"/>
      <c r="B476" s="1"/>
      <c r="C476" s="1"/>
    </row>
    <row r="477" customFormat="false" ht="14.25" hidden="false" customHeight="false" outlineLevel="0" collapsed="false">
      <c r="A477" s="1"/>
      <c r="B477" s="1"/>
      <c r="C477" s="1"/>
    </row>
    <row r="478" customFormat="false" ht="14.25" hidden="false" customHeight="false" outlineLevel="0" collapsed="false">
      <c r="A478" s="1"/>
      <c r="B478" s="1"/>
      <c r="C478" s="1"/>
    </row>
    <row r="479" customFormat="false" ht="14.25" hidden="false" customHeight="false" outlineLevel="0" collapsed="false">
      <c r="A479" s="1"/>
      <c r="B479" s="1"/>
      <c r="C479" s="1"/>
    </row>
    <row r="480" customFormat="false" ht="14.25" hidden="false" customHeight="false" outlineLevel="0" collapsed="false">
      <c r="A480" s="1"/>
      <c r="B480" s="1"/>
      <c r="C480" s="1"/>
    </row>
    <row r="481" customFormat="false" ht="14.25" hidden="false" customHeight="false" outlineLevel="0" collapsed="false">
      <c r="A481" s="1"/>
      <c r="B481" s="1"/>
      <c r="C481" s="1"/>
    </row>
    <row r="482" customFormat="false" ht="14.25" hidden="false" customHeight="false" outlineLevel="0" collapsed="false">
      <c r="A482" s="1"/>
      <c r="B482" s="1"/>
      <c r="C482" s="1"/>
    </row>
    <row r="483" customFormat="false" ht="14.25" hidden="false" customHeight="false" outlineLevel="0" collapsed="false">
      <c r="A483" s="1"/>
      <c r="B483" s="1"/>
      <c r="C483" s="1"/>
    </row>
    <row r="484" customFormat="false" ht="14.25" hidden="false" customHeight="false" outlineLevel="0" collapsed="false">
      <c r="A484" s="1"/>
      <c r="B484" s="1"/>
      <c r="C484" s="1"/>
    </row>
    <row r="485" customFormat="false" ht="14.25" hidden="false" customHeight="false" outlineLevel="0" collapsed="false">
      <c r="A485" s="1"/>
      <c r="B485" s="1"/>
      <c r="C485" s="1"/>
    </row>
    <row r="486" customFormat="false" ht="14.25" hidden="false" customHeight="false" outlineLevel="0" collapsed="false">
      <c r="A486" s="1"/>
      <c r="B486" s="1"/>
      <c r="C486" s="1"/>
    </row>
    <row r="487" customFormat="false" ht="14.25" hidden="false" customHeight="false" outlineLevel="0" collapsed="false">
      <c r="A487" s="1"/>
      <c r="B487" s="1"/>
      <c r="C487" s="1"/>
    </row>
    <row r="488" customFormat="false" ht="14.25" hidden="false" customHeight="false" outlineLevel="0" collapsed="false">
      <c r="A488" s="1"/>
      <c r="B488" s="1"/>
      <c r="C488" s="1"/>
    </row>
    <row r="489" customFormat="false" ht="14.25" hidden="false" customHeight="false" outlineLevel="0" collapsed="false">
      <c r="A489" s="1"/>
      <c r="B489" s="1"/>
      <c r="C489" s="1"/>
    </row>
    <row r="490" customFormat="false" ht="14.25" hidden="false" customHeight="false" outlineLevel="0" collapsed="false">
      <c r="A490" s="1"/>
      <c r="B490" s="1"/>
      <c r="C490" s="1"/>
    </row>
    <row r="491" customFormat="false" ht="14.25" hidden="false" customHeight="false" outlineLevel="0" collapsed="false">
      <c r="A491" s="1"/>
      <c r="B491" s="1"/>
      <c r="C491" s="1"/>
    </row>
    <row r="492" customFormat="false" ht="14.25" hidden="false" customHeight="false" outlineLevel="0" collapsed="false">
      <c r="A492" s="1"/>
      <c r="B492" s="1"/>
      <c r="C492" s="1"/>
    </row>
    <row r="493" customFormat="false" ht="14.25" hidden="false" customHeight="false" outlineLevel="0" collapsed="false">
      <c r="A493" s="1"/>
      <c r="B493" s="1"/>
      <c r="C493" s="1"/>
    </row>
    <row r="494" customFormat="false" ht="14.25" hidden="false" customHeight="false" outlineLevel="0" collapsed="false">
      <c r="A494" s="1"/>
      <c r="B494" s="1"/>
      <c r="C494" s="1"/>
    </row>
    <row r="495" customFormat="false" ht="14.25" hidden="false" customHeight="false" outlineLevel="0" collapsed="false">
      <c r="A495" s="1"/>
      <c r="B495" s="1"/>
      <c r="C495" s="1"/>
    </row>
    <row r="496" customFormat="false" ht="14.25" hidden="false" customHeight="false" outlineLevel="0" collapsed="false">
      <c r="A496" s="1"/>
      <c r="B496" s="1"/>
      <c r="C496" s="1"/>
    </row>
    <row r="497" customFormat="false" ht="14.25" hidden="false" customHeight="false" outlineLevel="0" collapsed="false">
      <c r="A497" s="1"/>
      <c r="B497" s="1"/>
      <c r="C497" s="1"/>
    </row>
    <row r="498" customFormat="false" ht="14.25" hidden="false" customHeight="false" outlineLevel="0" collapsed="false">
      <c r="A498" s="1"/>
      <c r="B498" s="1"/>
      <c r="C498" s="1"/>
    </row>
    <row r="499" customFormat="false" ht="14.25" hidden="false" customHeight="false" outlineLevel="0" collapsed="false">
      <c r="A499" s="1"/>
      <c r="B499" s="1"/>
      <c r="C499" s="1"/>
    </row>
    <row r="500" customFormat="false" ht="14.25" hidden="false" customHeight="false" outlineLevel="0" collapsed="false">
      <c r="A500" s="1"/>
      <c r="B500" s="1"/>
      <c r="C500" s="1"/>
    </row>
    <row r="501" customFormat="false" ht="14.25" hidden="false" customHeight="false" outlineLevel="0" collapsed="false">
      <c r="A501" s="1"/>
      <c r="B501" s="1"/>
      <c r="C501" s="1"/>
    </row>
    <row r="502" customFormat="false" ht="14.25" hidden="false" customHeight="false" outlineLevel="0" collapsed="false">
      <c r="A502" s="1"/>
      <c r="B502" s="1"/>
      <c r="C502" s="1"/>
    </row>
    <row r="503" customFormat="false" ht="14.25" hidden="false" customHeight="false" outlineLevel="0" collapsed="false">
      <c r="A503" s="1"/>
      <c r="B503" s="1"/>
      <c r="C503" s="1"/>
    </row>
    <row r="504" customFormat="false" ht="14.25" hidden="false" customHeight="false" outlineLevel="0" collapsed="false">
      <c r="A504" s="1"/>
      <c r="B504" s="1"/>
      <c r="C50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9.13671875" defaultRowHeight="14.25" zeroHeight="false" outlineLevelRow="0" outlineLevelCol="0"/>
  <cols>
    <col collapsed="false" customWidth="false" hidden="false" outlineLevel="0" max="3" min="1" style="2" width="9.13"/>
    <col collapsed="false" customWidth="true" hidden="false" outlineLevel="0" max="5" min="4" style="0" width="12"/>
    <col collapsed="false" customWidth="true" hidden="false" outlineLevel="0" max="6" min="6" style="0" width="8.86"/>
    <col collapsed="false" customWidth="true" hidden="false" outlineLevel="0" max="8" min="7" style="0" width="18.6"/>
    <col collapsed="false" customWidth="true" hidden="false" outlineLevel="0" max="9" min="9" style="0" width="8.86"/>
    <col collapsed="false" customWidth="true" hidden="false" outlineLevel="0" max="10" min="10" style="0" width="11"/>
    <col collapsed="false" customWidth="true" hidden="false" outlineLevel="0" max="14" min="11" style="0" width="8.86"/>
    <col collapsed="false" customWidth="true" hidden="false" outlineLevel="0" max="15" min="15" style="2" width="12"/>
    <col collapsed="false" customWidth="false" hidden="false" outlineLevel="0" max="16384" min="16" style="2" width="9.13"/>
  </cols>
  <sheetData>
    <row r="1" customFormat="false" ht="14.25" hidden="false" customHeight="false" outlineLevel="0" collapsed="false">
      <c r="A1" s="1" t="str">
        <f aca="false">SoilVeg!B1</f>
        <v>SI</v>
      </c>
      <c r="B1" s="1" t="str">
        <f aca="false">SoilVeg!D1</f>
        <v>LandUseCode</v>
      </c>
      <c r="C1" s="1" t="str">
        <f aca="false">SoilVeg!A1</f>
        <v>soilveg</v>
      </c>
      <c r="D1" s="2" t="str">
        <f aca="false">SoilVeg_IC2!D1</f>
        <v>k</v>
      </c>
      <c r="E1" s="2" t="str">
        <f aca="false">SoilVeg_IC2!E1</f>
        <v>s</v>
      </c>
      <c r="F1" s="2" t="s">
        <v>8</v>
      </c>
      <c r="G1" s="2" t="str">
        <f aca="false">SoilVeg_IC2!G1</f>
        <v>pi</v>
      </c>
      <c r="H1" s="2" t="str">
        <f aca="false">SoilVeg_IC2!H1</f>
        <v>ppl</v>
      </c>
      <c r="I1" s="2" t="str">
        <f aca="false">SoilVeg_IC2!I1</f>
        <v>ret</v>
      </c>
      <c r="J1" s="2" t="str">
        <f aca="false">SoilVeg_IC2!J1</f>
        <v>b</v>
      </c>
      <c r="K1" s="2" t="s">
        <v>4</v>
      </c>
      <c r="L1" s="2" t="str">
        <f aca="false">SoilVeg_IC2!L1</f>
        <v>y</v>
      </c>
      <c r="M1" s="2" t="str">
        <f aca="false">SoilVeg_IC2!M1</f>
        <v>tau</v>
      </c>
      <c r="N1" s="2" t="str">
        <f aca="false">SoilVeg_IC2!N1</f>
        <v>v</v>
      </c>
      <c r="O1" s="2" t="s">
        <v>89</v>
      </c>
    </row>
    <row r="2" customFormat="false" ht="14.25" hidden="false" customHeight="false" outlineLevel="0" collapsed="false">
      <c r="A2" s="1" t="str">
        <f aca="false">SoilVeg!B2</f>
        <v>C</v>
      </c>
      <c r="B2" s="1" t="str">
        <f aca="false">SoilVeg!D2</f>
        <v>OP</v>
      </c>
      <c r="C2" s="1" t="str">
        <f aca="false">SoilVeg!A2</f>
        <v>COP</v>
      </c>
      <c r="D2" s="0" t="n">
        <f aca="false">IF(VLOOKUP(SoilVeg!C2,LU!$A$2:$O$27,15,FALSE())=0,VLOOKUP(A2,Soil!$B$2:$R$14,8,FALSE()),0.000000000001)</f>
        <v>2.76722962962963E-006</v>
      </c>
      <c r="E2" s="0" t="n">
        <f aca="false">IF(VLOOKUP(SoilVeg!C2,LU!$A$2:$O$27,15,FALSE())=0,VLOOKUP(A2,Soil!$B$2:$R$14,11,FALSE()),0.000000000001)</f>
        <v>5.74782863190323E-005</v>
      </c>
      <c r="F2" s="3" t="n">
        <f aca="false">VLOOKUP(A2,Soil!$B$2:$P$17,14,FALSE())</f>
        <v>0.01</v>
      </c>
      <c r="G2" s="3" t="n">
        <f aca="false">VLOOKUP(B2,LU!$B$1:$N$51,6,FALSE())</f>
        <v>0.16</v>
      </c>
      <c r="H2" s="3" t="n">
        <f aca="false">VLOOKUP(B2,LU!$B$1:$N$51,7,FALSE())</f>
        <v>0.13</v>
      </c>
      <c r="I2" s="3" t="n">
        <f aca="false">VLOOKUP(B2,LU!$B$1:$N$51,8,FALSE())</f>
        <v>5</v>
      </c>
      <c r="J2" s="0" t="n">
        <v>1.5847</v>
      </c>
      <c r="K2" s="3" t="n">
        <f aca="false">VLOOKUP(B2,LU!$B$1:$N$51,5,FALSE())</f>
        <v>0.075</v>
      </c>
      <c r="L2" s="3" t="n">
        <f aca="false">VLOOKUP(B2,LU!$B$1:$N$51,5,FALSE())</f>
        <v>0.075</v>
      </c>
      <c r="M2" s="3" t="n">
        <f aca="false">SoilVeg!G2</f>
        <v>13.25</v>
      </c>
      <c r="N2" s="0" t="n">
        <f aca="false">SoilVeg!H2</f>
        <v>0.305</v>
      </c>
      <c r="O2" s="0" t="n">
        <f aca="false">VLOOKUP(A2,Soil!$B$2:$S$14,18,FALSE())</f>
        <v>0.002</v>
      </c>
    </row>
    <row r="3" customFormat="false" ht="14.25" hidden="false" customHeight="false" outlineLevel="0" collapsed="false">
      <c r="A3" s="1" t="str">
        <f aca="false">SoilVeg!B3</f>
        <v>C</v>
      </c>
      <c r="B3" s="1" t="str">
        <f aca="false">SoilVeg!D3</f>
        <v>OPTP</v>
      </c>
      <c r="C3" s="1" t="str">
        <f aca="false">SoilVeg!A3</f>
        <v>COPTP</v>
      </c>
      <c r="D3" s="0" t="n">
        <f aca="false">IF(VLOOKUP(SoilVeg!C3,LU!$A$2:$O$27,15,FALSE())=0,VLOOKUP(A3,Soil!$B$2:$R$14,8,FALSE()),0.000000000001)</f>
        <v>2.76722962962963E-006</v>
      </c>
      <c r="E3" s="0" t="n">
        <f aca="false">IF(VLOOKUP(SoilVeg!C3,LU!$A$2:$O$27,15,FALSE())=0,VLOOKUP(A3,Soil!$B$2:$R$14,11,FALSE()),0.000000000001)</f>
        <v>5.74782863190323E-005</v>
      </c>
      <c r="F3" s="3" t="n">
        <f aca="false">VLOOKUP(A3,Soil!$B$2:$P$17,14,FALSE())</f>
        <v>0.01</v>
      </c>
      <c r="G3" s="3" t="n">
        <f aca="false">VLOOKUP(B3,LU!$B$1:$N$51,6,FALSE())</f>
        <v>1.1</v>
      </c>
      <c r="H3" s="3" t="n">
        <f aca="false">VLOOKUP(B3,LU!$B$1:$N$51,7,FALSE())</f>
        <v>0.4</v>
      </c>
      <c r="I3" s="3" t="n">
        <f aca="false">VLOOKUP(B3,LU!$B$1:$N$51,8,FALSE())</f>
        <v>7</v>
      </c>
      <c r="J3" s="3" t="n">
        <f aca="false">VLOOKUP(A3,Soil!$B$2:$P$17,13,FALSE())</f>
        <v>1.6665</v>
      </c>
      <c r="K3" s="3" t="n">
        <f aca="false">VLOOKUP(B3,LU!$B$1:$N$51,5,FALSE())</f>
        <v>0.275</v>
      </c>
      <c r="L3" s="3" t="n">
        <f aca="false">VLOOKUP(A3,Soil!$B$2:$P$17,15,FALSE())</f>
        <v>0.6358</v>
      </c>
      <c r="M3" s="0" t="n">
        <f aca="false">SoilVeg!G3</f>
        <v>26.5</v>
      </c>
      <c r="N3" s="0" t="n">
        <f aca="false">SoilVeg!H3</f>
        <v>0.305</v>
      </c>
      <c r="O3" s="0" t="n">
        <f aca="false">VLOOKUP(A3,Soil!$B$2:$S$14,18,FALSE())</f>
        <v>0.002</v>
      </c>
    </row>
    <row r="4" customFormat="false" ht="14.25" hidden="false" customHeight="false" outlineLevel="0" collapsed="false">
      <c r="A4" s="1" t="str">
        <f aca="false">SoilVeg!B4</f>
        <v>C</v>
      </c>
      <c r="B4" s="1" t="str">
        <f aca="false">SoilVeg!D4</f>
        <v>OPSR</v>
      </c>
      <c r="C4" s="1" t="str">
        <f aca="false">SoilVeg!A4</f>
        <v>COPSR</v>
      </c>
      <c r="D4" s="0" t="n">
        <f aca="false">IF(VLOOKUP(SoilVeg!C4,LU!$A$2:$O$27,15,FALSE())=0,VLOOKUP(A4,Soil!$B$2:$R$14,8,FALSE()),0.000000000001)</f>
        <v>2.76722962962963E-006</v>
      </c>
      <c r="E4" s="0" t="n">
        <f aca="false">IF(VLOOKUP(SoilVeg!C4,LU!$A$2:$O$27,15,FALSE())=0,VLOOKUP(A4,Soil!$B$2:$R$14,11,FALSE()),0.000000000001)</f>
        <v>5.74782863190323E-005</v>
      </c>
      <c r="F4" s="3" t="n">
        <f aca="false">VLOOKUP(A4,Soil!$B$2:$P$17,14,FALSE())</f>
        <v>0.01</v>
      </c>
      <c r="G4" s="3" t="n">
        <f aca="false">VLOOKUP(B4,LU!$B$1:$N$51,6,FALSE())</f>
        <v>0.26</v>
      </c>
      <c r="H4" s="3" t="n">
        <f aca="false">VLOOKUP(B4,LU!$B$1:$N$51,7,FALSE())</f>
        <v>0.25</v>
      </c>
      <c r="I4" s="3" t="n">
        <f aca="false">VLOOKUP(B4,LU!$B$1:$N$51,8,FALSE())</f>
        <v>4</v>
      </c>
      <c r="J4" s="3" t="n">
        <f aca="false">VLOOKUP(A4,Soil!$B$2:$P$17,13,FALSE())</f>
        <v>1.6665</v>
      </c>
      <c r="K4" s="3" t="n">
        <f aca="false">VLOOKUP(B4,LU!$B$1:$N$51,5,FALSE())</f>
        <v>0.06</v>
      </c>
      <c r="L4" s="3" t="n">
        <f aca="false">VLOOKUP(A4,Soil!$B$2:$P$17,15,FALSE())</f>
        <v>0.6358</v>
      </c>
      <c r="M4" s="0" t="n">
        <f aca="false">SoilVeg!G4</f>
        <v>10.6</v>
      </c>
      <c r="N4" s="0" t="n">
        <f aca="false">SoilVeg!H4</f>
        <v>0.305</v>
      </c>
      <c r="O4" s="0" t="n">
        <f aca="false">VLOOKUP(A4,Soil!$B$2:$S$14,18,FALSE())</f>
        <v>0.002</v>
      </c>
    </row>
    <row r="5" customFormat="false" ht="14.25" hidden="false" customHeight="false" outlineLevel="0" collapsed="false">
      <c r="A5" s="1" t="str">
        <f aca="false">SoilVeg!B5</f>
        <v>C</v>
      </c>
      <c r="B5" s="1" t="str">
        <f aca="false">SoilVeg!D5</f>
        <v>OPUR</v>
      </c>
      <c r="C5" s="1" t="str">
        <f aca="false">SoilVeg!A5</f>
        <v>COPUR</v>
      </c>
      <c r="D5" s="0" t="n">
        <f aca="false">IF(VLOOKUP(SoilVeg!C5,LU!$A$2:$O$27,15,FALSE())=0,VLOOKUP(A5,Soil!$B$2:$R$14,8,FALSE()),0.000000000001)</f>
        <v>2.76722962962963E-006</v>
      </c>
      <c r="E5" s="0" t="n">
        <f aca="false">IF(VLOOKUP(SoilVeg!C5,LU!$A$2:$O$27,15,FALSE())=0,VLOOKUP(A5,Soil!$B$2:$R$14,11,FALSE()),0.000000000001)</f>
        <v>5.74782863190323E-005</v>
      </c>
      <c r="F5" s="3" t="n">
        <f aca="false">VLOOKUP(A5,Soil!$B$2:$P$17,14,FALSE())</f>
        <v>0.01</v>
      </c>
      <c r="G5" s="3" t="n">
        <f aca="false">VLOOKUP(B5,LU!$B$1:$N$51,6,FALSE())</f>
        <v>0.4</v>
      </c>
      <c r="H5" s="3" t="n">
        <f aca="false">VLOOKUP(B5,LU!$B$1:$N$51,7,FALSE())</f>
        <v>0.3</v>
      </c>
      <c r="I5" s="3" t="n">
        <f aca="false">VLOOKUP(B5,LU!$B$1:$N$51,8,FALSE())</f>
        <v>6</v>
      </c>
      <c r="J5" s="3" t="n">
        <f aca="false">VLOOKUP(A5,Soil!$B$2:$P$17,13,FALSE())</f>
        <v>1.6665</v>
      </c>
      <c r="K5" s="3" t="n">
        <f aca="false">VLOOKUP(B5,LU!$B$1:$N$51,5,FALSE())</f>
        <v>0.1</v>
      </c>
      <c r="L5" s="3" t="n">
        <f aca="false">VLOOKUP(A5,Soil!$B$2:$P$17,15,FALSE())</f>
        <v>0.6358</v>
      </c>
      <c r="M5" s="0" t="n">
        <f aca="false">SoilVeg!G5</f>
        <v>13.25</v>
      </c>
      <c r="N5" s="0" t="n">
        <f aca="false">SoilVeg!H5</f>
        <v>0.305</v>
      </c>
      <c r="O5" s="0" t="n">
        <f aca="false">VLOOKUP(A5,Soil!$B$2:$S$14,18,FALSE())</f>
        <v>0.002</v>
      </c>
    </row>
    <row r="6" customFormat="false" ht="14.25" hidden="false" customHeight="false" outlineLevel="0" collapsed="false">
      <c r="A6" s="1" t="str">
        <f aca="false">SoilVeg!B6</f>
        <v>C</v>
      </c>
      <c r="B6" s="1" t="str">
        <f aca="false">SoilVeg!D6</f>
        <v>OPU</v>
      </c>
      <c r="C6" s="1" t="str">
        <f aca="false">SoilVeg!A6</f>
        <v>COPU</v>
      </c>
      <c r="D6" s="0" t="n">
        <f aca="false">IF(VLOOKUP(SoilVeg!C6,LU!$A$2:$O$27,15,FALSE())=0,VLOOKUP(A6,Soil!$B$2:$R$14,8,FALSE()),0.000000000001)</f>
        <v>2.76722962962963E-006</v>
      </c>
      <c r="E6" s="0" t="n">
        <f aca="false">IF(VLOOKUP(SoilVeg!C6,LU!$A$2:$O$27,15,FALSE())=0,VLOOKUP(A6,Soil!$B$2:$R$14,11,FALSE()),0.000000000001)</f>
        <v>5.74782863190323E-005</v>
      </c>
      <c r="F6" s="3" t="n">
        <f aca="false">VLOOKUP(A6,Soil!$B$2:$P$17,14,FALSE())</f>
        <v>0.01</v>
      </c>
      <c r="G6" s="3" t="n">
        <f aca="false">VLOOKUP(B6,LU!$B$1:$N$51,6,FALSE())</f>
        <v>0</v>
      </c>
      <c r="H6" s="3" t="n">
        <f aca="false">VLOOKUP(B6,LU!$B$1:$N$51,7,FALSE())</f>
        <v>0</v>
      </c>
      <c r="I6" s="3" t="n">
        <f aca="false">VLOOKUP(B6,LU!$B$1:$N$51,8,FALSE())</f>
        <v>3.5</v>
      </c>
      <c r="J6" s="3" t="n">
        <f aca="false">VLOOKUP(A6,Soil!$B$2:$P$17,13,FALSE())</f>
        <v>1.6665</v>
      </c>
      <c r="K6" s="3" t="n">
        <f aca="false">VLOOKUP(B6,LU!$B$1:$N$51,5,FALSE())</f>
        <v>0.03</v>
      </c>
      <c r="L6" s="3" t="n">
        <f aca="false">VLOOKUP(A6,Soil!$B$2:$P$17,15,FALSE())</f>
        <v>0.6358</v>
      </c>
      <c r="M6" s="0" t="n">
        <f aca="false">SoilVeg!G6</f>
        <v>8.83333333333333</v>
      </c>
      <c r="N6" s="0" t="n">
        <f aca="false">SoilVeg!H6</f>
        <v>0.305</v>
      </c>
      <c r="O6" s="0" t="n">
        <f aca="false">VLOOKUP(A6,Soil!$B$2:$S$14,18,FALSE())</f>
        <v>0.002</v>
      </c>
    </row>
    <row r="7" customFormat="false" ht="14.25" hidden="false" customHeight="false" outlineLevel="0" collapsed="false">
      <c r="A7" s="1" t="str">
        <f aca="false">SoilVeg!B7</f>
        <v>C</v>
      </c>
      <c r="B7" s="1" t="str">
        <f aca="false">SoilVeg!D7</f>
        <v>TP</v>
      </c>
      <c r="C7" s="1" t="str">
        <f aca="false">SoilVeg!A7</f>
        <v>CTP</v>
      </c>
      <c r="D7" s="0" t="n">
        <f aca="false">IF(VLOOKUP(SoilVeg!C7,LU!$A$2:$O$27,15,FALSE())=0,VLOOKUP(A7,Soil!$B$2:$R$14,8,FALSE()),0.000000000001)</f>
        <v>2.76722962962963E-006</v>
      </c>
      <c r="E7" s="0" t="n">
        <f aca="false">IF(VLOOKUP(SoilVeg!C7,LU!$A$2:$O$27,15,FALSE())=0,VLOOKUP(A7,Soil!$B$2:$R$14,11,FALSE()),0.000000000001)</f>
        <v>5.74782863190323E-005</v>
      </c>
      <c r="F7" s="3" t="n">
        <f aca="false">VLOOKUP(A7,Soil!$B$2:$P$17,14,FALSE())</f>
        <v>0.01</v>
      </c>
      <c r="G7" s="3" t="n">
        <f aca="false">VLOOKUP(B7,LU!$B$1:$N$51,6,FALSE())</f>
        <v>1.1</v>
      </c>
      <c r="H7" s="3" t="n">
        <f aca="false">VLOOKUP(B7,LU!$B$1:$N$51,7,FALSE())</f>
        <v>0.4</v>
      </c>
      <c r="I7" s="3" t="n">
        <f aca="false">VLOOKUP(B7,LU!$B$1:$N$51,8,FALSE())</f>
        <v>7</v>
      </c>
      <c r="J7" s="3" t="n">
        <f aca="false">VLOOKUP(A7,Soil!$B$2:$P$17,13,FALSE())</f>
        <v>1.6665</v>
      </c>
      <c r="K7" s="3" t="n">
        <f aca="false">VLOOKUP(B7,LU!$B$1:$N$51,5,FALSE())</f>
        <v>0.275</v>
      </c>
      <c r="L7" s="3" t="n">
        <f aca="false">VLOOKUP(A7,Soil!$B$2:$P$17,15,FALSE())</f>
        <v>0.6358</v>
      </c>
      <c r="M7" s="0" t="n">
        <f aca="false">SoilVeg!G7</f>
        <v>26.5</v>
      </c>
      <c r="N7" s="0" t="n">
        <f aca="false">SoilVeg!H7</f>
        <v>0.305</v>
      </c>
      <c r="O7" s="0" t="n">
        <f aca="false">VLOOKUP(A7,Soil!$B$2:$S$14,18,FALSE())</f>
        <v>0.002</v>
      </c>
    </row>
    <row r="8" customFormat="false" ht="14.25" hidden="false" customHeight="false" outlineLevel="0" collapsed="false">
      <c r="A8" s="1" t="str">
        <f aca="false">SoilVeg!B8</f>
        <v>C</v>
      </c>
      <c r="B8" s="1" t="str">
        <f aca="false">SoilVeg!D8</f>
        <v>LP</v>
      </c>
      <c r="C8" s="1" t="str">
        <f aca="false">SoilVeg!A8</f>
        <v>CLP</v>
      </c>
      <c r="D8" s="0" t="n">
        <f aca="false">IF(VLOOKUP(SoilVeg!C8,LU!$A$2:$O$27,15,FALSE())=0,VLOOKUP(A8,Soil!$B$2:$R$14,8,FALSE()),0.000000000001)</f>
        <v>2.76722962962963E-006</v>
      </c>
      <c r="E8" s="0" t="n">
        <f aca="false">IF(VLOOKUP(SoilVeg!C8,LU!$A$2:$O$27,15,FALSE())=0,VLOOKUP(A8,Soil!$B$2:$R$14,11,FALSE()),0.000000000001)</f>
        <v>5.74782863190323E-005</v>
      </c>
      <c r="F8" s="3" t="n">
        <f aca="false">VLOOKUP(A8,Soil!$B$2:$P$17,14,FALSE())</f>
        <v>0.01</v>
      </c>
      <c r="G8" s="3" t="n">
        <f aca="false">VLOOKUP(B8,LU!$B$1:$N$51,6,FALSE())</f>
        <v>3</v>
      </c>
      <c r="H8" s="3" t="n">
        <f aca="false">VLOOKUP(B8,LU!$B$1:$N$51,7,FALSE())</f>
        <v>0.62272727273</v>
      </c>
      <c r="I8" s="3" t="n">
        <f aca="false">VLOOKUP(B8,LU!$B$1:$N$51,8,FALSE())</f>
        <v>9.45454545455</v>
      </c>
      <c r="J8" s="0" t="n">
        <v>1.5847</v>
      </c>
      <c r="K8" s="3" t="n">
        <f aca="false">VLOOKUP(B8,LU!$B$1:$N$51,5,FALSE())</f>
        <v>0.4</v>
      </c>
      <c r="L8" s="0" t="n">
        <v>0.48887216</v>
      </c>
      <c r="M8" s="0" t="n">
        <f aca="false">SoilVeg!G8</f>
        <v>26.5</v>
      </c>
      <c r="N8" s="0" t="n">
        <f aca="false">SoilVeg!H8</f>
        <v>0.305</v>
      </c>
      <c r="O8" s="0" t="n">
        <f aca="false">VLOOKUP(A8,Soil!$B$2:$S$14,18,FALSE())</f>
        <v>0.002</v>
      </c>
    </row>
    <row r="9" customFormat="false" ht="14.25" hidden="false" customHeight="false" outlineLevel="0" collapsed="false">
      <c r="A9" s="1" t="str">
        <f aca="false">SoilVeg!B9</f>
        <v>C</v>
      </c>
      <c r="B9" s="1" t="str">
        <f aca="false">SoilVeg!D9</f>
        <v>LPL</v>
      </c>
      <c r="C9" s="1" t="str">
        <f aca="false">SoilVeg!A9</f>
        <v>CLPL</v>
      </c>
      <c r="D9" s="0" t="n">
        <f aca="false">IF(VLOOKUP(SoilVeg!C9,LU!$A$2:$O$27,15,FALSE())=0,VLOOKUP(A9,Soil!$B$2:$R$14,8,FALSE()),0.000000000001)</f>
        <v>2.76722962962963E-006</v>
      </c>
      <c r="E9" s="0" t="n">
        <f aca="false">IF(VLOOKUP(SoilVeg!C9,LU!$A$2:$O$27,15,FALSE())=0,VLOOKUP(A9,Soil!$B$2:$R$14,11,FALSE()),0.000000000001)</f>
        <v>5.74782863190323E-005</v>
      </c>
      <c r="F9" s="3" t="n">
        <f aca="false">VLOOKUP(A9,Soil!$B$2:$P$17,14,FALSE())</f>
        <v>0.01</v>
      </c>
      <c r="G9" s="3" t="n">
        <f aca="false">VLOOKUP(B9,LU!$B$1:$N$51,6,FALSE())</f>
        <v>4</v>
      </c>
      <c r="H9" s="3" t="n">
        <f aca="false">VLOOKUP(B9,LU!$B$1:$N$51,7,FALSE())</f>
        <v>0.62272727273</v>
      </c>
      <c r="I9" s="3" t="n">
        <f aca="false">VLOOKUP(B9,LU!$B$1:$N$51,8,FALSE())</f>
        <v>10.5</v>
      </c>
      <c r="J9" s="0" t="n">
        <v>1.5847</v>
      </c>
      <c r="K9" s="3" t="n">
        <f aca="false">VLOOKUP(B9,LU!$B$1:$N$51,5,FALSE())</f>
        <v>0.6</v>
      </c>
      <c r="L9" s="0" t="n">
        <v>0.48887216</v>
      </c>
      <c r="M9" s="0" t="n">
        <f aca="false">SoilVeg!G9</f>
        <v>26.5</v>
      </c>
      <c r="N9" s="0" t="n">
        <f aca="false">SoilVeg!H9</f>
        <v>0.305</v>
      </c>
      <c r="O9" s="0" t="n">
        <f aca="false">VLOOKUP(A9,Soil!$B$2:$S$14,18,FALSE())</f>
        <v>0.002</v>
      </c>
    </row>
    <row r="10" customFormat="false" ht="14.25" hidden="false" customHeight="false" outlineLevel="0" collapsed="false">
      <c r="A10" s="1" t="str">
        <f aca="false">SoilVeg!B10</f>
        <v>C</v>
      </c>
      <c r="B10" s="1" t="str">
        <f aca="false">SoilVeg!D10</f>
        <v>LPJ</v>
      </c>
      <c r="C10" s="1" t="str">
        <f aca="false">SoilVeg!A10</f>
        <v>CLPJ</v>
      </c>
      <c r="D10" s="0" t="n">
        <f aca="false">IF(VLOOKUP(SoilVeg!C10,LU!$A$2:$O$27,15,FALSE())=0,VLOOKUP(A10,Soil!$B$2:$R$14,8,FALSE()),0.000000000001)</f>
        <v>2.76722962962963E-006</v>
      </c>
      <c r="E10" s="0" t="n">
        <f aca="false">IF(VLOOKUP(SoilVeg!C10,LU!$A$2:$O$27,15,FALSE())=0,VLOOKUP(A10,Soil!$B$2:$R$14,11,FALSE()),0.000000000001)</f>
        <v>5.74782863190323E-005</v>
      </c>
      <c r="F10" s="3" t="n">
        <f aca="false">VLOOKUP(A10,Soil!$B$2:$P$17,14,FALSE())</f>
        <v>0.01</v>
      </c>
      <c r="G10" s="3" t="n">
        <f aca="false">VLOOKUP(B10,LU!$B$1:$N$51,6,FALSE())</f>
        <v>3</v>
      </c>
      <c r="H10" s="3" t="n">
        <f aca="false">VLOOKUP(B10,LU!$B$1:$N$51,7,FALSE())</f>
        <v>0.62272727273</v>
      </c>
      <c r="I10" s="3" t="n">
        <f aca="false">VLOOKUP(B10,LU!$B$1:$N$51,8,FALSE())</f>
        <v>6.5</v>
      </c>
      <c r="J10" s="3" t="n">
        <f aca="false">VLOOKUP(A10,Soil!$B$2:$P$17,13,FALSE())</f>
        <v>1.6665</v>
      </c>
      <c r="K10" s="3" t="n">
        <f aca="false">VLOOKUP(B10,LU!$B$1:$N$51,5,FALSE())</f>
        <v>0.35</v>
      </c>
      <c r="L10" s="3" t="n">
        <f aca="false">VLOOKUP(A10,Soil!$B$2:$P$17,15,FALSE())</f>
        <v>0.6358</v>
      </c>
      <c r="M10" s="0" t="n">
        <f aca="false">SoilVeg!G10</f>
        <v>26.5</v>
      </c>
      <c r="N10" s="0" t="n">
        <f aca="false">SoilVeg!H10</f>
        <v>0.305</v>
      </c>
      <c r="O10" s="0" t="n">
        <f aca="false">VLOOKUP(A10,Soil!$B$2:$S$14,18,FALSE())</f>
        <v>0.002</v>
      </c>
    </row>
    <row r="11" customFormat="false" ht="14.25" hidden="false" customHeight="false" outlineLevel="0" collapsed="false">
      <c r="A11" s="1" t="str">
        <f aca="false">SoilVeg!B11</f>
        <v>C</v>
      </c>
      <c r="B11" s="1" t="str">
        <f aca="false">SoilVeg!D11</f>
        <v>LPS</v>
      </c>
      <c r="C11" s="1" t="str">
        <f aca="false">SoilVeg!A11</f>
        <v>CLPS</v>
      </c>
      <c r="D11" s="0" t="n">
        <f aca="false">IF(VLOOKUP(SoilVeg!C11,LU!$A$2:$O$27,15,FALSE())=0,VLOOKUP(A11,Soil!$B$2:$R$14,8,FALSE()),0.000000000001)</f>
        <v>2.76722962962963E-006</v>
      </c>
      <c r="E11" s="0" t="n">
        <f aca="false">IF(VLOOKUP(SoilVeg!C11,LU!$A$2:$O$27,15,FALSE())=0,VLOOKUP(A11,Soil!$B$2:$R$14,11,FALSE()),0.000000000001)</f>
        <v>5.74782863190323E-005</v>
      </c>
      <c r="F11" s="3" t="n">
        <f aca="false">VLOOKUP(A11,Soil!$B$2:$P$17,14,FALSE())</f>
        <v>0.01</v>
      </c>
      <c r="G11" s="3" t="n">
        <f aca="false">VLOOKUP(B11,LU!$B$1:$N$51,6,FALSE())</f>
        <v>4.5</v>
      </c>
      <c r="H11" s="3" t="n">
        <f aca="false">VLOOKUP(B11,LU!$B$1:$N$51,7,FALSE())</f>
        <v>0.8</v>
      </c>
      <c r="I11" s="3" t="n">
        <f aca="false">VLOOKUP(B11,LU!$B$1:$N$51,8,FALSE())</f>
        <v>15</v>
      </c>
      <c r="J11" s="3" t="n">
        <f aca="false">VLOOKUP(A11,Soil!$B$2:$P$17,13,FALSE())</f>
        <v>1.6665</v>
      </c>
      <c r="K11" s="3" t="n">
        <f aca="false">VLOOKUP(B11,LU!$B$1:$N$51,5,FALSE())</f>
        <v>0.8</v>
      </c>
      <c r="L11" s="3" t="n">
        <f aca="false">VLOOKUP(A11,Soil!$B$2:$P$17,15,FALSE())</f>
        <v>0.6358</v>
      </c>
      <c r="M11" s="0" t="n">
        <f aca="false">SoilVeg!G11</f>
        <v>26.5</v>
      </c>
      <c r="N11" s="0" t="n">
        <f aca="false">SoilVeg!H11</f>
        <v>0.305</v>
      </c>
      <c r="O11" s="0" t="n">
        <f aca="false">VLOOKUP(A11,Soil!$B$2:$S$14,18,FALSE())</f>
        <v>0.002</v>
      </c>
    </row>
    <row r="12" customFormat="false" ht="14.25" hidden="false" customHeight="false" outlineLevel="0" collapsed="false">
      <c r="A12" s="1" t="str">
        <f aca="false">SoilVeg!B12</f>
        <v>C</v>
      </c>
      <c r="B12" s="1" t="str">
        <f aca="false">SoilVeg!D12</f>
        <v>LPK</v>
      </c>
      <c r="C12" s="1" t="str">
        <f aca="false">SoilVeg!A12</f>
        <v>CLPK</v>
      </c>
      <c r="D12" s="0" t="n">
        <f aca="false">IF(VLOOKUP(SoilVeg!C12,LU!$A$2:$O$27,15,FALSE())=0,VLOOKUP(A12,Soil!$B$2:$R$14,8,FALSE()),0.000000000001)</f>
        <v>2.76722962962963E-006</v>
      </c>
      <c r="E12" s="0" t="n">
        <f aca="false">IF(VLOOKUP(SoilVeg!C12,LU!$A$2:$O$27,15,FALSE())=0,VLOOKUP(A12,Soil!$B$2:$R$14,11,FALSE()),0.000000000001)</f>
        <v>5.74782863190323E-005</v>
      </c>
      <c r="F12" s="3" t="n">
        <f aca="false">VLOOKUP(A12,Soil!$B$2:$P$17,14,FALSE())</f>
        <v>0.01</v>
      </c>
      <c r="G12" s="3" t="n">
        <f aca="false">VLOOKUP(B12,LU!$B$1:$N$51,6,FALSE())</f>
        <v>3</v>
      </c>
      <c r="H12" s="3" t="n">
        <f aca="false">VLOOKUP(B12,LU!$B$1:$N$51,7,FALSE())</f>
        <v>0.6</v>
      </c>
      <c r="I12" s="3" t="n">
        <f aca="false">VLOOKUP(B12,LU!$B$1:$N$51,8,FALSE())</f>
        <v>15</v>
      </c>
      <c r="J12" s="3" t="n">
        <f aca="false">VLOOKUP(A12,Soil!$B$2:$P$17,13,FALSE())</f>
        <v>1.6665</v>
      </c>
      <c r="K12" s="3" t="n">
        <f aca="false">VLOOKUP(B12,LU!$B$1:$N$51,5,FALSE())</f>
        <v>0.8</v>
      </c>
      <c r="L12" s="3" t="n">
        <f aca="false">VLOOKUP(A12,Soil!$B$2:$P$17,15,FALSE())</f>
        <v>0.6358</v>
      </c>
      <c r="M12" s="0" t="n">
        <f aca="false">SoilVeg!G12</f>
        <v>26.5</v>
      </c>
      <c r="N12" s="0" t="n">
        <f aca="false">SoilVeg!H12</f>
        <v>0.305</v>
      </c>
      <c r="O12" s="0" t="n">
        <f aca="false">VLOOKUP(A12,Soil!$B$2:$S$14,18,FALSE())</f>
        <v>0.002</v>
      </c>
    </row>
    <row r="13" customFormat="false" ht="14.25" hidden="false" customHeight="false" outlineLevel="0" collapsed="false">
      <c r="A13" s="1" t="str">
        <f aca="false">SoilVeg!B13</f>
        <v>C</v>
      </c>
      <c r="B13" s="1" t="str">
        <f aca="false">SoilVeg!D13</f>
        <v>AZP</v>
      </c>
      <c r="C13" s="1" t="str">
        <f aca="false">SoilVeg!A13</f>
        <v>CAZP</v>
      </c>
      <c r="D13" s="0" t="n">
        <f aca="false">IF(VLOOKUP(SoilVeg!C13,LU!$A$2:$O$27,15,FALSE())=0,VLOOKUP(A13,Soil!$B$2:$R$14,8,FALSE()),0.000000000001)</f>
        <v>1E-012</v>
      </c>
      <c r="E13" s="0" t="n">
        <f aca="false">IF(VLOOKUP(SoilVeg!C13,LU!$A$2:$O$27,15,FALSE())=0,VLOOKUP(A13,Soil!$B$2:$R$14,11,FALSE()),0.000000000001)</f>
        <v>1E-012</v>
      </c>
      <c r="F13" s="3" t="n">
        <f aca="false">VLOOKUP(A13,Soil!$B$2:$P$17,14,FALSE())</f>
        <v>0.01</v>
      </c>
      <c r="G13" s="3" t="n">
        <f aca="false">VLOOKUP(B13,LU!$B$1:$N$51,6,FALSE())</f>
        <v>0</v>
      </c>
      <c r="H13" s="3" t="n">
        <f aca="false">VLOOKUP(B13,LU!$B$1:$N$51,7,FALSE())</f>
        <v>0</v>
      </c>
      <c r="I13" s="3" t="n">
        <f aca="false">VLOOKUP(B13,LU!$B$1:$N$51,8,FALSE())</f>
        <v>2.5</v>
      </c>
      <c r="J13" s="3" t="n">
        <f aca="false">VLOOKUP(A13,Soil!$B$2:$P$17,13,FALSE())</f>
        <v>1.6665</v>
      </c>
      <c r="K13" s="3" t="n">
        <f aca="false">VLOOKUP(B13,LU!$B$1:$N$51,5,FALSE())</f>
        <v>0.05</v>
      </c>
      <c r="L13" s="3" t="n">
        <f aca="false">VLOOKUP(A13,Soil!$B$2:$P$17,15,FALSE())</f>
        <v>0.6358</v>
      </c>
      <c r="M13" s="0" t="n">
        <f aca="false">SoilVeg!G13</f>
        <v>100</v>
      </c>
      <c r="N13" s="0" t="n">
        <f aca="false">SoilVeg!H13</f>
        <v>1</v>
      </c>
      <c r="O13" s="0" t="n">
        <f aca="false">VLOOKUP(A13,Soil!$B$2:$S$14,18,FALSE())</f>
        <v>0.002</v>
      </c>
    </row>
    <row r="14" customFormat="false" ht="14.25" hidden="false" customHeight="false" outlineLevel="0" collapsed="false">
      <c r="A14" s="1" t="str">
        <f aca="false">SoilVeg!B14</f>
        <v>C</v>
      </c>
      <c r="B14" s="1" t="str">
        <f aca="false">SoilVeg!D14</f>
        <v>AZPN</v>
      </c>
      <c r="C14" s="1" t="str">
        <f aca="false">SoilVeg!A14</f>
        <v>CAZPN</v>
      </c>
      <c r="D14" s="0" t="n">
        <f aca="false">IF(VLOOKUP(SoilVeg!C14,LU!$A$2:$O$27,15,FALSE())=0,VLOOKUP(A14,Soil!$B$2:$R$14,8,FALSE()),0.000000000001)</f>
        <v>1E-012</v>
      </c>
      <c r="E14" s="0" t="n">
        <f aca="false">IF(VLOOKUP(SoilVeg!C14,LU!$A$2:$O$27,15,FALSE())=0,VLOOKUP(A14,Soil!$B$2:$R$14,11,FALSE()),0.000000000001)</f>
        <v>1E-012</v>
      </c>
      <c r="F14" s="3" t="n">
        <f aca="false">VLOOKUP(A14,Soil!$B$2:$P$17,14,FALSE())</f>
        <v>0.01</v>
      </c>
      <c r="G14" s="3" t="n">
        <f aca="false">VLOOKUP(B14,LU!$B$1:$N$51,6,FALSE())</f>
        <v>0</v>
      </c>
      <c r="H14" s="3" t="n">
        <f aca="false">VLOOKUP(B14,LU!$B$1:$N$51,7,FALSE())</f>
        <v>0</v>
      </c>
      <c r="I14" s="3" t="n">
        <f aca="false">VLOOKUP(B14,LU!$B$1:$N$51,8,FALSE())</f>
        <v>0</v>
      </c>
      <c r="J14" s="3" t="n">
        <f aca="false">VLOOKUP(A14,Soil!$B$2:$P$17,13,FALSE())</f>
        <v>1.6665</v>
      </c>
      <c r="K14" s="3" t="n">
        <f aca="false">VLOOKUP(B14,LU!$B$1:$N$51,5,FALSE())</f>
        <v>0.01</v>
      </c>
      <c r="L14" s="3" t="n">
        <f aca="false">VLOOKUP(A14,Soil!$B$2:$P$17,15,FALSE())</f>
        <v>0.6358</v>
      </c>
      <c r="M14" s="0" t="n">
        <f aca="false">SoilVeg!G14</f>
        <v>100</v>
      </c>
      <c r="N14" s="0" t="n">
        <f aca="false">SoilVeg!H14</f>
        <v>1</v>
      </c>
      <c r="O14" s="0" t="n">
        <f aca="false">VLOOKUP(A14,Soil!$B$2:$S$14,18,FALSE())</f>
        <v>0.002</v>
      </c>
    </row>
    <row r="15" customFormat="false" ht="14.25" hidden="false" customHeight="false" outlineLevel="0" collapsed="false">
      <c r="A15" s="1" t="str">
        <f aca="false">SoilVeg!B15</f>
        <v>C</v>
      </c>
      <c r="B15" s="1" t="str">
        <f aca="false">SoilVeg!D15</f>
        <v>AZPPL</v>
      </c>
      <c r="C15" s="1" t="str">
        <f aca="false">SoilVeg!A15</f>
        <v>CAZPPL</v>
      </c>
      <c r="D15" s="0" t="n">
        <f aca="false">IF(VLOOKUP(SoilVeg!C15,LU!$A$2:$O$27,15,FALSE())=0,VLOOKUP(A15,Soil!$B$2:$R$14,8,FALSE()),0.000000000001)</f>
        <v>2.76722962962963E-006</v>
      </c>
      <c r="E15" s="0" t="n">
        <f aca="false">IF(VLOOKUP(SoilVeg!C15,LU!$A$2:$O$27,15,FALSE())=0,VLOOKUP(A15,Soil!$B$2:$R$14,11,FALSE()),0.000000000001)</f>
        <v>5.74782863190323E-005</v>
      </c>
      <c r="F15" s="3" t="n">
        <f aca="false">VLOOKUP(A15,Soil!$B$2:$P$17,14,FALSE())</f>
        <v>0.01</v>
      </c>
      <c r="G15" s="3" t="n">
        <f aca="false">VLOOKUP(B15,LU!$B$1:$N$51,6,FALSE())</f>
        <v>0</v>
      </c>
      <c r="H15" s="3" t="n">
        <f aca="false">VLOOKUP(B15,LU!$B$1:$N$51,7,FALSE())</f>
        <v>0</v>
      </c>
      <c r="I15" s="3" t="n">
        <f aca="false">VLOOKUP(B15,LU!$B$1:$N$51,8,FALSE())</f>
        <v>2.5</v>
      </c>
      <c r="J15" s="0" t="n">
        <v>1.5847</v>
      </c>
      <c r="K15" s="3" t="n">
        <f aca="false">VLOOKUP(B15,LU!$B$1:$N$51,5,FALSE())</f>
        <v>0.02</v>
      </c>
      <c r="L15" s="0" t="n">
        <v>0.48887216</v>
      </c>
      <c r="M15" s="0" t="n">
        <f aca="false">SoilVeg!G15</f>
        <v>0.265</v>
      </c>
      <c r="N15" s="0" t="n">
        <f aca="false">SoilVeg!H15</f>
        <v>0.305</v>
      </c>
      <c r="O15" s="0" t="n">
        <f aca="false">VLOOKUP(A15,Soil!$B$2:$S$14,18,FALSE())</f>
        <v>0.002</v>
      </c>
    </row>
    <row r="16" customFormat="false" ht="14.25" hidden="false" customHeight="false" outlineLevel="0" collapsed="false">
      <c r="A16" s="1" t="str">
        <f aca="false">SoilVeg!B16</f>
        <v>C</v>
      </c>
      <c r="B16" s="1" t="str">
        <f aca="false">SoilVeg!D16</f>
        <v>AZPP</v>
      </c>
      <c r="C16" s="1" t="str">
        <f aca="false">SoilVeg!A16</f>
        <v>CAZPP</v>
      </c>
      <c r="D16" s="0" t="n">
        <f aca="false">IF(VLOOKUP(SoilVeg!C16,LU!$A$2:$O$27,15,FALSE())=0,VLOOKUP(A16,Soil!$B$2:$R$14,8,FALSE()),0.000000000001)</f>
        <v>2.76722962962963E-006</v>
      </c>
      <c r="E16" s="0" t="n">
        <f aca="false">IF(VLOOKUP(SoilVeg!C16,LU!$A$2:$O$27,15,FALSE())=0,VLOOKUP(A16,Soil!$B$2:$R$14,11,FALSE()),0.000000000001)</f>
        <v>5.74782863190323E-005</v>
      </c>
      <c r="F16" s="3" t="n">
        <f aca="false">VLOOKUP(A16,Soil!$B$2:$P$17,14,FALSE())</f>
        <v>0.01</v>
      </c>
      <c r="G16" s="3" t="n">
        <f aca="false">VLOOKUP(B16,LU!$B$1:$N$51,6,FALSE())</f>
        <v>0</v>
      </c>
      <c r="H16" s="3" t="n">
        <f aca="false">VLOOKUP(B16,LU!$B$1:$N$51,7,FALSE())</f>
        <v>0</v>
      </c>
      <c r="I16" s="3" t="n">
        <f aca="false">VLOOKUP(B16,LU!$B$1:$N$51,8,FALSE())</f>
        <v>7</v>
      </c>
      <c r="J16" s="0" t="n">
        <v>1.5847</v>
      </c>
      <c r="K16" s="3" t="n">
        <f aca="false">VLOOKUP(B16,LU!$B$1:$N$51,5,FALSE())</f>
        <v>0.1</v>
      </c>
      <c r="L16" s="0" t="n">
        <v>0.48887216</v>
      </c>
      <c r="M16" s="0" t="n">
        <f aca="false">SoilVeg!G16</f>
        <v>26.5</v>
      </c>
      <c r="N16" s="0" t="n">
        <f aca="false">SoilVeg!H16</f>
        <v>0.305</v>
      </c>
      <c r="O16" s="0" t="n">
        <f aca="false">VLOOKUP(A16,Soil!$B$2:$S$14,18,FALSE())</f>
        <v>0.002</v>
      </c>
    </row>
    <row r="17" customFormat="false" ht="14.25" hidden="false" customHeight="false" outlineLevel="0" collapsed="false">
      <c r="A17" s="1" t="str">
        <f aca="false">SoilVeg!B17</f>
        <v>C</v>
      </c>
      <c r="B17" s="1" t="str">
        <f aca="false">SoilVeg!D17</f>
        <v>ETK</v>
      </c>
      <c r="C17" s="1" t="str">
        <f aca="false">SoilVeg!A17</f>
        <v>CETK</v>
      </c>
      <c r="D17" s="0" t="n">
        <f aca="false">IF(VLOOKUP(SoilVeg!C17,LU!$A$2:$O$27,15,FALSE())=0,VLOOKUP(A17,Soil!$B$2:$R$14,8,FALSE()),0.000000000001)</f>
        <v>2.76722962962963E-006</v>
      </c>
      <c r="E17" s="0" t="n">
        <f aca="false">IF(VLOOKUP(SoilVeg!C17,LU!$A$2:$O$27,15,FALSE())=0,VLOOKUP(A17,Soil!$B$2:$R$14,11,FALSE()),0.000000000001)</f>
        <v>5.74782863190323E-005</v>
      </c>
      <c r="F17" s="3" t="n">
        <f aca="false">VLOOKUP(A17,Soil!$B$2:$P$17,14,FALSE())</f>
        <v>0.01</v>
      </c>
      <c r="G17" s="3" t="n">
        <f aca="false">VLOOKUP(B17,LU!$B$1:$N$51,6,FALSE())</f>
        <v>1.4</v>
      </c>
      <c r="H17" s="3" t="n">
        <f aca="false">VLOOKUP(B17,LU!$B$1:$N$51,7,FALSE())</f>
        <v>0.65</v>
      </c>
      <c r="I17" s="3" t="n">
        <f aca="false">VLOOKUP(B17,LU!$B$1:$N$51,8,FALSE())</f>
        <v>8</v>
      </c>
      <c r="J17" s="3" t="n">
        <f aca="false">VLOOKUP(A17,Soil!$B$2:$P$17,13,FALSE())</f>
        <v>1.6665</v>
      </c>
      <c r="K17" s="3" t="n">
        <f aca="false">VLOOKUP(B17,LU!$B$1:$N$51,5,FALSE())</f>
        <v>0.35</v>
      </c>
      <c r="L17" s="3" t="n">
        <f aca="false">VLOOKUP(A17,Soil!$B$2:$P$17,15,FALSE())</f>
        <v>0.6358</v>
      </c>
      <c r="M17" s="0" t="n">
        <f aca="false">SoilVeg!G17</f>
        <v>26.5</v>
      </c>
      <c r="N17" s="0" t="n">
        <f aca="false">SoilVeg!H17</f>
        <v>0.305</v>
      </c>
      <c r="O17" s="0" t="n">
        <f aca="false">VLOOKUP(A17,Soil!$B$2:$S$14,18,FALSE())</f>
        <v>0.002</v>
      </c>
    </row>
    <row r="18" customFormat="false" ht="14.25" hidden="false" customHeight="false" outlineLevel="0" collapsed="false">
      <c r="A18" s="1" t="str">
        <f aca="false">SoilVeg!B18</f>
        <v>C</v>
      </c>
      <c r="B18" s="1" t="str">
        <f aca="false">SoilVeg!D18</f>
        <v>ETK1</v>
      </c>
      <c r="C18" s="1" t="str">
        <f aca="false">SoilVeg!A18</f>
        <v>CETK1</v>
      </c>
      <c r="D18" s="0" t="n">
        <f aca="false">IF(VLOOKUP(SoilVeg!C18,LU!$A$2:$O$27,15,FALSE())=0,VLOOKUP(A18,Soil!$B$2:$R$14,8,FALSE()),0.000000000001)</f>
        <v>2.76722962962963E-006</v>
      </c>
      <c r="E18" s="0" t="n">
        <f aca="false">IF(VLOOKUP(SoilVeg!C18,LU!$A$2:$O$27,15,FALSE())=0,VLOOKUP(A18,Soil!$B$2:$R$14,11,FALSE()),0.000000000001)</f>
        <v>5.74782863190323E-005</v>
      </c>
      <c r="F18" s="3" t="n">
        <f aca="false">VLOOKUP(A18,Soil!$B$2:$P$17,14,FALSE())</f>
        <v>0.01</v>
      </c>
      <c r="G18" s="3" t="n">
        <f aca="false">VLOOKUP(B18,LU!$B$1:$N$51,6,FALSE())</f>
        <v>1</v>
      </c>
      <c r="H18" s="3" t="n">
        <f aca="false">VLOOKUP(B18,LU!$B$1:$N$51,7,FALSE())</f>
        <v>0.4</v>
      </c>
      <c r="I18" s="3" t="n">
        <f aca="false">VLOOKUP(B18,LU!$B$1:$N$51,8,FALSE())</f>
        <v>5</v>
      </c>
      <c r="J18" s="3" t="n">
        <f aca="false">VLOOKUP(A18,Soil!$B$2:$P$17,13,FALSE())</f>
        <v>1.6665</v>
      </c>
      <c r="K18" s="3" t="n">
        <f aca="false">VLOOKUP(B18,LU!$B$1:$N$51,5,FALSE())</f>
        <v>0.15</v>
      </c>
      <c r="L18" s="3" t="n">
        <f aca="false">VLOOKUP(A18,Soil!$B$2:$P$17,15,FALSE())</f>
        <v>0.6358</v>
      </c>
      <c r="M18" s="0" t="n">
        <f aca="false">SoilVeg!G18</f>
        <v>26.5</v>
      </c>
      <c r="N18" s="0" t="n">
        <f aca="false">SoilVeg!H18</f>
        <v>0.305</v>
      </c>
      <c r="O18" s="0" t="n">
        <f aca="false">VLOOKUP(A18,Soil!$B$2:$S$14,18,FALSE())</f>
        <v>0.002</v>
      </c>
    </row>
    <row r="19" customFormat="false" ht="14.25" hidden="false" customHeight="false" outlineLevel="0" collapsed="false">
      <c r="A19" s="1" t="str">
        <f aca="false">SoilVeg!B19</f>
        <v>C</v>
      </c>
      <c r="B19" s="1" t="str">
        <f aca="false">SoilVeg!D19</f>
        <v>ETK2</v>
      </c>
      <c r="C19" s="1" t="str">
        <f aca="false">SoilVeg!A19</f>
        <v>CETK2</v>
      </c>
      <c r="D19" s="0" t="n">
        <f aca="false">IF(VLOOKUP(SoilVeg!C19,LU!$A$2:$O$27,15,FALSE())=0,VLOOKUP(A19,Soil!$B$2:$R$14,8,FALSE()),0.000000000001)</f>
        <v>2.76722962962963E-006</v>
      </c>
      <c r="E19" s="0" t="n">
        <f aca="false">IF(VLOOKUP(SoilVeg!C19,LU!$A$2:$O$27,15,FALSE())=0,VLOOKUP(A19,Soil!$B$2:$R$14,11,FALSE()),0.000000000001)</f>
        <v>5.74782863190323E-005</v>
      </c>
      <c r="F19" s="3" t="n">
        <f aca="false">VLOOKUP(A19,Soil!$B$2:$P$17,14,FALSE())</f>
        <v>0.01</v>
      </c>
      <c r="G19" s="3" t="n">
        <f aca="false">VLOOKUP(B19,LU!$B$1:$N$51,6,FALSE())</f>
        <v>1.1</v>
      </c>
      <c r="H19" s="3" t="n">
        <f aca="false">VLOOKUP(B19,LU!$B$1:$N$51,7,FALSE())</f>
        <v>0.4</v>
      </c>
      <c r="I19" s="3" t="n">
        <f aca="false">VLOOKUP(B19,LU!$B$1:$N$51,8,FALSE())</f>
        <v>7</v>
      </c>
      <c r="J19" s="3" t="n">
        <f aca="false">VLOOKUP(A19,Soil!$B$2:$P$17,13,FALSE())</f>
        <v>1.6665</v>
      </c>
      <c r="K19" s="3" t="n">
        <f aca="false">VLOOKUP(B19,LU!$B$1:$N$51,5,FALSE())</f>
        <v>0.35</v>
      </c>
      <c r="L19" s="3" t="n">
        <f aca="false">VLOOKUP(A19,Soil!$B$2:$P$17,15,FALSE())</f>
        <v>0.6358</v>
      </c>
      <c r="M19" s="0" t="n">
        <f aca="false">SoilVeg!G19</f>
        <v>26.5</v>
      </c>
      <c r="N19" s="0" t="n">
        <f aca="false">SoilVeg!H19</f>
        <v>0.305</v>
      </c>
      <c r="O19" s="0" t="n">
        <f aca="false">VLOOKUP(A19,Soil!$B$2:$S$14,18,FALSE())</f>
        <v>0.002</v>
      </c>
    </row>
    <row r="20" customFormat="false" ht="14.25" hidden="false" customHeight="false" outlineLevel="0" collapsed="false">
      <c r="A20" s="1" t="str">
        <f aca="false">SoilVeg!B20</f>
        <v>C</v>
      </c>
      <c r="B20" s="1" t="str">
        <f aca="false">SoilVeg!D20</f>
        <v>ETK3</v>
      </c>
      <c r="C20" s="1" t="str">
        <f aca="false">SoilVeg!A20</f>
        <v>CETK3</v>
      </c>
      <c r="D20" s="0" t="n">
        <f aca="false">IF(VLOOKUP(SoilVeg!C20,LU!$A$2:$O$27,15,FALSE())=0,VLOOKUP(A20,Soil!$B$2:$R$14,8,FALSE()),0.000000000001)</f>
        <v>2.76722962962963E-006</v>
      </c>
      <c r="E20" s="0" t="n">
        <f aca="false">IF(VLOOKUP(SoilVeg!C20,LU!$A$2:$O$27,15,FALSE())=0,VLOOKUP(A20,Soil!$B$2:$R$14,11,FALSE()),0.000000000001)</f>
        <v>5.74782863190323E-005</v>
      </c>
      <c r="F20" s="3" t="n">
        <f aca="false">VLOOKUP(A20,Soil!$B$2:$P$17,14,FALSE())</f>
        <v>0.01</v>
      </c>
      <c r="G20" s="3" t="n">
        <f aca="false">VLOOKUP(B20,LU!$B$1:$N$51,6,FALSE())</f>
        <v>1.35454545455</v>
      </c>
      <c r="H20" s="3" t="n">
        <f aca="false">VLOOKUP(B20,LU!$B$1:$N$51,7,FALSE())</f>
        <v>0.62272727273</v>
      </c>
      <c r="I20" s="3" t="n">
        <f aca="false">VLOOKUP(B20,LU!$B$1:$N$51,8,FALSE())</f>
        <v>10</v>
      </c>
      <c r="J20" s="3" t="n">
        <f aca="false">VLOOKUP(A20,Soil!$B$2:$P$17,13,FALSE())</f>
        <v>1.6665</v>
      </c>
      <c r="K20" s="3" t="n">
        <f aca="false">VLOOKUP(B20,LU!$B$1:$N$51,5,FALSE())</f>
        <v>0.4</v>
      </c>
      <c r="L20" s="3" t="n">
        <f aca="false">VLOOKUP(A20,Soil!$B$2:$P$17,15,FALSE())</f>
        <v>0.6358</v>
      </c>
      <c r="M20" s="0" t="n">
        <f aca="false">SoilVeg!G20</f>
        <v>26.5</v>
      </c>
      <c r="N20" s="0" t="n">
        <f aca="false">SoilVeg!H20</f>
        <v>0.305</v>
      </c>
      <c r="O20" s="0" t="n">
        <f aca="false">VLOOKUP(A20,Soil!$B$2:$S$14,18,FALSE())</f>
        <v>0.002</v>
      </c>
    </row>
    <row r="21" customFormat="false" ht="14.25" hidden="false" customHeight="false" outlineLevel="0" collapsed="false">
      <c r="A21" s="1" t="str">
        <f aca="false">SoilVeg!B21</f>
        <v>C</v>
      </c>
      <c r="B21" s="1" t="str">
        <f aca="false">SoilVeg!D21</f>
        <v>VT</v>
      </c>
      <c r="C21" s="1" t="str">
        <f aca="false">SoilVeg!A21</f>
        <v>CVT</v>
      </c>
      <c r="D21" s="0" t="n">
        <f aca="false">IF(VLOOKUP(SoilVeg!C21,LU!$A$2:$O$27,15,FALSE())=0,VLOOKUP(A21,Soil!$B$2:$R$14,8,FALSE()),0.000000000001)</f>
        <v>1E-012</v>
      </c>
      <c r="E21" s="0" t="n">
        <f aca="false">IF(VLOOKUP(SoilVeg!C21,LU!$A$2:$O$27,15,FALSE())=0,VLOOKUP(A21,Soil!$B$2:$R$14,11,FALSE()),0.000000000001)</f>
        <v>1E-012</v>
      </c>
      <c r="F21" s="3" t="n">
        <f aca="false">VLOOKUP(A21,Soil!$B$2:$P$17,14,FALSE())</f>
        <v>0.01</v>
      </c>
      <c r="G21" s="3" t="n">
        <f aca="false">VLOOKUP(B21,LU!$B$1:$N$51,6,FALSE())</f>
        <v>0</v>
      </c>
      <c r="H21" s="3" t="n">
        <f aca="false">VLOOKUP(B21,LU!$B$1:$N$51,7,FALSE())</f>
        <v>0</v>
      </c>
      <c r="I21" s="3" t="n">
        <f aca="false">VLOOKUP(B21,LU!$B$1:$N$51,8,FALSE())</f>
        <v>0</v>
      </c>
      <c r="J21" s="3" t="n">
        <f aca="false">VLOOKUP(A21,Soil!$B$2:$P$17,13,FALSE())</f>
        <v>1.6665</v>
      </c>
      <c r="K21" s="3" t="n">
        <f aca="false">VLOOKUP(B21,LU!$B$1:$N$51,5,FALSE())</f>
        <v>0.03</v>
      </c>
      <c r="L21" s="3" t="n">
        <f aca="false">VLOOKUP(A21,Soil!$B$2:$P$17,15,FALSE())</f>
        <v>0.6358</v>
      </c>
      <c r="M21" s="0" t="n">
        <f aca="false">SoilVeg!G21</f>
        <v>100</v>
      </c>
      <c r="N21" s="0" t="n">
        <f aca="false">SoilVeg!H21</f>
        <v>1</v>
      </c>
      <c r="O21" s="0" t="n">
        <f aca="false">VLOOKUP(A21,Soil!$B$2:$S$14,18,FALSE())</f>
        <v>0.002</v>
      </c>
    </row>
    <row r="22" customFormat="false" ht="14.25" hidden="false" customHeight="false" outlineLevel="0" collapsed="false">
      <c r="A22" s="1" t="str">
        <f aca="false">SoilVeg!B22</f>
        <v>C</v>
      </c>
      <c r="B22" s="1" t="str">
        <f aca="false">SoilVeg!D22</f>
        <v>VP</v>
      </c>
      <c r="C22" s="1" t="str">
        <f aca="false">SoilVeg!A22</f>
        <v>CVP</v>
      </c>
      <c r="D22" s="0" t="n">
        <f aca="false">IF(VLOOKUP(SoilVeg!C22,LU!$A$2:$O$27,15,FALSE())=0,VLOOKUP(A22,Soil!$B$2:$R$14,8,FALSE()),0.000000000001)</f>
        <v>1E-012</v>
      </c>
      <c r="E22" s="0" t="n">
        <f aca="false">IF(VLOOKUP(SoilVeg!C22,LU!$A$2:$O$27,15,FALSE())=0,VLOOKUP(A22,Soil!$B$2:$R$14,11,FALSE()),0.000000000001)</f>
        <v>1E-012</v>
      </c>
      <c r="F22" s="3" t="n">
        <f aca="false">VLOOKUP(A22,Soil!$B$2:$P$17,14,FALSE())</f>
        <v>0.01</v>
      </c>
      <c r="G22" s="3" t="n">
        <f aca="false">VLOOKUP(B22,LU!$B$1:$N$51,6,FALSE())</f>
        <v>0</v>
      </c>
      <c r="H22" s="3" t="n">
        <f aca="false">VLOOKUP(B22,LU!$B$1:$N$51,7,FALSE())</f>
        <v>0</v>
      </c>
      <c r="I22" s="3" t="n">
        <f aca="false">VLOOKUP(B22,LU!$B$1:$N$51,8,FALSE())</f>
        <v>0</v>
      </c>
      <c r="J22" s="0" t="n">
        <v>1.5847</v>
      </c>
      <c r="K22" s="3" t="n">
        <f aca="false">VLOOKUP(B22,LU!$B$1:$N$51,5,FALSE())</f>
        <v>0.01</v>
      </c>
      <c r="L22" s="0" t="n">
        <v>0.48887216</v>
      </c>
      <c r="M22" s="0" t="n">
        <f aca="false">SoilVeg!G22</f>
        <v>100</v>
      </c>
      <c r="N22" s="0" t="n">
        <f aca="false">SoilVeg!H22</f>
        <v>1</v>
      </c>
      <c r="O22" s="0" t="n">
        <f aca="false">VLOOKUP(A22,Soil!$B$2:$S$14,18,FALSE())</f>
        <v>0.002</v>
      </c>
    </row>
    <row r="23" customFormat="false" ht="14.25" hidden="false" customHeight="false" outlineLevel="0" collapsed="false">
      <c r="A23" s="1" t="str">
        <f aca="false">SoilVeg!B23</f>
        <v>C</v>
      </c>
      <c r="B23" s="1" t="str">
        <f aca="false">SoilVeg!D23</f>
        <v>TPT</v>
      </c>
      <c r="C23" s="1" t="str">
        <f aca="false">SoilVeg!A23</f>
        <v>CTPT</v>
      </c>
      <c r="D23" s="0" t="n">
        <f aca="false">IF(VLOOKUP(SoilVeg!C23,LU!$A$2:$O$27,15,FALSE())=0,VLOOKUP(A23,Soil!$B$2:$R$14,8,FALSE()),0.000000000001)</f>
        <v>2.76722962962963E-006</v>
      </c>
      <c r="E23" s="0" t="n">
        <f aca="false">IF(VLOOKUP(SoilVeg!C23,LU!$A$2:$O$27,15,FALSE())=0,VLOOKUP(A23,Soil!$B$2:$R$14,11,FALSE()),0.000000000001)</f>
        <v>5.74782863190323E-005</v>
      </c>
      <c r="F23" s="3" t="n">
        <f aca="false">VLOOKUP(A23,Soil!$B$2:$P$17,14,FALSE())</f>
        <v>0.01</v>
      </c>
      <c r="G23" s="3" t="n">
        <f aca="false">VLOOKUP(B23,LU!$B$1:$N$51,6,FALSE())</f>
        <v>1.1</v>
      </c>
      <c r="H23" s="3" t="n">
        <f aca="false">VLOOKUP(B23,LU!$B$1:$N$51,7,FALSE())</f>
        <v>0.4</v>
      </c>
      <c r="I23" s="3" t="n">
        <f aca="false">VLOOKUP(B23,LU!$B$1:$N$51,8,FALSE())</f>
        <v>7</v>
      </c>
      <c r="J23" s="0" t="n">
        <v>1.5847</v>
      </c>
      <c r="K23" s="3" t="n">
        <f aca="false">VLOOKUP(B23,LU!$B$1:$N$51,5,FALSE())</f>
        <v>0.275</v>
      </c>
      <c r="L23" s="0" t="n">
        <v>0.48887216</v>
      </c>
      <c r="M23" s="0" t="n">
        <f aca="false">SoilVeg!G23</f>
        <v>26.5</v>
      </c>
      <c r="N23" s="0" t="n">
        <f aca="false">SoilVeg!H23</f>
        <v>0.305</v>
      </c>
      <c r="O23" s="0" t="n">
        <f aca="false">VLOOKUP(A23,Soil!$B$2:$S$14,18,FALSE())</f>
        <v>0.002</v>
      </c>
    </row>
    <row r="24" customFormat="false" ht="14.25" hidden="false" customHeight="false" outlineLevel="0" collapsed="false">
      <c r="A24" s="1" t="str">
        <f aca="false">SoilVeg!B24</f>
        <v>C</v>
      </c>
      <c r="B24" s="1" t="str">
        <f aca="false">SoilVeg!D24</f>
        <v>VPT</v>
      </c>
      <c r="C24" s="1" t="str">
        <f aca="false">SoilVeg!A24</f>
        <v>CVPT</v>
      </c>
      <c r="D24" s="0" t="n">
        <f aca="false">IF(VLOOKUP(SoilVeg!C24,LU!$A$2:$O$27,15,FALSE())=0,VLOOKUP(A24,Soil!$B$2:$R$14,8,FALSE()),0.000000000001)</f>
        <v>1E-012</v>
      </c>
      <c r="E24" s="0" t="n">
        <f aca="false">IF(VLOOKUP(SoilVeg!C24,LU!$A$2:$O$27,15,FALSE())=0,VLOOKUP(A24,Soil!$B$2:$R$14,11,FALSE()),0.000000000001)</f>
        <v>1E-012</v>
      </c>
      <c r="F24" s="3" t="n">
        <f aca="false">VLOOKUP(A24,Soil!$B$2:$P$17,14,FALSE())</f>
        <v>0.01</v>
      </c>
      <c r="G24" s="3" t="n">
        <f aca="false">VLOOKUP(B24,LU!$B$1:$N$51,6,FALSE())</f>
        <v>0</v>
      </c>
      <c r="H24" s="3" t="n">
        <f aca="false">VLOOKUP(B24,LU!$B$1:$N$51,7,FALSE())</f>
        <v>0</v>
      </c>
      <c r="I24" s="3" t="n">
        <f aca="false">VLOOKUP(B24,LU!$B$1:$N$51,8,FALSE())</f>
        <v>150</v>
      </c>
      <c r="J24" s="3" t="n">
        <f aca="false">VLOOKUP(A24,Soil!$B$2:$P$17,13,FALSE())</f>
        <v>1.6665</v>
      </c>
      <c r="K24" s="3" t="n">
        <f aca="false">VLOOKUP(B24,LU!$B$1:$N$51,5,FALSE())</f>
        <v>0.01</v>
      </c>
      <c r="L24" s="3" t="n">
        <f aca="false">VLOOKUP(A24,Soil!$B$2:$P$17,15,FALSE())</f>
        <v>0.6358</v>
      </c>
      <c r="M24" s="0" t="n">
        <f aca="false">SoilVeg!G24</f>
        <v>100</v>
      </c>
      <c r="N24" s="0" t="n">
        <f aca="false">SoilVeg!H24</f>
        <v>1</v>
      </c>
      <c r="O24" s="0" t="n">
        <f aca="false">VLOOKUP(A24,Soil!$B$2:$S$14,18,FALSE())</f>
        <v>0.002</v>
      </c>
    </row>
    <row r="25" customFormat="false" ht="14.25" hidden="false" customHeight="false" outlineLevel="0" collapsed="false">
      <c r="A25" s="1" t="str">
        <f aca="false">SoilVeg!B25</f>
        <v>C</v>
      </c>
      <c r="B25" s="1" t="str">
        <f aca="false">SoilVeg!D25</f>
        <v>MOK</v>
      </c>
      <c r="C25" s="1" t="str">
        <f aca="false">SoilVeg!A25</f>
        <v>CMOK</v>
      </c>
      <c r="D25" s="0" t="n">
        <f aca="false">IF(VLOOKUP(SoilVeg!C25,LU!$A$2:$O$27,15,FALSE())=0,VLOOKUP(A25,Soil!$B$2:$R$14,8,FALSE()),0.000000000001)</f>
        <v>2.76722962962963E-006</v>
      </c>
      <c r="E25" s="0" t="n">
        <f aca="false">IF(VLOOKUP(SoilVeg!C25,LU!$A$2:$O$27,15,FALSE())=0,VLOOKUP(A25,Soil!$B$2:$R$14,11,FALSE()),0.000000000001)</f>
        <v>5.74782863190323E-005</v>
      </c>
      <c r="F25" s="3" t="n">
        <f aca="false">VLOOKUP(A25,Soil!$B$2:$P$17,14,FALSE())</f>
        <v>0.01</v>
      </c>
      <c r="G25" s="3" t="n">
        <f aca="false">VLOOKUP(B25,LU!$B$1:$N$51,6,FALSE())</f>
        <v>1.35454545455</v>
      </c>
      <c r="H25" s="3" t="n">
        <f aca="false">VLOOKUP(B25,LU!$B$1:$N$51,7,FALSE())</f>
        <v>0.62272727273</v>
      </c>
      <c r="I25" s="3" t="n">
        <f aca="false">VLOOKUP(B25,LU!$B$1:$N$51,8,FALSE())</f>
        <v>10</v>
      </c>
      <c r="J25" s="3" t="n">
        <f aca="false">VLOOKUP(A25,Soil!$B$2:$P$17,13,FALSE())</f>
        <v>1.6665</v>
      </c>
      <c r="K25" s="3" t="n">
        <f aca="false">VLOOKUP(B25,LU!$B$1:$N$51,5,FALSE())</f>
        <v>0.4</v>
      </c>
      <c r="L25" s="3" t="n">
        <f aca="false">VLOOKUP(A25,Soil!$B$2:$P$17,15,FALSE())</f>
        <v>0.6358</v>
      </c>
      <c r="M25" s="0" t="n">
        <f aca="false">SoilVeg!G25</f>
        <v>26.5</v>
      </c>
      <c r="N25" s="0" t="n">
        <f aca="false">SoilVeg!H25</f>
        <v>0.305</v>
      </c>
      <c r="O25" s="0" t="n">
        <f aca="false">VLOOKUP(A25,Soil!$B$2:$S$14,18,FALSE())</f>
        <v>0.002</v>
      </c>
    </row>
    <row r="26" customFormat="false" ht="14.25" hidden="false" customHeight="false" outlineLevel="0" collapsed="false">
      <c r="A26" s="1" t="str">
        <f aca="false">SoilVeg!B26</f>
        <v>C</v>
      </c>
      <c r="B26" s="1" t="str">
        <f aca="false">SoilVeg!D26</f>
        <v>RET</v>
      </c>
      <c r="C26" s="1" t="str">
        <f aca="false">SoilVeg!A26</f>
        <v>CRET</v>
      </c>
      <c r="D26" s="0" t="n">
        <f aca="false">IF(VLOOKUP(SoilVeg!C26,LU!$A$2:$O$27,15,FALSE())=0,VLOOKUP(A26,Soil!$B$2:$R$14,8,FALSE()),0.000000000001)</f>
        <v>2.76722962962963E-006</v>
      </c>
      <c r="E26" s="0" t="n">
        <f aca="false">IF(VLOOKUP(SoilVeg!C26,LU!$A$2:$O$27,15,FALSE())=0,VLOOKUP(A26,Soil!$B$2:$R$14,11,FALSE()),0.000000000001)</f>
        <v>5.74782863190323E-005</v>
      </c>
      <c r="F26" s="3" t="n">
        <f aca="false">VLOOKUP(A26,Soil!$B$2:$P$17,14,FALSE())</f>
        <v>0.01</v>
      </c>
      <c r="G26" s="3" t="n">
        <f aca="false">VLOOKUP(B26,LU!$B$1:$N$51,6,FALSE())</f>
        <v>1.1</v>
      </c>
      <c r="H26" s="3" t="n">
        <f aca="false">VLOOKUP(B26,LU!$B$1:$N$51,7,FALSE())</f>
        <v>0.4</v>
      </c>
      <c r="I26" s="3" t="n">
        <f aca="false">VLOOKUP(B26,LU!$B$1:$N$51,8,FALSE())</f>
        <v>150</v>
      </c>
      <c r="J26" s="3" t="n">
        <f aca="false">VLOOKUP(A26,Soil!$B$2:$P$17,13,FALSE())</f>
        <v>1.6665</v>
      </c>
      <c r="K26" s="3" t="n">
        <f aca="false">VLOOKUP(B26,LU!$B$1:$N$51,5,FALSE())</f>
        <v>0.275</v>
      </c>
      <c r="L26" s="3" t="n">
        <f aca="false">VLOOKUP(A26,Soil!$B$2:$P$17,15,FALSE())</f>
        <v>0.6358</v>
      </c>
      <c r="M26" s="0" t="n">
        <f aca="false">SoilVeg!G26</f>
        <v>26.5</v>
      </c>
      <c r="N26" s="0" t="n">
        <f aca="false">SoilVeg!H26</f>
        <v>0.305</v>
      </c>
      <c r="O26" s="0" t="n">
        <f aca="false">VLOOKUP(A26,Soil!$B$2:$S$14,18,FALSE())</f>
        <v>0.002</v>
      </c>
    </row>
    <row r="27" customFormat="false" ht="14.25" hidden="false" customHeight="false" outlineLevel="0" collapsed="false">
      <c r="A27" s="1" t="str">
        <f aca="false">SoilVeg!B27</f>
        <v>CL</v>
      </c>
      <c r="B27" s="1" t="str">
        <f aca="false">SoilVeg!D27</f>
        <v>OP</v>
      </c>
      <c r="C27" s="1" t="str">
        <f aca="false">SoilVeg!A27</f>
        <v>CLOP</v>
      </c>
      <c r="D27" s="0" t="n">
        <f aca="false">IF(VLOOKUP(SoilVeg!C27,LU!$A$2:$O$27,15,FALSE())=0,VLOOKUP(A27,Soil!$B$2:$R$14,8,FALSE()),0.000000000001)</f>
        <v>2.96909722222222E-006</v>
      </c>
      <c r="E27" s="0" t="n">
        <f aca="false">IF(VLOOKUP(SoilVeg!C27,LU!$A$2:$O$27,15,FALSE())=0,VLOOKUP(A27,Soil!$B$2:$R$14,11,FALSE()),0.000000000001)</f>
        <v>0.000215727656123546</v>
      </c>
      <c r="F27" s="3" t="n">
        <f aca="false">VLOOKUP(A27,Soil!$B$2:$P$17,14,FALSE())</f>
        <v>0.01</v>
      </c>
      <c r="G27" s="3" t="n">
        <f aca="false">VLOOKUP(B27,LU!$B$1:$N$51,6,FALSE())</f>
        <v>0.16</v>
      </c>
      <c r="H27" s="3" t="n">
        <f aca="false">VLOOKUP(B27,LU!$B$1:$N$51,7,FALSE())</f>
        <v>0.13</v>
      </c>
      <c r="I27" s="3" t="n">
        <f aca="false">VLOOKUP(B27,LU!$B$1:$N$51,8,FALSE())</f>
        <v>5</v>
      </c>
      <c r="J27" s="3" t="n">
        <f aca="false">VLOOKUP(A27,Soil!$B$2:$P$17,13,FALSE())</f>
        <v>1.7025</v>
      </c>
      <c r="K27" s="3" t="n">
        <f aca="false">VLOOKUP(B27,LU!$B$1:$N$51,5,FALSE())</f>
        <v>0.075</v>
      </c>
      <c r="L27" s="3" t="n">
        <f aca="false">VLOOKUP(A27,Soil!$B$2:$P$17,15,FALSE())</f>
        <v>0.6028</v>
      </c>
      <c r="M27" s="0" t="n">
        <f aca="false">SoilVeg!G27</f>
        <v>11.1</v>
      </c>
      <c r="N27" s="0" t="n">
        <f aca="false">SoilVeg!H27</f>
        <v>0.264</v>
      </c>
      <c r="O27" s="0" t="n">
        <f aca="false">VLOOKUP(A27,Soil!$B$2:$S$14,18,FALSE())</f>
        <v>0.05</v>
      </c>
    </row>
    <row r="28" customFormat="false" ht="14.25" hidden="false" customHeight="false" outlineLevel="0" collapsed="false">
      <c r="A28" s="1" t="str">
        <f aca="false">SoilVeg!B28</f>
        <v>CL</v>
      </c>
      <c r="B28" s="1" t="str">
        <f aca="false">SoilVeg!D28</f>
        <v>OPTP</v>
      </c>
      <c r="C28" s="1" t="str">
        <f aca="false">SoilVeg!A28</f>
        <v>CLOPTP</v>
      </c>
      <c r="D28" s="0" t="n">
        <f aca="false">IF(VLOOKUP(SoilVeg!C28,LU!$A$2:$O$27,15,FALSE())=0,VLOOKUP(A28,Soil!$B$2:$R$14,8,FALSE()),0.000000000001)</f>
        <v>2.96909722222222E-006</v>
      </c>
      <c r="E28" s="0" t="n">
        <f aca="false">IF(VLOOKUP(SoilVeg!C28,LU!$A$2:$O$27,15,FALSE())=0,VLOOKUP(A28,Soil!$B$2:$R$14,11,FALSE()),0.000000000001)</f>
        <v>0.000215727656123546</v>
      </c>
      <c r="F28" s="3" t="n">
        <f aca="false">VLOOKUP(A28,Soil!$B$2:$P$17,14,FALSE())</f>
        <v>0.01</v>
      </c>
      <c r="G28" s="3" t="n">
        <f aca="false">VLOOKUP(B28,LU!$B$1:$N$51,6,FALSE())</f>
        <v>1.1</v>
      </c>
      <c r="H28" s="3" t="n">
        <f aca="false">VLOOKUP(B28,LU!$B$1:$N$51,7,FALSE())</f>
        <v>0.4</v>
      </c>
      <c r="I28" s="3" t="n">
        <f aca="false">VLOOKUP(B28,LU!$B$1:$N$51,8,FALSE())</f>
        <v>7</v>
      </c>
      <c r="J28" s="3" t="n">
        <f aca="false">VLOOKUP(A28,Soil!$B$2:$P$17,13,FALSE())</f>
        <v>1.7025</v>
      </c>
      <c r="K28" s="3" t="n">
        <f aca="false">VLOOKUP(B28,LU!$B$1:$N$51,5,FALSE())</f>
        <v>0.275</v>
      </c>
      <c r="L28" s="3" t="n">
        <f aca="false">VLOOKUP(A28,Soil!$B$2:$P$17,15,FALSE())</f>
        <v>0.6028</v>
      </c>
      <c r="M28" s="0" t="n">
        <f aca="false">SoilVeg!G28</f>
        <v>22.2</v>
      </c>
      <c r="N28" s="0" t="n">
        <f aca="false">SoilVeg!H28</f>
        <v>0.264</v>
      </c>
      <c r="O28" s="0" t="n">
        <f aca="false">VLOOKUP(A28,Soil!$B$2:$S$14,18,FALSE())</f>
        <v>0.05</v>
      </c>
    </row>
    <row r="29" customFormat="false" ht="14.25" hidden="false" customHeight="false" outlineLevel="0" collapsed="false">
      <c r="A29" s="1" t="str">
        <f aca="false">SoilVeg!B29</f>
        <v>CL</v>
      </c>
      <c r="B29" s="1" t="str">
        <f aca="false">SoilVeg!D29</f>
        <v>OPSR</v>
      </c>
      <c r="C29" s="1" t="str">
        <f aca="false">SoilVeg!A29</f>
        <v>CLOPSR</v>
      </c>
      <c r="D29" s="0" t="n">
        <f aca="false">IF(VLOOKUP(SoilVeg!C29,LU!$A$2:$O$27,15,FALSE())=0,VLOOKUP(A29,Soil!$B$2:$R$14,8,FALSE()),0.000000000001)</f>
        <v>2.96909722222222E-006</v>
      </c>
      <c r="E29" s="0" t="n">
        <f aca="false">IF(VLOOKUP(SoilVeg!C29,LU!$A$2:$O$27,15,FALSE())=0,VLOOKUP(A29,Soil!$B$2:$R$14,11,FALSE()),0.000000000001)</f>
        <v>0.000215727656123546</v>
      </c>
      <c r="F29" s="3" t="n">
        <f aca="false">VLOOKUP(A29,Soil!$B$2:$P$17,14,FALSE())</f>
        <v>0.01</v>
      </c>
      <c r="G29" s="3" t="n">
        <f aca="false">VLOOKUP(B29,LU!$B$1:$N$51,6,FALSE())</f>
        <v>0.26</v>
      </c>
      <c r="H29" s="3" t="n">
        <f aca="false">VLOOKUP(B29,LU!$B$1:$N$51,7,FALSE())</f>
        <v>0.25</v>
      </c>
      <c r="I29" s="3" t="n">
        <f aca="false">VLOOKUP(B29,LU!$B$1:$N$51,8,FALSE())</f>
        <v>4</v>
      </c>
      <c r="J29" s="0" t="n">
        <v>1.5847</v>
      </c>
      <c r="K29" s="3" t="n">
        <f aca="false">VLOOKUP(B29,LU!$B$1:$N$51,5,FALSE())</f>
        <v>0.06</v>
      </c>
      <c r="L29" s="0" t="n">
        <v>0.48887216</v>
      </c>
      <c r="M29" s="0" t="n">
        <f aca="false">SoilVeg!G29</f>
        <v>8.88</v>
      </c>
      <c r="N29" s="0" t="n">
        <f aca="false">SoilVeg!H29</f>
        <v>0.264</v>
      </c>
      <c r="O29" s="0" t="n">
        <f aca="false">VLOOKUP(A29,Soil!$B$2:$S$14,18,FALSE())</f>
        <v>0.05</v>
      </c>
    </row>
    <row r="30" customFormat="false" ht="14.25" hidden="false" customHeight="false" outlineLevel="0" collapsed="false">
      <c r="A30" s="1" t="str">
        <f aca="false">SoilVeg!B30</f>
        <v>CL</v>
      </c>
      <c r="B30" s="1" t="str">
        <f aca="false">SoilVeg!D30</f>
        <v>OPUR</v>
      </c>
      <c r="C30" s="1" t="str">
        <f aca="false">SoilVeg!A30</f>
        <v>CLOPUR</v>
      </c>
      <c r="D30" s="0" t="n">
        <f aca="false">IF(VLOOKUP(SoilVeg!C30,LU!$A$2:$O$27,15,FALSE())=0,VLOOKUP(A30,Soil!$B$2:$R$14,8,FALSE()),0.000000000001)</f>
        <v>2.96909722222222E-006</v>
      </c>
      <c r="E30" s="0" t="n">
        <f aca="false">IF(VLOOKUP(SoilVeg!C30,LU!$A$2:$O$27,15,FALSE())=0,VLOOKUP(A30,Soil!$B$2:$R$14,11,FALSE()),0.000000000001)</f>
        <v>0.000215727656123546</v>
      </c>
      <c r="F30" s="3" t="n">
        <f aca="false">VLOOKUP(A30,Soil!$B$2:$P$17,14,FALSE())</f>
        <v>0.01</v>
      </c>
      <c r="G30" s="3" t="n">
        <f aca="false">VLOOKUP(B30,LU!$B$1:$N$51,6,FALSE())</f>
        <v>0.4</v>
      </c>
      <c r="H30" s="3" t="n">
        <f aca="false">VLOOKUP(B30,LU!$B$1:$N$51,7,FALSE())</f>
        <v>0.3</v>
      </c>
      <c r="I30" s="3" t="n">
        <f aca="false">VLOOKUP(B30,LU!$B$1:$N$51,8,FALSE())</f>
        <v>6</v>
      </c>
      <c r="J30" s="0" t="n">
        <v>1.5847</v>
      </c>
      <c r="K30" s="3" t="n">
        <f aca="false">VLOOKUP(B30,LU!$B$1:$N$51,5,FALSE())</f>
        <v>0.1</v>
      </c>
      <c r="L30" s="0" t="n">
        <v>0.48887216</v>
      </c>
      <c r="M30" s="0" t="n">
        <f aca="false">SoilVeg!G30</f>
        <v>11.1</v>
      </c>
      <c r="N30" s="0" t="n">
        <f aca="false">SoilVeg!H30</f>
        <v>0.264</v>
      </c>
      <c r="O30" s="0" t="n">
        <f aca="false">VLOOKUP(A30,Soil!$B$2:$S$14,18,FALSE())</f>
        <v>0.05</v>
      </c>
    </row>
    <row r="31" customFormat="false" ht="14.25" hidden="false" customHeight="false" outlineLevel="0" collapsed="false">
      <c r="A31" s="1" t="str">
        <f aca="false">SoilVeg!B31</f>
        <v>CL</v>
      </c>
      <c r="B31" s="1" t="str">
        <f aca="false">SoilVeg!D31</f>
        <v>OPU</v>
      </c>
      <c r="C31" s="1" t="str">
        <f aca="false">SoilVeg!A31</f>
        <v>CLOPU</v>
      </c>
      <c r="D31" s="0" t="n">
        <f aca="false">IF(VLOOKUP(SoilVeg!C31,LU!$A$2:$O$27,15,FALSE())=0,VLOOKUP(A31,Soil!$B$2:$R$14,8,FALSE()),0.000000000001)</f>
        <v>2.96909722222222E-006</v>
      </c>
      <c r="E31" s="0" t="n">
        <f aca="false">IF(VLOOKUP(SoilVeg!C31,LU!$A$2:$O$27,15,FALSE())=0,VLOOKUP(A31,Soil!$B$2:$R$14,11,FALSE()),0.000000000001)</f>
        <v>0.000215727656123546</v>
      </c>
      <c r="F31" s="3" t="n">
        <f aca="false">VLOOKUP(A31,Soil!$B$2:$P$17,14,FALSE())</f>
        <v>0.01</v>
      </c>
      <c r="G31" s="3" t="n">
        <f aca="false">VLOOKUP(B31,LU!$B$1:$N$51,6,FALSE())</f>
        <v>0</v>
      </c>
      <c r="H31" s="3" t="n">
        <f aca="false">VLOOKUP(B31,LU!$B$1:$N$51,7,FALSE())</f>
        <v>0</v>
      </c>
      <c r="I31" s="3" t="n">
        <f aca="false">VLOOKUP(B31,LU!$B$1:$N$51,8,FALSE())</f>
        <v>3.5</v>
      </c>
      <c r="J31" s="3" t="n">
        <f aca="false">VLOOKUP(A31,Soil!$B$2:$P$17,13,FALSE())</f>
        <v>1.7025</v>
      </c>
      <c r="K31" s="3" t="n">
        <f aca="false">VLOOKUP(B31,LU!$B$1:$N$51,5,FALSE())</f>
        <v>0.03</v>
      </c>
      <c r="L31" s="3" t="n">
        <f aca="false">VLOOKUP(A31,Soil!$B$2:$P$17,15,FALSE())</f>
        <v>0.6028</v>
      </c>
      <c r="M31" s="0" t="n">
        <f aca="false">SoilVeg!G31</f>
        <v>7.4</v>
      </c>
      <c r="N31" s="0" t="n">
        <f aca="false">SoilVeg!H31</f>
        <v>0.264</v>
      </c>
      <c r="O31" s="0" t="n">
        <f aca="false">VLOOKUP(A31,Soil!$B$2:$S$14,18,FALSE())</f>
        <v>0.05</v>
      </c>
    </row>
    <row r="32" customFormat="false" ht="14.25" hidden="false" customHeight="false" outlineLevel="0" collapsed="false">
      <c r="A32" s="1" t="str">
        <f aca="false">SoilVeg!B32</f>
        <v>CL</v>
      </c>
      <c r="B32" s="1" t="str">
        <f aca="false">SoilVeg!D32</f>
        <v>TP</v>
      </c>
      <c r="C32" s="1" t="str">
        <f aca="false">SoilVeg!A32</f>
        <v>CLTP</v>
      </c>
      <c r="D32" s="0" t="n">
        <f aca="false">IF(VLOOKUP(SoilVeg!C32,LU!$A$2:$O$27,15,FALSE())=0,VLOOKUP(A32,Soil!$B$2:$R$14,8,FALSE()),0.000000000001)</f>
        <v>2.96909722222222E-006</v>
      </c>
      <c r="E32" s="0" t="n">
        <f aca="false">IF(VLOOKUP(SoilVeg!C32,LU!$A$2:$O$27,15,FALSE())=0,VLOOKUP(A32,Soil!$B$2:$R$14,11,FALSE()),0.000000000001)</f>
        <v>0.000215727656123546</v>
      </c>
      <c r="F32" s="3" t="n">
        <f aca="false">VLOOKUP(A32,Soil!$B$2:$P$17,14,FALSE())</f>
        <v>0.01</v>
      </c>
      <c r="G32" s="3" t="n">
        <f aca="false">VLOOKUP(B32,LU!$B$1:$N$51,6,FALSE())</f>
        <v>1.1</v>
      </c>
      <c r="H32" s="3" t="n">
        <f aca="false">VLOOKUP(B32,LU!$B$1:$N$51,7,FALSE())</f>
        <v>0.4</v>
      </c>
      <c r="I32" s="3" t="n">
        <f aca="false">VLOOKUP(B32,LU!$B$1:$N$51,8,FALSE())</f>
        <v>7</v>
      </c>
      <c r="J32" s="3" t="n">
        <f aca="false">VLOOKUP(A32,Soil!$B$2:$P$17,13,FALSE())</f>
        <v>1.7025</v>
      </c>
      <c r="K32" s="3" t="n">
        <f aca="false">VLOOKUP(B32,LU!$B$1:$N$51,5,FALSE())</f>
        <v>0.275</v>
      </c>
      <c r="L32" s="3" t="n">
        <f aca="false">VLOOKUP(A32,Soil!$B$2:$P$17,15,FALSE())</f>
        <v>0.6028</v>
      </c>
      <c r="M32" s="0" t="n">
        <f aca="false">SoilVeg!G32</f>
        <v>22.2</v>
      </c>
      <c r="N32" s="0" t="n">
        <f aca="false">SoilVeg!H32</f>
        <v>0.264</v>
      </c>
      <c r="O32" s="0" t="n">
        <f aca="false">VLOOKUP(A32,Soil!$B$2:$S$14,18,FALSE())</f>
        <v>0.05</v>
      </c>
    </row>
    <row r="33" customFormat="false" ht="14.25" hidden="false" customHeight="false" outlineLevel="0" collapsed="false">
      <c r="A33" s="1" t="str">
        <f aca="false">SoilVeg!B33</f>
        <v>CL</v>
      </c>
      <c r="B33" s="1" t="str">
        <f aca="false">SoilVeg!D33</f>
        <v>LP</v>
      </c>
      <c r="C33" s="1" t="str">
        <f aca="false">SoilVeg!A33</f>
        <v>CLLP</v>
      </c>
      <c r="D33" s="0" t="n">
        <f aca="false">IF(VLOOKUP(SoilVeg!C33,LU!$A$2:$O$27,15,FALSE())=0,VLOOKUP(A33,Soil!$B$2:$R$14,8,FALSE()),0.000000000001)</f>
        <v>2.96909722222222E-006</v>
      </c>
      <c r="E33" s="0" t="n">
        <f aca="false">IF(VLOOKUP(SoilVeg!C33,LU!$A$2:$O$27,15,FALSE())=0,VLOOKUP(A33,Soil!$B$2:$R$14,11,FALSE()),0.000000000001)</f>
        <v>0.000215727656123546</v>
      </c>
      <c r="F33" s="3" t="n">
        <f aca="false">VLOOKUP(A33,Soil!$B$2:$P$17,14,FALSE())</f>
        <v>0.01</v>
      </c>
      <c r="G33" s="3" t="n">
        <f aca="false">VLOOKUP(B33,LU!$B$1:$N$51,6,FALSE())</f>
        <v>3</v>
      </c>
      <c r="H33" s="3" t="n">
        <f aca="false">VLOOKUP(B33,LU!$B$1:$N$51,7,FALSE())</f>
        <v>0.62272727273</v>
      </c>
      <c r="I33" s="3" t="n">
        <f aca="false">VLOOKUP(B33,LU!$B$1:$N$51,8,FALSE())</f>
        <v>9.45454545455</v>
      </c>
      <c r="J33" s="3" t="n">
        <f aca="false">VLOOKUP(A33,Soil!$B$2:$P$17,13,FALSE())</f>
        <v>1.7025</v>
      </c>
      <c r="K33" s="3" t="n">
        <f aca="false">VLOOKUP(B33,LU!$B$1:$N$51,5,FALSE())</f>
        <v>0.4</v>
      </c>
      <c r="L33" s="3" t="n">
        <f aca="false">VLOOKUP(A33,Soil!$B$2:$P$17,15,FALSE())</f>
        <v>0.6028</v>
      </c>
      <c r="M33" s="0" t="n">
        <f aca="false">SoilVeg!G33</f>
        <v>22.2</v>
      </c>
      <c r="N33" s="0" t="n">
        <f aca="false">SoilVeg!H33</f>
        <v>0.264</v>
      </c>
      <c r="O33" s="0" t="n">
        <f aca="false">VLOOKUP(A33,Soil!$B$2:$S$14,18,FALSE())</f>
        <v>0.05</v>
      </c>
    </row>
    <row r="34" customFormat="false" ht="14.25" hidden="false" customHeight="false" outlineLevel="0" collapsed="false">
      <c r="A34" s="1" t="str">
        <f aca="false">SoilVeg!B34</f>
        <v>CL</v>
      </c>
      <c r="B34" s="1" t="str">
        <f aca="false">SoilVeg!D34</f>
        <v>LPL</v>
      </c>
      <c r="C34" s="1" t="str">
        <f aca="false">SoilVeg!A34</f>
        <v>CLLPL</v>
      </c>
      <c r="D34" s="0" t="n">
        <f aca="false">IF(VLOOKUP(SoilVeg!C34,LU!$A$2:$O$27,15,FALSE())=0,VLOOKUP(A34,Soil!$B$2:$R$14,8,FALSE()),0.000000000001)</f>
        <v>2.96909722222222E-006</v>
      </c>
      <c r="E34" s="0" t="n">
        <f aca="false">IF(VLOOKUP(SoilVeg!C34,LU!$A$2:$O$27,15,FALSE())=0,VLOOKUP(A34,Soil!$B$2:$R$14,11,FALSE()),0.000000000001)</f>
        <v>0.000215727656123546</v>
      </c>
      <c r="F34" s="3" t="n">
        <f aca="false">VLOOKUP(A34,Soil!$B$2:$P$17,14,FALSE())</f>
        <v>0.01</v>
      </c>
      <c r="G34" s="3" t="n">
        <f aca="false">VLOOKUP(B34,LU!$B$1:$N$51,6,FALSE())</f>
        <v>4</v>
      </c>
      <c r="H34" s="3" t="n">
        <f aca="false">VLOOKUP(B34,LU!$B$1:$N$51,7,FALSE())</f>
        <v>0.62272727273</v>
      </c>
      <c r="I34" s="3" t="n">
        <f aca="false">VLOOKUP(B34,LU!$B$1:$N$51,8,FALSE())</f>
        <v>10.5</v>
      </c>
      <c r="J34" s="3" t="n">
        <f aca="false">VLOOKUP(A34,Soil!$B$2:$P$17,13,FALSE())</f>
        <v>1.7025</v>
      </c>
      <c r="K34" s="3" t="n">
        <f aca="false">VLOOKUP(B34,LU!$B$1:$N$51,5,FALSE())</f>
        <v>0.6</v>
      </c>
      <c r="L34" s="3" t="n">
        <f aca="false">VLOOKUP(A34,Soil!$B$2:$P$17,15,FALSE())</f>
        <v>0.6028</v>
      </c>
      <c r="M34" s="0" t="n">
        <f aca="false">SoilVeg!G34</f>
        <v>22.2</v>
      </c>
      <c r="N34" s="0" t="n">
        <f aca="false">SoilVeg!H34</f>
        <v>0.264</v>
      </c>
      <c r="O34" s="0" t="n">
        <f aca="false">VLOOKUP(A34,Soil!$B$2:$S$14,18,FALSE())</f>
        <v>0.05</v>
      </c>
    </row>
    <row r="35" customFormat="false" ht="14.25" hidden="false" customHeight="false" outlineLevel="0" collapsed="false">
      <c r="A35" s="1" t="str">
        <f aca="false">SoilVeg!B35</f>
        <v>CL</v>
      </c>
      <c r="B35" s="1" t="str">
        <f aca="false">SoilVeg!D35</f>
        <v>LPJ</v>
      </c>
      <c r="C35" s="1" t="str">
        <f aca="false">SoilVeg!A35</f>
        <v>CLLPJ</v>
      </c>
      <c r="D35" s="0" t="n">
        <f aca="false">IF(VLOOKUP(SoilVeg!C35,LU!$A$2:$O$27,15,FALSE())=0,VLOOKUP(A35,Soil!$B$2:$R$14,8,FALSE()),0.000000000001)</f>
        <v>2.96909722222222E-006</v>
      </c>
      <c r="E35" s="0" t="n">
        <f aca="false">IF(VLOOKUP(SoilVeg!C35,LU!$A$2:$O$27,15,FALSE())=0,VLOOKUP(A35,Soil!$B$2:$R$14,11,FALSE()),0.000000000001)</f>
        <v>0.000215727656123546</v>
      </c>
      <c r="F35" s="3" t="n">
        <f aca="false">VLOOKUP(A35,Soil!$B$2:$P$17,14,FALSE())</f>
        <v>0.01</v>
      </c>
      <c r="G35" s="3" t="n">
        <f aca="false">VLOOKUP(B35,LU!$B$1:$N$51,6,FALSE())</f>
        <v>3</v>
      </c>
      <c r="H35" s="3" t="n">
        <f aca="false">VLOOKUP(B35,LU!$B$1:$N$51,7,FALSE())</f>
        <v>0.62272727273</v>
      </c>
      <c r="I35" s="3" t="n">
        <f aca="false">VLOOKUP(B35,LU!$B$1:$N$51,8,FALSE())</f>
        <v>6.5</v>
      </c>
      <c r="J35" s="3" t="n">
        <f aca="false">VLOOKUP(A35,Soil!$B$2:$P$17,13,FALSE())</f>
        <v>1.7025</v>
      </c>
      <c r="K35" s="3" t="n">
        <f aca="false">VLOOKUP(B35,LU!$B$1:$N$51,5,FALSE())</f>
        <v>0.35</v>
      </c>
      <c r="L35" s="3" t="n">
        <f aca="false">VLOOKUP(A35,Soil!$B$2:$P$17,15,FALSE())</f>
        <v>0.6028</v>
      </c>
      <c r="M35" s="0" t="n">
        <f aca="false">SoilVeg!G35</f>
        <v>22.2</v>
      </c>
      <c r="N35" s="0" t="n">
        <f aca="false">SoilVeg!H35</f>
        <v>0.264</v>
      </c>
      <c r="O35" s="0" t="n">
        <f aca="false">VLOOKUP(A35,Soil!$B$2:$S$14,18,FALSE())</f>
        <v>0.05</v>
      </c>
    </row>
    <row r="36" customFormat="false" ht="14.25" hidden="false" customHeight="false" outlineLevel="0" collapsed="false">
      <c r="A36" s="1" t="str">
        <f aca="false">SoilVeg!B36</f>
        <v>CL</v>
      </c>
      <c r="B36" s="1" t="str">
        <f aca="false">SoilVeg!D36</f>
        <v>LPS</v>
      </c>
      <c r="C36" s="1" t="str">
        <f aca="false">SoilVeg!A36</f>
        <v>CLLPS</v>
      </c>
      <c r="D36" s="0" t="n">
        <f aca="false">IF(VLOOKUP(SoilVeg!C36,LU!$A$2:$O$27,15,FALSE())=0,VLOOKUP(A36,Soil!$B$2:$R$14,8,FALSE()),0.000000000001)</f>
        <v>2.96909722222222E-006</v>
      </c>
      <c r="E36" s="0" t="n">
        <f aca="false">IF(VLOOKUP(SoilVeg!C36,LU!$A$2:$O$27,15,FALSE())=0,VLOOKUP(A36,Soil!$B$2:$R$14,11,FALSE()),0.000000000001)</f>
        <v>0.000215727656123546</v>
      </c>
      <c r="F36" s="3" t="n">
        <f aca="false">VLOOKUP(A36,Soil!$B$2:$P$17,14,FALSE())</f>
        <v>0.01</v>
      </c>
      <c r="G36" s="3" t="n">
        <f aca="false">VLOOKUP(B36,LU!$B$1:$N$51,6,FALSE())</f>
        <v>4.5</v>
      </c>
      <c r="H36" s="3" t="n">
        <f aca="false">VLOOKUP(B36,LU!$B$1:$N$51,7,FALSE())</f>
        <v>0.8</v>
      </c>
      <c r="I36" s="3" t="n">
        <f aca="false">VLOOKUP(B36,LU!$B$1:$N$51,8,FALSE())</f>
        <v>15</v>
      </c>
      <c r="J36" s="0" t="n">
        <v>1.5847</v>
      </c>
      <c r="K36" s="3" t="n">
        <f aca="false">VLOOKUP(B36,LU!$B$1:$N$51,5,FALSE())</f>
        <v>0.8</v>
      </c>
      <c r="L36" s="0" t="n">
        <v>0.48887216</v>
      </c>
      <c r="M36" s="0" t="n">
        <f aca="false">SoilVeg!G36</f>
        <v>22.2</v>
      </c>
      <c r="N36" s="0" t="n">
        <f aca="false">SoilVeg!H36</f>
        <v>0.264</v>
      </c>
      <c r="O36" s="0" t="n">
        <f aca="false">VLOOKUP(A36,Soil!$B$2:$S$14,18,FALSE())</f>
        <v>0.05</v>
      </c>
    </row>
    <row r="37" customFormat="false" ht="14.25" hidden="false" customHeight="false" outlineLevel="0" collapsed="false">
      <c r="A37" s="1" t="str">
        <f aca="false">SoilVeg!B37</f>
        <v>CL</v>
      </c>
      <c r="B37" s="1" t="str">
        <f aca="false">SoilVeg!D37</f>
        <v>LPK</v>
      </c>
      <c r="C37" s="1" t="str">
        <f aca="false">SoilVeg!A37</f>
        <v>CLLPK</v>
      </c>
      <c r="D37" s="0" t="n">
        <f aca="false">IF(VLOOKUP(SoilVeg!C37,LU!$A$2:$O$27,15,FALSE())=0,VLOOKUP(A37,Soil!$B$2:$R$14,8,FALSE()),0.000000000001)</f>
        <v>2.96909722222222E-006</v>
      </c>
      <c r="E37" s="0" t="n">
        <f aca="false">IF(VLOOKUP(SoilVeg!C37,LU!$A$2:$O$27,15,FALSE())=0,VLOOKUP(A37,Soil!$B$2:$R$14,11,FALSE()),0.000000000001)</f>
        <v>0.000215727656123546</v>
      </c>
      <c r="F37" s="3" t="n">
        <f aca="false">VLOOKUP(A37,Soil!$B$2:$P$17,14,FALSE())</f>
        <v>0.01</v>
      </c>
      <c r="G37" s="3" t="n">
        <f aca="false">VLOOKUP(B37,LU!$B$1:$N$51,6,FALSE())</f>
        <v>3</v>
      </c>
      <c r="H37" s="3" t="n">
        <f aca="false">VLOOKUP(B37,LU!$B$1:$N$51,7,FALSE())</f>
        <v>0.6</v>
      </c>
      <c r="I37" s="3" t="n">
        <f aca="false">VLOOKUP(B37,LU!$B$1:$N$51,8,FALSE())</f>
        <v>15</v>
      </c>
      <c r="J37" s="0" t="n">
        <v>1.5847</v>
      </c>
      <c r="K37" s="3" t="n">
        <f aca="false">VLOOKUP(B37,LU!$B$1:$N$51,5,FALSE())</f>
        <v>0.8</v>
      </c>
      <c r="L37" s="0" t="n">
        <v>0.48887216</v>
      </c>
      <c r="M37" s="0" t="n">
        <f aca="false">SoilVeg!G37</f>
        <v>22.2</v>
      </c>
      <c r="N37" s="0" t="n">
        <f aca="false">SoilVeg!H37</f>
        <v>0.264</v>
      </c>
      <c r="O37" s="0" t="n">
        <f aca="false">VLOOKUP(A37,Soil!$B$2:$S$14,18,FALSE())</f>
        <v>0.05</v>
      </c>
    </row>
    <row r="38" customFormat="false" ht="14.25" hidden="false" customHeight="false" outlineLevel="0" collapsed="false">
      <c r="A38" s="1" t="str">
        <f aca="false">SoilVeg!B38</f>
        <v>CL</v>
      </c>
      <c r="B38" s="1" t="str">
        <f aca="false">SoilVeg!D38</f>
        <v>AZP</v>
      </c>
      <c r="C38" s="1" t="str">
        <f aca="false">SoilVeg!A38</f>
        <v>CLAZP</v>
      </c>
      <c r="D38" s="0" t="n">
        <f aca="false">IF(VLOOKUP(SoilVeg!C38,LU!$A$2:$O$27,15,FALSE())=0,VLOOKUP(A38,Soil!$B$2:$R$14,8,FALSE()),0.000000000001)</f>
        <v>1E-012</v>
      </c>
      <c r="E38" s="0" t="n">
        <f aca="false">IF(VLOOKUP(SoilVeg!C38,LU!$A$2:$O$27,15,FALSE())=0,VLOOKUP(A38,Soil!$B$2:$R$14,11,FALSE()),0.000000000001)</f>
        <v>1E-012</v>
      </c>
      <c r="F38" s="3" t="n">
        <f aca="false">VLOOKUP(A38,Soil!$B$2:$P$17,14,FALSE())</f>
        <v>0.01</v>
      </c>
      <c r="G38" s="3" t="n">
        <f aca="false">VLOOKUP(B38,LU!$B$1:$N$51,6,FALSE())</f>
        <v>0</v>
      </c>
      <c r="H38" s="3" t="n">
        <f aca="false">VLOOKUP(B38,LU!$B$1:$N$51,7,FALSE())</f>
        <v>0</v>
      </c>
      <c r="I38" s="3" t="n">
        <f aca="false">VLOOKUP(B38,LU!$B$1:$N$51,8,FALSE())</f>
        <v>2.5</v>
      </c>
      <c r="J38" s="3" t="n">
        <f aca="false">VLOOKUP(A38,Soil!$B$2:$P$17,13,FALSE())</f>
        <v>1.7025</v>
      </c>
      <c r="K38" s="3" t="n">
        <f aca="false">VLOOKUP(B38,LU!$B$1:$N$51,5,FALSE())</f>
        <v>0.05</v>
      </c>
      <c r="L38" s="3" t="n">
        <f aca="false">VLOOKUP(A38,Soil!$B$2:$P$17,15,FALSE())</f>
        <v>0.6028</v>
      </c>
      <c r="M38" s="0" t="n">
        <f aca="false">SoilVeg!G38</f>
        <v>100</v>
      </c>
      <c r="N38" s="0" t="n">
        <f aca="false">SoilVeg!H38</f>
        <v>1</v>
      </c>
      <c r="O38" s="0" t="n">
        <f aca="false">VLOOKUP(A38,Soil!$B$2:$S$14,18,FALSE())</f>
        <v>0.05</v>
      </c>
    </row>
    <row r="39" customFormat="false" ht="14.25" hidden="false" customHeight="false" outlineLevel="0" collapsed="false">
      <c r="A39" s="1" t="str">
        <f aca="false">SoilVeg!B39</f>
        <v>CL</v>
      </c>
      <c r="B39" s="1" t="str">
        <f aca="false">SoilVeg!D39</f>
        <v>AZPN</v>
      </c>
      <c r="C39" s="1" t="str">
        <f aca="false">SoilVeg!A39</f>
        <v>CLAZPN</v>
      </c>
      <c r="D39" s="0" t="n">
        <f aca="false">IF(VLOOKUP(SoilVeg!C39,LU!$A$2:$O$27,15,FALSE())=0,VLOOKUP(A39,Soil!$B$2:$R$14,8,FALSE()),0.000000000001)</f>
        <v>1E-012</v>
      </c>
      <c r="E39" s="0" t="n">
        <f aca="false">IF(VLOOKUP(SoilVeg!C39,LU!$A$2:$O$27,15,FALSE())=0,VLOOKUP(A39,Soil!$B$2:$R$14,11,FALSE()),0.000000000001)</f>
        <v>1E-012</v>
      </c>
      <c r="F39" s="3" t="n">
        <f aca="false">VLOOKUP(A39,Soil!$B$2:$P$17,14,FALSE())</f>
        <v>0.01</v>
      </c>
      <c r="G39" s="3" t="n">
        <f aca="false">VLOOKUP(B39,LU!$B$1:$N$51,6,FALSE())</f>
        <v>0</v>
      </c>
      <c r="H39" s="3" t="n">
        <f aca="false">VLOOKUP(B39,LU!$B$1:$N$51,7,FALSE())</f>
        <v>0</v>
      </c>
      <c r="I39" s="3" t="n">
        <f aca="false">VLOOKUP(B39,LU!$B$1:$N$51,8,FALSE())</f>
        <v>0</v>
      </c>
      <c r="J39" s="3" t="n">
        <f aca="false">VLOOKUP(A39,Soil!$B$2:$P$17,13,FALSE())</f>
        <v>1.7025</v>
      </c>
      <c r="K39" s="3" t="n">
        <f aca="false">VLOOKUP(B39,LU!$B$1:$N$51,5,FALSE())</f>
        <v>0.01</v>
      </c>
      <c r="L39" s="3" t="n">
        <f aca="false">VLOOKUP(A39,Soil!$B$2:$P$17,15,FALSE())</f>
        <v>0.6028</v>
      </c>
      <c r="M39" s="0" t="n">
        <f aca="false">SoilVeg!G39</f>
        <v>100</v>
      </c>
      <c r="N39" s="0" t="n">
        <f aca="false">SoilVeg!H39</f>
        <v>1</v>
      </c>
      <c r="O39" s="0" t="n">
        <f aca="false">VLOOKUP(A39,Soil!$B$2:$S$14,18,FALSE())</f>
        <v>0.05</v>
      </c>
    </row>
    <row r="40" customFormat="false" ht="14.25" hidden="false" customHeight="false" outlineLevel="0" collapsed="false">
      <c r="A40" s="1" t="str">
        <f aca="false">SoilVeg!B40</f>
        <v>CL</v>
      </c>
      <c r="B40" s="1" t="str">
        <f aca="false">SoilVeg!D40</f>
        <v>AZPPL</v>
      </c>
      <c r="C40" s="1" t="str">
        <f aca="false">SoilVeg!A40</f>
        <v>CLAZPPL</v>
      </c>
      <c r="D40" s="0" t="n">
        <f aca="false">IF(VLOOKUP(SoilVeg!C40,LU!$A$2:$O$27,15,FALSE())=0,VLOOKUP(A40,Soil!$B$2:$R$14,8,FALSE()),0.000000000001)</f>
        <v>2.96909722222222E-006</v>
      </c>
      <c r="E40" s="0" t="n">
        <f aca="false">IF(VLOOKUP(SoilVeg!C40,LU!$A$2:$O$27,15,FALSE())=0,VLOOKUP(A40,Soil!$B$2:$R$14,11,FALSE()),0.000000000001)</f>
        <v>0.000215727656123546</v>
      </c>
      <c r="F40" s="3" t="n">
        <f aca="false">VLOOKUP(A40,Soil!$B$2:$P$17,14,FALSE())</f>
        <v>0.01</v>
      </c>
      <c r="G40" s="3" t="n">
        <f aca="false">VLOOKUP(B40,LU!$B$1:$N$51,6,FALSE())</f>
        <v>0</v>
      </c>
      <c r="H40" s="3" t="n">
        <f aca="false">VLOOKUP(B40,LU!$B$1:$N$51,7,FALSE())</f>
        <v>0</v>
      </c>
      <c r="I40" s="3" t="n">
        <f aca="false">VLOOKUP(B40,LU!$B$1:$N$51,8,FALSE())</f>
        <v>2.5</v>
      </c>
      <c r="J40" s="3" t="n">
        <f aca="false">VLOOKUP(A40,Soil!$B$2:$P$17,13,FALSE())</f>
        <v>1.7025</v>
      </c>
      <c r="K40" s="3" t="n">
        <f aca="false">VLOOKUP(B40,LU!$B$1:$N$51,5,FALSE())</f>
        <v>0.02</v>
      </c>
      <c r="L40" s="3" t="n">
        <f aca="false">VLOOKUP(A40,Soil!$B$2:$P$17,15,FALSE())</f>
        <v>0.6028</v>
      </c>
      <c r="M40" s="0" t="n">
        <f aca="false">SoilVeg!G40</f>
        <v>0.222</v>
      </c>
      <c r="N40" s="0" t="n">
        <f aca="false">SoilVeg!H40</f>
        <v>0.264</v>
      </c>
      <c r="O40" s="0" t="n">
        <f aca="false">VLOOKUP(A40,Soil!$B$2:$S$14,18,FALSE())</f>
        <v>0.05</v>
      </c>
    </row>
    <row r="41" customFormat="false" ht="14.25" hidden="false" customHeight="false" outlineLevel="0" collapsed="false">
      <c r="A41" s="1" t="str">
        <f aca="false">SoilVeg!B41</f>
        <v>CL</v>
      </c>
      <c r="B41" s="1" t="str">
        <f aca="false">SoilVeg!D41</f>
        <v>AZPP</v>
      </c>
      <c r="C41" s="1" t="str">
        <f aca="false">SoilVeg!A41</f>
        <v>CLAZPP</v>
      </c>
      <c r="D41" s="0" t="n">
        <f aca="false">IF(VLOOKUP(SoilVeg!C41,LU!$A$2:$O$27,15,FALSE())=0,VLOOKUP(A41,Soil!$B$2:$R$14,8,FALSE()),0.000000000001)</f>
        <v>2.96909722222222E-006</v>
      </c>
      <c r="E41" s="0" t="n">
        <f aca="false">IF(VLOOKUP(SoilVeg!C41,LU!$A$2:$O$27,15,FALSE())=0,VLOOKUP(A41,Soil!$B$2:$R$14,11,FALSE()),0.000000000001)</f>
        <v>0.000215727656123546</v>
      </c>
      <c r="F41" s="3" t="n">
        <f aca="false">VLOOKUP(A41,Soil!$B$2:$P$17,14,FALSE())</f>
        <v>0.01</v>
      </c>
      <c r="G41" s="3" t="n">
        <f aca="false">VLOOKUP(B41,LU!$B$1:$N$51,6,FALSE())</f>
        <v>0</v>
      </c>
      <c r="H41" s="3" t="n">
        <f aca="false">VLOOKUP(B41,LU!$B$1:$N$51,7,FALSE())</f>
        <v>0</v>
      </c>
      <c r="I41" s="3" t="n">
        <f aca="false">VLOOKUP(B41,LU!$B$1:$N$51,8,FALSE())</f>
        <v>7</v>
      </c>
      <c r="J41" s="3" t="n">
        <f aca="false">VLOOKUP(A41,Soil!$B$2:$P$17,13,FALSE())</f>
        <v>1.7025</v>
      </c>
      <c r="K41" s="3" t="n">
        <f aca="false">VLOOKUP(B41,LU!$B$1:$N$51,5,FALSE())</f>
        <v>0.1</v>
      </c>
      <c r="L41" s="3" t="n">
        <f aca="false">VLOOKUP(A41,Soil!$B$2:$P$17,15,FALSE())</f>
        <v>0.6028</v>
      </c>
      <c r="M41" s="0" t="n">
        <f aca="false">SoilVeg!G41</f>
        <v>22.2</v>
      </c>
      <c r="N41" s="0" t="n">
        <f aca="false">SoilVeg!H41</f>
        <v>0.264</v>
      </c>
      <c r="O41" s="0" t="n">
        <f aca="false">VLOOKUP(A41,Soil!$B$2:$S$14,18,FALSE())</f>
        <v>0.05</v>
      </c>
    </row>
    <row r="42" customFormat="false" ht="14.25" hidden="false" customHeight="false" outlineLevel="0" collapsed="false">
      <c r="A42" s="1" t="str">
        <f aca="false">SoilVeg!B42</f>
        <v>CL</v>
      </c>
      <c r="B42" s="1" t="str">
        <f aca="false">SoilVeg!D42</f>
        <v>ETK</v>
      </c>
      <c r="C42" s="1" t="str">
        <f aca="false">SoilVeg!A42</f>
        <v>CLETK</v>
      </c>
      <c r="D42" s="0" t="n">
        <f aca="false">IF(VLOOKUP(SoilVeg!C42,LU!$A$2:$O$27,15,FALSE())=0,VLOOKUP(A42,Soil!$B$2:$R$14,8,FALSE()),0.000000000001)</f>
        <v>2.96909722222222E-006</v>
      </c>
      <c r="E42" s="0" t="n">
        <f aca="false">IF(VLOOKUP(SoilVeg!C42,LU!$A$2:$O$27,15,FALSE())=0,VLOOKUP(A42,Soil!$B$2:$R$14,11,FALSE()),0.000000000001)</f>
        <v>0.000215727656123546</v>
      </c>
      <c r="F42" s="3" t="n">
        <f aca="false">VLOOKUP(A42,Soil!$B$2:$P$17,14,FALSE())</f>
        <v>0.01</v>
      </c>
      <c r="G42" s="3" t="n">
        <f aca="false">VLOOKUP(B42,LU!$B$1:$N$51,6,FALSE())</f>
        <v>1.4</v>
      </c>
      <c r="H42" s="3" t="n">
        <f aca="false">VLOOKUP(B42,LU!$B$1:$N$51,7,FALSE())</f>
        <v>0.65</v>
      </c>
      <c r="I42" s="3" t="n">
        <f aca="false">VLOOKUP(B42,LU!$B$1:$N$51,8,FALSE())</f>
        <v>8</v>
      </c>
      <c r="J42" s="3" t="n">
        <f aca="false">VLOOKUP(A42,Soil!$B$2:$P$17,13,FALSE())</f>
        <v>1.7025</v>
      </c>
      <c r="K42" s="3" t="n">
        <f aca="false">VLOOKUP(B42,LU!$B$1:$N$51,5,FALSE())</f>
        <v>0.35</v>
      </c>
      <c r="L42" s="3" t="n">
        <f aca="false">VLOOKUP(A42,Soil!$B$2:$P$17,15,FALSE())</f>
        <v>0.6028</v>
      </c>
      <c r="M42" s="0" t="n">
        <f aca="false">SoilVeg!G42</f>
        <v>22.2</v>
      </c>
      <c r="N42" s="0" t="n">
        <f aca="false">SoilVeg!H42</f>
        <v>0.264</v>
      </c>
      <c r="O42" s="0" t="n">
        <f aca="false">VLOOKUP(A42,Soil!$B$2:$S$14,18,FALSE())</f>
        <v>0.05</v>
      </c>
    </row>
    <row r="43" customFormat="false" ht="14.25" hidden="false" customHeight="false" outlineLevel="0" collapsed="false">
      <c r="A43" s="1" t="str">
        <f aca="false">SoilVeg!B43</f>
        <v>CL</v>
      </c>
      <c r="B43" s="1" t="str">
        <f aca="false">SoilVeg!D43</f>
        <v>ETK1</v>
      </c>
      <c r="C43" s="1" t="str">
        <f aca="false">SoilVeg!A43</f>
        <v>CLETK1</v>
      </c>
      <c r="D43" s="0" t="n">
        <f aca="false">IF(VLOOKUP(SoilVeg!C43,LU!$A$2:$O$27,15,FALSE())=0,VLOOKUP(A43,Soil!$B$2:$R$14,8,FALSE()),0.000000000001)</f>
        <v>2.96909722222222E-006</v>
      </c>
      <c r="E43" s="0" t="n">
        <f aca="false">IF(VLOOKUP(SoilVeg!C43,LU!$A$2:$O$27,15,FALSE())=0,VLOOKUP(A43,Soil!$B$2:$R$14,11,FALSE()),0.000000000001)</f>
        <v>0.000215727656123546</v>
      </c>
      <c r="F43" s="3" t="n">
        <f aca="false">VLOOKUP(A43,Soil!$B$2:$P$17,14,FALSE())</f>
        <v>0.01</v>
      </c>
      <c r="G43" s="3" t="n">
        <f aca="false">VLOOKUP(B43,LU!$B$1:$N$51,6,FALSE())</f>
        <v>1</v>
      </c>
      <c r="H43" s="3" t="n">
        <f aca="false">VLOOKUP(B43,LU!$B$1:$N$51,7,FALSE())</f>
        <v>0.4</v>
      </c>
      <c r="I43" s="3" t="n">
        <f aca="false">VLOOKUP(B43,LU!$B$1:$N$51,8,FALSE())</f>
        <v>5</v>
      </c>
      <c r="J43" s="0" t="n">
        <v>1.5847</v>
      </c>
      <c r="K43" s="3" t="n">
        <f aca="false">VLOOKUP(B43,LU!$B$1:$N$51,5,FALSE())</f>
        <v>0.15</v>
      </c>
      <c r="L43" s="0" t="n">
        <v>0.48887216</v>
      </c>
      <c r="M43" s="0" t="n">
        <f aca="false">SoilVeg!G43</f>
        <v>22.2</v>
      </c>
      <c r="N43" s="0" t="n">
        <f aca="false">SoilVeg!H43</f>
        <v>0.264</v>
      </c>
      <c r="O43" s="0" t="n">
        <f aca="false">VLOOKUP(A43,Soil!$B$2:$S$14,18,FALSE())</f>
        <v>0.05</v>
      </c>
    </row>
    <row r="44" customFormat="false" ht="14.25" hidden="false" customHeight="false" outlineLevel="0" collapsed="false">
      <c r="A44" s="1" t="str">
        <f aca="false">SoilVeg!B44</f>
        <v>CL</v>
      </c>
      <c r="B44" s="1" t="str">
        <f aca="false">SoilVeg!D44</f>
        <v>ETK2</v>
      </c>
      <c r="C44" s="1" t="str">
        <f aca="false">SoilVeg!A44</f>
        <v>CLETK2</v>
      </c>
      <c r="D44" s="0" t="n">
        <f aca="false">IF(VLOOKUP(SoilVeg!C44,LU!$A$2:$O$27,15,FALSE())=0,VLOOKUP(A44,Soil!$B$2:$R$14,8,FALSE()),0.000000000001)</f>
        <v>2.96909722222222E-006</v>
      </c>
      <c r="E44" s="0" t="n">
        <f aca="false">IF(VLOOKUP(SoilVeg!C44,LU!$A$2:$O$27,15,FALSE())=0,VLOOKUP(A44,Soil!$B$2:$R$14,11,FALSE()),0.000000000001)</f>
        <v>0.000215727656123546</v>
      </c>
      <c r="F44" s="3" t="n">
        <f aca="false">VLOOKUP(A44,Soil!$B$2:$P$17,14,FALSE())</f>
        <v>0.01</v>
      </c>
      <c r="G44" s="3" t="n">
        <f aca="false">VLOOKUP(B44,LU!$B$1:$N$51,6,FALSE())</f>
        <v>1.1</v>
      </c>
      <c r="H44" s="3" t="n">
        <f aca="false">VLOOKUP(B44,LU!$B$1:$N$51,7,FALSE())</f>
        <v>0.4</v>
      </c>
      <c r="I44" s="3" t="n">
        <f aca="false">VLOOKUP(B44,LU!$B$1:$N$51,8,FALSE())</f>
        <v>7</v>
      </c>
      <c r="J44" s="0" t="n">
        <v>1.5847</v>
      </c>
      <c r="K44" s="3" t="n">
        <f aca="false">VLOOKUP(B44,LU!$B$1:$N$51,5,FALSE())</f>
        <v>0.35</v>
      </c>
      <c r="L44" s="0" t="n">
        <v>0.48887216</v>
      </c>
      <c r="M44" s="0" t="n">
        <f aca="false">SoilVeg!G44</f>
        <v>22.2</v>
      </c>
      <c r="N44" s="0" t="n">
        <f aca="false">SoilVeg!H44</f>
        <v>0.264</v>
      </c>
      <c r="O44" s="0" t="n">
        <f aca="false">VLOOKUP(A44,Soil!$B$2:$S$14,18,FALSE())</f>
        <v>0.05</v>
      </c>
    </row>
    <row r="45" customFormat="false" ht="14.25" hidden="false" customHeight="false" outlineLevel="0" collapsed="false">
      <c r="A45" s="1" t="str">
        <f aca="false">SoilVeg!B45</f>
        <v>CL</v>
      </c>
      <c r="B45" s="1" t="str">
        <f aca="false">SoilVeg!D45</f>
        <v>ETK3</v>
      </c>
      <c r="C45" s="1" t="str">
        <f aca="false">SoilVeg!A45</f>
        <v>CLETK3</v>
      </c>
      <c r="D45" s="0" t="n">
        <f aca="false">IF(VLOOKUP(SoilVeg!C45,LU!$A$2:$O$27,15,FALSE())=0,VLOOKUP(A45,Soil!$B$2:$R$14,8,FALSE()),0.000000000001)</f>
        <v>2.96909722222222E-006</v>
      </c>
      <c r="E45" s="0" t="n">
        <f aca="false">IF(VLOOKUP(SoilVeg!C45,LU!$A$2:$O$27,15,FALSE())=0,VLOOKUP(A45,Soil!$B$2:$R$14,11,FALSE()),0.000000000001)</f>
        <v>0.000215727656123546</v>
      </c>
      <c r="F45" s="3" t="n">
        <f aca="false">VLOOKUP(A45,Soil!$B$2:$P$17,14,FALSE())</f>
        <v>0.01</v>
      </c>
      <c r="G45" s="3" t="n">
        <f aca="false">VLOOKUP(B45,LU!$B$1:$N$51,6,FALSE())</f>
        <v>1.35454545455</v>
      </c>
      <c r="H45" s="3" t="n">
        <f aca="false">VLOOKUP(B45,LU!$B$1:$N$51,7,FALSE())</f>
        <v>0.62272727273</v>
      </c>
      <c r="I45" s="3" t="n">
        <f aca="false">VLOOKUP(B45,LU!$B$1:$N$51,8,FALSE())</f>
        <v>10</v>
      </c>
      <c r="J45" s="3" t="n">
        <f aca="false">VLOOKUP(A45,Soil!$B$2:$P$17,13,FALSE())</f>
        <v>1.7025</v>
      </c>
      <c r="K45" s="3" t="n">
        <f aca="false">VLOOKUP(B45,LU!$B$1:$N$51,5,FALSE())</f>
        <v>0.4</v>
      </c>
      <c r="L45" s="3" t="n">
        <f aca="false">VLOOKUP(A45,Soil!$B$2:$P$17,15,FALSE())</f>
        <v>0.6028</v>
      </c>
      <c r="M45" s="0" t="n">
        <f aca="false">SoilVeg!G45</f>
        <v>22.2</v>
      </c>
      <c r="N45" s="0" t="n">
        <f aca="false">SoilVeg!H45</f>
        <v>0.264</v>
      </c>
      <c r="O45" s="0" t="n">
        <f aca="false">VLOOKUP(A45,Soil!$B$2:$S$14,18,FALSE())</f>
        <v>0.05</v>
      </c>
    </row>
    <row r="46" customFormat="false" ht="14.25" hidden="false" customHeight="false" outlineLevel="0" collapsed="false">
      <c r="A46" s="1" t="str">
        <f aca="false">SoilVeg!B46</f>
        <v>CL</v>
      </c>
      <c r="B46" s="1" t="str">
        <f aca="false">SoilVeg!D46</f>
        <v>VT</v>
      </c>
      <c r="C46" s="1" t="str">
        <f aca="false">SoilVeg!A46</f>
        <v>CLVT</v>
      </c>
      <c r="D46" s="0" t="n">
        <f aca="false">IF(VLOOKUP(SoilVeg!C46,LU!$A$2:$O$27,15,FALSE())=0,VLOOKUP(A46,Soil!$B$2:$R$14,8,FALSE()),0.000000000001)</f>
        <v>1E-012</v>
      </c>
      <c r="E46" s="0" t="n">
        <f aca="false">IF(VLOOKUP(SoilVeg!C46,LU!$A$2:$O$27,15,FALSE())=0,VLOOKUP(A46,Soil!$B$2:$R$14,11,FALSE()),0.000000000001)</f>
        <v>1E-012</v>
      </c>
      <c r="F46" s="3" t="n">
        <f aca="false">VLOOKUP(A46,Soil!$B$2:$P$17,14,FALSE())</f>
        <v>0.01</v>
      </c>
      <c r="G46" s="3" t="n">
        <f aca="false">VLOOKUP(B46,LU!$B$1:$N$51,6,FALSE())</f>
        <v>0</v>
      </c>
      <c r="H46" s="3" t="n">
        <f aca="false">VLOOKUP(B46,LU!$B$1:$N$51,7,FALSE())</f>
        <v>0</v>
      </c>
      <c r="I46" s="3" t="n">
        <f aca="false">VLOOKUP(B46,LU!$B$1:$N$51,8,FALSE())</f>
        <v>0</v>
      </c>
      <c r="J46" s="3" t="n">
        <f aca="false">VLOOKUP(A46,Soil!$B$2:$P$17,13,FALSE())</f>
        <v>1.7025</v>
      </c>
      <c r="K46" s="3" t="n">
        <f aca="false">VLOOKUP(B46,LU!$B$1:$N$51,5,FALSE())</f>
        <v>0.03</v>
      </c>
      <c r="L46" s="3" t="n">
        <f aca="false">VLOOKUP(A46,Soil!$B$2:$P$17,15,FALSE())</f>
        <v>0.6028</v>
      </c>
      <c r="M46" s="0" t="n">
        <f aca="false">SoilVeg!G46</f>
        <v>100</v>
      </c>
      <c r="N46" s="0" t="n">
        <f aca="false">SoilVeg!H46</f>
        <v>1</v>
      </c>
      <c r="O46" s="0" t="n">
        <f aca="false">VLOOKUP(A46,Soil!$B$2:$S$14,18,FALSE())</f>
        <v>0.05</v>
      </c>
    </row>
    <row r="47" customFormat="false" ht="14.25" hidden="false" customHeight="false" outlineLevel="0" collapsed="false">
      <c r="A47" s="1" t="str">
        <f aca="false">SoilVeg!B47</f>
        <v>CL</v>
      </c>
      <c r="B47" s="1" t="str">
        <f aca="false">SoilVeg!D47</f>
        <v>VP</v>
      </c>
      <c r="C47" s="1" t="str">
        <f aca="false">SoilVeg!A47</f>
        <v>CLVP</v>
      </c>
      <c r="D47" s="0" t="n">
        <f aca="false">IF(VLOOKUP(SoilVeg!C47,LU!$A$2:$O$27,15,FALSE())=0,VLOOKUP(A47,Soil!$B$2:$R$14,8,FALSE()),0.000000000001)</f>
        <v>1E-012</v>
      </c>
      <c r="E47" s="0" t="n">
        <f aca="false">IF(VLOOKUP(SoilVeg!C47,LU!$A$2:$O$27,15,FALSE())=0,VLOOKUP(A47,Soil!$B$2:$R$14,11,FALSE()),0.000000000001)</f>
        <v>1E-012</v>
      </c>
      <c r="F47" s="3" t="n">
        <f aca="false">VLOOKUP(A47,Soil!$B$2:$P$17,14,FALSE())</f>
        <v>0.01</v>
      </c>
      <c r="G47" s="3" t="n">
        <f aca="false">VLOOKUP(B47,LU!$B$1:$N$51,6,FALSE())</f>
        <v>0</v>
      </c>
      <c r="H47" s="3" t="n">
        <f aca="false">VLOOKUP(B47,LU!$B$1:$N$51,7,FALSE())</f>
        <v>0</v>
      </c>
      <c r="I47" s="3" t="n">
        <f aca="false">VLOOKUP(B47,LU!$B$1:$N$51,8,FALSE())</f>
        <v>0</v>
      </c>
      <c r="J47" s="3" t="n">
        <f aca="false">VLOOKUP(A47,Soil!$B$2:$P$17,13,FALSE())</f>
        <v>1.7025</v>
      </c>
      <c r="K47" s="3" t="n">
        <f aca="false">VLOOKUP(B47,LU!$B$1:$N$51,5,FALSE())</f>
        <v>0.01</v>
      </c>
      <c r="L47" s="3" t="n">
        <f aca="false">VLOOKUP(A47,Soil!$B$2:$P$17,15,FALSE())</f>
        <v>0.6028</v>
      </c>
      <c r="M47" s="0" t="n">
        <f aca="false">SoilVeg!G47</f>
        <v>100</v>
      </c>
      <c r="N47" s="0" t="n">
        <f aca="false">SoilVeg!H47</f>
        <v>1</v>
      </c>
      <c r="O47" s="0" t="n">
        <f aca="false">VLOOKUP(A47,Soil!$B$2:$S$14,18,FALSE())</f>
        <v>0.05</v>
      </c>
    </row>
    <row r="48" customFormat="false" ht="14.25" hidden="false" customHeight="false" outlineLevel="0" collapsed="false">
      <c r="A48" s="1" t="str">
        <f aca="false">SoilVeg!B48</f>
        <v>CL</v>
      </c>
      <c r="B48" s="1" t="str">
        <f aca="false">SoilVeg!D48</f>
        <v>TPT</v>
      </c>
      <c r="C48" s="1" t="str">
        <f aca="false">SoilVeg!A48</f>
        <v>CLTPT</v>
      </c>
      <c r="D48" s="0" t="n">
        <f aca="false">IF(VLOOKUP(SoilVeg!C48,LU!$A$2:$O$27,15,FALSE())=0,VLOOKUP(A48,Soil!$B$2:$R$14,8,FALSE()),0.000000000001)</f>
        <v>2.96909722222222E-006</v>
      </c>
      <c r="E48" s="0" t="n">
        <f aca="false">IF(VLOOKUP(SoilVeg!C48,LU!$A$2:$O$27,15,FALSE())=0,VLOOKUP(A48,Soil!$B$2:$R$14,11,FALSE()),0.000000000001)</f>
        <v>0.000215727656123546</v>
      </c>
      <c r="F48" s="3" t="n">
        <f aca="false">VLOOKUP(A48,Soil!$B$2:$P$17,14,FALSE())</f>
        <v>0.01</v>
      </c>
      <c r="G48" s="3" t="n">
        <f aca="false">VLOOKUP(B48,LU!$B$1:$N$51,6,FALSE())</f>
        <v>1.1</v>
      </c>
      <c r="H48" s="3" t="n">
        <f aca="false">VLOOKUP(B48,LU!$B$1:$N$51,7,FALSE())</f>
        <v>0.4</v>
      </c>
      <c r="I48" s="3" t="n">
        <f aca="false">VLOOKUP(B48,LU!$B$1:$N$51,8,FALSE())</f>
        <v>7</v>
      </c>
      <c r="J48" s="3" t="n">
        <f aca="false">VLOOKUP(A48,Soil!$B$2:$P$17,13,FALSE())</f>
        <v>1.7025</v>
      </c>
      <c r="K48" s="3" t="n">
        <f aca="false">VLOOKUP(B48,LU!$B$1:$N$51,5,FALSE())</f>
        <v>0.275</v>
      </c>
      <c r="L48" s="3" t="n">
        <f aca="false">VLOOKUP(A48,Soil!$B$2:$P$17,15,FALSE())</f>
        <v>0.6028</v>
      </c>
      <c r="M48" s="0" t="n">
        <f aca="false">SoilVeg!G48</f>
        <v>22.2</v>
      </c>
      <c r="N48" s="0" t="n">
        <f aca="false">SoilVeg!H48</f>
        <v>0.264</v>
      </c>
      <c r="O48" s="0" t="n">
        <f aca="false">VLOOKUP(A48,Soil!$B$2:$S$14,18,FALSE())</f>
        <v>0.05</v>
      </c>
    </row>
    <row r="49" customFormat="false" ht="14.25" hidden="false" customHeight="false" outlineLevel="0" collapsed="false">
      <c r="A49" s="1" t="str">
        <f aca="false">SoilVeg!B49</f>
        <v>CL</v>
      </c>
      <c r="B49" s="1" t="str">
        <f aca="false">SoilVeg!D49</f>
        <v>VPT</v>
      </c>
      <c r="C49" s="1" t="str">
        <f aca="false">SoilVeg!A49</f>
        <v>CLVPT</v>
      </c>
      <c r="D49" s="0" t="n">
        <f aca="false">IF(VLOOKUP(SoilVeg!C49,LU!$A$2:$O$27,15,FALSE())=0,VLOOKUP(A49,Soil!$B$2:$R$14,8,FALSE()),0.000000000001)</f>
        <v>1E-012</v>
      </c>
      <c r="E49" s="0" t="n">
        <f aca="false">IF(VLOOKUP(SoilVeg!C49,LU!$A$2:$O$27,15,FALSE())=0,VLOOKUP(A49,Soil!$B$2:$R$14,11,FALSE()),0.000000000001)</f>
        <v>1E-012</v>
      </c>
      <c r="F49" s="3" t="n">
        <f aca="false">VLOOKUP(A49,Soil!$B$2:$P$17,14,FALSE())</f>
        <v>0.01</v>
      </c>
      <c r="G49" s="3" t="n">
        <f aca="false">VLOOKUP(B49,LU!$B$1:$N$51,6,FALSE())</f>
        <v>0</v>
      </c>
      <c r="H49" s="3" t="n">
        <f aca="false">VLOOKUP(B49,LU!$B$1:$N$51,7,FALSE())</f>
        <v>0</v>
      </c>
      <c r="I49" s="3" t="n">
        <f aca="false">VLOOKUP(B49,LU!$B$1:$N$51,8,FALSE())</f>
        <v>150</v>
      </c>
      <c r="J49" s="3" t="n">
        <f aca="false">VLOOKUP(A49,Soil!$B$2:$P$17,13,FALSE())</f>
        <v>1.7025</v>
      </c>
      <c r="K49" s="3" t="n">
        <f aca="false">VLOOKUP(B49,LU!$B$1:$N$51,5,FALSE())</f>
        <v>0.01</v>
      </c>
      <c r="L49" s="3" t="n">
        <f aca="false">VLOOKUP(A49,Soil!$B$2:$P$17,15,FALSE())</f>
        <v>0.6028</v>
      </c>
      <c r="M49" s="0" t="n">
        <f aca="false">SoilVeg!G49</f>
        <v>100</v>
      </c>
      <c r="N49" s="0" t="n">
        <f aca="false">SoilVeg!H49</f>
        <v>1</v>
      </c>
      <c r="O49" s="0" t="n">
        <f aca="false">VLOOKUP(A49,Soil!$B$2:$S$14,18,FALSE())</f>
        <v>0.05</v>
      </c>
    </row>
    <row r="50" customFormat="false" ht="14.25" hidden="false" customHeight="false" outlineLevel="0" collapsed="false">
      <c r="A50" s="1" t="str">
        <f aca="false">SoilVeg!B50</f>
        <v>CL</v>
      </c>
      <c r="B50" s="1" t="str">
        <f aca="false">SoilVeg!D50</f>
        <v>MOK</v>
      </c>
      <c r="C50" s="1" t="str">
        <f aca="false">SoilVeg!A50</f>
        <v>CLMOK</v>
      </c>
      <c r="D50" s="0" t="n">
        <f aca="false">IF(VLOOKUP(SoilVeg!C50,LU!$A$2:$O$27,15,FALSE())=0,VLOOKUP(A50,Soil!$B$2:$R$14,8,FALSE()),0.000000000001)</f>
        <v>2.96909722222222E-006</v>
      </c>
      <c r="E50" s="0" t="n">
        <f aca="false">IF(VLOOKUP(SoilVeg!C50,LU!$A$2:$O$27,15,FALSE())=0,VLOOKUP(A50,Soil!$B$2:$R$14,11,FALSE()),0.000000000001)</f>
        <v>0.000215727656123546</v>
      </c>
      <c r="F50" s="3" t="n">
        <f aca="false">VLOOKUP(A50,Soil!$B$2:$P$17,14,FALSE())</f>
        <v>0.01</v>
      </c>
      <c r="G50" s="3" t="n">
        <f aca="false">VLOOKUP(B50,LU!$B$1:$N$51,6,FALSE())</f>
        <v>1.35454545455</v>
      </c>
      <c r="H50" s="3" t="n">
        <f aca="false">VLOOKUP(B50,LU!$B$1:$N$51,7,FALSE())</f>
        <v>0.62272727273</v>
      </c>
      <c r="I50" s="3" t="n">
        <f aca="false">VLOOKUP(B50,LU!$B$1:$N$51,8,FALSE())</f>
        <v>10</v>
      </c>
      <c r="J50" s="0" t="n">
        <v>1.5847</v>
      </c>
      <c r="K50" s="3" t="n">
        <f aca="false">VLOOKUP(B50,LU!$B$1:$N$51,5,FALSE())</f>
        <v>0.4</v>
      </c>
      <c r="L50" s="0" t="n">
        <v>0.48887216</v>
      </c>
      <c r="M50" s="0" t="n">
        <f aca="false">SoilVeg!G50</f>
        <v>22.2</v>
      </c>
      <c r="N50" s="0" t="n">
        <f aca="false">SoilVeg!H50</f>
        <v>0.264</v>
      </c>
      <c r="O50" s="0" t="n">
        <f aca="false">VLOOKUP(A50,Soil!$B$2:$S$14,18,FALSE())</f>
        <v>0.05</v>
      </c>
    </row>
    <row r="51" customFormat="false" ht="14.25" hidden="false" customHeight="false" outlineLevel="0" collapsed="false">
      <c r="A51" s="1" t="str">
        <f aca="false">SoilVeg!B51</f>
        <v>CL</v>
      </c>
      <c r="B51" s="1" t="str">
        <f aca="false">SoilVeg!D51</f>
        <v>RET</v>
      </c>
      <c r="C51" s="1" t="str">
        <f aca="false">SoilVeg!A51</f>
        <v>CLRET</v>
      </c>
      <c r="D51" s="0" t="n">
        <f aca="false">IF(VLOOKUP(SoilVeg!C51,LU!$A$2:$O$27,15,FALSE())=0,VLOOKUP(A51,Soil!$B$2:$R$14,8,FALSE()),0.000000000001)</f>
        <v>2.96909722222222E-006</v>
      </c>
      <c r="E51" s="0" t="n">
        <f aca="false">IF(VLOOKUP(SoilVeg!C51,LU!$A$2:$O$27,15,FALSE())=0,VLOOKUP(A51,Soil!$B$2:$R$14,11,FALSE()),0.000000000001)</f>
        <v>0.000215727656123546</v>
      </c>
      <c r="F51" s="3" t="n">
        <f aca="false">VLOOKUP(A51,Soil!$B$2:$P$17,14,FALSE())</f>
        <v>0.01</v>
      </c>
      <c r="G51" s="3" t="n">
        <f aca="false">VLOOKUP(B51,LU!$B$1:$N$51,6,FALSE())</f>
        <v>1.1</v>
      </c>
      <c r="H51" s="3" t="n">
        <f aca="false">VLOOKUP(B51,LU!$B$1:$N$51,7,FALSE())</f>
        <v>0.4</v>
      </c>
      <c r="I51" s="3" t="n">
        <f aca="false">VLOOKUP(B51,LU!$B$1:$N$51,8,FALSE())</f>
        <v>150</v>
      </c>
      <c r="J51" s="0" t="n">
        <v>1.5847</v>
      </c>
      <c r="K51" s="3" t="n">
        <f aca="false">VLOOKUP(B51,LU!$B$1:$N$51,5,FALSE())</f>
        <v>0.275</v>
      </c>
      <c r="L51" s="0" t="n">
        <v>0.48887216</v>
      </c>
      <c r="M51" s="0" t="n">
        <f aca="false">SoilVeg!G51</f>
        <v>22.2</v>
      </c>
      <c r="N51" s="0" t="n">
        <f aca="false">SoilVeg!H51</f>
        <v>0.264</v>
      </c>
      <c r="O51" s="0" t="n">
        <f aca="false">VLOOKUP(A51,Soil!$B$2:$S$14,18,FALSE())</f>
        <v>0.05</v>
      </c>
    </row>
    <row r="52" customFormat="false" ht="14.25" hidden="false" customHeight="false" outlineLevel="0" collapsed="false">
      <c r="A52" s="1" t="str">
        <f aca="false">SoilVeg!B52</f>
        <v>L</v>
      </c>
      <c r="B52" s="1" t="str">
        <f aca="false">SoilVeg!D52</f>
        <v>OP</v>
      </c>
      <c r="C52" s="1" t="str">
        <f aca="false">SoilVeg!A52</f>
        <v>LOP</v>
      </c>
      <c r="D52" s="0" t="n">
        <f aca="false">IF(VLOOKUP(SoilVeg!C52,LU!$A$2:$O$27,15,FALSE())=0,VLOOKUP(A52,Soil!$B$2:$R$14,8,FALSE()),0.000000000001)</f>
        <v>3.67649814814815E-006</v>
      </c>
      <c r="E52" s="0" t="n">
        <f aca="false">IF(VLOOKUP(SoilVeg!C52,LU!$A$2:$O$27,15,FALSE())=0,VLOOKUP(A52,Soil!$B$2:$R$14,11,FALSE()),0.000000000001)</f>
        <v>0.000194062634081911</v>
      </c>
      <c r="F52" s="3" t="n">
        <f aca="false">VLOOKUP(A52,Soil!$B$2:$P$17,14,FALSE())</f>
        <v>0.12</v>
      </c>
      <c r="G52" s="3" t="n">
        <f aca="false">VLOOKUP(B52,LU!$B$1:$N$51,6,FALSE())</f>
        <v>0.16</v>
      </c>
      <c r="H52" s="3" t="n">
        <f aca="false">VLOOKUP(B52,LU!$B$1:$N$51,7,FALSE())</f>
        <v>0.13</v>
      </c>
      <c r="I52" s="3" t="n">
        <f aca="false">VLOOKUP(B52,LU!$B$1:$N$51,8,FALSE())</f>
        <v>5</v>
      </c>
      <c r="J52" s="3" t="n">
        <f aca="false">VLOOKUP(A52,Soil!$B$2:$P$17,13,FALSE())</f>
        <v>1.7385</v>
      </c>
      <c r="K52" s="3" t="n">
        <f aca="false">VLOOKUP(B52,LU!$B$1:$N$51,5,FALSE())</f>
        <v>0.075</v>
      </c>
      <c r="L52" s="3" t="n">
        <f aca="false">VLOOKUP(A52,Soil!$B$2:$P$17,15,FALSE())</f>
        <v>0.5613</v>
      </c>
      <c r="M52" s="0" t="n">
        <f aca="false">SoilVeg!G52</f>
        <v>9.7</v>
      </c>
      <c r="N52" s="0" t="n">
        <f aca="false">SoilVeg!H52</f>
        <v>0.248</v>
      </c>
      <c r="O52" s="0" t="n">
        <f aca="false">VLOOKUP(A52,Soil!$B$2:$S$14,18,FALSE())</f>
        <v>0.1</v>
      </c>
    </row>
    <row r="53" customFormat="false" ht="14.25" hidden="false" customHeight="false" outlineLevel="0" collapsed="false">
      <c r="A53" s="1" t="str">
        <f aca="false">SoilVeg!B53</f>
        <v>L</v>
      </c>
      <c r="B53" s="1" t="str">
        <f aca="false">SoilVeg!D53</f>
        <v>OPTP</v>
      </c>
      <c r="C53" s="1" t="str">
        <f aca="false">SoilVeg!A53</f>
        <v>LOPTP</v>
      </c>
      <c r="D53" s="0" t="n">
        <f aca="false">IF(VLOOKUP(SoilVeg!C53,LU!$A$2:$O$27,15,FALSE())=0,VLOOKUP(A53,Soil!$B$2:$R$14,8,FALSE()),0.000000000001)</f>
        <v>3.67649814814815E-006</v>
      </c>
      <c r="E53" s="0" t="n">
        <f aca="false">IF(VLOOKUP(SoilVeg!C53,LU!$A$2:$O$27,15,FALSE())=0,VLOOKUP(A53,Soil!$B$2:$R$14,11,FALSE()),0.000000000001)</f>
        <v>0.000194062634081911</v>
      </c>
      <c r="F53" s="3" t="n">
        <f aca="false">VLOOKUP(A53,Soil!$B$2:$P$17,14,FALSE())</f>
        <v>0.12</v>
      </c>
      <c r="G53" s="3" t="n">
        <f aca="false">VLOOKUP(B53,LU!$B$1:$N$51,6,FALSE())</f>
        <v>1.1</v>
      </c>
      <c r="H53" s="3" t="n">
        <f aca="false">VLOOKUP(B53,LU!$B$1:$N$51,7,FALSE())</f>
        <v>0.4</v>
      </c>
      <c r="I53" s="3" t="n">
        <f aca="false">VLOOKUP(B53,LU!$B$1:$N$51,8,FALSE())</f>
        <v>7</v>
      </c>
      <c r="J53" s="3" t="n">
        <f aca="false">VLOOKUP(A53,Soil!$B$2:$P$17,13,FALSE())</f>
        <v>1.7385</v>
      </c>
      <c r="K53" s="3" t="n">
        <f aca="false">VLOOKUP(B53,LU!$B$1:$N$51,5,FALSE())</f>
        <v>0.275</v>
      </c>
      <c r="L53" s="3" t="n">
        <f aca="false">VLOOKUP(A53,Soil!$B$2:$P$17,15,FALSE())</f>
        <v>0.5613</v>
      </c>
      <c r="M53" s="0" t="n">
        <f aca="false">SoilVeg!G53</f>
        <v>19.4</v>
      </c>
      <c r="N53" s="0" t="n">
        <f aca="false">SoilVeg!H53</f>
        <v>0.248</v>
      </c>
      <c r="O53" s="0" t="n">
        <f aca="false">VLOOKUP(A53,Soil!$B$2:$S$14,18,FALSE())</f>
        <v>0.1</v>
      </c>
    </row>
    <row r="54" customFormat="false" ht="14.25" hidden="false" customHeight="false" outlineLevel="0" collapsed="false">
      <c r="A54" s="1" t="str">
        <f aca="false">SoilVeg!B54</f>
        <v>L</v>
      </c>
      <c r="B54" s="1" t="str">
        <f aca="false">SoilVeg!D54</f>
        <v>OPSR</v>
      </c>
      <c r="C54" s="1" t="str">
        <f aca="false">SoilVeg!A54</f>
        <v>LOPSR</v>
      </c>
      <c r="D54" s="0" t="n">
        <f aca="false">IF(VLOOKUP(SoilVeg!C54,LU!$A$2:$O$27,15,FALSE())=0,VLOOKUP(A54,Soil!$B$2:$R$14,8,FALSE()),0.000000000001)</f>
        <v>3.67649814814815E-006</v>
      </c>
      <c r="E54" s="0" t="n">
        <f aca="false">IF(VLOOKUP(SoilVeg!C54,LU!$A$2:$O$27,15,FALSE())=0,VLOOKUP(A54,Soil!$B$2:$R$14,11,FALSE()),0.000000000001)</f>
        <v>0.000194062634081911</v>
      </c>
      <c r="F54" s="3" t="n">
        <f aca="false">VLOOKUP(A54,Soil!$B$2:$P$17,14,FALSE())</f>
        <v>0.12</v>
      </c>
      <c r="G54" s="3" t="n">
        <f aca="false">VLOOKUP(B54,LU!$B$1:$N$51,6,FALSE())</f>
        <v>0.26</v>
      </c>
      <c r="H54" s="3" t="n">
        <f aca="false">VLOOKUP(B54,LU!$B$1:$N$51,7,FALSE())</f>
        <v>0.25</v>
      </c>
      <c r="I54" s="3" t="n">
        <f aca="false">VLOOKUP(B54,LU!$B$1:$N$51,8,FALSE())</f>
        <v>4</v>
      </c>
      <c r="J54" s="3" t="n">
        <f aca="false">VLOOKUP(A54,Soil!$B$2:$P$17,13,FALSE())</f>
        <v>1.7385</v>
      </c>
      <c r="K54" s="3" t="n">
        <f aca="false">VLOOKUP(B54,LU!$B$1:$N$51,5,FALSE())</f>
        <v>0.06</v>
      </c>
      <c r="L54" s="3" t="n">
        <f aca="false">VLOOKUP(A54,Soil!$B$2:$P$17,15,FALSE())</f>
        <v>0.5613</v>
      </c>
      <c r="M54" s="0" t="n">
        <f aca="false">SoilVeg!G54</f>
        <v>7.76</v>
      </c>
      <c r="N54" s="0" t="n">
        <f aca="false">SoilVeg!H54</f>
        <v>0.248</v>
      </c>
      <c r="O54" s="0" t="n">
        <f aca="false">VLOOKUP(A54,Soil!$B$2:$S$14,18,FALSE())</f>
        <v>0.1</v>
      </c>
    </row>
    <row r="55" customFormat="false" ht="14.25" hidden="false" customHeight="false" outlineLevel="0" collapsed="false">
      <c r="A55" s="1" t="str">
        <f aca="false">SoilVeg!B55</f>
        <v>L</v>
      </c>
      <c r="B55" s="1" t="str">
        <f aca="false">SoilVeg!D55</f>
        <v>OPUR</v>
      </c>
      <c r="C55" s="1" t="str">
        <f aca="false">SoilVeg!A55</f>
        <v>LOPUR</v>
      </c>
      <c r="D55" s="0" t="n">
        <f aca="false">IF(VLOOKUP(SoilVeg!C55,LU!$A$2:$O$27,15,FALSE())=0,VLOOKUP(A55,Soil!$B$2:$R$14,8,FALSE()),0.000000000001)</f>
        <v>3.67649814814815E-006</v>
      </c>
      <c r="E55" s="0" t="n">
        <f aca="false">IF(VLOOKUP(SoilVeg!C55,LU!$A$2:$O$27,15,FALSE())=0,VLOOKUP(A55,Soil!$B$2:$R$14,11,FALSE()),0.000000000001)</f>
        <v>0.000194062634081911</v>
      </c>
      <c r="F55" s="3" t="n">
        <f aca="false">VLOOKUP(A55,Soil!$B$2:$P$17,14,FALSE())</f>
        <v>0.12</v>
      </c>
      <c r="G55" s="3" t="n">
        <f aca="false">VLOOKUP(B55,LU!$B$1:$N$51,6,FALSE())</f>
        <v>0.4</v>
      </c>
      <c r="H55" s="3" t="n">
        <f aca="false">VLOOKUP(B55,LU!$B$1:$N$51,7,FALSE())</f>
        <v>0.3</v>
      </c>
      <c r="I55" s="3" t="n">
        <f aca="false">VLOOKUP(B55,LU!$B$1:$N$51,8,FALSE())</f>
        <v>6</v>
      </c>
      <c r="J55" s="3" t="n">
        <f aca="false">VLOOKUP(A55,Soil!$B$2:$P$17,13,FALSE())</f>
        <v>1.7385</v>
      </c>
      <c r="K55" s="3" t="n">
        <f aca="false">VLOOKUP(B55,LU!$B$1:$N$51,5,FALSE())</f>
        <v>0.1</v>
      </c>
      <c r="L55" s="3" t="n">
        <f aca="false">VLOOKUP(A55,Soil!$B$2:$P$17,15,FALSE())</f>
        <v>0.5613</v>
      </c>
      <c r="M55" s="0" t="n">
        <f aca="false">SoilVeg!G55</f>
        <v>9.7</v>
      </c>
      <c r="N55" s="0" t="n">
        <f aca="false">SoilVeg!H55</f>
        <v>0.248</v>
      </c>
      <c r="O55" s="0" t="n">
        <f aca="false">VLOOKUP(A55,Soil!$B$2:$S$14,18,FALSE())</f>
        <v>0.1</v>
      </c>
    </row>
    <row r="56" customFormat="false" ht="14.25" hidden="false" customHeight="false" outlineLevel="0" collapsed="false">
      <c r="A56" s="1" t="str">
        <f aca="false">SoilVeg!B56</f>
        <v>L</v>
      </c>
      <c r="B56" s="1" t="str">
        <f aca="false">SoilVeg!D56</f>
        <v>OPU</v>
      </c>
      <c r="C56" s="1" t="str">
        <f aca="false">SoilVeg!A56</f>
        <v>LOPU</v>
      </c>
      <c r="D56" s="0" t="n">
        <f aca="false">IF(VLOOKUP(SoilVeg!C56,LU!$A$2:$O$27,15,FALSE())=0,VLOOKUP(A56,Soil!$B$2:$R$14,8,FALSE()),0.000000000001)</f>
        <v>3.67649814814815E-006</v>
      </c>
      <c r="E56" s="0" t="n">
        <f aca="false">IF(VLOOKUP(SoilVeg!C56,LU!$A$2:$O$27,15,FALSE())=0,VLOOKUP(A56,Soil!$B$2:$R$14,11,FALSE()),0.000000000001)</f>
        <v>0.000194062634081911</v>
      </c>
      <c r="F56" s="3" t="n">
        <f aca="false">VLOOKUP(A56,Soil!$B$2:$P$17,14,FALSE())</f>
        <v>0.12</v>
      </c>
      <c r="G56" s="3" t="n">
        <f aca="false">VLOOKUP(B56,LU!$B$1:$N$51,6,FALSE())</f>
        <v>0</v>
      </c>
      <c r="H56" s="3" t="n">
        <f aca="false">VLOOKUP(B56,LU!$B$1:$N$51,7,FALSE())</f>
        <v>0</v>
      </c>
      <c r="I56" s="3" t="n">
        <f aca="false">VLOOKUP(B56,LU!$B$1:$N$51,8,FALSE())</f>
        <v>3.5</v>
      </c>
      <c r="J56" s="3" t="n">
        <f aca="false">VLOOKUP(A56,Soil!$B$2:$P$17,13,FALSE())</f>
        <v>1.7385</v>
      </c>
      <c r="K56" s="3" t="n">
        <f aca="false">VLOOKUP(B56,LU!$B$1:$N$51,5,FALSE())</f>
        <v>0.03</v>
      </c>
      <c r="L56" s="3" t="n">
        <f aca="false">VLOOKUP(A56,Soil!$B$2:$P$17,15,FALSE())</f>
        <v>0.5613</v>
      </c>
      <c r="M56" s="0" t="n">
        <f aca="false">SoilVeg!G56</f>
        <v>6.46666666666667</v>
      </c>
      <c r="N56" s="0" t="n">
        <f aca="false">SoilVeg!H56</f>
        <v>0.248</v>
      </c>
      <c r="O56" s="0" t="n">
        <f aca="false">VLOOKUP(A56,Soil!$B$2:$S$14,18,FALSE())</f>
        <v>0.1</v>
      </c>
    </row>
    <row r="57" customFormat="false" ht="14.25" hidden="false" customHeight="false" outlineLevel="0" collapsed="false">
      <c r="A57" s="1" t="str">
        <f aca="false">SoilVeg!B57</f>
        <v>L</v>
      </c>
      <c r="B57" s="1" t="str">
        <f aca="false">SoilVeg!D57</f>
        <v>TP</v>
      </c>
      <c r="C57" s="1" t="str">
        <f aca="false">SoilVeg!A57</f>
        <v>LTP</v>
      </c>
      <c r="D57" s="0" t="n">
        <f aca="false">IF(VLOOKUP(SoilVeg!C57,LU!$A$2:$O$27,15,FALSE())=0,VLOOKUP(A57,Soil!$B$2:$R$14,8,FALSE()),0.000000000001)</f>
        <v>3.67649814814815E-006</v>
      </c>
      <c r="E57" s="0" t="n">
        <f aca="false">IF(VLOOKUP(SoilVeg!C57,LU!$A$2:$O$27,15,FALSE())=0,VLOOKUP(A57,Soil!$B$2:$R$14,11,FALSE()),0.000000000001)</f>
        <v>0.000194062634081911</v>
      </c>
      <c r="F57" s="3" t="n">
        <f aca="false">VLOOKUP(A57,Soil!$B$2:$P$17,14,FALSE())</f>
        <v>0.12</v>
      </c>
      <c r="G57" s="3" t="n">
        <f aca="false">VLOOKUP(B57,LU!$B$1:$N$51,6,FALSE())</f>
        <v>1.1</v>
      </c>
      <c r="H57" s="3" t="n">
        <f aca="false">VLOOKUP(B57,LU!$B$1:$N$51,7,FALSE())</f>
        <v>0.4</v>
      </c>
      <c r="I57" s="3" t="n">
        <f aca="false">VLOOKUP(B57,LU!$B$1:$N$51,8,FALSE())</f>
        <v>7</v>
      </c>
      <c r="J57" s="0" t="n">
        <v>1.5847</v>
      </c>
      <c r="K57" s="3" t="n">
        <f aca="false">VLOOKUP(B57,LU!$B$1:$N$51,5,FALSE())</f>
        <v>0.275</v>
      </c>
      <c r="L57" s="0" t="n">
        <v>0.48887216</v>
      </c>
      <c r="M57" s="0" t="n">
        <f aca="false">SoilVeg!G57</f>
        <v>19.4</v>
      </c>
      <c r="N57" s="0" t="n">
        <f aca="false">SoilVeg!H57</f>
        <v>0.248</v>
      </c>
      <c r="O57" s="0" t="n">
        <f aca="false">VLOOKUP(A57,Soil!$B$2:$S$14,18,FALSE())</f>
        <v>0.1</v>
      </c>
    </row>
    <row r="58" customFormat="false" ht="14.25" hidden="false" customHeight="false" outlineLevel="0" collapsed="false">
      <c r="A58" s="1" t="str">
        <f aca="false">SoilVeg!B58</f>
        <v>L</v>
      </c>
      <c r="B58" s="1" t="str">
        <f aca="false">SoilVeg!D58</f>
        <v>LP</v>
      </c>
      <c r="C58" s="1" t="str">
        <f aca="false">SoilVeg!A58</f>
        <v>LLP</v>
      </c>
      <c r="D58" s="0" t="n">
        <f aca="false">IF(VLOOKUP(SoilVeg!C58,LU!$A$2:$O$27,15,FALSE())=0,VLOOKUP(A58,Soil!$B$2:$R$14,8,FALSE()),0.000000000001)</f>
        <v>3.67649814814815E-006</v>
      </c>
      <c r="E58" s="0" t="n">
        <f aca="false">IF(VLOOKUP(SoilVeg!C58,LU!$A$2:$O$27,15,FALSE())=0,VLOOKUP(A58,Soil!$B$2:$R$14,11,FALSE()),0.000000000001)</f>
        <v>0.000194062634081911</v>
      </c>
      <c r="F58" s="3" t="n">
        <f aca="false">VLOOKUP(A58,Soil!$B$2:$P$17,14,FALSE())</f>
        <v>0.12</v>
      </c>
      <c r="G58" s="3" t="n">
        <f aca="false">VLOOKUP(B58,LU!$B$1:$N$51,6,FALSE())</f>
        <v>3</v>
      </c>
      <c r="H58" s="3" t="n">
        <f aca="false">VLOOKUP(B58,LU!$B$1:$N$51,7,FALSE())</f>
        <v>0.62272727273</v>
      </c>
      <c r="I58" s="3" t="n">
        <f aca="false">VLOOKUP(B58,LU!$B$1:$N$51,8,FALSE())</f>
        <v>9.45454545455</v>
      </c>
      <c r="J58" s="0" t="n">
        <v>1.5847</v>
      </c>
      <c r="K58" s="3" t="n">
        <f aca="false">VLOOKUP(B58,LU!$B$1:$N$51,5,FALSE())</f>
        <v>0.4</v>
      </c>
      <c r="L58" s="0" t="n">
        <v>0.48887216</v>
      </c>
      <c r="M58" s="0" t="n">
        <f aca="false">SoilVeg!G58</f>
        <v>19.4</v>
      </c>
      <c r="N58" s="0" t="n">
        <f aca="false">SoilVeg!H58</f>
        <v>0.248</v>
      </c>
      <c r="O58" s="0" t="n">
        <f aca="false">VLOOKUP(A58,Soil!$B$2:$S$14,18,FALSE())</f>
        <v>0.1</v>
      </c>
    </row>
    <row r="59" customFormat="false" ht="14.25" hidden="false" customHeight="false" outlineLevel="0" collapsed="false">
      <c r="A59" s="1" t="str">
        <f aca="false">SoilVeg!B59</f>
        <v>L</v>
      </c>
      <c r="B59" s="1" t="str">
        <f aca="false">SoilVeg!D59</f>
        <v>LPL</v>
      </c>
      <c r="C59" s="1" t="str">
        <f aca="false">SoilVeg!A59</f>
        <v>LLPL</v>
      </c>
      <c r="D59" s="0" t="n">
        <f aca="false">IF(VLOOKUP(SoilVeg!C59,LU!$A$2:$O$27,15,FALSE())=0,VLOOKUP(A59,Soil!$B$2:$R$14,8,FALSE()),0.000000000001)</f>
        <v>3.67649814814815E-006</v>
      </c>
      <c r="E59" s="0" t="n">
        <f aca="false">IF(VLOOKUP(SoilVeg!C59,LU!$A$2:$O$27,15,FALSE())=0,VLOOKUP(A59,Soil!$B$2:$R$14,11,FALSE()),0.000000000001)</f>
        <v>0.000194062634081911</v>
      </c>
      <c r="F59" s="3" t="n">
        <f aca="false">VLOOKUP(A59,Soil!$B$2:$P$17,14,FALSE())</f>
        <v>0.12</v>
      </c>
      <c r="G59" s="3" t="n">
        <f aca="false">VLOOKUP(B59,LU!$B$1:$N$51,6,FALSE())</f>
        <v>4</v>
      </c>
      <c r="H59" s="3" t="n">
        <f aca="false">VLOOKUP(B59,LU!$B$1:$N$51,7,FALSE())</f>
        <v>0.62272727273</v>
      </c>
      <c r="I59" s="3" t="n">
        <f aca="false">VLOOKUP(B59,LU!$B$1:$N$51,8,FALSE())</f>
        <v>10.5</v>
      </c>
      <c r="J59" s="3" t="n">
        <f aca="false">VLOOKUP(A59,Soil!$B$2:$P$17,13,FALSE())</f>
        <v>1.7385</v>
      </c>
      <c r="K59" s="3" t="n">
        <f aca="false">VLOOKUP(B59,LU!$B$1:$N$51,5,FALSE())</f>
        <v>0.6</v>
      </c>
      <c r="L59" s="3" t="n">
        <f aca="false">VLOOKUP(A59,Soil!$B$2:$P$17,15,FALSE())</f>
        <v>0.5613</v>
      </c>
      <c r="M59" s="0" t="n">
        <f aca="false">SoilVeg!G59</f>
        <v>19.4</v>
      </c>
      <c r="N59" s="0" t="n">
        <f aca="false">SoilVeg!H59</f>
        <v>0.248</v>
      </c>
      <c r="O59" s="0" t="n">
        <f aca="false">VLOOKUP(A59,Soil!$B$2:$S$14,18,FALSE())</f>
        <v>0.1</v>
      </c>
    </row>
    <row r="60" customFormat="false" ht="14.25" hidden="false" customHeight="false" outlineLevel="0" collapsed="false">
      <c r="A60" s="1" t="str">
        <f aca="false">SoilVeg!B60</f>
        <v>L</v>
      </c>
      <c r="B60" s="1" t="str">
        <f aca="false">SoilVeg!D60</f>
        <v>LPJ</v>
      </c>
      <c r="C60" s="1" t="str">
        <f aca="false">SoilVeg!A60</f>
        <v>LLPJ</v>
      </c>
      <c r="D60" s="0" t="n">
        <f aca="false">IF(VLOOKUP(SoilVeg!C60,LU!$A$2:$O$27,15,FALSE())=0,VLOOKUP(A60,Soil!$B$2:$R$14,8,FALSE()),0.000000000001)</f>
        <v>3.67649814814815E-006</v>
      </c>
      <c r="E60" s="0" t="n">
        <f aca="false">IF(VLOOKUP(SoilVeg!C60,LU!$A$2:$O$27,15,FALSE())=0,VLOOKUP(A60,Soil!$B$2:$R$14,11,FALSE()),0.000000000001)</f>
        <v>0.000194062634081911</v>
      </c>
      <c r="F60" s="3" t="n">
        <f aca="false">VLOOKUP(A60,Soil!$B$2:$P$17,14,FALSE())</f>
        <v>0.12</v>
      </c>
      <c r="G60" s="3" t="n">
        <f aca="false">VLOOKUP(B60,LU!$B$1:$N$51,6,FALSE())</f>
        <v>3</v>
      </c>
      <c r="H60" s="3" t="n">
        <f aca="false">VLOOKUP(B60,LU!$B$1:$N$51,7,FALSE())</f>
        <v>0.62272727273</v>
      </c>
      <c r="I60" s="3" t="n">
        <f aca="false">VLOOKUP(B60,LU!$B$1:$N$51,8,FALSE())</f>
        <v>6.5</v>
      </c>
      <c r="J60" s="3" t="n">
        <f aca="false">VLOOKUP(A60,Soil!$B$2:$P$17,13,FALSE())</f>
        <v>1.7385</v>
      </c>
      <c r="K60" s="3" t="n">
        <f aca="false">VLOOKUP(B60,LU!$B$1:$N$51,5,FALSE())</f>
        <v>0.35</v>
      </c>
      <c r="L60" s="3" t="n">
        <f aca="false">VLOOKUP(A60,Soil!$B$2:$P$17,15,FALSE())</f>
        <v>0.5613</v>
      </c>
      <c r="M60" s="0" t="n">
        <f aca="false">SoilVeg!G60</f>
        <v>19.4</v>
      </c>
      <c r="N60" s="0" t="n">
        <f aca="false">SoilVeg!H60</f>
        <v>0.248</v>
      </c>
      <c r="O60" s="0" t="n">
        <f aca="false">VLOOKUP(A60,Soil!$B$2:$S$14,18,FALSE())</f>
        <v>0.1</v>
      </c>
    </row>
    <row r="61" customFormat="false" ht="14.25" hidden="false" customHeight="false" outlineLevel="0" collapsed="false">
      <c r="A61" s="1" t="str">
        <f aca="false">SoilVeg!B61</f>
        <v>L</v>
      </c>
      <c r="B61" s="1" t="str">
        <f aca="false">SoilVeg!D61</f>
        <v>LPS</v>
      </c>
      <c r="C61" s="1" t="str">
        <f aca="false">SoilVeg!A61</f>
        <v>LLPS</v>
      </c>
      <c r="D61" s="0" t="n">
        <f aca="false">IF(VLOOKUP(SoilVeg!C61,LU!$A$2:$O$27,15,FALSE())=0,VLOOKUP(A61,Soil!$B$2:$R$14,8,FALSE()),0.000000000001)</f>
        <v>3.67649814814815E-006</v>
      </c>
      <c r="E61" s="0" t="n">
        <f aca="false">IF(VLOOKUP(SoilVeg!C61,LU!$A$2:$O$27,15,FALSE())=0,VLOOKUP(A61,Soil!$B$2:$R$14,11,FALSE()),0.000000000001)</f>
        <v>0.000194062634081911</v>
      </c>
      <c r="F61" s="3" t="n">
        <f aca="false">VLOOKUP(A61,Soil!$B$2:$P$17,14,FALSE())</f>
        <v>0.12</v>
      </c>
      <c r="G61" s="3" t="n">
        <f aca="false">VLOOKUP(B61,LU!$B$1:$N$51,6,FALSE())</f>
        <v>4.5</v>
      </c>
      <c r="H61" s="3" t="n">
        <f aca="false">VLOOKUP(B61,LU!$B$1:$N$51,7,FALSE())</f>
        <v>0.8</v>
      </c>
      <c r="I61" s="3" t="n">
        <f aca="false">VLOOKUP(B61,LU!$B$1:$N$51,8,FALSE())</f>
        <v>15</v>
      </c>
      <c r="J61" s="3" t="n">
        <f aca="false">VLOOKUP(A61,Soil!$B$2:$P$17,13,FALSE())</f>
        <v>1.7385</v>
      </c>
      <c r="K61" s="3" t="n">
        <f aca="false">VLOOKUP(B61,LU!$B$1:$N$51,5,FALSE())</f>
        <v>0.8</v>
      </c>
      <c r="L61" s="3" t="n">
        <f aca="false">VLOOKUP(A61,Soil!$B$2:$P$17,15,FALSE())</f>
        <v>0.5613</v>
      </c>
      <c r="M61" s="0" t="n">
        <f aca="false">SoilVeg!G61</f>
        <v>19.4</v>
      </c>
      <c r="N61" s="0" t="n">
        <f aca="false">SoilVeg!H61</f>
        <v>0.248</v>
      </c>
      <c r="O61" s="0" t="n">
        <f aca="false">VLOOKUP(A61,Soil!$B$2:$S$14,18,FALSE())</f>
        <v>0.1</v>
      </c>
    </row>
    <row r="62" customFormat="false" ht="14.25" hidden="false" customHeight="false" outlineLevel="0" collapsed="false">
      <c r="A62" s="1" t="str">
        <f aca="false">SoilVeg!B62</f>
        <v>L</v>
      </c>
      <c r="B62" s="1" t="str">
        <f aca="false">SoilVeg!D62</f>
        <v>LPK</v>
      </c>
      <c r="C62" s="1" t="str">
        <f aca="false">SoilVeg!A62</f>
        <v>LLPK</v>
      </c>
      <c r="D62" s="0" t="n">
        <f aca="false">IF(VLOOKUP(SoilVeg!C62,LU!$A$2:$O$27,15,FALSE())=0,VLOOKUP(A62,Soil!$B$2:$R$14,8,FALSE()),0.000000000001)</f>
        <v>3.67649814814815E-006</v>
      </c>
      <c r="E62" s="0" t="n">
        <f aca="false">IF(VLOOKUP(SoilVeg!C62,LU!$A$2:$O$27,15,FALSE())=0,VLOOKUP(A62,Soil!$B$2:$R$14,11,FALSE()),0.000000000001)</f>
        <v>0.000194062634081911</v>
      </c>
      <c r="F62" s="3" t="n">
        <f aca="false">VLOOKUP(A62,Soil!$B$2:$P$17,14,FALSE())</f>
        <v>0.12</v>
      </c>
      <c r="G62" s="3" t="n">
        <f aca="false">VLOOKUP(B62,LU!$B$1:$N$51,6,FALSE())</f>
        <v>3</v>
      </c>
      <c r="H62" s="3" t="n">
        <f aca="false">VLOOKUP(B62,LU!$B$1:$N$51,7,FALSE())</f>
        <v>0.6</v>
      </c>
      <c r="I62" s="3" t="n">
        <f aca="false">VLOOKUP(B62,LU!$B$1:$N$51,8,FALSE())</f>
        <v>15</v>
      </c>
      <c r="J62" s="3" t="n">
        <f aca="false">VLOOKUP(A62,Soil!$B$2:$P$17,13,FALSE())</f>
        <v>1.7385</v>
      </c>
      <c r="K62" s="3" t="n">
        <f aca="false">VLOOKUP(B62,LU!$B$1:$N$51,5,FALSE())</f>
        <v>0.8</v>
      </c>
      <c r="L62" s="3" t="n">
        <f aca="false">VLOOKUP(A62,Soil!$B$2:$P$17,15,FALSE())</f>
        <v>0.5613</v>
      </c>
      <c r="M62" s="0" t="n">
        <f aca="false">SoilVeg!G62</f>
        <v>19.4</v>
      </c>
      <c r="N62" s="0" t="n">
        <f aca="false">SoilVeg!H62</f>
        <v>0.248</v>
      </c>
      <c r="O62" s="0" t="n">
        <f aca="false">VLOOKUP(A62,Soil!$B$2:$S$14,18,FALSE())</f>
        <v>0.1</v>
      </c>
    </row>
    <row r="63" customFormat="false" ht="14.25" hidden="false" customHeight="false" outlineLevel="0" collapsed="false">
      <c r="A63" s="1" t="str">
        <f aca="false">SoilVeg!B63</f>
        <v>L</v>
      </c>
      <c r="B63" s="1" t="str">
        <f aca="false">SoilVeg!D63</f>
        <v>AZP</v>
      </c>
      <c r="C63" s="1" t="str">
        <f aca="false">SoilVeg!A63</f>
        <v>LAZP</v>
      </c>
      <c r="D63" s="0" t="n">
        <f aca="false">IF(VLOOKUP(SoilVeg!C63,LU!$A$2:$O$27,15,FALSE())=0,VLOOKUP(A63,Soil!$B$2:$R$14,8,FALSE()),0.000000000001)</f>
        <v>1E-012</v>
      </c>
      <c r="E63" s="0" t="n">
        <f aca="false">IF(VLOOKUP(SoilVeg!C63,LU!$A$2:$O$27,15,FALSE())=0,VLOOKUP(A63,Soil!$B$2:$R$14,11,FALSE()),0.000000000001)</f>
        <v>1E-012</v>
      </c>
      <c r="F63" s="3" t="n">
        <f aca="false">VLOOKUP(A63,Soil!$B$2:$P$17,14,FALSE())</f>
        <v>0.12</v>
      </c>
      <c r="G63" s="3" t="n">
        <f aca="false">VLOOKUP(B63,LU!$B$1:$N$51,6,FALSE())</f>
        <v>0</v>
      </c>
      <c r="H63" s="3" t="n">
        <f aca="false">VLOOKUP(B63,LU!$B$1:$N$51,7,FALSE())</f>
        <v>0</v>
      </c>
      <c r="I63" s="3" t="n">
        <f aca="false">VLOOKUP(B63,LU!$B$1:$N$51,8,FALSE())</f>
        <v>2.5</v>
      </c>
      <c r="J63" s="3" t="n">
        <f aca="false">VLOOKUP(A63,Soil!$B$2:$P$17,13,FALSE())</f>
        <v>1.7385</v>
      </c>
      <c r="K63" s="3" t="n">
        <f aca="false">VLOOKUP(B63,LU!$B$1:$N$51,5,FALSE())</f>
        <v>0.05</v>
      </c>
      <c r="L63" s="3" t="n">
        <f aca="false">VLOOKUP(A63,Soil!$B$2:$P$17,15,FALSE())</f>
        <v>0.5613</v>
      </c>
      <c r="M63" s="0" t="n">
        <f aca="false">SoilVeg!G63</f>
        <v>100</v>
      </c>
      <c r="N63" s="0" t="n">
        <f aca="false">SoilVeg!H63</f>
        <v>1</v>
      </c>
      <c r="O63" s="0" t="n">
        <f aca="false">VLOOKUP(A63,Soil!$B$2:$S$14,18,FALSE())</f>
        <v>0.1</v>
      </c>
    </row>
    <row r="64" customFormat="false" ht="14.25" hidden="false" customHeight="false" outlineLevel="0" collapsed="false">
      <c r="A64" s="1" t="str">
        <f aca="false">SoilVeg!B64</f>
        <v>L</v>
      </c>
      <c r="B64" s="1" t="str">
        <f aca="false">SoilVeg!D64</f>
        <v>AZPN</v>
      </c>
      <c r="C64" s="1" t="str">
        <f aca="false">SoilVeg!A64</f>
        <v>LAZPN</v>
      </c>
      <c r="D64" s="0" t="n">
        <f aca="false">IF(VLOOKUP(SoilVeg!C64,LU!$A$2:$O$27,15,FALSE())=0,VLOOKUP(A64,Soil!$B$2:$R$14,8,FALSE()),0.000000000001)</f>
        <v>1E-012</v>
      </c>
      <c r="E64" s="0" t="n">
        <f aca="false">IF(VLOOKUP(SoilVeg!C64,LU!$A$2:$O$27,15,FALSE())=0,VLOOKUP(A64,Soil!$B$2:$R$14,11,FALSE()),0.000000000001)</f>
        <v>1E-012</v>
      </c>
      <c r="F64" s="3" t="n">
        <f aca="false">VLOOKUP(A64,Soil!$B$2:$P$17,14,FALSE())</f>
        <v>0.12</v>
      </c>
      <c r="G64" s="3" t="n">
        <f aca="false">VLOOKUP(B64,LU!$B$1:$N$51,6,FALSE())</f>
        <v>0</v>
      </c>
      <c r="H64" s="3" t="n">
        <f aca="false">VLOOKUP(B64,LU!$B$1:$N$51,7,FALSE())</f>
        <v>0</v>
      </c>
      <c r="I64" s="3" t="n">
        <f aca="false">VLOOKUP(B64,LU!$B$1:$N$51,8,FALSE())</f>
        <v>0</v>
      </c>
      <c r="J64" s="0" t="n">
        <v>1.5847</v>
      </c>
      <c r="K64" s="3" t="n">
        <f aca="false">VLOOKUP(B64,LU!$B$1:$N$51,5,FALSE())</f>
        <v>0.01</v>
      </c>
      <c r="L64" s="0" t="n">
        <v>0.48887216</v>
      </c>
      <c r="M64" s="0" t="n">
        <f aca="false">SoilVeg!G64</f>
        <v>100</v>
      </c>
      <c r="N64" s="0" t="n">
        <f aca="false">SoilVeg!H64</f>
        <v>1</v>
      </c>
      <c r="O64" s="0" t="n">
        <f aca="false">VLOOKUP(A64,Soil!$B$2:$S$14,18,FALSE())</f>
        <v>0.1</v>
      </c>
    </row>
    <row r="65" customFormat="false" ht="14.25" hidden="false" customHeight="false" outlineLevel="0" collapsed="false">
      <c r="A65" s="1" t="str">
        <f aca="false">SoilVeg!B65</f>
        <v>L</v>
      </c>
      <c r="B65" s="1" t="str">
        <f aca="false">SoilVeg!D65</f>
        <v>AZPPL</v>
      </c>
      <c r="C65" s="1" t="str">
        <f aca="false">SoilVeg!A65</f>
        <v>LAZPPL</v>
      </c>
      <c r="D65" s="0" t="n">
        <f aca="false">IF(VLOOKUP(SoilVeg!C65,LU!$A$2:$O$27,15,FALSE())=0,VLOOKUP(A65,Soil!$B$2:$R$14,8,FALSE()),0.000000000001)</f>
        <v>3.67649814814815E-006</v>
      </c>
      <c r="E65" s="0" t="n">
        <f aca="false">IF(VLOOKUP(SoilVeg!C65,LU!$A$2:$O$27,15,FALSE())=0,VLOOKUP(A65,Soil!$B$2:$R$14,11,FALSE()),0.000000000001)</f>
        <v>0.000194062634081911</v>
      </c>
      <c r="F65" s="3" t="n">
        <f aca="false">VLOOKUP(A65,Soil!$B$2:$P$17,14,FALSE())</f>
        <v>0.12</v>
      </c>
      <c r="G65" s="3" t="n">
        <f aca="false">VLOOKUP(B65,LU!$B$1:$N$51,6,FALSE())</f>
        <v>0</v>
      </c>
      <c r="H65" s="3" t="n">
        <f aca="false">VLOOKUP(B65,LU!$B$1:$N$51,7,FALSE())</f>
        <v>0</v>
      </c>
      <c r="I65" s="3" t="n">
        <f aca="false">VLOOKUP(B65,LU!$B$1:$N$51,8,FALSE())</f>
        <v>2.5</v>
      </c>
      <c r="J65" s="0" t="n">
        <v>1.5847</v>
      </c>
      <c r="K65" s="3" t="n">
        <f aca="false">VLOOKUP(B65,LU!$B$1:$N$51,5,FALSE())</f>
        <v>0.02</v>
      </c>
      <c r="L65" s="0" t="n">
        <v>0.48887216</v>
      </c>
      <c r="M65" s="0" t="n">
        <f aca="false">SoilVeg!G65</f>
        <v>0.194</v>
      </c>
      <c r="N65" s="0" t="n">
        <f aca="false">SoilVeg!H65</f>
        <v>0.248</v>
      </c>
      <c r="O65" s="0" t="n">
        <f aca="false">VLOOKUP(A65,Soil!$B$2:$S$14,18,FALSE())</f>
        <v>0.1</v>
      </c>
    </row>
    <row r="66" customFormat="false" ht="14.25" hidden="false" customHeight="false" outlineLevel="0" collapsed="false">
      <c r="A66" s="1" t="str">
        <f aca="false">SoilVeg!B66</f>
        <v>L</v>
      </c>
      <c r="B66" s="1" t="str">
        <f aca="false">SoilVeg!D66</f>
        <v>AZPP</v>
      </c>
      <c r="C66" s="1" t="str">
        <f aca="false">SoilVeg!A66</f>
        <v>LAZPP</v>
      </c>
      <c r="D66" s="0" t="n">
        <f aca="false">IF(VLOOKUP(SoilVeg!C66,LU!$A$2:$O$27,15,FALSE())=0,VLOOKUP(A66,Soil!$B$2:$R$14,8,FALSE()),0.000000000001)</f>
        <v>3.67649814814815E-006</v>
      </c>
      <c r="E66" s="0" t="n">
        <f aca="false">IF(VLOOKUP(SoilVeg!C66,LU!$A$2:$O$27,15,FALSE())=0,VLOOKUP(A66,Soil!$B$2:$R$14,11,FALSE()),0.000000000001)</f>
        <v>0.000194062634081911</v>
      </c>
      <c r="F66" s="3" t="n">
        <f aca="false">VLOOKUP(A66,Soil!$B$2:$P$17,14,FALSE())</f>
        <v>0.12</v>
      </c>
      <c r="G66" s="3" t="n">
        <f aca="false">VLOOKUP(B66,LU!$B$1:$N$51,6,FALSE())</f>
        <v>0</v>
      </c>
      <c r="H66" s="3" t="n">
        <f aca="false">VLOOKUP(B66,LU!$B$1:$N$51,7,FALSE())</f>
        <v>0</v>
      </c>
      <c r="I66" s="3" t="n">
        <f aca="false">VLOOKUP(B66,LU!$B$1:$N$51,8,FALSE())</f>
        <v>7</v>
      </c>
      <c r="J66" s="3" t="n">
        <f aca="false">VLOOKUP(A66,Soil!$B$2:$P$17,13,FALSE())</f>
        <v>1.7385</v>
      </c>
      <c r="K66" s="3" t="n">
        <f aca="false">VLOOKUP(B66,LU!$B$1:$N$51,5,FALSE())</f>
        <v>0.1</v>
      </c>
      <c r="L66" s="3" t="n">
        <f aca="false">VLOOKUP(A66,Soil!$B$2:$P$17,15,FALSE())</f>
        <v>0.5613</v>
      </c>
      <c r="M66" s="0" t="n">
        <f aca="false">SoilVeg!G66</f>
        <v>19.4</v>
      </c>
      <c r="N66" s="0" t="n">
        <f aca="false">SoilVeg!H66</f>
        <v>0.248</v>
      </c>
      <c r="O66" s="0" t="n">
        <f aca="false">VLOOKUP(A66,Soil!$B$2:$S$14,18,FALSE())</f>
        <v>0.1</v>
      </c>
    </row>
    <row r="67" customFormat="false" ht="14.25" hidden="false" customHeight="false" outlineLevel="0" collapsed="false">
      <c r="A67" s="1" t="str">
        <f aca="false">SoilVeg!B67</f>
        <v>L</v>
      </c>
      <c r="B67" s="1" t="str">
        <f aca="false">SoilVeg!D67</f>
        <v>ETK</v>
      </c>
      <c r="C67" s="1" t="str">
        <f aca="false">SoilVeg!A67</f>
        <v>LETK</v>
      </c>
      <c r="D67" s="0" t="n">
        <f aca="false">IF(VLOOKUP(SoilVeg!C67,LU!$A$2:$O$27,15,FALSE())=0,VLOOKUP(A67,Soil!$B$2:$R$14,8,FALSE()),0.000000000001)</f>
        <v>3.67649814814815E-006</v>
      </c>
      <c r="E67" s="0" t="n">
        <f aca="false">IF(VLOOKUP(SoilVeg!C67,LU!$A$2:$O$27,15,FALSE())=0,VLOOKUP(A67,Soil!$B$2:$R$14,11,FALSE()),0.000000000001)</f>
        <v>0.000194062634081911</v>
      </c>
      <c r="F67" s="3" t="n">
        <f aca="false">VLOOKUP(A67,Soil!$B$2:$P$17,14,FALSE())</f>
        <v>0.12</v>
      </c>
      <c r="G67" s="3" t="n">
        <f aca="false">VLOOKUP(B67,LU!$B$1:$N$51,6,FALSE())</f>
        <v>1.4</v>
      </c>
      <c r="H67" s="3" t="n">
        <f aca="false">VLOOKUP(B67,LU!$B$1:$N$51,7,FALSE())</f>
        <v>0.65</v>
      </c>
      <c r="I67" s="3" t="n">
        <f aca="false">VLOOKUP(B67,LU!$B$1:$N$51,8,FALSE())</f>
        <v>8</v>
      </c>
      <c r="J67" s="3" t="n">
        <f aca="false">VLOOKUP(A67,Soil!$B$2:$P$17,13,FALSE())</f>
        <v>1.7385</v>
      </c>
      <c r="K67" s="3" t="n">
        <f aca="false">VLOOKUP(B67,LU!$B$1:$N$51,5,FALSE())</f>
        <v>0.35</v>
      </c>
      <c r="L67" s="3" t="n">
        <f aca="false">VLOOKUP(A67,Soil!$B$2:$P$17,15,FALSE())</f>
        <v>0.5613</v>
      </c>
      <c r="M67" s="0" t="n">
        <f aca="false">SoilVeg!G67</f>
        <v>19.4</v>
      </c>
      <c r="N67" s="0" t="n">
        <f aca="false">SoilVeg!H67</f>
        <v>0.248</v>
      </c>
      <c r="O67" s="0" t="n">
        <f aca="false">VLOOKUP(A67,Soil!$B$2:$S$14,18,FALSE())</f>
        <v>0.1</v>
      </c>
    </row>
    <row r="68" customFormat="false" ht="14.25" hidden="false" customHeight="false" outlineLevel="0" collapsed="false">
      <c r="A68" s="1" t="str">
        <f aca="false">SoilVeg!B68</f>
        <v>L</v>
      </c>
      <c r="B68" s="1" t="str">
        <f aca="false">SoilVeg!D68</f>
        <v>ETK1</v>
      </c>
      <c r="C68" s="1" t="str">
        <f aca="false">SoilVeg!A68</f>
        <v>LETK1</v>
      </c>
      <c r="D68" s="0" t="n">
        <f aca="false">IF(VLOOKUP(SoilVeg!C68,LU!$A$2:$O$27,15,FALSE())=0,VLOOKUP(A68,Soil!$B$2:$R$14,8,FALSE()),0.000000000001)</f>
        <v>3.67649814814815E-006</v>
      </c>
      <c r="E68" s="0" t="n">
        <f aca="false">IF(VLOOKUP(SoilVeg!C68,LU!$A$2:$O$27,15,FALSE())=0,VLOOKUP(A68,Soil!$B$2:$R$14,11,FALSE()),0.000000000001)</f>
        <v>0.000194062634081911</v>
      </c>
      <c r="F68" s="3" t="n">
        <f aca="false">VLOOKUP(A68,Soil!$B$2:$P$17,14,FALSE())</f>
        <v>0.12</v>
      </c>
      <c r="G68" s="3" t="n">
        <f aca="false">VLOOKUP(B68,LU!$B$1:$N$51,6,FALSE())</f>
        <v>1</v>
      </c>
      <c r="H68" s="3" t="n">
        <f aca="false">VLOOKUP(B68,LU!$B$1:$N$51,7,FALSE())</f>
        <v>0.4</v>
      </c>
      <c r="I68" s="3" t="n">
        <f aca="false">VLOOKUP(B68,LU!$B$1:$N$51,8,FALSE())</f>
        <v>5</v>
      </c>
      <c r="J68" s="3" t="n">
        <f aca="false">VLOOKUP(A68,Soil!$B$2:$P$17,13,FALSE())</f>
        <v>1.7385</v>
      </c>
      <c r="K68" s="3" t="n">
        <f aca="false">VLOOKUP(B68,LU!$B$1:$N$51,5,FALSE())</f>
        <v>0.15</v>
      </c>
      <c r="L68" s="3" t="n">
        <f aca="false">VLOOKUP(A68,Soil!$B$2:$P$17,15,FALSE())</f>
        <v>0.5613</v>
      </c>
      <c r="M68" s="0" t="n">
        <f aca="false">SoilVeg!G68</f>
        <v>19.4</v>
      </c>
      <c r="N68" s="0" t="n">
        <f aca="false">SoilVeg!H68</f>
        <v>0.248</v>
      </c>
      <c r="O68" s="0" t="n">
        <f aca="false">VLOOKUP(A68,Soil!$B$2:$S$14,18,FALSE())</f>
        <v>0.1</v>
      </c>
    </row>
    <row r="69" customFormat="false" ht="14.25" hidden="false" customHeight="false" outlineLevel="0" collapsed="false">
      <c r="A69" s="1" t="str">
        <f aca="false">SoilVeg!B69</f>
        <v>L</v>
      </c>
      <c r="B69" s="1" t="str">
        <f aca="false">SoilVeg!D69</f>
        <v>ETK2</v>
      </c>
      <c r="C69" s="1" t="str">
        <f aca="false">SoilVeg!A69</f>
        <v>LETK2</v>
      </c>
      <c r="D69" s="0" t="n">
        <f aca="false">IF(VLOOKUP(SoilVeg!C69,LU!$A$2:$O$27,15,FALSE())=0,VLOOKUP(A69,Soil!$B$2:$R$14,8,FALSE()),0.000000000001)</f>
        <v>3.67649814814815E-006</v>
      </c>
      <c r="E69" s="0" t="n">
        <f aca="false">IF(VLOOKUP(SoilVeg!C69,LU!$A$2:$O$27,15,FALSE())=0,VLOOKUP(A69,Soil!$B$2:$R$14,11,FALSE()),0.000000000001)</f>
        <v>0.000194062634081911</v>
      </c>
      <c r="F69" s="3" t="n">
        <f aca="false">VLOOKUP(A69,Soil!$B$2:$P$17,14,FALSE())</f>
        <v>0.12</v>
      </c>
      <c r="G69" s="3" t="n">
        <f aca="false">VLOOKUP(B69,LU!$B$1:$N$51,6,FALSE())</f>
        <v>1.1</v>
      </c>
      <c r="H69" s="3" t="n">
        <f aca="false">VLOOKUP(B69,LU!$B$1:$N$51,7,FALSE())</f>
        <v>0.4</v>
      </c>
      <c r="I69" s="3" t="n">
        <f aca="false">VLOOKUP(B69,LU!$B$1:$N$51,8,FALSE())</f>
        <v>7</v>
      </c>
      <c r="J69" s="3" t="n">
        <f aca="false">VLOOKUP(A69,Soil!$B$2:$P$17,13,FALSE())</f>
        <v>1.7385</v>
      </c>
      <c r="K69" s="3" t="n">
        <f aca="false">VLOOKUP(B69,LU!$B$1:$N$51,5,FALSE())</f>
        <v>0.35</v>
      </c>
      <c r="L69" s="3" t="n">
        <f aca="false">VLOOKUP(A69,Soil!$B$2:$P$17,15,FALSE())</f>
        <v>0.5613</v>
      </c>
      <c r="M69" s="0" t="n">
        <f aca="false">SoilVeg!G69</f>
        <v>19.4</v>
      </c>
      <c r="N69" s="0" t="n">
        <f aca="false">SoilVeg!H69</f>
        <v>0.248</v>
      </c>
      <c r="O69" s="0" t="n">
        <f aca="false">VLOOKUP(A69,Soil!$B$2:$S$14,18,FALSE())</f>
        <v>0.1</v>
      </c>
    </row>
    <row r="70" customFormat="false" ht="14.25" hidden="false" customHeight="false" outlineLevel="0" collapsed="false">
      <c r="A70" s="1" t="str">
        <f aca="false">SoilVeg!B70</f>
        <v>L</v>
      </c>
      <c r="B70" s="1" t="str">
        <f aca="false">SoilVeg!D70</f>
        <v>ETK3</v>
      </c>
      <c r="C70" s="1" t="str">
        <f aca="false">SoilVeg!A70</f>
        <v>LETK3</v>
      </c>
      <c r="D70" s="0" t="n">
        <f aca="false">IF(VLOOKUP(SoilVeg!C70,LU!$A$2:$O$27,15,FALSE())=0,VLOOKUP(A70,Soil!$B$2:$R$14,8,FALSE()),0.000000000001)</f>
        <v>3.67649814814815E-006</v>
      </c>
      <c r="E70" s="0" t="n">
        <f aca="false">IF(VLOOKUP(SoilVeg!C70,LU!$A$2:$O$27,15,FALSE())=0,VLOOKUP(A70,Soil!$B$2:$R$14,11,FALSE()),0.000000000001)</f>
        <v>0.000194062634081911</v>
      </c>
      <c r="F70" s="3" t="n">
        <f aca="false">VLOOKUP(A70,Soil!$B$2:$P$17,14,FALSE())</f>
        <v>0.12</v>
      </c>
      <c r="G70" s="3" t="n">
        <f aca="false">VLOOKUP(B70,LU!$B$1:$N$51,6,FALSE())</f>
        <v>1.35454545455</v>
      </c>
      <c r="H70" s="3" t="n">
        <f aca="false">VLOOKUP(B70,LU!$B$1:$N$51,7,FALSE())</f>
        <v>0.62272727273</v>
      </c>
      <c r="I70" s="3" t="n">
        <f aca="false">VLOOKUP(B70,LU!$B$1:$N$51,8,FALSE())</f>
        <v>10</v>
      </c>
      <c r="J70" s="3" t="n">
        <f aca="false">VLOOKUP(A70,Soil!$B$2:$P$17,13,FALSE())</f>
        <v>1.7385</v>
      </c>
      <c r="K70" s="3" t="n">
        <f aca="false">VLOOKUP(B70,LU!$B$1:$N$51,5,FALSE())</f>
        <v>0.4</v>
      </c>
      <c r="L70" s="3" t="n">
        <f aca="false">VLOOKUP(A70,Soil!$B$2:$P$17,15,FALSE())</f>
        <v>0.5613</v>
      </c>
      <c r="M70" s="0" t="n">
        <f aca="false">SoilVeg!G70</f>
        <v>19.4</v>
      </c>
      <c r="N70" s="0" t="n">
        <f aca="false">SoilVeg!H70</f>
        <v>0.248</v>
      </c>
      <c r="O70" s="0" t="n">
        <f aca="false">VLOOKUP(A70,Soil!$B$2:$S$14,18,FALSE())</f>
        <v>0.1</v>
      </c>
    </row>
    <row r="71" customFormat="false" ht="14.25" hidden="false" customHeight="false" outlineLevel="0" collapsed="false">
      <c r="A71" s="1" t="str">
        <f aca="false">SoilVeg!B71</f>
        <v>L</v>
      </c>
      <c r="B71" s="1" t="str">
        <f aca="false">SoilVeg!D71</f>
        <v>VT</v>
      </c>
      <c r="C71" s="1" t="str">
        <f aca="false">SoilVeg!A71</f>
        <v>LVT</v>
      </c>
      <c r="D71" s="0" t="n">
        <f aca="false">IF(VLOOKUP(SoilVeg!C71,LU!$A$2:$O$27,15,FALSE())=0,VLOOKUP(A71,Soil!$B$2:$R$14,8,FALSE()),0.000000000001)</f>
        <v>1E-012</v>
      </c>
      <c r="E71" s="0" t="n">
        <f aca="false">IF(VLOOKUP(SoilVeg!C71,LU!$A$2:$O$27,15,FALSE())=0,VLOOKUP(A71,Soil!$B$2:$R$14,11,FALSE()),0.000000000001)</f>
        <v>1E-012</v>
      </c>
      <c r="F71" s="3" t="n">
        <f aca="false">VLOOKUP(A71,Soil!$B$2:$P$17,14,FALSE())</f>
        <v>0.12</v>
      </c>
      <c r="G71" s="3" t="n">
        <f aca="false">VLOOKUP(B71,LU!$B$1:$N$51,6,FALSE())</f>
        <v>0</v>
      </c>
      <c r="H71" s="3" t="n">
        <f aca="false">VLOOKUP(B71,LU!$B$1:$N$51,7,FALSE())</f>
        <v>0</v>
      </c>
      <c r="I71" s="3" t="n">
        <f aca="false">VLOOKUP(B71,LU!$B$1:$N$51,8,FALSE())</f>
        <v>0</v>
      </c>
      <c r="J71" s="0" t="n">
        <v>1.5847</v>
      </c>
      <c r="K71" s="3" t="n">
        <f aca="false">VLOOKUP(B71,LU!$B$1:$N$51,5,FALSE())</f>
        <v>0.03</v>
      </c>
      <c r="L71" s="0" t="n">
        <v>0.48887216</v>
      </c>
      <c r="M71" s="0" t="n">
        <f aca="false">SoilVeg!G71</f>
        <v>100</v>
      </c>
      <c r="N71" s="0" t="n">
        <f aca="false">SoilVeg!H71</f>
        <v>1</v>
      </c>
      <c r="O71" s="0" t="n">
        <f aca="false">VLOOKUP(A71,Soil!$B$2:$S$14,18,FALSE())</f>
        <v>0.1</v>
      </c>
    </row>
    <row r="72" customFormat="false" ht="14.25" hidden="false" customHeight="false" outlineLevel="0" collapsed="false">
      <c r="A72" s="1" t="str">
        <f aca="false">SoilVeg!B72</f>
        <v>L</v>
      </c>
      <c r="B72" s="1" t="str">
        <f aca="false">SoilVeg!D72</f>
        <v>VP</v>
      </c>
      <c r="C72" s="1" t="str">
        <f aca="false">SoilVeg!A72</f>
        <v>LVP</v>
      </c>
      <c r="D72" s="0" t="n">
        <f aca="false">IF(VLOOKUP(SoilVeg!C72,LU!$A$2:$O$27,15,FALSE())=0,VLOOKUP(A72,Soil!$B$2:$R$14,8,FALSE()),0.000000000001)</f>
        <v>1E-012</v>
      </c>
      <c r="E72" s="0" t="n">
        <f aca="false">IF(VLOOKUP(SoilVeg!C72,LU!$A$2:$O$27,15,FALSE())=0,VLOOKUP(A72,Soil!$B$2:$R$14,11,FALSE()),0.000000000001)</f>
        <v>1E-012</v>
      </c>
      <c r="F72" s="3" t="n">
        <f aca="false">VLOOKUP(A72,Soil!$B$2:$P$17,14,FALSE())</f>
        <v>0.12</v>
      </c>
      <c r="G72" s="3" t="n">
        <f aca="false">VLOOKUP(B72,LU!$B$1:$N$51,6,FALSE())</f>
        <v>0</v>
      </c>
      <c r="H72" s="3" t="n">
        <f aca="false">VLOOKUP(B72,LU!$B$1:$N$51,7,FALSE())</f>
        <v>0</v>
      </c>
      <c r="I72" s="3" t="n">
        <f aca="false">VLOOKUP(B72,LU!$B$1:$N$51,8,FALSE())</f>
        <v>0</v>
      </c>
      <c r="J72" s="0" t="n">
        <v>1.5847</v>
      </c>
      <c r="K72" s="3" t="n">
        <f aca="false">VLOOKUP(B72,LU!$B$1:$N$51,5,FALSE())</f>
        <v>0.01</v>
      </c>
      <c r="L72" s="0" t="n">
        <v>0.48887216</v>
      </c>
      <c r="M72" s="0" t="n">
        <f aca="false">SoilVeg!G72</f>
        <v>100</v>
      </c>
      <c r="N72" s="0" t="n">
        <f aca="false">SoilVeg!H72</f>
        <v>1</v>
      </c>
      <c r="O72" s="0" t="n">
        <f aca="false">VLOOKUP(A72,Soil!$B$2:$S$14,18,FALSE())</f>
        <v>0.1</v>
      </c>
    </row>
    <row r="73" customFormat="false" ht="14.25" hidden="false" customHeight="false" outlineLevel="0" collapsed="false">
      <c r="A73" s="1" t="str">
        <f aca="false">SoilVeg!B73</f>
        <v>L</v>
      </c>
      <c r="B73" s="1" t="str">
        <f aca="false">SoilVeg!D73</f>
        <v>TPT</v>
      </c>
      <c r="C73" s="1" t="str">
        <f aca="false">SoilVeg!A73</f>
        <v>LTPT</v>
      </c>
      <c r="D73" s="0" t="n">
        <f aca="false">IF(VLOOKUP(SoilVeg!C73,LU!$A$2:$O$27,15,FALSE())=0,VLOOKUP(A73,Soil!$B$2:$R$14,8,FALSE()),0.000000000001)</f>
        <v>3.67649814814815E-006</v>
      </c>
      <c r="E73" s="0" t="n">
        <f aca="false">IF(VLOOKUP(SoilVeg!C73,LU!$A$2:$O$27,15,FALSE())=0,VLOOKUP(A73,Soil!$B$2:$R$14,11,FALSE()),0.000000000001)</f>
        <v>0.000194062634081911</v>
      </c>
      <c r="F73" s="3" t="n">
        <f aca="false">VLOOKUP(A73,Soil!$B$2:$P$17,14,FALSE())</f>
        <v>0.12</v>
      </c>
      <c r="G73" s="3" t="n">
        <f aca="false">VLOOKUP(B73,LU!$B$1:$N$51,6,FALSE())</f>
        <v>1.1</v>
      </c>
      <c r="H73" s="3" t="n">
        <f aca="false">VLOOKUP(B73,LU!$B$1:$N$51,7,FALSE())</f>
        <v>0.4</v>
      </c>
      <c r="I73" s="3" t="n">
        <f aca="false">VLOOKUP(B73,LU!$B$1:$N$51,8,FALSE())</f>
        <v>7</v>
      </c>
      <c r="J73" s="3" t="n">
        <f aca="false">VLOOKUP(A73,Soil!$B$2:$P$17,13,FALSE())</f>
        <v>1.7385</v>
      </c>
      <c r="K73" s="3" t="n">
        <f aca="false">VLOOKUP(B73,LU!$B$1:$N$51,5,FALSE())</f>
        <v>0.275</v>
      </c>
      <c r="L73" s="3" t="n">
        <f aca="false">VLOOKUP(A73,Soil!$B$2:$P$17,15,FALSE())</f>
        <v>0.5613</v>
      </c>
      <c r="M73" s="0" t="n">
        <f aca="false">SoilVeg!G73</f>
        <v>19.4</v>
      </c>
      <c r="N73" s="0" t="n">
        <f aca="false">SoilVeg!H73</f>
        <v>0.248</v>
      </c>
      <c r="O73" s="0" t="n">
        <f aca="false">VLOOKUP(A73,Soil!$B$2:$S$14,18,FALSE())</f>
        <v>0.1</v>
      </c>
    </row>
    <row r="74" customFormat="false" ht="14.25" hidden="false" customHeight="false" outlineLevel="0" collapsed="false">
      <c r="A74" s="1" t="str">
        <f aca="false">SoilVeg!B74</f>
        <v>L</v>
      </c>
      <c r="B74" s="1" t="str">
        <f aca="false">SoilVeg!D74</f>
        <v>VPT</v>
      </c>
      <c r="C74" s="1" t="str">
        <f aca="false">SoilVeg!A74</f>
        <v>LVPT</v>
      </c>
      <c r="D74" s="0" t="n">
        <f aca="false">IF(VLOOKUP(SoilVeg!C74,LU!$A$2:$O$27,15,FALSE())=0,VLOOKUP(A74,Soil!$B$2:$R$14,8,FALSE()),0.000000000001)</f>
        <v>1E-012</v>
      </c>
      <c r="E74" s="0" t="n">
        <f aca="false">IF(VLOOKUP(SoilVeg!C74,LU!$A$2:$O$27,15,FALSE())=0,VLOOKUP(A74,Soil!$B$2:$R$14,11,FALSE()),0.000000000001)</f>
        <v>1E-012</v>
      </c>
      <c r="F74" s="3" t="n">
        <f aca="false">VLOOKUP(A74,Soil!$B$2:$P$17,14,FALSE())</f>
        <v>0.12</v>
      </c>
      <c r="G74" s="3" t="n">
        <f aca="false">VLOOKUP(B74,LU!$B$1:$N$51,6,FALSE())</f>
        <v>0</v>
      </c>
      <c r="H74" s="3" t="n">
        <f aca="false">VLOOKUP(B74,LU!$B$1:$N$51,7,FALSE())</f>
        <v>0</v>
      </c>
      <c r="I74" s="3" t="n">
        <f aca="false">VLOOKUP(B74,LU!$B$1:$N$51,8,FALSE())</f>
        <v>150</v>
      </c>
      <c r="J74" s="3" t="n">
        <f aca="false">VLOOKUP(A74,Soil!$B$2:$P$17,13,FALSE())</f>
        <v>1.7385</v>
      </c>
      <c r="K74" s="3" t="n">
        <f aca="false">VLOOKUP(B74,LU!$B$1:$N$51,5,FALSE())</f>
        <v>0.01</v>
      </c>
      <c r="L74" s="3" t="n">
        <f aca="false">VLOOKUP(A74,Soil!$B$2:$P$17,15,FALSE())</f>
        <v>0.5613</v>
      </c>
      <c r="M74" s="0" t="n">
        <f aca="false">SoilVeg!G74</f>
        <v>100</v>
      </c>
      <c r="N74" s="0" t="n">
        <f aca="false">SoilVeg!H74</f>
        <v>1</v>
      </c>
      <c r="O74" s="0" t="n">
        <f aca="false">VLOOKUP(A74,Soil!$B$2:$S$14,18,FALSE())</f>
        <v>0.1</v>
      </c>
    </row>
    <row r="75" customFormat="false" ht="14.25" hidden="false" customHeight="false" outlineLevel="0" collapsed="false">
      <c r="A75" s="1" t="str">
        <f aca="false">SoilVeg!B75</f>
        <v>L</v>
      </c>
      <c r="B75" s="1" t="str">
        <f aca="false">SoilVeg!D75</f>
        <v>MOK</v>
      </c>
      <c r="C75" s="1" t="str">
        <f aca="false">SoilVeg!A75</f>
        <v>LMOK</v>
      </c>
      <c r="D75" s="0" t="n">
        <f aca="false">IF(VLOOKUP(SoilVeg!C75,LU!$A$2:$O$27,15,FALSE())=0,VLOOKUP(A75,Soil!$B$2:$R$14,8,FALSE()),0.000000000001)</f>
        <v>3.67649814814815E-006</v>
      </c>
      <c r="E75" s="0" t="n">
        <f aca="false">IF(VLOOKUP(SoilVeg!C75,LU!$A$2:$O$27,15,FALSE())=0,VLOOKUP(A75,Soil!$B$2:$R$14,11,FALSE()),0.000000000001)</f>
        <v>0.000194062634081911</v>
      </c>
      <c r="F75" s="3" t="n">
        <f aca="false">VLOOKUP(A75,Soil!$B$2:$P$17,14,FALSE())</f>
        <v>0.12</v>
      </c>
      <c r="G75" s="3" t="n">
        <f aca="false">VLOOKUP(B75,LU!$B$1:$N$51,6,FALSE())</f>
        <v>1.35454545455</v>
      </c>
      <c r="H75" s="3" t="n">
        <f aca="false">VLOOKUP(B75,LU!$B$1:$N$51,7,FALSE())</f>
        <v>0.62272727273</v>
      </c>
      <c r="I75" s="3" t="n">
        <f aca="false">VLOOKUP(B75,LU!$B$1:$N$51,8,FALSE())</f>
        <v>10</v>
      </c>
      <c r="J75" s="3" t="n">
        <f aca="false">VLOOKUP(A75,Soil!$B$2:$P$17,13,FALSE())</f>
        <v>1.7385</v>
      </c>
      <c r="K75" s="3" t="n">
        <f aca="false">VLOOKUP(B75,LU!$B$1:$N$51,5,FALSE())</f>
        <v>0.4</v>
      </c>
      <c r="L75" s="3" t="n">
        <f aca="false">VLOOKUP(A75,Soil!$B$2:$P$17,15,FALSE())</f>
        <v>0.5613</v>
      </c>
      <c r="M75" s="0" t="n">
        <f aca="false">SoilVeg!G75</f>
        <v>19.4</v>
      </c>
      <c r="N75" s="0" t="n">
        <f aca="false">SoilVeg!H75</f>
        <v>0.248</v>
      </c>
      <c r="O75" s="0" t="n">
        <f aca="false">VLOOKUP(A75,Soil!$B$2:$S$14,18,FALSE())</f>
        <v>0.1</v>
      </c>
    </row>
    <row r="76" customFormat="false" ht="14.25" hidden="false" customHeight="false" outlineLevel="0" collapsed="false">
      <c r="A76" s="1" t="str">
        <f aca="false">SoilVeg!B76</f>
        <v>L</v>
      </c>
      <c r="B76" s="1" t="str">
        <f aca="false">SoilVeg!D76</f>
        <v>RET</v>
      </c>
      <c r="C76" s="1" t="str">
        <f aca="false">SoilVeg!A76</f>
        <v>LRET</v>
      </c>
      <c r="D76" s="0" t="n">
        <f aca="false">IF(VLOOKUP(SoilVeg!C76,LU!$A$2:$O$27,15,FALSE())=0,VLOOKUP(A76,Soil!$B$2:$R$14,8,FALSE()),0.000000000001)</f>
        <v>3.67649814814815E-006</v>
      </c>
      <c r="E76" s="0" t="n">
        <f aca="false">IF(VLOOKUP(SoilVeg!C76,LU!$A$2:$O$27,15,FALSE())=0,VLOOKUP(A76,Soil!$B$2:$R$14,11,FALSE()),0.000000000001)</f>
        <v>0.000194062634081911</v>
      </c>
      <c r="F76" s="3" t="n">
        <f aca="false">VLOOKUP(A76,Soil!$B$2:$P$17,14,FALSE())</f>
        <v>0.12</v>
      </c>
      <c r="G76" s="3" t="n">
        <f aca="false">VLOOKUP(B76,LU!$B$1:$N$51,6,FALSE())</f>
        <v>1.1</v>
      </c>
      <c r="H76" s="3" t="n">
        <f aca="false">VLOOKUP(B76,LU!$B$1:$N$51,7,FALSE())</f>
        <v>0.4</v>
      </c>
      <c r="I76" s="3" t="n">
        <f aca="false">VLOOKUP(B76,LU!$B$1:$N$51,8,FALSE())</f>
        <v>150</v>
      </c>
      <c r="J76" s="3" t="n">
        <f aca="false">VLOOKUP(A76,Soil!$B$2:$P$17,13,FALSE())</f>
        <v>1.7385</v>
      </c>
      <c r="K76" s="3" t="n">
        <f aca="false">VLOOKUP(B76,LU!$B$1:$N$51,5,FALSE())</f>
        <v>0.275</v>
      </c>
      <c r="L76" s="3" t="n">
        <f aca="false">VLOOKUP(A76,Soil!$B$2:$P$17,15,FALSE())</f>
        <v>0.5613</v>
      </c>
      <c r="M76" s="0" t="n">
        <f aca="false">SoilVeg!G76</f>
        <v>19.4</v>
      </c>
      <c r="N76" s="0" t="n">
        <f aca="false">SoilVeg!H76</f>
        <v>0.248</v>
      </c>
      <c r="O76" s="0" t="n">
        <f aca="false">VLOOKUP(A76,Soil!$B$2:$S$14,18,FALSE())</f>
        <v>0.1</v>
      </c>
    </row>
    <row r="77" customFormat="false" ht="14.25" hidden="false" customHeight="false" outlineLevel="0" collapsed="false">
      <c r="A77" s="1" t="str">
        <f aca="false">SoilVeg!B77</f>
        <v>LSA</v>
      </c>
      <c r="B77" s="1" t="str">
        <f aca="false">SoilVeg!D77</f>
        <v>OP</v>
      </c>
      <c r="C77" s="1" t="str">
        <f aca="false">SoilVeg!A77</f>
        <v>LSAOP</v>
      </c>
      <c r="D77" s="0" t="n">
        <f aca="false">IF(VLOOKUP(SoilVeg!C77,LU!$A$2:$O$27,15,FALSE())=0,VLOOKUP(A77,Soil!$B$2:$R$14,8,FALSE()),0.000000000001)</f>
        <v>1.2094734375E-005</v>
      </c>
      <c r="E77" s="0" t="n">
        <f aca="false">IF(VLOOKUP(SoilVeg!C77,LU!$A$2:$O$27,15,FALSE())=0,VLOOKUP(A77,Soil!$B$2:$R$14,11,FALSE()),0.000000000001)</f>
        <v>0.000434374413820584</v>
      </c>
      <c r="F77" s="3" t="n">
        <f aca="false">VLOOKUP(A77,Soil!$B$2:$P$17,14,FALSE())</f>
        <v>0.016</v>
      </c>
      <c r="G77" s="3" t="n">
        <f aca="false">VLOOKUP(B77,LU!$B$1:$N$51,6,FALSE())</f>
        <v>0.16</v>
      </c>
      <c r="H77" s="3" t="n">
        <f aca="false">VLOOKUP(B77,LU!$B$1:$N$51,7,FALSE())</f>
        <v>0.13</v>
      </c>
      <c r="I77" s="3" t="n">
        <f aca="false">VLOOKUP(B77,LU!$B$1:$N$51,8,FALSE())</f>
        <v>5</v>
      </c>
      <c r="J77" s="3" t="n">
        <f aca="false">VLOOKUP(A77,Soil!$B$2:$P$17,13,FALSE())</f>
        <v>1.8165</v>
      </c>
      <c r="K77" s="3" t="n">
        <f aca="false">VLOOKUP(B77,LU!$B$1:$N$51,5,FALSE())</f>
        <v>0.075</v>
      </c>
      <c r="L77" s="3" t="n">
        <f aca="false">VLOOKUP(A77,Soil!$B$2:$P$17,15,FALSE())</f>
        <v>0.3661</v>
      </c>
      <c r="M77" s="0" t="n">
        <f aca="false">SoilVeg!G77</f>
        <v>9.1</v>
      </c>
      <c r="N77" s="0" t="n">
        <f aca="false">SoilVeg!H77</f>
        <v>0.245</v>
      </c>
      <c r="O77" s="0" t="n">
        <f aca="false">VLOOKUP(A77,Soil!$B$2:$S$14,18,FALSE())</f>
        <v>0.5</v>
      </c>
    </row>
    <row r="78" customFormat="false" ht="14.25" hidden="false" customHeight="false" outlineLevel="0" collapsed="false">
      <c r="A78" s="1" t="str">
        <f aca="false">SoilVeg!B78</f>
        <v>LSA</v>
      </c>
      <c r="B78" s="1" t="str">
        <f aca="false">SoilVeg!D78</f>
        <v>OPTP</v>
      </c>
      <c r="C78" s="1" t="str">
        <f aca="false">SoilVeg!A78</f>
        <v>LSAOPTP</v>
      </c>
      <c r="D78" s="0" t="n">
        <f aca="false">IF(VLOOKUP(SoilVeg!C78,LU!$A$2:$O$27,15,FALSE())=0,VLOOKUP(A78,Soil!$B$2:$R$14,8,FALSE()),0.000000000001)</f>
        <v>1.2094734375E-005</v>
      </c>
      <c r="E78" s="0" t="n">
        <f aca="false">IF(VLOOKUP(SoilVeg!C78,LU!$A$2:$O$27,15,FALSE())=0,VLOOKUP(A78,Soil!$B$2:$R$14,11,FALSE()),0.000000000001)</f>
        <v>0.000434374413820584</v>
      </c>
      <c r="F78" s="3" t="n">
        <f aca="false">VLOOKUP(A78,Soil!$B$2:$P$17,14,FALSE())</f>
        <v>0.016</v>
      </c>
      <c r="G78" s="3" t="n">
        <f aca="false">VLOOKUP(B78,LU!$B$1:$N$51,6,FALSE())</f>
        <v>1.1</v>
      </c>
      <c r="H78" s="3" t="n">
        <f aca="false">VLOOKUP(B78,LU!$B$1:$N$51,7,FALSE())</f>
        <v>0.4</v>
      </c>
      <c r="I78" s="3" t="n">
        <f aca="false">VLOOKUP(B78,LU!$B$1:$N$51,8,FALSE())</f>
        <v>7</v>
      </c>
      <c r="J78" s="0" t="n">
        <v>1.5847</v>
      </c>
      <c r="K78" s="3" t="n">
        <f aca="false">VLOOKUP(B78,LU!$B$1:$N$51,5,FALSE())</f>
        <v>0.275</v>
      </c>
      <c r="L78" s="0" t="n">
        <v>0.48887216</v>
      </c>
      <c r="M78" s="0" t="n">
        <f aca="false">SoilVeg!G78</f>
        <v>18.2</v>
      </c>
      <c r="N78" s="0" t="n">
        <f aca="false">SoilVeg!H78</f>
        <v>0.245</v>
      </c>
      <c r="O78" s="0" t="n">
        <f aca="false">VLOOKUP(A78,Soil!$B$2:$S$14,18,FALSE())</f>
        <v>0.5</v>
      </c>
    </row>
    <row r="79" customFormat="false" ht="14.25" hidden="false" customHeight="false" outlineLevel="0" collapsed="false">
      <c r="A79" s="1" t="str">
        <f aca="false">SoilVeg!B79</f>
        <v>LSA</v>
      </c>
      <c r="B79" s="1" t="str">
        <f aca="false">SoilVeg!D79</f>
        <v>OPSR</v>
      </c>
      <c r="C79" s="1" t="str">
        <f aca="false">SoilVeg!A79</f>
        <v>LSAOPSR</v>
      </c>
      <c r="D79" s="0" t="n">
        <f aca="false">IF(VLOOKUP(SoilVeg!C79,LU!$A$2:$O$27,15,FALSE())=0,VLOOKUP(A79,Soil!$B$2:$R$14,8,FALSE()),0.000000000001)</f>
        <v>1.2094734375E-005</v>
      </c>
      <c r="E79" s="0" t="n">
        <f aca="false">IF(VLOOKUP(SoilVeg!C79,LU!$A$2:$O$27,15,FALSE())=0,VLOOKUP(A79,Soil!$B$2:$R$14,11,FALSE()),0.000000000001)</f>
        <v>0.000434374413820584</v>
      </c>
      <c r="F79" s="3" t="n">
        <f aca="false">VLOOKUP(A79,Soil!$B$2:$P$17,14,FALSE())</f>
        <v>0.016</v>
      </c>
      <c r="G79" s="3" t="n">
        <f aca="false">VLOOKUP(B79,LU!$B$1:$N$51,6,FALSE())</f>
        <v>0.26</v>
      </c>
      <c r="H79" s="3" t="n">
        <f aca="false">VLOOKUP(B79,LU!$B$1:$N$51,7,FALSE())</f>
        <v>0.25</v>
      </c>
      <c r="I79" s="3" t="n">
        <f aca="false">VLOOKUP(B79,LU!$B$1:$N$51,8,FALSE())</f>
        <v>4</v>
      </c>
      <c r="J79" s="0" t="n">
        <v>1.5847</v>
      </c>
      <c r="K79" s="3" t="n">
        <f aca="false">VLOOKUP(B79,LU!$B$1:$N$51,5,FALSE())</f>
        <v>0.06</v>
      </c>
      <c r="L79" s="0" t="n">
        <v>0.48887216</v>
      </c>
      <c r="M79" s="0" t="n">
        <f aca="false">SoilVeg!G79</f>
        <v>7.28</v>
      </c>
      <c r="N79" s="0" t="n">
        <f aca="false">SoilVeg!H79</f>
        <v>0.245</v>
      </c>
      <c r="O79" s="0" t="n">
        <f aca="false">VLOOKUP(A79,Soil!$B$2:$S$14,18,FALSE())</f>
        <v>0.5</v>
      </c>
    </row>
    <row r="80" customFormat="false" ht="14.25" hidden="false" customHeight="false" outlineLevel="0" collapsed="false">
      <c r="A80" s="1" t="str">
        <f aca="false">SoilVeg!B80</f>
        <v>LSA</v>
      </c>
      <c r="B80" s="1" t="str">
        <f aca="false">SoilVeg!D80</f>
        <v>OPUR</v>
      </c>
      <c r="C80" s="1" t="str">
        <f aca="false">SoilVeg!A80</f>
        <v>LSAOPUR</v>
      </c>
      <c r="D80" s="0" t="n">
        <f aca="false">IF(VLOOKUP(SoilVeg!C80,LU!$A$2:$O$27,15,FALSE())=0,VLOOKUP(A80,Soil!$B$2:$R$14,8,FALSE()),0.000000000001)</f>
        <v>1.2094734375E-005</v>
      </c>
      <c r="E80" s="0" t="n">
        <f aca="false">IF(VLOOKUP(SoilVeg!C80,LU!$A$2:$O$27,15,FALSE())=0,VLOOKUP(A80,Soil!$B$2:$R$14,11,FALSE()),0.000000000001)</f>
        <v>0.000434374413820584</v>
      </c>
      <c r="F80" s="3" t="n">
        <f aca="false">VLOOKUP(A80,Soil!$B$2:$P$17,14,FALSE())</f>
        <v>0.016</v>
      </c>
      <c r="G80" s="3" t="n">
        <f aca="false">VLOOKUP(B80,LU!$B$1:$N$51,6,FALSE())</f>
        <v>0.4</v>
      </c>
      <c r="H80" s="3" t="n">
        <f aca="false">VLOOKUP(B80,LU!$B$1:$N$51,7,FALSE())</f>
        <v>0.3</v>
      </c>
      <c r="I80" s="3" t="n">
        <f aca="false">VLOOKUP(B80,LU!$B$1:$N$51,8,FALSE())</f>
        <v>6</v>
      </c>
      <c r="J80" s="3" t="n">
        <f aca="false">VLOOKUP(A80,Soil!$B$2:$P$17,13,FALSE())</f>
        <v>1.8165</v>
      </c>
      <c r="K80" s="3" t="n">
        <f aca="false">VLOOKUP(B80,LU!$B$1:$N$51,5,FALSE())</f>
        <v>0.1</v>
      </c>
      <c r="L80" s="3" t="n">
        <f aca="false">VLOOKUP(A80,Soil!$B$2:$P$17,15,FALSE())</f>
        <v>0.3661</v>
      </c>
      <c r="M80" s="0" t="n">
        <f aca="false">SoilVeg!G80</f>
        <v>9.1</v>
      </c>
      <c r="N80" s="0" t="n">
        <f aca="false">SoilVeg!H80</f>
        <v>0.245</v>
      </c>
      <c r="O80" s="0" t="n">
        <f aca="false">VLOOKUP(A80,Soil!$B$2:$S$14,18,FALSE())</f>
        <v>0.5</v>
      </c>
    </row>
    <row r="81" customFormat="false" ht="14.25" hidden="false" customHeight="false" outlineLevel="0" collapsed="false">
      <c r="A81" s="1" t="str">
        <f aca="false">SoilVeg!B81</f>
        <v>LSA</v>
      </c>
      <c r="B81" s="1" t="str">
        <f aca="false">SoilVeg!D81</f>
        <v>OPU</v>
      </c>
      <c r="C81" s="1" t="str">
        <f aca="false">SoilVeg!A81</f>
        <v>LSAOPU</v>
      </c>
      <c r="D81" s="0" t="n">
        <f aca="false">IF(VLOOKUP(SoilVeg!C81,LU!$A$2:$O$27,15,FALSE())=0,VLOOKUP(A81,Soil!$B$2:$R$14,8,FALSE()),0.000000000001)</f>
        <v>1.2094734375E-005</v>
      </c>
      <c r="E81" s="0" t="n">
        <f aca="false">IF(VLOOKUP(SoilVeg!C81,LU!$A$2:$O$27,15,FALSE())=0,VLOOKUP(A81,Soil!$B$2:$R$14,11,FALSE()),0.000000000001)</f>
        <v>0.000434374413820584</v>
      </c>
      <c r="F81" s="3" t="n">
        <f aca="false">VLOOKUP(A81,Soil!$B$2:$P$17,14,FALSE())</f>
        <v>0.016</v>
      </c>
      <c r="G81" s="3" t="n">
        <f aca="false">VLOOKUP(B81,LU!$B$1:$N$51,6,FALSE())</f>
        <v>0</v>
      </c>
      <c r="H81" s="3" t="n">
        <f aca="false">VLOOKUP(B81,LU!$B$1:$N$51,7,FALSE())</f>
        <v>0</v>
      </c>
      <c r="I81" s="3" t="n">
        <f aca="false">VLOOKUP(B81,LU!$B$1:$N$51,8,FALSE())</f>
        <v>3.5</v>
      </c>
      <c r="J81" s="3" t="n">
        <f aca="false">VLOOKUP(A81,Soil!$B$2:$P$17,13,FALSE())</f>
        <v>1.8165</v>
      </c>
      <c r="K81" s="3" t="n">
        <f aca="false">VLOOKUP(B81,LU!$B$1:$N$51,5,FALSE())</f>
        <v>0.03</v>
      </c>
      <c r="L81" s="3" t="n">
        <f aca="false">VLOOKUP(A81,Soil!$B$2:$P$17,15,FALSE())</f>
        <v>0.3661</v>
      </c>
      <c r="M81" s="0" t="n">
        <f aca="false">SoilVeg!G81</f>
        <v>6.06666666666667</v>
      </c>
      <c r="N81" s="0" t="n">
        <f aca="false">SoilVeg!H81</f>
        <v>0.245</v>
      </c>
      <c r="O81" s="0" t="n">
        <f aca="false">VLOOKUP(A81,Soil!$B$2:$S$14,18,FALSE())</f>
        <v>0.5</v>
      </c>
    </row>
    <row r="82" customFormat="false" ht="14.25" hidden="false" customHeight="false" outlineLevel="0" collapsed="false">
      <c r="A82" s="1" t="str">
        <f aca="false">SoilVeg!B82</f>
        <v>LSA</v>
      </c>
      <c r="B82" s="1" t="str">
        <f aca="false">SoilVeg!D82</f>
        <v>TP</v>
      </c>
      <c r="C82" s="1" t="str">
        <f aca="false">SoilVeg!A82</f>
        <v>LSATP</v>
      </c>
      <c r="D82" s="0" t="n">
        <f aca="false">IF(VLOOKUP(SoilVeg!C82,LU!$A$2:$O$27,15,FALSE())=0,VLOOKUP(A82,Soil!$B$2:$R$14,8,FALSE()),0.000000000001)</f>
        <v>1.2094734375E-005</v>
      </c>
      <c r="E82" s="0" t="n">
        <f aca="false">IF(VLOOKUP(SoilVeg!C82,LU!$A$2:$O$27,15,FALSE())=0,VLOOKUP(A82,Soil!$B$2:$R$14,11,FALSE()),0.000000000001)</f>
        <v>0.000434374413820584</v>
      </c>
      <c r="F82" s="3" t="n">
        <f aca="false">VLOOKUP(A82,Soil!$B$2:$P$17,14,FALSE())</f>
        <v>0.016</v>
      </c>
      <c r="G82" s="3" t="n">
        <f aca="false">VLOOKUP(B82,LU!$B$1:$N$51,6,FALSE())</f>
        <v>1.1</v>
      </c>
      <c r="H82" s="3" t="n">
        <f aca="false">VLOOKUP(B82,LU!$B$1:$N$51,7,FALSE())</f>
        <v>0.4</v>
      </c>
      <c r="I82" s="3" t="n">
        <f aca="false">VLOOKUP(B82,LU!$B$1:$N$51,8,FALSE())</f>
        <v>7</v>
      </c>
      <c r="J82" s="3" t="n">
        <f aca="false">VLOOKUP(A82,Soil!$B$2:$P$17,13,FALSE())</f>
        <v>1.8165</v>
      </c>
      <c r="K82" s="3" t="n">
        <f aca="false">VLOOKUP(B82,LU!$B$1:$N$51,5,FALSE())</f>
        <v>0.275</v>
      </c>
      <c r="L82" s="3" t="n">
        <f aca="false">VLOOKUP(A82,Soil!$B$2:$P$17,15,FALSE())</f>
        <v>0.3661</v>
      </c>
      <c r="M82" s="0" t="n">
        <f aca="false">SoilVeg!G82</f>
        <v>18.2</v>
      </c>
      <c r="N82" s="0" t="n">
        <f aca="false">SoilVeg!H82</f>
        <v>0.245</v>
      </c>
      <c r="O82" s="0" t="n">
        <f aca="false">VLOOKUP(A82,Soil!$B$2:$S$14,18,FALSE())</f>
        <v>0.5</v>
      </c>
    </row>
    <row r="83" customFormat="false" ht="14.25" hidden="false" customHeight="false" outlineLevel="0" collapsed="false">
      <c r="A83" s="1" t="str">
        <f aca="false">SoilVeg!B83</f>
        <v>LSA</v>
      </c>
      <c r="B83" s="1" t="str">
        <f aca="false">SoilVeg!D83</f>
        <v>LP</v>
      </c>
      <c r="C83" s="1" t="str">
        <f aca="false">SoilVeg!A83</f>
        <v>LSALP</v>
      </c>
      <c r="D83" s="0" t="n">
        <f aca="false">IF(VLOOKUP(SoilVeg!C83,LU!$A$2:$O$27,15,FALSE())=0,VLOOKUP(A83,Soil!$B$2:$R$14,8,FALSE()),0.000000000001)</f>
        <v>1.2094734375E-005</v>
      </c>
      <c r="E83" s="0" t="n">
        <f aca="false">IF(VLOOKUP(SoilVeg!C83,LU!$A$2:$O$27,15,FALSE())=0,VLOOKUP(A83,Soil!$B$2:$R$14,11,FALSE()),0.000000000001)</f>
        <v>0.000434374413820584</v>
      </c>
      <c r="F83" s="3" t="n">
        <f aca="false">VLOOKUP(A83,Soil!$B$2:$P$17,14,FALSE())</f>
        <v>0.016</v>
      </c>
      <c r="G83" s="3" t="n">
        <f aca="false">VLOOKUP(B83,LU!$B$1:$N$51,6,FALSE())</f>
        <v>3</v>
      </c>
      <c r="H83" s="3" t="n">
        <f aca="false">VLOOKUP(B83,LU!$B$1:$N$51,7,FALSE())</f>
        <v>0.62272727273</v>
      </c>
      <c r="I83" s="3" t="n">
        <f aca="false">VLOOKUP(B83,LU!$B$1:$N$51,8,FALSE())</f>
        <v>9.45454545455</v>
      </c>
      <c r="J83" s="3" t="n">
        <f aca="false">VLOOKUP(A83,Soil!$B$2:$P$17,13,FALSE())</f>
        <v>1.8165</v>
      </c>
      <c r="K83" s="3" t="n">
        <f aca="false">VLOOKUP(B83,LU!$B$1:$N$51,5,FALSE())</f>
        <v>0.4</v>
      </c>
      <c r="L83" s="3" t="n">
        <f aca="false">VLOOKUP(A83,Soil!$B$2:$P$17,15,FALSE())</f>
        <v>0.3661</v>
      </c>
      <c r="M83" s="0" t="n">
        <f aca="false">SoilVeg!G83</f>
        <v>18.2</v>
      </c>
      <c r="N83" s="0" t="n">
        <f aca="false">SoilVeg!H83</f>
        <v>0.245</v>
      </c>
      <c r="O83" s="0" t="n">
        <f aca="false">VLOOKUP(A83,Soil!$B$2:$S$14,18,FALSE())</f>
        <v>0.5</v>
      </c>
    </row>
    <row r="84" customFormat="false" ht="14.25" hidden="false" customHeight="false" outlineLevel="0" collapsed="false">
      <c r="A84" s="1" t="str">
        <f aca="false">SoilVeg!B84</f>
        <v>LSA</v>
      </c>
      <c r="B84" s="1" t="str">
        <f aca="false">SoilVeg!D84</f>
        <v>LPL</v>
      </c>
      <c r="C84" s="1" t="str">
        <f aca="false">SoilVeg!A84</f>
        <v>LSALPL</v>
      </c>
      <c r="D84" s="0" t="n">
        <f aca="false">IF(VLOOKUP(SoilVeg!C84,LU!$A$2:$O$27,15,FALSE())=0,VLOOKUP(A84,Soil!$B$2:$R$14,8,FALSE()),0.000000000001)</f>
        <v>1.2094734375E-005</v>
      </c>
      <c r="E84" s="0" t="n">
        <f aca="false">IF(VLOOKUP(SoilVeg!C84,LU!$A$2:$O$27,15,FALSE())=0,VLOOKUP(A84,Soil!$B$2:$R$14,11,FALSE()),0.000000000001)</f>
        <v>0.000434374413820584</v>
      </c>
      <c r="F84" s="3" t="n">
        <f aca="false">VLOOKUP(A84,Soil!$B$2:$P$17,14,FALSE())</f>
        <v>0.016</v>
      </c>
      <c r="G84" s="3" t="n">
        <f aca="false">VLOOKUP(B84,LU!$B$1:$N$51,6,FALSE())</f>
        <v>4</v>
      </c>
      <c r="H84" s="3" t="n">
        <f aca="false">VLOOKUP(B84,LU!$B$1:$N$51,7,FALSE())</f>
        <v>0.62272727273</v>
      </c>
      <c r="I84" s="3" t="n">
        <f aca="false">VLOOKUP(B84,LU!$B$1:$N$51,8,FALSE())</f>
        <v>10.5</v>
      </c>
      <c r="J84" s="3" t="n">
        <f aca="false">VLOOKUP(A84,Soil!$B$2:$P$17,13,FALSE())</f>
        <v>1.8165</v>
      </c>
      <c r="K84" s="3" t="n">
        <f aca="false">VLOOKUP(B84,LU!$B$1:$N$51,5,FALSE())</f>
        <v>0.6</v>
      </c>
      <c r="L84" s="3" t="n">
        <f aca="false">VLOOKUP(A84,Soil!$B$2:$P$17,15,FALSE())</f>
        <v>0.3661</v>
      </c>
      <c r="M84" s="0" t="n">
        <f aca="false">SoilVeg!G84</f>
        <v>18.2</v>
      </c>
      <c r="N84" s="0" t="n">
        <f aca="false">SoilVeg!H84</f>
        <v>0.245</v>
      </c>
      <c r="O84" s="0" t="n">
        <f aca="false">VLOOKUP(A84,Soil!$B$2:$S$14,18,FALSE())</f>
        <v>0.5</v>
      </c>
    </row>
    <row r="85" customFormat="false" ht="14.25" hidden="false" customHeight="false" outlineLevel="0" collapsed="false">
      <c r="A85" s="1" t="str">
        <f aca="false">SoilVeg!B85</f>
        <v>LSA</v>
      </c>
      <c r="B85" s="1" t="str">
        <f aca="false">SoilVeg!D85</f>
        <v>LPJ</v>
      </c>
      <c r="C85" s="1" t="str">
        <f aca="false">SoilVeg!A85</f>
        <v>LSALPJ</v>
      </c>
      <c r="D85" s="0" t="n">
        <f aca="false">IF(VLOOKUP(SoilVeg!C85,LU!$A$2:$O$27,15,FALSE())=0,VLOOKUP(A85,Soil!$B$2:$R$14,8,FALSE()),0.000000000001)</f>
        <v>1.2094734375E-005</v>
      </c>
      <c r="E85" s="0" t="n">
        <f aca="false">IF(VLOOKUP(SoilVeg!C85,LU!$A$2:$O$27,15,FALSE())=0,VLOOKUP(A85,Soil!$B$2:$R$14,11,FALSE()),0.000000000001)</f>
        <v>0.000434374413820584</v>
      </c>
      <c r="F85" s="3" t="n">
        <f aca="false">VLOOKUP(A85,Soil!$B$2:$P$17,14,FALSE())</f>
        <v>0.016</v>
      </c>
      <c r="G85" s="3" t="n">
        <f aca="false">VLOOKUP(B85,LU!$B$1:$N$51,6,FALSE())</f>
        <v>3</v>
      </c>
      <c r="H85" s="3" t="n">
        <f aca="false">VLOOKUP(B85,LU!$B$1:$N$51,7,FALSE())</f>
        <v>0.62272727273</v>
      </c>
      <c r="I85" s="3" t="n">
        <f aca="false">VLOOKUP(B85,LU!$B$1:$N$51,8,FALSE())</f>
        <v>6.5</v>
      </c>
      <c r="J85" s="0" t="n">
        <v>1.5847</v>
      </c>
      <c r="K85" s="3" t="n">
        <f aca="false">VLOOKUP(B85,LU!$B$1:$N$51,5,FALSE())</f>
        <v>0.35</v>
      </c>
      <c r="L85" s="0" t="n">
        <v>0.48887216</v>
      </c>
      <c r="M85" s="0" t="n">
        <f aca="false">SoilVeg!G85</f>
        <v>18.2</v>
      </c>
      <c r="N85" s="0" t="n">
        <f aca="false">SoilVeg!H85</f>
        <v>0.245</v>
      </c>
      <c r="O85" s="0" t="n">
        <f aca="false">VLOOKUP(A85,Soil!$B$2:$S$14,18,FALSE())</f>
        <v>0.5</v>
      </c>
    </row>
    <row r="86" customFormat="false" ht="14.25" hidden="false" customHeight="false" outlineLevel="0" collapsed="false">
      <c r="A86" s="1" t="str">
        <f aca="false">SoilVeg!B86</f>
        <v>LSA</v>
      </c>
      <c r="B86" s="1" t="str">
        <f aca="false">SoilVeg!D86</f>
        <v>LPS</v>
      </c>
      <c r="C86" s="1" t="str">
        <f aca="false">SoilVeg!A86</f>
        <v>LSALPS</v>
      </c>
      <c r="D86" s="0" t="n">
        <f aca="false">IF(VLOOKUP(SoilVeg!C86,LU!$A$2:$O$27,15,FALSE())=0,VLOOKUP(A86,Soil!$B$2:$R$14,8,FALSE()),0.000000000001)</f>
        <v>1.2094734375E-005</v>
      </c>
      <c r="E86" s="0" t="n">
        <f aca="false">IF(VLOOKUP(SoilVeg!C86,LU!$A$2:$O$27,15,FALSE())=0,VLOOKUP(A86,Soil!$B$2:$R$14,11,FALSE()),0.000000000001)</f>
        <v>0.000434374413820584</v>
      </c>
      <c r="F86" s="3" t="n">
        <f aca="false">VLOOKUP(A86,Soil!$B$2:$P$17,14,FALSE())</f>
        <v>0.016</v>
      </c>
      <c r="G86" s="3" t="n">
        <f aca="false">VLOOKUP(B86,LU!$B$1:$N$51,6,FALSE())</f>
        <v>4.5</v>
      </c>
      <c r="H86" s="3" t="n">
        <f aca="false">VLOOKUP(B86,LU!$B$1:$N$51,7,FALSE())</f>
        <v>0.8</v>
      </c>
      <c r="I86" s="3" t="n">
        <f aca="false">VLOOKUP(B86,LU!$B$1:$N$51,8,FALSE())</f>
        <v>15</v>
      </c>
      <c r="J86" s="0" t="n">
        <v>1.5847</v>
      </c>
      <c r="K86" s="3" t="n">
        <f aca="false">VLOOKUP(B86,LU!$B$1:$N$51,5,FALSE())</f>
        <v>0.8</v>
      </c>
      <c r="L86" s="0" t="n">
        <v>0.48887216</v>
      </c>
      <c r="M86" s="0" t="n">
        <f aca="false">SoilVeg!G86</f>
        <v>18.2</v>
      </c>
      <c r="N86" s="0" t="n">
        <f aca="false">SoilVeg!H86</f>
        <v>0.245</v>
      </c>
      <c r="O86" s="0" t="n">
        <f aca="false">VLOOKUP(A86,Soil!$B$2:$S$14,18,FALSE())</f>
        <v>0.5</v>
      </c>
    </row>
    <row r="87" customFormat="false" ht="14.25" hidden="false" customHeight="false" outlineLevel="0" collapsed="false">
      <c r="A87" s="1" t="str">
        <f aca="false">SoilVeg!B87</f>
        <v>LSA</v>
      </c>
      <c r="B87" s="1" t="str">
        <f aca="false">SoilVeg!D87</f>
        <v>LPK</v>
      </c>
      <c r="C87" s="1" t="str">
        <f aca="false">SoilVeg!A87</f>
        <v>LSALPK</v>
      </c>
      <c r="D87" s="0" t="n">
        <f aca="false">IF(VLOOKUP(SoilVeg!C87,LU!$A$2:$O$27,15,FALSE())=0,VLOOKUP(A87,Soil!$B$2:$R$14,8,FALSE()),0.000000000001)</f>
        <v>1.2094734375E-005</v>
      </c>
      <c r="E87" s="0" t="n">
        <f aca="false">IF(VLOOKUP(SoilVeg!C87,LU!$A$2:$O$27,15,FALSE())=0,VLOOKUP(A87,Soil!$B$2:$R$14,11,FALSE()),0.000000000001)</f>
        <v>0.000434374413820584</v>
      </c>
      <c r="F87" s="3" t="n">
        <f aca="false">VLOOKUP(A87,Soil!$B$2:$P$17,14,FALSE())</f>
        <v>0.016</v>
      </c>
      <c r="G87" s="3" t="n">
        <f aca="false">VLOOKUP(B87,LU!$B$1:$N$51,6,FALSE())</f>
        <v>3</v>
      </c>
      <c r="H87" s="3" t="n">
        <f aca="false">VLOOKUP(B87,LU!$B$1:$N$51,7,FALSE())</f>
        <v>0.6</v>
      </c>
      <c r="I87" s="3" t="n">
        <f aca="false">VLOOKUP(B87,LU!$B$1:$N$51,8,FALSE())</f>
        <v>15</v>
      </c>
      <c r="J87" s="3" t="n">
        <f aca="false">VLOOKUP(A87,Soil!$B$2:$P$17,13,FALSE())</f>
        <v>1.8165</v>
      </c>
      <c r="K87" s="3" t="n">
        <f aca="false">VLOOKUP(B87,LU!$B$1:$N$51,5,FALSE())</f>
        <v>0.8</v>
      </c>
      <c r="L87" s="3" t="n">
        <f aca="false">VLOOKUP(A87,Soil!$B$2:$P$17,15,FALSE())</f>
        <v>0.3661</v>
      </c>
      <c r="M87" s="0" t="n">
        <f aca="false">SoilVeg!G87</f>
        <v>18.2</v>
      </c>
      <c r="N87" s="0" t="n">
        <f aca="false">SoilVeg!H87</f>
        <v>0.245</v>
      </c>
      <c r="O87" s="0" t="n">
        <f aca="false">VLOOKUP(A87,Soil!$B$2:$S$14,18,FALSE())</f>
        <v>0.5</v>
      </c>
    </row>
    <row r="88" customFormat="false" ht="14.25" hidden="false" customHeight="false" outlineLevel="0" collapsed="false">
      <c r="A88" s="1" t="str">
        <f aca="false">SoilVeg!B88</f>
        <v>LSA</v>
      </c>
      <c r="B88" s="1" t="str">
        <f aca="false">SoilVeg!D88</f>
        <v>AZP</v>
      </c>
      <c r="C88" s="1" t="str">
        <f aca="false">SoilVeg!A88</f>
        <v>LSAAZP</v>
      </c>
      <c r="D88" s="0" t="n">
        <f aca="false">IF(VLOOKUP(SoilVeg!C88,LU!$A$2:$O$27,15,FALSE())=0,VLOOKUP(A88,Soil!$B$2:$R$14,8,FALSE()),0.000000000001)</f>
        <v>1E-012</v>
      </c>
      <c r="E88" s="0" t="n">
        <f aca="false">IF(VLOOKUP(SoilVeg!C88,LU!$A$2:$O$27,15,FALSE())=0,VLOOKUP(A88,Soil!$B$2:$R$14,11,FALSE()),0.000000000001)</f>
        <v>1E-012</v>
      </c>
      <c r="F88" s="3" t="n">
        <f aca="false">VLOOKUP(A88,Soil!$B$2:$P$17,14,FALSE())</f>
        <v>0.016</v>
      </c>
      <c r="G88" s="3" t="n">
        <f aca="false">VLOOKUP(B88,LU!$B$1:$N$51,6,FALSE())</f>
        <v>0</v>
      </c>
      <c r="H88" s="3" t="n">
        <f aca="false">VLOOKUP(B88,LU!$B$1:$N$51,7,FALSE())</f>
        <v>0</v>
      </c>
      <c r="I88" s="3" t="n">
        <f aca="false">VLOOKUP(B88,LU!$B$1:$N$51,8,FALSE())</f>
        <v>2.5</v>
      </c>
      <c r="J88" s="3" t="n">
        <f aca="false">VLOOKUP(A88,Soil!$B$2:$P$17,13,FALSE())</f>
        <v>1.8165</v>
      </c>
      <c r="K88" s="3" t="n">
        <f aca="false">VLOOKUP(B88,LU!$B$1:$N$51,5,FALSE())</f>
        <v>0.05</v>
      </c>
      <c r="L88" s="3" t="n">
        <f aca="false">VLOOKUP(A88,Soil!$B$2:$P$17,15,FALSE())</f>
        <v>0.3661</v>
      </c>
      <c r="M88" s="0" t="n">
        <f aca="false">SoilVeg!G88</f>
        <v>100</v>
      </c>
      <c r="N88" s="0" t="n">
        <f aca="false">SoilVeg!H88</f>
        <v>1</v>
      </c>
      <c r="O88" s="0" t="n">
        <f aca="false">VLOOKUP(A88,Soil!$B$2:$S$14,18,FALSE())</f>
        <v>0.5</v>
      </c>
    </row>
    <row r="89" customFormat="false" ht="14.25" hidden="false" customHeight="false" outlineLevel="0" collapsed="false">
      <c r="A89" s="1" t="str">
        <f aca="false">SoilVeg!B89</f>
        <v>LSA</v>
      </c>
      <c r="B89" s="1" t="str">
        <f aca="false">SoilVeg!D89</f>
        <v>AZPN</v>
      </c>
      <c r="C89" s="1" t="str">
        <f aca="false">SoilVeg!A89</f>
        <v>LSAAZPN</v>
      </c>
      <c r="D89" s="0" t="n">
        <f aca="false">IF(VLOOKUP(SoilVeg!C89,LU!$A$2:$O$27,15,FALSE())=0,VLOOKUP(A89,Soil!$B$2:$R$14,8,FALSE()),0.000000000001)</f>
        <v>1E-012</v>
      </c>
      <c r="E89" s="0" t="n">
        <f aca="false">IF(VLOOKUP(SoilVeg!C89,LU!$A$2:$O$27,15,FALSE())=0,VLOOKUP(A89,Soil!$B$2:$R$14,11,FALSE()),0.000000000001)</f>
        <v>1E-012</v>
      </c>
      <c r="F89" s="3" t="n">
        <f aca="false">VLOOKUP(A89,Soil!$B$2:$P$17,14,FALSE())</f>
        <v>0.016</v>
      </c>
      <c r="G89" s="3" t="n">
        <f aca="false">VLOOKUP(B89,LU!$B$1:$N$51,6,FALSE())</f>
        <v>0</v>
      </c>
      <c r="H89" s="3" t="n">
        <f aca="false">VLOOKUP(B89,LU!$B$1:$N$51,7,FALSE())</f>
        <v>0</v>
      </c>
      <c r="I89" s="3" t="n">
        <f aca="false">VLOOKUP(B89,LU!$B$1:$N$51,8,FALSE())</f>
        <v>0</v>
      </c>
      <c r="J89" s="3" t="n">
        <f aca="false">VLOOKUP(A89,Soil!$B$2:$P$17,13,FALSE())</f>
        <v>1.8165</v>
      </c>
      <c r="K89" s="3" t="n">
        <f aca="false">VLOOKUP(B89,LU!$B$1:$N$51,5,FALSE())</f>
        <v>0.01</v>
      </c>
      <c r="L89" s="3" t="n">
        <f aca="false">VLOOKUP(A89,Soil!$B$2:$P$17,15,FALSE())</f>
        <v>0.3661</v>
      </c>
      <c r="M89" s="0" t="n">
        <f aca="false">SoilVeg!G89</f>
        <v>100</v>
      </c>
      <c r="N89" s="0" t="n">
        <f aca="false">SoilVeg!H89</f>
        <v>1</v>
      </c>
      <c r="O89" s="0" t="n">
        <f aca="false">VLOOKUP(A89,Soil!$B$2:$S$14,18,FALSE())</f>
        <v>0.5</v>
      </c>
    </row>
    <row r="90" customFormat="false" ht="14.25" hidden="false" customHeight="false" outlineLevel="0" collapsed="false">
      <c r="A90" s="1" t="str">
        <f aca="false">SoilVeg!B90</f>
        <v>LSA</v>
      </c>
      <c r="B90" s="1" t="str">
        <f aca="false">SoilVeg!D90</f>
        <v>AZPPL</v>
      </c>
      <c r="C90" s="1" t="str">
        <f aca="false">SoilVeg!A90</f>
        <v>LSAAZPPL</v>
      </c>
      <c r="D90" s="0" t="n">
        <f aca="false">IF(VLOOKUP(SoilVeg!C90,LU!$A$2:$O$27,15,FALSE())=0,VLOOKUP(A90,Soil!$B$2:$R$14,8,FALSE()),0.000000000001)</f>
        <v>1.2094734375E-005</v>
      </c>
      <c r="E90" s="0" t="n">
        <f aca="false">IF(VLOOKUP(SoilVeg!C90,LU!$A$2:$O$27,15,FALSE())=0,VLOOKUP(A90,Soil!$B$2:$R$14,11,FALSE()),0.000000000001)</f>
        <v>0.000434374413820584</v>
      </c>
      <c r="F90" s="3" t="n">
        <f aca="false">VLOOKUP(A90,Soil!$B$2:$P$17,14,FALSE())</f>
        <v>0.016</v>
      </c>
      <c r="G90" s="3" t="n">
        <f aca="false">VLOOKUP(B90,LU!$B$1:$N$51,6,FALSE())</f>
        <v>0</v>
      </c>
      <c r="H90" s="3" t="n">
        <f aca="false">VLOOKUP(B90,LU!$B$1:$N$51,7,FALSE())</f>
        <v>0</v>
      </c>
      <c r="I90" s="3" t="n">
        <f aca="false">VLOOKUP(B90,LU!$B$1:$N$51,8,FALSE())</f>
        <v>2.5</v>
      </c>
      <c r="J90" s="3" t="n">
        <f aca="false">VLOOKUP(A90,Soil!$B$2:$P$17,13,FALSE())</f>
        <v>1.8165</v>
      </c>
      <c r="K90" s="3" t="n">
        <f aca="false">VLOOKUP(B90,LU!$B$1:$N$51,5,FALSE())</f>
        <v>0.02</v>
      </c>
      <c r="L90" s="3" t="n">
        <f aca="false">VLOOKUP(A90,Soil!$B$2:$P$17,15,FALSE())</f>
        <v>0.3661</v>
      </c>
      <c r="M90" s="0" t="n">
        <f aca="false">SoilVeg!G90</f>
        <v>0.182</v>
      </c>
      <c r="N90" s="0" t="n">
        <f aca="false">SoilVeg!H90</f>
        <v>0.245</v>
      </c>
      <c r="O90" s="0" t="n">
        <f aca="false">VLOOKUP(A90,Soil!$B$2:$S$14,18,FALSE())</f>
        <v>0.5</v>
      </c>
    </row>
    <row r="91" customFormat="false" ht="14.25" hidden="false" customHeight="false" outlineLevel="0" collapsed="false">
      <c r="A91" s="1" t="str">
        <f aca="false">SoilVeg!B91</f>
        <v>LSA</v>
      </c>
      <c r="B91" s="1" t="str">
        <f aca="false">SoilVeg!D91</f>
        <v>AZPP</v>
      </c>
      <c r="C91" s="1" t="str">
        <f aca="false">SoilVeg!A91</f>
        <v>LSAAZPP</v>
      </c>
      <c r="D91" s="0" t="n">
        <f aca="false">IF(VLOOKUP(SoilVeg!C91,LU!$A$2:$O$27,15,FALSE())=0,VLOOKUP(A91,Soil!$B$2:$R$14,8,FALSE()),0.000000000001)</f>
        <v>1.2094734375E-005</v>
      </c>
      <c r="E91" s="0" t="n">
        <f aca="false">IF(VLOOKUP(SoilVeg!C91,LU!$A$2:$O$27,15,FALSE())=0,VLOOKUP(A91,Soil!$B$2:$R$14,11,FALSE()),0.000000000001)</f>
        <v>0.000434374413820584</v>
      </c>
      <c r="F91" s="3" t="n">
        <f aca="false">VLOOKUP(A91,Soil!$B$2:$P$17,14,FALSE())</f>
        <v>0.016</v>
      </c>
      <c r="G91" s="3" t="n">
        <f aca="false">VLOOKUP(B91,LU!$B$1:$N$51,6,FALSE())</f>
        <v>0</v>
      </c>
      <c r="H91" s="3" t="n">
        <f aca="false">VLOOKUP(B91,LU!$B$1:$N$51,7,FALSE())</f>
        <v>0</v>
      </c>
      <c r="I91" s="3" t="n">
        <f aca="false">VLOOKUP(B91,LU!$B$1:$N$51,8,FALSE())</f>
        <v>7</v>
      </c>
      <c r="J91" s="3" t="n">
        <f aca="false">VLOOKUP(A91,Soil!$B$2:$P$17,13,FALSE())</f>
        <v>1.8165</v>
      </c>
      <c r="K91" s="3" t="n">
        <f aca="false">VLOOKUP(B91,LU!$B$1:$N$51,5,FALSE())</f>
        <v>0.1</v>
      </c>
      <c r="L91" s="3" t="n">
        <f aca="false">VLOOKUP(A91,Soil!$B$2:$P$17,15,FALSE())</f>
        <v>0.3661</v>
      </c>
      <c r="M91" s="0" t="n">
        <f aca="false">SoilVeg!G91</f>
        <v>18.2</v>
      </c>
      <c r="N91" s="0" t="n">
        <f aca="false">SoilVeg!H91</f>
        <v>0.245</v>
      </c>
      <c r="O91" s="0" t="n">
        <f aca="false">VLOOKUP(A91,Soil!$B$2:$S$14,18,FALSE())</f>
        <v>0.5</v>
      </c>
    </row>
    <row r="92" customFormat="false" ht="14.25" hidden="false" customHeight="false" outlineLevel="0" collapsed="false">
      <c r="A92" s="1" t="str">
        <f aca="false">SoilVeg!B92</f>
        <v>LSA</v>
      </c>
      <c r="B92" s="1" t="str">
        <f aca="false">SoilVeg!D92</f>
        <v>ETK</v>
      </c>
      <c r="C92" s="1" t="str">
        <f aca="false">SoilVeg!A92</f>
        <v>LSAETK</v>
      </c>
      <c r="D92" s="0" t="n">
        <f aca="false">IF(VLOOKUP(SoilVeg!C92,LU!$A$2:$O$27,15,FALSE())=0,VLOOKUP(A92,Soil!$B$2:$R$14,8,FALSE()),0.000000000001)</f>
        <v>1.2094734375E-005</v>
      </c>
      <c r="E92" s="0" t="n">
        <f aca="false">IF(VLOOKUP(SoilVeg!C92,LU!$A$2:$O$27,15,FALSE())=0,VLOOKUP(A92,Soil!$B$2:$R$14,11,FALSE()),0.000000000001)</f>
        <v>0.000434374413820584</v>
      </c>
      <c r="F92" s="3" t="n">
        <f aca="false">VLOOKUP(A92,Soil!$B$2:$P$17,14,FALSE())</f>
        <v>0.016</v>
      </c>
      <c r="G92" s="3" t="n">
        <f aca="false">VLOOKUP(B92,LU!$B$1:$N$51,6,FALSE())</f>
        <v>1.4</v>
      </c>
      <c r="H92" s="3" t="n">
        <f aca="false">VLOOKUP(B92,LU!$B$1:$N$51,7,FALSE())</f>
        <v>0.65</v>
      </c>
      <c r="I92" s="3" t="n">
        <f aca="false">VLOOKUP(B92,LU!$B$1:$N$51,8,FALSE())</f>
        <v>8</v>
      </c>
      <c r="J92" s="3" t="n">
        <f aca="false">VLOOKUP(A92,Soil!$B$2:$P$17,13,FALSE())</f>
        <v>1.8165</v>
      </c>
      <c r="K92" s="3" t="n">
        <f aca="false">VLOOKUP(B92,LU!$B$1:$N$51,5,FALSE())</f>
        <v>0.35</v>
      </c>
      <c r="L92" s="3" t="n">
        <f aca="false">VLOOKUP(A92,Soil!$B$2:$P$17,15,FALSE())</f>
        <v>0.3661</v>
      </c>
      <c r="M92" s="0" t="n">
        <f aca="false">SoilVeg!G92</f>
        <v>18.2</v>
      </c>
      <c r="N92" s="0" t="n">
        <f aca="false">SoilVeg!H92</f>
        <v>0.245</v>
      </c>
      <c r="O92" s="0" t="n">
        <f aca="false">VLOOKUP(A92,Soil!$B$2:$S$14,18,FALSE())</f>
        <v>0.5</v>
      </c>
    </row>
    <row r="93" customFormat="false" ht="14.25" hidden="false" customHeight="false" outlineLevel="0" collapsed="false">
      <c r="A93" s="1" t="str">
        <f aca="false">SoilVeg!B93</f>
        <v>LSA</v>
      </c>
      <c r="B93" s="1" t="str">
        <f aca="false">SoilVeg!D93</f>
        <v>ETK1</v>
      </c>
      <c r="C93" s="1" t="str">
        <f aca="false">SoilVeg!A93</f>
        <v>LSAETK1</v>
      </c>
      <c r="D93" s="0" t="n">
        <f aca="false">IF(VLOOKUP(SoilVeg!C93,LU!$A$2:$O$27,15,FALSE())=0,VLOOKUP(A93,Soil!$B$2:$R$14,8,FALSE()),0.000000000001)</f>
        <v>1.2094734375E-005</v>
      </c>
      <c r="E93" s="0" t="n">
        <f aca="false">IF(VLOOKUP(SoilVeg!C93,LU!$A$2:$O$27,15,FALSE())=0,VLOOKUP(A93,Soil!$B$2:$R$14,11,FALSE()),0.000000000001)</f>
        <v>0.000434374413820584</v>
      </c>
      <c r="F93" s="3" t="n">
        <f aca="false">VLOOKUP(A93,Soil!$B$2:$P$17,14,FALSE())</f>
        <v>0.016</v>
      </c>
      <c r="G93" s="3" t="n">
        <f aca="false">VLOOKUP(B93,LU!$B$1:$N$51,6,FALSE())</f>
        <v>1</v>
      </c>
      <c r="H93" s="3" t="n">
        <f aca="false">VLOOKUP(B93,LU!$B$1:$N$51,7,FALSE())</f>
        <v>0.4</v>
      </c>
      <c r="I93" s="3" t="n">
        <f aca="false">VLOOKUP(B93,LU!$B$1:$N$51,8,FALSE())</f>
        <v>5</v>
      </c>
      <c r="J93" s="3" t="n">
        <f aca="false">VLOOKUP(A93,Soil!$B$2:$P$17,13,FALSE())</f>
        <v>1.8165</v>
      </c>
      <c r="K93" s="3" t="n">
        <f aca="false">VLOOKUP(B93,LU!$B$1:$N$51,5,FALSE())</f>
        <v>0.15</v>
      </c>
      <c r="L93" s="3" t="n">
        <f aca="false">VLOOKUP(A93,Soil!$B$2:$P$17,15,FALSE())</f>
        <v>0.3661</v>
      </c>
      <c r="M93" s="0" t="n">
        <f aca="false">SoilVeg!G93</f>
        <v>18.2</v>
      </c>
      <c r="N93" s="0" t="n">
        <f aca="false">SoilVeg!H93</f>
        <v>0.245</v>
      </c>
      <c r="O93" s="0" t="n">
        <f aca="false">VLOOKUP(A93,Soil!$B$2:$S$14,18,FALSE())</f>
        <v>0.5</v>
      </c>
    </row>
    <row r="94" customFormat="false" ht="14.25" hidden="false" customHeight="false" outlineLevel="0" collapsed="false">
      <c r="A94" s="1" t="str">
        <f aca="false">SoilVeg!B94</f>
        <v>LSA</v>
      </c>
      <c r="B94" s="1" t="str">
        <f aca="false">SoilVeg!D94</f>
        <v>ETK2</v>
      </c>
      <c r="C94" s="1" t="str">
        <f aca="false">SoilVeg!A94</f>
        <v>LSAETK2</v>
      </c>
      <c r="D94" s="0" t="n">
        <f aca="false">IF(VLOOKUP(SoilVeg!C94,LU!$A$2:$O$27,15,FALSE())=0,VLOOKUP(A94,Soil!$B$2:$R$14,8,FALSE()),0.000000000001)</f>
        <v>1.2094734375E-005</v>
      </c>
      <c r="E94" s="0" t="n">
        <f aca="false">IF(VLOOKUP(SoilVeg!C94,LU!$A$2:$O$27,15,FALSE())=0,VLOOKUP(A94,Soil!$B$2:$R$14,11,FALSE()),0.000000000001)</f>
        <v>0.000434374413820584</v>
      </c>
      <c r="F94" s="3" t="n">
        <f aca="false">VLOOKUP(A94,Soil!$B$2:$P$17,14,FALSE())</f>
        <v>0.016</v>
      </c>
      <c r="G94" s="3" t="n">
        <f aca="false">VLOOKUP(B94,LU!$B$1:$N$51,6,FALSE())</f>
        <v>1.1</v>
      </c>
      <c r="H94" s="3" t="n">
        <f aca="false">VLOOKUP(B94,LU!$B$1:$N$51,7,FALSE())</f>
        <v>0.4</v>
      </c>
      <c r="I94" s="3" t="n">
        <f aca="false">VLOOKUP(B94,LU!$B$1:$N$51,8,FALSE())</f>
        <v>7</v>
      </c>
      <c r="J94" s="3" t="n">
        <f aca="false">VLOOKUP(A94,Soil!$B$2:$P$17,13,FALSE())</f>
        <v>1.8165</v>
      </c>
      <c r="K94" s="3" t="n">
        <f aca="false">VLOOKUP(B94,LU!$B$1:$N$51,5,FALSE())</f>
        <v>0.35</v>
      </c>
      <c r="L94" s="3" t="n">
        <f aca="false">VLOOKUP(A94,Soil!$B$2:$P$17,15,FALSE())</f>
        <v>0.3661</v>
      </c>
      <c r="M94" s="0" t="n">
        <f aca="false">SoilVeg!G94</f>
        <v>18.2</v>
      </c>
      <c r="N94" s="0" t="n">
        <f aca="false">SoilVeg!H94</f>
        <v>0.245</v>
      </c>
      <c r="O94" s="0" t="n">
        <f aca="false">VLOOKUP(A94,Soil!$B$2:$S$14,18,FALSE())</f>
        <v>0.5</v>
      </c>
    </row>
    <row r="95" customFormat="false" ht="14.25" hidden="false" customHeight="false" outlineLevel="0" collapsed="false">
      <c r="A95" s="1" t="str">
        <f aca="false">SoilVeg!B95</f>
        <v>LSA</v>
      </c>
      <c r="B95" s="1" t="str">
        <f aca="false">SoilVeg!D95</f>
        <v>ETK3</v>
      </c>
      <c r="C95" s="1" t="str">
        <f aca="false">SoilVeg!A95</f>
        <v>LSAETK3</v>
      </c>
      <c r="D95" s="0" t="n">
        <f aca="false">IF(VLOOKUP(SoilVeg!C95,LU!$A$2:$O$27,15,FALSE())=0,VLOOKUP(A95,Soil!$B$2:$R$14,8,FALSE()),0.000000000001)</f>
        <v>1.2094734375E-005</v>
      </c>
      <c r="E95" s="0" t="n">
        <f aca="false">IF(VLOOKUP(SoilVeg!C95,LU!$A$2:$O$27,15,FALSE())=0,VLOOKUP(A95,Soil!$B$2:$R$14,11,FALSE()),0.000000000001)</f>
        <v>0.000434374413820584</v>
      </c>
      <c r="F95" s="3" t="n">
        <f aca="false">VLOOKUP(A95,Soil!$B$2:$P$17,14,FALSE())</f>
        <v>0.016</v>
      </c>
      <c r="G95" s="3" t="n">
        <f aca="false">VLOOKUP(B95,LU!$B$1:$N$51,6,FALSE())</f>
        <v>1.35454545455</v>
      </c>
      <c r="H95" s="3" t="n">
        <f aca="false">VLOOKUP(B95,LU!$B$1:$N$51,7,FALSE())</f>
        <v>0.62272727273</v>
      </c>
      <c r="I95" s="3" t="n">
        <f aca="false">VLOOKUP(B95,LU!$B$1:$N$51,8,FALSE())</f>
        <v>10</v>
      </c>
      <c r="J95" s="3" t="n">
        <f aca="false">VLOOKUP(A95,Soil!$B$2:$P$17,13,FALSE())</f>
        <v>1.8165</v>
      </c>
      <c r="K95" s="3" t="n">
        <f aca="false">VLOOKUP(B95,LU!$B$1:$N$51,5,FALSE())</f>
        <v>0.4</v>
      </c>
      <c r="L95" s="3" t="n">
        <f aca="false">VLOOKUP(A95,Soil!$B$2:$P$17,15,FALSE())</f>
        <v>0.3661</v>
      </c>
      <c r="M95" s="0" t="n">
        <f aca="false">SoilVeg!G95</f>
        <v>18.2</v>
      </c>
      <c r="N95" s="0" t="n">
        <f aca="false">SoilVeg!H95</f>
        <v>0.245</v>
      </c>
      <c r="O95" s="0" t="n">
        <f aca="false">VLOOKUP(A95,Soil!$B$2:$S$14,18,FALSE())</f>
        <v>0.5</v>
      </c>
    </row>
    <row r="96" customFormat="false" ht="14.25" hidden="false" customHeight="false" outlineLevel="0" collapsed="false">
      <c r="A96" s="1" t="str">
        <f aca="false">SoilVeg!B96</f>
        <v>LSA</v>
      </c>
      <c r="B96" s="1" t="str">
        <f aca="false">SoilVeg!D96</f>
        <v>VT</v>
      </c>
      <c r="C96" s="1" t="str">
        <f aca="false">SoilVeg!A96</f>
        <v>LSAVT</v>
      </c>
      <c r="D96" s="0" t="n">
        <f aca="false">IF(VLOOKUP(SoilVeg!C96,LU!$A$2:$O$27,15,FALSE())=0,VLOOKUP(A96,Soil!$B$2:$R$14,8,FALSE()),0.000000000001)</f>
        <v>1E-012</v>
      </c>
      <c r="E96" s="0" t="n">
        <f aca="false">IF(VLOOKUP(SoilVeg!C96,LU!$A$2:$O$27,15,FALSE())=0,VLOOKUP(A96,Soil!$B$2:$R$14,11,FALSE()),0.000000000001)</f>
        <v>1E-012</v>
      </c>
      <c r="F96" s="3" t="n">
        <f aca="false">VLOOKUP(A96,Soil!$B$2:$P$17,14,FALSE())</f>
        <v>0.016</v>
      </c>
      <c r="G96" s="3" t="n">
        <f aca="false">VLOOKUP(B96,LU!$B$1:$N$51,6,FALSE())</f>
        <v>0</v>
      </c>
      <c r="H96" s="3" t="n">
        <f aca="false">VLOOKUP(B96,LU!$B$1:$N$51,7,FALSE())</f>
        <v>0</v>
      </c>
      <c r="I96" s="3" t="n">
        <f aca="false">VLOOKUP(B96,LU!$B$1:$N$51,8,FALSE())</f>
        <v>0</v>
      </c>
      <c r="J96" s="3" t="n">
        <f aca="false">VLOOKUP(A96,Soil!$B$2:$P$17,13,FALSE())</f>
        <v>1.8165</v>
      </c>
      <c r="K96" s="3" t="n">
        <f aca="false">VLOOKUP(B96,LU!$B$1:$N$51,5,FALSE())</f>
        <v>0.03</v>
      </c>
      <c r="L96" s="3" t="n">
        <f aca="false">VLOOKUP(A96,Soil!$B$2:$P$17,15,FALSE())</f>
        <v>0.3661</v>
      </c>
      <c r="M96" s="0" t="n">
        <f aca="false">SoilVeg!G96</f>
        <v>100</v>
      </c>
      <c r="N96" s="0" t="n">
        <f aca="false">SoilVeg!H96</f>
        <v>1</v>
      </c>
      <c r="O96" s="0" t="n">
        <f aca="false">VLOOKUP(A96,Soil!$B$2:$S$14,18,FALSE())</f>
        <v>0.5</v>
      </c>
    </row>
    <row r="97" customFormat="false" ht="14.25" hidden="false" customHeight="false" outlineLevel="0" collapsed="false">
      <c r="A97" s="1" t="str">
        <f aca="false">SoilVeg!B97</f>
        <v>LSA</v>
      </c>
      <c r="B97" s="1" t="str">
        <f aca="false">SoilVeg!D97</f>
        <v>VP</v>
      </c>
      <c r="C97" s="1" t="str">
        <f aca="false">SoilVeg!A97</f>
        <v>LSAVP</v>
      </c>
      <c r="D97" s="0" t="n">
        <f aca="false">IF(VLOOKUP(SoilVeg!C97,LU!$A$2:$O$27,15,FALSE())=0,VLOOKUP(A97,Soil!$B$2:$R$14,8,FALSE()),0.000000000001)</f>
        <v>1E-012</v>
      </c>
      <c r="E97" s="0" t="n">
        <f aca="false">IF(VLOOKUP(SoilVeg!C97,LU!$A$2:$O$27,15,FALSE())=0,VLOOKUP(A97,Soil!$B$2:$R$14,11,FALSE()),0.000000000001)</f>
        <v>1E-012</v>
      </c>
      <c r="F97" s="3" t="n">
        <f aca="false">VLOOKUP(A97,Soil!$B$2:$P$17,14,FALSE())</f>
        <v>0.016</v>
      </c>
      <c r="G97" s="3" t="n">
        <f aca="false">VLOOKUP(B97,LU!$B$1:$N$51,6,FALSE())</f>
        <v>0</v>
      </c>
      <c r="H97" s="3" t="n">
        <f aca="false">VLOOKUP(B97,LU!$B$1:$N$51,7,FALSE())</f>
        <v>0</v>
      </c>
      <c r="I97" s="3" t="n">
        <f aca="false">VLOOKUP(B97,LU!$B$1:$N$51,8,FALSE())</f>
        <v>0</v>
      </c>
      <c r="J97" s="3" t="n">
        <f aca="false">VLOOKUP(A97,Soil!$B$2:$P$17,13,FALSE())</f>
        <v>1.8165</v>
      </c>
      <c r="K97" s="3" t="n">
        <f aca="false">VLOOKUP(B97,LU!$B$1:$N$51,5,FALSE())</f>
        <v>0.01</v>
      </c>
      <c r="L97" s="3" t="n">
        <f aca="false">VLOOKUP(A97,Soil!$B$2:$P$17,15,FALSE())</f>
        <v>0.3661</v>
      </c>
      <c r="M97" s="0" t="n">
        <f aca="false">SoilVeg!G97</f>
        <v>100</v>
      </c>
      <c r="N97" s="0" t="n">
        <f aca="false">SoilVeg!H97</f>
        <v>1</v>
      </c>
      <c r="O97" s="0" t="n">
        <f aca="false">VLOOKUP(A97,Soil!$B$2:$S$14,18,FALSE())</f>
        <v>0.5</v>
      </c>
    </row>
    <row r="98" customFormat="false" ht="14.25" hidden="false" customHeight="false" outlineLevel="0" collapsed="false">
      <c r="A98" s="1" t="str">
        <f aca="false">SoilVeg!B98</f>
        <v>LSA</v>
      </c>
      <c r="B98" s="1" t="str">
        <f aca="false">SoilVeg!D98</f>
        <v>TPT</v>
      </c>
      <c r="C98" s="1" t="str">
        <f aca="false">SoilVeg!A98</f>
        <v>LSATPT</v>
      </c>
      <c r="D98" s="0" t="n">
        <f aca="false">IF(VLOOKUP(SoilVeg!C98,LU!$A$2:$O$27,15,FALSE())=0,VLOOKUP(A98,Soil!$B$2:$R$14,8,FALSE()),0.000000000001)</f>
        <v>1.2094734375E-005</v>
      </c>
      <c r="E98" s="0" t="n">
        <f aca="false">IF(VLOOKUP(SoilVeg!C98,LU!$A$2:$O$27,15,FALSE())=0,VLOOKUP(A98,Soil!$B$2:$R$14,11,FALSE()),0.000000000001)</f>
        <v>0.000434374413820584</v>
      </c>
      <c r="F98" s="3" t="n">
        <f aca="false">VLOOKUP(A98,Soil!$B$2:$P$17,14,FALSE())</f>
        <v>0.016</v>
      </c>
      <c r="G98" s="3" t="n">
        <f aca="false">VLOOKUP(B98,LU!$B$1:$N$51,6,FALSE())</f>
        <v>1.1</v>
      </c>
      <c r="H98" s="3" t="n">
        <f aca="false">VLOOKUP(B98,LU!$B$1:$N$51,7,FALSE())</f>
        <v>0.4</v>
      </c>
      <c r="I98" s="3" t="n">
        <f aca="false">VLOOKUP(B98,LU!$B$1:$N$51,8,FALSE())</f>
        <v>7</v>
      </c>
      <c r="J98" s="3" t="n">
        <f aca="false">VLOOKUP(A98,Soil!$B$2:$P$17,13,FALSE())</f>
        <v>1.8165</v>
      </c>
      <c r="K98" s="3" t="n">
        <f aca="false">VLOOKUP(B98,LU!$B$1:$N$51,5,FALSE())</f>
        <v>0.275</v>
      </c>
      <c r="L98" s="3" t="n">
        <f aca="false">VLOOKUP(A98,Soil!$B$2:$P$17,15,FALSE())</f>
        <v>0.3661</v>
      </c>
      <c r="M98" s="0" t="n">
        <f aca="false">SoilVeg!G98</f>
        <v>18.2</v>
      </c>
      <c r="N98" s="0" t="n">
        <f aca="false">SoilVeg!H98</f>
        <v>0.245</v>
      </c>
      <c r="O98" s="0" t="n">
        <f aca="false">VLOOKUP(A98,Soil!$B$2:$S$14,18,FALSE())</f>
        <v>0.5</v>
      </c>
    </row>
    <row r="99" customFormat="false" ht="14.25" hidden="false" customHeight="false" outlineLevel="0" collapsed="false">
      <c r="A99" s="1" t="str">
        <f aca="false">SoilVeg!B99</f>
        <v>LSA</v>
      </c>
      <c r="B99" s="1" t="str">
        <f aca="false">SoilVeg!D99</f>
        <v>VPT</v>
      </c>
      <c r="C99" s="1" t="str">
        <f aca="false">SoilVeg!A99</f>
        <v>LSAVPT</v>
      </c>
      <c r="D99" s="0" t="n">
        <f aca="false">IF(VLOOKUP(SoilVeg!C99,LU!$A$2:$O$27,15,FALSE())=0,VLOOKUP(A99,Soil!$B$2:$R$14,8,FALSE()),0.000000000001)</f>
        <v>1E-012</v>
      </c>
      <c r="E99" s="0" t="n">
        <f aca="false">IF(VLOOKUP(SoilVeg!C99,LU!$A$2:$O$27,15,FALSE())=0,VLOOKUP(A99,Soil!$B$2:$R$14,11,FALSE()),0.000000000001)</f>
        <v>1E-012</v>
      </c>
      <c r="F99" s="3" t="n">
        <f aca="false">VLOOKUP(A99,Soil!$B$2:$P$17,14,FALSE())</f>
        <v>0.016</v>
      </c>
      <c r="G99" s="3" t="n">
        <f aca="false">VLOOKUP(B99,LU!$B$1:$N$51,6,FALSE())</f>
        <v>0</v>
      </c>
      <c r="H99" s="3" t="n">
        <f aca="false">VLOOKUP(B99,LU!$B$1:$N$51,7,FALSE())</f>
        <v>0</v>
      </c>
      <c r="I99" s="3" t="n">
        <f aca="false">VLOOKUP(B99,LU!$B$1:$N$51,8,FALSE())</f>
        <v>150</v>
      </c>
      <c r="J99" s="3" t="n">
        <f aca="false">VLOOKUP(A99,Soil!$B$2:$P$17,13,FALSE())</f>
        <v>1.8165</v>
      </c>
      <c r="K99" s="3" t="n">
        <f aca="false">VLOOKUP(B99,LU!$B$1:$N$51,5,FALSE())</f>
        <v>0.01</v>
      </c>
      <c r="L99" s="3" t="n">
        <f aca="false">VLOOKUP(A99,Soil!$B$2:$P$17,15,FALSE())</f>
        <v>0.3661</v>
      </c>
      <c r="M99" s="0" t="n">
        <f aca="false">SoilVeg!G99</f>
        <v>100</v>
      </c>
      <c r="N99" s="0" t="n">
        <f aca="false">SoilVeg!H99</f>
        <v>1</v>
      </c>
      <c r="O99" s="0" t="n">
        <f aca="false">VLOOKUP(A99,Soil!$B$2:$S$14,18,FALSE())</f>
        <v>0.5</v>
      </c>
    </row>
    <row r="100" customFormat="false" ht="14.25" hidden="false" customHeight="false" outlineLevel="0" collapsed="false">
      <c r="A100" s="1" t="str">
        <f aca="false">SoilVeg!B100</f>
        <v>LSA</v>
      </c>
      <c r="B100" s="1" t="str">
        <f aca="false">SoilVeg!D100</f>
        <v>MOK</v>
      </c>
      <c r="C100" s="1" t="str">
        <f aca="false">SoilVeg!A100</f>
        <v>LSAMOK</v>
      </c>
      <c r="D100" s="0" t="n">
        <f aca="false">IF(VLOOKUP(SoilVeg!C100,LU!$A$2:$O$27,15,FALSE())=0,VLOOKUP(A100,Soil!$B$2:$R$14,8,FALSE()),0.000000000001)</f>
        <v>1.2094734375E-005</v>
      </c>
      <c r="E100" s="0" t="n">
        <f aca="false">IF(VLOOKUP(SoilVeg!C100,LU!$A$2:$O$27,15,FALSE())=0,VLOOKUP(A100,Soil!$B$2:$R$14,11,FALSE()),0.000000000001)</f>
        <v>0.000434374413820584</v>
      </c>
      <c r="F100" s="3" t="n">
        <f aca="false">VLOOKUP(A100,Soil!$B$2:$P$17,14,FALSE())</f>
        <v>0.016</v>
      </c>
      <c r="G100" s="3" t="n">
        <f aca="false">VLOOKUP(B100,LU!$B$1:$N$51,6,FALSE())</f>
        <v>1.35454545455</v>
      </c>
      <c r="H100" s="3" t="n">
        <f aca="false">VLOOKUP(B100,LU!$B$1:$N$51,7,FALSE())</f>
        <v>0.62272727273</v>
      </c>
      <c r="I100" s="3" t="n">
        <f aca="false">VLOOKUP(B100,LU!$B$1:$N$51,8,FALSE())</f>
        <v>10</v>
      </c>
      <c r="J100" s="3" t="n">
        <f aca="false">VLOOKUP(A100,Soil!$B$2:$P$17,13,FALSE())</f>
        <v>1.8165</v>
      </c>
      <c r="K100" s="3" t="n">
        <f aca="false">VLOOKUP(B100,LU!$B$1:$N$51,5,FALSE())</f>
        <v>0.4</v>
      </c>
      <c r="L100" s="3" t="n">
        <f aca="false">VLOOKUP(A100,Soil!$B$2:$P$17,15,FALSE())</f>
        <v>0.3661</v>
      </c>
      <c r="M100" s="0" t="n">
        <f aca="false">SoilVeg!G100</f>
        <v>18.2</v>
      </c>
      <c r="N100" s="0" t="n">
        <f aca="false">SoilVeg!H100</f>
        <v>0.245</v>
      </c>
      <c r="O100" s="0" t="n">
        <f aca="false">VLOOKUP(A100,Soil!$B$2:$S$14,18,FALSE())</f>
        <v>0.5</v>
      </c>
    </row>
    <row r="101" customFormat="false" ht="14.25" hidden="false" customHeight="false" outlineLevel="0" collapsed="false">
      <c r="A101" s="1" t="str">
        <f aca="false">SoilVeg!B101</f>
        <v>LSA</v>
      </c>
      <c r="B101" s="1" t="str">
        <f aca="false">SoilVeg!D101</f>
        <v>RET</v>
      </c>
      <c r="C101" s="1" t="str">
        <f aca="false">SoilVeg!A101</f>
        <v>LSARET</v>
      </c>
      <c r="D101" s="0" t="n">
        <f aca="false">IF(VLOOKUP(SoilVeg!C101,LU!$A$2:$O$27,15,FALSE())=0,VLOOKUP(A101,Soil!$B$2:$R$14,8,FALSE()),0.000000000001)</f>
        <v>1.2094734375E-005</v>
      </c>
      <c r="E101" s="0" t="n">
        <f aca="false">IF(VLOOKUP(SoilVeg!C101,LU!$A$2:$O$27,15,FALSE())=0,VLOOKUP(A101,Soil!$B$2:$R$14,11,FALSE()),0.000000000001)</f>
        <v>0.000434374413820584</v>
      </c>
      <c r="F101" s="3" t="n">
        <f aca="false">VLOOKUP(A101,Soil!$B$2:$P$17,14,FALSE())</f>
        <v>0.016</v>
      </c>
      <c r="G101" s="3" t="n">
        <f aca="false">VLOOKUP(B101,LU!$B$1:$N$51,6,FALSE())</f>
        <v>1.1</v>
      </c>
      <c r="H101" s="3" t="n">
        <f aca="false">VLOOKUP(B101,LU!$B$1:$N$51,7,FALSE())</f>
        <v>0.4</v>
      </c>
      <c r="I101" s="3" t="n">
        <f aca="false">VLOOKUP(B101,LU!$B$1:$N$51,8,FALSE())</f>
        <v>150</v>
      </c>
      <c r="J101" s="3" t="n">
        <f aca="false">VLOOKUP(A101,Soil!$B$2:$P$17,13,FALSE())</f>
        <v>1.8165</v>
      </c>
      <c r="K101" s="3" t="n">
        <f aca="false">VLOOKUP(B101,LU!$B$1:$N$51,5,FALSE())</f>
        <v>0.275</v>
      </c>
      <c r="L101" s="3" t="n">
        <f aca="false">VLOOKUP(A101,Soil!$B$2:$P$17,15,FALSE())</f>
        <v>0.3661</v>
      </c>
      <c r="M101" s="0" t="n">
        <f aca="false">SoilVeg!G101</f>
        <v>18.2</v>
      </c>
      <c r="N101" s="0" t="n">
        <f aca="false">SoilVeg!H101</f>
        <v>0.245</v>
      </c>
      <c r="O101" s="0" t="n">
        <f aca="false">VLOOKUP(A101,Soil!$B$2:$S$14,18,FALSE())</f>
        <v>0.5</v>
      </c>
    </row>
    <row r="102" customFormat="false" ht="14.25" hidden="false" customHeight="false" outlineLevel="0" collapsed="false">
      <c r="A102" s="1" t="str">
        <f aca="false">SoilVeg!B102</f>
        <v>SA</v>
      </c>
      <c r="B102" s="1" t="str">
        <f aca="false">SoilVeg!D102</f>
        <v>OP</v>
      </c>
      <c r="C102" s="1" t="str">
        <f aca="false">SoilVeg!A102</f>
        <v>SAOP</v>
      </c>
      <c r="D102" s="0" t="n">
        <f aca="false">IF(VLOOKUP(SoilVeg!C102,LU!$A$2:$O$27,15,FALSE())=0,VLOOKUP(A102,Soil!$B$2:$R$14,8,FALSE()),0.000000000001)</f>
        <v>1.79593033564815E-005</v>
      </c>
      <c r="E102" s="0" t="n">
        <f aca="false">IF(VLOOKUP(SoilVeg!C102,LU!$A$2:$O$27,15,FALSE())=0,VLOOKUP(A102,Soil!$B$2:$R$14,11,FALSE()),0.000000000001)</f>
        <v>0.000473427297617844</v>
      </c>
      <c r="F102" s="3" t="n">
        <f aca="false">VLOOKUP(A102,Soil!$B$2:$P$17,14,FALSE())</f>
        <v>0.016</v>
      </c>
      <c r="G102" s="3" t="n">
        <f aca="false">VLOOKUP(B102,LU!$B$1:$N$51,6,FALSE())</f>
        <v>0.16</v>
      </c>
      <c r="H102" s="3" t="n">
        <f aca="false">VLOOKUP(B102,LU!$B$1:$N$51,7,FALSE())</f>
        <v>0.13</v>
      </c>
      <c r="I102" s="3" t="n">
        <f aca="false">VLOOKUP(B102,LU!$B$1:$N$51,8,FALSE())</f>
        <v>5</v>
      </c>
      <c r="J102" s="3" t="n">
        <f aca="false">VLOOKUP(A102,Soil!$B$2:$P$17,13,FALSE())</f>
        <v>1.8165</v>
      </c>
      <c r="K102" s="3" t="n">
        <f aca="false">VLOOKUP(B102,LU!$B$1:$N$51,5,FALSE())</f>
        <v>0.075</v>
      </c>
      <c r="L102" s="3" t="n">
        <f aca="false">VLOOKUP(A102,Soil!$B$2:$P$17,15,FALSE())</f>
        <v>0.3661</v>
      </c>
      <c r="M102" s="0" t="n">
        <f aca="false">SoilVeg!G102</f>
        <v>9.1</v>
      </c>
      <c r="N102" s="0" t="n">
        <f aca="false">SoilVeg!H102</f>
        <v>0.245</v>
      </c>
      <c r="O102" s="0" t="n">
        <f aca="false">VLOOKUP(A102,Soil!$B$2:$S$14,18,FALSE())</f>
        <v>1</v>
      </c>
    </row>
    <row r="103" customFormat="false" ht="14.25" hidden="false" customHeight="false" outlineLevel="0" collapsed="false">
      <c r="A103" s="1" t="str">
        <f aca="false">SoilVeg!B103</f>
        <v>SA</v>
      </c>
      <c r="B103" s="1" t="str">
        <f aca="false">SoilVeg!D103</f>
        <v>OPTP</v>
      </c>
      <c r="C103" s="1" t="str">
        <f aca="false">SoilVeg!A103</f>
        <v>SAOPTP</v>
      </c>
      <c r="D103" s="0" t="n">
        <f aca="false">IF(VLOOKUP(SoilVeg!C103,LU!$A$2:$O$27,15,FALSE())=0,VLOOKUP(A103,Soil!$B$2:$R$14,8,FALSE()),0.000000000001)</f>
        <v>1.79593033564815E-005</v>
      </c>
      <c r="E103" s="0" t="n">
        <f aca="false">IF(VLOOKUP(SoilVeg!C103,LU!$A$2:$O$27,15,FALSE())=0,VLOOKUP(A103,Soil!$B$2:$R$14,11,FALSE()),0.000000000001)</f>
        <v>0.000473427297617844</v>
      </c>
      <c r="F103" s="3" t="n">
        <f aca="false">VLOOKUP(A103,Soil!$B$2:$P$17,14,FALSE())</f>
        <v>0.016</v>
      </c>
      <c r="G103" s="3" t="n">
        <f aca="false">VLOOKUP(B103,LU!$B$1:$N$51,6,FALSE())</f>
        <v>1.1</v>
      </c>
      <c r="H103" s="3" t="n">
        <f aca="false">VLOOKUP(B103,LU!$B$1:$N$51,7,FALSE())</f>
        <v>0.4</v>
      </c>
      <c r="I103" s="3" t="n">
        <f aca="false">VLOOKUP(B103,LU!$B$1:$N$51,8,FALSE())</f>
        <v>7</v>
      </c>
      <c r="J103" s="3" t="n">
        <f aca="false">VLOOKUP(A103,Soil!$B$2:$P$17,13,FALSE())</f>
        <v>1.8165</v>
      </c>
      <c r="K103" s="3" t="n">
        <f aca="false">VLOOKUP(B103,LU!$B$1:$N$51,5,FALSE())</f>
        <v>0.275</v>
      </c>
      <c r="L103" s="3" t="n">
        <f aca="false">VLOOKUP(A103,Soil!$B$2:$P$17,15,FALSE())</f>
        <v>0.3661</v>
      </c>
      <c r="M103" s="0" t="n">
        <f aca="false">SoilVeg!G103</f>
        <v>18.2</v>
      </c>
      <c r="N103" s="0" t="n">
        <f aca="false">SoilVeg!H103</f>
        <v>0.245</v>
      </c>
      <c r="O103" s="0" t="n">
        <f aca="false">VLOOKUP(A103,Soil!$B$2:$S$14,18,FALSE())</f>
        <v>1</v>
      </c>
    </row>
    <row r="104" customFormat="false" ht="14.25" hidden="false" customHeight="false" outlineLevel="0" collapsed="false">
      <c r="A104" s="1" t="str">
        <f aca="false">SoilVeg!B104</f>
        <v>SA</v>
      </c>
      <c r="B104" s="1" t="str">
        <f aca="false">SoilVeg!D104</f>
        <v>OPSR</v>
      </c>
      <c r="C104" s="1" t="str">
        <f aca="false">SoilVeg!A104</f>
        <v>SAOPSR</v>
      </c>
      <c r="D104" s="0" t="n">
        <f aca="false">IF(VLOOKUP(SoilVeg!C104,LU!$A$2:$O$27,15,FALSE())=0,VLOOKUP(A104,Soil!$B$2:$R$14,8,FALSE()),0.000000000001)</f>
        <v>1.79593033564815E-005</v>
      </c>
      <c r="E104" s="0" t="n">
        <f aca="false">IF(VLOOKUP(SoilVeg!C104,LU!$A$2:$O$27,15,FALSE())=0,VLOOKUP(A104,Soil!$B$2:$R$14,11,FALSE()),0.000000000001)</f>
        <v>0.000473427297617844</v>
      </c>
      <c r="F104" s="3" t="n">
        <f aca="false">VLOOKUP(A104,Soil!$B$2:$P$17,14,FALSE())</f>
        <v>0.016</v>
      </c>
      <c r="G104" s="3" t="n">
        <f aca="false">VLOOKUP(B104,LU!$B$1:$N$51,6,FALSE())</f>
        <v>0.26</v>
      </c>
      <c r="H104" s="3" t="n">
        <f aca="false">VLOOKUP(B104,LU!$B$1:$N$51,7,FALSE())</f>
        <v>0.25</v>
      </c>
      <c r="I104" s="3" t="n">
        <f aca="false">VLOOKUP(B104,LU!$B$1:$N$51,8,FALSE())</f>
        <v>4</v>
      </c>
      <c r="J104" s="3" t="n">
        <f aca="false">VLOOKUP(A104,Soil!$B$2:$P$17,13,FALSE())</f>
        <v>1.8165</v>
      </c>
      <c r="K104" s="3" t="n">
        <f aca="false">VLOOKUP(B104,LU!$B$1:$N$51,5,FALSE())</f>
        <v>0.06</v>
      </c>
      <c r="L104" s="3" t="n">
        <f aca="false">VLOOKUP(A104,Soil!$B$2:$P$17,15,FALSE())</f>
        <v>0.3661</v>
      </c>
      <c r="M104" s="0" t="n">
        <f aca="false">SoilVeg!G104</f>
        <v>7.28</v>
      </c>
      <c r="N104" s="0" t="n">
        <f aca="false">SoilVeg!H104</f>
        <v>0.245</v>
      </c>
      <c r="O104" s="0" t="n">
        <f aca="false">VLOOKUP(A104,Soil!$B$2:$S$14,18,FALSE())</f>
        <v>1</v>
      </c>
    </row>
    <row r="105" customFormat="false" ht="14.25" hidden="false" customHeight="false" outlineLevel="0" collapsed="false">
      <c r="A105" s="1" t="str">
        <f aca="false">SoilVeg!B105</f>
        <v>SA</v>
      </c>
      <c r="B105" s="1" t="str">
        <f aca="false">SoilVeg!D105</f>
        <v>OPUR</v>
      </c>
      <c r="C105" s="1" t="str">
        <f aca="false">SoilVeg!A105</f>
        <v>SAOPUR</v>
      </c>
      <c r="D105" s="0" t="n">
        <f aca="false">IF(VLOOKUP(SoilVeg!C105,LU!$A$2:$O$27,15,FALSE())=0,VLOOKUP(A105,Soil!$B$2:$R$14,8,FALSE()),0.000000000001)</f>
        <v>1.79593033564815E-005</v>
      </c>
      <c r="E105" s="0" t="n">
        <f aca="false">IF(VLOOKUP(SoilVeg!C105,LU!$A$2:$O$27,15,FALSE())=0,VLOOKUP(A105,Soil!$B$2:$R$14,11,FALSE()),0.000000000001)</f>
        <v>0.000473427297617844</v>
      </c>
      <c r="F105" s="3" t="n">
        <f aca="false">VLOOKUP(A105,Soil!$B$2:$P$17,14,FALSE())</f>
        <v>0.016</v>
      </c>
      <c r="G105" s="3" t="n">
        <f aca="false">VLOOKUP(B105,LU!$B$1:$N$51,6,FALSE())</f>
        <v>0.4</v>
      </c>
      <c r="H105" s="3" t="n">
        <f aca="false">VLOOKUP(B105,LU!$B$1:$N$51,7,FALSE())</f>
        <v>0.3</v>
      </c>
      <c r="I105" s="3" t="n">
        <f aca="false">VLOOKUP(B105,LU!$B$1:$N$51,8,FALSE())</f>
        <v>6</v>
      </c>
      <c r="J105" s="3" t="n">
        <f aca="false">VLOOKUP(A105,Soil!$B$2:$P$17,13,FALSE())</f>
        <v>1.8165</v>
      </c>
      <c r="K105" s="3" t="n">
        <f aca="false">VLOOKUP(B105,LU!$B$1:$N$51,5,FALSE())</f>
        <v>0.1</v>
      </c>
      <c r="L105" s="3" t="n">
        <f aca="false">VLOOKUP(A105,Soil!$B$2:$P$17,15,FALSE())</f>
        <v>0.3661</v>
      </c>
      <c r="M105" s="0" t="n">
        <f aca="false">SoilVeg!G105</f>
        <v>9.1</v>
      </c>
      <c r="N105" s="0" t="n">
        <f aca="false">SoilVeg!H105</f>
        <v>0.245</v>
      </c>
      <c r="O105" s="0" t="n">
        <f aca="false">VLOOKUP(A105,Soil!$B$2:$S$14,18,FALSE())</f>
        <v>1</v>
      </c>
    </row>
    <row r="106" customFormat="false" ht="14.25" hidden="false" customHeight="false" outlineLevel="0" collapsed="false">
      <c r="A106" s="1" t="str">
        <f aca="false">SoilVeg!B106</f>
        <v>SA</v>
      </c>
      <c r="B106" s="1" t="str">
        <f aca="false">SoilVeg!D106</f>
        <v>OPU</v>
      </c>
      <c r="C106" s="1" t="str">
        <f aca="false">SoilVeg!A106</f>
        <v>SAOPU</v>
      </c>
      <c r="D106" s="0" t="n">
        <f aca="false">IF(VLOOKUP(SoilVeg!C106,LU!$A$2:$O$27,15,FALSE())=0,VLOOKUP(A106,Soil!$B$2:$R$14,8,FALSE()),0.000000000001)</f>
        <v>1.79593033564815E-005</v>
      </c>
      <c r="E106" s="0" t="n">
        <f aca="false">IF(VLOOKUP(SoilVeg!C106,LU!$A$2:$O$27,15,FALSE())=0,VLOOKUP(A106,Soil!$B$2:$R$14,11,FALSE()),0.000000000001)</f>
        <v>0.000473427297617844</v>
      </c>
      <c r="F106" s="3" t="n">
        <f aca="false">VLOOKUP(A106,Soil!$B$2:$P$17,14,FALSE())</f>
        <v>0.016</v>
      </c>
      <c r="G106" s="3" t="n">
        <f aca="false">VLOOKUP(B106,LU!$B$1:$N$51,6,FALSE())</f>
        <v>0</v>
      </c>
      <c r="H106" s="3" t="n">
        <f aca="false">VLOOKUP(B106,LU!$B$1:$N$51,7,FALSE())</f>
        <v>0</v>
      </c>
      <c r="I106" s="3" t="n">
        <f aca="false">VLOOKUP(B106,LU!$B$1:$N$51,8,FALSE())</f>
        <v>3.5</v>
      </c>
      <c r="J106" s="3" t="n">
        <f aca="false">VLOOKUP(A106,Soil!$B$2:$P$17,13,FALSE())</f>
        <v>1.8165</v>
      </c>
      <c r="K106" s="3" t="n">
        <f aca="false">VLOOKUP(B106,LU!$B$1:$N$51,5,FALSE())</f>
        <v>0.03</v>
      </c>
      <c r="L106" s="3" t="n">
        <f aca="false">VLOOKUP(A106,Soil!$B$2:$P$17,15,FALSE())</f>
        <v>0.3661</v>
      </c>
      <c r="M106" s="0" t="n">
        <f aca="false">SoilVeg!G106</f>
        <v>6.06666666666667</v>
      </c>
      <c r="N106" s="0" t="n">
        <f aca="false">SoilVeg!H106</f>
        <v>0.245</v>
      </c>
      <c r="O106" s="0" t="n">
        <f aca="false">VLOOKUP(A106,Soil!$B$2:$S$14,18,FALSE())</f>
        <v>1</v>
      </c>
    </row>
    <row r="107" customFormat="false" ht="14.25" hidden="false" customHeight="false" outlineLevel="0" collapsed="false">
      <c r="A107" s="1" t="str">
        <f aca="false">SoilVeg!B107</f>
        <v>SA</v>
      </c>
      <c r="B107" s="1" t="str">
        <f aca="false">SoilVeg!D107</f>
        <v>TP</v>
      </c>
      <c r="C107" s="1" t="str">
        <f aca="false">SoilVeg!A107</f>
        <v>SATP</v>
      </c>
      <c r="D107" s="0" t="n">
        <f aca="false">IF(VLOOKUP(SoilVeg!C107,LU!$A$2:$O$27,15,FALSE())=0,VLOOKUP(A107,Soil!$B$2:$R$14,8,FALSE()),0.000000000001)</f>
        <v>1.79593033564815E-005</v>
      </c>
      <c r="E107" s="0" t="n">
        <f aca="false">IF(VLOOKUP(SoilVeg!C107,LU!$A$2:$O$27,15,FALSE())=0,VLOOKUP(A107,Soil!$B$2:$R$14,11,FALSE()),0.000000000001)</f>
        <v>0.000473427297617844</v>
      </c>
      <c r="F107" s="3" t="n">
        <f aca="false">VLOOKUP(A107,Soil!$B$2:$P$17,14,FALSE())</f>
        <v>0.016</v>
      </c>
      <c r="G107" s="3" t="n">
        <f aca="false">VLOOKUP(B107,LU!$B$1:$N$51,6,FALSE())</f>
        <v>1.1</v>
      </c>
      <c r="H107" s="3" t="n">
        <f aca="false">VLOOKUP(B107,LU!$B$1:$N$51,7,FALSE())</f>
        <v>0.4</v>
      </c>
      <c r="I107" s="3" t="n">
        <f aca="false">VLOOKUP(B107,LU!$B$1:$N$51,8,FALSE())</f>
        <v>7</v>
      </c>
      <c r="J107" s="3" t="n">
        <f aca="false">VLOOKUP(A107,Soil!$B$2:$P$17,13,FALSE())</f>
        <v>1.8165</v>
      </c>
      <c r="K107" s="3" t="n">
        <f aca="false">VLOOKUP(B107,LU!$B$1:$N$51,5,FALSE())</f>
        <v>0.275</v>
      </c>
      <c r="L107" s="3" t="n">
        <f aca="false">VLOOKUP(A107,Soil!$B$2:$P$17,15,FALSE())</f>
        <v>0.3661</v>
      </c>
      <c r="M107" s="0" t="n">
        <f aca="false">SoilVeg!G107</f>
        <v>18.2</v>
      </c>
      <c r="N107" s="0" t="n">
        <f aca="false">SoilVeg!H107</f>
        <v>0.245</v>
      </c>
      <c r="O107" s="0" t="n">
        <f aca="false">VLOOKUP(A107,Soil!$B$2:$S$14,18,FALSE())</f>
        <v>1</v>
      </c>
    </row>
    <row r="108" customFormat="false" ht="14.25" hidden="false" customHeight="false" outlineLevel="0" collapsed="false">
      <c r="A108" s="1" t="str">
        <f aca="false">SoilVeg!B108</f>
        <v>SA</v>
      </c>
      <c r="B108" s="1" t="str">
        <f aca="false">SoilVeg!D108</f>
        <v>LP</v>
      </c>
      <c r="C108" s="1" t="str">
        <f aca="false">SoilVeg!A108</f>
        <v>SALP</v>
      </c>
      <c r="D108" s="0" t="n">
        <f aca="false">IF(VLOOKUP(SoilVeg!C108,LU!$A$2:$O$27,15,FALSE())=0,VLOOKUP(A108,Soil!$B$2:$R$14,8,FALSE()),0.000000000001)</f>
        <v>1.79593033564815E-005</v>
      </c>
      <c r="E108" s="0" t="n">
        <f aca="false">IF(VLOOKUP(SoilVeg!C108,LU!$A$2:$O$27,15,FALSE())=0,VLOOKUP(A108,Soil!$B$2:$R$14,11,FALSE()),0.000000000001)</f>
        <v>0.000473427297617844</v>
      </c>
      <c r="F108" s="3" t="n">
        <f aca="false">VLOOKUP(A108,Soil!$B$2:$P$17,14,FALSE())</f>
        <v>0.016</v>
      </c>
      <c r="G108" s="3" t="n">
        <f aca="false">VLOOKUP(B108,LU!$B$1:$N$51,6,FALSE())</f>
        <v>3</v>
      </c>
      <c r="H108" s="3" t="n">
        <f aca="false">VLOOKUP(B108,LU!$B$1:$N$51,7,FALSE())</f>
        <v>0.62272727273</v>
      </c>
      <c r="I108" s="3" t="n">
        <f aca="false">VLOOKUP(B108,LU!$B$1:$N$51,8,FALSE())</f>
        <v>9.45454545455</v>
      </c>
      <c r="J108" s="3" t="n">
        <f aca="false">VLOOKUP(A108,Soil!$B$2:$P$17,13,FALSE())</f>
        <v>1.8165</v>
      </c>
      <c r="K108" s="3" t="n">
        <f aca="false">VLOOKUP(B108,LU!$B$1:$N$51,5,FALSE())</f>
        <v>0.4</v>
      </c>
      <c r="L108" s="3" t="n">
        <f aca="false">VLOOKUP(A108,Soil!$B$2:$P$17,15,FALSE())</f>
        <v>0.3661</v>
      </c>
      <c r="M108" s="0" t="n">
        <f aca="false">SoilVeg!G108</f>
        <v>18.2</v>
      </c>
      <c r="N108" s="0" t="n">
        <f aca="false">SoilVeg!H108</f>
        <v>0.245</v>
      </c>
      <c r="O108" s="0" t="n">
        <f aca="false">VLOOKUP(A108,Soil!$B$2:$S$14,18,FALSE())</f>
        <v>1</v>
      </c>
    </row>
    <row r="109" customFormat="false" ht="14.25" hidden="false" customHeight="false" outlineLevel="0" collapsed="false">
      <c r="A109" s="1" t="str">
        <f aca="false">SoilVeg!B109</f>
        <v>SA</v>
      </c>
      <c r="B109" s="1" t="str">
        <f aca="false">SoilVeg!D109</f>
        <v>LPL</v>
      </c>
      <c r="C109" s="1" t="str">
        <f aca="false">SoilVeg!A109</f>
        <v>SALPL</v>
      </c>
      <c r="D109" s="0" t="n">
        <f aca="false">IF(VLOOKUP(SoilVeg!C109,LU!$A$2:$O$27,15,FALSE())=0,VLOOKUP(A109,Soil!$B$2:$R$14,8,FALSE()),0.000000000001)</f>
        <v>1.79593033564815E-005</v>
      </c>
      <c r="E109" s="0" t="n">
        <f aca="false">IF(VLOOKUP(SoilVeg!C109,LU!$A$2:$O$27,15,FALSE())=0,VLOOKUP(A109,Soil!$B$2:$R$14,11,FALSE()),0.000000000001)</f>
        <v>0.000473427297617844</v>
      </c>
      <c r="F109" s="3" t="n">
        <f aca="false">VLOOKUP(A109,Soil!$B$2:$P$17,14,FALSE())</f>
        <v>0.016</v>
      </c>
      <c r="G109" s="3" t="n">
        <f aca="false">VLOOKUP(B109,LU!$B$1:$N$51,6,FALSE())</f>
        <v>4</v>
      </c>
      <c r="H109" s="3" t="n">
        <f aca="false">VLOOKUP(B109,LU!$B$1:$N$51,7,FALSE())</f>
        <v>0.62272727273</v>
      </c>
      <c r="I109" s="3" t="n">
        <f aca="false">VLOOKUP(B109,LU!$B$1:$N$51,8,FALSE())</f>
        <v>10.5</v>
      </c>
      <c r="J109" s="3" t="n">
        <f aca="false">VLOOKUP(A109,Soil!$B$2:$P$17,13,FALSE())</f>
        <v>1.8165</v>
      </c>
      <c r="K109" s="3" t="n">
        <f aca="false">VLOOKUP(B109,LU!$B$1:$N$51,5,FALSE())</f>
        <v>0.6</v>
      </c>
      <c r="L109" s="3" t="n">
        <f aca="false">VLOOKUP(A109,Soil!$B$2:$P$17,15,FALSE())</f>
        <v>0.3661</v>
      </c>
      <c r="M109" s="0" t="n">
        <f aca="false">SoilVeg!G109</f>
        <v>18.2</v>
      </c>
      <c r="N109" s="0" t="n">
        <f aca="false">SoilVeg!H109</f>
        <v>0.245</v>
      </c>
      <c r="O109" s="0" t="n">
        <f aca="false">VLOOKUP(A109,Soil!$B$2:$S$14,18,FALSE())</f>
        <v>1</v>
      </c>
    </row>
    <row r="110" customFormat="false" ht="14.25" hidden="false" customHeight="false" outlineLevel="0" collapsed="false">
      <c r="A110" s="1" t="str">
        <f aca="false">SoilVeg!B110</f>
        <v>SA</v>
      </c>
      <c r="B110" s="1" t="str">
        <f aca="false">SoilVeg!D110</f>
        <v>LPJ</v>
      </c>
      <c r="C110" s="1" t="str">
        <f aca="false">SoilVeg!A110</f>
        <v>SALPJ</v>
      </c>
      <c r="D110" s="0" t="n">
        <f aca="false">IF(VLOOKUP(SoilVeg!C110,LU!$A$2:$O$27,15,FALSE())=0,VLOOKUP(A110,Soil!$B$2:$R$14,8,FALSE()),0.000000000001)</f>
        <v>1.79593033564815E-005</v>
      </c>
      <c r="E110" s="0" t="n">
        <f aca="false">IF(VLOOKUP(SoilVeg!C110,LU!$A$2:$O$27,15,FALSE())=0,VLOOKUP(A110,Soil!$B$2:$R$14,11,FALSE()),0.000000000001)</f>
        <v>0.000473427297617844</v>
      </c>
      <c r="F110" s="3" t="n">
        <f aca="false">VLOOKUP(A110,Soil!$B$2:$P$17,14,FALSE())</f>
        <v>0.016</v>
      </c>
      <c r="G110" s="3" t="n">
        <f aca="false">VLOOKUP(B110,LU!$B$1:$N$51,6,FALSE())</f>
        <v>3</v>
      </c>
      <c r="H110" s="3" t="n">
        <f aca="false">VLOOKUP(B110,LU!$B$1:$N$51,7,FALSE())</f>
        <v>0.62272727273</v>
      </c>
      <c r="I110" s="3" t="n">
        <f aca="false">VLOOKUP(B110,LU!$B$1:$N$51,8,FALSE())</f>
        <v>6.5</v>
      </c>
      <c r="J110" s="3" t="n">
        <f aca="false">VLOOKUP(A110,Soil!$B$2:$P$17,13,FALSE())</f>
        <v>1.8165</v>
      </c>
      <c r="K110" s="3" t="n">
        <f aca="false">VLOOKUP(B110,LU!$B$1:$N$51,5,FALSE())</f>
        <v>0.35</v>
      </c>
      <c r="L110" s="3" t="n">
        <f aca="false">VLOOKUP(A110,Soil!$B$2:$P$17,15,FALSE())</f>
        <v>0.3661</v>
      </c>
      <c r="M110" s="0" t="n">
        <f aca="false">SoilVeg!G110</f>
        <v>18.2</v>
      </c>
      <c r="N110" s="0" t="n">
        <f aca="false">SoilVeg!H110</f>
        <v>0.245</v>
      </c>
      <c r="O110" s="0" t="n">
        <f aca="false">VLOOKUP(A110,Soil!$B$2:$S$14,18,FALSE())</f>
        <v>1</v>
      </c>
    </row>
    <row r="111" customFormat="false" ht="14.25" hidden="false" customHeight="false" outlineLevel="0" collapsed="false">
      <c r="A111" s="1" t="str">
        <f aca="false">SoilVeg!B111</f>
        <v>SA</v>
      </c>
      <c r="B111" s="1" t="str">
        <f aca="false">SoilVeg!D111</f>
        <v>LPS</v>
      </c>
      <c r="C111" s="1" t="str">
        <f aca="false">SoilVeg!A111</f>
        <v>SALPS</v>
      </c>
      <c r="D111" s="0" t="n">
        <f aca="false">IF(VLOOKUP(SoilVeg!C111,LU!$A$2:$O$27,15,FALSE())=0,VLOOKUP(A111,Soil!$B$2:$R$14,8,FALSE()),0.000000000001)</f>
        <v>1.79593033564815E-005</v>
      </c>
      <c r="E111" s="0" t="n">
        <f aca="false">IF(VLOOKUP(SoilVeg!C111,LU!$A$2:$O$27,15,FALSE())=0,VLOOKUP(A111,Soil!$B$2:$R$14,11,FALSE()),0.000000000001)</f>
        <v>0.000473427297617844</v>
      </c>
      <c r="F111" s="3" t="n">
        <f aca="false">VLOOKUP(A111,Soil!$B$2:$P$17,14,FALSE())</f>
        <v>0.016</v>
      </c>
      <c r="G111" s="3" t="n">
        <f aca="false">VLOOKUP(B111,LU!$B$1:$N$51,6,FALSE())</f>
        <v>4.5</v>
      </c>
      <c r="H111" s="3" t="n">
        <f aca="false">VLOOKUP(B111,LU!$B$1:$N$51,7,FALSE())</f>
        <v>0.8</v>
      </c>
      <c r="I111" s="3" t="n">
        <f aca="false">VLOOKUP(B111,LU!$B$1:$N$51,8,FALSE())</f>
        <v>15</v>
      </c>
      <c r="J111" s="3" t="n">
        <f aca="false">VLOOKUP(A111,Soil!$B$2:$P$17,13,FALSE())</f>
        <v>1.8165</v>
      </c>
      <c r="K111" s="3" t="n">
        <f aca="false">VLOOKUP(B111,LU!$B$1:$N$51,5,FALSE())</f>
        <v>0.8</v>
      </c>
      <c r="L111" s="3" t="n">
        <f aca="false">VLOOKUP(A111,Soil!$B$2:$P$17,15,FALSE())</f>
        <v>0.3661</v>
      </c>
      <c r="M111" s="0" t="n">
        <f aca="false">SoilVeg!G111</f>
        <v>18.2</v>
      </c>
      <c r="N111" s="0" t="n">
        <f aca="false">SoilVeg!H111</f>
        <v>0.245</v>
      </c>
      <c r="O111" s="0" t="n">
        <f aca="false">VLOOKUP(A111,Soil!$B$2:$S$14,18,FALSE())</f>
        <v>1</v>
      </c>
    </row>
    <row r="112" customFormat="false" ht="14.25" hidden="false" customHeight="false" outlineLevel="0" collapsed="false">
      <c r="A112" s="1" t="str">
        <f aca="false">SoilVeg!B112</f>
        <v>SA</v>
      </c>
      <c r="B112" s="1" t="str">
        <f aca="false">SoilVeg!D112</f>
        <v>LPK</v>
      </c>
      <c r="C112" s="1" t="str">
        <f aca="false">SoilVeg!A112</f>
        <v>SALPK</v>
      </c>
      <c r="D112" s="0" t="n">
        <f aca="false">IF(VLOOKUP(SoilVeg!C112,LU!$A$2:$O$27,15,FALSE())=0,VLOOKUP(A112,Soil!$B$2:$R$14,8,FALSE()),0.000000000001)</f>
        <v>1.79593033564815E-005</v>
      </c>
      <c r="E112" s="0" t="n">
        <f aca="false">IF(VLOOKUP(SoilVeg!C112,LU!$A$2:$O$27,15,FALSE())=0,VLOOKUP(A112,Soil!$B$2:$R$14,11,FALSE()),0.000000000001)</f>
        <v>0.000473427297617844</v>
      </c>
      <c r="F112" s="3" t="n">
        <f aca="false">VLOOKUP(A112,Soil!$B$2:$P$17,14,FALSE())</f>
        <v>0.016</v>
      </c>
      <c r="G112" s="3" t="n">
        <f aca="false">VLOOKUP(B112,LU!$B$1:$N$51,6,FALSE())</f>
        <v>3</v>
      </c>
      <c r="H112" s="3" t="n">
        <f aca="false">VLOOKUP(B112,LU!$B$1:$N$51,7,FALSE())</f>
        <v>0.6</v>
      </c>
      <c r="I112" s="3" t="n">
        <f aca="false">VLOOKUP(B112,LU!$B$1:$N$51,8,FALSE())</f>
        <v>15</v>
      </c>
      <c r="J112" s="3" t="n">
        <f aca="false">VLOOKUP(A112,Soil!$B$2:$P$17,13,FALSE())</f>
        <v>1.8165</v>
      </c>
      <c r="K112" s="3" t="n">
        <f aca="false">VLOOKUP(B112,LU!$B$1:$N$51,5,FALSE())</f>
        <v>0.8</v>
      </c>
      <c r="L112" s="3" t="n">
        <f aca="false">VLOOKUP(A112,Soil!$B$2:$P$17,15,FALSE())</f>
        <v>0.3661</v>
      </c>
      <c r="M112" s="0" t="n">
        <f aca="false">SoilVeg!G112</f>
        <v>18.2</v>
      </c>
      <c r="N112" s="0" t="n">
        <f aca="false">SoilVeg!H112</f>
        <v>0.245</v>
      </c>
      <c r="O112" s="0" t="n">
        <f aca="false">VLOOKUP(A112,Soil!$B$2:$S$14,18,FALSE())</f>
        <v>1</v>
      </c>
    </row>
    <row r="113" customFormat="false" ht="14.25" hidden="false" customHeight="false" outlineLevel="0" collapsed="false">
      <c r="A113" s="1" t="str">
        <f aca="false">SoilVeg!B113</f>
        <v>SA</v>
      </c>
      <c r="B113" s="1" t="str">
        <f aca="false">SoilVeg!D113</f>
        <v>AZP</v>
      </c>
      <c r="C113" s="1" t="str">
        <f aca="false">SoilVeg!A113</f>
        <v>SAAZP</v>
      </c>
      <c r="D113" s="0" t="n">
        <f aca="false">IF(VLOOKUP(SoilVeg!C113,LU!$A$2:$O$27,15,FALSE())=0,VLOOKUP(A113,Soil!$B$2:$R$14,8,FALSE()),0.000000000001)</f>
        <v>1E-012</v>
      </c>
      <c r="E113" s="0" t="n">
        <f aca="false">IF(VLOOKUP(SoilVeg!C113,LU!$A$2:$O$27,15,FALSE())=0,VLOOKUP(A113,Soil!$B$2:$R$14,11,FALSE()),0.000000000001)</f>
        <v>1E-012</v>
      </c>
      <c r="F113" s="3" t="n">
        <f aca="false">VLOOKUP(A113,Soil!$B$2:$P$17,14,FALSE())</f>
        <v>0.016</v>
      </c>
      <c r="G113" s="3" t="n">
        <f aca="false">VLOOKUP(B113,LU!$B$1:$N$51,6,FALSE())</f>
        <v>0</v>
      </c>
      <c r="H113" s="3" t="n">
        <f aca="false">VLOOKUP(B113,LU!$B$1:$N$51,7,FALSE())</f>
        <v>0</v>
      </c>
      <c r="I113" s="3" t="n">
        <f aca="false">VLOOKUP(B113,LU!$B$1:$N$51,8,FALSE())</f>
        <v>2.5</v>
      </c>
      <c r="J113" s="3" t="n">
        <f aca="false">VLOOKUP(A113,Soil!$B$2:$P$17,13,FALSE())</f>
        <v>1.8165</v>
      </c>
      <c r="K113" s="3" t="n">
        <f aca="false">VLOOKUP(B113,LU!$B$1:$N$51,5,FALSE())</f>
        <v>0.05</v>
      </c>
      <c r="L113" s="3" t="n">
        <f aca="false">VLOOKUP(A113,Soil!$B$2:$P$17,15,FALSE())</f>
        <v>0.3661</v>
      </c>
      <c r="M113" s="0" t="n">
        <f aca="false">SoilVeg!G113</f>
        <v>100</v>
      </c>
      <c r="N113" s="0" t="n">
        <f aca="false">SoilVeg!H113</f>
        <v>1</v>
      </c>
      <c r="O113" s="0" t="n">
        <f aca="false">VLOOKUP(A113,Soil!$B$2:$S$14,18,FALSE())</f>
        <v>1</v>
      </c>
    </row>
    <row r="114" customFormat="false" ht="14.25" hidden="false" customHeight="false" outlineLevel="0" collapsed="false">
      <c r="A114" s="1" t="str">
        <f aca="false">SoilVeg!B114</f>
        <v>SA</v>
      </c>
      <c r="B114" s="1" t="str">
        <f aca="false">SoilVeg!D114</f>
        <v>AZPN</v>
      </c>
      <c r="C114" s="1" t="str">
        <f aca="false">SoilVeg!A114</f>
        <v>SAAZPN</v>
      </c>
      <c r="D114" s="0" t="n">
        <f aca="false">IF(VLOOKUP(SoilVeg!C114,LU!$A$2:$O$27,15,FALSE())=0,VLOOKUP(A114,Soil!$B$2:$R$14,8,FALSE()),0.000000000001)</f>
        <v>1E-012</v>
      </c>
      <c r="E114" s="0" t="n">
        <f aca="false">IF(VLOOKUP(SoilVeg!C114,LU!$A$2:$O$27,15,FALSE())=0,VLOOKUP(A114,Soil!$B$2:$R$14,11,FALSE()),0.000000000001)</f>
        <v>1E-012</v>
      </c>
      <c r="F114" s="3" t="n">
        <f aca="false">VLOOKUP(A114,Soil!$B$2:$P$17,14,FALSE())</f>
        <v>0.016</v>
      </c>
      <c r="G114" s="3" t="n">
        <f aca="false">VLOOKUP(B114,LU!$B$1:$N$51,6,FALSE())</f>
        <v>0</v>
      </c>
      <c r="H114" s="3" t="n">
        <f aca="false">VLOOKUP(B114,LU!$B$1:$N$51,7,FALSE())</f>
        <v>0</v>
      </c>
      <c r="I114" s="3" t="n">
        <f aca="false">VLOOKUP(B114,LU!$B$1:$N$51,8,FALSE())</f>
        <v>0</v>
      </c>
      <c r="J114" s="3" t="n">
        <f aca="false">VLOOKUP(A114,Soil!$B$2:$P$17,13,FALSE())</f>
        <v>1.8165</v>
      </c>
      <c r="K114" s="3" t="n">
        <f aca="false">VLOOKUP(B114,LU!$B$1:$N$51,5,FALSE())</f>
        <v>0.01</v>
      </c>
      <c r="L114" s="3" t="n">
        <f aca="false">VLOOKUP(A114,Soil!$B$2:$P$17,15,FALSE())</f>
        <v>0.3661</v>
      </c>
      <c r="M114" s="0" t="n">
        <f aca="false">SoilVeg!G114</f>
        <v>100</v>
      </c>
      <c r="N114" s="0" t="n">
        <f aca="false">SoilVeg!H114</f>
        <v>1</v>
      </c>
      <c r="O114" s="0" t="n">
        <f aca="false">VLOOKUP(A114,Soil!$B$2:$S$14,18,FALSE())</f>
        <v>1</v>
      </c>
    </row>
    <row r="115" customFormat="false" ht="14.25" hidden="false" customHeight="false" outlineLevel="0" collapsed="false">
      <c r="A115" s="1" t="str">
        <f aca="false">SoilVeg!B115</f>
        <v>SA</v>
      </c>
      <c r="B115" s="1" t="str">
        <f aca="false">SoilVeg!D115</f>
        <v>AZPPL</v>
      </c>
      <c r="C115" s="1" t="str">
        <f aca="false">SoilVeg!A115</f>
        <v>SAAZPPL</v>
      </c>
      <c r="D115" s="0" t="n">
        <f aca="false">IF(VLOOKUP(SoilVeg!C115,LU!$A$2:$O$27,15,FALSE())=0,VLOOKUP(A115,Soil!$B$2:$R$14,8,FALSE()),0.000000000001)</f>
        <v>1.79593033564815E-005</v>
      </c>
      <c r="E115" s="0" t="n">
        <f aca="false">IF(VLOOKUP(SoilVeg!C115,LU!$A$2:$O$27,15,FALSE())=0,VLOOKUP(A115,Soil!$B$2:$R$14,11,FALSE()),0.000000000001)</f>
        <v>0.000473427297617844</v>
      </c>
      <c r="F115" s="3" t="n">
        <f aca="false">VLOOKUP(A115,Soil!$B$2:$P$17,14,FALSE())</f>
        <v>0.016</v>
      </c>
      <c r="G115" s="3" t="n">
        <f aca="false">VLOOKUP(B115,LU!$B$1:$N$51,6,FALSE())</f>
        <v>0</v>
      </c>
      <c r="H115" s="3" t="n">
        <f aca="false">VLOOKUP(B115,LU!$B$1:$N$51,7,FALSE())</f>
        <v>0</v>
      </c>
      <c r="I115" s="3" t="n">
        <f aca="false">VLOOKUP(B115,LU!$B$1:$N$51,8,FALSE())</f>
        <v>2.5</v>
      </c>
      <c r="J115" s="3" t="n">
        <f aca="false">VLOOKUP(A115,Soil!$B$2:$P$17,13,FALSE())</f>
        <v>1.8165</v>
      </c>
      <c r="K115" s="3" t="n">
        <f aca="false">VLOOKUP(B115,LU!$B$1:$N$51,5,FALSE())</f>
        <v>0.02</v>
      </c>
      <c r="L115" s="3" t="n">
        <f aca="false">VLOOKUP(A115,Soil!$B$2:$P$17,15,FALSE())</f>
        <v>0.3661</v>
      </c>
      <c r="M115" s="0" t="n">
        <f aca="false">SoilVeg!G115</f>
        <v>0.182</v>
      </c>
      <c r="N115" s="0" t="n">
        <f aca="false">SoilVeg!H115</f>
        <v>0.245</v>
      </c>
      <c r="O115" s="0" t="n">
        <f aca="false">VLOOKUP(A115,Soil!$B$2:$S$14,18,FALSE())</f>
        <v>1</v>
      </c>
    </row>
    <row r="116" customFormat="false" ht="14.25" hidden="false" customHeight="false" outlineLevel="0" collapsed="false">
      <c r="A116" s="1" t="str">
        <f aca="false">SoilVeg!B116</f>
        <v>SA</v>
      </c>
      <c r="B116" s="1" t="str">
        <f aca="false">SoilVeg!D116</f>
        <v>AZPP</v>
      </c>
      <c r="C116" s="1" t="str">
        <f aca="false">SoilVeg!A116</f>
        <v>SAAZPP</v>
      </c>
      <c r="D116" s="0" t="n">
        <f aca="false">IF(VLOOKUP(SoilVeg!C116,LU!$A$2:$O$27,15,FALSE())=0,VLOOKUP(A116,Soil!$B$2:$R$14,8,FALSE()),0.000000000001)</f>
        <v>1.79593033564815E-005</v>
      </c>
      <c r="E116" s="0" t="n">
        <f aca="false">IF(VLOOKUP(SoilVeg!C116,LU!$A$2:$O$27,15,FALSE())=0,VLOOKUP(A116,Soil!$B$2:$R$14,11,FALSE()),0.000000000001)</f>
        <v>0.000473427297617844</v>
      </c>
      <c r="F116" s="3" t="n">
        <f aca="false">VLOOKUP(A116,Soil!$B$2:$P$17,14,FALSE())</f>
        <v>0.016</v>
      </c>
      <c r="G116" s="3" t="n">
        <f aca="false">VLOOKUP(B116,LU!$B$1:$N$51,6,FALSE())</f>
        <v>0</v>
      </c>
      <c r="H116" s="3" t="n">
        <f aca="false">VLOOKUP(B116,LU!$B$1:$N$51,7,FALSE())</f>
        <v>0</v>
      </c>
      <c r="I116" s="3" t="n">
        <f aca="false">VLOOKUP(B116,LU!$B$1:$N$51,8,FALSE())</f>
        <v>7</v>
      </c>
      <c r="J116" s="3" t="n">
        <f aca="false">VLOOKUP(A116,Soil!$B$2:$P$17,13,FALSE())</f>
        <v>1.8165</v>
      </c>
      <c r="K116" s="3" t="n">
        <f aca="false">VLOOKUP(B116,LU!$B$1:$N$51,5,FALSE())</f>
        <v>0.1</v>
      </c>
      <c r="L116" s="3" t="n">
        <f aca="false">VLOOKUP(A116,Soil!$B$2:$P$17,15,FALSE())</f>
        <v>0.3661</v>
      </c>
      <c r="M116" s="0" t="n">
        <f aca="false">SoilVeg!G116</f>
        <v>18.2</v>
      </c>
      <c r="N116" s="0" t="n">
        <f aca="false">SoilVeg!H116</f>
        <v>0.245</v>
      </c>
      <c r="O116" s="0" t="n">
        <f aca="false">VLOOKUP(A116,Soil!$B$2:$S$14,18,FALSE())</f>
        <v>1</v>
      </c>
    </row>
    <row r="117" customFormat="false" ht="14.25" hidden="false" customHeight="false" outlineLevel="0" collapsed="false">
      <c r="A117" s="1" t="str">
        <f aca="false">SoilVeg!B117</f>
        <v>SA</v>
      </c>
      <c r="B117" s="1" t="str">
        <f aca="false">SoilVeg!D117</f>
        <v>ETK</v>
      </c>
      <c r="C117" s="1" t="str">
        <f aca="false">SoilVeg!A117</f>
        <v>SAETK</v>
      </c>
      <c r="D117" s="0" t="n">
        <f aca="false">IF(VLOOKUP(SoilVeg!C117,LU!$A$2:$O$27,15,FALSE())=0,VLOOKUP(A117,Soil!$B$2:$R$14,8,FALSE()),0.000000000001)</f>
        <v>1.79593033564815E-005</v>
      </c>
      <c r="E117" s="0" t="n">
        <f aca="false">IF(VLOOKUP(SoilVeg!C117,LU!$A$2:$O$27,15,FALSE())=0,VLOOKUP(A117,Soil!$B$2:$R$14,11,FALSE()),0.000000000001)</f>
        <v>0.000473427297617844</v>
      </c>
      <c r="F117" s="3" t="n">
        <f aca="false">VLOOKUP(A117,Soil!$B$2:$P$17,14,FALSE())</f>
        <v>0.016</v>
      </c>
      <c r="G117" s="3" t="n">
        <f aca="false">VLOOKUP(B117,LU!$B$1:$N$51,6,FALSE())</f>
        <v>1.4</v>
      </c>
      <c r="H117" s="3" t="n">
        <f aca="false">VLOOKUP(B117,LU!$B$1:$N$51,7,FALSE())</f>
        <v>0.65</v>
      </c>
      <c r="I117" s="3" t="n">
        <f aca="false">VLOOKUP(B117,LU!$B$1:$N$51,8,FALSE())</f>
        <v>8</v>
      </c>
      <c r="J117" s="3" t="n">
        <f aca="false">VLOOKUP(A117,Soil!$B$2:$P$17,13,FALSE())</f>
        <v>1.8165</v>
      </c>
      <c r="K117" s="3" t="n">
        <f aca="false">VLOOKUP(B117,LU!$B$1:$N$51,5,FALSE())</f>
        <v>0.35</v>
      </c>
      <c r="L117" s="3" t="n">
        <f aca="false">VLOOKUP(A117,Soil!$B$2:$P$17,15,FALSE())</f>
        <v>0.3661</v>
      </c>
      <c r="M117" s="0" t="n">
        <f aca="false">SoilVeg!G117</f>
        <v>18.2</v>
      </c>
      <c r="N117" s="0" t="n">
        <f aca="false">SoilVeg!H117</f>
        <v>0.245</v>
      </c>
      <c r="O117" s="0" t="n">
        <f aca="false">VLOOKUP(A117,Soil!$B$2:$S$14,18,FALSE())</f>
        <v>1</v>
      </c>
    </row>
    <row r="118" customFormat="false" ht="14.25" hidden="false" customHeight="false" outlineLevel="0" collapsed="false">
      <c r="A118" s="1" t="str">
        <f aca="false">SoilVeg!B118</f>
        <v>SA</v>
      </c>
      <c r="B118" s="1" t="str">
        <f aca="false">SoilVeg!D118</f>
        <v>ETK1</v>
      </c>
      <c r="C118" s="1" t="str">
        <f aca="false">SoilVeg!A118</f>
        <v>SAETK1</v>
      </c>
      <c r="D118" s="0" t="n">
        <f aca="false">IF(VLOOKUP(SoilVeg!C118,LU!$A$2:$O$27,15,FALSE())=0,VLOOKUP(A118,Soil!$B$2:$R$14,8,FALSE()),0.000000000001)</f>
        <v>1.79593033564815E-005</v>
      </c>
      <c r="E118" s="0" t="n">
        <f aca="false">IF(VLOOKUP(SoilVeg!C118,LU!$A$2:$O$27,15,FALSE())=0,VLOOKUP(A118,Soil!$B$2:$R$14,11,FALSE()),0.000000000001)</f>
        <v>0.000473427297617844</v>
      </c>
      <c r="F118" s="3" t="n">
        <f aca="false">VLOOKUP(A118,Soil!$B$2:$P$17,14,FALSE())</f>
        <v>0.016</v>
      </c>
      <c r="G118" s="3" t="n">
        <f aca="false">VLOOKUP(B118,LU!$B$1:$N$51,6,FALSE())</f>
        <v>1</v>
      </c>
      <c r="H118" s="3" t="n">
        <f aca="false">VLOOKUP(B118,LU!$B$1:$N$51,7,FALSE())</f>
        <v>0.4</v>
      </c>
      <c r="I118" s="3" t="n">
        <f aca="false">VLOOKUP(B118,LU!$B$1:$N$51,8,FALSE())</f>
        <v>5</v>
      </c>
      <c r="J118" s="3" t="n">
        <f aca="false">VLOOKUP(A118,Soil!$B$2:$P$17,13,FALSE())</f>
        <v>1.8165</v>
      </c>
      <c r="K118" s="3" t="n">
        <f aca="false">VLOOKUP(B118,LU!$B$1:$N$51,5,FALSE())</f>
        <v>0.15</v>
      </c>
      <c r="L118" s="3" t="n">
        <f aca="false">VLOOKUP(A118,Soil!$B$2:$P$17,15,FALSE())</f>
        <v>0.3661</v>
      </c>
      <c r="M118" s="0" t="n">
        <f aca="false">SoilVeg!G118</f>
        <v>18.2</v>
      </c>
      <c r="N118" s="0" t="n">
        <f aca="false">SoilVeg!H118</f>
        <v>0.245</v>
      </c>
      <c r="O118" s="0" t="n">
        <f aca="false">VLOOKUP(A118,Soil!$B$2:$S$14,18,FALSE())</f>
        <v>1</v>
      </c>
    </row>
    <row r="119" customFormat="false" ht="14.25" hidden="false" customHeight="false" outlineLevel="0" collapsed="false">
      <c r="A119" s="1" t="str">
        <f aca="false">SoilVeg!B119</f>
        <v>SA</v>
      </c>
      <c r="B119" s="1" t="str">
        <f aca="false">SoilVeg!D119</f>
        <v>ETK2</v>
      </c>
      <c r="C119" s="1" t="str">
        <f aca="false">SoilVeg!A119</f>
        <v>SAETK2</v>
      </c>
      <c r="D119" s="0" t="n">
        <f aca="false">IF(VLOOKUP(SoilVeg!C119,LU!$A$2:$O$27,15,FALSE())=0,VLOOKUP(A119,Soil!$B$2:$R$14,8,FALSE()),0.000000000001)</f>
        <v>1.79593033564815E-005</v>
      </c>
      <c r="E119" s="0" t="n">
        <f aca="false">IF(VLOOKUP(SoilVeg!C119,LU!$A$2:$O$27,15,FALSE())=0,VLOOKUP(A119,Soil!$B$2:$R$14,11,FALSE()),0.000000000001)</f>
        <v>0.000473427297617844</v>
      </c>
      <c r="F119" s="3" t="n">
        <f aca="false">VLOOKUP(A119,Soil!$B$2:$P$17,14,FALSE())</f>
        <v>0.016</v>
      </c>
      <c r="G119" s="3" t="n">
        <f aca="false">VLOOKUP(B119,LU!$B$1:$N$51,6,FALSE())</f>
        <v>1.1</v>
      </c>
      <c r="H119" s="3" t="n">
        <f aca="false">VLOOKUP(B119,LU!$B$1:$N$51,7,FALSE())</f>
        <v>0.4</v>
      </c>
      <c r="I119" s="3" t="n">
        <f aca="false">VLOOKUP(B119,LU!$B$1:$N$51,8,FALSE())</f>
        <v>7</v>
      </c>
      <c r="J119" s="3" t="n">
        <f aca="false">VLOOKUP(A119,Soil!$B$2:$P$17,13,FALSE())</f>
        <v>1.8165</v>
      </c>
      <c r="K119" s="3" t="n">
        <f aca="false">VLOOKUP(B119,LU!$B$1:$N$51,5,FALSE())</f>
        <v>0.35</v>
      </c>
      <c r="L119" s="3" t="n">
        <f aca="false">VLOOKUP(A119,Soil!$B$2:$P$17,15,FALSE())</f>
        <v>0.3661</v>
      </c>
      <c r="M119" s="0" t="n">
        <f aca="false">SoilVeg!G119</f>
        <v>18.2</v>
      </c>
      <c r="N119" s="0" t="n">
        <f aca="false">SoilVeg!H119</f>
        <v>0.245</v>
      </c>
      <c r="O119" s="0" t="n">
        <f aca="false">VLOOKUP(A119,Soil!$B$2:$S$14,18,FALSE())</f>
        <v>1</v>
      </c>
    </row>
    <row r="120" customFormat="false" ht="14.25" hidden="false" customHeight="false" outlineLevel="0" collapsed="false">
      <c r="A120" s="1" t="str">
        <f aca="false">SoilVeg!B120</f>
        <v>SA</v>
      </c>
      <c r="B120" s="1" t="str">
        <f aca="false">SoilVeg!D120</f>
        <v>ETK3</v>
      </c>
      <c r="C120" s="1" t="str">
        <f aca="false">SoilVeg!A120</f>
        <v>SAETK3</v>
      </c>
      <c r="D120" s="0" t="n">
        <f aca="false">IF(VLOOKUP(SoilVeg!C120,LU!$A$2:$O$27,15,FALSE())=0,VLOOKUP(A120,Soil!$B$2:$R$14,8,FALSE()),0.000000000001)</f>
        <v>1.79593033564815E-005</v>
      </c>
      <c r="E120" s="0" t="n">
        <f aca="false">IF(VLOOKUP(SoilVeg!C120,LU!$A$2:$O$27,15,FALSE())=0,VLOOKUP(A120,Soil!$B$2:$R$14,11,FALSE()),0.000000000001)</f>
        <v>0.000473427297617844</v>
      </c>
      <c r="F120" s="3" t="n">
        <f aca="false">VLOOKUP(A120,Soil!$B$2:$P$17,14,FALSE())</f>
        <v>0.016</v>
      </c>
      <c r="G120" s="3" t="n">
        <f aca="false">VLOOKUP(B120,LU!$B$1:$N$51,6,FALSE())</f>
        <v>1.35454545455</v>
      </c>
      <c r="H120" s="3" t="n">
        <f aca="false">VLOOKUP(B120,LU!$B$1:$N$51,7,FALSE())</f>
        <v>0.62272727273</v>
      </c>
      <c r="I120" s="3" t="n">
        <f aca="false">VLOOKUP(B120,LU!$B$1:$N$51,8,FALSE())</f>
        <v>10</v>
      </c>
      <c r="J120" s="3" t="n">
        <f aca="false">VLOOKUP(A120,Soil!$B$2:$P$17,13,FALSE())</f>
        <v>1.8165</v>
      </c>
      <c r="K120" s="3" t="n">
        <f aca="false">VLOOKUP(B120,LU!$B$1:$N$51,5,FALSE())</f>
        <v>0.4</v>
      </c>
      <c r="L120" s="3" t="n">
        <f aca="false">VLOOKUP(A120,Soil!$B$2:$P$17,15,FALSE())</f>
        <v>0.3661</v>
      </c>
      <c r="M120" s="0" t="n">
        <f aca="false">SoilVeg!G120</f>
        <v>18.2</v>
      </c>
      <c r="N120" s="0" t="n">
        <f aca="false">SoilVeg!H120</f>
        <v>0.245</v>
      </c>
      <c r="O120" s="0" t="n">
        <f aca="false">VLOOKUP(A120,Soil!$B$2:$S$14,18,FALSE())</f>
        <v>1</v>
      </c>
    </row>
    <row r="121" customFormat="false" ht="14.25" hidden="false" customHeight="false" outlineLevel="0" collapsed="false">
      <c r="A121" s="1" t="str">
        <f aca="false">SoilVeg!B121</f>
        <v>SA</v>
      </c>
      <c r="B121" s="1" t="str">
        <f aca="false">SoilVeg!D121</f>
        <v>VT</v>
      </c>
      <c r="C121" s="1" t="str">
        <f aca="false">SoilVeg!A121</f>
        <v>SAVT</v>
      </c>
      <c r="D121" s="0" t="n">
        <f aca="false">IF(VLOOKUP(SoilVeg!C121,LU!$A$2:$O$27,15,FALSE())=0,VLOOKUP(A121,Soil!$B$2:$R$14,8,FALSE()),0.000000000001)</f>
        <v>1E-012</v>
      </c>
      <c r="E121" s="0" t="n">
        <f aca="false">IF(VLOOKUP(SoilVeg!C121,LU!$A$2:$O$27,15,FALSE())=0,VLOOKUP(A121,Soil!$B$2:$R$14,11,FALSE()),0.000000000001)</f>
        <v>1E-012</v>
      </c>
      <c r="F121" s="3" t="n">
        <f aca="false">VLOOKUP(A121,Soil!$B$2:$P$17,14,FALSE())</f>
        <v>0.016</v>
      </c>
      <c r="G121" s="3" t="n">
        <f aca="false">VLOOKUP(B121,LU!$B$1:$N$51,6,FALSE())</f>
        <v>0</v>
      </c>
      <c r="H121" s="3" t="n">
        <f aca="false">VLOOKUP(B121,LU!$B$1:$N$51,7,FALSE())</f>
        <v>0</v>
      </c>
      <c r="I121" s="3" t="n">
        <f aca="false">VLOOKUP(B121,LU!$B$1:$N$51,8,FALSE())</f>
        <v>0</v>
      </c>
      <c r="J121" s="3" t="n">
        <f aca="false">VLOOKUP(A121,Soil!$B$2:$P$17,13,FALSE())</f>
        <v>1.8165</v>
      </c>
      <c r="K121" s="3" t="n">
        <f aca="false">VLOOKUP(B121,LU!$B$1:$N$51,5,FALSE())</f>
        <v>0.03</v>
      </c>
      <c r="L121" s="3" t="n">
        <f aca="false">VLOOKUP(A121,Soil!$B$2:$P$17,15,FALSE())</f>
        <v>0.3661</v>
      </c>
      <c r="M121" s="0" t="n">
        <f aca="false">SoilVeg!G121</f>
        <v>100</v>
      </c>
      <c r="N121" s="0" t="n">
        <f aca="false">SoilVeg!H121</f>
        <v>1</v>
      </c>
      <c r="O121" s="0" t="n">
        <f aca="false">VLOOKUP(A121,Soil!$B$2:$S$14,18,FALSE())</f>
        <v>1</v>
      </c>
    </row>
    <row r="122" customFormat="false" ht="14.25" hidden="false" customHeight="false" outlineLevel="0" collapsed="false">
      <c r="A122" s="1" t="str">
        <f aca="false">SoilVeg!B122</f>
        <v>SA</v>
      </c>
      <c r="B122" s="1" t="str">
        <f aca="false">SoilVeg!D122</f>
        <v>VP</v>
      </c>
      <c r="C122" s="1" t="str">
        <f aca="false">SoilVeg!A122</f>
        <v>SAVP</v>
      </c>
      <c r="D122" s="0" t="n">
        <f aca="false">IF(VLOOKUP(SoilVeg!C122,LU!$A$2:$O$27,15,FALSE())=0,VLOOKUP(A122,Soil!$B$2:$R$14,8,FALSE()),0.000000000001)</f>
        <v>1E-012</v>
      </c>
      <c r="E122" s="0" t="n">
        <f aca="false">IF(VLOOKUP(SoilVeg!C122,LU!$A$2:$O$27,15,FALSE())=0,VLOOKUP(A122,Soil!$B$2:$R$14,11,FALSE()),0.000000000001)</f>
        <v>1E-012</v>
      </c>
      <c r="F122" s="3" t="n">
        <f aca="false">VLOOKUP(A122,Soil!$B$2:$P$17,14,FALSE())</f>
        <v>0.016</v>
      </c>
      <c r="G122" s="3" t="n">
        <f aca="false">VLOOKUP(B122,LU!$B$1:$N$51,6,FALSE())</f>
        <v>0</v>
      </c>
      <c r="H122" s="3" t="n">
        <f aca="false">VLOOKUP(B122,LU!$B$1:$N$51,7,FALSE())</f>
        <v>0</v>
      </c>
      <c r="I122" s="3" t="n">
        <f aca="false">VLOOKUP(B122,LU!$B$1:$N$51,8,FALSE())</f>
        <v>0</v>
      </c>
      <c r="J122" s="3" t="n">
        <f aca="false">VLOOKUP(A122,Soil!$B$2:$P$17,13,FALSE())</f>
        <v>1.8165</v>
      </c>
      <c r="K122" s="3" t="n">
        <f aca="false">VLOOKUP(B122,LU!$B$1:$N$51,5,FALSE())</f>
        <v>0.01</v>
      </c>
      <c r="L122" s="3" t="n">
        <f aca="false">VLOOKUP(A122,Soil!$B$2:$P$17,15,FALSE())</f>
        <v>0.3661</v>
      </c>
      <c r="M122" s="0" t="n">
        <f aca="false">SoilVeg!G122</f>
        <v>100</v>
      </c>
      <c r="N122" s="0" t="n">
        <f aca="false">SoilVeg!H122</f>
        <v>1</v>
      </c>
      <c r="O122" s="0" t="n">
        <f aca="false">VLOOKUP(A122,Soil!$B$2:$S$14,18,FALSE())</f>
        <v>1</v>
      </c>
    </row>
    <row r="123" customFormat="false" ht="14.25" hidden="false" customHeight="false" outlineLevel="0" collapsed="false">
      <c r="A123" s="1" t="str">
        <f aca="false">SoilVeg!B123</f>
        <v>SA</v>
      </c>
      <c r="B123" s="1" t="str">
        <f aca="false">SoilVeg!D123</f>
        <v>TPT</v>
      </c>
      <c r="C123" s="1" t="str">
        <f aca="false">SoilVeg!A123</f>
        <v>SATPT</v>
      </c>
      <c r="D123" s="0" t="n">
        <f aca="false">IF(VLOOKUP(SoilVeg!C123,LU!$A$2:$O$27,15,FALSE())=0,VLOOKUP(A123,Soil!$B$2:$R$14,8,FALSE()),0.000000000001)</f>
        <v>1.79593033564815E-005</v>
      </c>
      <c r="E123" s="0" t="n">
        <f aca="false">IF(VLOOKUP(SoilVeg!C123,LU!$A$2:$O$27,15,FALSE())=0,VLOOKUP(A123,Soil!$B$2:$R$14,11,FALSE()),0.000000000001)</f>
        <v>0.000473427297617844</v>
      </c>
      <c r="F123" s="3" t="n">
        <f aca="false">VLOOKUP(A123,Soil!$B$2:$P$17,14,FALSE())</f>
        <v>0.016</v>
      </c>
      <c r="G123" s="3" t="n">
        <f aca="false">VLOOKUP(B123,LU!$B$1:$N$51,6,FALSE())</f>
        <v>1.1</v>
      </c>
      <c r="H123" s="3" t="n">
        <f aca="false">VLOOKUP(B123,LU!$B$1:$N$51,7,FALSE())</f>
        <v>0.4</v>
      </c>
      <c r="I123" s="3" t="n">
        <f aca="false">VLOOKUP(B123,LU!$B$1:$N$51,8,FALSE())</f>
        <v>7</v>
      </c>
      <c r="J123" s="3" t="n">
        <f aca="false">VLOOKUP(A123,Soil!$B$2:$P$17,13,FALSE())</f>
        <v>1.8165</v>
      </c>
      <c r="K123" s="3" t="n">
        <f aca="false">VLOOKUP(B123,LU!$B$1:$N$51,5,FALSE())</f>
        <v>0.275</v>
      </c>
      <c r="L123" s="3" t="n">
        <f aca="false">VLOOKUP(A123,Soil!$B$2:$P$17,15,FALSE())</f>
        <v>0.3661</v>
      </c>
      <c r="M123" s="0" t="n">
        <f aca="false">SoilVeg!G123</f>
        <v>18.2</v>
      </c>
      <c r="N123" s="0" t="n">
        <f aca="false">SoilVeg!H123</f>
        <v>0.245</v>
      </c>
      <c r="O123" s="0" t="n">
        <f aca="false">VLOOKUP(A123,Soil!$B$2:$S$14,18,FALSE())</f>
        <v>1</v>
      </c>
    </row>
    <row r="124" customFormat="false" ht="14.25" hidden="false" customHeight="false" outlineLevel="0" collapsed="false">
      <c r="A124" s="1" t="str">
        <f aca="false">SoilVeg!B124</f>
        <v>SA</v>
      </c>
      <c r="B124" s="1" t="str">
        <f aca="false">SoilVeg!D124</f>
        <v>VPT</v>
      </c>
      <c r="C124" s="1" t="str">
        <f aca="false">SoilVeg!A124</f>
        <v>SAVPT</v>
      </c>
      <c r="D124" s="0" t="n">
        <f aca="false">IF(VLOOKUP(SoilVeg!C124,LU!$A$2:$O$27,15,FALSE())=0,VLOOKUP(A124,Soil!$B$2:$R$14,8,FALSE()),0.000000000001)</f>
        <v>1E-012</v>
      </c>
      <c r="E124" s="0" t="n">
        <f aca="false">IF(VLOOKUP(SoilVeg!C124,LU!$A$2:$O$27,15,FALSE())=0,VLOOKUP(A124,Soil!$B$2:$R$14,11,FALSE()),0.000000000001)</f>
        <v>1E-012</v>
      </c>
      <c r="F124" s="3" t="n">
        <f aca="false">VLOOKUP(A124,Soil!$B$2:$P$17,14,FALSE())</f>
        <v>0.016</v>
      </c>
      <c r="G124" s="3" t="n">
        <f aca="false">VLOOKUP(B124,LU!$B$1:$N$51,6,FALSE())</f>
        <v>0</v>
      </c>
      <c r="H124" s="3" t="n">
        <f aca="false">VLOOKUP(B124,LU!$B$1:$N$51,7,FALSE())</f>
        <v>0</v>
      </c>
      <c r="I124" s="3" t="n">
        <f aca="false">VLOOKUP(B124,LU!$B$1:$N$51,8,FALSE())</f>
        <v>150</v>
      </c>
      <c r="J124" s="3" t="n">
        <f aca="false">VLOOKUP(A124,Soil!$B$2:$P$17,13,FALSE())</f>
        <v>1.8165</v>
      </c>
      <c r="K124" s="3" t="n">
        <f aca="false">VLOOKUP(B124,LU!$B$1:$N$51,5,FALSE())</f>
        <v>0.01</v>
      </c>
      <c r="L124" s="3" t="n">
        <f aca="false">VLOOKUP(A124,Soil!$B$2:$P$17,15,FALSE())</f>
        <v>0.3661</v>
      </c>
      <c r="M124" s="0" t="n">
        <f aca="false">SoilVeg!G124</f>
        <v>100</v>
      </c>
      <c r="N124" s="0" t="n">
        <f aca="false">SoilVeg!H124</f>
        <v>1</v>
      </c>
      <c r="O124" s="0" t="n">
        <f aca="false">VLOOKUP(A124,Soil!$B$2:$S$14,18,FALSE())</f>
        <v>1</v>
      </c>
    </row>
    <row r="125" customFormat="false" ht="14.25" hidden="false" customHeight="false" outlineLevel="0" collapsed="false">
      <c r="A125" s="1" t="str">
        <f aca="false">SoilVeg!B125</f>
        <v>SA</v>
      </c>
      <c r="B125" s="1" t="str">
        <f aca="false">SoilVeg!D125</f>
        <v>MOK</v>
      </c>
      <c r="C125" s="1" t="str">
        <f aca="false">SoilVeg!A125</f>
        <v>SAMOK</v>
      </c>
      <c r="D125" s="0" t="n">
        <f aca="false">IF(VLOOKUP(SoilVeg!C125,LU!$A$2:$O$27,15,FALSE())=0,VLOOKUP(A125,Soil!$B$2:$R$14,8,FALSE()),0.000000000001)</f>
        <v>1.79593033564815E-005</v>
      </c>
      <c r="E125" s="0" t="n">
        <f aca="false">IF(VLOOKUP(SoilVeg!C125,LU!$A$2:$O$27,15,FALSE())=0,VLOOKUP(A125,Soil!$B$2:$R$14,11,FALSE()),0.000000000001)</f>
        <v>0.000473427297617844</v>
      </c>
      <c r="F125" s="3" t="n">
        <f aca="false">VLOOKUP(A125,Soil!$B$2:$P$17,14,FALSE())</f>
        <v>0.016</v>
      </c>
      <c r="G125" s="3" t="n">
        <f aca="false">VLOOKUP(B125,LU!$B$1:$N$51,6,FALSE())</f>
        <v>1.35454545455</v>
      </c>
      <c r="H125" s="3" t="n">
        <f aca="false">VLOOKUP(B125,LU!$B$1:$N$51,7,FALSE())</f>
        <v>0.62272727273</v>
      </c>
      <c r="I125" s="3" t="n">
        <f aca="false">VLOOKUP(B125,LU!$B$1:$N$51,8,FALSE())</f>
        <v>10</v>
      </c>
      <c r="J125" s="3" t="n">
        <f aca="false">VLOOKUP(A125,Soil!$B$2:$P$17,13,FALSE())</f>
        <v>1.8165</v>
      </c>
      <c r="K125" s="3" t="n">
        <f aca="false">VLOOKUP(B125,LU!$B$1:$N$51,5,FALSE())</f>
        <v>0.4</v>
      </c>
      <c r="L125" s="3" t="n">
        <f aca="false">VLOOKUP(A125,Soil!$B$2:$P$17,15,FALSE())</f>
        <v>0.3661</v>
      </c>
      <c r="M125" s="0" t="n">
        <f aca="false">SoilVeg!G125</f>
        <v>18.2</v>
      </c>
      <c r="N125" s="0" t="n">
        <f aca="false">SoilVeg!H125</f>
        <v>0.245</v>
      </c>
      <c r="O125" s="0" t="n">
        <f aca="false">VLOOKUP(A125,Soil!$B$2:$S$14,18,FALSE())</f>
        <v>1</v>
      </c>
    </row>
    <row r="126" customFormat="false" ht="14.25" hidden="false" customHeight="false" outlineLevel="0" collapsed="false">
      <c r="A126" s="1" t="str">
        <f aca="false">SoilVeg!B126</f>
        <v>SA</v>
      </c>
      <c r="B126" s="1" t="str">
        <f aca="false">SoilVeg!D126</f>
        <v>RET</v>
      </c>
      <c r="C126" s="1" t="str">
        <f aca="false">SoilVeg!A126</f>
        <v>SARET</v>
      </c>
      <c r="D126" s="0" t="n">
        <f aca="false">IF(VLOOKUP(SoilVeg!C126,LU!$A$2:$O$27,15,FALSE())=0,VLOOKUP(A126,Soil!$B$2:$R$14,8,FALSE()),0.000000000001)</f>
        <v>1.79593033564815E-005</v>
      </c>
      <c r="E126" s="0" t="n">
        <f aca="false">IF(VLOOKUP(SoilVeg!C126,LU!$A$2:$O$27,15,FALSE())=0,VLOOKUP(A126,Soil!$B$2:$R$14,11,FALSE()),0.000000000001)</f>
        <v>0.000473427297617844</v>
      </c>
      <c r="F126" s="3" t="n">
        <f aca="false">VLOOKUP(A126,Soil!$B$2:$P$17,14,FALSE())</f>
        <v>0.016</v>
      </c>
      <c r="G126" s="3" t="n">
        <f aca="false">VLOOKUP(B126,LU!$B$1:$N$51,6,FALSE())</f>
        <v>1.1</v>
      </c>
      <c r="H126" s="3" t="n">
        <f aca="false">VLOOKUP(B126,LU!$B$1:$N$51,7,FALSE())</f>
        <v>0.4</v>
      </c>
      <c r="I126" s="3" t="n">
        <f aca="false">VLOOKUP(B126,LU!$B$1:$N$51,8,FALSE())</f>
        <v>150</v>
      </c>
      <c r="J126" s="3" t="n">
        <f aca="false">VLOOKUP(A126,Soil!$B$2:$P$17,13,FALSE())</f>
        <v>1.8165</v>
      </c>
      <c r="K126" s="3" t="n">
        <f aca="false">VLOOKUP(B126,LU!$B$1:$N$51,5,FALSE())</f>
        <v>0.275</v>
      </c>
      <c r="L126" s="3" t="n">
        <f aca="false">VLOOKUP(A126,Soil!$B$2:$P$17,15,FALSE())</f>
        <v>0.3661</v>
      </c>
      <c r="M126" s="0" t="n">
        <f aca="false">SoilVeg!G126</f>
        <v>18.2</v>
      </c>
      <c r="N126" s="0" t="n">
        <f aca="false">SoilVeg!H126</f>
        <v>0.245</v>
      </c>
      <c r="O126" s="0" t="n">
        <f aca="false">VLOOKUP(A126,Soil!$B$2:$S$14,18,FALSE())</f>
        <v>1</v>
      </c>
    </row>
    <row r="127" customFormat="false" ht="14.25" hidden="false" customHeight="false" outlineLevel="0" collapsed="false">
      <c r="A127" s="1" t="str">
        <f aca="false">SoilVeg!B127</f>
        <v>SAC</v>
      </c>
      <c r="B127" s="1" t="str">
        <f aca="false">SoilVeg!D127</f>
        <v>OP</v>
      </c>
      <c r="C127" s="1" t="str">
        <f aca="false">SoilVeg!A127</f>
        <v>SACOP</v>
      </c>
      <c r="D127" s="0" t="n">
        <f aca="false">IF(VLOOKUP(SoilVeg!C127,LU!$A$2:$O$27,15,FALSE())=0,VLOOKUP(A127,Soil!$B$2:$R$14,8,FALSE()),0.000000000001)</f>
        <v>0</v>
      </c>
      <c r="E127" s="0" t="n">
        <f aca="false">IF(VLOOKUP(SoilVeg!C127,LU!$A$2:$O$27,15,FALSE())=0,VLOOKUP(A127,Soil!$B$2:$R$14,11,FALSE()),0.000000000001)</f>
        <v>0</v>
      </c>
      <c r="F127" s="3" t="n">
        <f aca="false">VLOOKUP(A127,Soil!$B$2:$P$17,14,FALSE())</f>
        <v>0.012</v>
      </c>
      <c r="G127" s="3" t="n">
        <f aca="false">VLOOKUP(B127,LU!$B$1:$N$51,6,FALSE())</f>
        <v>0.16</v>
      </c>
      <c r="H127" s="3" t="n">
        <f aca="false">VLOOKUP(B127,LU!$B$1:$N$51,7,FALSE())</f>
        <v>0.13</v>
      </c>
      <c r="I127" s="3" t="n">
        <f aca="false">VLOOKUP(B127,LU!$B$1:$N$51,8,FALSE())</f>
        <v>5</v>
      </c>
      <c r="J127" s="3" t="n">
        <f aca="false">VLOOKUP(A127,Soil!$B$2:$P$17,13,FALSE())</f>
        <v>0</v>
      </c>
      <c r="K127" s="3" t="n">
        <f aca="false">VLOOKUP(B127,LU!$B$1:$N$51,5,FALSE())</f>
        <v>0.075</v>
      </c>
      <c r="L127" s="3" t="n">
        <f aca="false">VLOOKUP(A127,Soil!$B$2:$P$17,15,FALSE())</f>
        <v>0</v>
      </c>
      <c r="M127" s="0" t="n">
        <f aca="false">SoilVeg!G127</f>
        <v>0</v>
      </c>
      <c r="N127" s="0" t="n">
        <f aca="false">SoilVeg!H127</f>
        <v>0</v>
      </c>
      <c r="O127" s="0" t="n">
        <f aca="false">VLOOKUP(A127,Soil!$B$2:$S$14,18,FALSE())</f>
        <v>0</v>
      </c>
    </row>
    <row r="128" customFormat="false" ht="14.25" hidden="false" customHeight="false" outlineLevel="0" collapsed="false">
      <c r="A128" s="1" t="str">
        <f aca="false">SoilVeg!B128</f>
        <v>SAC</v>
      </c>
      <c r="B128" s="1" t="str">
        <f aca="false">SoilVeg!D128</f>
        <v>OPTP</v>
      </c>
      <c r="C128" s="1" t="str">
        <f aca="false">SoilVeg!A128</f>
        <v>SACOPTP</v>
      </c>
      <c r="D128" s="0" t="n">
        <f aca="false">IF(VLOOKUP(SoilVeg!C128,LU!$A$2:$O$27,15,FALSE())=0,VLOOKUP(A128,Soil!$B$2:$R$14,8,FALSE()),0.000000000001)</f>
        <v>0</v>
      </c>
      <c r="E128" s="0" t="n">
        <f aca="false">IF(VLOOKUP(SoilVeg!C128,LU!$A$2:$O$27,15,FALSE())=0,VLOOKUP(A128,Soil!$B$2:$R$14,11,FALSE()),0.000000000001)</f>
        <v>0</v>
      </c>
      <c r="F128" s="3" t="n">
        <f aca="false">VLOOKUP(A128,Soil!$B$2:$P$17,14,FALSE())</f>
        <v>0.012</v>
      </c>
      <c r="G128" s="3" t="n">
        <f aca="false">VLOOKUP(B128,LU!$B$1:$N$51,6,FALSE())</f>
        <v>1.1</v>
      </c>
      <c r="H128" s="3" t="n">
        <f aca="false">VLOOKUP(B128,LU!$B$1:$N$51,7,FALSE())</f>
        <v>0.4</v>
      </c>
      <c r="I128" s="3" t="n">
        <f aca="false">VLOOKUP(B128,LU!$B$1:$N$51,8,FALSE())</f>
        <v>7</v>
      </c>
      <c r="J128" s="3" t="n">
        <f aca="false">VLOOKUP(A128,Soil!$B$2:$P$17,13,FALSE())</f>
        <v>0</v>
      </c>
      <c r="K128" s="3" t="n">
        <f aca="false">VLOOKUP(B128,LU!$B$1:$N$51,5,FALSE())</f>
        <v>0.275</v>
      </c>
      <c r="L128" s="3" t="n">
        <f aca="false">VLOOKUP(A128,Soil!$B$2:$P$17,15,FALSE())</f>
        <v>0</v>
      </c>
      <c r="M128" s="0" t="n">
        <f aca="false">SoilVeg!G128</f>
        <v>0</v>
      </c>
      <c r="N128" s="0" t="n">
        <f aca="false">SoilVeg!H128</f>
        <v>0</v>
      </c>
      <c r="O128" s="0" t="n">
        <f aca="false">VLOOKUP(A128,Soil!$B$2:$S$14,18,FALSE())</f>
        <v>0</v>
      </c>
    </row>
    <row r="129" customFormat="false" ht="14.25" hidden="false" customHeight="false" outlineLevel="0" collapsed="false">
      <c r="A129" s="1" t="str">
        <f aca="false">SoilVeg!B129</f>
        <v>SAC</v>
      </c>
      <c r="B129" s="1" t="str">
        <f aca="false">SoilVeg!D129</f>
        <v>OPSR</v>
      </c>
      <c r="C129" s="1" t="str">
        <f aca="false">SoilVeg!A129</f>
        <v>SACOPSR</v>
      </c>
      <c r="D129" s="0" t="n">
        <f aca="false">IF(VLOOKUP(SoilVeg!C129,LU!$A$2:$O$27,15,FALSE())=0,VLOOKUP(A129,Soil!$B$2:$R$14,8,FALSE()),0.000000000001)</f>
        <v>0</v>
      </c>
      <c r="E129" s="0" t="n">
        <f aca="false">IF(VLOOKUP(SoilVeg!C129,LU!$A$2:$O$27,15,FALSE())=0,VLOOKUP(A129,Soil!$B$2:$R$14,11,FALSE()),0.000000000001)</f>
        <v>0</v>
      </c>
      <c r="F129" s="3" t="n">
        <f aca="false">VLOOKUP(A129,Soil!$B$2:$P$17,14,FALSE())</f>
        <v>0.012</v>
      </c>
      <c r="G129" s="3" t="n">
        <f aca="false">VLOOKUP(B129,LU!$B$1:$N$51,6,FALSE())</f>
        <v>0.26</v>
      </c>
      <c r="H129" s="3" t="n">
        <f aca="false">VLOOKUP(B129,LU!$B$1:$N$51,7,FALSE())</f>
        <v>0.25</v>
      </c>
      <c r="I129" s="3" t="n">
        <f aca="false">VLOOKUP(B129,LU!$B$1:$N$51,8,FALSE())</f>
        <v>4</v>
      </c>
      <c r="J129" s="3" t="n">
        <f aca="false">VLOOKUP(A129,Soil!$B$2:$P$17,13,FALSE())</f>
        <v>0</v>
      </c>
      <c r="K129" s="3" t="n">
        <f aca="false">VLOOKUP(B129,LU!$B$1:$N$51,5,FALSE())</f>
        <v>0.06</v>
      </c>
      <c r="L129" s="3" t="n">
        <f aca="false">VLOOKUP(A129,Soil!$B$2:$P$17,15,FALSE())</f>
        <v>0</v>
      </c>
      <c r="M129" s="0" t="n">
        <f aca="false">SoilVeg!G129</f>
        <v>0</v>
      </c>
      <c r="N129" s="0" t="n">
        <f aca="false">SoilVeg!H129</f>
        <v>0</v>
      </c>
      <c r="O129" s="0" t="n">
        <f aca="false">VLOOKUP(A129,Soil!$B$2:$S$14,18,FALSE())</f>
        <v>0</v>
      </c>
    </row>
    <row r="130" customFormat="false" ht="14.25" hidden="false" customHeight="false" outlineLevel="0" collapsed="false">
      <c r="A130" s="1" t="str">
        <f aca="false">SoilVeg!B130</f>
        <v>SAC</v>
      </c>
      <c r="B130" s="1" t="str">
        <f aca="false">SoilVeg!D130</f>
        <v>OPUR</v>
      </c>
      <c r="C130" s="1" t="str">
        <f aca="false">SoilVeg!A130</f>
        <v>SACOPUR</v>
      </c>
      <c r="D130" s="0" t="n">
        <f aca="false">IF(VLOOKUP(SoilVeg!C130,LU!$A$2:$O$27,15,FALSE())=0,VLOOKUP(A130,Soil!$B$2:$R$14,8,FALSE()),0.000000000001)</f>
        <v>0</v>
      </c>
      <c r="E130" s="0" t="n">
        <f aca="false">IF(VLOOKUP(SoilVeg!C130,LU!$A$2:$O$27,15,FALSE())=0,VLOOKUP(A130,Soil!$B$2:$R$14,11,FALSE()),0.000000000001)</f>
        <v>0</v>
      </c>
      <c r="F130" s="3" t="n">
        <f aca="false">VLOOKUP(A130,Soil!$B$2:$P$17,14,FALSE())</f>
        <v>0.012</v>
      </c>
      <c r="G130" s="3" t="n">
        <f aca="false">VLOOKUP(B130,LU!$B$1:$N$51,6,FALSE())</f>
        <v>0.4</v>
      </c>
      <c r="H130" s="3" t="n">
        <f aca="false">VLOOKUP(B130,LU!$B$1:$N$51,7,FALSE())</f>
        <v>0.3</v>
      </c>
      <c r="I130" s="3" t="n">
        <f aca="false">VLOOKUP(B130,LU!$B$1:$N$51,8,FALSE())</f>
        <v>6</v>
      </c>
      <c r="J130" s="3" t="n">
        <f aca="false">VLOOKUP(A130,Soil!$B$2:$P$17,13,FALSE())</f>
        <v>0</v>
      </c>
      <c r="K130" s="3" t="n">
        <f aca="false">VLOOKUP(B130,LU!$B$1:$N$51,5,FALSE())</f>
        <v>0.1</v>
      </c>
      <c r="L130" s="3" t="n">
        <f aca="false">VLOOKUP(A130,Soil!$B$2:$P$17,15,FALSE())</f>
        <v>0</v>
      </c>
      <c r="M130" s="0" t="n">
        <f aca="false">SoilVeg!G130</f>
        <v>0</v>
      </c>
      <c r="N130" s="0" t="n">
        <f aca="false">SoilVeg!H130</f>
        <v>0</v>
      </c>
      <c r="O130" s="0" t="n">
        <f aca="false">VLOOKUP(A130,Soil!$B$2:$S$14,18,FALSE())</f>
        <v>0</v>
      </c>
    </row>
    <row r="131" customFormat="false" ht="14.25" hidden="false" customHeight="false" outlineLevel="0" collapsed="false">
      <c r="A131" s="1" t="str">
        <f aca="false">SoilVeg!B131</f>
        <v>SAC</v>
      </c>
      <c r="B131" s="1" t="str">
        <f aca="false">SoilVeg!D131</f>
        <v>OPU</v>
      </c>
      <c r="C131" s="1" t="str">
        <f aca="false">SoilVeg!A131</f>
        <v>SACOPU</v>
      </c>
      <c r="D131" s="0" t="n">
        <f aca="false">IF(VLOOKUP(SoilVeg!C131,LU!$A$2:$O$27,15,FALSE())=0,VLOOKUP(A131,Soil!$B$2:$R$14,8,FALSE()),0.000000000001)</f>
        <v>0</v>
      </c>
      <c r="E131" s="0" t="n">
        <f aca="false">IF(VLOOKUP(SoilVeg!C131,LU!$A$2:$O$27,15,FALSE())=0,VLOOKUP(A131,Soil!$B$2:$R$14,11,FALSE()),0.000000000001)</f>
        <v>0</v>
      </c>
      <c r="F131" s="3" t="n">
        <f aca="false">VLOOKUP(A131,Soil!$B$2:$P$17,14,FALSE())</f>
        <v>0.012</v>
      </c>
      <c r="G131" s="3" t="n">
        <f aca="false">VLOOKUP(B131,LU!$B$1:$N$51,6,FALSE())</f>
        <v>0</v>
      </c>
      <c r="H131" s="3" t="n">
        <f aca="false">VLOOKUP(B131,LU!$B$1:$N$51,7,FALSE())</f>
        <v>0</v>
      </c>
      <c r="I131" s="3" t="n">
        <f aca="false">VLOOKUP(B131,LU!$B$1:$N$51,8,FALSE())</f>
        <v>3.5</v>
      </c>
      <c r="J131" s="3" t="n">
        <f aca="false">VLOOKUP(A131,Soil!$B$2:$P$17,13,FALSE())</f>
        <v>0</v>
      </c>
      <c r="K131" s="3" t="n">
        <f aca="false">VLOOKUP(B131,LU!$B$1:$N$51,5,FALSE())</f>
        <v>0.03</v>
      </c>
      <c r="L131" s="3" t="n">
        <f aca="false">VLOOKUP(A131,Soil!$B$2:$P$17,15,FALSE())</f>
        <v>0</v>
      </c>
      <c r="M131" s="0" t="n">
        <f aca="false">SoilVeg!G131</f>
        <v>0</v>
      </c>
      <c r="N131" s="0" t="n">
        <f aca="false">SoilVeg!H131</f>
        <v>0</v>
      </c>
      <c r="O131" s="0" t="n">
        <f aca="false">VLOOKUP(A131,Soil!$B$2:$S$14,18,FALSE())</f>
        <v>0</v>
      </c>
    </row>
    <row r="132" customFormat="false" ht="14.25" hidden="false" customHeight="false" outlineLevel="0" collapsed="false">
      <c r="A132" s="1" t="str">
        <f aca="false">SoilVeg!B132</f>
        <v>SAC</v>
      </c>
      <c r="B132" s="1" t="str">
        <f aca="false">SoilVeg!D132</f>
        <v>TP</v>
      </c>
      <c r="C132" s="1" t="str">
        <f aca="false">SoilVeg!A132</f>
        <v>SACTP</v>
      </c>
      <c r="D132" s="0" t="n">
        <f aca="false">IF(VLOOKUP(SoilVeg!C132,LU!$A$2:$O$27,15,FALSE())=0,VLOOKUP(A132,Soil!$B$2:$R$14,8,FALSE()),0.000000000001)</f>
        <v>0</v>
      </c>
      <c r="E132" s="0" t="n">
        <f aca="false">IF(VLOOKUP(SoilVeg!C132,LU!$A$2:$O$27,15,FALSE())=0,VLOOKUP(A132,Soil!$B$2:$R$14,11,FALSE()),0.000000000001)</f>
        <v>0</v>
      </c>
      <c r="F132" s="3" t="n">
        <f aca="false">VLOOKUP(A132,Soil!$B$2:$P$17,14,FALSE())</f>
        <v>0.012</v>
      </c>
      <c r="G132" s="3" t="n">
        <f aca="false">VLOOKUP(B132,LU!$B$1:$N$51,6,FALSE())</f>
        <v>1.1</v>
      </c>
      <c r="H132" s="3" t="n">
        <f aca="false">VLOOKUP(B132,LU!$B$1:$N$51,7,FALSE())</f>
        <v>0.4</v>
      </c>
      <c r="I132" s="3" t="n">
        <f aca="false">VLOOKUP(B132,LU!$B$1:$N$51,8,FALSE())</f>
        <v>7</v>
      </c>
      <c r="J132" s="3" t="n">
        <f aca="false">VLOOKUP(A132,Soil!$B$2:$P$17,13,FALSE())</f>
        <v>0</v>
      </c>
      <c r="K132" s="3" t="n">
        <f aca="false">VLOOKUP(B132,LU!$B$1:$N$51,5,FALSE())</f>
        <v>0.275</v>
      </c>
      <c r="L132" s="3" t="n">
        <f aca="false">VLOOKUP(A132,Soil!$B$2:$P$17,15,FALSE())</f>
        <v>0</v>
      </c>
      <c r="M132" s="0" t="n">
        <f aca="false">SoilVeg!G132</f>
        <v>0</v>
      </c>
      <c r="N132" s="0" t="n">
        <f aca="false">SoilVeg!H132</f>
        <v>0</v>
      </c>
      <c r="O132" s="0" t="n">
        <f aca="false">VLOOKUP(A132,Soil!$B$2:$S$14,18,FALSE())</f>
        <v>0</v>
      </c>
    </row>
    <row r="133" customFormat="false" ht="14.25" hidden="false" customHeight="false" outlineLevel="0" collapsed="false">
      <c r="A133" s="1" t="str">
        <f aca="false">SoilVeg!B133</f>
        <v>SAC</v>
      </c>
      <c r="B133" s="1" t="str">
        <f aca="false">SoilVeg!D133</f>
        <v>LP</v>
      </c>
      <c r="C133" s="1" t="str">
        <f aca="false">SoilVeg!A133</f>
        <v>SACLP</v>
      </c>
      <c r="D133" s="0" t="n">
        <f aca="false">IF(VLOOKUP(SoilVeg!C133,LU!$A$2:$O$27,15,FALSE())=0,VLOOKUP(A133,Soil!$B$2:$R$14,8,FALSE()),0.000000000001)</f>
        <v>0</v>
      </c>
      <c r="E133" s="0" t="n">
        <f aca="false">IF(VLOOKUP(SoilVeg!C133,LU!$A$2:$O$27,15,FALSE())=0,VLOOKUP(A133,Soil!$B$2:$R$14,11,FALSE()),0.000000000001)</f>
        <v>0</v>
      </c>
      <c r="F133" s="3" t="n">
        <f aca="false">VLOOKUP(A133,Soil!$B$2:$P$17,14,FALSE())</f>
        <v>0.012</v>
      </c>
      <c r="G133" s="3" t="n">
        <f aca="false">VLOOKUP(B133,LU!$B$1:$N$51,6,FALSE())</f>
        <v>3</v>
      </c>
      <c r="H133" s="3" t="n">
        <f aca="false">VLOOKUP(B133,LU!$B$1:$N$51,7,FALSE())</f>
        <v>0.62272727273</v>
      </c>
      <c r="I133" s="3" t="n">
        <f aca="false">VLOOKUP(B133,LU!$B$1:$N$51,8,FALSE())</f>
        <v>9.45454545455</v>
      </c>
      <c r="J133" s="3" t="n">
        <f aca="false">VLOOKUP(A133,Soil!$B$2:$P$17,13,FALSE())</f>
        <v>0</v>
      </c>
      <c r="K133" s="3" t="n">
        <f aca="false">VLOOKUP(B133,LU!$B$1:$N$51,5,FALSE())</f>
        <v>0.4</v>
      </c>
      <c r="L133" s="3" t="n">
        <f aca="false">VLOOKUP(A133,Soil!$B$2:$P$17,15,FALSE())</f>
        <v>0</v>
      </c>
      <c r="M133" s="0" t="n">
        <f aca="false">SoilVeg!G133</f>
        <v>0</v>
      </c>
      <c r="N133" s="0" t="n">
        <f aca="false">SoilVeg!H133</f>
        <v>0</v>
      </c>
      <c r="O133" s="0" t="n">
        <f aca="false">VLOOKUP(A133,Soil!$B$2:$S$14,18,FALSE())</f>
        <v>0</v>
      </c>
    </row>
    <row r="134" customFormat="false" ht="14.25" hidden="false" customHeight="false" outlineLevel="0" collapsed="false">
      <c r="A134" s="1" t="str">
        <f aca="false">SoilVeg!B134</f>
        <v>SAC</v>
      </c>
      <c r="B134" s="1" t="str">
        <f aca="false">SoilVeg!D134</f>
        <v>LPL</v>
      </c>
      <c r="C134" s="1" t="str">
        <f aca="false">SoilVeg!A134</f>
        <v>SACLPL</v>
      </c>
      <c r="D134" s="0" t="n">
        <f aca="false">IF(VLOOKUP(SoilVeg!C134,LU!$A$2:$O$27,15,FALSE())=0,VLOOKUP(A134,Soil!$B$2:$R$14,8,FALSE()),0.000000000001)</f>
        <v>0</v>
      </c>
      <c r="E134" s="0" t="n">
        <f aca="false">IF(VLOOKUP(SoilVeg!C134,LU!$A$2:$O$27,15,FALSE())=0,VLOOKUP(A134,Soil!$B$2:$R$14,11,FALSE()),0.000000000001)</f>
        <v>0</v>
      </c>
      <c r="F134" s="3" t="n">
        <f aca="false">VLOOKUP(A134,Soil!$B$2:$P$17,14,FALSE())</f>
        <v>0.012</v>
      </c>
      <c r="G134" s="3" t="n">
        <f aca="false">VLOOKUP(B134,LU!$B$1:$N$51,6,FALSE())</f>
        <v>4</v>
      </c>
      <c r="H134" s="3" t="n">
        <f aca="false">VLOOKUP(B134,LU!$B$1:$N$51,7,FALSE())</f>
        <v>0.62272727273</v>
      </c>
      <c r="I134" s="3" t="n">
        <f aca="false">VLOOKUP(B134,LU!$B$1:$N$51,8,FALSE())</f>
        <v>10.5</v>
      </c>
      <c r="J134" s="3" t="n">
        <f aca="false">VLOOKUP(A134,Soil!$B$2:$P$17,13,FALSE())</f>
        <v>0</v>
      </c>
      <c r="K134" s="3" t="n">
        <f aca="false">VLOOKUP(B134,LU!$B$1:$N$51,5,FALSE())</f>
        <v>0.6</v>
      </c>
      <c r="L134" s="3" t="n">
        <f aca="false">VLOOKUP(A134,Soil!$B$2:$P$17,15,FALSE())</f>
        <v>0</v>
      </c>
      <c r="M134" s="0" t="n">
        <f aca="false">SoilVeg!G134</f>
        <v>0</v>
      </c>
      <c r="N134" s="0" t="n">
        <f aca="false">SoilVeg!H134</f>
        <v>0</v>
      </c>
      <c r="O134" s="0" t="n">
        <f aca="false">VLOOKUP(A134,Soil!$B$2:$S$14,18,FALSE())</f>
        <v>0</v>
      </c>
    </row>
    <row r="135" customFormat="false" ht="14.25" hidden="false" customHeight="false" outlineLevel="0" collapsed="false">
      <c r="A135" s="1" t="str">
        <f aca="false">SoilVeg!B135</f>
        <v>SAC</v>
      </c>
      <c r="B135" s="1" t="str">
        <f aca="false">SoilVeg!D135</f>
        <v>LPJ</v>
      </c>
      <c r="C135" s="1" t="str">
        <f aca="false">SoilVeg!A135</f>
        <v>SACLPJ</v>
      </c>
      <c r="D135" s="0" t="n">
        <f aca="false">IF(VLOOKUP(SoilVeg!C135,LU!$A$2:$O$27,15,FALSE())=0,VLOOKUP(A135,Soil!$B$2:$R$14,8,FALSE()),0.000000000001)</f>
        <v>0</v>
      </c>
      <c r="E135" s="0" t="n">
        <f aca="false">IF(VLOOKUP(SoilVeg!C135,LU!$A$2:$O$27,15,FALSE())=0,VLOOKUP(A135,Soil!$B$2:$R$14,11,FALSE()),0.000000000001)</f>
        <v>0</v>
      </c>
      <c r="F135" s="3" t="n">
        <f aca="false">VLOOKUP(A135,Soil!$B$2:$P$17,14,FALSE())</f>
        <v>0.012</v>
      </c>
      <c r="G135" s="3" t="n">
        <f aca="false">VLOOKUP(B135,LU!$B$1:$N$51,6,FALSE())</f>
        <v>3</v>
      </c>
      <c r="H135" s="3" t="n">
        <f aca="false">VLOOKUP(B135,LU!$B$1:$N$51,7,FALSE())</f>
        <v>0.62272727273</v>
      </c>
      <c r="I135" s="3" t="n">
        <f aca="false">VLOOKUP(B135,LU!$B$1:$N$51,8,FALSE())</f>
        <v>6.5</v>
      </c>
      <c r="J135" s="3" t="n">
        <f aca="false">VLOOKUP(A135,Soil!$B$2:$P$17,13,FALSE())</f>
        <v>0</v>
      </c>
      <c r="K135" s="3" t="n">
        <f aca="false">VLOOKUP(B135,LU!$B$1:$N$51,5,FALSE())</f>
        <v>0.35</v>
      </c>
      <c r="L135" s="3" t="n">
        <f aca="false">VLOOKUP(A135,Soil!$B$2:$P$17,15,FALSE())</f>
        <v>0</v>
      </c>
      <c r="M135" s="0" t="n">
        <f aca="false">SoilVeg!G135</f>
        <v>0</v>
      </c>
      <c r="N135" s="0" t="n">
        <f aca="false">SoilVeg!H135</f>
        <v>0</v>
      </c>
      <c r="O135" s="0" t="n">
        <f aca="false">VLOOKUP(A135,Soil!$B$2:$S$14,18,FALSE())</f>
        <v>0</v>
      </c>
    </row>
    <row r="136" customFormat="false" ht="14.25" hidden="false" customHeight="false" outlineLevel="0" collapsed="false">
      <c r="A136" s="1" t="str">
        <f aca="false">SoilVeg!B136</f>
        <v>SAC</v>
      </c>
      <c r="B136" s="1" t="str">
        <f aca="false">SoilVeg!D136</f>
        <v>LPS</v>
      </c>
      <c r="C136" s="1" t="str">
        <f aca="false">SoilVeg!A136</f>
        <v>SACLPS</v>
      </c>
      <c r="D136" s="0" t="n">
        <f aca="false">IF(VLOOKUP(SoilVeg!C136,LU!$A$2:$O$27,15,FALSE())=0,VLOOKUP(A136,Soil!$B$2:$R$14,8,FALSE()),0.000000000001)</f>
        <v>0</v>
      </c>
      <c r="E136" s="0" t="n">
        <f aca="false">IF(VLOOKUP(SoilVeg!C136,LU!$A$2:$O$27,15,FALSE())=0,VLOOKUP(A136,Soil!$B$2:$R$14,11,FALSE()),0.000000000001)</f>
        <v>0</v>
      </c>
      <c r="F136" s="3" t="n">
        <f aca="false">VLOOKUP(A136,Soil!$B$2:$P$17,14,FALSE())</f>
        <v>0.012</v>
      </c>
      <c r="G136" s="3" t="n">
        <f aca="false">VLOOKUP(B136,LU!$B$1:$N$51,6,FALSE())</f>
        <v>4.5</v>
      </c>
      <c r="H136" s="3" t="n">
        <f aca="false">VLOOKUP(B136,LU!$B$1:$N$51,7,FALSE())</f>
        <v>0.8</v>
      </c>
      <c r="I136" s="3" t="n">
        <f aca="false">VLOOKUP(B136,LU!$B$1:$N$51,8,FALSE())</f>
        <v>15</v>
      </c>
      <c r="J136" s="3" t="n">
        <f aca="false">VLOOKUP(A136,Soil!$B$2:$P$17,13,FALSE())</f>
        <v>0</v>
      </c>
      <c r="K136" s="3" t="n">
        <f aca="false">VLOOKUP(B136,LU!$B$1:$N$51,5,FALSE())</f>
        <v>0.8</v>
      </c>
      <c r="L136" s="3" t="n">
        <f aca="false">VLOOKUP(A136,Soil!$B$2:$P$17,15,FALSE())</f>
        <v>0</v>
      </c>
      <c r="M136" s="0" t="n">
        <f aca="false">SoilVeg!G136</f>
        <v>0</v>
      </c>
      <c r="N136" s="0" t="n">
        <f aca="false">SoilVeg!H136</f>
        <v>0</v>
      </c>
      <c r="O136" s="0" t="n">
        <f aca="false">VLOOKUP(A136,Soil!$B$2:$S$14,18,FALSE())</f>
        <v>0</v>
      </c>
    </row>
    <row r="137" customFormat="false" ht="14.25" hidden="false" customHeight="false" outlineLevel="0" collapsed="false">
      <c r="A137" s="1" t="str">
        <f aca="false">SoilVeg!B137</f>
        <v>SAC</v>
      </c>
      <c r="B137" s="1" t="str">
        <f aca="false">SoilVeg!D137</f>
        <v>LPK</v>
      </c>
      <c r="C137" s="1" t="str">
        <f aca="false">SoilVeg!A137</f>
        <v>SACLPK</v>
      </c>
      <c r="D137" s="0" t="n">
        <f aca="false">IF(VLOOKUP(SoilVeg!C137,LU!$A$2:$O$27,15,FALSE())=0,VLOOKUP(A137,Soil!$B$2:$R$14,8,FALSE()),0.000000000001)</f>
        <v>0</v>
      </c>
      <c r="E137" s="0" t="n">
        <f aca="false">IF(VLOOKUP(SoilVeg!C137,LU!$A$2:$O$27,15,FALSE())=0,VLOOKUP(A137,Soil!$B$2:$R$14,11,FALSE()),0.000000000001)</f>
        <v>0</v>
      </c>
      <c r="F137" s="3" t="n">
        <f aca="false">VLOOKUP(A137,Soil!$B$2:$P$17,14,FALSE())</f>
        <v>0.012</v>
      </c>
      <c r="G137" s="3" t="n">
        <f aca="false">VLOOKUP(B137,LU!$B$1:$N$51,6,FALSE())</f>
        <v>3</v>
      </c>
      <c r="H137" s="3" t="n">
        <f aca="false">VLOOKUP(B137,LU!$B$1:$N$51,7,FALSE())</f>
        <v>0.6</v>
      </c>
      <c r="I137" s="3" t="n">
        <f aca="false">VLOOKUP(B137,LU!$B$1:$N$51,8,FALSE())</f>
        <v>15</v>
      </c>
      <c r="J137" s="3" t="n">
        <f aca="false">VLOOKUP(A137,Soil!$B$2:$P$17,13,FALSE())</f>
        <v>0</v>
      </c>
      <c r="K137" s="3" t="n">
        <f aca="false">VLOOKUP(B137,LU!$B$1:$N$51,5,FALSE())</f>
        <v>0.8</v>
      </c>
      <c r="L137" s="3" t="n">
        <f aca="false">VLOOKUP(A137,Soil!$B$2:$P$17,15,FALSE())</f>
        <v>0</v>
      </c>
      <c r="M137" s="0" t="n">
        <f aca="false">SoilVeg!G137</f>
        <v>0</v>
      </c>
      <c r="N137" s="0" t="n">
        <f aca="false">SoilVeg!H137</f>
        <v>0</v>
      </c>
      <c r="O137" s="0" t="n">
        <f aca="false">VLOOKUP(A137,Soil!$B$2:$S$14,18,FALSE())</f>
        <v>0</v>
      </c>
    </row>
    <row r="138" customFormat="false" ht="14.25" hidden="false" customHeight="false" outlineLevel="0" collapsed="false">
      <c r="A138" s="1" t="str">
        <f aca="false">SoilVeg!B138</f>
        <v>SAC</v>
      </c>
      <c r="B138" s="1" t="str">
        <f aca="false">SoilVeg!D138</f>
        <v>AZP</v>
      </c>
      <c r="C138" s="1" t="str">
        <f aca="false">SoilVeg!A138</f>
        <v>SACAZP</v>
      </c>
      <c r="D138" s="0" t="n">
        <f aca="false">IF(VLOOKUP(SoilVeg!C138,LU!$A$2:$O$27,15,FALSE())=0,VLOOKUP(A138,Soil!$B$2:$R$14,8,FALSE()),0.000000000001)</f>
        <v>1E-012</v>
      </c>
      <c r="E138" s="0" t="n">
        <f aca="false">IF(VLOOKUP(SoilVeg!C138,LU!$A$2:$O$27,15,FALSE())=0,VLOOKUP(A138,Soil!$B$2:$R$14,11,FALSE()),0.000000000001)</f>
        <v>1E-012</v>
      </c>
      <c r="F138" s="3" t="n">
        <f aca="false">VLOOKUP(A138,Soil!$B$2:$P$17,14,FALSE())</f>
        <v>0.012</v>
      </c>
      <c r="G138" s="3" t="n">
        <f aca="false">VLOOKUP(B138,LU!$B$1:$N$51,6,FALSE())</f>
        <v>0</v>
      </c>
      <c r="H138" s="3" t="n">
        <f aca="false">VLOOKUP(B138,LU!$B$1:$N$51,7,FALSE())</f>
        <v>0</v>
      </c>
      <c r="I138" s="3" t="n">
        <f aca="false">VLOOKUP(B138,LU!$B$1:$N$51,8,FALSE())</f>
        <v>2.5</v>
      </c>
      <c r="J138" s="3" t="n">
        <f aca="false">VLOOKUP(A138,Soil!$B$2:$P$17,13,FALSE())</f>
        <v>0</v>
      </c>
      <c r="K138" s="3" t="n">
        <f aca="false">VLOOKUP(B138,LU!$B$1:$N$51,5,FALSE())</f>
        <v>0.05</v>
      </c>
      <c r="L138" s="3" t="n">
        <f aca="false">VLOOKUP(A138,Soil!$B$2:$P$17,15,FALSE())</f>
        <v>0</v>
      </c>
      <c r="M138" s="0" t="n">
        <f aca="false">SoilVeg!G138</f>
        <v>100</v>
      </c>
      <c r="N138" s="0" t="n">
        <f aca="false">SoilVeg!H138</f>
        <v>1</v>
      </c>
      <c r="O138" s="0" t="n">
        <f aca="false">VLOOKUP(A138,Soil!$B$2:$S$14,18,FALSE())</f>
        <v>0</v>
      </c>
    </row>
    <row r="139" customFormat="false" ht="14.25" hidden="false" customHeight="false" outlineLevel="0" collapsed="false">
      <c r="A139" s="1" t="str">
        <f aca="false">SoilVeg!B139</f>
        <v>SAC</v>
      </c>
      <c r="B139" s="1" t="str">
        <f aca="false">SoilVeg!D139</f>
        <v>AZPN</v>
      </c>
      <c r="C139" s="1" t="str">
        <f aca="false">SoilVeg!A139</f>
        <v>SACAZPN</v>
      </c>
      <c r="D139" s="0" t="n">
        <f aca="false">IF(VLOOKUP(SoilVeg!C139,LU!$A$2:$O$27,15,FALSE())=0,VLOOKUP(A139,Soil!$B$2:$R$14,8,FALSE()),0.000000000001)</f>
        <v>1E-012</v>
      </c>
      <c r="E139" s="0" t="n">
        <f aca="false">IF(VLOOKUP(SoilVeg!C139,LU!$A$2:$O$27,15,FALSE())=0,VLOOKUP(A139,Soil!$B$2:$R$14,11,FALSE()),0.000000000001)</f>
        <v>1E-012</v>
      </c>
      <c r="F139" s="3" t="n">
        <f aca="false">VLOOKUP(A139,Soil!$B$2:$P$17,14,FALSE())</f>
        <v>0.012</v>
      </c>
      <c r="G139" s="3" t="n">
        <f aca="false">VLOOKUP(B139,LU!$B$1:$N$51,6,FALSE())</f>
        <v>0</v>
      </c>
      <c r="H139" s="3" t="n">
        <f aca="false">VLOOKUP(B139,LU!$B$1:$N$51,7,FALSE())</f>
        <v>0</v>
      </c>
      <c r="I139" s="3" t="n">
        <f aca="false">VLOOKUP(B139,LU!$B$1:$N$51,8,FALSE())</f>
        <v>0</v>
      </c>
      <c r="J139" s="3" t="n">
        <f aca="false">VLOOKUP(A139,Soil!$B$2:$P$17,13,FALSE())</f>
        <v>0</v>
      </c>
      <c r="K139" s="3" t="n">
        <f aca="false">VLOOKUP(B139,LU!$B$1:$N$51,5,FALSE())</f>
        <v>0.01</v>
      </c>
      <c r="L139" s="3" t="n">
        <f aca="false">VLOOKUP(A139,Soil!$B$2:$P$17,15,FALSE())</f>
        <v>0</v>
      </c>
      <c r="M139" s="0" t="n">
        <f aca="false">SoilVeg!G139</f>
        <v>100</v>
      </c>
      <c r="N139" s="0" t="n">
        <f aca="false">SoilVeg!H139</f>
        <v>1</v>
      </c>
      <c r="O139" s="0" t="n">
        <f aca="false">VLOOKUP(A139,Soil!$B$2:$S$14,18,FALSE())</f>
        <v>0</v>
      </c>
    </row>
    <row r="140" customFormat="false" ht="14.25" hidden="false" customHeight="false" outlineLevel="0" collapsed="false">
      <c r="A140" s="1" t="str">
        <f aca="false">SoilVeg!B140</f>
        <v>SAC</v>
      </c>
      <c r="B140" s="1" t="str">
        <f aca="false">SoilVeg!D140</f>
        <v>AZPPL</v>
      </c>
      <c r="C140" s="1" t="str">
        <f aca="false">SoilVeg!A140</f>
        <v>SACAZPPL</v>
      </c>
      <c r="D140" s="0" t="n">
        <f aca="false">IF(VLOOKUP(SoilVeg!C140,LU!$A$2:$O$27,15,FALSE())=0,VLOOKUP(A140,Soil!$B$2:$R$14,8,FALSE()),0.000000000001)</f>
        <v>0</v>
      </c>
      <c r="E140" s="0" t="n">
        <f aca="false">IF(VLOOKUP(SoilVeg!C140,LU!$A$2:$O$27,15,FALSE())=0,VLOOKUP(A140,Soil!$B$2:$R$14,11,FALSE()),0.000000000001)</f>
        <v>0</v>
      </c>
      <c r="F140" s="3" t="n">
        <f aca="false">VLOOKUP(A140,Soil!$B$2:$P$17,14,FALSE())</f>
        <v>0.012</v>
      </c>
      <c r="G140" s="3" t="n">
        <f aca="false">VLOOKUP(B140,LU!$B$1:$N$51,6,FALSE())</f>
        <v>0</v>
      </c>
      <c r="H140" s="3" t="n">
        <f aca="false">VLOOKUP(B140,LU!$B$1:$N$51,7,FALSE())</f>
        <v>0</v>
      </c>
      <c r="I140" s="3" t="n">
        <f aca="false">VLOOKUP(B140,LU!$B$1:$N$51,8,FALSE())</f>
        <v>2.5</v>
      </c>
      <c r="J140" s="3" t="n">
        <f aca="false">VLOOKUP(A140,Soil!$B$2:$P$17,13,FALSE())</f>
        <v>0</v>
      </c>
      <c r="K140" s="3" t="n">
        <f aca="false">VLOOKUP(B140,LU!$B$1:$N$51,5,FALSE())</f>
        <v>0.02</v>
      </c>
      <c r="L140" s="3" t="n">
        <f aca="false">VLOOKUP(A140,Soil!$B$2:$P$17,15,FALSE())</f>
        <v>0</v>
      </c>
      <c r="M140" s="0" t="n">
        <f aca="false">SoilVeg!G140</f>
        <v>0</v>
      </c>
      <c r="N140" s="0" t="n">
        <f aca="false">SoilVeg!H140</f>
        <v>0</v>
      </c>
      <c r="O140" s="0" t="n">
        <f aca="false">VLOOKUP(A140,Soil!$B$2:$S$14,18,FALSE())</f>
        <v>0</v>
      </c>
    </row>
    <row r="141" customFormat="false" ht="14.25" hidden="false" customHeight="false" outlineLevel="0" collapsed="false">
      <c r="A141" s="1" t="str">
        <f aca="false">SoilVeg!B141</f>
        <v>SAC</v>
      </c>
      <c r="B141" s="1" t="str">
        <f aca="false">SoilVeg!D141</f>
        <v>AZPP</v>
      </c>
      <c r="C141" s="1" t="str">
        <f aca="false">SoilVeg!A141</f>
        <v>SACAZPP</v>
      </c>
      <c r="D141" s="0" t="n">
        <f aca="false">IF(VLOOKUP(SoilVeg!C141,LU!$A$2:$O$27,15,FALSE())=0,VLOOKUP(A141,Soil!$B$2:$R$14,8,FALSE()),0.000000000001)</f>
        <v>0</v>
      </c>
      <c r="E141" s="0" t="n">
        <f aca="false">IF(VLOOKUP(SoilVeg!C141,LU!$A$2:$O$27,15,FALSE())=0,VLOOKUP(A141,Soil!$B$2:$R$14,11,FALSE()),0.000000000001)</f>
        <v>0</v>
      </c>
      <c r="F141" s="3" t="n">
        <f aca="false">VLOOKUP(A141,Soil!$B$2:$P$17,14,FALSE())</f>
        <v>0.012</v>
      </c>
      <c r="G141" s="3" t="n">
        <f aca="false">VLOOKUP(B141,LU!$B$1:$N$51,6,FALSE())</f>
        <v>0</v>
      </c>
      <c r="H141" s="3" t="n">
        <f aca="false">VLOOKUP(B141,LU!$B$1:$N$51,7,FALSE())</f>
        <v>0</v>
      </c>
      <c r="I141" s="3" t="n">
        <f aca="false">VLOOKUP(B141,LU!$B$1:$N$51,8,FALSE())</f>
        <v>7</v>
      </c>
      <c r="J141" s="3" t="n">
        <f aca="false">VLOOKUP(A141,Soil!$B$2:$P$17,13,FALSE())</f>
        <v>0</v>
      </c>
      <c r="K141" s="3" t="n">
        <f aca="false">VLOOKUP(B141,LU!$B$1:$N$51,5,FALSE())</f>
        <v>0.1</v>
      </c>
      <c r="L141" s="3" t="n">
        <f aca="false">VLOOKUP(A141,Soil!$B$2:$P$17,15,FALSE())</f>
        <v>0</v>
      </c>
      <c r="M141" s="0" t="n">
        <f aca="false">SoilVeg!G141</f>
        <v>0</v>
      </c>
      <c r="N141" s="0" t="n">
        <f aca="false">SoilVeg!H141</f>
        <v>0</v>
      </c>
      <c r="O141" s="0" t="n">
        <f aca="false">VLOOKUP(A141,Soil!$B$2:$S$14,18,FALSE())</f>
        <v>0</v>
      </c>
    </row>
    <row r="142" customFormat="false" ht="14.25" hidden="false" customHeight="false" outlineLevel="0" collapsed="false">
      <c r="A142" s="1" t="str">
        <f aca="false">SoilVeg!B142</f>
        <v>SAC</v>
      </c>
      <c r="B142" s="1" t="str">
        <f aca="false">SoilVeg!D142</f>
        <v>ETK</v>
      </c>
      <c r="C142" s="1" t="str">
        <f aca="false">SoilVeg!A142</f>
        <v>SACETK</v>
      </c>
      <c r="D142" s="0" t="n">
        <f aca="false">IF(VLOOKUP(SoilVeg!C142,LU!$A$2:$O$27,15,FALSE())=0,VLOOKUP(A142,Soil!$B$2:$R$14,8,FALSE()),0.000000000001)</f>
        <v>0</v>
      </c>
      <c r="E142" s="0" t="n">
        <f aca="false">IF(VLOOKUP(SoilVeg!C142,LU!$A$2:$O$27,15,FALSE())=0,VLOOKUP(A142,Soil!$B$2:$R$14,11,FALSE()),0.000000000001)</f>
        <v>0</v>
      </c>
      <c r="F142" s="3" t="n">
        <f aca="false">VLOOKUP(A142,Soil!$B$2:$P$17,14,FALSE())</f>
        <v>0.012</v>
      </c>
      <c r="G142" s="3" t="n">
        <f aca="false">VLOOKUP(B142,LU!$B$1:$N$51,6,FALSE())</f>
        <v>1.4</v>
      </c>
      <c r="H142" s="3" t="n">
        <f aca="false">VLOOKUP(B142,LU!$B$1:$N$51,7,FALSE())</f>
        <v>0.65</v>
      </c>
      <c r="I142" s="3" t="n">
        <f aca="false">VLOOKUP(B142,LU!$B$1:$N$51,8,FALSE())</f>
        <v>8</v>
      </c>
      <c r="J142" s="3" t="n">
        <f aca="false">VLOOKUP(A142,Soil!$B$2:$P$17,13,FALSE())</f>
        <v>0</v>
      </c>
      <c r="K142" s="3" t="n">
        <f aca="false">VLOOKUP(B142,LU!$B$1:$N$51,5,FALSE())</f>
        <v>0.35</v>
      </c>
      <c r="L142" s="3" t="n">
        <f aca="false">VLOOKUP(A142,Soil!$B$2:$P$17,15,FALSE())</f>
        <v>0</v>
      </c>
      <c r="M142" s="0" t="n">
        <f aca="false">SoilVeg!G142</f>
        <v>0</v>
      </c>
      <c r="N142" s="0" t="n">
        <f aca="false">SoilVeg!H142</f>
        <v>0</v>
      </c>
      <c r="O142" s="0" t="n">
        <f aca="false">VLOOKUP(A142,Soil!$B$2:$S$14,18,FALSE())</f>
        <v>0</v>
      </c>
    </row>
    <row r="143" customFormat="false" ht="14.25" hidden="false" customHeight="false" outlineLevel="0" collapsed="false">
      <c r="A143" s="1" t="str">
        <f aca="false">SoilVeg!B143</f>
        <v>SAC</v>
      </c>
      <c r="B143" s="1" t="str">
        <f aca="false">SoilVeg!D143</f>
        <v>ETK1</v>
      </c>
      <c r="C143" s="1" t="str">
        <f aca="false">SoilVeg!A143</f>
        <v>SACETK1</v>
      </c>
      <c r="D143" s="0" t="n">
        <f aca="false">IF(VLOOKUP(SoilVeg!C143,LU!$A$2:$O$27,15,FALSE())=0,VLOOKUP(A143,Soil!$B$2:$R$14,8,FALSE()),0.000000000001)</f>
        <v>0</v>
      </c>
      <c r="E143" s="0" t="n">
        <f aca="false">IF(VLOOKUP(SoilVeg!C143,LU!$A$2:$O$27,15,FALSE())=0,VLOOKUP(A143,Soil!$B$2:$R$14,11,FALSE()),0.000000000001)</f>
        <v>0</v>
      </c>
      <c r="F143" s="3" t="n">
        <f aca="false">VLOOKUP(A143,Soil!$B$2:$P$17,14,FALSE())</f>
        <v>0.012</v>
      </c>
      <c r="G143" s="3" t="n">
        <f aca="false">VLOOKUP(B143,LU!$B$1:$N$51,6,FALSE())</f>
        <v>1</v>
      </c>
      <c r="H143" s="3" t="n">
        <f aca="false">VLOOKUP(B143,LU!$B$1:$N$51,7,FALSE())</f>
        <v>0.4</v>
      </c>
      <c r="I143" s="3" t="n">
        <f aca="false">VLOOKUP(B143,LU!$B$1:$N$51,8,FALSE())</f>
        <v>5</v>
      </c>
      <c r="J143" s="3" t="n">
        <f aca="false">VLOOKUP(A143,Soil!$B$2:$P$17,13,FALSE())</f>
        <v>0</v>
      </c>
      <c r="K143" s="3" t="n">
        <f aca="false">VLOOKUP(B143,LU!$B$1:$N$51,5,FALSE())</f>
        <v>0.15</v>
      </c>
      <c r="L143" s="3" t="n">
        <f aca="false">VLOOKUP(A143,Soil!$B$2:$P$17,15,FALSE())</f>
        <v>0</v>
      </c>
      <c r="M143" s="0" t="n">
        <f aca="false">SoilVeg!G143</f>
        <v>0</v>
      </c>
      <c r="N143" s="0" t="n">
        <f aca="false">SoilVeg!H143</f>
        <v>0</v>
      </c>
      <c r="O143" s="0" t="n">
        <f aca="false">VLOOKUP(A143,Soil!$B$2:$S$14,18,FALSE())</f>
        <v>0</v>
      </c>
    </row>
    <row r="144" customFormat="false" ht="14.25" hidden="false" customHeight="false" outlineLevel="0" collapsed="false">
      <c r="A144" s="1" t="str">
        <f aca="false">SoilVeg!B144</f>
        <v>SAC</v>
      </c>
      <c r="B144" s="1" t="str">
        <f aca="false">SoilVeg!D144</f>
        <v>ETK2</v>
      </c>
      <c r="C144" s="1" t="str">
        <f aca="false">SoilVeg!A144</f>
        <v>SACETK2</v>
      </c>
      <c r="D144" s="0" t="n">
        <f aca="false">IF(VLOOKUP(SoilVeg!C144,LU!$A$2:$O$27,15,FALSE())=0,VLOOKUP(A144,Soil!$B$2:$R$14,8,FALSE()),0.000000000001)</f>
        <v>0</v>
      </c>
      <c r="E144" s="0" t="n">
        <f aca="false">IF(VLOOKUP(SoilVeg!C144,LU!$A$2:$O$27,15,FALSE())=0,VLOOKUP(A144,Soil!$B$2:$R$14,11,FALSE()),0.000000000001)</f>
        <v>0</v>
      </c>
      <c r="F144" s="3" t="n">
        <f aca="false">VLOOKUP(A144,Soil!$B$2:$P$17,14,FALSE())</f>
        <v>0.012</v>
      </c>
      <c r="G144" s="3" t="n">
        <f aca="false">VLOOKUP(B144,LU!$B$1:$N$51,6,FALSE())</f>
        <v>1.1</v>
      </c>
      <c r="H144" s="3" t="n">
        <f aca="false">VLOOKUP(B144,LU!$B$1:$N$51,7,FALSE())</f>
        <v>0.4</v>
      </c>
      <c r="I144" s="3" t="n">
        <f aca="false">VLOOKUP(B144,LU!$B$1:$N$51,8,FALSE())</f>
        <v>7</v>
      </c>
      <c r="J144" s="3" t="n">
        <f aca="false">VLOOKUP(A144,Soil!$B$2:$P$17,13,FALSE())</f>
        <v>0</v>
      </c>
      <c r="K144" s="3" t="n">
        <f aca="false">VLOOKUP(B144,LU!$B$1:$N$51,5,FALSE())</f>
        <v>0.35</v>
      </c>
      <c r="L144" s="3" t="n">
        <f aca="false">VLOOKUP(A144,Soil!$B$2:$P$17,15,FALSE())</f>
        <v>0</v>
      </c>
      <c r="M144" s="0" t="n">
        <f aca="false">SoilVeg!G144</f>
        <v>0</v>
      </c>
      <c r="N144" s="0" t="n">
        <f aca="false">SoilVeg!H144</f>
        <v>0</v>
      </c>
      <c r="O144" s="0" t="n">
        <f aca="false">VLOOKUP(A144,Soil!$B$2:$S$14,18,FALSE())</f>
        <v>0</v>
      </c>
    </row>
    <row r="145" customFormat="false" ht="14.25" hidden="false" customHeight="false" outlineLevel="0" collapsed="false">
      <c r="A145" s="1" t="str">
        <f aca="false">SoilVeg!B145</f>
        <v>SAC</v>
      </c>
      <c r="B145" s="1" t="str">
        <f aca="false">SoilVeg!D145</f>
        <v>ETK3</v>
      </c>
      <c r="C145" s="1" t="str">
        <f aca="false">SoilVeg!A145</f>
        <v>SACETK3</v>
      </c>
      <c r="D145" s="0" t="n">
        <f aca="false">IF(VLOOKUP(SoilVeg!C145,LU!$A$2:$O$27,15,FALSE())=0,VLOOKUP(A145,Soil!$B$2:$R$14,8,FALSE()),0.000000000001)</f>
        <v>0</v>
      </c>
      <c r="E145" s="0" t="n">
        <f aca="false">IF(VLOOKUP(SoilVeg!C145,LU!$A$2:$O$27,15,FALSE())=0,VLOOKUP(A145,Soil!$B$2:$R$14,11,FALSE()),0.000000000001)</f>
        <v>0</v>
      </c>
      <c r="F145" s="0" t="n">
        <f aca="false">VLOOKUP(A145,Soil!$B$2:$P$17,14,FALSE())</f>
        <v>0.012</v>
      </c>
      <c r="G145" s="0" t="n">
        <f aca="false">VLOOKUP(B145,LU!$B$1:$N$51,6,FALSE())</f>
        <v>1.35454545455</v>
      </c>
      <c r="H145" s="0" t="n">
        <f aca="false">VLOOKUP(B145,LU!$B$1:$N$51,7,FALSE())</f>
        <v>0.62272727273</v>
      </c>
      <c r="I145" s="0" t="n">
        <f aca="false">VLOOKUP(B145,LU!$B$1:$N$51,8,FALSE())</f>
        <v>10</v>
      </c>
      <c r="J145" s="0" t="n">
        <f aca="false">VLOOKUP(A145,Soil!$B$2:$P$17,13,FALSE())</f>
        <v>0</v>
      </c>
      <c r="K145" s="0" t="n">
        <f aca="false">VLOOKUP(B145,LU!$B$1:$N$51,5,FALSE())</f>
        <v>0.4</v>
      </c>
      <c r="L145" s="0" t="n">
        <f aca="false">VLOOKUP(A145,Soil!$B$2:$P$17,15,FALSE())</f>
        <v>0</v>
      </c>
      <c r="M145" s="0" t="n">
        <f aca="false">SoilVeg!G145</f>
        <v>0</v>
      </c>
      <c r="N145" s="0" t="n">
        <f aca="false">SoilVeg!H145</f>
        <v>0</v>
      </c>
      <c r="O145" s="0" t="n">
        <f aca="false">VLOOKUP(A145,Soil!$B$2:$S$14,18,FALSE())</f>
        <v>0</v>
      </c>
    </row>
    <row r="146" customFormat="false" ht="14.25" hidden="false" customHeight="false" outlineLevel="0" collapsed="false">
      <c r="A146" s="1" t="str">
        <f aca="false">SoilVeg!B146</f>
        <v>SAC</v>
      </c>
      <c r="B146" s="1" t="str">
        <f aca="false">SoilVeg!D146</f>
        <v>VT</v>
      </c>
      <c r="C146" s="1" t="str">
        <f aca="false">SoilVeg!A146</f>
        <v>SACVT</v>
      </c>
      <c r="D146" s="0" t="n">
        <f aca="false">IF(VLOOKUP(SoilVeg!C146,LU!$A$2:$O$27,15,FALSE())=0,VLOOKUP(A146,Soil!$B$2:$R$14,8,FALSE()),0.000000000001)</f>
        <v>1E-012</v>
      </c>
      <c r="E146" s="0" t="n">
        <f aca="false">IF(VLOOKUP(SoilVeg!C146,LU!$A$2:$O$27,15,FALSE())=0,VLOOKUP(A146,Soil!$B$2:$R$14,11,FALSE()),0.000000000001)</f>
        <v>1E-012</v>
      </c>
      <c r="F146" s="0" t="n">
        <f aca="false">VLOOKUP(A146,Soil!$B$2:$P$17,14,FALSE())</f>
        <v>0.012</v>
      </c>
      <c r="G146" s="0" t="n">
        <f aca="false">VLOOKUP(B146,LU!$B$1:$N$51,6,FALSE())</f>
        <v>0</v>
      </c>
      <c r="H146" s="0" t="n">
        <f aca="false">VLOOKUP(B146,LU!$B$1:$N$51,7,FALSE())</f>
        <v>0</v>
      </c>
      <c r="I146" s="0" t="n">
        <f aca="false">VLOOKUP(B146,LU!$B$1:$N$51,8,FALSE())</f>
        <v>0</v>
      </c>
      <c r="J146" s="0" t="n">
        <f aca="false">VLOOKUP(A146,Soil!$B$2:$P$17,13,FALSE())</f>
        <v>0</v>
      </c>
      <c r="K146" s="0" t="n">
        <f aca="false">VLOOKUP(B146,LU!$B$1:$N$51,5,FALSE())</f>
        <v>0.03</v>
      </c>
      <c r="L146" s="0" t="n">
        <f aca="false">VLOOKUP(A146,Soil!$B$2:$P$17,15,FALSE())</f>
        <v>0</v>
      </c>
      <c r="M146" s="0" t="n">
        <f aca="false">SoilVeg!G146</f>
        <v>100</v>
      </c>
      <c r="N146" s="0" t="n">
        <f aca="false">SoilVeg!H146</f>
        <v>1</v>
      </c>
      <c r="O146" s="0" t="n">
        <f aca="false">VLOOKUP(A146,Soil!$B$2:$S$14,18,FALSE())</f>
        <v>0</v>
      </c>
    </row>
    <row r="147" customFormat="false" ht="14.25" hidden="false" customHeight="false" outlineLevel="0" collapsed="false">
      <c r="A147" s="1" t="str">
        <f aca="false">SoilVeg!B147</f>
        <v>SAC</v>
      </c>
      <c r="B147" s="1" t="str">
        <f aca="false">SoilVeg!D147</f>
        <v>VP</v>
      </c>
      <c r="C147" s="1" t="str">
        <f aca="false">SoilVeg!A147</f>
        <v>SACVP</v>
      </c>
      <c r="D147" s="0" t="n">
        <f aca="false">IF(VLOOKUP(SoilVeg!C147,LU!$A$2:$O$27,15,FALSE())=0,VLOOKUP(A147,Soil!$B$2:$R$14,8,FALSE()),0.000000000001)</f>
        <v>1E-012</v>
      </c>
      <c r="E147" s="0" t="n">
        <f aca="false">IF(VLOOKUP(SoilVeg!C147,LU!$A$2:$O$27,15,FALSE())=0,VLOOKUP(A147,Soil!$B$2:$R$14,11,FALSE()),0.000000000001)</f>
        <v>1E-012</v>
      </c>
      <c r="F147" s="0" t="n">
        <f aca="false">VLOOKUP(A147,Soil!$B$2:$P$17,14,FALSE())</f>
        <v>0.012</v>
      </c>
      <c r="G147" s="0" t="n">
        <f aca="false">VLOOKUP(B147,LU!$B$1:$N$51,6,FALSE())</f>
        <v>0</v>
      </c>
      <c r="H147" s="0" t="n">
        <f aca="false">VLOOKUP(B147,LU!$B$1:$N$51,7,FALSE())</f>
        <v>0</v>
      </c>
      <c r="I147" s="0" t="n">
        <f aca="false">VLOOKUP(B147,LU!$B$1:$N$51,8,FALSE())</f>
        <v>0</v>
      </c>
      <c r="J147" s="0" t="n">
        <f aca="false">VLOOKUP(A147,Soil!$B$2:$P$17,13,FALSE())</f>
        <v>0</v>
      </c>
      <c r="K147" s="0" t="n">
        <f aca="false">VLOOKUP(B147,LU!$B$1:$N$51,5,FALSE())</f>
        <v>0.01</v>
      </c>
      <c r="L147" s="0" t="n">
        <f aca="false">VLOOKUP(A147,Soil!$B$2:$P$17,15,FALSE())</f>
        <v>0</v>
      </c>
      <c r="M147" s="0" t="n">
        <f aca="false">SoilVeg!G147</f>
        <v>100</v>
      </c>
      <c r="N147" s="0" t="n">
        <f aca="false">SoilVeg!H147</f>
        <v>1</v>
      </c>
      <c r="O147" s="0" t="n">
        <f aca="false">VLOOKUP(A147,Soil!$B$2:$S$14,18,FALSE())</f>
        <v>0</v>
      </c>
    </row>
    <row r="148" customFormat="false" ht="14.25" hidden="false" customHeight="false" outlineLevel="0" collapsed="false">
      <c r="A148" s="1" t="str">
        <f aca="false">SoilVeg!B148</f>
        <v>SAC</v>
      </c>
      <c r="B148" s="1" t="str">
        <f aca="false">SoilVeg!D148</f>
        <v>TPT</v>
      </c>
      <c r="C148" s="1" t="str">
        <f aca="false">SoilVeg!A148</f>
        <v>SACTPT</v>
      </c>
      <c r="D148" s="0" t="n">
        <f aca="false">IF(VLOOKUP(SoilVeg!C148,LU!$A$2:$O$27,15,FALSE())=0,VLOOKUP(A148,Soil!$B$2:$R$14,8,FALSE()),0.000000000001)</f>
        <v>0</v>
      </c>
      <c r="E148" s="0" t="n">
        <f aca="false">IF(VLOOKUP(SoilVeg!C148,LU!$A$2:$O$27,15,FALSE())=0,VLOOKUP(A148,Soil!$B$2:$R$14,11,FALSE()),0.000000000001)</f>
        <v>0</v>
      </c>
      <c r="F148" s="0" t="n">
        <f aca="false">VLOOKUP(A148,Soil!$B$2:$P$17,14,FALSE())</f>
        <v>0.012</v>
      </c>
      <c r="G148" s="0" t="n">
        <f aca="false">VLOOKUP(B148,LU!$B$1:$N$51,6,FALSE())</f>
        <v>1.1</v>
      </c>
      <c r="H148" s="0" t="n">
        <f aca="false">VLOOKUP(B148,LU!$B$1:$N$51,7,FALSE())</f>
        <v>0.4</v>
      </c>
      <c r="I148" s="0" t="n">
        <f aca="false">VLOOKUP(B148,LU!$B$1:$N$51,8,FALSE())</f>
        <v>7</v>
      </c>
      <c r="J148" s="0" t="n">
        <f aca="false">VLOOKUP(A148,Soil!$B$2:$P$17,13,FALSE())</f>
        <v>0</v>
      </c>
      <c r="K148" s="0" t="n">
        <f aca="false">VLOOKUP(B148,LU!$B$1:$N$51,5,FALSE())</f>
        <v>0.275</v>
      </c>
      <c r="L148" s="0" t="n">
        <f aca="false">VLOOKUP(A148,Soil!$B$2:$P$17,15,FALSE())</f>
        <v>0</v>
      </c>
      <c r="M148" s="0" t="n">
        <f aca="false">SoilVeg!G148</f>
        <v>0</v>
      </c>
      <c r="N148" s="0" t="n">
        <f aca="false">SoilVeg!H148</f>
        <v>0</v>
      </c>
      <c r="O148" s="0" t="n">
        <f aca="false">VLOOKUP(A148,Soil!$B$2:$S$14,18,FALSE())</f>
        <v>0</v>
      </c>
    </row>
    <row r="149" customFormat="false" ht="14.25" hidden="false" customHeight="false" outlineLevel="0" collapsed="false">
      <c r="A149" s="1" t="str">
        <f aca="false">SoilVeg!B149</f>
        <v>SAC</v>
      </c>
      <c r="B149" s="1" t="str">
        <f aca="false">SoilVeg!D149</f>
        <v>VPT</v>
      </c>
      <c r="C149" s="1" t="str">
        <f aca="false">SoilVeg!A149</f>
        <v>SACVPT</v>
      </c>
      <c r="D149" s="0" t="n">
        <f aca="false">IF(VLOOKUP(SoilVeg!C149,LU!$A$2:$O$27,15,FALSE())=0,VLOOKUP(A149,Soil!$B$2:$R$14,8,FALSE()),0.000000000001)</f>
        <v>1E-012</v>
      </c>
      <c r="E149" s="0" t="n">
        <f aca="false">IF(VLOOKUP(SoilVeg!C149,LU!$A$2:$O$27,15,FALSE())=0,VLOOKUP(A149,Soil!$B$2:$R$14,11,FALSE()),0.000000000001)</f>
        <v>1E-012</v>
      </c>
      <c r="F149" s="0" t="n">
        <f aca="false">VLOOKUP(A149,Soil!$B$2:$P$17,14,FALSE())</f>
        <v>0.012</v>
      </c>
      <c r="G149" s="0" t="n">
        <f aca="false">VLOOKUP(B149,LU!$B$1:$N$51,6,FALSE())</f>
        <v>0</v>
      </c>
      <c r="H149" s="0" t="n">
        <f aca="false">VLOOKUP(B149,LU!$B$1:$N$51,7,FALSE())</f>
        <v>0</v>
      </c>
      <c r="I149" s="0" t="n">
        <f aca="false">VLOOKUP(B149,LU!$B$1:$N$51,8,FALSE())</f>
        <v>150</v>
      </c>
      <c r="J149" s="0" t="n">
        <f aca="false">VLOOKUP(A149,Soil!$B$2:$P$17,13,FALSE())</f>
        <v>0</v>
      </c>
      <c r="K149" s="0" t="n">
        <f aca="false">VLOOKUP(B149,LU!$B$1:$N$51,5,FALSE())</f>
        <v>0.01</v>
      </c>
      <c r="L149" s="0" t="n">
        <f aca="false">VLOOKUP(A149,Soil!$B$2:$P$17,15,FALSE())</f>
        <v>0</v>
      </c>
      <c r="M149" s="0" t="n">
        <f aca="false">SoilVeg!G149</f>
        <v>100</v>
      </c>
      <c r="N149" s="0" t="n">
        <f aca="false">SoilVeg!H149</f>
        <v>1</v>
      </c>
      <c r="O149" s="0" t="n">
        <f aca="false">VLOOKUP(A149,Soil!$B$2:$S$14,18,FALSE())</f>
        <v>0</v>
      </c>
    </row>
    <row r="150" customFormat="false" ht="14.25" hidden="false" customHeight="false" outlineLevel="0" collapsed="false">
      <c r="A150" s="1" t="str">
        <f aca="false">SoilVeg!B150</f>
        <v>SAC</v>
      </c>
      <c r="B150" s="1" t="str">
        <f aca="false">SoilVeg!D150</f>
        <v>MOK</v>
      </c>
      <c r="C150" s="1" t="str">
        <f aca="false">SoilVeg!A150</f>
        <v>SACMOK</v>
      </c>
      <c r="D150" s="0" t="n">
        <f aca="false">IF(VLOOKUP(SoilVeg!C150,LU!$A$2:$O$27,15,FALSE())=0,VLOOKUP(A150,Soil!$B$2:$R$14,8,FALSE()),0.000000000001)</f>
        <v>0</v>
      </c>
      <c r="E150" s="0" t="n">
        <f aca="false">IF(VLOOKUP(SoilVeg!C150,LU!$A$2:$O$27,15,FALSE())=0,VLOOKUP(A150,Soil!$B$2:$R$14,11,FALSE()),0.000000000001)</f>
        <v>0</v>
      </c>
      <c r="F150" s="0" t="n">
        <f aca="false">VLOOKUP(A150,Soil!$B$2:$P$17,14,FALSE())</f>
        <v>0.012</v>
      </c>
      <c r="G150" s="0" t="n">
        <f aca="false">VLOOKUP(B150,LU!$B$1:$N$51,6,FALSE())</f>
        <v>1.35454545455</v>
      </c>
      <c r="H150" s="0" t="n">
        <f aca="false">VLOOKUP(B150,LU!$B$1:$N$51,7,FALSE())</f>
        <v>0.62272727273</v>
      </c>
      <c r="I150" s="0" t="n">
        <f aca="false">VLOOKUP(B150,LU!$B$1:$N$51,8,FALSE())</f>
        <v>10</v>
      </c>
      <c r="J150" s="0" t="n">
        <f aca="false">VLOOKUP(A150,Soil!$B$2:$P$17,13,FALSE())</f>
        <v>0</v>
      </c>
      <c r="K150" s="0" t="n">
        <f aca="false">VLOOKUP(B150,LU!$B$1:$N$51,5,FALSE())</f>
        <v>0.4</v>
      </c>
      <c r="L150" s="0" t="n">
        <f aca="false">VLOOKUP(A150,Soil!$B$2:$P$17,15,FALSE())</f>
        <v>0</v>
      </c>
      <c r="M150" s="0" t="n">
        <f aca="false">SoilVeg!G150</f>
        <v>0</v>
      </c>
      <c r="N150" s="0" t="n">
        <f aca="false">SoilVeg!H150</f>
        <v>0</v>
      </c>
      <c r="O150" s="0" t="n">
        <f aca="false">VLOOKUP(A150,Soil!$B$2:$S$14,18,FALSE())</f>
        <v>0</v>
      </c>
    </row>
    <row r="151" customFormat="false" ht="14.25" hidden="false" customHeight="false" outlineLevel="0" collapsed="false">
      <c r="A151" s="1" t="str">
        <f aca="false">SoilVeg!B151</f>
        <v>SAC</v>
      </c>
      <c r="B151" s="1" t="str">
        <f aca="false">SoilVeg!D151</f>
        <v>RET</v>
      </c>
      <c r="C151" s="1" t="str">
        <f aca="false">SoilVeg!A151</f>
        <v>SACRET</v>
      </c>
      <c r="D151" s="0" t="n">
        <f aca="false">IF(VLOOKUP(SoilVeg!C151,LU!$A$2:$O$27,15,FALSE())=0,VLOOKUP(A151,Soil!$B$2:$R$14,8,FALSE()),0.000000000001)</f>
        <v>0</v>
      </c>
      <c r="E151" s="0" t="n">
        <f aca="false">IF(VLOOKUP(SoilVeg!C151,LU!$A$2:$O$27,15,FALSE())=0,VLOOKUP(A151,Soil!$B$2:$R$14,11,FALSE()),0.000000000001)</f>
        <v>0</v>
      </c>
      <c r="F151" s="0" t="n">
        <f aca="false">VLOOKUP(A151,Soil!$B$2:$P$17,14,FALSE())</f>
        <v>0.012</v>
      </c>
      <c r="G151" s="0" t="n">
        <f aca="false">VLOOKUP(B151,LU!$B$1:$N$51,6,FALSE())</f>
        <v>1.1</v>
      </c>
      <c r="H151" s="0" t="n">
        <f aca="false">VLOOKUP(B151,LU!$B$1:$N$51,7,FALSE())</f>
        <v>0.4</v>
      </c>
      <c r="I151" s="0" t="n">
        <f aca="false">VLOOKUP(B151,LU!$B$1:$N$51,8,FALSE())</f>
        <v>150</v>
      </c>
      <c r="J151" s="0" t="n">
        <f aca="false">VLOOKUP(A151,Soil!$B$2:$P$17,13,FALSE())</f>
        <v>0</v>
      </c>
      <c r="K151" s="0" t="n">
        <f aca="false">VLOOKUP(B151,LU!$B$1:$N$51,5,FALSE())</f>
        <v>0.275</v>
      </c>
      <c r="L151" s="0" t="n">
        <f aca="false">VLOOKUP(A151,Soil!$B$2:$P$17,15,FALSE())</f>
        <v>0</v>
      </c>
      <c r="M151" s="0" t="n">
        <f aca="false">SoilVeg!G151</f>
        <v>0</v>
      </c>
      <c r="N151" s="0" t="n">
        <f aca="false">SoilVeg!H151</f>
        <v>0</v>
      </c>
      <c r="O151" s="0" t="n">
        <f aca="false">VLOOKUP(A151,Soil!$B$2:$S$14,18,FALSE())</f>
        <v>0</v>
      </c>
    </row>
    <row r="152" customFormat="false" ht="14.25" hidden="false" customHeight="false" outlineLevel="0" collapsed="false">
      <c r="A152" s="1" t="str">
        <f aca="false">SoilVeg!B152</f>
        <v>SACL</v>
      </c>
      <c r="B152" s="1" t="str">
        <f aca="false">SoilVeg!D152</f>
        <v>OP</v>
      </c>
      <c r="C152" s="1" t="str">
        <f aca="false">SoilVeg!A152</f>
        <v>SACLOP</v>
      </c>
      <c r="D152" s="0" t="n">
        <f aca="false">IF(VLOOKUP(SoilVeg!C152,LU!$A$2:$O$27,15,FALSE())=0,VLOOKUP(A152,Soil!$B$2:$R$14,8,FALSE()),0.000000000001)</f>
        <v>5.89153993055555E-006</v>
      </c>
      <c r="E152" s="0" t="n">
        <f aca="false">IF(VLOOKUP(SoilVeg!C152,LU!$A$2:$O$27,15,FALSE())=0,VLOOKUP(A152,Soil!$B$2:$R$14,11,FALSE()),0.000000000001)</f>
        <v>7.03583408030414E-005</v>
      </c>
      <c r="F152" s="0" t="n">
        <f aca="false">VLOOKUP(A152,Soil!$B$2:$P$17,14,FALSE())</f>
        <v>0.012</v>
      </c>
      <c r="G152" s="0" t="n">
        <f aca="false">VLOOKUP(B152,LU!$B$1:$N$51,6,FALSE())</f>
        <v>0.16</v>
      </c>
      <c r="H152" s="0" t="n">
        <f aca="false">VLOOKUP(B152,LU!$B$1:$N$51,7,FALSE())</f>
        <v>0.13</v>
      </c>
      <c r="I152" s="0" t="n">
        <f aca="false">VLOOKUP(B152,LU!$B$1:$N$51,8,FALSE())</f>
        <v>5</v>
      </c>
      <c r="J152" s="0" t="n">
        <f aca="false">VLOOKUP(A152,Soil!$B$2:$P$17,13,FALSE())</f>
        <v>1.7025</v>
      </c>
      <c r="K152" s="0" t="n">
        <f aca="false">VLOOKUP(B152,LU!$B$1:$N$51,5,FALSE())</f>
        <v>0.075</v>
      </c>
      <c r="L152" s="0" t="n">
        <f aca="false">VLOOKUP(A152,Soil!$B$2:$P$17,15,FALSE())</f>
        <v>0.6028</v>
      </c>
      <c r="M152" s="0" t="n">
        <f aca="false">SoilVeg!G152</f>
        <v>11.1</v>
      </c>
      <c r="N152" s="0" t="n">
        <f aca="false">SoilVeg!H152</f>
        <v>0.264</v>
      </c>
      <c r="O152" s="0" t="n">
        <f aca="false">VLOOKUP(A152,Soil!$B$2:$S$14,18,FALSE())</f>
        <v>0.15</v>
      </c>
    </row>
    <row r="153" customFormat="false" ht="14.25" hidden="false" customHeight="false" outlineLevel="0" collapsed="false">
      <c r="A153" s="1" t="str">
        <f aca="false">SoilVeg!B153</f>
        <v>SACL</v>
      </c>
      <c r="B153" s="1" t="str">
        <f aca="false">SoilVeg!D153</f>
        <v>OPTP</v>
      </c>
      <c r="C153" s="1" t="str">
        <f aca="false">SoilVeg!A153</f>
        <v>SACLOPTP</v>
      </c>
      <c r="D153" s="0" t="n">
        <f aca="false">IF(VLOOKUP(SoilVeg!C153,LU!$A$2:$O$27,15,FALSE())=0,VLOOKUP(A153,Soil!$B$2:$R$14,8,FALSE()),0.000000000001)</f>
        <v>5.89153993055555E-006</v>
      </c>
      <c r="E153" s="0" t="n">
        <f aca="false">IF(VLOOKUP(SoilVeg!C153,LU!$A$2:$O$27,15,FALSE())=0,VLOOKUP(A153,Soil!$B$2:$R$14,11,FALSE()),0.000000000001)</f>
        <v>7.03583408030414E-005</v>
      </c>
      <c r="F153" s="0" t="n">
        <f aca="false">VLOOKUP(A153,Soil!$B$2:$P$17,14,FALSE())</f>
        <v>0.012</v>
      </c>
      <c r="G153" s="0" t="n">
        <f aca="false">VLOOKUP(B153,LU!$B$1:$N$51,6,FALSE())</f>
        <v>1.1</v>
      </c>
      <c r="H153" s="0" t="n">
        <f aca="false">VLOOKUP(B153,LU!$B$1:$N$51,7,FALSE())</f>
        <v>0.4</v>
      </c>
      <c r="I153" s="0" t="n">
        <f aca="false">VLOOKUP(B153,LU!$B$1:$N$51,8,FALSE())</f>
        <v>7</v>
      </c>
      <c r="J153" s="0" t="n">
        <f aca="false">VLOOKUP(A153,Soil!$B$2:$P$17,13,FALSE())</f>
        <v>1.7025</v>
      </c>
      <c r="K153" s="0" t="n">
        <f aca="false">VLOOKUP(B153,LU!$B$1:$N$51,5,FALSE())</f>
        <v>0.275</v>
      </c>
      <c r="L153" s="0" t="n">
        <f aca="false">VLOOKUP(A153,Soil!$B$2:$P$17,15,FALSE())</f>
        <v>0.6028</v>
      </c>
      <c r="M153" s="0" t="n">
        <f aca="false">SoilVeg!G153</f>
        <v>22.2</v>
      </c>
      <c r="N153" s="0" t="n">
        <f aca="false">SoilVeg!H153</f>
        <v>0.264</v>
      </c>
      <c r="O153" s="0" t="n">
        <f aca="false">VLOOKUP(A153,Soil!$B$2:$S$14,18,FALSE())</f>
        <v>0.15</v>
      </c>
    </row>
    <row r="154" customFormat="false" ht="14.25" hidden="false" customHeight="false" outlineLevel="0" collapsed="false">
      <c r="A154" s="1" t="str">
        <f aca="false">SoilVeg!B154</f>
        <v>SACL</v>
      </c>
      <c r="B154" s="1" t="str">
        <f aca="false">SoilVeg!D154</f>
        <v>OPSR</v>
      </c>
      <c r="C154" s="1" t="str">
        <f aca="false">SoilVeg!A154</f>
        <v>SACLOPSR</v>
      </c>
      <c r="D154" s="0" t="n">
        <f aca="false">IF(VLOOKUP(SoilVeg!C154,LU!$A$2:$O$27,15,FALSE())=0,VLOOKUP(A154,Soil!$B$2:$R$14,8,FALSE()),0.000000000001)</f>
        <v>5.89153993055555E-006</v>
      </c>
      <c r="E154" s="0" t="n">
        <f aca="false">IF(VLOOKUP(SoilVeg!C154,LU!$A$2:$O$27,15,FALSE())=0,VLOOKUP(A154,Soil!$B$2:$R$14,11,FALSE()),0.000000000001)</f>
        <v>7.03583408030414E-005</v>
      </c>
      <c r="F154" s="0" t="n">
        <f aca="false">VLOOKUP(A154,Soil!$B$2:$P$17,14,FALSE())</f>
        <v>0.012</v>
      </c>
      <c r="G154" s="0" t="n">
        <f aca="false">VLOOKUP(B154,LU!$B$1:$N$51,6,FALSE())</f>
        <v>0.26</v>
      </c>
      <c r="H154" s="0" t="n">
        <f aca="false">VLOOKUP(B154,LU!$B$1:$N$51,7,FALSE())</f>
        <v>0.25</v>
      </c>
      <c r="I154" s="0" t="n">
        <f aca="false">VLOOKUP(B154,LU!$B$1:$N$51,8,FALSE())</f>
        <v>4</v>
      </c>
      <c r="J154" s="0" t="n">
        <f aca="false">VLOOKUP(A154,Soil!$B$2:$P$17,13,FALSE())</f>
        <v>1.7025</v>
      </c>
      <c r="K154" s="0" t="n">
        <f aca="false">VLOOKUP(B154,LU!$B$1:$N$51,5,FALSE())</f>
        <v>0.06</v>
      </c>
      <c r="L154" s="0" t="n">
        <f aca="false">VLOOKUP(A154,Soil!$B$2:$P$17,15,FALSE())</f>
        <v>0.6028</v>
      </c>
      <c r="M154" s="0" t="n">
        <f aca="false">SoilVeg!G154</f>
        <v>8.88</v>
      </c>
      <c r="N154" s="0" t="n">
        <f aca="false">SoilVeg!H154</f>
        <v>0.264</v>
      </c>
      <c r="O154" s="0" t="n">
        <f aca="false">VLOOKUP(A154,Soil!$B$2:$S$14,18,FALSE())</f>
        <v>0.15</v>
      </c>
    </row>
    <row r="155" customFormat="false" ht="14.25" hidden="false" customHeight="false" outlineLevel="0" collapsed="false">
      <c r="A155" s="1" t="str">
        <f aca="false">SoilVeg!B155</f>
        <v>SACL</v>
      </c>
      <c r="B155" s="1" t="str">
        <f aca="false">SoilVeg!D155</f>
        <v>OPUR</v>
      </c>
      <c r="C155" s="1" t="str">
        <f aca="false">SoilVeg!A155</f>
        <v>SACLOPUR</v>
      </c>
      <c r="D155" s="0" t="n">
        <f aca="false">IF(VLOOKUP(SoilVeg!C155,LU!$A$2:$O$27,15,FALSE())=0,VLOOKUP(A155,Soil!$B$2:$R$14,8,FALSE()),0.000000000001)</f>
        <v>5.89153993055555E-006</v>
      </c>
      <c r="E155" s="0" t="n">
        <f aca="false">IF(VLOOKUP(SoilVeg!C155,LU!$A$2:$O$27,15,FALSE())=0,VLOOKUP(A155,Soil!$B$2:$R$14,11,FALSE()),0.000000000001)</f>
        <v>7.03583408030414E-005</v>
      </c>
      <c r="F155" s="0" t="n">
        <f aca="false">VLOOKUP(A155,Soil!$B$2:$P$17,14,FALSE())</f>
        <v>0.012</v>
      </c>
      <c r="G155" s="0" t="n">
        <f aca="false">VLOOKUP(B155,LU!$B$1:$N$51,6,FALSE())</f>
        <v>0.4</v>
      </c>
      <c r="H155" s="0" t="n">
        <f aca="false">VLOOKUP(B155,LU!$B$1:$N$51,7,FALSE())</f>
        <v>0.3</v>
      </c>
      <c r="I155" s="0" t="n">
        <f aca="false">VLOOKUP(B155,LU!$B$1:$N$51,8,FALSE())</f>
        <v>6</v>
      </c>
      <c r="J155" s="0" t="n">
        <f aca="false">VLOOKUP(A155,Soil!$B$2:$P$17,13,FALSE())</f>
        <v>1.7025</v>
      </c>
      <c r="K155" s="0" t="n">
        <f aca="false">VLOOKUP(B155,LU!$B$1:$N$51,5,FALSE())</f>
        <v>0.1</v>
      </c>
      <c r="L155" s="0" t="n">
        <f aca="false">VLOOKUP(A155,Soil!$B$2:$P$17,15,FALSE())</f>
        <v>0.6028</v>
      </c>
      <c r="M155" s="0" t="n">
        <f aca="false">SoilVeg!G155</f>
        <v>11.1</v>
      </c>
      <c r="N155" s="0" t="n">
        <f aca="false">SoilVeg!H155</f>
        <v>0.264</v>
      </c>
      <c r="O155" s="0" t="n">
        <f aca="false">VLOOKUP(A155,Soil!$B$2:$S$14,18,FALSE())</f>
        <v>0.15</v>
      </c>
    </row>
    <row r="156" customFormat="false" ht="14.25" hidden="false" customHeight="false" outlineLevel="0" collapsed="false">
      <c r="A156" s="1" t="str">
        <f aca="false">SoilVeg!B156</f>
        <v>SACL</v>
      </c>
      <c r="B156" s="1" t="str">
        <f aca="false">SoilVeg!D156</f>
        <v>OPU</v>
      </c>
      <c r="C156" s="1" t="str">
        <f aca="false">SoilVeg!A156</f>
        <v>SACLOPU</v>
      </c>
      <c r="D156" s="0" t="n">
        <f aca="false">IF(VLOOKUP(SoilVeg!C156,LU!$A$2:$O$27,15,FALSE())=0,VLOOKUP(A156,Soil!$B$2:$R$14,8,FALSE()),0.000000000001)</f>
        <v>5.89153993055555E-006</v>
      </c>
      <c r="E156" s="0" t="n">
        <f aca="false">IF(VLOOKUP(SoilVeg!C156,LU!$A$2:$O$27,15,FALSE())=0,VLOOKUP(A156,Soil!$B$2:$R$14,11,FALSE()),0.000000000001)</f>
        <v>7.03583408030414E-005</v>
      </c>
      <c r="F156" s="0" t="n">
        <f aca="false">VLOOKUP(A156,Soil!$B$2:$P$17,14,FALSE())</f>
        <v>0.012</v>
      </c>
      <c r="G156" s="0" t="n">
        <f aca="false">VLOOKUP(B156,LU!$B$1:$N$51,6,FALSE())</f>
        <v>0</v>
      </c>
      <c r="H156" s="0" t="n">
        <f aca="false">VLOOKUP(B156,LU!$B$1:$N$51,7,FALSE())</f>
        <v>0</v>
      </c>
      <c r="I156" s="0" t="n">
        <f aca="false">VLOOKUP(B156,LU!$B$1:$N$51,8,FALSE())</f>
        <v>3.5</v>
      </c>
      <c r="J156" s="0" t="n">
        <f aca="false">VLOOKUP(A156,Soil!$B$2:$P$17,13,FALSE())</f>
        <v>1.7025</v>
      </c>
      <c r="K156" s="0" t="n">
        <f aca="false">VLOOKUP(B156,LU!$B$1:$N$51,5,FALSE())</f>
        <v>0.03</v>
      </c>
      <c r="L156" s="0" t="n">
        <f aca="false">VLOOKUP(A156,Soil!$B$2:$P$17,15,FALSE())</f>
        <v>0.6028</v>
      </c>
      <c r="M156" s="0" t="n">
        <f aca="false">SoilVeg!G156</f>
        <v>7.4</v>
      </c>
      <c r="N156" s="0" t="n">
        <f aca="false">SoilVeg!H156</f>
        <v>0.264</v>
      </c>
      <c r="O156" s="0" t="n">
        <f aca="false">VLOOKUP(A156,Soil!$B$2:$S$14,18,FALSE())</f>
        <v>0.15</v>
      </c>
    </row>
    <row r="157" customFormat="false" ht="14.25" hidden="false" customHeight="false" outlineLevel="0" collapsed="false">
      <c r="A157" s="1" t="str">
        <f aca="false">SoilVeg!B157</f>
        <v>SACL</v>
      </c>
      <c r="B157" s="1" t="str">
        <f aca="false">SoilVeg!D157</f>
        <v>TP</v>
      </c>
      <c r="C157" s="1" t="str">
        <f aca="false">SoilVeg!A157</f>
        <v>SACLTP</v>
      </c>
      <c r="D157" s="0" t="n">
        <f aca="false">IF(VLOOKUP(SoilVeg!C157,LU!$A$2:$O$27,15,FALSE())=0,VLOOKUP(A157,Soil!$B$2:$R$14,8,FALSE()),0.000000000001)</f>
        <v>5.89153993055555E-006</v>
      </c>
      <c r="E157" s="0" t="n">
        <f aca="false">IF(VLOOKUP(SoilVeg!C157,LU!$A$2:$O$27,15,FALSE())=0,VLOOKUP(A157,Soil!$B$2:$R$14,11,FALSE()),0.000000000001)</f>
        <v>7.03583408030414E-005</v>
      </c>
      <c r="F157" s="0" t="n">
        <f aca="false">VLOOKUP(A157,Soil!$B$2:$P$17,14,FALSE())</f>
        <v>0.012</v>
      </c>
      <c r="G157" s="0" t="n">
        <f aca="false">VLOOKUP(B157,LU!$B$1:$N$51,6,FALSE())</f>
        <v>1.1</v>
      </c>
      <c r="H157" s="0" t="n">
        <f aca="false">VLOOKUP(B157,LU!$B$1:$N$51,7,FALSE())</f>
        <v>0.4</v>
      </c>
      <c r="I157" s="0" t="n">
        <f aca="false">VLOOKUP(B157,LU!$B$1:$N$51,8,FALSE())</f>
        <v>7</v>
      </c>
      <c r="J157" s="0" t="n">
        <f aca="false">VLOOKUP(A157,Soil!$B$2:$P$17,13,FALSE())</f>
        <v>1.7025</v>
      </c>
      <c r="K157" s="0" t="n">
        <f aca="false">VLOOKUP(B157,LU!$B$1:$N$51,5,FALSE())</f>
        <v>0.275</v>
      </c>
      <c r="L157" s="0" t="n">
        <f aca="false">VLOOKUP(A157,Soil!$B$2:$P$17,15,FALSE())</f>
        <v>0.6028</v>
      </c>
      <c r="M157" s="0" t="n">
        <f aca="false">SoilVeg!G157</f>
        <v>22.2</v>
      </c>
      <c r="N157" s="0" t="n">
        <f aca="false">SoilVeg!H157</f>
        <v>0.264</v>
      </c>
      <c r="O157" s="0" t="n">
        <f aca="false">VLOOKUP(A157,Soil!$B$2:$S$14,18,FALSE())</f>
        <v>0.15</v>
      </c>
    </row>
    <row r="158" customFormat="false" ht="14.25" hidden="false" customHeight="false" outlineLevel="0" collapsed="false">
      <c r="A158" s="1" t="str">
        <f aca="false">SoilVeg!B158</f>
        <v>SACL</v>
      </c>
      <c r="B158" s="1" t="str">
        <f aca="false">SoilVeg!D158</f>
        <v>LP</v>
      </c>
      <c r="C158" s="1" t="str">
        <f aca="false">SoilVeg!A158</f>
        <v>SACLLP</v>
      </c>
      <c r="D158" s="0" t="n">
        <f aca="false">IF(VLOOKUP(SoilVeg!C158,LU!$A$2:$O$27,15,FALSE())=0,VLOOKUP(A158,Soil!$B$2:$R$14,8,FALSE()),0.000000000001)</f>
        <v>5.89153993055555E-006</v>
      </c>
      <c r="E158" s="0" t="n">
        <f aca="false">IF(VLOOKUP(SoilVeg!C158,LU!$A$2:$O$27,15,FALSE())=0,VLOOKUP(A158,Soil!$B$2:$R$14,11,FALSE()),0.000000000001)</f>
        <v>7.03583408030414E-005</v>
      </c>
      <c r="F158" s="0" t="n">
        <f aca="false">VLOOKUP(A158,Soil!$B$2:$P$17,14,FALSE())</f>
        <v>0.012</v>
      </c>
      <c r="G158" s="0" t="n">
        <f aca="false">VLOOKUP(B158,LU!$B$1:$N$51,6,FALSE())</f>
        <v>3</v>
      </c>
      <c r="H158" s="0" t="n">
        <f aca="false">VLOOKUP(B158,LU!$B$1:$N$51,7,FALSE())</f>
        <v>0.62272727273</v>
      </c>
      <c r="I158" s="0" t="n">
        <f aca="false">VLOOKUP(B158,LU!$B$1:$N$51,8,FALSE())</f>
        <v>9.45454545455</v>
      </c>
      <c r="J158" s="0" t="n">
        <f aca="false">VLOOKUP(A158,Soil!$B$2:$P$17,13,FALSE())</f>
        <v>1.7025</v>
      </c>
      <c r="K158" s="0" t="n">
        <f aca="false">VLOOKUP(B158,LU!$B$1:$N$51,5,FALSE())</f>
        <v>0.4</v>
      </c>
      <c r="L158" s="0" t="n">
        <f aca="false">VLOOKUP(A158,Soil!$B$2:$P$17,15,FALSE())</f>
        <v>0.6028</v>
      </c>
      <c r="M158" s="0" t="n">
        <f aca="false">SoilVeg!G158</f>
        <v>22.2</v>
      </c>
      <c r="N158" s="0" t="n">
        <f aca="false">SoilVeg!H158</f>
        <v>0.264</v>
      </c>
      <c r="O158" s="0" t="n">
        <f aca="false">VLOOKUP(A158,Soil!$B$2:$S$14,18,FALSE())</f>
        <v>0.15</v>
      </c>
    </row>
    <row r="159" customFormat="false" ht="14.25" hidden="false" customHeight="false" outlineLevel="0" collapsed="false">
      <c r="A159" s="1" t="str">
        <f aca="false">SoilVeg!B159</f>
        <v>SACL</v>
      </c>
      <c r="B159" s="1" t="str">
        <f aca="false">SoilVeg!D159</f>
        <v>LPL</v>
      </c>
      <c r="C159" s="1" t="str">
        <f aca="false">SoilVeg!A159</f>
        <v>SACLLPL</v>
      </c>
      <c r="D159" s="0" t="n">
        <f aca="false">IF(VLOOKUP(SoilVeg!C159,LU!$A$2:$O$27,15,FALSE())=0,VLOOKUP(A159,Soil!$B$2:$R$14,8,FALSE()),0.000000000001)</f>
        <v>5.89153993055555E-006</v>
      </c>
      <c r="E159" s="0" t="n">
        <f aca="false">IF(VLOOKUP(SoilVeg!C159,LU!$A$2:$O$27,15,FALSE())=0,VLOOKUP(A159,Soil!$B$2:$R$14,11,FALSE()),0.000000000001)</f>
        <v>7.03583408030414E-005</v>
      </c>
      <c r="F159" s="0" t="n">
        <f aca="false">VLOOKUP(A159,Soil!$B$2:$P$17,14,FALSE())</f>
        <v>0.012</v>
      </c>
      <c r="G159" s="0" t="n">
        <f aca="false">VLOOKUP(B159,LU!$B$1:$N$51,6,FALSE())</f>
        <v>4</v>
      </c>
      <c r="H159" s="0" t="n">
        <f aca="false">VLOOKUP(B159,LU!$B$1:$N$51,7,FALSE())</f>
        <v>0.62272727273</v>
      </c>
      <c r="I159" s="0" t="n">
        <f aca="false">VLOOKUP(B159,LU!$B$1:$N$51,8,FALSE())</f>
        <v>10.5</v>
      </c>
      <c r="J159" s="0" t="n">
        <f aca="false">VLOOKUP(A159,Soil!$B$2:$P$17,13,FALSE())</f>
        <v>1.7025</v>
      </c>
      <c r="K159" s="0" t="n">
        <f aca="false">VLOOKUP(B159,LU!$B$1:$N$51,5,FALSE())</f>
        <v>0.6</v>
      </c>
      <c r="L159" s="0" t="n">
        <f aca="false">VLOOKUP(A159,Soil!$B$2:$P$17,15,FALSE())</f>
        <v>0.6028</v>
      </c>
      <c r="M159" s="0" t="n">
        <f aca="false">SoilVeg!G159</f>
        <v>22.2</v>
      </c>
      <c r="N159" s="0" t="n">
        <f aca="false">SoilVeg!H159</f>
        <v>0.264</v>
      </c>
      <c r="O159" s="0" t="n">
        <f aca="false">VLOOKUP(A159,Soil!$B$2:$S$14,18,FALSE())</f>
        <v>0.15</v>
      </c>
    </row>
    <row r="160" customFormat="false" ht="14.25" hidden="false" customHeight="false" outlineLevel="0" collapsed="false">
      <c r="A160" s="1" t="str">
        <f aca="false">SoilVeg!B160</f>
        <v>SACL</v>
      </c>
      <c r="B160" s="1" t="str">
        <f aca="false">SoilVeg!D160</f>
        <v>LPJ</v>
      </c>
      <c r="C160" s="1" t="str">
        <f aca="false">SoilVeg!A160</f>
        <v>SACLLPJ</v>
      </c>
      <c r="D160" s="0" t="n">
        <f aca="false">IF(VLOOKUP(SoilVeg!C160,LU!$A$2:$O$27,15,FALSE())=0,VLOOKUP(A160,Soil!$B$2:$R$14,8,FALSE()),0.000000000001)</f>
        <v>5.89153993055555E-006</v>
      </c>
      <c r="E160" s="0" t="n">
        <f aca="false">IF(VLOOKUP(SoilVeg!C160,LU!$A$2:$O$27,15,FALSE())=0,VLOOKUP(A160,Soil!$B$2:$R$14,11,FALSE()),0.000000000001)</f>
        <v>7.03583408030414E-005</v>
      </c>
      <c r="F160" s="0" t="n">
        <f aca="false">VLOOKUP(A160,Soil!$B$2:$P$17,14,FALSE())</f>
        <v>0.012</v>
      </c>
      <c r="G160" s="0" t="n">
        <f aca="false">VLOOKUP(B160,LU!$B$1:$N$51,6,FALSE())</f>
        <v>3</v>
      </c>
      <c r="H160" s="0" t="n">
        <f aca="false">VLOOKUP(B160,LU!$B$1:$N$51,7,FALSE())</f>
        <v>0.62272727273</v>
      </c>
      <c r="I160" s="0" t="n">
        <f aca="false">VLOOKUP(B160,LU!$B$1:$N$51,8,FALSE())</f>
        <v>6.5</v>
      </c>
      <c r="J160" s="0" t="n">
        <f aca="false">VLOOKUP(A160,Soil!$B$2:$P$17,13,FALSE())</f>
        <v>1.7025</v>
      </c>
      <c r="K160" s="0" t="n">
        <f aca="false">VLOOKUP(B160,LU!$B$1:$N$51,5,FALSE())</f>
        <v>0.35</v>
      </c>
      <c r="L160" s="0" t="n">
        <f aca="false">VLOOKUP(A160,Soil!$B$2:$P$17,15,FALSE())</f>
        <v>0.6028</v>
      </c>
      <c r="M160" s="0" t="n">
        <f aca="false">SoilVeg!G160</f>
        <v>22.2</v>
      </c>
      <c r="N160" s="0" t="n">
        <f aca="false">SoilVeg!H160</f>
        <v>0.264</v>
      </c>
      <c r="O160" s="0" t="n">
        <f aca="false">VLOOKUP(A160,Soil!$B$2:$S$14,18,FALSE())</f>
        <v>0.15</v>
      </c>
    </row>
    <row r="161" customFormat="false" ht="14.25" hidden="false" customHeight="false" outlineLevel="0" collapsed="false">
      <c r="A161" s="1" t="str">
        <f aca="false">SoilVeg!B161</f>
        <v>SACL</v>
      </c>
      <c r="B161" s="1" t="str">
        <f aca="false">SoilVeg!D161</f>
        <v>LPS</v>
      </c>
      <c r="C161" s="1" t="str">
        <f aca="false">SoilVeg!A161</f>
        <v>SACLLPS</v>
      </c>
      <c r="D161" s="0" t="n">
        <f aca="false">IF(VLOOKUP(SoilVeg!C161,LU!$A$2:$O$27,15,FALSE())=0,VLOOKUP(A161,Soil!$B$2:$R$14,8,FALSE()),0.000000000001)</f>
        <v>5.89153993055555E-006</v>
      </c>
      <c r="E161" s="0" t="n">
        <f aca="false">IF(VLOOKUP(SoilVeg!C161,LU!$A$2:$O$27,15,FALSE())=0,VLOOKUP(A161,Soil!$B$2:$R$14,11,FALSE()),0.000000000001)</f>
        <v>7.03583408030414E-005</v>
      </c>
      <c r="F161" s="0" t="n">
        <f aca="false">VLOOKUP(A161,Soil!$B$2:$P$17,14,FALSE())</f>
        <v>0.012</v>
      </c>
      <c r="G161" s="0" t="n">
        <f aca="false">VLOOKUP(B161,LU!$B$1:$N$51,6,FALSE())</f>
        <v>4.5</v>
      </c>
      <c r="H161" s="0" t="n">
        <f aca="false">VLOOKUP(B161,LU!$B$1:$N$51,7,FALSE())</f>
        <v>0.8</v>
      </c>
      <c r="I161" s="0" t="n">
        <f aca="false">VLOOKUP(B161,LU!$B$1:$N$51,8,FALSE())</f>
        <v>15</v>
      </c>
      <c r="J161" s="0" t="n">
        <f aca="false">VLOOKUP(A161,Soil!$B$2:$P$17,13,FALSE())</f>
        <v>1.7025</v>
      </c>
      <c r="K161" s="0" t="n">
        <f aca="false">VLOOKUP(B161,LU!$B$1:$N$51,5,FALSE())</f>
        <v>0.8</v>
      </c>
      <c r="L161" s="0" t="n">
        <f aca="false">VLOOKUP(A161,Soil!$B$2:$P$17,15,FALSE())</f>
        <v>0.6028</v>
      </c>
      <c r="M161" s="0" t="n">
        <f aca="false">SoilVeg!G161</f>
        <v>22.2</v>
      </c>
      <c r="N161" s="0" t="n">
        <f aca="false">SoilVeg!H161</f>
        <v>0.264</v>
      </c>
      <c r="O161" s="0" t="n">
        <f aca="false">VLOOKUP(A161,Soil!$B$2:$S$14,18,FALSE())</f>
        <v>0.15</v>
      </c>
    </row>
    <row r="162" customFormat="false" ht="14.25" hidden="false" customHeight="false" outlineLevel="0" collapsed="false">
      <c r="A162" s="1" t="str">
        <f aca="false">SoilVeg!B162</f>
        <v>SACL</v>
      </c>
      <c r="B162" s="1" t="str">
        <f aca="false">SoilVeg!D162</f>
        <v>LPK</v>
      </c>
      <c r="C162" s="1" t="str">
        <f aca="false">SoilVeg!A162</f>
        <v>SACLLPK</v>
      </c>
      <c r="D162" s="0" t="n">
        <f aca="false">IF(VLOOKUP(SoilVeg!C162,LU!$A$2:$O$27,15,FALSE())=0,VLOOKUP(A162,Soil!$B$2:$R$14,8,FALSE()),0.000000000001)</f>
        <v>5.89153993055555E-006</v>
      </c>
      <c r="E162" s="0" t="n">
        <f aca="false">IF(VLOOKUP(SoilVeg!C162,LU!$A$2:$O$27,15,FALSE())=0,VLOOKUP(A162,Soil!$B$2:$R$14,11,FALSE()),0.000000000001)</f>
        <v>7.03583408030414E-005</v>
      </c>
      <c r="F162" s="0" t="n">
        <f aca="false">VLOOKUP(A162,Soil!$B$2:$P$17,14,FALSE())</f>
        <v>0.012</v>
      </c>
      <c r="G162" s="0" t="n">
        <f aca="false">VLOOKUP(B162,LU!$B$1:$N$51,6,FALSE())</f>
        <v>3</v>
      </c>
      <c r="H162" s="0" t="n">
        <f aca="false">VLOOKUP(B162,LU!$B$1:$N$51,7,FALSE())</f>
        <v>0.6</v>
      </c>
      <c r="I162" s="0" t="n">
        <f aca="false">VLOOKUP(B162,LU!$B$1:$N$51,8,FALSE())</f>
        <v>15</v>
      </c>
      <c r="J162" s="0" t="n">
        <f aca="false">VLOOKUP(A162,Soil!$B$2:$P$17,13,FALSE())</f>
        <v>1.7025</v>
      </c>
      <c r="K162" s="0" t="n">
        <f aca="false">VLOOKUP(B162,LU!$B$1:$N$51,5,FALSE())</f>
        <v>0.8</v>
      </c>
      <c r="L162" s="0" t="n">
        <f aca="false">VLOOKUP(A162,Soil!$B$2:$P$17,15,FALSE())</f>
        <v>0.6028</v>
      </c>
      <c r="M162" s="0" t="n">
        <f aca="false">SoilVeg!G162</f>
        <v>22.2</v>
      </c>
      <c r="N162" s="0" t="n">
        <f aca="false">SoilVeg!H162</f>
        <v>0.264</v>
      </c>
      <c r="O162" s="0" t="n">
        <f aca="false">VLOOKUP(A162,Soil!$B$2:$S$14,18,FALSE())</f>
        <v>0.15</v>
      </c>
    </row>
    <row r="163" customFormat="false" ht="14.25" hidden="false" customHeight="false" outlineLevel="0" collapsed="false">
      <c r="A163" s="1" t="str">
        <f aca="false">SoilVeg!B163</f>
        <v>SACL</v>
      </c>
      <c r="B163" s="1" t="str">
        <f aca="false">SoilVeg!D163</f>
        <v>AZP</v>
      </c>
      <c r="C163" s="1" t="str">
        <f aca="false">SoilVeg!A163</f>
        <v>SACLAZP</v>
      </c>
      <c r="D163" s="0" t="n">
        <f aca="false">IF(VLOOKUP(SoilVeg!C163,LU!$A$2:$O$27,15,FALSE())=0,VLOOKUP(A163,Soil!$B$2:$R$14,8,FALSE()),0.000000000001)</f>
        <v>1E-012</v>
      </c>
      <c r="E163" s="0" t="n">
        <f aca="false">IF(VLOOKUP(SoilVeg!C163,LU!$A$2:$O$27,15,FALSE())=0,VLOOKUP(A163,Soil!$B$2:$R$14,11,FALSE()),0.000000000001)</f>
        <v>1E-012</v>
      </c>
      <c r="F163" s="0" t="n">
        <f aca="false">VLOOKUP(A163,Soil!$B$2:$P$17,14,FALSE())</f>
        <v>0.012</v>
      </c>
      <c r="G163" s="0" t="n">
        <f aca="false">VLOOKUP(B163,LU!$B$1:$N$51,6,FALSE())</f>
        <v>0</v>
      </c>
      <c r="H163" s="0" t="n">
        <f aca="false">VLOOKUP(B163,LU!$B$1:$N$51,7,FALSE())</f>
        <v>0</v>
      </c>
      <c r="I163" s="0" t="n">
        <f aca="false">VLOOKUP(B163,LU!$B$1:$N$51,8,FALSE())</f>
        <v>2.5</v>
      </c>
      <c r="J163" s="0" t="n">
        <f aca="false">VLOOKUP(A163,Soil!$B$2:$P$17,13,FALSE())</f>
        <v>1.7025</v>
      </c>
      <c r="K163" s="0" t="n">
        <f aca="false">VLOOKUP(B163,LU!$B$1:$N$51,5,FALSE())</f>
        <v>0.05</v>
      </c>
      <c r="L163" s="0" t="n">
        <f aca="false">VLOOKUP(A163,Soil!$B$2:$P$17,15,FALSE())</f>
        <v>0.6028</v>
      </c>
      <c r="M163" s="0" t="n">
        <f aca="false">SoilVeg!G163</f>
        <v>100</v>
      </c>
      <c r="N163" s="0" t="n">
        <f aca="false">SoilVeg!H163</f>
        <v>1</v>
      </c>
      <c r="O163" s="0" t="n">
        <f aca="false">VLOOKUP(A163,Soil!$B$2:$S$14,18,FALSE())</f>
        <v>0.15</v>
      </c>
    </row>
    <row r="164" customFormat="false" ht="14.25" hidden="false" customHeight="false" outlineLevel="0" collapsed="false">
      <c r="A164" s="1" t="str">
        <f aca="false">SoilVeg!B164</f>
        <v>SACL</v>
      </c>
      <c r="B164" s="1" t="str">
        <f aca="false">SoilVeg!D164</f>
        <v>AZPN</v>
      </c>
      <c r="C164" s="1" t="str">
        <f aca="false">SoilVeg!A164</f>
        <v>SACLAZPN</v>
      </c>
      <c r="D164" s="0" t="n">
        <f aca="false">IF(VLOOKUP(SoilVeg!C164,LU!$A$2:$O$27,15,FALSE())=0,VLOOKUP(A164,Soil!$B$2:$R$14,8,FALSE()),0.000000000001)</f>
        <v>1E-012</v>
      </c>
      <c r="E164" s="0" t="n">
        <f aca="false">IF(VLOOKUP(SoilVeg!C164,LU!$A$2:$O$27,15,FALSE())=0,VLOOKUP(A164,Soil!$B$2:$R$14,11,FALSE()),0.000000000001)</f>
        <v>1E-012</v>
      </c>
      <c r="F164" s="0" t="n">
        <f aca="false">VLOOKUP(A164,Soil!$B$2:$P$17,14,FALSE())</f>
        <v>0.012</v>
      </c>
      <c r="G164" s="0" t="n">
        <f aca="false">VLOOKUP(B164,LU!$B$1:$N$51,6,FALSE())</f>
        <v>0</v>
      </c>
      <c r="H164" s="0" t="n">
        <f aca="false">VLOOKUP(B164,LU!$B$1:$N$51,7,FALSE())</f>
        <v>0</v>
      </c>
      <c r="I164" s="0" t="n">
        <f aca="false">VLOOKUP(B164,LU!$B$1:$N$51,8,FALSE())</f>
        <v>0</v>
      </c>
      <c r="J164" s="0" t="n">
        <f aca="false">VLOOKUP(A164,Soil!$B$2:$P$17,13,FALSE())</f>
        <v>1.7025</v>
      </c>
      <c r="K164" s="0" t="n">
        <f aca="false">VLOOKUP(B164,LU!$B$1:$N$51,5,FALSE())</f>
        <v>0.01</v>
      </c>
      <c r="L164" s="0" t="n">
        <f aca="false">VLOOKUP(A164,Soil!$B$2:$P$17,15,FALSE())</f>
        <v>0.6028</v>
      </c>
      <c r="M164" s="0" t="n">
        <f aca="false">SoilVeg!G164</f>
        <v>100</v>
      </c>
      <c r="N164" s="0" t="n">
        <f aca="false">SoilVeg!H164</f>
        <v>1</v>
      </c>
      <c r="O164" s="0" t="n">
        <f aca="false">VLOOKUP(A164,Soil!$B$2:$S$14,18,FALSE())</f>
        <v>0.15</v>
      </c>
    </row>
    <row r="165" customFormat="false" ht="14.25" hidden="false" customHeight="false" outlineLevel="0" collapsed="false">
      <c r="A165" s="1" t="str">
        <f aca="false">SoilVeg!B165</f>
        <v>SACL</v>
      </c>
      <c r="B165" s="1" t="str">
        <f aca="false">SoilVeg!D165</f>
        <v>AZPPL</v>
      </c>
      <c r="C165" s="1" t="str">
        <f aca="false">SoilVeg!A165</f>
        <v>SACLAZPPL</v>
      </c>
      <c r="D165" s="0" t="n">
        <f aca="false">IF(VLOOKUP(SoilVeg!C165,LU!$A$2:$O$27,15,FALSE())=0,VLOOKUP(A165,Soil!$B$2:$R$14,8,FALSE()),0.000000000001)</f>
        <v>5.89153993055555E-006</v>
      </c>
      <c r="E165" s="0" t="n">
        <f aca="false">IF(VLOOKUP(SoilVeg!C165,LU!$A$2:$O$27,15,FALSE())=0,VLOOKUP(A165,Soil!$B$2:$R$14,11,FALSE()),0.000000000001)</f>
        <v>7.03583408030414E-005</v>
      </c>
      <c r="F165" s="0" t="n">
        <f aca="false">VLOOKUP(A165,Soil!$B$2:$P$17,14,FALSE())</f>
        <v>0.012</v>
      </c>
      <c r="G165" s="0" t="n">
        <f aca="false">VLOOKUP(B165,LU!$B$1:$N$51,6,FALSE())</f>
        <v>0</v>
      </c>
      <c r="H165" s="0" t="n">
        <f aca="false">VLOOKUP(B165,LU!$B$1:$N$51,7,FALSE())</f>
        <v>0</v>
      </c>
      <c r="I165" s="0" t="n">
        <f aca="false">VLOOKUP(B165,LU!$B$1:$N$51,8,FALSE())</f>
        <v>2.5</v>
      </c>
      <c r="J165" s="0" t="n">
        <f aca="false">VLOOKUP(A165,Soil!$B$2:$P$17,13,FALSE())</f>
        <v>1.7025</v>
      </c>
      <c r="K165" s="0" t="n">
        <f aca="false">VLOOKUP(B165,LU!$B$1:$N$51,5,FALSE())</f>
        <v>0.02</v>
      </c>
      <c r="L165" s="0" t="n">
        <f aca="false">VLOOKUP(A165,Soil!$B$2:$P$17,15,FALSE())</f>
        <v>0.6028</v>
      </c>
      <c r="M165" s="0" t="n">
        <f aca="false">SoilVeg!G165</f>
        <v>0.222</v>
      </c>
      <c r="N165" s="0" t="n">
        <f aca="false">SoilVeg!H165</f>
        <v>0.264</v>
      </c>
      <c r="O165" s="0" t="n">
        <f aca="false">VLOOKUP(A165,Soil!$B$2:$S$14,18,FALSE())</f>
        <v>0.15</v>
      </c>
    </row>
    <row r="166" customFormat="false" ht="14.25" hidden="false" customHeight="false" outlineLevel="0" collapsed="false">
      <c r="A166" s="1" t="str">
        <f aca="false">SoilVeg!B166</f>
        <v>SACL</v>
      </c>
      <c r="B166" s="1" t="str">
        <f aca="false">SoilVeg!D166</f>
        <v>AZPP</v>
      </c>
      <c r="C166" s="1" t="str">
        <f aca="false">SoilVeg!A166</f>
        <v>SACLAZPP</v>
      </c>
      <c r="D166" s="0" t="n">
        <f aca="false">IF(VLOOKUP(SoilVeg!C166,LU!$A$2:$O$27,15,FALSE())=0,VLOOKUP(A166,Soil!$B$2:$R$14,8,FALSE()),0.000000000001)</f>
        <v>5.89153993055555E-006</v>
      </c>
      <c r="E166" s="0" t="n">
        <f aca="false">IF(VLOOKUP(SoilVeg!C166,LU!$A$2:$O$27,15,FALSE())=0,VLOOKUP(A166,Soil!$B$2:$R$14,11,FALSE()),0.000000000001)</f>
        <v>7.03583408030414E-005</v>
      </c>
      <c r="F166" s="0" t="n">
        <f aca="false">VLOOKUP(A166,Soil!$B$2:$P$17,14,FALSE())</f>
        <v>0.012</v>
      </c>
      <c r="G166" s="0" t="n">
        <f aca="false">VLOOKUP(B166,LU!$B$1:$N$51,6,FALSE())</f>
        <v>0</v>
      </c>
      <c r="H166" s="0" t="n">
        <f aca="false">VLOOKUP(B166,LU!$B$1:$N$51,7,FALSE())</f>
        <v>0</v>
      </c>
      <c r="I166" s="0" t="n">
        <f aca="false">VLOOKUP(B166,LU!$B$1:$N$51,8,FALSE())</f>
        <v>7</v>
      </c>
      <c r="J166" s="0" t="n">
        <f aca="false">VLOOKUP(A166,Soil!$B$2:$P$17,13,FALSE())</f>
        <v>1.7025</v>
      </c>
      <c r="K166" s="0" t="n">
        <f aca="false">VLOOKUP(B166,LU!$B$1:$N$51,5,FALSE())</f>
        <v>0.1</v>
      </c>
      <c r="L166" s="0" t="n">
        <f aca="false">VLOOKUP(A166,Soil!$B$2:$P$17,15,FALSE())</f>
        <v>0.6028</v>
      </c>
      <c r="M166" s="0" t="n">
        <f aca="false">SoilVeg!G166</f>
        <v>22.2</v>
      </c>
      <c r="N166" s="0" t="n">
        <f aca="false">SoilVeg!H166</f>
        <v>0.264</v>
      </c>
      <c r="O166" s="0" t="n">
        <f aca="false">VLOOKUP(A166,Soil!$B$2:$S$14,18,FALSE())</f>
        <v>0.15</v>
      </c>
    </row>
    <row r="167" customFormat="false" ht="14.25" hidden="false" customHeight="false" outlineLevel="0" collapsed="false">
      <c r="A167" s="1" t="str">
        <f aca="false">SoilVeg!B167</f>
        <v>SACL</v>
      </c>
      <c r="B167" s="1" t="str">
        <f aca="false">SoilVeg!D167</f>
        <v>ETK</v>
      </c>
      <c r="C167" s="1" t="str">
        <f aca="false">SoilVeg!A167</f>
        <v>SACLETK</v>
      </c>
      <c r="D167" s="0" t="n">
        <f aca="false">IF(VLOOKUP(SoilVeg!C167,LU!$A$2:$O$27,15,FALSE())=0,VLOOKUP(A167,Soil!$B$2:$R$14,8,FALSE()),0.000000000001)</f>
        <v>5.89153993055555E-006</v>
      </c>
      <c r="E167" s="0" t="n">
        <f aca="false">IF(VLOOKUP(SoilVeg!C167,LU!$A$2:$O$27,15,FALSE())=0,VLOOKUP(A167,Soil!$B$2:$R$14,11,FALSE()),0.000000000001)</f>
        <v>7.03583408030414E-005</v>
      </c>
      <c r="F167" s="0" t="n">
        <f aca="false">VLOOKUP(A167,Soil!$B$2:$P$17,14,FALSE())</f>
        <v>0.012</v>
      </c>
      <c r="G167" s="0" t="n">
        <f aca="false">VLOOKUP(B167,LU!$B$1:$N$51,6,FALSE())</f>
        <v>1.4</v>
      </c>
      <c r="H167" s="0" t="n">
        <f aca="false">VLOOKUP(B167,LU!$B$1:$N$51,7,FALSE())</f>
        <v>0.65</v>
      </c>
      <c r="I167" s="0" t="n">
        <f aca="false">VLOOKUP(B167,LU!$B$1:$N$51,8,FALSE())</f>
        <v>8</v>
      </c>
      <c r="J167" s="0" t="n">
        <f aca="false">VLOOKUP(A167,Soil!$B$2:$P$17,13,FALSE())</f>
        <v>1.7025</v>
      </c>
      <c r="K167" s="0" t="n">
        <f aca="false">VLOOKUP(B167,LU!$B$1:$N$51,5,FALSE())</f>
        <v>0.35</v>
      </c>
      <c r="L167" s="0" t="n">
        <f aca="false">VLOOKUP(A167,Soil!$B$2:$P$17,15,FALSE())</f>
        <v>0.6028</v>
      </c>
      <c r="M167" s="0" t="n">
        <f aca="false">SoilVeg!G167</f>
        <v>22.2</v>
      </c>
      <c r="N167" s="0" t="n">
        <f aca="false">SoilVeg!H167</f>
        <v>0.264</v>
      </c>
      <c r="O167" s="0" t="n">
        <f aca="false">VLOOKUP(A167,Soil!$B$2:$S$14,18,FALSE())</f>
        <v>0.15</v>
      </c>
    </row>
    <row r="168" customFormat="false" ht="14.25" hidden="false" customHeight="false" outlineLevel="0" collapsed="false">
      <c r="A168" s="1" t="str">
        <f aca="false">SoilVeg!B168</f>
        <v>SACL</v>
      </c>
      <c r="B168" s="1" t="str">
        <f aca="false">SoilVeg!D168</f>
        <v>ETK1</v>
      </c>
      <c r="C168" s="1" t="str">
        <f aca="false">SoilVeg!A168</f>
        <v>SACLETK1</v>
      </c>
      <c r="D168" s="0" t="n">
        <f aca="false">IF(VLOOKUP(SoilVeg!C168,LU!$A$2:$O$27,15,FALSE())=0,VLOOKUP(A168,Soil!$B$2:$R$14,8,FALSE()),0.000000000001)</f>
        <v>5.89153993055555E-006</v>
      </c>
      <c r="E168" s="0" t="n">
        <f aca="false">IF(VLOOKUP(SoilVeg!C168,LU!$A$2:$O$27,15,FALSE())=0,VLOOKUP(A168,Soil!$B$2:$R$14,11,FALSE()),0.000000000001)</f>
        <v>7.03583408030414E-005</v>
      </c>
      <c r="F168" s="0" t="n">
        <f aca="false">VLOOKUP(A168,Soil!$B$2:$P$17,14,FALSE())</f>
        <v>0.012</v>
      </c>
      <c r="G168" s="0" t="n">
        <f aca="false">VLOOKUP(B168,LU!$B$1:$N$51,6,FALSE())</f>
        <v>1</v>
      </c>
      <c r="H168" s="0" t="n">
        <f aca="false">VLOOKUP(B168,LU!$B$1:$N$51,7,FALSE())</f>
        <v>0.4</v>
      </c>
      <c r="I168" s="0" t="n">
        <f aca="false">VLOOKUP(B168,LU!$B$1:$N$51,8,FALSE())</f>
        <v>5</v>
      </c>
      <c r="J168" s="0" t="n">
        <f aca="false">VLOOKUP(A168,Soil!$B$2:$P$17,13,FALSE())</f>
        <v>1.7025</v>
      </c>
      <c r="K168" s="0" t="n">
        <f aca="false">VLOOKUP(B168,LU!$B$1:$N$51,5,FALSE())</f>
        <v>0.15</v>
      </c>
      <c r="L168" s="0" t="n">
        <f aca="false">VLOOKUP(A168,Soil!$B$2:$P$17,15,FALSE())</f>
        <v>0.6028</v>
      </c>
      <c r="M168" s="0" t="n">
        <f aca="false">SoilVeg!G168</f>
        <v>22.2</v>
      </c>
      <c r="N168" s="0" t="n">
        <f aca="false">SoilVeg!H168</f>
        <v>0.264</v>
      </c>
      <c r="O168" s="0" t="n">
        <f aca="false">VLOOKUP(A168,Soil!$B$2:$S$14,18,FALSE())</f>
        <v>0.15</v>
      </c>
    </row>
    <row r="169" customFormat="false" ht="14.25" hidden="false" customHeight="false" outlineLevel="0" collapsed="false">
      <c r="A169" s="1" t="str">
        <f aca="false">SoilVeg!B169</f>
        <v>SACL</v>
      </c>
      <c r="B169" s="1" t="str">
        <f aca="false">SoilVeg!D169</f>
        <v>ETK2</v>
      </c>
      <c r="C169" s="1" t="str">
        <f aca="false">SoilVeg!A169</f>
        <v>SACLETK2</v>
      </c>
      <c r="D169" s="0" t="n">
        <f aca="false">IF(VLOOKUP(SoilVeg!C169,LU!$A$2:$O$27,15,FALSE())=0,VLOOKUP(A169,Soil!$B$2:$R$14,8,FALSE()),0.000000000001)</f>
        <v>5.89153993055555E-006</v>
      </c>
      <c r="E169" s="0" t="n">
        <f aca="false">IF(VLOOKUP(SoilVeg!C169,LU!$A$2:$O$27,15,FALSE())=0,VLOOKUP(A169,Soil!$B$2:$R$14,11,FALSE()),0.000000000001)</f>
        <v>7.03583408030414E-005</v>
      </c>
      <c r="F169" s="0" t="n">
        <f aca="false">VLOOKUP(A169,Soil!$B$2:$P$17,14,FALSE())</f>
        <v>0.012</v>
      </c>
      <c r="G169" s="0" t="n">
        <f aca="false">VLOOKUP(B169,LU!$B$1:$N$51,6,FALSE())</f>
        <v>1.1</v>
      </c>
      <c r="H169" s="0" t="n">
        <f aca="false">VLOOKUP(B169,LU!$B$1:$N$51,7,FALSE())</f>
        <v>0.4</v>
      </c>
      <c r="I169" s="0" t="n">
        <f aca="false">VLOOKUP(B169,LU!$B$1:$N$51,8,FALSE())</f>
        <v>7</v>
      </c>
      <c r="J169" s="0" t="n">
        <f aca="false">VLOOKUP(A169,Soil!$B$2:$P$17,13,FALSE())</f>
        <v>1.7025</v>
      </c>
      <c r="K169" s="0" t="n">
        <f aca="false">VLOOKUP(B169,LU!$B$1:$N$51,5,FALSE())</f>
        <v>0.35</v>
      </c>
      <c r="L169" s="0" t="n">
        <f aca="false">VLOOKUP(A169,Soil!$B$2:$P$17,15,FALSE())</f>
        <v>0.6028</v>
      </c>
      <c r="M169" s="0" t="n">
        <f aca="false">SoilVeg!G169</f>
        <v>22.2</v>
      </c>
      <c r="N169" s="0" t="n">
        <f aca="false">SoilVeg!H169</f>
        <v>0.264</v>
      </c>
      <c r="O169" s="0" t="n">
        <f aca="false">VLOOKUP(A169,Soil!$B$2:$S$14,18,FALSE())</f>
        <v>0.15</v>
      </c>
    </row>
    <row r="170" customFormat="false" ht="14.25" hidden="false" customHeight="false" outlineLevel="0" collapsed="false">
      <c r="A170" s="1" t="str">
        <f aca="false">SoilVeg!B170</f>
        <v>SACL</v>
      </c>
      <c r="B170" s="1" t="str">
        <f aca="false">SoilVeg!D170</f>
        <v>ETK3</v>
      </c>
      <c r="C170" s="1" t="str">
        <f aca="false">SoilVeg!A170</f>
        <v>SACLETK3</v>
      </c>
      <c r="D170" s="0" t="n">
        <f aca="false">IF(VLOOKUP(SoilVeg!C170,LU!$A$2:$O$27,15,FALSE())=0,VLOOKUP(A170,Soil!$B$2:$R$14,8,FALSE()),0.000000000001)</f>
        <v>5.89153993055555E-006</v>
      </c>
      <c r="E170" s="0" t="n">
        <f aca="false">IF(VLOOKUP(SoilVeg!C170,LU!$A$2:$O$27,15,FALSE())=0,VLOOKUP(A170,Soil!$B$2:$R$14,11,FALSE()),0.000000000001)</f>
        <v>7.03583408030414E-005</v>
      </c>
      <c r="F170" s="0" t="n">
        <f aca="false">VLOOKUP(A170,Soil!$B$2:$P$17,14,FALSE())</f>
        <v>0.012</v>
      </c>
      <c r="G170" s="0" t="n">
        <f aca="false">VLOOKUP(B170,LU!$B$1:$N$51,6,FALSE())</f>
        <v>1.35454545455</v>
      </c>
      <c r="H170" s="0" t="n">
        <f aca="false">VLOOKUP(B170,LU!$B$1:$N$51,7,FALSE())</f>
        <v>0.62272727273</v>
      </c>
      <c r="I170" s="0" t="n">
        <f aca="false">VLOOKUP(B170,LU!$B$1:$N$51,8,FALSE())</f>
        <v>10</v>
      </c>
      <c r="J170" s="0" t="n">
        <f aca="false">VLOOKUP(A170,Soil!$B$2:$P$17,13,FALSE())</f>
        <v>1.7025</v>
      </c>
      <c r="K170" s="0" t="n">
        <f aca="false">VLOOKUP(B170,LU!$B$1:$N$51,5,FALSE())</f>
        <v>0.4</v>
      </c>
      <c r="L170" s="0" t="n">
        <f aca="false">VLOOKUP(A170,Soil!$B$2:$P$17,15,FALSE())</f>
        <v>0.6028</v>
      </c>
      <c r="M170" s="0" t="n">
        <f aca="false">SoilVeg!G170</f>
        <v>22.2</v>
      </c>
      <c r="N170" s="0" t="n">
        <f aca="false">SoilVeg!H170</f>
        <v>0.264</v>
      </c>
      <c r="O170" s="0" t="n">
        <f aca="false">VLOOKUP(A170,Soil!$B$2:$S$14,18,FALSE())</f>
        <v>0.15</v>
      </c>
    </row>
    <row r="171" customFormat="false" ht="14.25" hidden="false" customHeight="false" outlineLevel="0" collapsed="false">
      <c r="A171" s="1" t="str">
        <f aca="false">SoilVeg!B171</f>
        <v>SACL</v>
      </c>
      <c r="B171" s="1" t="str">
        <f aca="false">SoilVeg!D171</f>
        <v>VT</v>
      </c>
      <c r="C171" s="1" t="str">
        <f aca="false">SoilVeg!A171</f>
        <v>SACLVT</v>
      </c>
      <c r="D171" s="0" t="n">
        <f aca="false">IF(VLOOKUP(SoilVeg!C171,LU!$A$2:$O$27,15,FALSE())=0,VLOOKUP(A171,Soil!$B$2:$R$14,8,FALSE()),0.000000000001)</f>
        <v>1E-012</v>
      </c>
      <c r="E171" s="0" t="n">
        <f aca="false">IF(VLOOKUP(SoilVeg!C171,LU!$A$2:$O$27,15,FALSE())=0,VLOOKUP(A171,Soil!$B$2:$R$14,11,FALSE()),0.000000000001)</f>
        <v>1E-012</v>
      </c>
      <c r="F171" s="0" t="n">
        <f aca="false">VLOOKUP(A171,Soil!$B$2:$P$17,14,FALSE())</f>
        <v>0.012</v>
      </c>
      <c r="G171" s="0" t="n">
        <f aca="false">VLOOKUP(B171,LU!$B$1:$N$51,6,FALSE())</f>
        <v>0</v>
      </c>
      <c r="H171" s="0" t="n">
        <f aca="false">VLOOKUP(B171,LU!$B$1:$N$51,7,FALSE())</f>
        <v>0</v>
      </c>
      <c r="I171" s="0" t="n">
        <f aca="false">VLOOKUP(B171,LU!$B$1:$N$51,8,FALSE())</f>
        <v>0</v>
      </c>
      <c r="J171" s="0" t="n">
        <f aca="false">VLOOKUP(A171,Soil!$B$2:$P$17,13,FALSE())</f>
        <v>1.7025</v>
      </c>
      <c r="K171" s="0" t="n">
        <f aca="false">VLOOKUP(B171,LU!$B$1:$N$51,5,FALSE())</f>
        <v>0.03</v>
      </c>
      <c r="L171" s="0" t="n">
        <f aca="false">VLOOKUP(A171,Soil!$B$2:$P$17,15,FALSE())</f>
        <v>0.6028</v>
      </c>
      <c r="M171" s="0" t="n">
        <f aca="false">SoilVeg!G171</f>
        <v>100</v>
      </c>
      <c r="N171" s="0" t="n">
        <f aca="false">SoilVeg!H171</f>
        <v>1</v>
      </c>
      <c r="O171" s="0" t="n">
        <f aca="false">VLOOKUP(A171,Soil!$B$2:$S$14,18,FALSE())</f>
        <v>0.15</v>
      </c>
    </row>
    <row r="172" customFormat="false" ht="14.25" hidden="false" customHeight="false" outlineLevel="0" collapsed="false">
      <c r="A172" s="1" t="str">
        <f aca="false">SoilVeg!B172</f>
        <v>SACL</v>
      </c>
      <c r="B172" s="1" t="str">
        <f aca="false">SoilVeg!D172</f>
        <v>VP</v>
      </c>
      <c r="C172" s="1" t="str">
        <f aca="false">SoilVeg!A172</f>
        <v>SACLVP</v>
      </c>
      <c r="D172" s="0" t="n">
        <f aca="false">IF(VLOOKUP(SoilVeg!C172,LU!$A$2:$O$27,15,FALSE())=0,VLOOKUP(A172,Soil!$B$2:$R$14,8,FALSE()),0.000000000001)</f>
        <v>1E-012</v>
      </c>
      <c r="E172" s="0" t="n">
        <f aca="false">IF(VLOOKUP(SoilVeg!C172,LU!$A$2:$O$27,15,FALSE())=0,VLOOKUP(A172,Soil!$B$2:$R$14,11,FALSE()),0.000000000001)</f>
        <v>1E-012</v>
      </c>
      <c r="F172" s="0" t="n">
        <f aca="false">VLOOKUP(A172,Soil!$B$2:$P$17,14,FALSE())</f>
        <v>0.012</v>
      </c>
      <c r="G172" s="0" t="n">
        <f aca="false">VLOOKUP(B172,LU!$B$1:$N$51,6,FALSE())</f>
        <v>0</v>
      </c>
      <c r="H172" s="0" t="n">
        <f aca="false">VLOOKUP(B172,LU!$B$1:$N$51,7,FALSE())</f>
        <v>0</v>
      </c>
      <c r="I172" s="0" t="n">
        <f aca="false">VLOOKUP(B172,LU!$B$1:$N$51,8,FALSE())</f>
        <v>0</v>
      </c>
      <c r="J172" s="0" t="n">
        <f aca="false">VLOOKUP(A172,Soil!$B$2:$P$17,13,FALSE())</f>
        <v>1.7025</v>
      </c>
      <c r="K172" s="0" t="n">
        <f aca="false">VLOOKUP(B172,LU!$B$1:$N$51,5,FALSE())</f>
        <v>0.01</v>
      </c>
      <c r="L172" s="0" t="n">
        <f aca="false">VLOOKUP(A172,Soil!$B$2:$P$17,15,FALSE())</f>
        <v>0.6028</v>
      </c>
      <c r="M172" s="0" t="n">
        <f aca="false">SoilVeg!G172</f>
        <v>100</v>
      </c>
      <c r="N172" s="0" t="n">
        <f aca="false">SoilVeg!H172</f>
        <v>1</v>
      </c>
      <c r="O172" s="0" t="n">
        <f aca="false">VLOOKUP(A172,Soil!$B$2:$S$14,18,FALSE())</f>
        <v>0.15</v>
      </c>
    </row>
    <row r="173" customFormat="false" ht="14.25" hidden="false" customHeight="false" outlineLevel="0" collapsed="false">
      <c r="A173" s="1" t="str">
        <f aca="false">SoilVeg!B173</f>
        <v>SACL</v>
      </c>
      <c r="B173" s="1" t="str">
        <f aca="false">SoilVeg!D173</f>
        <v>TPT</v>
      </c>
      <c r="C173" s="1" t="str">
        <f aca="false">SoilVeg!A173</f>
        <v>SACLTPT</v>
      </c>
      <c r="D173" s="0" t="n">
        <f aca="false">IF(VLOOKUP(SoilVeg!C173,LU!$A$2:$O$27,15,FALSE())=0,VLOOKUP(A173,Soil!$B$2:$R$14,8,FALSE()),0.000000000001)</f>
        <v>5.89153993055555E-006</v>
      </c>
      <c r="E173" s="0" t="n">
        <f aca="false">IF(VLOOKUP(SoilVeg!C173,LU!$A$2:$O$27,15,FALSE())=0,VLOOKUP(A173,Soil!$B$2:$R$14,11,FALSE()),0.000000000001)</f>
        <v>7.03583408030414E-005</v>
      </c>
      <c r="F173" s="0" t="n">
        <f aca="false">VLOOKUP(A173,Soil!$B$2:$P$17,14,FALSE())</f>
        <v>0.012</v>
      </c>
      <c r="G173" s="0" t="n">
        <f aca="false">VLOOKUP(B173,LU!$B$1:$N$51,6,FALSE())</f>
        <v>1.1</v>
      </c>
      <c r="H173" s="0" t="n">
        <f aca="false">VLOOKUP(B173,LU!$B$1:$N$51,7,FALSE())</f>
        <v>0.4</v>
      </c>
      <c r="I173" s="0" t="n">
        <f aca="false">VLOOKUP(B173,LU!$B$1:$N$51,8,FALSE())</f>
        <v>7</v>
      </c>
      <c r="J173" s="0" t="n">
        <f aca="false">VLOOKUP(A173,Soil!$B$2:$P$17,13,FALSE())</f>
        <v>1.7025</v>
      </c>
      <c r="K173" s="0" t="n">
        <f aca="false">VLOOKUP(B173,LU!$B$1:$N$51,5,FALSE())</f>
        <v>0.275</v>
      </c>
      <c r="L173" s="0" t="n">
        <f aca="false">VLOOKUP(A173,Soil!$B$2:$P$17,15,FALSE())</f>
        <v>0.6028</v>
      </c>
      <c r="M173" s="0" t="n">
        <f aca="false">SoilVeg!G173</f>
        <v>22.2</v>
      </c>
      <c r="N173" s="0" t="n">
        <f aca="false">SoilVeg!H173</f>
        <v>0.264</v>
      </c>
      <c r="O173" s="0" t="n">
        <f aca="false">VLOOKUP(A173,Soil!$B$2:$S$14,18,FALSE())</f>
        <v>0.15</v>
      </c>
    </row>
    <row r="174" customFormat="false" ht="14.25" hidden="false" customHeight="false" outlineLevel="0" collapsed="false">
      <c r="A174" s="1" t="str">
        <f aca="false">SoilVeg!B174</f>
        <v>SACL</v>
      </c>
      <c r="B174" s="1" t="str">
        <f aca="false">SoilVeg!D174</f>
        <v>VPT</v>
      </c>
      <c r="C174" s="1" t="str">
        <f aca="false">SoilVeg!A174</f>
        <v>SACLVPT</v>
      </c>
      <c r="D174" s="0" t="n">
        <f aca="false">IF(VLOOKUP(SoilVeg!C174,LU!$A$2:$O$27,15,FALSE())=0,VLOOKUP(A174,Soil!$B$2:$R$14,8,FALSE()),0.000000000001)</f>
        <v>1E-012</v>
      </c>
      <c r="E174" s="0" t="n">
        <f aca="false">IF(VLOOKUP(SoilVeg!C174,LU!$A$2:$O$27,15,FALSE())=0,VLOOKUP(A174,Soil!$B$2:$R$14,11,FALSE()),0.000000000001)</f>
        <v>1E-012</v>
      </c>
      <c r="F174" s="0" t="n">
        <f aca="false">VLOOKUP(A174,Soil!$B$2:$P$17,14,FALSE())</f>
        <v>0.012</v>
      </c>
      <c r="G174" s="0" t="n">
        <f aca="false">VLOOKUP(B174,LU!$B$1:$N$51,6,FALSE())</f>
        <v>0</v>
      </c>
      <c r="H174" s="0" t="n">
        <f aca="false">VLOOKUP(B174,LU!$B$1:$N$51,7,FALSE())</f>
        <v>0</v>
      </c>
      <c r="I174" s="0" t="n">
        <f aca="false">VLOOKUP(B174,LU!$B$1:$N$51,8,FALSE())</f>
        <v>150</v>
      </c>
      <c r="J174" s="0" t="n">
        <f aca="false">VLOOKUP(A174,Soil!$B$2:$P$17,13,FALSE())</f>
        <v>1.7025</v>
      </c>
      <c r="K174" s="0" t="n">
        <f aca="false">VLOOKUP(B174,LU!$B$1:$N$51,5,FALSE())</f>
        <v>0.01</v>
      </c>
      <c r="L174" s="0" t="n">
        <f aca="false">VLOOKUP(A174,Soil!$B$2:$P$17,15,FALSE())</f>
        <v>0.6028</v>
      </c>
      <c r="M174" s="0" t="n">
        <f aca="false">SoilVeg!G174</f>
        <v>100</v>
      </c>
      <c r="N174" s="0" t="n">
        <f aca="false">SoilVeg!H174</f>
        <v>1</v>
      </c>
      <c r="O174" s="0" t="n">
        <f aca="false">VLOOKUP(A174,Soil!$B$2:$S$14,18,FALSE())</f>
        <v>0.15</v>
      </c>
    </row>
    <row r="175" customFormat="false" ht="14.25" hidden="false" customHeight="false" outlineLevel="0" collapsed="false">
      <c r="A175" s="1" t="str">
        <f aca="false">SoilVeg!B175</f>
        <v>SACL</v>
      </c>
      <c r="B175" s="1" t="str">
        <f aca="false">SoilVeg!D175</f>
        <v>MOK</v>
      </c>
      <c r="C175" s="1" t="str">
        <f aca="false">SoilVeg!A175</f>
        <v>SACLMOK</v>
      </c>
      <c r="D175" s="0" t="n">
        <f aca="false">IF(VLOOKUP(SoilVeg!C175,LU!$A$2:$O$27,15,FALSE())=0,VLOOKUP(A175,Soil!$B$2:$R$14,8,FALSE()),0.000000000001)</f>
        <v>5.89153993055555E-006</v>
      </c>
      <c r="E175" s="0" t="n">
        <f aca="false">IF(VLOOKUP(SoilVeg!C175,LU!$A$2:$O$27,15,FALSE())=0,VLOOKUP(A175,Soil!$B$2:$R$14,11,FALSE()),0.000000000001)</f>
        <v>7.03583408030414E-005</v>
      </c>
      <c r="F175" s="0" t="n">
        <f aca="false">VLOOKUP(A175,Soil!$B$2:$P$17,14,FALSE())</f>
        <v>0.012</v>
      </c>
      <c r="G175" s="0" t="n">
        <f aca="false">VLOOKUP(B175,LU!$B$1:$N$51,6,FALSE())</f>
        <v>1.35454545455</v>
      </c>
      <c r="H175" s="0" t="n">
        <f aca="false">VLOOKUP(B175,LU!$B$1:$N$51,7,FALSE())</f>
        <v>0.62272727273</v>
      </c>
      <c r="I175" s="0" t="n">
        <f aca="false">VLOOKUP(B175,LU!$B$1:$N$51,8,FALSE())</f>
        <v>10</v>
      </c>
      <c r="J175" s="0" t="n">
        <f aca="false">VLOOKUP(A175,Soil!$B$2:$P$17,13,FALSE())</f>
        <v>1.7025</v>
      </c>
      <c r="K175" s="0" t="n">
        <f aca="false">VLOOKUP(B175,LU!$B$1:$N$51,5,FALSE())</f>
        <v>0.4</v>
      </c>
      <c r="L175" s="0" t="n">
        <f aca="false">VLOOKUP(A175,Soil!$B$2:$P$17,15,FALSE())</f>
        <v>0.6028</v>
      </c>
      <c r="M175" s="0" t="n">
        <f aca="false">SoilVeg!G175</f>
        <v>22.2</v>
      </c>
      <c r="N175" s="0" t="n">
        <f aca="false">SoilVeg!H175</f>
        <v>0.264</v>
      </c>
      <c r="O175" s="0" t="n">
        <f aca="false">VLOOKUP(A175,Soil!$B$2:$S$14,18,FALSE())</f>
        <v>0.15</v>
      </c>
    </row>
    <row r="176" customFormat="false" ht="14.25" hidden="false" customHeight="false" outlineLevel="0" collapsed="false">
      <c r="A176" s="1" t="str">
        <f aca="false">SoilVeg!B176</f>
        <v>SACL</v>
      </c>
      <c r="B176" s="1" t="str">
        <f aca="false">SoilVeg!D176</f>
        <v>RET</v>
      </c>
      <c r="C176" s="1" t="str">
        <f aca="false">SoilVeg!A176</f>
        <v>SACLRET</v>
      </c>
      <c r="D176" s="0" t="n">
        <f aca="false">IF(VLOOKUP(SoilVeg!C176,LU!$A$2:$O$27,15,FALSE())=0,VLOOKUP(A176,Soil!$B$2:$R$14,8,FALSE()),0.000000000001)</f>
        <v>5.89153993055555E-006</v>
      </c>
      <c r="E176" s="0" t="n">
        <f aca="false">IF(VLOOKUP(SoilVeg!C176,LU!$A$2:$O$27,15,FALSE())=0,VLOOKUP(A176,Soil!$B$2:$R$14,11,FALSE()),0.000000000001)</f>
        <v>7.03583408030414E-005</v>
      </c>
      <c r="F176" s="0" t="n">
        <f aca="false">VLOOKUP(A176,Soil!$B$2:$P$17,14,FALSE())</f>
        <v>0.012</v>
      </c>
      <c r="G176" s="0" t="n">
        <f aca="false">VLOOKUP(B176,LU!$B$1:$N$51,6,FALSE())</f>
        <v>1.1</v>
      </c>
      <c r="H176" s="0" t="n">
        <f aca="false">VLOOKUP(B176,LU!$B$1:$N$51,7,FALSE())</f>
        <v>0.4</v>
      </c>
      <c r="I176" s="0" t="n">
        <f aca="false">VLOOKUP(B176,LU!$B$1:$N$51,8,FALSE())</f>
        <v>150</v>
      </c>
      <c r="J176" s="0" t="n">
        <f aca="false">VLOOKUP(A176,Soil!$B$2:$P$17,13,FALSE())</f>
        <v>1.7025</v>
      </c>
      <c r="K176" s="0" t="n">
        <f aca="false">VLOOKUP(B176,LU!$B$1:$N$51,5,FALSE())</f>
        <v>0.275</v>
      </c>
      <c r="L176" s="0" t="n">
        <f aca="false">VLOOKUP(A176,Soil!$B$2:$P$17,15,FALSE())</f>
        <v>0.6028</v>
      </c>
      <c r="M176" s="0" t="n">
        <f aca="false">SoilVeg!G176</f>
        <v>22.2</v>
      </c>
      <c r="N176" s="0" t="n">
        <f aca="false">SoilVeg!H176</f>
        <v>0.264</v>
      </c>
      <c r="O176" s="0" t="n">
        <f aca="false">VLOOKUP(A176,Soil!$B$2:$S$14,18,FALSE())</f>
        <v>0.15</v>
      </c>
    </row>
    <row r="177" customFormat="false" ht="14.25" hidden="false" customHeight="false" outlineLevel="0" collapsed="false">
      <c r="A177" s="1" t="str">
        <f aca="false">SoilVeg!B177</f>
        <v>SAL</v>
      </c>
      <c r="B177" s="1" t="str">
        <f aca="false">SoilVeg!D177</f>
        <v>OP</v>
      </c>
      <c r="C177" s="1" t="str">
        <f aca="false">SoilVeg!A177</f>
        <v>SALOP</v>
      </c>
      <c r="D177" s="0" t="n">
        <f aca="false">IF(VLOOKUP(SoilVeg!C177,LU!$A$2:$O$27,15,FALSE())=0,VLOOKUP(A177,Soil!$B$2:$R$14,8,FALSE()),0.000000000001)</f>
        <v>6.08820381944444E-006</v>
      </c>
      <c r="E177" s="0" t="n">
        <f aca="false">IF(VLOOKUP(SoilVeg!C177,LU!$A$2:$O$27,15,FALSE())=0,VLOOKUP(A177,Soil!$B$2:$R$14,11,FALSE()),0.000000000001)</f>
        <v>0.000187315730052383</v>
      </c>
      <c r="F177" s="0" t="n">
        <f aca="false">VLOOKUP(A177,Soil!$B$2:$P$17,14,FALSE())</f>
        <v>0.014</v>
      </c>
      <c r="G177" s="0" t="n">
        <f aca="false">VLOOKUP(B177,LU!$B$1:$N$51,6,FALSE())</f>
        <v>0.16</v>
      </c>
      <c r="H177" s="0" t="n">
        <f aca="false">VLOOKUP(B177,LU!$B$1:$N$51,7,FALSE())</f>
        <v>0.13</v>
      </c>
      <c r="I177" s="0" t="n">
        <f aca="false">VLOOKUP(B177,LU!$B$1:$N$51,8,FALSE())</f>
        <v>5</v>
      </c>
      <c r="J177" s="0" t="n">
        <f aca="false">VLOOKUP(A177,Soil!$B$2:$P$17,13,FALSE())</f>
        <v>1.7925</v>
      </c>
      <c r="K177" s="0" t="n">
        <f aca="false">VLOOKUP(B177,LU!$B$1:$N$51,5,FALSE())</f>
        <v>0.075</v>
      </c>
      <c r="L177" s="0" t="n">
        <f aca="false">VLOOKUP(A177,Soil!$B$2:$P$17,15,FALSE())</f>
        <v>0.4622</v>
      </c>
      <c r="M177" s="0" t="n">
        <f aca="false">SoilVeg!G177</f>
        <v>9.1</v>
      </c>
      <c r="N177" s="0" t="n">
        <f aca="false">SoilVeg!H177</f>
        <v>0.245</v>
      </c>
      <c r="O177" s="0" t="n">
        <f aca="false">VLOOKUP(A177,Soil!$B$2:$S$14,18,FALSE())</f>
        <v>0.3</v>
      </c>
    </row>
    <row r="178" customFormat="false" ht="14.25" hidden="false" customHeight="false" outlineLevel="0" collapsed="false">
      <c r="A178" s="1" t="str">
        <f aca="false">SoilVeg!B178</f>
        <v>SAL</v>
      </c>
      <c r="B178" s="1" t="str">
        <f aca="false">SoilVeg!D178</f>
        <v>OPTP</v>
      </c>
      <c r="C178" s="1" t="str">
        <f aca="false">SoilVeg!A178</f>
        <v>SALOPTP</v>
      </c>
      <c r="D178" s="0" t="n">
        <f aca="false">IF(VLOOKUP(SoilVeg!C178,LU!$A$2:$O$27,15,FALSE())=0,VLOOKUP(A178,Soil!$B$2:$R$14,8,FALSE()),0.000000000001)</f>
        <v>6.08820381944444E-006</v>
      </c>
      <c r="E178" s="0" t="n">
        <f aca="false">IF(VLOOKUP(SoilVeg!C178,LU!$A$2:$O$27,15,FALSE())=0,VLOOKUP(A178,Soil!$B$2:$R$14,11,FALSE()),0.000000000001)</f>
        <v>0.000187315730052383</v>
      </c>
      <c r="F178" s="0" t="n">
        <f aca="false">VLOOKUP(A178,Soil!$B$2:$P$17,14,FALSE())</f>
        <v>0.014</v>
      </c>
      <c r="G178" s="0" t="n">
        <f aca="false">VLOOKUP(B178,LU!$B$1:$N$51,6,FALSE())</f>
        <v>1.1</v>
      </c>
      <c r="H178" s="0" t="n">
        <f aca="false">VLOOKUP(B178,LU!$B$1:$N$51,7,FALSE())</f>
        <v>0.4</v>
      </c>
      <c r="I178" s="0" t="n">
        <f aca="false">VLOOKUP(B178,LU!$B$1:$N$51,8,FALSE())</f>
        <v>7</v>
      </c>
      <c r="J178" s="0" t="n">
        <f aca="false">VLOOKUP(A178,Soil!$B$2:$P$17,13,FALSE())</f>
        <v>1.7925</v>
      </c>
      <c r="K178" s="0" t="n">
        <f aca="false">VLOOKUP(B178,LU!$B$1:$N$51,5,FALSE())</f>
        <v>0.275</v>
      </c>
      <c r="L178" s="0" t="n">
        <f aca="false">VLOOKUP(A178,Soil!$B$2:$P$17,15,FALSE())</f>
        <v>0.4622</v>
      </c>
      <c r="M178" s="0" t="n">
        <f aca="false">SoilVeg!G178</f>
        <v>18.2</v>
      </c>
      <c r="N178" s="0" t="n">
        <f aca="false">SoilVeg!H178</f>
        <v>0.245</v>
      </c>
      <c r="O178" s="0" t="n">
        <f aca="false">VLOOKUP(A178,Soil!$B$2:$S$14,18,FALSE())</f>
        <v>0.3</v>
      </c>
    </row>
    <row r="179" customFormat="false" ht="14.25" hidden="false" customHeight="false" outlineLevel="0" collapsed="false">
      <c r="A179" s="1" t="str">
        <f aca="false">SoilVeg!B179</f>
        <v>SAL</v>
      </c>
      <c r="B179" s="1" t="str">
        <f aca="false">SoilVeg!D179</f>
        <v>OPSR</v>
      </c>
      <c r="C179" s="1" t="str">
        <f aca="false">SoilVeg!A179</f>
        <v>SALOPSR</v>
      </c>
      <c r="D179" s="0" t="n">
        <f aca="false">IF(VLOOKUP(SoilVeg!C179,LU!$A$2:$O$27,15,FALSE())=0,VLOOKUP(A179,Soil!$B$2:$R$14,8,FALSE()),0.000000000001)</f>
        <v>6.08820381944444E-006</v>
      </c>
      <c r="E179" s="0" t="n">
        <f aca="false">IF(VLOOKUP(SoilVeg!C179,LU!$A$2:$O$27,15,FALSE())=0,VLOOKUP(A179,Soil!$B$2:$R$14,11,FALSE()),0.000000000001)</f>
        <v>0.000187315730052383</v>
      </c>
      <c r="F179" s="0" t="n">
        <f aca="false">VLOOKUP(A179,Soil!$B$2:$P$17,14,FALSE())</f>
        <v>0.014</v>
      </c>
      <c r="G179" s="0" t="n">
        <f aca="false">VLOOKUP(B179,LU!$B$1:$N$51,6,FALSE())</f>
        <v>0.26</v>
      </c>
      <c r="H179" s="0" t="n">
        <f aca="false">VLOOKUP(B179,LU!$B$1:$N$51,7,FALSE())</f>
        <v>0.25</v>
      </c>
      <c r="I179" s="0" t="n">
        <f aca="false">VLOOKUP(B179,LU!$B$1:$N$51,8,FALSE())</f>
        <v>4</v>
      </c>
      <c r="J179" s="0" t="n">
        <f aca="false">VLOOKUP(A179,Soil!$B$2:$P$17,13,FALSE())</f>
        <v>1.7925</v>
      </c>
      <c r="K179" s="0" t="n">
        <f aca="false">VLOOKUP(B179,LU!$B$1:$N$51,5,FALSE())</f>
        <v>0.06</v>
      </c>
      <c r="L179" s="0" t="n">
        <f aca="false">VLOOKUP(A179,Soil!$B$2:$P$17,15,FALSE())</f>
        <v>0.4622</v>
      </c>
      <c r="M179" s="0" t="n">
        <f aca="false">SoilVeg!G179</f>
        <v>7.28</v>
      </c>
      <c r="N179" s="0" t="n">
        <f aca="false">SoilVeg!H179</f>
        <v>0.245</v>
      </c>
      <c r="O179" s="0" t="n">
        <f aca="false">VLOOKUP(A179,Soil!$B$2:$S$14,18,FALSE())</f>
        <v>0.3</v>
      </c>
    </row>
    <row r="180" customFormat="false" ht="14.25" hidden="false" customHeight="false" outlineLevel="0" collapsed="false">
      <c r="A180" s="1" t="str">
        <f aca="false">SoilVeg!B180</f>
        <v>SAL</v>
      </c>
      <c r="B180" s="1" t="str">
        <f aca="false">SoilVeg!D180</f>
        <v>OPUR</v>
      </c>
      <c r="C180" s="1" t="str">
        <f aca="false">SoilVeg!A180</f>
        <v>SALOPUR</v>
      </c>
      <c r="D180" s="0" t="n">
        <f aca="false">IF(VLOOKUP(SoilVeg!C180,LU!$A$2:$O$27,15,FALSE())=0,VLOOKUP(A180,Soil!$B$2:$R$14,8,FALSE()),0.000000000001)</f>
        <v>6.08820381944444E-006</v>
      </c>
      <c r="E180" s="0" t="n">
        <f aca="false">IF(VLOOKUP(SoilVeg!C180,LU!$A$2:$O$27,15,FALSE())=0,VLOOKUP(A180,Soil!$B$2:$R$14,11,FALSE()),0.000000000001)</f>
        <v>0.000187315730052383</v>
      </c>
      <c r="F180" s="0" t="n">
        <f aca="false">VLOOKUP(A180,Soil!$B$2:$P$17,14,FALSE())</f>
        <v>0.014</v>
      </c>
      <c r="G180" s="0" t="n">
        <f aca="false">VLOOKUP(B180,LU!$B$1:$N$51,6,FALSE())</f>
        <v>0.4</v>
      </c>
      <c r="H180" s="0" t="n">
        <f aca="false">VLOOKUP(B180,LU!$B$1:$N$51,7,FALSE())</f>
        <v>0.3</v>
      </c>
      <c r="I180" s="0" t="n">
        <f aca="false">VLOOKUP(B180,LU!$B$1:$N$51,8,FALSE())</f>
        <v>6</v>
      </c>
      <c r="J180" s="0" t="n">
        <f aca="false">VLOOKUP(A180,Soil!$B$2:$P$17,13,FALSE())</f>
        <v>1.7925</v>
      </c>
      <c r="K180" s="0" t="n">
        <f aca="false">VLOOKUP(B180,LU!$B$1:$N$51,5,FALSE())</f>
        <v>0.1</v>
      </c>
      <c r="L180" s="0" t="n">
        <f aca="false">VLOOKUP(A180,Soil!$B$2:$P$17,15,FALSE())</f>
        <v>0.4622</v>
      </c>
      <c r="M180" s="0" t="n">
        <f aca="false">SoilVeg!G180</f>
        <v>9.1</v>
      </c>
      <c r="N180" s="0" t="n">
        <f aca="false">SoilVeg!H180</f>
        <v>0.245</v>
      </c>
      <c r="O180" s="0" t="n">
        <f aca="false">VLOOKUP(A180,Soil!$B$2:$S$14,18,FALSE())</f>
        <v>0.3</v>
      </c>
    </row>
    <row r="181" customFormat="false" ht="14.25" hidden="false" customHeight="false" outlineLevel="0" collapsed="false">
      <c r="A181" s="1" t="str">
        <f aca="false">SoilVeg!B181</f>
        <v>SAL</v>
      </c>
      <c r="B181" s="1" t="str">
        <f aca="false">SoilVeg!D181</f>
        <v>OPU</v>
      </c>
      <c r="C181" s="1" t="str">
        <f aca="false">SoilVeg!A181</f>
        <v>SALOPU</v>
      </c>
      <c r="D181" s="0" t="n">
        <f aca="false">IF(VLOOKUP(SoilVeg!C181,LU!$A$2:$O$27,15,FALSE())=0,VLOOKUP(A181,Soil!$B$2:$R$14,8,FALSE()),0.000000000001)</f>
        <v>6.08820381944444E-006</v>
      </c>
      <c r="E181" s="0" t="n">
        <f aca="false">IF(VLOOKUP(SoilVeg!C181,LU!$A$2:$O$27,15,FALSE())=0,VLOOKUP(A181,Soil!$B$2:$R$14,11,FALSE()),0.000000000001)</f>
        <v>0.000187315730052383</v>
      </c>
      <c r="F181" s="0" t="n">
        <f aca="false">VLOOKUP(A181,Soil!$B$2:$P$17,14,FALSE())</f>
        <v>0.014</v>
      </c>
      <c r="G181" s="0" t="n">
        <f aca="false">VLOOKUP(B181,LU!$B$1:$N$51,6,FALSE())</f>
        <v>0</v>
      </c>
      <c r="H181" s="0" t="n">
        <f aca="false">VLOOKUP(B181,LU!$B$1:$N$51,7,FALSE())</f>
        <v>0</v>
      </c>
      <c r="I181" s="0" t="n">
        <f aca="false">VLOOKUP(B181,LU!$B$1:$N$51,8,FALSE())</f>
        <v>3.5</v>
      </c>
      <c r="J181" s="0" t="n">
        <f aca="false">VLOOKUP(A181,Soil!$B$2:$P$17,13,FALSE())</f>
        <v>1.7925</v>
      </c>
      <c r="K181" s="0" t="n">
        <f aca="false">VLOOKUP(B181,LU!$B$1:$N$51,5,FALSE())</f>
        <v>0.03</v>
      </c>
      <c r="L181" s="0" t="n">
        <f aca="false">VLOOKUP(A181,Soil!$B$2:$P$17,15,FALSE())</f>
        <v>0.4622</v>
      </c>
      <c r="M181" s="0" t="n">
        <f aca="false">SoilVeg!G181</f>
        <v>6.06666666666667</v>
      </c>
      <c r="N181" s="0" t="n">
        <f aca="false">SoilVeg!H181</f>
        <v>0.245</v>
      </c>
      <c r="O181" s="0" t="n">
        <f aca="false">VLOOKUP(A181,Soil!$B$2:$S$14,18,FALSE())</f>
        <v>0.3</v>
      </c>
    </row>
    <row r="182" customFormat="false" ht="14.25" hidden="false" customHeight="false" outlineLevel="0" collapsed="false">
      <c r="A182" s="1" t="str">
        <f aca="false">SoilVeg!B182</f>
        <v>SAL</v>
      </c>
      <c r="B182" s="1" t="str">
        <f aca="false">SoilVeg!D182</f>
        <v>TP</v>
      </c>
      <c r="C182" s="1" t="str">
        <f aca="false">SoilVeg!A182</f>
        <v>SALTP</v>
      </c>
      <c r="D182" s="0" t="n">
        <f aca="false">IF(VLOOKUP(SoilVeg!C182,LU!$A$2:$O$27,15,FALSE())=0,VLOOKUP(A182,Soil!$B$2:$R$14,8,FALSE()),0.000000000001)</f>
        <v>6.08820381944444E-006</v>
      </c>
      <c r="E182" s="0" t="n">
        <f aca="false">IF(VLOOKUP(SoilVeg!C182,LU!$A$2:$O$27,15,FALSE())=0,VLOOKUP(A182,Soil!$B$2:$R$14,11,FALSE()),0.000000000001)</f>
        <v>0.000187315730052383</v>
      </c>
      <c r="F182" s="0" t="n">
        <f aca="false">VLOOKUP(A182,Soil!$B$2:$P$17,14,FALSE())</f>
        <v>0.014</v>
      </c>
      <c r="G182" s="0" t="n">
        <f aca="false">VLOOKUP(B182,LU!$B$1:$N$51,6,FALSE())</f>
        <v>1.1</v>
      </c>
      <c r="H182" s="0" t="n">
        <f aca="false">VLOOKUP(B182,LU!$B$1:$N$51,7,FALSE())</f>
        <v>0.4</v>
      </c>
      <c r="I182" s="0" t="n">
        <f aca="false">VLOOKUP(B182,LU!$B$1:$N$51,8,FALSE())</f>
        <v>7</v>
      </c>
      <c r="J182" s="0" t="n">
        <f aca="false">VLOOKUP(A182,Soil!$B$2:$P$17,13,FALSE())</f>
        <v>1.7925</v>
      </c>
      <c r="K182" s="0" t="n">
        <f aca="false">VLOOKUP(B182,LU!$B$1:$N$51,5,FALSE())</f>
        <v>0.275</v>
      </c>
      <c r="L182" s="0" t="n">
        <f aca="false">VLOOKUP(A182,Soil!$B$2:$P$17,15,FALSE())</f>
        <v>0.4622</v>
      </c>
      <c r="M182" s="0" t="n">
        <f aca="false">SoilVeg!G182</f>
        <v>18.2</v>
      </c>
      <c r="N182" s="0" t="n">
        <f aca="false">SoilVeg!H182</f>
        <v>0.245</v>
      </c>
      <c r="O182" s="0" t="n">
        <f aca="false">VLOOKUP(A182,Soil!$B$2:$S$14,18,FALSE())</f>
        <v>0.3</v>
      </c>
    </row>
    <row r="183" customFormat="false" ht="14.25" hidden="false" customHeight="false" outlineLevel="0" collapsed="false">
      <c r="A183" s="1" t="str">
        <f aca="false">SoilVeg!B183</f>
        <v>SAL</v>
      </c>
      <c r="B183" s="1" t="str">
        <f aca="false">SoilVeg!D183</f>
        <v>LP</v>
      </c>
      <c r="C183" s="1" t="str">
        <f aca="false">SoilVeg!A183</f>
        <v>SALLP</v>
      </c>
      <c r="D183" s="0" t="n">
        <f aca="false">IF(VLOOKUP(SoilVeg!C183,LU!$A$2:$O$27,15,FALSE())=0,VLOOKUP(A183,Soil!$B$2:$R$14,8,FALSE()),0.000000000001)</f>
        <v>6.08820381944444E-006</v>
      </c>
      <c r="E183" s="0" t="n">
        <f aca="false">IF(VLOOKUP(SoilVeg!C183,LU!$A$2:$O$27,15,FALSE())=0,VLOOKUP(A183,Soil!$B$2:$R$14,11,FALSE()),0.000000000001)</f>
        <v>0.000187315730052383</v>
      </c>
      <c r="F183" s="0" t="n">
        <f aca="false">VLOOKUP(A183,Soil!$B$2:$P$17,14,FALSE())</f>
        <v>0.014</v>
      </c>
      <c r="G183" s="0" t="n">
        <f aca="false">VLOOKUP(B183,LU!$B$1:$N$51,6,FALSE())</f>
        <v>3</v>
      </c>
      <c r="H183" s="0" t="n">
        <f aca="false">VLOOKUP(B183,LU!$B$1:$N$51,7,FALSE())</f>
        <v>0.62272727273</v>
      </c>
      <c r="I183" s="0" t="n">
        <f aca="false">VLOOKUP(B183,LU!$B$1:$N$51,8,FALSE())</f>
        <v>9.45454545455</v>
      </c>
      <c r="J183" s="0" t="n">
        <f aca="false">VLOOKUP(A183,Soil!$B$2:$P$17,13,FALSE())</f>
        <v>1.7925</v>
      </c>
      <c r="K183" s="0" t="n">
        <f aca="false">VLOOKUP(B183,LU!$B$1:$N$51,5,FALSE())</f>
        <v>0.4</v>
      </c>
      <c r="L183" s="0" t="n">
        <f aca="false">VLOOKUP(A183,Soil!$B$2:$P$17,15,FALSE())</f>
        <v>0.4622</v>
      </c>
      <c r="M183" s="0" t="n">
        <f aca="false">SoilVeg!G183</f>
        <v>18.2</v>
      </c>
      <c r="N183" s="0" t="n">
        <f aca="false">SoilVeg!H183</f>
        <v>0.245</v>
      </c>
      <c r="O183" s="0" t="n">
        <f aca="false">VLOOKUP(A183,Soil!$B$2:$S$14,18,FALSE())</f>
        <v>0.3</v>
      </c>
    </row>
    <row r="184" customFormat="false" ht="14.25" hidden="false" customHeight="false" outlineLevel="0" collapsed="false">
      <c r="A184" s="1" t="str">
        <f aca="false">SoilVeg!B184</f>
        <v>SAL</v>
      </c>
      <c r="B184" s="1" t="str">
        <f aca="false">SoilVeg!D184</f>
        <v>LPL</v>
      </c>
      <c r="C184" s="1" t="str">
        <f aca="false">SoilVeg!A184</f>
        <v>SALLPL</v>
      </c>
      <c r="D184" s="0" t="n">
        <f aca="false">IF(VLOOKUP(SoilVeg!C184,LU!$A$2:$O$27,15,FALSE())=0,VLOOKUP(A184,Soil!$B$2:$R$14,8,FALSE()),0.000000000001)</f>
        <v>6.08820381944444E-006</v>
      </c>
      <c r="E184" s="0" t="n">
        <f aca="false">IF(VLOOKUP(SoilVeg!C184,LU!$A$2:$O$27,15,FALSE())=0,VLOOKUP(A184,Soil!$B$2:$R$14,11,FALSE()),0.000000000001)</f>
        <v>0.000187315730052383</v>
      </c>
      <c r="F184" s="0" t="n">
        <f aca="false">VLOOKUP(A184,Soil!$B$2:$P$17,14,FALSE())</f>
        <v>0.014</v>
      </c>
      <c r="G184" s="0" t="n">
        <f aca="false">VLOOKUP(B184,LU!$B$1:$N$51,6,FALSE())</f>
        <v>4</v>
      </c>
      <c r="H184" s="0" t="n">
        <f aca="false">VLOOKUP(B184,LU!$B$1:$N$51,7,FALSE())</f>
        <v>0.62272727273</v>
      </c>
      <c r="I184" s="0" t="n">
        <f aca="false">VLOOKUP(B184,LU!$B$1:$N$51,8,FALSE())</f>
        <v>10.5</v>
      </c>
      <c r="J184" s="0" t="n">
        <f aca="false">VLOOKUP(A184,Soil!$B$2:$P$17,13,FALSE())</f>
        <v>1.7925</v>
      </c>
      <c r="K184" s="0" t="n">
        <f aca="false">VLOOKUP(B184,LU!$B$1:$N$51,5,FALSE())</f>
        <v>0.6</v>
      </c>
      <c r="L184" s="0" t="n">
        <f aca="false">VLOOKUP(A184,Soil!$B$2:$P$17,15,FALSE())</f>
        <v>0.4622</v>
      </c>
      <c r="M184" s="0" t="n">
        <f aca="false">SoilVeg!G184</f>
        <v>18.2</v>
      </c>
      <c r="N184" s="0" t="n">
        <f aca="false">SoilVeg!H184</f>
        <v>0.245</v>
      </c>
      <c r="O184" s="0" t="n">
        <f aca="false">VLOOKUP(A184,Soil!$B$2:$S$14,18,FALSE())</f>
        <v>0.3</v>
      </c>
    </row>
    <row r="185" customFormat="false" ht="14.25" hidden="false" customHeight="false" outlineLevel="0" collapsed="false">
      <c r="A185" s="1" t="str">
        <f aca="false">SoilVeg!B185</f>
        <v>SAL</v>
      </c>
      <c r="B185" s="1" t="str">
        <f aca="false">SoilVeg!D185</f>
        <v>LPJ</v>
      </c>
      <c r="C185" s="1" t="str">
        <f aca="false">SoilVeg!A185</f>
        <v>SALLPJ</v>
      </c>
      <c r="D185" s="0" t="n">
        <f aca="false">IF(VLOOKUP(SoilVeg!C185,LU!$A$2:$O$27,15,FALSE())=0,VLOOKUP(A185,Soil!$B$2:$R$14,8,FALSE()),0.000000000001)</f>
        <v>6.08820381944444E-006</v>
      </c>
      <c r="E185" s="0" t="n">
        <f aca="false">IF(VLOOKUP(SoilVeg!C185,LU!$A$2:$O$27,15,FALSE())=0,VLOOKUP(A185,Soil!$B$2:$R$14,11,FALSE()),0.000000000001)</f>
        <v>0.000187315730052383</v>
      </c>
      <c r="F185" s="0" t="n">
        <f aca="false">VLOOKUP(A185,Soil!$B$2:$P$17,14,FALSE())</f>
        <v>0.014</v>
      </c>
      <c r="G185" s="0" t="n">
        <f aca="false">VLOOKUP(B185,LU!$B$1:$N$51,6,FALSE())</f>
        <v>3</v>
      </c>
      <c r="H185" s="0" t="n">
        <f aca="false">VLOOKUP(B185,LU!$B$1:$N$51,7,FALSE())</f>
        <v>0.62272727273</v>
      </c>
      <c r="I185" s="0" t="n">
        <f aca="false">VLOOKUP(B185,LU!$B$1:$N$51,8,FALSE())</f>
        <v>6.5</v>
      </c>
      <c r="J185" s="0" t="n">
        <f aca="false">VLOOKUP(A185,Soil!$B$2:$P$17,13,FALSE())</f>
        <v>1.7925</v>
      </c>
      <c r="K185" s="0" t="n">
        <f aca="false">VLOOKUP(B185,LU!$B$1:$N$51,5,FALSE())</f>
        <v>0.35</v>
      </c>
      <c r="L185" s="0" t="n">
        <f aca="false">VLOOKUP(A185,Soil!$B$2:$P$17,15,FALSE())</f>
        <v>0.4622</v>
      </c>
      <c r="M185" s="0" t="n">
        <f aca="false">SoilVeg!G185</f>
        <v>18.2</v>
      </c>
      <c r="N185" s="0" t="n">
        <f aca="false">SoilVeg!H185</f>
        <v>0.245</v>
      </c>
      <c r="O185" s="0" t="n">
        <f aca="false">VLOOKUP(A185,Soil!$B$2:$S$14,18,FALSE())</f>
        <v>0.3</v>
      </c>
    </row>
    <row r="186" customFormat="false" ht="14.25" hidden="false" customHeight="false" outlineLevel="0" collapsed="false">
      <c r="A186" s="1" t="str">
        <f aca="false">SoilVeg!B186</f>
        <v>SAL</v>
      </c>
      <c r="B186" s="1" t="str">
        <f aca="false">SoilVeg!D186</f>
        <v>LPS</v>
      </c>
      <c r="C186" s="1" t="str">
        <f aca="false">SoilVeg!A186</f>
        <v>SALLPS</v>
      </c>
      <c r="D186" s="0" t="n">
        <f aca="false">IF(VLOOKUP(SoilVeg!C186,LU!$A$2:$O$27,15,FALSE())=0,VLOOKUP(A186,Soil!$B$2:$R$14,8,FALSE()),0.000000000001)</f>
        <v>6.08820381944444E-006</v>
      </c>
      <c r="E186" s="0" t="n">
        <f aca="false">IF(VLOOKUP(SoilVeg!C186,LU!$A$2:$O$27,15,FALSE())=0,VLOOKUP(A186,Soil!$B$2:$R$14,11,FALSE()),0.000000000001)</f>
        <v>0.000187315730052383</v>
      </c>
      <c r="F186" s="0" t="n">
        <f aca="false">VLOOKUP(A186,Soil!$B$2:$P$17,14,FALSE())</f>
        <v>0.014</v>
      </c>
      <c r="G186" s="0" t="n">
        <f aca="false">VLOOKUP(B186,LU!$B$1:$N$51,6,FALSE())</f>
        <v>4.5</v>
      </c>
      <c r="H186" s="0" t="n">
        <f aca="false">VLOOKUP(B186,LU!$B$1:$N$51,7,FALSE())</f>
        <v>0.8</v>
      </c>
      <c r="I186" s="0" t="n">
        <f aca="false">VLOOKUP(B186,LU!$B$1:$N$51,8,FALSE())</f>
        <v>15</v>
      </c>
      <c r="J186" s="0" t="n">
        <f aca="false">VLOOKUP(A186,Soil!$B$2:$P$17,13,FALSE())</f>
        <v>1.7925</v>
      </c>
      <c r="K186" s="0" t="n">
        <f aca="false">VLOOKUP(B186,LU!$B$1:$N$51,5,FALSE())</f>
        <v>0.8</v>
      </c>
      <c r="L186" s="0" t="n">
        <f aca="false">VLOOKUP(A186,Soil!$B$2:$P$17,15,FALSE())</f>
        <v>0.4622</v>
      </c>
      <c r="M186" s="0" t="n">
        <f aca="false">SoilVeg!G186</f>
        <v>18.2</v>
      </c>
      <c r="N186" s="0" t="n">
        <f aca="false">SoilVeg!H186</f>
        <v>0.245</v>
      </c>
      <c r="O186" s="0" t="n">
        <f aca="false">VLOOKUP(A186,Soil!$B$2:$S$14,18,FALSE())</f>
        <v>0.3</v>
      </c>
    </row>
    <row r="187" customFormat="false" ht="14.25" hidden="false" customHeight="false" outlineLevel="0" collapsed="false">
      <c r="A187" s="1" t="str">
        <f aca="false">SoilVeg!B187</f>
        <v>SAL</v>
      </c>
      <c r="B187" s="1" t="str">
        <f aca="false">SoilVeg!D187</f>
        <v>LPK</v>
      </c>
      <c r="C187" s="1" t="str">
        <f aca="false">SoilVeg!A187</f>
        <v>SALLPK</v>
      </c>
      <c r="D187" s="0" t="n">
        <f aca="false">IF(VLOOKUP(SoilVeg!C187,LU!$A$2:$O$27,15,FALSE())=0,VLOOKUP(A187,Soil!$B$2:$R$14,8,FALSE()),0.000000000001)</f>
        <v>6.08820381944444E-006</v>
      </c>
      <c r="E187" s="0" t="n">
        <f aca="false">IF(VLOOKUP(SoilVeg!C187,LU!$A$2:$O$27,15,FALSE())=0,VLOOKUP(A187,Soil!$B$2:$R$14,11,FALSE()),0.000000000001)</f>
        <v>0.000187315730052383</v>
      </c>
      <c r="F187" s="0" t="n">
        <f aca="false">VLOOKUP(A187,Soil!$B$2:$P$17,14,FALSE())</f>
        <v>0.014</v>
      </c>
      <c r="G187" s="0" t="n">
        <f aca="false">VLOOKUP(B187,LU!$B$1:$N$51,6,FALSE())</f>
        <v>3</v>
      </c>
      <c r="H187" s="0" t="n">
        <f aca="false">VLOOKUP(B187,LU!$B$1:$N$51,7,FALSE())</f>
        <v>0.6</v>
      </c>
      <c r="I187" s="0" t="n">
        <f aca="false">VLOOKUP(B187,LU!$B$1:$N$51,8,FALSE())</f>
        <v>15</v>
      </c>
      <c r="J187" s="0" t="n">
        <f aca="false">VLOOKUP(A187,Soil!$B$2:$P$17,13,FALSE())</f>
        <v>1.7925</v>
      </c>
      <c r="K187" s="0" t="n">
        <f aca="false">VLOOKUP(B187,LU!$B$1:$N$51,5,FALSE())</f>
        <v>0.8</v>
      </c>
      <c r="L187" s="0" t="n">
        <f aca="false">VLOOKUP(A187,Soil!$B$2:$P$17,15,FALSE())</f>
        <v>0.4622</v>
      </c>
      <c r="M187" s="0" t="n">
        <f aca="false">SoilVeg!G187</f>
        <v>18.2</v>
      </c>
      <c r="N187" s="0" t="n">
        <f aca="false">SoilVeg!H187</f>
        <v>0.245</v>
      </c>
      <c r="O187" s="0" t="n">
        <f aca="false">VLOOKUP(A187,Soil!$B$2:$S$14,18,FALSE())</f>
        <v>0.3</v>
      </c>
    </row>
    <row r="188" customFormat="false" ht="14.25" hidden="false" customHeight="false" outlineLevel="0" collapsed="false">
      <c r="A188" s="1" t="str">
        <f aca="false">SoilVeg!B188</f>
        <v>SAL</v>
      </c>
      <c r="B188" s="1" t="str">
        <f aca="false">SoilVeg!D188</f>
        <v>AZP</v>
      </c>
      <c r="C188" s="1" t="str">
        <f aca="false">SoilVeg!A188</f>
        <v>SALAZP</v>
      </c>
      <c r="D188" s="0" t="n">
        <f aca="false">IF(VLOOKUP(SoilVeg!C188,LU!$A$2:$O$27,15,FALSE())=0,VLOOKUP(A188,Soil!$B$2:$R$14,8,FALSE()),0.000000000001)</f>
        <v>1E-012</v>
      </c>
      <c r="E188" s="0" t="n">
        <f aca="false">IF(VLOOKUP(SoilVeg!C188,LU!$A$2:$O$27,15,FALSE())=0,VLOOKUP(A188,Soil!$B$2:$R$14,11,FALSE()),0.000000000001)</f>
        <v>1E-012</v>
      </c>
      <c r="F188" s="0" t="n">
        <f aca="false">VLOOKUP(A188,Soil!$B$2:$P$17,14,FALSE())</f>
        <v>0.014</v>
      </c>
      <c r="G188" s="0" t="n">
        <f aca="false">VLOOKUP(B188,LU!$B$1:$N$51,6,FALSE())</f>
        <v>0</v>
      </c>
      <c r="H188" s="0" t="n">
        <f aca="false">VLOOKUP(B188,LU!$B$1:$N$51,7,FALSE())</f>
        <v>0</v>
      </c>
      <c r="I188" s="0" t="n">
        <f aca="false">VLOOKUP(B188,LU!$B$1:$N$51,8,FALSE())</f>
        <v>2.5</v>
      </c>
      <c r="J188" s="0" t="n">
        <f aca="false">VLOOKUP(A188,Soil!$B$2:$P$17,13,FALSE())</f>
        <v>1.7925</v>
      </c>
      <c r="K188" s="0" t="n">
        <f aca="false">VLOOKUP(B188,LU!$B$1:$N$51,5,FALSE())</f>
        <v>0.05</v>
      </c>
      <c r="L188" s="0" t="n">
        <f aca="false">VLOOKUP(A188,Soil!$B$2:$P$17,15,FALSE())</f>
        <v>0.4622</v>
      </c>
      <c r="M188" s="0" t="n">
        <f aca="false">SoilVeg!G188</f>
        <v>100</v>
      </c>
      <c r="N188" s="0" t="n">
        <f aca="false">SoilVeg!H188</f>
        <v>1</v>
      </c>
      <c r="O188" s="0" t="n">
        <f aca="false">VLOOKUP(A188,Soil!$B$2:$S$14,18,FALSE())</f>
        <v>0.3</v>
      </c>
    </row>
    <row r="189" customFormat="false" ht="14.25" hidden="false" customHeight="false" outlineLevel="0" collapsed="false">
      <c r="A189" s="1" t="str">
        <f aca="false">SoilVeg!B189</f>
        <v>SAL</v>
      </c>
      <c r="B189" s="1" t="str">
        <f aca="false">SoilVeg!D189</f>
        <v>AZPN</v>
      </c>
      <c r="C189" s="1" t="str">
        <f aca="false">SoilVeg!A189</f>
        <v>SALAZPN</v>
      </c>
      <c r="D189" s="0" t="n">
        <f aca="false">IF(VLOOKUP(SoilVeg!C189,LU!$A$2:$O$27,15,FALSE())=0,VLOOKUP(A189,Soil!$B$2:$R$14,8,FALSE()),0.000000000001)</f>
        <v>1E-012</v>
      </c>
      <c r="E189" s="0" t="n">
        <f aca="false">IF(VLOOKUP(SoilVeg!C189,LU!$A$2:$O$27,15,FALSE())=0,VLOOKUP(A189,Soil!$B$2:$R$14,11,FALSE()),0.000000000001)</f>
        <v>1E-012</v>
      </c>
      <c r="F189" s="0" t="n">
        <f aca="false">VLOOKUP(A189,Soil!$B$2:$P$17,14,FALSE())</f>
        <v>0.014</v>
      </c>
      <c r="G189" s="0" t="n">
        <f aca="false">VLOOKUP(B189,LU!$B$1:$N$51,6,FALSE())</f>
        <v>0</v>
      </c>
      <c r="H189" s="0" t="n">
        <f aca="false">VLOOKUP(B189,LU!$B$1:$N$51,7,FALSE())</f>
        <v>0</v>
      </c>
      <c r="I189" s="0" t="n">
        <f aca="false">VLOOKUP(B189,LU!$B$1:$N$51,8,FALSE())</f>
        <v>0</v>
      </c>
      <c r="J189" s="0" t="n">
        <f aca="false">VLOOKUP(A189,Soil!$B$2:$P$17,13,FALSE())</f>
        <v>1.7925</v>
      </c>
      <c r="K189" s="0" t="n">
        <f aca="false">VLOOKUP(B189,LU!$B$1:$N$51,5,FALSE())</f>
        <v>0.01</v>
      </c>
      <c r="L189" s="0" t="n">
        <f aca="false">VLOOKUP(A189,Soil!$B$2:$P$17,15,FALSE())</f>
        <v>0.4622</v>
      </c>
      <c r="M189" s="0" t="n">
        <f aca="false">SoilVeg!G189</f>
        <v>100</v>
      </c>
      <c r="N189" s="0" t="n">
        <f aca="false">SoilVeg!H189</f>
        <v>1</v>
      </c>
      <c r="O189" s="0" t="n">
        <f aca="false">VLOOKUP(A189,Soil!$B$2:$S$14,18,FALSE())</f>
        <v>0.3</v>
      </c>
    </row>
    <row r="190" customFormat="false" ht="14.25" hidden="false" customHeight="false" outlineLevel="0" collapsed="false">
      <c r="A190" s="1" t="str">
        <f aca="false">SoilVeg!B190</f>
        <v>SAL</v>
      </c>
      <c r="B190" s="1" t="str">
        <f aca="false">SoilVeg!D190</f>
        <v>AZPPL</v>
      </c>
      <c r="C190" s="1" t="str">
        <f aca="false">SoilVeg!A190</f>
        <v>SALAZPPL</v>
      </c>
      <c r="D190" s="0" t="n">
        <f aca="false">IF(VLOOKUP(SoilVeg!C190,LU!$A$2:$O$27,15,FALSE())=0,VLOOKUP(A190,Soil!$B$2:$R$14,8,FALSE()),0.000000000001)</f>
        <v>6.08820381944444E-006</v>
      </c>
      <c r="E190" s="0" t="n">
        <f aca="false">IF(VLOOKUP(SoilVeg!C190,LU!$A$2:$O$27,15,FALSE())=0,VLOOKUP(A190,Soil!$B$2:$R$14,11,FALSE()),0.000000000001)</f>
        <v>0.000187315730052383</v>
      </c>
      <c r="F190" s="0" t="n">
        <f aca="false">VLOOKUP(A190,Soil!$B$2:$P$17,14,FALSE())</f>
        <v>0.014</v>
      </c>
      <c r="G190" s="0" t="n">
        <f aca="false">VLOOKUP(B190,LU!$B$1:$N$51,6,FALSE())</f>
        <v>0</v>
      </c>
      <c r="H190" s="0" t="n">
        <f aca="false">VLOOKUP(B190,LU!$B$1:$N$51,7,FALSE())</f>
        <v>0</v>
      </c>
      <c r="I190" s="0" t="n">
        <f aca="false">VLOOKUP(B190,LU!$B$1:$N$51,8,FALSE())</f>
        <v>2.5</v>
      </c>
      <c r="J190" s="0" t="n">
        <f aca="false">VLOOKUP(A190,Soil!$B$2:$P$17,13,FALSE())</f>
        <v>1.7925</v>
      </c>
      <c r="K190" s="0" t="n">
        <f aca="false">VLOOKUP(B190,LU!$B$1:$N$51,5,FALSE())</f>
        <v>0.02</v>
      </c>
      <c r="L190" s="0" t="n">
        <f aca="false">VLOOKUP(A190,Soil!$B$2:$P$17,15,FALSE())</f>
        <v>0.4622</v>
      </c>
      <c r="M190" s="0" t="n">
        <f aca="false">SoilVeg!G190</f>
        <v>0.182</v>
      </c>
      <c r="N190" s="0" t="n">
        <f aca="false">SoilVeg!H190</f>
        <v>0.245</v>
      </c>
      <c r="O190" s="0" t="n">
        <f aca="false">VLOOKUP(A190,Soil!$B$2:$S$14,18,FALSE())</f>
        <v>0.3</v>
      </c>
    </row>
    <row r="191" customFormat="false" ht="14.25" hidden="false" customHeight="false" outlineLevel="0" collapsed="false">
      <c r="A191" s="1" t="str">
        <f aca="false">SoilVeg!B191</f>
        <v>SAL</v>
      </c>
      <c r="B191" s="1" t="str">
        <f aca="false">SoilVeg!D191</f>
        <v>AZPP</v>
      </c>
      <c r="C191" s="1" t="str">
        <f aca="false">SoilVeg!A191</f>
        <v>SALAZPP</v>
      </c>
      <c r="D191" s="0" t="n">
        <f aca="false">IF(VLOOKUP(SoilVeg!C191,LU!$A$2:$O$27,15,FALSE())=0,VLOOKUP(A191,Soil!$B$2:$R$14,8,FALSE()),0.000000000001)</f>
        <v>6.08820381944444E-006</v>
      </c>
      <c r="E191" s="0" t="n">
        <f aca="false">IF(VLOOKUP(SoilVeg!C191,LU!$A$2:$O$27,15,FALSE())=0,VLOOKUP(A191,Soil!$B$2:$R$14,11,FALSE()),0.000000000001)</f>
        <v>0.000187315730052383</v>
      </c>
      <c r="F191" s="0" t="n">
        <f aca="false">VLOOKUP(A191,Soil!$B$2:$P$17,14,FALSE())</f>
        <v>0.014</v>
      </c>
      <c r="G191" s="0" t="n">
        <f aca="false">VLOOKUP(B191,LU!$B$1:$N$51,6,FALSE())</f>
        <v>0</v>
      </c>
      <c r="H191" s="0" t="n">
        <f aca="false">VLOOKUP(B191,LU!$B$1:$N$51,7,FALSE())</f>
        <v>0</v>
      </c>
      <c r="I191" s="0" t="n">
        <f aca="false">VLOOKUP(B191,LU!$B$1:$N$51,8,FALSE())</f>
        <v>7</v>
      </c>
      <c r="J191" s="0" t="n">
        <f aca="false">VLOOKUP(A191,Soil!$B$2:$P$17,13,FALSE())</f>
        <v>1.7925</v>
      </c>
      <c r="K191" s="0" t="n">
        <f aca="false">VLOOKUP(B191,LU!$B$1:$N$51,5,FALSE())</f>
        <v>0.1</v>
      </c>
      <c r="L191" s="0" t="n">
        <f aca="false">VLOOKUP(A191,Soil!$B$2:$P$17,15,FALSE())</f>
        <v>0.4622</v>
      </c>
      <c r="M191" s="0" t="n">
        <f aca="false">SoilVeg!G191</f>
        <v>18.2</v>
      </c>
      <c r="N191" s="0" t="n">
        <f aca="false">SoilVeg!H191</f>
        <v>0.245</v>
      </c>
      <c r="O191" s="0" t="n">
        <f aca="false">VLOOKUP(A191,Soil!$B$2:$S$14,18,FALSE())</f>
        <v>0.3</v>
      </c>
    </row>
    <row r="192" customFormat="false" ht="14.25" hidden="false" customHeight="false" outlineLevel="0" collapsed="false">
      <c r="A192" s="1" t="str">
        <f aca="false">SoilVeg!B192</f>
        <v>SAL</v>
      </c>
      <c r="B192" s="1" t="str">
        <f aca="false">SoilVeg!D192</f>
        <v>ETK</v>
      </c>
      <c r="C192" s="1" t="str">
        <f aca="false">SoilVeg!A192</f>
        <v>SALETK</v>
      </c>
      <c r="D192" s="0" t="n">
        <f aca="false">IF(VLOOKUP(SoilVeg!C192,LU!$A$2:$O$27,15,FALSE())=0,VLOOKUP(A192,Soil!$B$2:$R$14,8,FALSE()),0.000000000001)</f>
        <v>6.08820381944444E-006</v>
      </c>
      <c r="E192" s="0" t="n">
        <f aca="false">IF(VLOOKUP(SoilVeg!C192,LU!$A$2:$O$27,15,FALSE())=0,VLOOKUP(A192,Soil!$B$2:$R$14,11,FALSE()),0.000000000001)</f>
        <v>0.000187315730052383</v>
      </c>
      <c r="F192" s="0" t="n">
        <f aca="false">VLOOKUP(A192,Soil!$B$2:$P$17,14,FALSE())</f>
        <v>0.014</v>
      </c>
      <c r="G192" s="0" t="n">
        <f aca="false">VLOOKUP(B192,LU!$B$1:$N$51,6,FALSE())</f>
        <v>1.4</v>
      </c>
      <c r="H192" s="0" t="n">
        <f aca="false">VLOOKUP(B192,LU!$B$1:$N$51,7,FALSE())</f>
        <v>0.65</v>
      </c>
      <c r="I192" s="0" t="n">
        <f aca="false">VLOOKUP(B192,LU!$B$1:$N$51,8,FALSE())</f>
        <v>8</v>
      </c>
      <c r="J192" s="0" t="n">
        <f aca="false">VLOOKUP(A192,Soil!$B$2:$P$17,13,FALSE())</f>
        <v>1.7925</v>
      </c>
      <c r="K192" s="0" t="n">
        <f aca="false">VLOOKUP(B192,LU!$B$1:$N$51,5,FALSE())</f>
        <v>0.35</v>
      </c>
      <c r="L192" s="0" t="n">
        <f aca="false">VLOOKUP(A192,Soil!$B$2:$P$17,15,FALSE())</f>
        <v>0.4622</v>
      </c>
      <c r="M192" s="0" t="n">
        <f aca="false">SoilVeg!G192</f>
        <v>18.2</v>
      </c>
      <c r="N192" s="0" t="n">
        <f aca="false">SoilVeg!H192</f>
        <v>0.245</v>
      </c>
      <c r="O192" s="0" t="n">
        <f aca="false">VLOOKUP(A192,Soil!$B$2:$S$14,18,FALSE())</f>
        <v>0.3</v>
      </c>
    </row>
    <row r="193" customFormat="false" ht="14.25" hidden="false" customHeight="false" outlineLevel="0" collapsed="false">
      <c r="A193" s="1" t="str">
        <f aca="false">SoilVeg!B193</f>
        <v>SAL</v>
      </c>
      <c r="B193" s="1" t="str">
        <f aca="false">SoilVeg!D193</f>
        <v>ETK1</v>
      </c>
      <c r="C193" s="1" t="str">
        <f aca="false">SoilVeg!A193</f>
        <v>SALETK1</v>
      </c>
      <c r="D193" s="0" t="n">
        <f aca="false">IF(VLOOKUP(SoilVeg!C193,LU!$A$2:$O$27,15,FALSE())=0,VLOOKUP(A193,Soil!$B$2:$R$14,8,FALSE()),0.000000000001)</f>
        <v>6.08820381944444E-006</v>
      </c>
      <c r="E193" s="0" t="n">
        <f aca="false">IF(VLOOKUP(SoilVeg!C193,LU!$A$2:$O$27,15,FALSE())=0,VLOOKUP(A193,Soil!$B$2:$R$14,11,FALSE()),0.000000000001)</f>
        <v>0.000187315730052383</v>
      </c>
      <c r="F193" s="0" t="n">
        <f aca="false">VLOOKUP(A193,Soil!$B$2:$P$17,14,FALSE())</f>
        <v>0.014</v>
      </c>
      <c r="G193" s="0" t="n">
        <f aca="false">VLOOKUP(B193,LU!$B$1:$N$51,6,FALSE())</f>
        <v>1</v>
      </c>
      <c r="H193" s="0" t="n">
        <f aca="false">VLOOKUP(B193,LU!$B$1:$N$51,7,FALSE())</f>
        <v>0.4</v>
      </c>
      <c r="I193" s="0" t="n">
        <f aca="false">VLOOKUP(B193,LU!$B$1:$N$51,8,FALSE())</f>
        <v>5</v>
      </c>
      <c r="J193" s="0" t="n">
        <f aca="false">VLOOKUP(A193,Soil!$B$2:$P$17,13,FALSE())</f>
        <v>1.7925</v>
      </c>
      <c r="K193" s="0" t="n">
        <f aca="false">VLOOKUP(B193,LU!$B$1:$N$51,5,FALSE())</f>
        <v>0.15</v>
      </c>
      <c r="L193" s="0" t="n">
        <f aca="false">VLOOKUP(A193,Soil!$B$2:$P$17,15,FALSE())</f>
        <v>0.4622</v>
      </c>
      <c r="M193" s="0" t="n">
        <f aca="false">SoilVeg!G193</f>
        <v>18.2</v>
      </c>
      <c r="N193" s="0" t="n">
        <f aca="false">SoilVeg!H193</f>
        <v>0.245</v>
      </c>
      <c r="O193" s="0" t="n">
        <f aca="false">VLOOKUP(A193,Soil!$B$2:$S$14,18,FALSE())</f>
        <v>0.3</v>
      </c>
    </row>
    <row r="194" customFormat="false" ht="14.25" hidden="false" customHeight="false" outlineLevel="0" collapsed="false">
      <c r="A194" s="1" t="str">
        <f aca="false">SoilVeg!B194</f>
        <v>SAL</v>
      </c>
      <c r="B194" s="1" t="str">
        <f aca="false">SoilVeg!D194</f>
        <v>ETK2</v>
      </c>
      <c r="C194" s="1" t="str">
        <f aca="false">SoilVeg!A194</f>
        <v>SALETK2</v>
      </c>
      <c r="D194" s="0" t="n">
        <f aca="false">IF(VLOOKUP(SoilVeg!C194,LU!$A$2:$O$27,15,FALSE())=0,VLOOKUP(A194,Soil!$B$2:$R$14,8,FALSE()),0.000000000001)</f>
        <v>6.08820381944444E-006</v>
      </c>
      <c r="E194" s="0" t="n">
        <f aca="false">IF(VLOOKUP(SoilVeg!C194,LU!$A$2:$O$27,15,FALSE())=0,VLOOKUP(A194,Soil!$B$2:$R$14,11,FALSE()),0.000000000001)</f>
        <v>0.000187315730052383</v>
      </c>
      <c r="F194" s="0" t="n">
        <f aca="false">VLOOKUP(A194,Soil!$B$2:$P$17,14,FALSE())</f>
        <v>0.014</v>
      </c>
      <c r="G194" s="0" t="n">
        <f aca="false">VLOOKUP(B194,LU!$B$1:$N$51,6,FALSE())</f>
        <v>1.1</v>
      </c>
      <c r="H194" s="0" t="n">
        <f aca="false">VLOOKUP(B194,LU!$B$1:$N$51,7,FALSE())</f>
        <v>0.4</v>
      </c>
      <c r="I194" s="0" t="n">
        <f aca="false">VLOOKUP(B194,LU!$B$1:$N$51,8,FALSE())</f>
        <v>7</v>
      </c>
      <c r="J194" s="0" t="n">
        <f aca="false">VLOOKUP(A194,Soil!$B$2:$P$17,13,FALSE())</f>
        <v>1.7925</v>
      </c>
      <c r="K194" s="0" t="n">
        <f aca="false">VLOOKUP(B194,LU!$B$1:$N$51,5,FALSE())</f>
        <v>0.35</v>
      </c>
      <c r="L194" s="0" t="n">
        <f aca="false">VLOOKUP(A194,Soil!$B$2:$P$17,15,FALSE())</f>
        <v>0.4622</v>
      </c>
      <c r="M194" s="0" t="n">
        <f aca="false">SoilVeg!G194</f>
        <v>18.2</v>
      </c>
      <c r="N194" s="0" t="n">
        <f aca="false">SoilVeg!H194</f>
        <v>0.245</v>
      </c>
      <c r="O194" s="0" t="n">
        <f aca="false">VLOOKUP(A194,Soil!$B$2:$S$14,18,FALSE())</f>
        <v>0.3</v>
      </c>
    </row>
    <row r="195" customFormat="false" ht="14.25" hidden="false" customHeight="false" outlineLevel="0" collapsed="false">
      <c r="A195" s="1" t="str">
        <f aca="false">SoilVeg!B195</f>
        <v>SAL</v>
      </c>
      <c r="B195" s="1" t="str">
        <f aca="false">SoilVeg!D195</f>
        <v>ETK3</v>
      </c>
      <c r="C195" s="1" t="str">
        <f aca="false">SoilVeg!A195</f>
        <v>SALETK3</v>
      </c>
      <c r="D195" s="0" t="n">
        <f aca="false">IF(VLOOKUP(SoilVeg!C195,LU!$A$2:$O$27,15,FALSE())=0,VLOOKUP(A195,Soil!$B$2:$R$14,8,FALSE()),0.000000000001)</f>
        <v>6.08820381944444E-006</v>
      </c>
      <c r="E195" s="0" t="n">
        <f aca="false">IF(VLOOKUP(SoilVeg!C195,LU!$A$2:$O$27,15,FALSE())=0,VLOOKUP(A195,Soil!$B$2:$R$14,11,FALSE()),0.000000000001)</f>
        <v>0.000187315730052383</v>
      </c>
      <c r="F195" s="0" t="n">
        <f aca="false">VLOOKUP(A195,Soil!$B$2:$P$17,14,FALSE())</f>
        <v>0.014</v>
      </c>
      <c r="G195" s="0" t="n">
        <f aca="false">VLOOKUP(B195,LU!$B$1:$N$51,6,FALSE())</f>
        <v>1.35454545455</v>
      </c>
      <c r="H195" s="0" t="n">
        <f aca="false">VLOOKUP(B195,LU!$B$1:$N$51,7,FALSE())</f>
        <v>0.62272727273</v>
      </c>
      <c r="I195" s="0" t="n">
        <f aca="false">VLOOKUP(B195,LU!$B$1:$N$51,8,FALSE())</f>
        <v>10</v>
      </c>
      <c r="J195" s="0" t="n">
        <f aca="false">VLOOKUP(A195,Soil!$B$2:$P$17,13,FALSE())</f>
        <v>1.7925</v>
      </c>
      <c r="K195" s="0" t="n">
        <f aca="false">VLOOKUP(B195,LU!$B$1:$N$51,5,FALSE())</f>
        <v>0.4</v>
      </c>
      <c r="L195" s="0" t="n">
        <f aca="false">VLOOKUP(A195,Soil!$B$2:$P$17,15,FALSE())</f>
        <v>0.4622</v>
      </c>
      <c r="M195" s="0" t="n">
        <f aca="false">SoilVeg!G195</f>
        <v>18.2</v>
      </c>
      <c r="N195" s="0" t="n">
        <f aca="false">SoilVeg!H195</f>
        <v>0.245</v>
      </c>
      <c r="O195" s="0" t="n">
        <f aca="false">VLOOKUP(A195,Soil!$B$2:$S$14,18,FALSE())</f>
        <v>0.3</v>
      </c>
    </row>
    <row r="196" customFormat="false" ht="14.25" hidden="false" customHeight="false" outlineLevel="0" collapsed="false">
      <c r="A196" s="1" t="str">
        <f aca="false">SoilVeg!B196</f>
        <v>SAL</v>
      </c>
      <c r="B196" s="1" t="str">
        <f aca="false">SoilVeg!D196</f>
        <v>VT</v>
      </c>
      <c r="C196" s="1" t="str">
        <f aca="false">SoilVeg!A196</f>
        <v>SALVT</v>
      </c>
      <c r="D196" s="0" t="n">
        <f aca="false">IF(VLOOKUP(SoilVeg!C196,LU!$A$2:$O$27,15,FALSE())=0,VLOOKUP(A196,Soil!$B$2:$R$14,8,FALSE()),0.000000000001)</f>
        <v>1E-012</v>
      </c>
      <c r="E196" s="0" t="n">
        <f aca="false">IF(VLOOKUP(SoilVeg!C196,LU!$A$2:$O$27,15,FALSE())=0,VLOOKUP(A196,Soil!$B$2:$R$14,11,FALSE()),0.000000000001)</f>
        <v>1E-012</v>
      </c>
      <c r="F196" s="0" t="n">
        <f aca="false">VLOOKUP(A196,Soil!$B$2:$P$17,14,FALSE())</f>
        <v>0.014</v>
      </c>
      <c r="G196" s="0" t="n">
        <f aca="false">VLOOKUP(B196,LU!$B$1:$N$51,6,FALSE())</f>
        <v>0</v>
      </c>
      <c r="H196" s="0" t="n">
        <f aca="false">VLOOKUP(B196,LU!$B$1:$N$51,7,FALSE())</f>
        <v>0</v>
      </c>
      <c r="I196" s="0" t="n">
        <f aca="false">VLOOKUP(B196,LU!$B$1:$N$51,8,FALSE())</f>
        <v>0</v>
      </c>
      <c r="J196" s="0" t="n">
        <f aca="false">VLOOKUP(A196,Soil!$B$2:$P$17,13,FALSE())</f>
        <v>1.7925</v>
      </c>
      <c r="K196" s="0" t="n">
        <f aca="false">VLOOKUP(B196,LU!$B$1:$N$51,5,FALSE())</f>
        <v>0.03</v>
      </c>
      <c r="L196" s="0" t="n">
        <f aca="false">VLOOKUP(A196,Soil!$B$2:$P$17,15,FALSE())</f>
        <v>0.4622</v>
      </c>
      <c r="M196" s="0" t="n">
        <f aca="false">SoilVeg!G196</f>
        <v>100</v>
      </c>
      <c r="N196" s="0" t="n">
        <f aca="false">SoilVeg!H196</f>
        <v>1</v>
      </c>
      <c r="O196" s="0" t="n">
        <f aca="false">VLOOKUP(A196,Soil!$B$2:$S$14,18,FALSE())</f>
        <v>0.3</v>
      </c>
    </row>
    <row r="197" customFormat="false" ht="14.25" hidden="false" customHeight="false" outlineLevel="0" collapsed="false">
      <c r="A197" s="1" t="str">
        <f aca="false">SoilVeg!B197</f>
        <v>SAL</v>
      </c>
      <c r="B197" s="1" t="str">
        <f aca="false">SoilVeg!D197</f>
        <v>VP</v>
      </c>
      <c r="C197" s="1" t="str">
        <f aca="false">SoilVeg!A197</f>
        <v>SALVP</v>
      </c>
      <c r="D197" s="0" t="n">
        <f aca="false">IF(VLOOKUP(SoilVeg!C197,LU!$A$2:$O$27,15,FALSE())=0,VLOOKUP(A197,Soil!$B$2:$R$14,8,FALSE()),0.000000000001)</f>
        <v>1E-012</v>
      </c>
      <c r="E197" s="0" t="n">
        <f aca="false">IF(VLOOKUP(SoilVeg!C197,LU!$A$2:$O$27,15,FALSE())=0,VLOOKUP(A197,Soil!$B$2:$R$14,11,FALSE()),0.000000000001)</f>
        <v>1E-012</v>
      </c>
      <c r="F197" s="0" t="n">
        <f aca="false">VLOOKUP(A197,Soil!$B$2:$P$17,14,FALSE())</f>
        <v>0.014</v>
      </c>
      <c r="G197" s="0" t="n">
        <f aca="false">VLOOKUP(B197,LU!$B$1:$N$51,6,FALSE())</f>
        <v>0</v>
      </c>
      <c r="H197" s="0" t="n">
        <f aca="false">VLOOKUP(B197,LU!$B$1:$N$51,7,FALSE())</f>
        <v>0</v>
      </c>
      <c r="I197" s="0" t="n">
        <f aca="false">VLOOKUP(B197,LU!$B$1:$N$51,8,FALSE())</f>
        <v>0</v>
      </c>
      <c r="J197" s="0" t="n">
        <f aca="false">VLOOKUP(A197,Soil!$B$2:$P$17,13,FALSE())</f>
        <v>1.7925</v>
      </c>
      <c r="K197" s="0" t="n">
        <f aca="false">VLOOKUP(B197,LU!$B$1:$N$51,5,FALSE())</f>
        <v>0.01</v>
      </c>
      <c r="L197" s="0" t="n">
        <f aca="false">VLOOKUP(A197,Soil!$B$2:$P$17,15,FALSE())</f>
        <v>0.4622</v>
      </c>
      <c r="M197" s="0" t="n">
        <f aca="false">SoilVeg!G197</f>
        <v>100</v>
      </c>
      <c r="N197" s="0" t="n">
        <f aca="false">SoilVeg!H197</f>
        <v>1</v>
      </c>
      <c r="O197" s="0" t="n">
        <f aca="false">VLOOKUP(A197,Soil!$B$2:$S$14,18,FALSE())</f>
        <v>0.3</v>
      </c>
    </row>
    <row r="198" customFormat="false" ht="14.25" hidden="false" customHeight="false" outlineLevel="0" collapsed="false">
      <c r="A198" s="1" t="str">
        <f aca="false">SoilVeg!B198</f>
        <v>SAL</v>
      </c>
      <c r="B198" s="1" t="str">
        <f aca="false">SoilVeg!D198</f>
        <v>TPT</v>
      </c>
      <c r="C198" s="1" t="str">
        <f aca="false">SoilVeg!A198</f>
        <v>SALTPT</v>
      </c>
      <c r="D198" s="0" t="n">
        <f aca="false">IF(VLOOKUP(SoilVeg!C198,LU!$A$2:$O$27,15,FALSE())=0,VLOOKUP(A198,Soil!$B$2:$R$14,8,FALSE()),0.000000000001)</f>
        <v>6.08820381944444E-006</v>
      </c>
      <c r="E198" s="0" t="n">
        <f aca="false">IF(VLOOKUP(SoilVeg!C198,LU!$A$2:$O$27,15,FALSE())=0,VLOOKUP(A198,Soil!$B$2:$R$14,11,FALSE()),0.000000000001)</f>
        <v>0.000187315730052383</v>
      </c>
      <c r="F198" s="0" t="n">
        <f aca="false">VLOOKUP(A198,Soil!$B$2:$P$17,14,FALSE())</f>
        <v>0.014</v>
      </c>
      <c r="G198" s="0" t="n">
        <f aca="false">VLOOKUP(B198,LU!$B$1:$N$51,6,FALSE())</f>
        <v>1.1</v>
      </c>
      <c r="H198" s="0" t="n">
        <f aca="false">VLOOKUP(B198,LU!$B$1:$N$51,7,FALSE())</f>
        <v>0.4</v>
      </c>
      <c r="I198" s="0" t="n">
        <f aca="false">VLOOKUP(B198,LU!$B$1:$N$51,8,FALSE())</f>
        <v>7</v>
      </c>
      <c r="J198" s="0" t="n">
        <f aca="false">VLOOKUP(A198,Soil!$B$2:$P$17,13,FALSE())</f>
        <v>1.7925</v>
      </c>
      <c r="K198" s="0" t="n">
        <f aca="false">VLOOKUP(B198,LU!$B$1:$N$51,5,FALSE())</f>
        <v>0.275</v>
      </c>
      <c r="L198" s="0" t="n">
        <f aca="false">VLOOKUP(A198,Soil!$B$2:$P$17,15,FALSE())</f>
        <v>0.4622</v>
      </c>
      <c r="M198" s="0" t="n">
        <f aca="false">SoilVeg!G198</f>
        <v>18.2</v>
      </c>
      <c r="N198" s="0" t="n">
        <f aca="false">SoilVeg!H198</f>
        <v>0.245</v>
      </c>
      <c r="O198" s="0" t="n">
        <f aca="false">VLOOKUP(A198,Soil!$B$2:$S$14,18,FALSE())</f>
        <v>0.3</v>
      </c>
    </row>
    <row r="199" customFormat="false" ht="14.25" hidden="false" customHeight="false" outlineLevel="0" collapsed="false">
      <c r="A199" s="1" t="str">
        <f aca="false">SoilVeg!B199</f>
        <v>SAL</v>
      </c>
      <c r="B199" s="1" t="str">
        <f aca="false">SoilVeg!D199</f>
        <v>VPT</v>
      </c>
      <c r="C199" s="1" t="str">
        <f aca="false">SoilVeg!A199</f>
        <v>SALVPT</v>
      </c>
      <c r="D199" s="0" t="n">
        <f aca="false">IF(VLOOKUP(SoilVeg!C199,LU!$A$2:$O$27,15,FALSE())=0,VLOOKUP(A199,Soil!$B$2:$R$14,8,FALSE()),0.000000000001)</f>
        <v>1E-012</v>
      </c>
      <c r="E199" s="0" t="n">
        <f aca="false">IF(VLOOKUP(SoilVeg!C199,LU!$A$2:$O$27,15,FALSE())=0,VLOOKUP(A199,Soil!$B$2:$R$14,11,FALSE()),0.000000000001)</f>
        <v>1E-012</v>
      </c>
      <c r="F199" s="0" t="n">
        <f aca="false">VLOOKUP(A199,Soil!$B$2:$P$17,14,FALSE())</f>
        <v>0.014</v>
      </c>
      <c r="G199" s="0" t="n">
        <f aca="false">VLOOKUP(B199,LU!$B$1:$N$51,6,FALSE())</f>
        <v>0</v>
      </c>
      <c r="H199" s="0" t="n">
        <f aca="false">VLOOKUP(B199,LU!$B$1:$N$51,7,FALSE())</f>
        <v>0</v>
      </c>
      <c r="I199" s="0" t="n">
        <f aca="false">VLOOKUP(B199,LU!$B$1:$N$51,8,FALSE())</f>
        <v>150</v>
      </c>
      <c r="J199" s="0" t="n">
        <f aca="false">VLOOKUP(A199,Soil!$B$2:$P$17,13,FALSE())</f>
        <v>1.7925</v>
      </c>
      <c r="K199" s="0" t="n">
        <f aca="false">VLOOKUP(B199,LU!$B$1:$N$51,5,FALSE())</f>
        <v>0.01</v>
      </c>
      <c r="L199" s="0" t="n">
        <f aca="false">VLOOKUP(A199,Soil!$B$2:$P$17,15,FALSE())</f>
        <v>0.4622</v>
      </c>
      <c r="M199" s="0" t="n">
        <f aca="false">SoilVeg!G199</f>
        <v>100</v>
      </c>
      <c r="N199" s="0" t="n">
        <f aca="false">SoilVeg!H199</f>
        <v>1</v>
      </c>
      <c r="O199" s="0" t="n">
        <f aca="false">VLOOKUP(A199,Soil!$B$2:$S$14,18,FALSE())</f>
        <v>0.3</v>
      </c>
    </row>
    <row r="200" customFormat="false" ht="14.25" hidden="false" customHeight="false" outlineLevel="0" collapsed="false">
      <c r="A200" s="1" t="str">
        <f aca="false">SoilVeg!B200</f>
        <v>SAL</v>
      </c>
      <c r="B200" s="1" t="str">
        <f aca="false">SoilVeg!D200</f>
        <v>MOK</v>
      </c>
      <c r="C200" s="1" t="str">
        <f aca="false">SoilVeg!A200</f>
        <v>SALMOK</v>
      </c>
      <c r="D200" s="0" t="n">
        <f aca="false">IF(VLOOKUP(SoilVeg!C200,LU!$A$2:$O$27,15,FALSE())=0,VLOOKUP(A200,Soil!$B$2:$R$14,8,FALSE()),0.000000000001)</f>
        <v>6.08820381944444E-006</v>
      </c>
      <c r="E200" s="0" t="n">
        <f aca="false">IF(VLOOKUP(SoilVeg!C200,LU!$A$2:$O$27,15,FALSE())=0,VLOOKUP(A200,Soil!$B$2:$R$14,11,FALSE()),0.000000000001)</f>
        <v>0.000187315730052383</v>
      </c>
      <c r="F200" s="0" t="n">
        <f aca="false">VLOOKUP(A200,Soil!$B$2:$P$17,14,FALSE())</f>
        <v>0.014</v>
      </c>
      <c r="G200" s="0" t="n">
        <f aca="false">VLOOKUP(B200,LU!$B$1:$N$51,6,FALSE())</f>
        <v>1.35454545455</v>
      </c>
      <c r="H200" s="0" t="n">
        <f aca="false">VLOOKUP(B200,LU!$B$1:$N$51,7,FALSE())</f>
        <v>0.62272727273</v>
      </c>
      <c r="I200" s="0" t="n">
        <f aca="false">VLOOKUP(B200,LU!$B$1:$N$51,8,FALSE())</f>
        <v>10</v>
      </c>
      <c r="J200" s="0" t="n">
        <f aca="false">VLOOKUP(A200,Soil!$B$2:$P$17,13,FALSE())</f>
        <v>1.7925</v>
      </c>
      <c r="K200" s="0" t="n">
        <f aca="false">VLOOKUP(B200,LU!$B$1:$N$51,5,FALSE())</f>
        <v>0.4</v>
      </c>
      <c r="L200" s="0" t="n">
        <f aca="false">VLOOKUP(A200,Soil!$B$2:$P$17,15,FALSE())</f>
        <v>0.4622</v>
      </c>
      <c r="M200" s="0" t="n">
        <f aca="false">SoilVeg!G200</f>
        <v>18.2</v>
      </c>
      <c r="N200" s="0" t="n">
        <f aca="false">SoilVeg!H200</f>
        <v>0.245</v>
      </c>
      <c r="O200" s="0" t="n">
        <f aca="false">VLOOKUP(A200,Soil!$B$2:$S$14,18,FALSE())</f>
        <v>0.3</v>
      </c>
    </row>
    <row r="201" customFormat="false" ht="14.25" hidden="false" customHeight="false" outlineLevel="0" collapsed="false">
      <c r="A201" s="1" t="str">
        <f aca="false">SoilVeg!B201</f>
        <v>SAL</v>
      </c>
      <c r="B201" s="1" t="str">
        <f aca="false">SoilVeg!D201</f>
        <v>RET</v>
      </c>
      <c r="C201" s="1" t="str">
        <f aca="false">SoilVeg!A201</f>
        <v>SALRET</v>
      </c>
      <c r="D201" s="0" t="n">
        <f aca="false">IF(VLOOKUP(SoilVeg!C201,LU!$A$2:$O$27,15,FALSE())=0,VLOOKUP(A201,Soil!$B$2:$R$14,8,FALSE()),0.000000000001)</f>
        <v>6.08820381944444E-006</v>
      </c>
      <c r="E201" s="0" t="n">
        <f aca="false">IF(VLOOKUP(SoilVeg!C201,LU!$A$2:$O$27,15,FALSE())=0,VLOOKUP(A201,Soil!$B$2:$R$14,11,FALSE()),0.000000000001)</f>
        <v>0.000187315730052383</v>
      </c>
      <c r="F201" s="0" t="n">
        <f aca="false">VLOOKUP(A201,Soil!$B$2:$P$17,14,FALSE())</f>
        <v>0.014</v>
      </c>
      <c r="G201" s="0" t="n">
        <f aca="false">VLOOKUP(B201,LU!$B$1:$N$51,6,FALSE())</f>
        <v>1.1</v>
      </c>
      <c r="H201" s="0" t="n">
        <f aca="false">VLOOKUP(B201,LU!$B$1:$N$51,7,FALSE())</f>
        <v>0.4</v>
      </c>
      <c r="I201" s="0" t="n">
        <f aca="false">VLOOKUP(B201,LU!$B$1:$N$51,8,FALSE())</f>
        <v>150</v>
      </c>
      <c r="J201" s="0" t="n">
        <f aca="false">VLOOKUP(A201,Soil!$B$2:$P$17,13,FALSE())</f>
        <v>1.7925</v>
      </c>
      <c r="K201" s="0" t="n">
        <f aca="false">VLOOKUP(B201,LU!$B$1:$N$51,5,FALSE())</f>
        <v>0.275</v>
      </c>
      <c r="L201" s="0" t="n">
        <f aca="false">VLOOKUP(A201,Soil!$B$2:$P$17,15,FALSE())</f>
        <v>0.4622</v>
      </c>
      <c r="M201" s="0" t="n">
        <f aca="false">SoilVeg!G201</f>
        <v>18.2</v>
      </c>
      <c r="N201" s="0" t="n">
        <f aca="false">SoilVeg!H201</f>
        <v>0.245</v>
      </c>
      <c r="O201" s="0" t="n">
        <f aca="false">VLOOKUP(A201,Soil!$B$2:$S$14,18,FALSE())</f>
        <v>0.3</v>
      </c>
    </row>
    <row r="202" customFormat="false" ht="14.25" hidden="false" customHeight="false" outlineLevel="0" collapsed="false">
      <c r="A202" s="1" t="str">
        <f aca="false">SoilVeg!B202</f>
        <v>SI</v>
      </c>
      <c r="B202" s="1" t="str">
        <f aca="false">SoilVeg!D202</f>
        <v>OP</v>
      </c>
      <c r="C202" s="1" t="str">
        <f aca="false">SoilVeg!A202</f>
        <v>SIOP</v>
      </c>
      <c r="D202" s="0" t="n">
        <f aca="false">IF(VLOOKUP(SoilVeg!C202,LU!$A$2:$O$27,15,FALSE())=0,VLOOKUP(A202,Soil!$B$2:$R$14,8,FALSE()),0.000000000001)</f>
        <v>0</v>
      </c>
      <c r="E202" s="0" t="n">
        <f aca="false">IF(VLOOKUP(SoilVeg!C202,LU!$A$2:$O$27,15,FALSE())=0,VLOOKUP(A202,Soil!$B$2:$R$14,11,FALSE()),0.000000000001)</f>
        <v>0</v>
      </c>
      <c r="F202" s="0" t="n">
        <f aca="false">VLOOKUP(A202,Soil!$B$2:$P$17,14,FALSE())</f>
        <v>0.012</v>
      </c>
      <c r="G202" s="0" t="n">
        <f aca="false">VLOOKUP(B202,LU!$B$1:$N$51,6,FALSE())</f>
        <v>0.16</v>
      </c>
      <c r="H202" s="0" t="n">
        <f aca="false">VLOOKUP(B202,LU!$B$1:$N$51,7,FALSE())</f>
        <v>0.13</v>
      </c>
      <c r="I202" s="0" t="n">
        <f aca="false">VLOOKUP(B202,LU!$B$1:$N$51,8,FALSE())</f>
        <v>5</v>
      </c>
      <c r="J202" s="0" t="n">
        <f aca="false">VLOOKUP(A202,Soil!$B$2:$P$17,13,FALSE())</f>
        <v>0</v>
      </c>
      <c r="K202" s="0" t="n">
        <f aca="false">VLOOKUP(B202,LU!$B$1:$N$51,5,FALSE())</f>
        <v>0.075</v>
      </c>
      <c r="L202" s="0" t="n">
        <f aca="false">VLOOKUP(A202,Soil!$B$2:$P$17,15,FALSE())</f>
        <v>0</v>
      </c>
      <c r="M202" s="0" t="n">
        <f aca="false">SoilVeg!G202</f>
        <v>0</v>
      </c>
      <c r="N202" s="0" t="n">
        <f aca="false">SoilVeg!H202</f>
        <v>0</v>
      </c>
      <c r="O202" s="0" t="n">
        <f aca="false">VLOOKUP(A202,Soil!$B$2:$S$14,18,FALSE())</f>
        <v>0</v>
      </c>
    </row>
    <row r="203" customFormat="false" ht="14.25" hidden="false" customHeight="false" outlineLevel="0" collapsed="false">
      <c r="A203" s="1" t="str">
        <f aca="false">SoilVeg!B203</f>
        <v>SI</v>
      </c>
      <c r="B203" s="1" t="str">
        <f aca="false">SoilVeg!D203</f>
        <v>OPTP</v>
      </c>
      <c r="C203" s="1" t="str">
        <f aca="false">SoilVeg!A203</f>
        <v>SIOPTP</v>
      </c>
      <c r="D203" s="0" t="n">
        <f aca="false">IF(VLOOKUP(SoilVeg!C203,LU!$A$2:$O$27,15,FALSE())=0,VLOOKUP(A203,Soil!$B$2:$R$14,8,FALSE()),0.000000000001)</f>
        <v>0</v>
      </c>
      <c r="E203" s="0" t="n">
        <f aca="false">IF(VLOOKUP(SoilVeg!C203,LU!$A$2:$O$27,15,FALSE())=0,VLOOKUP(A203,Soil!$B$2:$R$14,11,FALSE()),0.000000000001)</f>
        <v>0</v>
      </c>
      <c r="F203" s="0" t="n">
        <f aca="false">VLOOKUP(A203,Soil!$B$2:$P$17,14,FALSE())</f>
        <v>0.012</v>
      </c>
      <c r="G203" s="0" t="n">
        <f aca="false">VLOOKUP(B203,LU!$B$1:$N$51,6,FALSE())</f>
        <v>1.1</v>
      </c>
      <c r="H203" s="0" t="n">
        <f aca="false">VLOOKUP(B203,LU!$B$1:$N$51,7,FALSE())</f>
        <v>0.4</v>
      </c>
      <c r="I203" s="0" t="n">
        <f aca="false">VLOOKUP(B203,LU!$B$1:$N$51,8,FALSE())</f>
        <v>7</v>
      </c>
      <c r="J203" s="0" t="n">
        <f aca="false">VLOOKUP(A203,Soil!$B$2:$P$17,13,FALSE())</f>
        <v>0</v>
      </c>
      <c r="K203" s="0" t="n">
        <f aca="false">VLOOKUP(B203,LU!$B$1:$N$51,5,FALSE())</f>
        <v>0.275</v>
      </c>
      <c r="L203" s="0" t="n">
        <f aca="false">VLOOKUP(A203,Soil!$B$2:$P$17,15,FALSE())</f>
        <v>0</v>
      </c>
      <c r="M203" s="0" t="n">
        <f aca="false">SoilVeg!G203</f>
        <v>0</v>
      </c>
      <c r="N203" s="0" t="n">
        <f aca="false">SoilVeg!H203</f>
        <v>0</v>
      </c>
      <c r="O203" s="0" t="n">
        <f aca="false">VLOOKUP(A203,Soil!$B$2:$S$14,18,FALSE())</f>
        <v>0</v>
      </c>
    </row>
    <row r="204" customFormat="false" ht="14.25" hidden="false" customHeight="false" outlineLevel="0" collapsed="false">
      <c r="A204" s="1" t="str">
        <f aca="false">SoilVeg!B204</f>
        <v>SI</v>
      </c>
      <c r="B204" s="1" t="str">
        <f aca="false">SoilVeg!D204</f>
        <v>OPSR</v>
      </c>
      <c r="C204" s="1" t="str">
        <f aca="false">SoilVeg!A204</f>
        <v>SIOPSR</v>
      </c>
      <c r="D204" s="0" t="n">
        <f aca="false">IF(VLOOKUP(SoilVeg!C204,LU!$A$2:$O$27,15,FALSE())=0,VLOOKUP(A204,Soil!$B$2:$R$14,8,FALSE()),0.000000000001)</f>
        <v>0</v>
      </c>
      <c r="E204" s="0" t="n">
        <f aca="false">IF(VLOOKUP(SoilVeg!C204,LU!$A$2:$O$27,15,FALSE())=0,VLOOKUP(A204,Soil!$B$2:$R$14,11,FALSE()),0.000000000001)</f>
        <v>0</v>
      </c>
      <c r="F204" s="0" t="n">
        <f aca="false">VLOOKUP(A204,Soil!$B$2:$P$17,14,FALSE())</f>
        <v>0.012</v>
      </c>
      <c r="G204" s="0" t="n">
        <f aca="false">VLOOKUP(B204,LU!$B$1:$N$51,6,FALSE())</f>
        <v>0.26</v>
      </c>
      <c r="H204" s="0" t="n">
        <f aca="false">VLOOKUP(B204,LU!$B$1:$N$51,7,FALSE())</f>
        <v>0.25</v>
      </c>
      <c r="I204" s="0" t="n">
        <f aca="false">VLOOKUP(B204,LU!$B$1:$N$51,8,FALSE())</f>
        <v>4</v>
      </c>
      <c r="J204" s="0" t="n">
        <f aca="false">VLOOKUP(A204,Soil!$B$2:$P$17,13,FALSE())</f>
        <v>0</v>
      </c>
      <c r="K204" s="0" t="n">
        <f aca="false">VLOOKUP(B204,LU!$B$1:$N$51,5,FALSE())</f>
        <v>0.06</v>
      </c>
      <c r="L204" s="0" t="n">
        <f aca="false">VLOOKUP(A204,Soil!$B$2:$P$17,15,FALSE())</f>
        <v>0</v>
      </c>
      <c r="M204" s="0" t="n">
        <f aca="false">SoilVeg!G204</f>
        <v>0</v>
      </c>
      <c r="N204" s="0" t="n">
        <f aca="false">SoilVeg!H204</f>
        <v>0</v>
      </c>
      <c r="O204" s="0" t="n">
        <f aca="false">VLOOKUP(A204,Soil!$B$2:$S$14,18,FALSE())</f>
        <v>0</v>
      </c>
    </row>
    <row r="205" customFormat="false" ht="14.25" hidden="false" customHeight="false" outlineLevel="0" collapsed="false">
      <c r="A205" s="1" t="str">
        <f aca="false">SoilVeg!B205</f>
        <v>SI</v>
      </c>
      <c r="B205" s="1" t="str">
        <f aca="false">SoilVeg!D205</f>
        <v>OPUR</v>
      </c>
      <c r="C205" s="1" t="str">
        <f aca="false">SoilVeg!A205</f>
        <v>SIOPUR</v>
      </c>
      <c r="D205" s="0" t="n">
        <f aca="false">IF(VLOOKUP(SoilVeg!C205,LU!$A$2:$O$27,15,FALSE())=0,VLOOKUP(A205,Soil!$B$2:$R$14,8,FALSE()),0.000000000001)</f>
        <v>0</v>
      </c>
      <c r="E205" s="0" t="n">
        <f aca="false">IF(VLOOKUP(SoilVeg!C205,LU!$A$2:$O$27,15,FALSE())=0,VLOOKUP(A205,Soil!$B$2:$R$14,11,FALSE()),0.000000000001)</f>
        <v>0</v>
      </c>
      <c r="F205" s="0" t="n">
        <f aca="false">VLOOKUP(A205,Soil!$B$2:$P$17,14,FALSE())</f>
        <v>0.012</v>
      </c>
      <c r="G205" s="0" t="n">
        <f aca="false">VLOOKUP(B205,LU!$B$1:$N$51,6,FALSE())</f>
        <v>0.4</v>
      </c>
      <c r="H205" s="0" t="n">
        <f aca="false">VLOOKUP(B205,LU!$B$1:$N$51,7,FALSE())</f>
        <v>0.3</v>
      </c>
      <c r="I205" s="0" t="n">
        <f aca="false">VLOOKUP(B205,LU!$B$1:$N$51,8,FALSE())</f>
        <v>6</v>
      </c>
      <c r="J205" s="0" t="n">
        <f aca="false">VLOOKUP(A205,Soil!$B$2:$P$17,13,FALSE())</f>
        <v>0</v>
      </c>
      <c r="K205" s="0" t="n">
        <f aca="false">VLOOKUP(B205,LU!$B$1:$N$51,5,FALSE())</f>
        <v>0.1</v>
      </c>
      <c r="L205" s="0" t="n">
        <f aca="false">VLOOKUP(A205,Soil!$B$2:$P$17,15,FALSE())</f>
        <v>0</v>
      </c>
      <c r="M205" s="0" t="n">
        <f aca="false">SoilVeg!G205</f>
        <v>0</v>
      </c>
      <c r="N205" s="0" t="n">
        <f aca="false">SoilVeg!H205</f>
        <v>0</v>
      </c>
      <c r="O205" s="0" t="n">
        <f aca="false">VLOOKUP(A205,Soil!$B$2:$S$14,18,FALSE())</f>
        <v>0</v>
      </c>
    </row>
    <row r="206" customFormat="false" ht="14.25" hidden="false" customHeight="false" outlineLevel="0" collapsed="false">
      <c r="A206" s="1" t="str">
        <f aca="false">SoilVeg!B206</f>
        <v>SI</v>
      </c>
      <c r="B206" s="1" t="str">
        <f aca="false">SoilVeg!D206</f>
        <v>OPU</v>
      </c>
      <c r="C206" s="1" t="str">
        <f aca="false">SoilVeg!A206</f>
        <v>SIOPU</v>
      </c>
      <c r="D206" s="0" t="n">
        <f aca="false">IF(VLOOKUP(SoilVeg!C206,LU!$A$2:$O$27,15,FALSE())=0,VLOOKUP(A206,Soil!$B$2:$R$14,8,FALSE()),0.000000000001)</f>
        <v>0</v>
      </c>
      <c r="E206" s="0" t="n">
        <f aca="false">IF(VLOOKUP(SoilVeg!C206,LU!$A$2:$O$27,15,FALSE())=0,VLOOKUP(A206,Soil!$B$2:$R$14,11,FALSE()),0.000000000001)</f>
        <v>0</v>
      </c>
      <c r="F206" s="0" t="n">
        <f aca="false">VLOOKUP(A206,Soil!$B$2:$P$17,14,FALSE())</f>
        <v>0.012</v>
      </c>
      <c r="G206" s="0" t="n">
        <f aca="false">VLOOKUP(B206,LU!$B$1:$N$51,6,FALSE())</f>
        <v>0</v>
      </c>
      <c r="H206" s="0" t="n">
        <f aca="false">VLOOKUP(B206,LU!$B$1:$N$51,7,FALSE())</f>
        <v>0</v>
      </c>
      <c r="I206" s="0" t="n">
        <f aca="false">VLOOKUP(B206,LU!$B$1:$N$51,8,FALSE())</f>
        <v>3.5</v>
      </c>
      <c r="J206" s="0" t="n">
        <f aca="false">VLOOKUP(A206,Soil!$B$2:$P$17,13,FALSE())</f>
        <v>0</v>
      </c>
      <c r="K206" s="0" t="n">
        <f aca="false">VLOOKUP(B206,LU!$B$1:$N$51,5,FALSE())</f>
        <v>0.03</v>
      </c>
      <c r="L206" s="0" t="n">
        <f aca="false">VLOOKUP(A206,Soil!$B$2:$P$17,15,FALSE())</f>
        <v>0</v>
      </c>
      <c r="M206" s="0" t="n">
        <f aca="false">SoilVeg!G206</f>
        <v>0</v>
      </c>
      <c r="N206" s="0" t="n">
        <f aca="false">SoilVeg!H206</f>
        <v>0</v>
      </c>
      <c r="O206" s="0" t="n">
        <f aca="false">VLOOKUP(A206,Soil!$B$2:$S$14,18,FALSE())</f>
        <v>0</v>
      </c>
    </row>
    <row r="207" customFormat="false" ht="14.25" hidden="false" customHeight="false" outlineLevel="0" collapsed="false">
      <c r="A207" s="1" t="str">
        <f aca="false">SoilVeg!B207</f>
        <v>SI</v>
      </c>
      <c r="B207" s="1" t="str">
        <f aca="false">SoilVeg!D207</f>
        <v>TP</v>
      </c>
      <c r="C207" s="1" t="str">
        <f aca="false">SoilVeg!A207</f>
        <v>SITP</v>
      </c>
      <c r="D207" s="0" t="n">
        <f aca="false">IF(VLOOKUP(SoilVeg!C207,LU!$A$2:$O$27,15,FALSE())=0,VLOOKUP(A207,Soil!$B$2:$R$14,8,FALSE()),0.000000000001)</f>
        <v>0</v>
      </c>
      <c r="E207" s="0" t="n">
        <f aca="false">IF(VLOOKUP(SoilVeg!C207,LU!$A$2:$O$27,15,FALSE())=0,VLOOKUP(A207,Soil!$B$2:$R$14,11,FALSE()),0.000000000001)</f>
        <v>0</v>
      </c>
      <c r="F207" s="0" t="n">
        <f aca="false">VLOOKUP(A207,Soil!$B$2:$P$17,14,FALSE())</f>
        <v>0.012</v>
      </c>
      <c r="G207" s="0" t="n">
        <f aca="false">VLOOKUP(B207,LU!$B$1:$N$51,6,FALSE())</f>
        <v>1.1</v>
      </c>
      <c r="H207" s="0" t="n">
        <f aca="false">VLOOKUP(B207,LU!$B$1:$N$51,7,FALSE())</f>
        <v>0.4</v>
      </c>
      <c r="I207" s="0" t="n">
        <f aca="false">VLOOKUP(B207,LU!$B$1:$N$51,8,FALSE())</f>
        <v>7</v>
      </c>
      <c r="J207" s="0" t="n">
        <f aca="false">VLOOKUP(A207,Soil!$B$2:$P$17,13,FALSE())</f>
        <v>0</v>
      </c>
      <c r="K207" s="0" t="n">
        <f aca="false">VLOOKUP(B207,LU!$B$1:$N$51,5,FALSE())</f>
        <v>0.275</v>
      </c>
      <c r="L207" s="0" t="n">
        <f aca="false">VLOOKUP(A207,Soil!$B$2:$P$17,15,FALSE())</f>
        <v>0</v>
      </c>
      <c r="M207" s="0" t="n">
        <f aca="false">SoilVeg!G207</f>
        <v>0</v>
      </c>
      <c r="N207" s="0" t="n">
        <f aca="false">SoilVeg!H207</f>
        <v>0</v>
      </c>
      <c r="O207" s="0" t="n">
        <f aca="false">VLOOKUP(A207,Soil!$B$2:$S$14,18,FALSE())</f>
        <v>0</v>
      </c>
    </row>
    <row r="208" customFormat="false" ht="14.25" hidden="false" customHeight="false" outlineLevel="0" collapsed="false">
      <c r="A208" s="1" t="str">
        <f aca="false">SoilVeg!B208</f>
        <v>SI</v>
      </c>
      <c r="B208" s="1" t="str">
        <f aca="false">SoilVeg!D208</f>
        <v>LP</v>
      </c>
      <c r="C208" s="1" t="str">
        <f aca="false">SoilVeg!A208</f>
        <v>SILP</v>
      </c>
      <c r="D208" s="0" t="n">
        <f aca="false">IF(VLOOKUP(SoilVeg!C208,LU!$A$2:$O$27,15,FALSE())=0,VLOOKUP(A208,Soil!$B$2:$R$14,8,FALSE()),0.000000000001)</f>
        <v>0</v>
      </c>
      <c r="E208" s="0" t="n">
        <f aca="false">IF(VLOOKUP(SoilVeg!C208,LU!$A$2:$O$27,15,FALSE())=0,VLOOKUP(A208,Soil!$B$2:$R$14,11,FALSE()),0.000000000001)</f>
        <v>0</v>
      </c>
      <c r="F208" s="0" t="n">
        <f aca="false">VLOOKUP(A208,Soil!$B$2:$P$17,14,FALSE())</f>
        <v>0.012</v>
      </c>
      <c r="G208" s="0" t="n">
        <f aca="false">VLOOKUP(B208,LU!$B$1:$N$51,6,FALSE())</f>
        <v>3</v>
      </c>
      <c r="H208" s="0" t="n">
        <f aca="false">VLOOKUP(B208,LU!$B$1:$N$51,7,FALSE())</f>
        <v>0.62272727273</v>
      </c>
      <c r="I208" s="0" t="n">
        <f aca="false">VLOOKUP(B208,LU!$B$1:$N$51,8,FALSE())</f>
        <v>9.45454545455</v>
      </c>
      <c r="J208" s="0" t="n">
        <f aca="false">VLOOKUP(A208,Soil!$B$2:$P$17,13,FALSE())</f>
        <v>0</v>
      </c>
      <c r="K208" s="0" t="n">
        <f aca="false">VLOOKUP(B208,LU!$B$1:$N$51,5,FALSE())</f>
        <v>0.4</v>
      </c>
      <c r="L208" s="0" t="n">
        <f aca="false">VLOOKUP(A208,Soil!$B$2:$P$17,15,FALSE())</f>
        <v>0</v>
      </c>
      <c r="M208" s="0" t="n">
        <f aca="false">SoilVeg!G208</f>
        <v>0</v>
      </c>
      <c r="N208" s="0" t="n">
        <f aca="false">SoilVeg!H208</f>
        <v>0</v>
      </c>
      <c r="O208" s="0" t="n">
        <f aca="false">VLOOKUP(A208,Soil!$B$2:$S$14,18,FALSE())</f>
        <v>0</v>
      </c>
    </row>
    <row r="209" customFormat="false" ht="14.25" hidden="false" customHeight="false" outlineLevel="0" collapsed="false">
      <c r="A209" s="1" t="str">
        <f aca="false">SoilVeg!B209</f>
        <v>SI</v>
      </c>
      <c r="B209" s="1" t="str">
        <f aca="false">SoilVeg!D209</f>
        <v>LPL</v>
      </c>
      <c r="C209" s="1" t="str">
        <f aca="false">SoilVeg!A209</f>
        <v>SILPL</v>
      </c>
      <c r="D209" s="0" t="n">
        <f aca="false">IF(VLOOKUP(SoilVeg!C209,LU!$A$2:$O$27,15,FALSE())=0,VLOOKUP(A209,Soil!$B$2:$R$14,8,FALSE()),0.000000000001)</f>
        <v>0</v>
      </c>
      <c r="E209" s="0" t="n">
        <f aca="false">IF(VLOOKUP(SoilVeg!C209,LU!$A$2:$O$27,15,FALSE())=0,VLOOKUP(A209,Soil!$B$2:$R$14,11,FALSE()),0.000000000001)</f>
        <v>0</v>
      </c>
      <c r="F209" s="0" t="n">
        <f aca="false">VLOOKUP(A209,Soil!$B$2:$P$17,14,FALSE())</f>
        <v>0.012</v>
      </c>
      <c r="G209" s="0" t="n">
        <f aca="false">VLOOKUP(B209,LU!$B$1:$N$51,6,FALSE())</f>
        <v>4</v>
      </c>
      <c r="H209" s="0" t="n">
        <f aca="false">VLOOKUP(B209,LU!$B$1:$N$51,7,FALSE())</f>
        <v>0.62272727273</v>
      </c>
      <c r="I209" s="0" t="n">
        <f aca="false">VLOOKUP(B209,LU!$B$1:$N$51,8,FALSE())</f>
        <v>10.5</v>
      </c>
      <c r="J209" s="0" t="n">
        <f aca="false">VLOOKUP(A209,Soil!$B$2:$P$17,13,FALSE())</f>
        <v>0</v>
      </c>
      <c r="K209" s="0" t="n">
        <f aca="false">VLOOKUP(B209,LU!$B$1:$N$51,5,FALSE())</f>
        <v>0.6</v>
      </c>
      <c r="L209" s="0" t="n">
        <f aca="false">VLOOKUP(A209,Soil!$B$2:$P$17,15,FALSE())</f>
        <v>0</v>
      </c>
      <c r="M209" s="0" t="n">
        <f aca="false">SoilVeg!G209</f>
        <v>0</v>
      </c>
      <c r="N209" s="0" t="n">
        <f aca="false">SoilVeg!H209</f>
        <v>0</v>
      </c>
      <c r="O209" s="0" t="n">
        <f aca="false">VLOOKUP(A209,Soil!$B$2:$S$14,18,FALSE())</f>
        <v>0</v>
      </c>
    </row>
    <row r="210" customFormat="false" ht="14.25" hidden="false" customHeight="false" outlineLevel="0" collapsed="false">
      <c r="A210" s="1" t="str">
        <f aca="false">SoilVeg!B210</f>
        <v>SI</v>
      </c>
      <c r="B210" s="1" t="str">
        <f aca="false">SoilVeg!D210</f>
        <v>LPJ</v>
      </c>
      <c r="C210" s="1" t="str">
        <f aca="false">SoilVeg!A210</f>
        <v>SILPJ</v>
      </c>
      <c r="D210" s="0" t="n">
        <f aca="false">IF(VLOOKUP(SoilVeg!C210,LU!$A$2:$O$27,15,FALSE())=0,VLOOKUP(A210,Soil!$B$2:$R$14,8,FALSE()),0.000000000001)</f>
        <v>0</v>
      </c>
      <c r="E210" s="0" t="n">
        <f aca="false">IF(VLOOKUP(SoilVeg!C210,LU!$A$2:$O$27,15,FALSE())=0,VLOOKUP(A210,Soil!$B$2:$R$14,11,FALSE()),0.000000000001)</f>
        <v>0</v>
      </c>
      <c r="F210" s="0" t="n">
        <f aca="false">VLOOKUP(A210,Soil!$B$2:$P$17,14,FALSE())</f>
        <v>0.012</v>
      </c>
      <c r="G210" s="0" t="n">
        <f aca="false">VLOOKUP(B210,LU!$B$1:$N$51,6,FALSE())</f>
        <v>3</v>
      </c>
      <c r="H210" s="0" t="n">
        <f aca="false">VLOOKUP(B210,LU!$B$1:$N$51,7,FALSE())</f>
        <v>0.62272727273</v>
      </c>
      <c r="I210" s="0" t="n">
        <f aca="false">VLOOKUP(B210,LU!$B$1:$N$51,8,FALSE())</f>
        <v>6.5</v>
      </c>
      <c r="J210" s="0" t="n">
        <f aca="false">VLOOKUP(A210,Soil!$B$2:$P$17,13,FALSE())</f>
        <v>0</v>
      </c>
      <c r="K210" s="0" t="n">
        <f aca="false">VLOOKUP(B210,LU!$B$1:$N$51,5,FALSE())</f>
        <v>0.35</v>
      </c>
      <c r="L210" s="0" t="n">
        <f aca="false">VLOOKUP(A210,Soil!$B$2:$P$17,15,FALSE())</f>
        <v>0</v>
      </c>
      <c r="M210" s="0" t="n">
        <f aca="false">SoilVeg!G210</f>
        <v>0</v>
      </c>
      <c r="N210" s="0" t="n">
        <f aca="false">SoilVeg!H210</f>
        <v>0</v>
      </c>
      <c r="O210" s="0" t="n">
        <f aca="false">VLOOKUP(A210,Soil!$B$2:$S$14,18,FALSE())</f>
        <v>0</v>
      </c>
    </row>
    <row r="211" customFormat="false" ht="14.25" hidden="false" customHeight="false" outlineLevel="0" collapsed="false">
      <c r="A211" s="1" t="str">
        <f aca="false">SoilVeg!B211</f>
        <v>SI</v>
      </c>
      <c r="B211" s="1" t="str">
        <f aca="false">SoilVeg!D211</f>
        <v>LPS</v>
      </c>
      <c r="C211" s="1" t="str">
        <f aca="false">SoilVeg!A211</f>
        <v>SILPS</v>
      </c>
      <c r="D211" s="0" t="n">
        <f aca="false">IF(VLOOKUP(SoilVeg!C211,LU!$A$2:$O$27,15,FALSE())=0,VLOOKUP(A211,Soil!$B$2:$R$14,8,FALSE()),0.000000000001)</f>
        <v>0</v>
      </c>
      <c r="E211" s="0" t="n">
        <f aca="false">IF(VLOOKUP(SoilVeg!C211,LU!$A$2:$O$27,15,FALSE())=0,VLOOKUP(A211,Soil!$B$2:$R$14,11,FALSE()),0.000000000001)</f>
        <v>0</v>
      </c>
      <c r="F211" s="0" t="n">
        <f aca="false">VLOOKUP(A211,Soil!$B$2:$P$17,14,FALSE())</f>
        <v>0.012</v>
      </c>
      <c r="G211" s="0" t="n">
        <f aca="false">VLOOKUP(B211,LU!$B$1:$N$51,6,FALSE())</f>
        <v>4.5</v>
      </c>
      <c r="H211" s="0" t="n">
        <f aca="false">VLOOKUP(B211,LU!$B$1:$N$51,7,FALSE())</f>
        <v>0.8</v>
      </c>
      <c r="I211" s="0" t="n">
        <f aca="false">VLOOKUP(B211,LU!$B$1:$N$51,8,FALSE())</f>
        <v>15</v>
      </c>
      <c r="J211" s="0" t="n">
        <f aca="false">VLOOKUP(A211,Soil!$B$2:$P$17,13,FALSE())</f>
        <v>0</v>
      </c>
      <c r="K211" s="0" t="n">
        <f aca="false">VLOOKUP(B211,LU!$B$1:$N$51,5,FALSE())</f>
        <v>0.8</v>
      </c>
      <c r="L211" s="0" t="n">
        <f aca="false">VLOOKUP(A211,Soil!$B$2:$P$17,15,FALSE())</f>
        <v>0</v>
      </c>
      <c r="M211" s="0" t="n">
        <f aca="false">SoilVeg!G211</f>
        <v>0</v>
      </c>
      <c r="N211" s="0" t="n">
        <f aca="false">SoilVeg!H211</f>
        <v>0</v>
      </c>
      <c r="O211" s="0" t="n">
        <f aca="false">VLOOKUP(A211,Soil!$B$2:$S$14,18,FALSE())</f>
        <v>0</v>
      </c>
    </row>
    <row r="212" customFormat="false" ht="14.25" hidden="false" customHeight="false" outlineLevel="0" collapsed="false">
      <c r="A212" s="1" t="str">
        <f aca="false">SoilVeg!B212</f>
        <v>SI</v>
      </c>
      <c r="B212" s="1" t="str">
        <f aca="false">SoilVeg!D212</f>
        <v>LPK</v>
      </c>
      <c r="C212" s="1" t="str">
        <f aca="false">SoilVeg!A212</f>
        <v>SILPK</v>
      </c>
      <c r="D212" s="0" t="n">
        <f aca="false">IF(VLOOKUP(SoilVeg!C212,LU!$A$2:$O$27,15,FALSE())=0,VLOOKUP(A212,Soil!$B$2:$R$14,8,FALSE()),0.000000000001)</f>
        <v>0</v>
      </c>
      <c r="E212" s="0" t="n">
        <f aca="false">IF(VLOOKUP(SoilVeg!C212,LU!$A$2:$O$27,15,FALSE())=0,VLOOKUP(A212,Soil!$B$2:$R$14,11,FALSE()),0.000000000001)</f>
        <v>0</v>
      </c>
      <c r="F212" s="0" t="n">
        <f aca="false">VLOOKUP(A212,Soil!$B$2:$P$17,14,FALSE())</f>
        <v>0.012</v>
      </c>
      <c r="G212" s="0" t="n">
        <f aca="false">VLOOKUP(B212,LU!$B$1:$N$51,6,FALSE())</f>
        <v>3</v>
      </c>
      <c r="H212" s="0" t="n">
        <f aca="false">VLOOKUP(B212,LU!$B$1:$N$51,7,FALSE())</f>
        <v>0.6</v>
      </c>
      <c r="I212" s="0" t="n">
        <f aca="false">VLOOKUP(B212,LU!$B$1:$N$51,8,FALSE())</f>
        <v>15</v>
      </c>
      <c r="J212" s="0" t="n">
        <f aca="false">VLOOKUP(A212,Soil!$B$2:$P$17,13,FALSE())</f>
        <v>0</v>
      </c>
      <c r="K212" s="0" t="n">
        <f aca="false">VLOOKUP(B212,LU!$B$1:$N$51,5,FALSE())</f>
        <v>0.8</v>
      </c>
      <c r="L212" s="0" t="n">
        <f aca="false">VLOOKUP(A212,Soil!$B$2:$P$17,15,FALSE())</f>
        <v>0</v>
      </c>
      <c r="M212" s="0" t="n">
        <f aca="false">SoilVeg!G212</f>
        <v>0</v>
      </c>
      <c r="N212" s="0" t="n">
        <f aca="false">SoilVeg!H212</f>
        <v>0</v>
      </c>
      <c r="O212" s="0" t="n">
        <f aca="false">VLOOKUP(A212,Soil!$B$2:$S$14,18,FALSE())</f>
        <v>0</v>
      </c>
    </row>
    <row r="213" customFormat="false" ht="14.25" hidden="false" customHeight="false" outlineLevel="0" collapsed="false">
      <c r="A213" s="1" t="str">
        <f aca="false">SoilVeg!B213</f>
        <v>SI</v>
      </c>
      <c r="B213" s="1" t="str">
        <f aca="false">SoilVeg!D213</f>
        <v>AZP</v>
      </c>
      <c r="C213" s="1" t="str">
        <f aca="false">SoilVeg!A213</f>
        <v>SIAZP</v>
      </c>
      <c r="D213" s="0" t="n">
        <f aca="false">IF(VLOOKUP(SoilVeg!C213,LU!$A$2:$O$27,15,FALSE())=0,VLOOKUP(A213,Soil!$B$2:$R$14,8,FALSE()),0.000000000001)</f>
        <v>1E-012</v>
      </c>
      <c r="E213" s="0" t="n">
        <f aca="false">IF(VLOOKUP(SoilVeg!C213,LU!$A$2:$O$27,15,FALSE())=0,VLOOKUP(A213,Soil!$B$2:$R$14,11,FALSE()),0.000000000001)</f>
        <v>1E-012</v>
      </c>
      <c r="F213" s="0" t="n">
        <f aca="false">VLOOKUP(A213,Soil!$B$2:$P$17,14,FALSE())</f>
        <v>0.012</v>
      </c>
      <c r="G213" s="0" t="n">
        <f aca="false">VLOOKUP(B213,LU!$B$1:$N$51,6,FALSE())</f>
        <v>0</v>
      </c>
      <c r="H213" s="0" t="n">
        <f aca="false">VLOOKUP(B213,LU!$B$1:$N$51,7,FALSE())</f>
        <v>0</v>
      </c>
      <c r="I213" s="0" t="n">
        <f aca="false">VLOOKUP(B213,LU!$B$1:$N$51,8,FALSE())</f>
        <v>2.5</v>
      </c>
      <c r="J213" s="0" t="n">
        <f aca="false">VLOOKUP(A213,Soil!$B$2:$P$17,13,FALSE())</f>
        <v>0</v>
      </c>
      <c r="K213" s="0" t="n">
        <f aca="false">VLOOKUP(B213,LU!$B$1:$N$51,5,FALSE())</f>
        <v>0.05</v>
      </c>
      <c r="L213" s="0" t="n">
        <f aca="false">VLOOKUP(A213,Soil!$B$2:$P$17,15,FALSE())</f>
        <v>0</v>
      </c>
      <c r="M213" s="0" t="n">
        <f aca="false">SoilVeg!G213</f>
        <v>100</v>
      </c>
      <c r="N213" s="0" t="n">
        <f aca="false">SoilVeg!H213</f>
        <v>1</v>
      </c>
      <c r="O213" s="0" t="n">
        <f aca="false">VLOOKUP(A213,Soil!$B$2:$S$14,18,FALSE())</f>
        <v>0</v>
      </c>
    </row>
    <row r="214" customFormat="false" ht="14.25" hidden="false" customHeight="false" outlineLevel="0" collapsed="false">
      <c r="A214" s="1" t="str">
        <f aca="false">SoilVeg!B214</f>
        <v>SI</v>
      </c>
      <c r="B214" s="1" t="str">
        <f aca="false">SoilVeg!D214</f>
        <v>AZPN</v>
      </c>
      <c r="C214" s="1" t="str">
        <f aca="false">SoilVeg!A214</f>
        <v>SIAZPN</v>
      </c>
      <c r="D214" s="0" t="n">
        <f aca="false">IF(VLOOKUP(SoilVeg!C214,LU!$A$2:$O$27,15,FALSE())=0,VLOOKUP(A214,Soil!$B$2:$R$14,8,FALSE()),0.000000000001)</f>
        <v>1E-012</v>
      </c>
      <c r="E214" s="0" t="n">
        <f aca="false">IF(VLOOKUP(SoilVeg!C214,LU!$A$2:$O$27,15,FALSE())=0,VLOOKUP(A214,Soil!$B$2:$R$14,11,FALSE()),0.000000000001)</f>
        <v>1E-012</v>
      </c>
      <c r="F214" s="0" t="n">
        <f aca="false">VLOOKUP(A214,Soil!$B$2:$P$17,14,FALSE())</f>
        <v>0.012</v>
      </c>
      <c r="G214" s="0" t="n">
        <f aca="false">VLOOKUP(B214,LU!$B$1:$N$51,6,FALSE())</f>
        <v>0</v>
      </c>
      <c r="H214" s="0" t="n">
        <f aca="false">VLOOKUP(B214,LU!$B$1:$N$51,7,FALSE())</f>
        <v>0</v>
      </c>
      <c r="I214" s="0" t="n">
        <f aca="false">VLOOKUP(B214,LU!$B$1:$N$51,8,FALSE())</f>
        <v>0</v>
      </c>
      <c r="J214" s="0" t="n">
        <f aca="false">VLOOKUP(A214,Soil!$B$2:$P$17,13,FALSE())</f>
        <v>0</v>
      </c>
      <c r="K214" s="0" t="n">
        <f aca="false">VLOOKUP(B214,LU!$B$1:$N$51,5,FALSE())</f>
        <v>0.01</v>
      </c>
      <c r="L214" s="0" t="n">
        <f aca="false">VLOOKUP(A214,Soil!$B$2:$P$17,15,FALSE())</f>
        <v>0</v>
      </c>
      <c r="M214" s="0" t="n">
        <f aca="false">SoilVeg!G214</f>
        <v>100</v>
      </c>
      <c r="N214" s="0" t="n">
        <f aca="false">SoilVeg!H214</f>
        <v>1</v>
      </c>
      <c r="O214" s="0" t="n">
        <f aca="false">VLOOKUP(A214,Soil!$B$2:$S$14,18,FALSE())</f>
        <v>0</v>
      </c>
    </row>
    <row r="215" customFormat="false" ht="14.25" hidden="false" customHeight="false" outlineLevel="0" collapsed="false">
      <c r="A215" s="1" t="str">
        <f aca="false">SoilVeg!B215</f>
        <v>SI</v>
      </c>
      <c r="B215" s="1" t="str">
        <f aca="false">SoilVeg!D215</f>
        <v>AZPPL</v>
      </c>
      <c r="C215" s="1" t="str">
        <f aca="false">SoilVeg!A215</f>
        <v>SIAZPPL</v>
      </c>
      <c r="D215" s="0" t="n">
        <f aca="false">IF(VLOOKUP(SoilVeg!C215,LU!$A$2:$O$27,15,FALSE())=0,VLOOKUP(A215,Soil!$B$2:$R$14,8,FALSE()),0.000000000001)</f>
        <v>0</v>
      </c>
      <c r="E215" s="0" t="n">
        <f aca="false">IF(VLOOKUP(SoilVeg!C215,LU!$A$2:$O$27,15,FALSE())=0,VLOOKUP(A215,Soil!$B$2:$R$14,11,FALSE()),0.000000000001)</f>
        <v>0</v>
      </c>
      <c r="F215" s="0" t="n">
        <f aca="false">VLOOKUP(A215,Soil!$B$2:$P$17,14,FALSE())</f>
        <v>0.012</v>
      </c>
      <c r="G215" s="0" t="n">
        <f aca="false">VLOOKUP(B215,LU!$B$1:$N$51,6,FALSE())</f>
        <v>0</v>
      </c>
      <c r="H215" s="0" t="n">
        <f aca="false">VLOOKUP(B215,LU!$B$1:$N$51,7,FALSE())</f>
        <v>0</v>
      </c>
      <c r="I215" s="0" t="n">
        <f aca="false">VLOOKUP(B215,LU!$B$1:$N$51,8,FALSE())</f>
        <v>2.5</v>
      </c>
      <c r="J215" s="0" t="n">
        <f aca="false">VLOOKUP(A215,Soil!$B$2:$P$17,13,FALSE())</f>
        <v>0</v>
      </c>
      <c r="K215" s="0" t="n">
        <f aca="false">VLOOKUP(B215,LU!$B$1:$N$51,5,FALSE())</f>
        <v>0.02</v>
      </c>
      <c r="L215" s="0" t="n">
        <f aca="false">VLOOKUP(A215,Soil!$B$2:$P$17,15,FALSE())</f>
        <v>0</v>
      </c>
      <c r="M215" s="0" t="n">
        <f aca="false">SoilVeg!G215</f>
        <v>0</v>
      </c>
      <c r="N215" s="0" t="n">
        <f aca="false">SoilVeg!H215</f>
        <v>0</v>
      </c>
      <c r="O215" s="0" t="n">
        <f aca="false">VLOOKUP(A215,Soil!$B$2:$S$14,18,FALSE())</f>
        <v>0</v>
      </c>
    </row>
    <row r="216" customFormat="false" ht="14.25" hidden="false" customHeight="false" outlineLevel="0" collapsed="false">
      <c r="A216" s="1" t="str">
        <f aca="false">SoilVeg!B216</f>
        <v>SI</v>
      </c>
      <c r="B216" s="1" t="str">
        <f aca="false">SoilVeg!D216</f>
        <v>AZPP</v>
      </c>
      <c r="C216" s="1" t="str">
        <f aca="false">SoilVeg!A216</f>
        <v>SIAZPP</v>
      </c>
      <c r="D216" s="0" t="n">
        <f aca="false">IF(VLOOKUP(SoilVeg!C216,LU!$A$2:$O$27,15,FALSE())=0,VLOOKUP(A216,Soil!$B$2:$R$14,8,FALSE()),0.000000000001)</f>
        <v>0</v>
      </c>
      <c r="E216" s="0" t="n">
        <f aca="false">IF(VLOOKUP(SoilVeg!C216,LU!$A$2:$O$27,15,FALSE())=0,VLOOKUP(A216,Soil!$B$2:$R$14,11,FALSE()),0.000000000001)</f>
        <v>0</v>
      </c>
      <c r="F216" s="0" t="n">
        <f aca="false">VLOOKUP(A216,Soil!$B$2:$P$17,14,FALSE())</f>
        <v>0.012</v>
      </c>
      <c r="G216" s="0" t="n">
        <f aca="false">VLOOKUP(B216,LU!$B$1:$N$51,6,FALSE())</f>
        <v>0</v>
      </c>
      <c r="H216" s="0" t="n">
        <f aca="false">VLOOKUP(B216,LU!$B$1:$N$51,7,FALSE())</f>
        <v>0</v>
      </c>
      <c r="I216" s="0" t="n">
        <f aca="false">VLOOKUP(B216,LU!$B$1:$N$51,8,FALSE())</f>
        <v>7</v>
      </c>
      <c r="J216" s="0" t="n">
        <f aca="false">VLOOKUP(A216,Soil!$B$2:$P$17,13,FALSE())</f>
        <v>0</v>
      </c>
      <c r="K216" s="0" t="n">
        <f aca="false">VLOOKUP(B216,LU!$B$1:$N$51,5,FALSE())</f>
        <v>0.1</v>
      </c>
      <c r="L216" s="0" t="n">
        <f aca="false">VLOOKUP(A216,Soil!$B$2:$P$17,15,FALSE())</f>
        <v>0</v>
      </c>
      <c r="M216" s="0" t="n">
        <f aca="false">SoilVeg!G216</f>
        <v>0</v>
      </c>
      <c r="N216" s="0" t="n">
        <f aca="false">SoilVeg!H216</f>
        <v>0</v>
      </c>
      <c r="O216" s="0" t="n">
        <f aca="false">VLOOKUP(A216,Soil!$B$2:$S$14,18,FALSE())</f>
        <v>0</v>
      </c>
    </row>
    <row r="217" customFormat="false" ht="14.25" hidden="false" customHeight="false" outlineLevel="0" collapsed="false">
      <c r="A217" s="1" t="str">
        <f aca="false">SoilVeg!B217</f>
        <v>SI</v>
      </c>
      <c r="B217" s="1" t="str">
        <f aca="false">SoilVeg!D217</f>
        <v>ETK</v>
      </c>
      <c r="C217" s="1" t="str">
        <f aca="false">SoilVeg!A217</f>
        <v>SIETK</v>
      </c>
      <c r="D217" s="0" t="n">
        <f aca="false">IF(VLOOKUP(SoilVeg!C217,LU!$A$2:$O$27,15,FALSE())=0,VLOOKUP(A217,Soil!$B$2:$R$14,8,FALSE()),0.000000000001)</f>
        <v>0</v>
      </c>
      <c r="E217" s="0" t="n">
        <f aca="false">IF(VLOOKUP(SoilVeg!C217,LU!$A$2:$O$27,15,FALSE())=0,VLOOKUP(A217,Soil!$B$2:$R$14,11,FALSE()),0.000000000001)</f>
        <v>0</v>
      </c>
      <c r="F217" s="0" t="n">
        <f aca="false">VLOOKUP(A217,Soil!$B$2:$P$17,14,FALSE())</f>
        <v>0.012</v>
      </c>
      <c r="G217" s="0" t="n">
        <f aca="false">VLOOKUP(B217,LU!$B$1:$N$51,6,FALSE())</f>
        <v>1.4</v>
      </c>
      <c r="H217" s="0" t="n">
        <f aca="false">VLOOKUP(B217,LU!$B$1:$N$51,7,FALSE())</f>
        <v>0.65</v>
      </c>
      <c r="I217" s="0" t="n">
        <f aca="false">VLOOKUP(B217,LU!$B$1:$N$51,8,FALSE())</f>
        <v>8</v>
      </c>
      <c r="J217" s="0" t="n">
        <f aca="false">VLOOKUP(A217,Soil!$B$2:$P$17,13,FALSE())</f>
        <v>0</v>
      </c>
      <c r="K217" s="0" t="n">
        <f aca="false">VLOOKUP(B217,LU!$B$1:$N$51,5,FALSE())</f>
        <v>0.35</v>
      </c>
      <c r="L217" s="0" t="n">
        <f aca="false">VLOOKUP(A217,Soil!$B$2:$P$17,15,FALSE())</f>
        <v>0</v>
      </c>
      <c r="M217" s="0" t="n">
        <f aca="false">SoilVeg!G217</f>
        <v>0</v>
      </c>
      <c r="N217" s="0" t="n">
        <f aca="false">SoilVeg!H217</f>
        <v>0</v>
      </c>
      <c r="O217" s="0" t="n">
        <f aca="false">VLOOKUP(A217,Soil!$B$2:$S$14,18,FALSE())</f>
        <v>0</v>
      </c>
    </row>
    <row r="218" customFormat="false" ht="14.25" hidden="false" customHeight="false" outlineLevel="0" collapsed="false">
      <c r="A218" s="1" t="str">
        <f aca="false">SoilVeg!B218</f>
        <v>SI</v>
      </c>
      <c r="B218" s="1" t="str">
        <f aca="false">SoilVeg!D218</f>
        <v>ETK1</v>
      </c>
      <c r="C218" s="1" t="str">
        <f aca="false">SoilVeg!A218</f>
        <v>SIETK1</v>
      </c>
      <c r="D218" s="0" t="n">
        <f aca="false">IF(VLOOKUP(SoilVeg!C218,LU!$A$2:$O$27,15,FALSE())=0,VLOOKUP(A218,Soil!$B$2:$R$14,8,FALSE()),0.000000000001)</f>
        <v>0</v>
      </c>
      <c r="E218" s="0" t="n">
        <f aca="false">IF(VLOOKUP(SoilVeg!C218,LU!$A$2:$O$27,15,FALSE())=0,VLOOKUP(A218,Soil!$B$2:$R$14,11,FALSE()),0.000000000001)</f>
        <v>0</v>
      </c>
      <c r="F218" s="0" t="n">
        <f aca="false">VLOOKUP(A218,Soil!$B$2:$P$17,14,FALSE())</f>
        <v>0.012</v>
      </c>
      <c r="G218" s="0" t="n">
        <f aca="false">VLOOKUP(B218,LU!$B$1:$N$51,6,FALSE())</f>
        <v>1</v>
      </c>
      <c r="H218" s="0" t="n">
        <f aca="false">VLOOKUP(B218,LU!$B$1:$N$51,7,FALSE())</f>
        <v>0.4</v>
      </c>
      <c r="I218" s="0" t="n">
        <f aca="false">VLOOKUP(B218,LU!$B$1:$N$51,8,FALSE())</f>
        <v>5</v>
      </c>
      <c r="J218" s="0" t="n">
        <f aca="false">VLOOKUP(A218,Soil!$B$2:$P$17,13,FALSE())</f>
        <v>0</v>
      </c>
      <c r="K218" s="0" t="n">
        <f aca="false">VLOOKUP(B218,LU!$B$1:$N$51,5,FALSE())</f>
        <v>0.15</v>
      </c>
      <c r="L218" s="0" t="n">
        <f aca="false">VLOOKUP(A218,Soil!$B$2:$P$17,15,FALSE())</f>
        <v>0</v>
      </c>
      <c r="M218" s="0" t="n">
        <f aca="false">SoilVeg!G218</f>
        <v>0</v>
      </c>
      <c r="N218" s="0" t="n">
        <f aca="false">SoilVeg!H218</f>
        <v>0</v>
      </c>
      <c r="O218" s="0" t="n">
        <f aca="false">VLOOKUP(A218,Soil!$B$2:$S$14,18,FALSE())</f>
        <v>0</v>
      </c>
    </row>
    <row r="219" customFormat="false" ht="14.25" hidden="false" customHeight="false" outlineLevel="0" collapsed="false">
      <c r="A219" s="1" t="str">
        <f aca="false">SoilVeg!B219</f>
        <v>SI</v>
      </c>
      <c r="B219" s="1" t="str">
        <f aca="false">SoilVeg!D219</f>
        <v>ETK2</v>
      </c>
      <c r="C219" s="1" t="str">
        <f aca="false">SoilVeg!A219</f>
        <v>SIETK2</v>
      </c>
      <c r="D219" s="0" t="n">
        <f aca="false">IF(VLOOKUP(SoilVeg!C219,LU!$A$2:$O$27,15,FALSE())=0,VLOOKUP(A219,Soil!$B$2:$R$14,8,FALSE()),0.000000000001)</f>
        <v>0</v>
      </c>
      <c r="E219" s="0" t="n">
        <f aca="false">IF(VLOOKUP(SoilVeg!C219,LU!$A$2:$O$27,15,FALSE())=0,VLOOKUP(A219,Soil!$B$2:$R$14,11,FALSE()),0.000000000001)</f>
        <v>0</v>
      </c>
      <c r="F219" s="0" t="n">
        <f aca="false">VLOOKUP(A219,Soil!$B$2:$P$17,14,FALSE())</f>
        <v>0.012</v>
      </c>
      <c r="G219" s="0" t="n">
        <f aca="false">VLOOKUP(B219,LU!$B$1:$N$51,6,FALSE())</f>
        <v>1.1</v>
      </c>
      <c r="H219" s="0" t="n">
        <f aca="false">VLOOKUP(B219,LU!$B$1:$N$51,7,FALSE())</f>
        <v>0.4</v>
      </c>
      <c r="I219" s="0" t="n">
        <f aca="false">VLOOKUP(B219,LU!$B$1:$N$51,8,FALSE())</f>
        <v>7</v>
      </c>
      <c r="J219" s="0" t="n">
        <f aca="false">VLOOKUP(A219,Soil!$B$2:$P$17,13,FALSE())</f>
        <v>0</v>
      </c>
      <c r="K219" s="0" t="n">
        <f aca="false">VLOOKUP(B219,LU!$B$1:$N$51,5,FALSE())</f>
        <v>0.35</v>
      </c>
      <c r="L219" s="0" t="n">
        <f aca="false">VLOOKUP(A219,Soil!$B$2:$P$17,15,FALSE())</f>
        <v>0</v>
      </c>
      <c r="M219" s="0" t="n">
        <f aca="false">SoilVeg!G219</f>
        <v>0</v>
      </c>
      <c r="N219" s="0" t="n">
        <f aca="false">SoilVeg!H219</f>
        <v>0</v>
      </c>
      <c r="O219" s="0" t="n">
        <f aca="false">VLOOKUP(A219,Soil!$B$2:$S$14,18,FALSE())</f>
        <v>0</v>
      </c>
    </row>
    <row r="220" customFormat="false" ht="14.25" hidden="false" customHeight="false" outlineLevel="0" collapsed="false">
      <c r="A220" s="1" t="str">
        <f aca="false">SoilVeg!B220</f>
        <v>SI</v>
      </c>
      <c r="B220" s="1" t="str">
        <f aca="false">SoilVeg!D220</f>
        <v>ETK3</v>
      </c>
      <c r="C220" s="1" t="str">
        <f aca="false">SoilVeg!A220</f>
        <v>SIETK3</v>
      </c>
      <c r="D220" s="0" t="n">
        <f aca="false">IF(VLOOKUP(SoilVeg!C220,LU!$A$2:$O$27,15,FALSE())=0,VLOOKUP(A220,Soil!$B$2:$R$14,8,FALSE()),0.000000000001)</f>
        <v>0</v>
      </c>
      <c r="E220" s="0" t="n">
        <f aca="false">IF(VLOOKUP(SoilVeg!C220,LU!$A$2:$O$27,15,FALSE())=0,VLOOKUP(A220,Soil!$B$2:$R$14,11,FALSE()),0.000000000001)</f>
        <v>0</v>
      </c>
      <c r="F220" s="0" t="n">
        <f aca="false">VLOOKUP(A220,Soil!$B$2:$P$17,14,FALSE())</f>
        <v>0.012</v>
      </c>
      <c r="G220" s="0" t="n">
        <f aca="false">VLOOKUP(B220,LU!$B$1:$N$51,6,FALSE())</f>
        <v>1.35454545455</v>
      </c>
      <c r="H220" s="0" t="n">
        <f aca="false">VLOOKUP(B220,LU!$B$1:$N$51,7,FALSE())</f>
        <v>0.62272727273</v>
      </c>
      <c r="I220" s="0" t="n">
        <f aca="false">VLOOKUP(B220,LU!$B$1:$N$51,8,FALSE())</f>
        <v>10</v>
      </c>
      <c r="J220" s="0" t="n">
        <f aca="false">VLOOKUP(A220,Soil!$B$2:$P$17,13,FALSE())</f>
        <v>0</v>
      </c>
      <c r="K220" s="0" t="n">
        <f aca="false">VLOOKUP(B220,LU!$B$1:$N$51,5,FALSE())</f>
        <v>0.4</v>
      </c>
      <c r="L220" s="0" t="n">
        <f aca="false">VLOOKUP(A220,Soil!$B$2:$P$17,15,FALSE())</f>
        <v>0</v>
      </c>
      <c r="M220" s="0" t="n">
        <f aca="false">SoilVeg!G220</f>
        <v>0</v>
      </c>
      <c r="N220" s="0" t="n">
        <f aca="false">SoilVeg!H220</f>
        <v>0</v>
      </c>
      <c r="O220" s="0" t="n">
        <f aca="false">VLOOKUP(A220,Soil!$B$2:$S$14,18,FALSE())</f>
        <v>0</v>
      </c>
    </row>
    <row r="221" customFormat="false" ht="14.25" hidden="false" customHeight="false" outlineLevel="0" collapsed="false">
      <c r="A221" s="1" t="str">
        <f aca="false">SoilVeg!B221</f>
        <v>SI</v>
      </c>
      <c r="B221" s="1" t="str">
        <f aca="false">SoilVeg!D221</f>
        <v>VT</v>
      </c>
      <c r="C221" s="1" t="str">
        <f aca="false">SoilVeg!A221</f>
        <v>SIVT</v>
      </c>
      <c r="D221" s="0" t="n">
        <f aca="false">IF(VLOOKUP(SoilVeg!C221,LU!$A$2:$O$27,15,FALSE())=0,VLOOKUP(A221,Soil!$B$2:$R$14,8,FALSE()),0.000000000001)</f>
        <v>1E-012</v>
      </c>
      <c r="E221" s="0" t="n">
        <f aca="false">IF(VLOOKUP(SoilVeg!C221,LU!$A$2:$O$27,15,FALSE())=0,VLOOKUP(A221,Soil!$B$2:$R$14,11,FALSE()),0.000000000001)</f>
        <v>1E-012</v>
      </c>
      <c r="F221" s="0" t="n">
        <f aca="false">VLOOKUP(A221,Soil!$B$2:$P$17,14,FALSE())</f>
        <v>0.012</v>
      </c>
      <c r="G221" s="0" t="n">
        <f aca="false">VLOOKUP(B221,LU!$B$1:$N$51,6,FALSE())</f>
        <v>0</v>
      </c>
      <c r="H221" s="0" t="n">
        <f aca="false">VLOOKUP(B221,LU!$B$1:$N$51,7,FALSE())</f>
        <v>0</v>
      </c>
      <c r="I221" s="0" t="n">
        <f aca="false">VLOOKUP(B221,LU!$B$1:$N$51,8,FALSE())</f>
        <v>0</v>
      </c>
      <c r="J221" s="0" t="n">
        <f aca="false">VLOOKUP(A221,Soil!$B$2:$P$17,13,FALSE())</f>
        <v>0</v>
      </c>
      <c r="K221" s="0" t="n">
        <f aca="false">VLOOKUP(B221,LU!$B$1:$N$51,5,FALSE())</f>
        <v>0.03</v>
      </c>
      <c r="L221" s="0" t="n">
        <f aca="false">VLOOKUP(A221,Soil!$B$2:$P$17,15,FALSE())</f>
        <v>0</v>
      </c>
      <c r="M221" s="0" t="n">
        <f aca="false">SoilVeg!G221</f>
        <v>100</v>
      </c>
      <c r="N221" s="0" t="n">
        <f aca="false">SoilVeg!H221</f>
        <v>1</v>
      </c>
      <c r="O221" s="0" t="n">
        <f aca="false">VLOOKUP(A221,Soil!$B$2:$S$14,18,FALSE())</f>
        <v>0</v>
      </c>
    </row>
    <row r="222" customFormat="false" ht="14.25" hidden="false" customHeight="false" outlineLevel="0" collapsed="false">
      <c r="A222" s="1" t="str">
        <f aca="false">SoilVeg!B222</f>
        <v>SI</v>
      </c>
      <c r="B222" s="1" t="str">
        <f aca="false">SoilVeg!D222</f>
        <v>VP</v>
      </c>
      <c r="C222" s="1" t="str">
        <f aca="false">SoilVeg!A222</f>
        <v>SIVP</v>
      </c>
      <c r="D222" s="0" t="n">
        <f aca="false">IF(VLOOKUP(SoilVeg!C222,LU!$A$2:$O$27,15,FALSE())=0,VLOOKUP(A222,Soil!$B$2:$R$14,8,FALSE()),0.000000000001)</f>
        <v>1E-012</v>
      </c>
      <c r="E222" s="0" t="n">
        <f aca="false">IF(VLOOKUP(SoilVeg!C222,LU!$A$2:$O$27,15,FALSE())=0,VLOOKUP(A222,Soil!$B$2:$R$14,11,FALSE()),0.000000000001)</f>
        <v>1E-012</v>
      </c>
      <c r="F222" s="0" t="n">
        <f aca="false">VLOOKUP(A222,Soil!$B$2:$P$17,14,FALSE())</f>
        <v>0.012</v>
      </c>
      <c r="G222" s="0" t="n">
        <f aca="false">VLOOKUP(B222,LU!$B$1:$N$51,6,FALSE())</f>
        <v>0</v>
      </c>
      <c r="H222" s="0" t="n">
        <f aca="false">VLOOKUP(B222,LU!$B$1:$N$51,7,FALSE())</f>
        <v>0</v>
      </c>
      <c r="I222" s="0" t="n">
        <f aca="false">VLOOKUP(B222,LU!$B$1:$N$51,8,FALSE())</f>
        <v>0</v>
      </c>
      <c r="J222" s="0" t="n">
        <f aca="false">VLOOKUP(A222,Soil!$B$2:$P$17,13,FALSE())</f>
        <v>0</v>
      </c>
      <c r="K222" s="0" t="n">
        <f aca="false">VLOOKUP(B222,LU!$B$1:$N$51,5,FALSE())</f>
        <v>0.01</v>
      </c>
      <c r="L222" s="0" t="n">
        <f aca="false">VLOOKUP(A222,Soil!$B$2:$P$17,15,FALSE())</f>
        <v>0</v>
      </c>
      <c r="M222" s="0" t="n">
        <f aca="false">SoilVeg!G222</f>
        <v>100</v>
      </c>
      <c r="N222" s="0" t="n">
        <f aca="false">SoilVeg!H222</f>
        <v>1</v>
      </c>
      <c r="O222" s="0" t="n">
        <f aca="false">VLOOKUP(A222,Soil!$B$2:$S$14,18,FALSE())</f>
        <v>0</v>
      </c>
    </row>
    <row r="223" customFormat="false" ht="14.25" hidden="false" customHeight="false" outlineLevel="0" collapsed="false">
      <c r="A223" s="1" t="str">
        <f aca="false">SoilVeg!B223</f>
        <v>SI</v>
      </c>
      <c r="B223" s="1" t="str">
        <f aca="false">SoilVeg!D223</f>
        <v>TPT</v>
      </c>
      <c r="C223" s="1" t="str">
        <f aca="false">SoilVeg!A223</f>
        <v>SITPT</v>
      </c>
      <c r="D223" s="0" t="n">
        <f aca="false">IF(VLOOKUP(SoilVeg!C223,LU!$A$2:$O$27,15,FALSE())=0,VLOOKUP(A223,Soil!$B$2:$R$14,8,FALSE()),0.000000000001)</f>
        <v>0</v>
      </c>
      <c r="E223" s="0" t="n">
        <f aca="false">IF(VLOOKUP(SoilVeg!C223,LU!$A$2:$O$27,15,FALSE())=0,VLOOKUP(A223,Soil!$B$2:$R$14,11,FALSE()),0.000000000001)</f>
        <v>0</v>
      </c>
      <c r="F223" s="0" t="n">
        <f aca="false">VLOOKUP(A223,Soil!$B$2:$P$17,14,FALSE())</f>
        <v>0.012</v>
      </c>
      <c r="G223" s="0" t="n">
        <f aca="false">VLOOKUP(B223,LU!$B$1:$N$51,6,FALSE())</f>
        <v>1.1</v>
      </c>
      <c r="H223" s="0" t="n">
        <f aca="false">VLOOKUP(B223,LU!$B$1:$N$51,7,FALSE())</f>
        <v>0.4</v>
      </c>
      <c r="I223" s="0" t="n">
        <f aca="false">VLOOKUP(B223,LU!$B$1:$N$51,8,FALSE())</f>
        <v>7</v>
      </c>
      <c r="J223" s="0" t="n">
        <f aca="false">VLOOKUP(A223,Soil!$B$2:$P$17,13,FALSE())</f>
        <v>0</v>
      </c>
      <c r="K223" s="0" t="n">
        <f aca="false">VLOOKUP(B223,LU!$B$1:$N$51,5,FALSE())</f>
        <v>0.275</v>
      </c>
      <c r="L223" s="0" t="n">
        <f aca="false">VLOOKUP(A223,Soil!$B$2:$P$17,15,FALSE())</f>
        <v>0</v>
      </c>
      <c r="M223" s="0" t="n">
        <f aca="false">SoilVeg!G223</f>
        <v>0</v>
      </c>
      <c r="N223" s="0" t="n">
        <f aca="false">SoilVeg!H223</f>
        <v>0</v>
      </c>
      <c r="O223" s="0" t="n">
        <f aca="false">VLOOKUP(A223,Soil!$B$2:$S$14,18,FALSE())</f>
        <v>0</v>
      </c>
    </row>
    <row r="224" customFormat="false" ht="14.25" hidden="false" customHeight="false" outlineLevel="0" collapsed="false">
      <c r="A224" s="1" t="str">
        <f aca="false">SoilVeg!B224</f>
        <v>SI</v>
      </c>
      <c r="B224" s="1" t="str">
        <f aca="false">SoilVeg!D224</f>
        <v>VPT</v>
      </c>
      <c r="C224" s="1" t="str">
        <f aca="false">SoilVeg!A224</f>
        <v>SIVPT</v>
      </c>
      <c r="D224" s="0" t="n">
        <f aca="false">IF(VLOOKUP(SoilVeg!C224,LU!$A$2:$O$27,15,FALSE())=0,VLOOKUP(A224,Soil!$B$2:$R$14,8,FALSE()),0.000000000001)</f>
        <v>1E-012</v>
      </c>
      <c r="E224" s="0" t="n">
        <f aca="false">IF(VLOOKUP(SoilVeg!C224,LU!$A$2:$O$27,15,FALSE())=0,VLOOKUP(A224,Soil!$B$2:$R$14,11,FALSE()),0.000000000001)</f>
        <v>1E-012</v>
      </c>
      <c r="F224" s="0" t="n">
        <f aca="false">VLOOKUP(A224,Soil!$B$2:$P$17,14,FALSE())</f>
        <v>0.012</v>
      </c>
      <c r="G224" s="0" t="n">
        <f aca="false">VLOOKUP(B224,LU!$B$1:$N$51,6,FALSE())</f>
        <v>0</v>
      </c>
      <c r="H224" s="0" t="n">
        <f aca="false">VLOOKUP(B224,LU!$B$1:$N$51,7,FALSE())</f>
        <v>0</v>
      </c>
      <c r="I224" s="0" t="n">
        <f aca="false">VLOOKUP(B224,LU!$B$1:$N$51,8,FALSE())</f>
        <v>150</v>
      </c>
      <c r="J224" s="0" t="n">
        <f aca="false">VLOOKUP(A224,Soil!$B$2:$P$17,13,FALSE())</f>
        <v>0</v>
      </c>
      <c r="K224" s="0" t="n">
        <f aca="false">VLOOKUP(B224,LU!$B$1:$N$51,5,FALSE())</f>
        <v>0.01</v>
      </c>
      <c r="L224" s="0" t="n">
        <f aca="false">VLOOKUP(A224,Soil!$B$2:$P$17,15,FALSE())</f>
        <v>0</v>
      </c>
      <c r="M224" s="0" t="n">
        <f aca="false">SoilVeg!G224</f>
        <v>100</v>
      </c>
      <c r="N224" s="0" t="n">
        <f aca="false">SoilVeg!H224</f>
        <v>1</v>
      </c>
      <c r="O224" s="0" t="n">
        <f aca="false">VLOOKUP(A224,Soil!$B$2:$S$14,18,FALSE())</f>
        <v>0</v>
      </c>
    </row>
    <row r="225" customFormat="false" ht="14.25" hidden="false" customHeight="false" outlineLevel="0" collapsed="false">
      <c r="A225" s="1" t="str">
        <f aca="false">SoilVeg!B225</f>
        <v>SI</v>
      </c>
      <c r="B225" s="1" t="str">
        <f aca="false">SoilVeg!D225</f>
        <v>MOK</v>
      </c>
      <c r="C225" s="1" t="str">
        <f aca="false">SoilVeg!A225</f>
        <v>SIMOK</v>
      </c>
      <c r="D225" s="0" t="n">
        <f aca="false">IF(VLOOKUP(SoilVeg!C225,LU!$A$2:$O$27,15,FALSE())=0,VLOOKUP(A225,Soil!$B$2:$R$14,8,FALSE()),0.000000000001)</f>
        <v>0</v>
      </c>
      <c r="E225" s="0" t="n">
        <f aca="false">IF(VLOOKUP(SoilVeg!C225,LU!$A$2:$O$27,15,FALSE())=0,VLOOKUP(A225,Soil!$B$2:$R$14,11,FALSE()),0.000000000001)</f>
        <v>0</v>
      </c>
      <c r="F225" s="0" t="n">
        <f aca="false">VLOOKUP(A225,Soil!$B$2:$P$17,14,FALSE())</f>
        <v>0.012</v>
      </c>
      <c r="G225" s="0" t="n">
        <f aca="false">VLOOKUP(B225,LU!$B$1:$N$51,6,FALSE())</f>
        <v>1.35454545455</v>
      </c>
      <c r="H225" s="0" t="n">
        <f aca="false">VLOOKUP(B225,LU!$B$1:$N$51,7,FALSE())</f>
        <v>0.62272727273</v>
      </c>
      <c r="I225" s="0" t="n">
        <f aca="false">VLOOKUP(B225,LU!$B$1:$N$51,8,FALSE())</f>
        <v>10</v>
      </c>
      <c r="J225" s="0" t="n">
        <f aca="false">VLOOKUP(A225,Soil!$B$2:$P$17,13,FALSE())</f>
        <v>0</v>
      </c>
      <c r="K225" s="0" t="n">
        <f aca="false">VLOOKUP(B225,LU!$B$1:$N$51,5,FALSE())</f>
        <v>0.4</v>
      </c>
      <c r="L225" s="0" t="n">
        <f aca="false">VLOOKUP(A225,Soil!$B$2:$P$17,15,FALSE())</f>
        <v>0</v>
      </c>
      <c r="M225" s="0" t="n">
        <f aca="false">SoilVeg!G225</f>
        <v>0</v>
      </c>
      <c r="N225" s="0" t="n">
        <f aca="false">SoilVeg!H225</f>
        <v>0</v>
      </c>
      <c r="O225" s="0" t="n">
        <f aca="false">VLOOKUP(A225,Soil!$B$2:$S$14,18,FALSE())</f>
        <v>0</v>
      </c>
    </row>
    <row r="226" customFormat="false" ht="14.25" hidden="false" customHeight="false" outlineLevel="0" collapsed="false">
      <c r="A226" s="1" t="str">
        <f aca="false">SoilVeg!B226</f>
        <v>SI</v>
      </c>
      <c r="B226" s="1" t="str">
        <f aca="false">SoilVeg!D226</f>
        <v>RET</v>
      </c>
      <c r="C226" s="1" t="str">
        <f aca="false">SoilVeg!A226</f>
        <v>SIRET</v>
      </c>
      <c r="D226" s="0" t="n">
        <f aca="false">IF(VLOOKUP(SoilVeg!C226,LU!$A$2:$O$27,15,FALSE())=0,VLOOKUP(A226,Soil!$B$2:$R$14,8,FALSE()),0.000000000001)</f>
        <v>0</v>
      </c>
      <c r="E226" s="0" t="n">
        <f aca="false">IF(VLOOKUP(SoilVeg!C226,LU!$A$2:$O$27,15,FALSE())=0,VLOOKUP(A226,Soil!$B$2:$R$14,11,FALSE()),0.000000000001)</f>
        <v>0</v>
      </c>
      <c r="F226" s="0" t="n">
        <f aca="false">VLOOKUP(A226,Soil!$B$2:$P$17,14,FALSE())</f>
        <v>0.012</v>
      </c>
      <c r="G226" s="0" t="n">
        <f aca="false">VLOOKUP(B226,LU!$B$1:$N$51,6,FALSE())</f>
        <v>1.1</v>
      </c>
      <c r="H226" s="0" t="n">
        <f aca="false">VLOOKUP(B226,LU!$B$1:$N$51,7,FALSE())</f>
        <v>0.4</v>
      </c>
      <c r="I226" s="0" t="n">
        <f aca="false">VLOOKUP(B226,LU!$B$1:$N$51,8,FALSE())</f>
        <v>150</v>
      </c>
      <c r="J226" s="0" t="n">
        <f aca="false">VLOOKUP(A226,Soil!$B$2:$P$17,13,FALSE())</f>
        <v>0</v>
      </c>
      <c r="K226" s="0" t="n">
        <f aca="false">VLOOKUP(B226,LU!$B$1:$N$51,5,FALSE())</f>
        <v>0.275</v>
      </c>
      <c r="L226" s="0" t="n">
        <f aca="false">VLOOKUP(A226,Soil!$B$2:$P$17,15,FALSE())</f>
        <v>0</v>
      </c>
      <c r="M226" s="0" t="n">
        <f aca="false">SoilVeg!G226</f>
        <v>0</v>
      </c>
      <c r="N226" s="0" t="n">
        <f aca="false">SoilVeg!H226</f>
        <v>0</v>
      </c>
      <c r="O226" s="0" t="n">
        <f aca="false">VLOOKUP(A226,Soil!$B$2:$S$14,18,FALSE())</f>
        <v>0</v>
      </c>
    </row>
    <row r="227" customFormat="false" ht="14.25" hidden="false" customHeight="false" outlineLevel="0" collapsed="false">
      <c r="A227" s="1" t="str">
        <f aca="false">SoilVeg!B227</f>
        <v>SIL</v>
      </c>
      <c r="B227" s="1" t="str">
        <f aca="false">SoilVeg!D227</f>
        <v>OP</v>
      </c>
      <c r="C227" s="1" t="str">
        <f aca="false">SoilVeg!A227</f>
        <v>SILOP</v>
      </c>
      <c r="D227" s="0" t="n">
        <f aca="false">IF(VLOOKUP(SoilVeg!C227,LU!$A$2:$O$27,15,FALSE())=0,VLOOKUP(A227,Soil!$B$2:$R$14,8,FALSE()),0.000000000001)</f>
        <v>2.29249907407408E-006</v>
      </c>
      <c r="E227" s="0" t="n">
        <f aca="false">IF(VLOOKUP(SoilVeg!C227,LU!$A$2:$O$27,15,FALSE())=0,VLOOKUP(A227,Soil!$B$2:$R$14,11,FALSE()),0.000000000001)</f>
        <v>0.000216177326442958</v>
      </c>
      <c r="F227" s="0" t="n">
        <f aca="false">VLOOKUP(A227,Soil!$B$2:$P$17,14,FALSE())</f>
        <v>0.012</v>
      </c>
      <c r="G227" s="0" t="n">
        <f aca="false">VLOOKUP(B227,LU!$B$1:$N$51,6,FALSE())</f>
        <v>0.16</v>
      </c>
      <c r="H227" s="0" t="n">
        <f aca="false">VLOOKUP(B227,LU!$B$1:$N$51,7,FALSE())</f>
        <v>0.13</v>
      </c>
      <c r="I227" s="0" t="n">
        <f aca="false">VLOOKUP(B227,LU!$B$1:$N$51,8,FALSE())</f>
        <v>5</v>
      </c>
      <c r="J227" s="0" t="n">
        <f aca="false">VLOOKUP(A227,Soil!$B$2:$P$17,13,FALSE())</f>
        <v>1.7385</v>
      </c>
      <c r="K227" s="0" t="n">
        <f aca="false">VLOOKUP(B227,LU!$B$1:$N$51,5,FALSE())</f>
        <v>0.075</v>
      </c>
      <c r="L227" s="0" t="n">
        <f aca="false">VLOOKUP(A227,Soil!$B$2:$P$17,15,FALSE())</f>
        <v>0.5613</v>
      </c>
      <c r="M227" s="0" t="n">
        <f aca="false">SoilVeg!G227</f>
        <v>9.7</v>
      </c>
      <c r="N227" s="0" t="n">
        <f aca="false">SoilVeg!H227</f>
        <v>0.248</v>
      </c>
      <c r="O227" s="0" t="n">
        <f aca="false">VLOOKUP(A227,Soil!$B$2:$S$14,18,FALSE())</f>
        <v>0.02</v>
      </c>
    </row>
    <row r="228" customFormat="false" ht="14.25" hidden="false" customHeight="false" outlineLevel="0" collapsed="false">
      <c r="A228" s="1" t="str">
        <f aca="false">SoilVeg!B228</f>
        <v>SIL</v>
      </c>
      <c r="B228" s="1" t="str">
        <f aca="false">SoilVeg!D228</f>
        <v>OPTP</v>
      </c>
      <c r="C228" s="1" t="str">
        <f aca="false">SoilVeg!A228</f>
        <v>SILOPTP</v>
      </c>
      <c r="D228" s="0" t="n">
        <f aca="false">IF(VLOOKUP(SoilVeg!C228,LU!$A$2:$O$27,15,FALSE())=0,VLOOKUP(A228,Soil!$B$2:$R$14,8,FALSE()),0.000000000001)</f>
        <v>2.29249907407408E-006</v>
      </c>
      <c r="E228" s="0" t="n">
        <f aca="false">IF(VLOOKUP(SoilVeg!C228,LU!$A$2:$O$27,15,FALSE())=0,VLOOKUP(A228,Soil!$B$2:$R$14,11,FALSE()),0.000000000001)</f>
        <v>0.000216177326442958</v>
      </c>
      <c r="F228" s="0" t="n">
        <f aca="false">VLOOKUP(A228,Soil!$B$2:$P$17,14,FALSE())</f>
        <v>0.012</v>
      </c>
      <c r="G228" s="0" t="n">
        <f aca="false">VLOOKUP(B228,LU!$B$1:$N$51,6,FALSE())</f>
        <v>1.1</v>
      </c>
      <c r="H228" s="0" t="n">
        <f aca="false">VLOOKUP(B228,LU!$B$1:$N$51,7,FALSE())</f>
        <v>0.4</v>
      </c>
      <c r="I228" s="0" t="n">
        <f aca="false">VLOOKUP(B228,LU!$B$1:$N$51,8,FALSE())</f>
        <v>7</v>
      </c>
      <c r="J228" s="0" t="n">
        <f aca="false">VLOOKUP(A228,Soil!$B$2:$P$17,13,FALSE())</f>
        <v>1.7385</v>
      </c>
      <c r="K228" s="0" t="n">
        <f aca="false">VLOOKUP(B228,LU!$B$1:$N$51,5,FALSE())</f>
        <v>0.275</v>
      </c>
      <c r="L228" s="0" t="n">
        <f aca="false">VLOOKUP(A228,Soil!$B$2:$P$17,15,FALSE())</f>
        <v>0.5613</v>
      </c>
      <c r="M228" s="0" t="n">
        <f aca="false">SoilVeg!G228</f>
        <v>19.4</v>
      </c>
      <c r="N228" s="0" t="n">
        <f aca="false">SoilVeg!H228</f>
        <v>0.248</v>
      </c>
      <c r="O228" s="0" t="n">
        <f aca="false">VLOOKUP(A228,Soil!$B$2:$S$14,18,FALSE())</f>
        <v>0.02</v>
      </c>
    </row>
    <row r="229" customFormat="false" ht="14.25" hidden="false" customHeight="false" outlineLevel="0" collapsed="false">
      <c r="A229" s="1" t="str">
        <f aca="false">SoilVeg!B229</f>
        <v>SIL</v>
      </c>
      <c r="B229" s="1" t="str">
        <f aca="false">SoilVeg!D229</f>
        <v>OPSR</v>
      </c>
      <c r="C229" s="1" t="str">
        <f aca="false">SoilVeg!A229</f>
        <v>SILOPSR</v>
      </c>
      <c r="D229" s="0" t="n">
        <f aca="false">IF(VLOOKUP(SoilVeg!C229,LU!$A$2:$O$27,15,FALSE())=0,VLOOKUP(A229,Soil!$B$2:$R$14,8,FALSE()),0.000000000001)</f>
        <v>2.29249907407408E-006</v>
      </c>
      <c r="E229" s="0" t="n">
        <f aca="false">IF(VLOOKUP(SoilVeg!C229,LU!$A$2:$O$27,15,FALSE())=0,VLOOKUP(A229,Soil!$B$2:$R$14,11,FALSE()),0.000000000001)</f>
        <v>0.000216177326442958</v>
      </c>
      <c r="F229" s="0" t="n">
        <f aca="false">VLOOKUP(A229,Soil!$B$2:$P$17,14,FALSE())</f>
        <v>0.012</v>
      </c>
      <c r="G229" s="0" t="n">
        <f aca="false">VLOOKUP(B229,LU!$B$1:$N$51,6,FALSE())</f>
        <v>0.26</v>
      </c>
      <c r="H229" s="0" t="n">
        <f aca="false">VLOOKUP(B229,LU!$B$1:$N$51,7,FALSE())</f>
        <v>0.25</v>
      </c>
      <c r="I229" s="0" t="n">
        <f aca="false">VLOOKUP(B229,LU!$B$1:$N$51,8,FALSE())</f>
        <v>4</v>
      </c>
      <c r="J229" s="0" t="n">
        <f aca="false">VLOOKUP(A229,Soil!$B$2:$P$17,13,FALSE())</f>
        <v>1.7385</v>
      </c>
      <c r="K229" s="0" t="n">
        <f aca="false">VLOOKUP(B229,LU!$B$1:$N$51,5,FALSE())</f>
        <v>0.06</v>
      </c>
      <c r="L229" s="0" t="n">
        <f aca="false">VLOOKUP(A229,Soil!$B$2:$P$17,15,FALSE())</f>
        <v>0.5613</v>
      </c>
      <c r="M229" s="0" t="n">
        <f aca="false">SoilVeg!G229</f>
        <v>7.76</v>
      </c>
      <c r="N229" s="0" t="n">
        <f aca="false">SoilVeg!H229</f>
        <v>0.248</v>
      </c>
      <c r="O229" s="0" t="n">
        <f aca="false">VLOOKUP(A229,Soil!$B$2:$S$14,18,FALSE())</f>
        <v>0.02</v>
      </c>
    </row>
    <row r="230" customFormat="false" ht="14.25" hidden="false" customHeight="false" outlineLevel="0" collapsed="false">
      <c r="A230" s="1" t="str">
        <f aca="false">SoilVeg!B230</f>
        <v>SIL</v>
      </c>
      <c r="B230" s="1" t="str">
        <f aca="false">SoilVeg!D230</f>
        <v>OPUR</v>
      </c>
      <c r="C230" s="1" t="str">
        <f aca="false">SoilVeg!A230</f>
        <v>SILOPUR</v>
      </c>
      <c r="D230" s="0" t="n">
        <f aca="false">IF(VLOOKUP(SoilVeg!C230,LU!$A$2:$O$27,15,FALSE())=0,VLOOKUP(A230,Soil!$B$2:$R$14,8,FALSE()),0.000000000001)</f>
        <v>2.29249907407408E-006</v>
      </c>
      <c r="E230" s="0" t="n">
        <f aca="false">IF(VLOOKUP(SoilVeg!C230,LU!$A$2:$O$27,15,FALSE())=0,VLOOKUP(A230,Soil!$B$2:$R$14,11,FALSE()),0.000000000001)</f>
        <v>0.000216177326442958</v>
      </c>
      <c r="F230" s="0" t="n">
        <f aca="false">VLOOKUP(A230,Soil!$B$2:$P$17,14,FALSE())</f>
        <v>0.012</v>
      </c>
      <c r="G230" s="0" t="n">
        <f aca="false">VLOOKUP(B230,LU!$B$1:$N$51,6,FALSE())</f>
        <v>0.4</v>
      </c>
      <c r="H230" s="0" t="n">
        <f aca="false">VLOOKUP(B230,LU!$B$1:$N$51,7,FALSE())</f>
        <v>0.3</v>
      </c>
      <c r="I230" s="0" t="n">
        <f aca="false">VLOOKUP(B230,LU!$B$1:$N$51,8,FALSE())</f>
        <v>6</v>
      </c>
      <c r="J230" s="0" t="n">
        <f aca="false">VLOOKUP(A230,Soil!$B$2:$P$17,13,FALSE())</f>
        <v>1.7385</v>
      </c>
      <c r="K230" s="0" t="n">
        <f aca="false">VLOOKUP(B230,LU!$B$1:$N$51,5,FALSE())</f>
        <v>0.1</v>
      </c>
      <c r="L230" s="0" t="n">
        <f aca="false">VLOOKUP(A230,Soil!$B$2:$P$17,15,FALSE())</f>
        <v>0.5613</v>
      </c>
      <c r="M230" s="0" t="n">
        <f aca="false">SoilVeg!G230</f>
        <v>9.7</v>
      </c>
      <c r="N230" s="0" t="n">
        <f aca="false">SoilVeg!H230</f>
        <v>0.248</v>
      </c>
      <c r="O230" s="0" t="n">
        <f aca="false">VLOOKUP(A230,Soil!$B$2:$S$14,18,FALSE())</f>
        <v>0.02</v>
      </c>
    </row>
    <row r="231" customFormat="false" ht="14.25" hidden="false" customHeight="false" outlineLevel="0" collapsed="false">
      <c r="A231" s="1" t="str">
        <f aca="false">SoilVeg!B231</f>
        <v>SIL</v>
      </c>
      <c r="B231" s="1" t="str">
        <f aca="false">SoilVeg!D231</f>
        <v>OPU</v>
      </c>
      <c r="C231" s="1" t="str">
        <f aca="false">SoilVeg!A231</f>
        <v>SILOPU</v>
      </c>
      <c r="D231" s="0" t="n">
        <f aca="false">IF(VLOOKUP(SoilVeg!C231,LU!$A$2:$O$27,15,FALSE())=0,VLOOKUP(A231,Soil!$B$2:$R$14,8,FALSE()),0.000000000001)</f>
        <v>2.29249907407408E-006</v>
      </c>
      <c r="E231" s="0" t="n">
        <f aca="false">IF(VLOOKUP(SoilVeg!C231,LU!$A$2:$O$27,15,FALSE())=0,VLOOKUP(A231,Soil!$B$2:$R$14,11,FALSE()),0.000000000001)</f>
        <v>0.000216177326442958</v>
      </c>
      <c r="F231" s="0" t="n">
        <f aca="false">VLOOKUP(A231,Soil!$B$2:$P$17,14,FALSE())</f>
        <v>0.012</v>
      </c>
      <c r="G231" s="0" t="n">
        <f aca="false">VLOOKUP(B231,LU!$B$1:$N$51,6,FALSE())</f>
        <v>0</v>
      </c>
      <c r="H231" s="0" t="n">
        <f aca="false">VLOOKUP(B231,LU!$B$1:$N$51,7,FALSE())</f>
        <v>0</v>
      </c>
      <c r="I231" s="0" t="n">
        <f aca="false">VLOOKUP(B231,LU!$B$1:$N$51,8,FALSE())</f>
        <v>3.5</v>
      </c>
      <c r="J231" s="0" t="n">
        <f aca="false">VLOOKUP(A231,Soil!$B$2:$P$17,13,FALSE())</f>
        <v>1.7385</v>
      </c>
      <c r="K231" s="0" t="n">
        <f aca="false">VLOOKUP(B231,LU!$B$1:$N$51,5,FALSE())</f>
        <v>0.03</v>
      </c>
      <c r="L231" s="0" t="n">
        <f aca="false">VLOOKUP(A231,Soil!$B$2:$P$17,15,FALSE())</f>
        <v>0.5613</v>
      </c>
      <c r="M231" s="0" t="n">
        <f aca="false">SoilVeg!G231</f>
        <v>6.46666666666667</v>
      </c>
      <c r="N231" s="0" t="n">
        <f aca="false">SoilVeg!H231</f>
        <v>0.248</v>
      </c>
      <c r="O231" s="0" t="n">
        <f aca="false">VLOOKUP(A231,Soil!$B$2:$S$14,18,FALSE())</f>
        <v>0.02</v>
      </c>
    </row>
    <row r="232" customFormat="false" ht="14.25" hidden="false" customHeight="false" outlineLevel="0" collapsed="false">
      <c r="A232" s="1" t="str">
        <f aca="false">SoilVeg!B232</f>
        <v>SIL</v>
      </c>
      <c r="B232" s="1" t="str">
        <f aca="false">SoilVeg!D232</f>
        <v>TP</v>
      </c>
      <c r="C232" s="1" t="str">
        <f aca="false">SoilVeg!A232</f>
        <v>SILTP</v>
      </c>
      <c r="D232" s="0" t="n">
        <f aca="false">IF(VLOOKUP(SoilVeg!C232,LU!$A$2:$O$27,15,FALSE())=0,VLOOKUP(A232,Soil!$B$2:$R$14,8,FALSE()),0.000000000001)</f>
        <v>2.29249907407408E-006</v>
      </c>
      <c r="E232" s="0" t="n">
        <f aca="false">IF(VLOOKUP(SoilVeg!C232,LU!$A$2:$O$27,15,FALSE())=0,VLOOKUP(A232,Soil!$B$2:$R$14,11,FALSE()),0.000000000001)</f>
        <v>0.000216177326442958</v>
      </c>
      <c r="F232" s="0" t="n">
        <f aca="false">VLOOKUP(A232,Soil!$B$2:$P$17,14,FALSE())</f>
        <v>0.012</v>
      </c>
      <c r="G232" s="0" t="n">
        <f aca="false">VLOOKUP(B232,LU!$B$1:$N$51,6,FALSE())</f>
        <v>1.1</v>
      </c>
      <c r="H232" s="0" t="n">
        <f aca="false">VLOOKUP(B232,LU!$B$1:$N$51,7,FALSE())</f>
        <v>0.4</v>
      </c>
      <c r="I232" s="0" t="n">
        <f aca="false">VLOOKUP(B232,LU!$B$1:$N$51,8,FALSE())</f>
        <v>7</v>
      </c>
      <c r="J232" s="0" t="n">
        <f aca="false">VLOOKUP(A232,Soil!$B$2:$P$17,13,FALSE())</f>
        <v>1.7385</v>
      </c>
      <c r="K232" s="0" t="n">
        <f aca="false">VLOOKUP(B232,LU!$B$1:$N$51,5,FALSE())</f>
        <v>0.275</v>
      </c>
      <c r="L232" s="0" t="n">
        <f aca="false">VLOOKUP(A232,Soil!$B$2:$P$17,15,FALSE())</f>
        <v>0.5613</v>
      </c>
      <c r="M232" s="0" t="n">
        <f aca="false">SoilVeg!G232</f>
        <v>19.4</v>
      </c>
      <c r="N232" s="0" t="n">
        <f aca="false">SoilVeg!H232</f>
        <v>0.248</v>
      </c>
      <c r="O232" s="0" t="n">
        <f aca="false">VLOOKUP(A232,Soil!$B$2:$S$14,18,FALSE())</f>
        <v>0.02</v>
      </c>
    </row>
    <row r="233" customFormat="false" ht="14.25" hidden="false" customHeight="false" outlineLevel="0" collapsed="false">
      <c r="A233" s="1" t="str">
        <f aca="false">SoilVeg!B233</f>
        <v>SIL</v>
      </c>
      <c r="B233" s="1" t="str">
        <f aca="false">SoilVeg!D233</f>
        <v>LP</v>
      </c>
      <c r="C233" s="1" t="str">
        <f aca="false">SoilVeg!A233</f>
        <v>SILLP</v>
      </c>
      <c r="D233" s="0" t="n">
        <f aca="false">IF(VLOOKUP(SoilVeg!C233,LU!$A$2:$O$27,15,FALSE())=0,VLOOKUP(A233,Soil!$B$2:$R$14,8,FALSE()),0.000000000001)</f>
        <v>2.29249907407408E-006</v>
      </c>
      <c r="E233" s="0" t="n">
        <f aca="false">IF(VLOOKUP(SoilVeg!C233,LU!$A$2:$O$27,15,FALSE())=0,VLOOKUP(A233,Soil!$B$2:$R$14,11,FALSE()),0.000000000001)</f>
        <v>0.000216177326442958</v>
      </c>
      <c r="F233" s="0" t="n">
        <f aca="false">VLOOKUP(A233,Soil!$B$2:$P$17,14,FALSE())</f>
        <v>0.012</v>
      </c>
      <c r="G233" s="0" t="n">
        <f aca="false">VLOOKUP(B233,LU!$B$1:$N$51,6,FALSE())</f>
        <v>3</v>
      </c>
      <c r="H233" s="0" t="n">
        <f aca="false">VLOOKUP(B233,LU!$B$1:$N$51,7,FALSE())</f>
        <v>0.62272727273</v>
      </c>
      <c r="I233" s="0" t="n">
        <f aca="false">VLOOKUP(B233,LU!$B$1:$N$51,8,FALSE())</f>
        <v>9.45454545455</v>
      </c>
      <c r="J233" s="0" t="n">
        <f aca="false">VLOOKUP(A233,Soil!$B$2:$P$17,13,FALSE())</f>
        <v>1.7385</v>
      </c>
      <c r="K233" s="0" t="n">
        <f aca="false">VLOOKUP(B233,LU!$B$1:$N$51,5,FALSE())</f>
        <v>0.4</v>
      </c>
      <c r="L233" s="0" t="n">
        <f aca="false">VLOOKUP(A233,Soil!$B$2:$P$17,15,FALSE())</f>
        <v>0.5613</v>
      </c>
      <c r="M233" s="0" t="n">
        <f aca="false">SoilVeg!G233</f>
        <v>19.4</v>
      </c>
      <c r="N233" s="0" t="n">
        <f aca="false">SoilVeg!H233</f>
        <v>0.248</v>
      </c>
      <c r="O233" s="0" t="n">
        <f aca="false">VLOOKUP(A233,Soil!$B$2:$S$14,18,FALSE())</f>
        <v>0.02</v>
      </c>
    </row>
    <row r="234" customFormat="false" ht="14.25" hidden="false" customHeight="false" outlineLevel="0" collapsed="false">
      <c r="A234" s="1" t="str">
        <f aca="false">SoilVeg!B234</f>
        <v>SIL</v>
      </c>
      <c r="B234" s="1" t="str">
        <f aca="false">SoilVeg!D234</f>
        <v>LPL</v>
      </c>
      <c r="C234" s="1" t="str">
        <f aca="false">SoilVeg!A234</f>
        <v>SILLPL</v>
      </c>
      <c r="D234" s="0" t="n">
        <f aca="false">IF(VLOOKUP(SoilVeg!C234,LU!$A$2:$O$27,15,FALSE())=0,VLOOKUP(A234,Soil!$B$2:$R$14,8,FALSE()),0.000000000001)</f>
        <v>2.29249907407408E-006</v>
      </c>
      <c r="E234" s="0" t="n">
        <f aca="false">IF(VLOOKUP(SoilVeg!C234,LU!$A$2:$O$27,15,FALSE())=0,VLOOKUP(A234,Soil!$B$2:$R$14,11,FALSE()),0.000000000001)</f>
        <v>0.000216177326442958</v>
      </c>
      <c r="F234" s="0" t="n">
        <f aca="false">VLOOKUP(A234,Soil!$B$2:$P$17,14,FALSE())</f>
        <v>0.012</v>
      </c>
      <c r="G234" s="0" t="n">
        <f aca="false">VLOOKUP(B234,LU!$B$1:$N$51,6,FALSE())</f>
        <v>4</v>
      </c>
      <c r="H234" s="0" t="n">
        <f aca="false">VLOOKUP(B234,LU!$B$1:$N$51,7,FALSE())</f>
        <v>0.62272727273</v>
      </c>
      <c r="I234" s="0" t="n">
        <f aca="false">VLOOKUP(B234,LU!$B$1:$N$51,8,FALSE())</f>
        <v>10.5</v>
      </c>
      <c r="J234" s="0" t="n">
        <f aca="false">VLOOKUP(A234,Soil!$B$2:$P$17,13,FALSE())</f>
        <v>1.7385</v>
      </c>
      <c r="K234" s="0" t="n">
        <f aca="false">VLOOKUP(B234,LU!$B$1:$N$51,5,FALSE())</f>
        <v>0.6</v>
      </c>
      <c r="L234" s="0" t="n">
        <f aca="false">VLOOKUP(A234,Soil!$B$2:$P$17,15,FALSE())</f>
        <v>0.5613</v>
      </c>
      <c r="M234" s="0" t="n">
        <f aca="false">SoilVeg!G234</f>
        <v>19.4</v>
      </c>
      <c r="N234" s="0" t="n">
        <f aca="false">SoilVeg!H234</f>
        <v>0.248</v>
      </c>
      <c r="O234" s="0" t="n">
        <f aca="false">VLOOKUP(A234,Soil!$B$2:$S$14,18,FALSE())</f>
        <v>0.02</v>
      </c>
    </row>
    <row r="235" customFormat="false" ht="14.25" hidden="false" customHeight="false" outlineLevel="0" collapsed="false">
      <c r="A235" s="1" t="str">
        <f aca="false">SoilVeg!B235</f>
        <v>SIL</v>
      </c>
      <c r="B235" s="1" t="str">
        <f aca="false">SoilVeg!D235</f>
        <v>LPJ</v>
      </c>
      <c r="C235" s="1" t="str">
        <f aca="false">SoilVeg!A235</f>
        <v>SILLPJ</v>
      </c>
      <c r="D235" s="0" t="n">
        <f aca="false">IF(VLOOKUP(SoilVeg!C235,LU!$A$2:$O$27,15,FALSE())=0,VLOOKUP(A235,Soil!$B$2:$R$14,8,FALSE()),0.000000000001)</f>
        <v>2.29249907407408E-006</v>
      </c>
      <c r="E235" s="0" t="n">
        <f aca="false">IF(VLOOKUP(SoilVeg!C235,LU!$A$2:$O$27,15,FALSE())=0,VLOOKUP(A235,Soil!$B$2:$R$14,11,FALSE()),0.000000000001)</f>
        <v>0.000216177326442958</v>
      </c>
      <c r="F235" s="0" t="n">
        <f aca="false">VLOOKUP(A235,Soil!$B$2:$P$17,14,FALSE())</f>
        <v>0.012</v>
      </c>
      <c r="G235" s="0" t="n">
        <f aca="false">VLOOKUP(B235,LU!$B$1:$N$51,6,FALSE())</f>
        <v>3</v>
      </c>
      <c r="H235" s="0" t="n">
        <f aca="false">VLOOKUP(B235,LU!$B$1:$N$51,7,FALSE())</f>
        <v>0.62272727273</v>
      </c>
      <c r="I235" s="0" t="n">
        <f aca="false">VLOOKUP(B235,LU!$B$1:$N$51,8,FALSE())</f>
        <v>6.5</v>
      </c>
      <c r="J235" s="0" t="n">
        <f aca="false">VLOOKUP(A235,Soil!$B$2:$P$17,13,FALSE())</f>
        <v>1.7385</v>
      </c>
      <c r="K235" s="0" t="n">
        <f aca="false">VLOOKUP(B235,LU!$B$1:$N$51,5,FALSE())</f>
        <v>0.35</v>
      </c>
      <c r="L235" s="0" t="n">
        <f aca="false">VLOOKUP(A235,Soil!$B$2:$P$17,15,FALSE())</f>
        <v>0.5613</v>
      </c>
      <c r="M235" s="0" t="n">
        <f aca="false">SoilVeg!G235</f>
        <v>19.4</v>
      </c>
      <c r="N235" s="0" t="n">
        <f aca="false">SoilVeg!H235</f>
        <v>0.248</v>
      </c>
      <c r="O235" s="0" t="n">
        <f aca="false">VLOOKUP(A235,Soil!$B$2:$S$14,18,FALSE())</f>
        <v>0.02</v>
      </c>
    </row>
    <row r="236" customFormat="false" ht="14.25" hidden="false" customHeight="false" outlineLevel="0" collapsed="false">
      <c r="A236" s="1" t="str">
        <f aca="false">SoilVeg!B236</f>
        <v>SIL</v>
      </c>
      <c r="B236" s="1" t="str">
        <f aca="false">SoilVeg!D236</f>
        <v>LPS</v>
      </c>
      <c r="C236" s="1" t="str">
        <f aca="false">SoilVeg!A236</f>
        <v>SILLPS</v>
      </c>
      <c r="D236" s="0" t="n">
        <f aca="false">IF(VLOOKUP(SoilVeg!C236,LU!$A$2:$O$27,15,FALSE())=0,VLOOKUP(A236,Soil!$B$2:$R$14,8,FALSE()),0.000000000001)</f>
        <v>2.29249907407408E-006</v>
      </c>
      <c r="E236" s="0" t="n">
        <f aca="false">IF(VLOOKUP(SoilVeg!C236,LU!$A$2:$O$27,15,FALSE())=0,VLOOKUP(A236,Soil!$B$2:$R$14,11,FALSE()),0.000000000001)</f>
        <v>0.000216177326442958</v>
      </c>
      <c r="F236" s="0" t="n">
        <f aca="false">VLOOKUP(A236,Soil!$B$2:$P$17,14,FALSE())</f>
        <v>0.012</v>
      </c>
      <c r="G236" s="0" t="n">
        <f aca="false">VLOOKUP(B236,LU!$B$1:$N$51,6,FALSE())</f>
        <v>4.5</v>
      </c>
      <c r="H236" s="0" t="n">
        <f aca="false">VLOOKUP(B236,LU!$B$1:$N$51,7,FALSE())</f>
        <v>0.8</v>
      </c>
      <c r="I236" s="0" t="n">
        <f aca="false">VLOOKUP(B236,LU!$B$1:$N$51,8,FALSE())</f>
        <v>15</v>
      </c>
      <c r="J236" s="0" t="n">
        <f aca="false">VLOOKUP(A236,Soil!$B$2:$P$17,13,FALSE())</f>
        <v>1.7385</v>
      </c>
      <c r="K236" s="0" t="n">
        <f aca="false">VLOOKUP(B236,LU!$B$1:$N$51,5,FALSE())</f>
        <v>0.8</v>
      </c>
      <c r="L236" s="0" t="n">
        <f aca="false">VLOOKUP(A236,Soil!$B$2:$P$17,15,FALSE())</f>
        <v>0.5613</v>
      </c>
      <c r="M236" s="0" t="n">
        <f aca="false">SoilVeg!G236</f>
        <v>19.4</v>
      </c>
      <c r="N236" s="0" t="n">
        <f aca="false">SoilVeg!H236</f>
        <v>0.248</v>
      </c>
      <c r="O236" s="0" t="n">
        <f aca="false">VLOOKUP(A236,Soil!$B$2:$S$14,18,FALSE())</f>
        <v>0.02</v>
      </c>
    </row>
    <row r="237" customFormat="false" ht="14.25" hidden="false" customHeight="false" outlineLevel="0" collapsed="false">
      <c r="A237" s="1" t="str">
        <f aca="false">SoilVeg!B237</f>
        <v>SIL</v>
      </c>
      <c r="B237" s="1" t="str">
        <f aca="false">SoilVeg!D237</f>
        <v>LPK</v>
      </c>
      <c r="C237" s="1" t="str">
        <f aca="false">SoilVeg!A237</f>
        <v>SILLPK</v>
      </c>
      <c r="D237" s="0" t="n">
        <f aca="false">IF(VLOOKUP(SoilVeg!C237,LU!$A$2:$O$27,15,FALSE())=0,VLOOKUP(A237,Soil!$B$2:$R$14,8,FALSE()),0.000000000001)</f>
        <v>2.29249907407408E-006</v>
      </c>
      <c r="E237" s="0" t="n">
        <f aca="false">IF(VLOOKUP(SoilVeg!C237,LU!$A$2:$O$27,15,FALSE())=0,VLOOKUP(A237,Soil!$B$2:$R$14,11,FALSE()),0.000000000001)</f>
        <v>0.000216177326442958</v>
      </c>
      <c r="F237" s="0" t="n">
        <f aca="false">VLOOKUP(A237,Soil!$B$2:$P$17,14,FALSE())</f>
        <v>0.012</v>
      </c>
      <c r="G237" s="0" t="n">
        <f aca="false">VLOOKUP(B237,LU!$B$1:$N$51,6,FALSE())</f>
        <v>3</v>
      </c>
      <c r="H237" s="0" t="n">
        <f aca="false">VLOOKUP(B237,LU!$B$1:$N$51,7,FALSE())</f>
        <v>0.6</v>
      </c>
      <c r="I237" s="0" t="n">
        <f aca="false">VLOOKUP(B237,LU!$B$1:$N$51,8,FALSE())</f>
        <v>15</v>
      </c>
      <c r="J237" s="0" t="n">
        <f aca="false">VLOOKUP(A237,Soil!$B$2:$P$17,13,FALSE())</f>
        <v>1.7385</v>
      </c>
      <c r="K237" s="0" t="n">
        <f aca="false">VLOOKUP(B237,LU!$B$1:$N$51,5,FALSE())</f>
        <v>0.8</v>
      </c>
      <c r="L237" s="0" t="n">
        <f aca="false">VLOOKUP(A237,Soil!$B$2:$P$17,15,FALSE())</f>
        <v>0.5613</v>
      </c>
      <c r="M237" s="0" t="n">
        <f aca="false">SoilVeg!G237</f>
        <v>19.4</v>
      </c>
      <c r="N237" s="0" t="n">
        <f aca="false">SoilVeg!H237</f>
        <v>0.248</v>
      </c>
      <c r="O237" s="0" t="n">
        <f aca="false">VLOOKUP(A237,Soil!$B$2:$S$14,18,FALSE())</f>
        <v>0.02</v>
      </c>
    </row>
    <row r="238" customFormat="false" ht="14.25" hidden="false" customHeight="false" outlineLevel="0" collapsed="false">
      <c r="A238" s="1" t="str">
        <f aca="false">SoilVeg!B238</f>
        <v>SIL</v>
      </c>
      <c r="B238" s="1" t="str">
        <f aca="false">SoilVeg!D238</f>
        <v>AZP</v>
      </c>
      <c r="C238" s="1" t="str">
        <f aca="false">SoilVeg!A238</f>
        <v>SILAZP</v>
      </c>
      <c r="D238" s="0" t="n">
        <f aca="false">IF(VLOOKUP(SoilVeg!C238,LU!$A$2:$O$27,15,FALSE())=0,VLOOKUP(A238,Soil!$B$2:$R$14,8,FALSE()),0.000000000001)</f>
        <v>1E-012</v>
      </c>
      <c r="E238" s="0" t="n">
        <f aca="false">IF(VLOOKUP(SoilVeg!C238,LU!$A$2:$O$27,15,FALSE())=0,VLOOKUP(A238,Soil!$B$2:$R$14,11,FALSE()),0.000000000001)</f>
        <v>1E-012</v>
      </c>
      <c r="F238" s="0" t="n">
        <f aca="false">VLOOKUP(A238,Soil!$B$2:$P$17,14,FALSE())</f>
        <v>0.012</v>
      </c>
      <c r="G238" s="0" t="n">
        <f aca="false">VLOOKUP(B238,LU!$B$1:$N$51,6,FALSE())</f>
        <v>0</v>
      </c>
      <c r="H238" s="0" t="n">
        <f aca="false">VLOOKUP(B238,LU!$B$1:$N$51,7,FALSE())</f>
        <v>0</v>
      </c>
      <c r="I238" s="0" t="n">
        <f aca="false">VLOOKUP(B238,LU!$B$1:$N$51,8,FALSE())</f>
        <v>2.5</v>
      </c>
      <c r="J238" s="0" t="n">
        <f aca="false">VLOOKUP(A238,Soil!$B$2:$P$17,13,FALSE())</f>
        <v>1.7385</v>
      </c>
      <c r="K238" s="0" t="n">
        <f aca="false">VLOOKUP(B238,LU!$B$1:$N$51,5,FALSE())</f>
        <v>0.05</v>
      </c>
      <c r="L238" s="0" t="n">
        <f aca="false">VLOOKUP(A238,Soil!$B$2:$P$17,15,FALSE())</f>
        <v>0.5613</v>
      </c>
      <c r="M238" s="0" t="n">
        <f aca="false">SoilVeg!G238</f>
        <v>100</v>
      </c>
      <c r="N238" s="0" t="n">
        <f aca="false">SoilVeg!H238</f>
        <v>1</v>
      </c>
      <c r="O238" s="0" t="n">
        <f aca="false">VLOOKUP(A238,Soil!$B$2:$S$14,18,FALSE())</f>
        <v>0.02</v>
      </c>
    </row>
    <row r="239" customFormat="false" ht="14.25" hidden="false" customHeight="false" outlineLevel="0" collapsed="false">
      <c r="A239" s="1" t="str">
        <f aca="false">SoilVeg!B239</f>
        <v>SIL</v>
      </c>
      <c r="B239" s="1" t="str">
        <f aca="false">SoilVeg!D239</f>
        <v>AZPN</v>
      </c>
      <c r="C239" s="1" t="str">
        <f aca="false">SoilVeg!A239</f>
        <v>SILAZPN</v>
      </c>
      <c r="D239" s="0" t="n">
        <f aca="false">IF(VLOOKUP(SoilVeg!C239,LU!$A$2:$O$27,15,FALSE())=0,VLOOKUP(A239,Soil!$B$2:$R$14,8,FALSE()),0.000000000001)</f>
        <v>1E-012</v>
      </c>
      <c r="E239" s="0" t="n">
        <f aca="false">IF(VLOOKUP(SoilVeg!C239,LU!$A$2:$O$27,15,FALSE())=0,VLOOKUP(A239,Soil!$B$2:$R$14,11,FALSE()),0.000000000001)</f>
        <v>1E-012</v>
      </c>
      <c r="F239" s="0" t="n">
        <f aca="false">VLOOKUP(A239,Soil!$B$2:$P$17,14,FALSE())</f>
        <v>0.012</v>
      </c>
      <c r="G239" s="0" t="n">
        <f aca="false">VLOOKUP(B239,LU!$B$1:$N$51,6,FALSE())</f>
        <v>0</v>
      </c>
      <c r="H239" s="0" t="n">
        <f aca="false">VLOOKUP(B239,LU!$B$1:$N$51,7,FALSE())</f>
        <v>0</v>
      </c>
      <c r="I239" s="0" t="n">
        <f aca="false">VLOOKUP(B239,LU!$B$1:$N$51,8,FALSE())</f>
        <v>0</v>
      </c>
      <c r="J239" s="0" t="n">
        <f aca="false">VLOOKUP(A239,Soil!$B$2:$P$17,13,FALSE())</f>
        <v>1.7385</v>
      </c>
      <c r="K239" s="0" t="n">
        <f aca="false">VLOOKUP(B239,LU!$B$1:$N$51,5,FALSE())</f>
        <v>0.01</v>
      </c>
      <c r="L239" s="0" t="n">
        <f aca="false">VLOOKUP(A239,Soil!$B$2:$P$17,15,FALSE())</f>
        <v>0.5613</v>
      </c>
      <c r="M239" s="0" t="n">
        <f aca="false">SoilVeg!G239</f>
        <v>100</v>
      </c>
      <c r="N239" s="0" t="n">
        <f aca="false">SoilVeg!H239</f>
        <v>1</v>
      </c>
      <c r="O239" s="0" t="n">
        <f aca="false">VLOOKUP(A239,Soil!$B$2:$S$14,18,FALSE())</f>
        <v>0.02</v>
      </c>
    </row>
    <row r="240" customFormat="false" ht="14.25" hidden="false" customHeight="false" outlineLevel="0" collapsed="false">
      <c r="A240" s="1" t="str">
        <f aca="false">SoilVeg!B240</f>
        <v>SIL</v>
      </c>
      <c r="B240" s="1" t="str">
        <f aca="false">SoilVeg!D240</f>
        <v>AZPPL</v>
      </c>
      <c r="C240" s="1" t="str">
        <f aca="false">SoilVeg!A240</f>
        <v>SILAZPPL</v>
      </c>
      <c r="D240" s="0" t="n">
        <f aca="false">IF(VLOOKUP(SoilVeg!C240,LU!$A$2:$O$27,15,FALSE())=0,VLOOKUP(A240,Soil!$B$2:$R$14,8,FALSE()),0.000000000001)</f>
        <v>2.29249907407408E-006</v>
      </c>
      <c r="E240" s="0" t="n">
        <f aca="false">IF(VLOOKUP(SoilVeg!C240,LU!$A$2:$O$27,15,FALSE())=0,VLOOKUP(A240,Soil!$B$2:$R$14,11,FALSE()),0.000000000001)</f>
        <v>0.000216177326442958</v>
      </c>
      <c r="F240" s="0" t="n">
        <f aca="false">VLOOKUP(A240,Soil!$B$2:$P$17,14,FALSE())</f>
        <v>0.012</v>
      </c>
      <c r="G240" s="0" t="n">
        <f aca="false">VLOOKUP(B240,LU!$B$1:$N$51,6,FALSE())</f>
        <v>0</v>
      </c>
      <c r="H240" s="0" t="n">
        <f aca="false">VLOOKUP(B240,LU!$B$1:$N$51,7,FALSE())</f>
        <v>0</v>
      </c>
      <c r="I240" s="0" t="n">
        <f aca="false">VLOOKUP(B240,LU!$B$1:$N$51,8,FALSE())</f>
        <v>2.5</v>
      </c>
      <c r="J240" s="0" t="n">
        <f aca="false">VLOOKUP(A240,Soil!$B$2:$P$17,13,FALSE())</f>
        <v>1.7385</v>
      </c>
      <c r="K240" s="0" t="n">
        <f aca="false">VLOOKUP(B240,LU!$B$1:$N$51,5,FALSE())</f>
        <v>0.02</v>
      </c>
      <c r="L240" s="0" t="n">
        <f aca="false">VLOOKUP(A240,Soil!$B$2:$P$17,15,FALSE())</f>
        <v>0.5613</v>
      </c>
      <c r="M240" s="0" t="n">
        <f aca="false">SoilVeg!G240</f>
        <v>0.194</v>
      </c>
      <c r="N240" s="0" t="n">
        <f aca="false">SoilVeg!H240</f>
        <v>0.248</v>
      </c>
      <c r="O240" s="0" t="n">
        <f aca="false">VLOOKUP(A240,Soil!$B$2:$S$14,18,FALSE())</f>
        <v>0.02</v>
      </c>
    </row>
    <row r="241" customFormat="false" ht="14.25" hidden="false" customHeight="false" outlineLevel="0" collapsed="false">
      <c r="A241" s="1" t="str">
        <f aca="false">SoilVeg!B241</f>
        <v>SIL</v>
      </c>
      <c r="B241" s="1" t="str">
        <f aca="false">SoilVeg!D241</f>
        <v>AZPP</v>
      </c>
      <c r="C241" s="1" t="str">
        <f aca="false">SoilVeg!A241</f>
        <v>SILAZPP</v>
      </c>
      <c r="D241" s="0" t="n">
        <f aca="false">IF(VLOOKUP(SoilVeg!C241,LU!$A$2:$O$27,15,FALSE())=0,VLOOKUP(A241,Soil!$B$2:$R$14,8,FALSE()),0.000000000001)</f>
        <v>2.29249907407408E-006</v>
      </c>
      <c r="E241" s="0" t="n">
        <f aca="false">IF(VLOOKUP(SoilVeg!C241,LU!$A$2:$O$27,15,FALSE())=0,VLOOKUP(A241,Soil!$B$2:$R$14,11,FALSE()),0.000000000001)</f>
        <v>0.000216177326442958</v>
      </c>
      <c r="F241" s="0" t="n">
        <f aca="false">VLOOKUP(A241,Soil!$B$2:$P$17,14,FALSE())</f>
        <v>0.012</v>
      </c>
      <c r="G241" s="0" t="n">
        <f aca="false">VLOOKUP(B241,LU!$B$1:$N$51,6,FALSE())</f>
        <v>0</v>
      </c>
      <c r="H241" s="0" t="n">
        <f aca="false">VLOOKUP(B241,LU!$B$1:$N$51,7,FALSE())</f>
        <v>0</v>
      </c>
      <c r="I241" s="0" t="n">
        <f aca="false">VLOOKUP(B241,LU!$B$1:$N$51,8,FALSE())</f>
        <v>7</v>
      </c>
      <c r="J241" s="0" t="n">
        <f aca="false">VLOOKUP(A241,Soil!$B$2:$P$17,13,FALSE())</f>
        <v>1.7385</v>
      </c>
      <c r="K241" s="0" t="n">
        <f aca="false">VLOOKUP(B241,LU!$B$1:$N$51,5,FALSE())</f>
        <v>0.1</v>
      </c>
      <c r="L241" s="0" t="n">
        <f aca="false">VLOOKUP(A241,Soil!$B$2:$P$17,15,FALSE())</f>
        <v>0.5613</v>
      </c>
      <c r="M241" s="0" t="n">
        <f aca="false">SoilVeg!G241</f>
        <v>19.4</v>
      </c>
      <c r="N241" s="0" t="n">
        <f aca="false">SoilVeg!H241</f>
        <v>0.248</v>
      </c>
      <c r="O241" s="0" t="n">
        <f aca="false">VLOOKUP(A241,Soil!$B$2:$S$14,18,FALSE())</f>
        <v>0.02</v>
      </c>
    </row>
    <row r="242" customFormat="false" ht="14.25" hidden="false" customHeight="false" outlineLevel="0" collapsed="false">
      <c r="A242" s="1" t="str">
        <f aca="false">SoilVeg!B242</f>
        <v>SIL</v>
      </c>
      <c r="B242" s="1" t="str">
        <f aca="false">SoilVeg!D242</f>
        <v>ETK</v>
      </c>
      <c r="C242" s="1" t="str">
        <f aca="false">SoilVeg!A242</f>
        <v>SILETK</v>
      </c>
      <c r="D242" s="0" t="n">
        <f aca="false">IF(VLOOKUP(SoilVeg!C242,LU!$A$2:$O$27,15,FALSE())=0,VLOOKUP(A242,Soil!$B$2:$R$14,8,FALSE()),0.000000000001)</f>
        <v>2.29249907407408E-006</v>
      </c>
      <c r="E242" s="0" t="n">
        <f aca="false">IF(VLOOKUP(SoilVeg!C242,LU!$A$2:$O$27,15,FALSE())=0,VLOOKUP(A242,Soil!$B$2:$R$14,11,FALSE()),0.000000000001)</f>
        <v>0.000216177326442958</v>
      </c>
      <c r="F242" s="0" t="n">
        <f aca="false">VLOOKUP(A242,Soil!$B$2:$P$17,14,FALSE())</f>
        <v>0.012</v>
      </c>
      <c r="G242" s="0" t="n">
        <f aca="false">VLOOKUP(B242,LU!$B$1:$N$51,6,FALSE())</f>
        <v>1.4</v>
      </c>
      <c r="H242" s="0" t="n">
        <f aca="false">VLOOKUP(B242,LU!$B$1:$N$51,7,FALSE())</f>
        <v>0.65</v>
      </c>
      <c r="I242" s="0" t="n">
        <f aca="false">VLOOKUP(B242,LU!$B$1:$N$51,8,FALSE())</f>
        <v>8</v>
      </c>
      <c r="J242" s="0" t="n">
        <f aca="false">VLOOKUP(A242,Soil!$B$2:$P$17,13,FALSE())</f>
        <v>1.7385</v>
      </c>
      <c r="K242" s="0" t="n">
        <f aca="false">VLOOKUP(B242,LU!$B$1:$N$51,5,FALSE())</f>
        <v>0.35</v>
      </c>
      <c r="L242" s="0" t="n">
        <f aca="false">VLOOKUP(A242,Soil!$B$2:$P$17,15,FALSE())</f>
        <v>0.5613</v>
      </c>
      <c r="M242" s="0" t="n">
        <f aca="false">SoilVeg!G242</f>
        <v>19.4</v>
      </c>
      <c r="N242" s="0" t="n">
        <f aca="false">SoilVeg!H242</f>
        <v>0.248</v>
      </c>
      <c r="O242" s="0" t="n">
        <f aca="false">VLOOKUP(A242,Soil!$B$2:$S$14,18,FALSE())</f>
        <v>0.02</v>
      </c>
    </row>
    <row r="243" customFormat="false" ht="14.25" hidden="false" customHeight="false" outlineLevel="0" collapsed="false">
      <c r="A243" s="1" t="str">
        <f aca="false">SoilVeg!B243</f>
        <v>SIL</v>
      </c>
      <c r="B243" s="1" t="str">
        <f aca="false">SoilVeg!D243</f>
        <v>ETK1</v>
      </c>
      <c r="C243" s="1" t="str">
        <f aca="false">SoilVeg!A243</f>
        <v>SILETK1</v>
      </c>
      <c r="D243" s="0" t="n">
        <f aca="false">IF(VLOOKUP(SoilVeg!C243,LU!$A$2:$O$27,15,FALSE())=0,VLOOKUP(A243,Soil!$B$2:$R$14,8,FALSE()),0.000000000001)</f>
        <v>2.29249907407408E-006</v>
      </c>
      <c r="E243" s="0" t="n">
        <f aca="false">IF(VLOOKUP(SoilVeg!C243,LU!$A$2:$O$27,15,FALSE())=0,VLOOKUP(A243,Soil!$B$2:$R$14,11,FALSE()),0.000000000001)</f>
        <v>0.000216177326442958</v>
      </c>
      <c r="F243" s="0" t="n">
        <f aca="false">VLOOKUP(A243,Soil!$B$2:$P$17,14,FALSE())</f>
        <v>0.012</v>
      </c>
      <c r="G243" s="0" t="n">
        <f aca="false">VLOOKUP(B243,LU!$B$1:$N$51,6,FALSE())</f>
        <v>1</v>
      </c>
      <c r="H243" s="0" t="n">
        <f aca="false">VLOOKUP(B243,LU!$B$1:$N$51,7,FALSE())</f>
        <v>0.4</v>
      </c>
      <c r="I243" s="0" t="n">
        <f aca="false">VLOOKUP(B243,LU!$B$1:$N$51,8,FALSE())</f>
        <v>5</v>
      </c>
      <c r="J243" s="0" t="n">
        <f aca="false">VLOOKUP(A243,Soil!$B$2:$P$17,13,FALSE())</f>
        <v>1.7385</v>
      </c>
      <c r="K243" s="0" t="n">
        <f aca="false">VLOOKUP(B243,LU!$B$1:$N$51,5,FALSE())</f>
        <v>0.15</v>
      </c>
      <c r="L243" s="0" t="n">
        <f aca="false">VLOOKUP(A243,Soil!$B$2:$P$17,15,FALSE())</f>
        <v>0.5613</v>
      </c>
      <c r="M243" s="0" t="n">
        <f aca="false">SoilVeg!G243</f>
        <v>19.4</v>
      </c>
      <c r="N243" s="0" t="n">
        <f aca="false">SoilVeg!H243</f>
        <v>0.248</v>
      </c>
      <c r="O243" s="0" t="n">
        <f aca="false">VLOOKUP(A243,Soil!$B$2:$S$14,18,FALSE())</f>
        <v>0.02</v>
      </c>
    </row>
    <row r="244" customFormat="false" ht="14.25" hidden="false" customHeight="false" outlineLevel="0" collapsed="false">
      <c r="A244" s="1" t="str">
        <f aca="false">SoilVeg!B244</f>
        <v>SIL</v>
      </c>
      <c r="B244" s="1" t="str">
        <f aca="false">SoilVeg!D244</f>
        <v>ETK2</v>
      </c>
      <c r="C244" s="1" t="str">
        <f aca="false">SoilVeg!A244</f>
        <v>SILETK2</v>
      </c>
      <c r="D244" s="0" t="n">
        <f aca="false">IF(VLOOKUP(SoilVeg!C244,LU!$A$2:$O$27,15,FALSE())=0,VLOOKUP(A244,Soil!$B$2:$R$14,8,FALSE()),0.000000000001)</f>
        <v>2.29249907407408E-006</v>
      </c>
      <c r="E244" s="0" t="n">
        <f aca="false">IF(VLOOKUP(SoilVeg!C244,LU!$A$2:$O$27,15,FALSE())=0,VLOOKUP(A244,Soil!$B$2:$R$14,11,FALSE()),0.000000000001)</f>
        <v>0.000216177326442958</v>
      </c>
      <c r="F244" s="0" t="n">
        <f aca="false">VLOOKUP(A244,Soil!$B$2:$P$17,14,FALSE())</f>
        <v>0.012</v>
      </c>
      <c r="G244" s="0" t="n">
        <f aca="false">VLOOKUP(B244,LU!$B$1:$N$51,6,FALSE())</f>
        <v>1.1</v>
      </c>
      <c r="H244" s="0" t="n">
        <f aca="false">VLOOKUP(B244,LU!$B$1:$N$51,7,FALSE())</f>
        <v>0.4</v>
      </c>
      <c r="I244" s="0" t="n">
        <f aca="false">VLOOKUP(B244,LU!$B$1:$N$51,8,FALSE())</f>
        <v>7</v>
      </c>
      <c r="J244" s="0" t="n">
        <f aca="false">VLOOKUP(A244,Soil!$B$2:$P$17,13,FALSE())</f>
        <v>1.7385</v>
      </c>
      <c r="K244" s="0" t="n">
        <f aca="false">VLOOKUP(B244,LU!$B$1:$N$51,5,FALSE())</f>
        <v>0.35</v>
      </c>
      <c r="L244" s="0" t="n">
        <f aca="false">VLOOKUP(A244,Soil!$B$2:$P$17,15,FALSE())</f>
        <v>0.5613</v>
      </c>
      <c r="M244" s="0" t="n">
        <f aca="false">SoilVeg!G244</f>
        <v>19.4</v>
      </c>
      <c r="N244" s="0" t="n">
        <f aca="false">SoilVeg!H244</f>
        <v>0.248</v>
      </c>
      <c r="O244" s="0" t="n">
        <f aca="false">VLOOKUP(A244,Soil!$B$2:$S$14,18,FALSE())</f>
        <v>0.02</v>
      </c>
    </row>
    <row r="245" customFormat="false" ht="14.25" hidden="false" customHeight="false" outlineLevel="0" collapsed="false">
      <c r="A245" s="1" t="str">
        <f aca="false">SoilVeg!B245</f>
        <v>SIL</v>
      </c>
      <c r="B245" s="1" t="str">
        <f aca="false">SoilVeg!D245</f>
        <v>ETK3</v>
      </c>
      <c r="C245" s="1" t="str">
        <f aca="false">SoilVeg!A245</f>
        <v>SILETK3</v>
      </c>
      <c r="D245" s="0" t="n">
        <f aca="false">IF(VLOOKUP(SoilVeg!C245,LU!$A$2:$O$27,15,FALSE())=0,VLOOKUP(A245,Soil!$B$2:$R$14,8,FALSE()),0.000000000001)</f>
        <v>2.29249907407408E-006</v>
      </c>
      <c r="E245" s="0" t="n">
        <f aca="false">IF(VLOOKUP(SoilVeg!C245,LU!$A$2:$O$27,15,FALSE())=0,VLOOKUP(A245,Soil!$B$2:$R$14,11,FALSE()),0.000000000001)</f>
        <v>0.000216177326442958</v>
      </c>
      <c r="F245" s="0" t="n">
        <f aca="false">VLOOKUP(A245,Soil!$B$2:$P$17,14,FALSE())</f>
        <v>0.012</v>
      </c>
      <c r="G245" s="0" t="n">
        <f aca="false">VLOOKUP(B245,LU!$B$1:$N$51,6,FALSE())</f>
        <v>1.35454545455</v>
      </c>
      <c r="H245" s="0" t="n">
        <f aca="false">VLOOKUP(B245,LU!$B$1:$N$51,7,FALSE())</f>
        <v>0.62272727273</v>
      </c>
      <c r="I245" s="0" t="n">
        <f aca="false">VLOOKUP(B245,LU!$B$1:$N$51,8,FALSE())</f>
        <v>10</v>
      </c>
      <c r="J245" s="0" t="n">
        <f aca="false">VLOOKUP(A245,Soil!$B$2:$P$17,13,FALSE())</f>
        <v>1.7385</v>
      </c>
      <c r="K245" s="0" t="n">
        <f aca="false">VLOOKUP(B245,LU!$B$1:$N$51,5,FALSE())</f>
        <v>0.4</v>
      </c>
      <c r="L245" s="0" t="n">
        <f aca="false">VLOOKUP(A245,Soil!$B$2:$P$17,15,FALSE())</f>
        <v>0.5613</v>
      </c>
      <c r="M245" s="0" t="n">
        <f aca="false">SoilVeg!G245</f>
        <v>19.4</v>
      </c>
      <c r="N245" s="0" t="n">
        <f aca="false">SoilVeg!H245</f>
        <v>0.248</v>
      </c>
      <c r="O245" s="0" t="n">
        <f aca="false">VLOOKUP(A245,Soil!$B$2:$S$14,18,FALSE())</f>
        <v>0.02</v>
      </c>
    </row>
    <row r="246" customFormat="false" ht="14.25" hidden="false" customHeight="false" outlineLevel="0" collapsed="false">
      <c r="A246" s="1" t="str">
        <f aca="false">SoilVeg!B246</f>
        <v>SIL</v>
      </c>
      <c r="B246" s="1" t="str">
        <f aca="false">SoilVeg!D246</f>
        <v>VT</v>
      </c>
      <c r="C246" s="1" t="str">
        <f aca="false">SoilVeg!A246</f>
        <v>SILVT</v>
      </c>
      <c r="D246" s="0" t="n">
        <f aca="false">IF(VLOOKUP(SoilVeg!C246,LU!$A$2:$O$27,15,FALSE())=0,VLOOKUP(A246,Soil!$B$2:$R$14,8,FALSE()),0.000000000001)</f>
        <v>1E-012</v>
      </c>
      <c r="E246" s="0" t="n">
        <f aca="false">IF(VLOOKUP(SoilVeg!C246,LU!$A$2:$O$27,15,FALSE())=0,VLOOKUP(A246,Soil!$B$2:$R$14,11,FALSE()),0.000000000001)</f>
        <v>1E-012</v>
      </c>
      <c r="F246" s="0" t="n">
        <f aca="false">VLOOKUP(A246,Soil!$B$2:$P$17,14,FALSE())</f>
        <v>0.012</v>
      </c>
      <c r="G246" s="0" t="n">
        <f aca="false">VLOOKUP(B246,LU!$B$1:$N$51,6,FALSE())</f>
        <v>0</v>
      </c>
      <c r="H246" s="0" t="n">
        <f aca="false">VLOOKUP(B246,LU!$B$1:$N$51,7,FALSE())</f>
        <v>0</v>
      </c>
      <c r="I246" s="0" t="n">
        <f aca="false">VLOOKUP(B246,LU!$B$1:$N$51,8,FALSE())</f>
        <v>0</v>
      </c>
      <c r="J246" s="0" t="n">
        <f aca="false">VLOOKUP(A246,Soil!$B$2:$P$17,13,FALSE())</f>
        <v>1.7385</v>
      </c>
      <c r="K246" s="0" t="n">
        <f aca="false">VLOOKUP(B246,LU!$B$1:$N$51,5,FALSE())</f>
        <v>0.03</v>
      </c>
      <c r="L246" s="0" t="n">
        <f aca="false">VLOOKUP(A246,Soil!$B$2:$P$17,15,FALSE())</f>
        <v>0.5613</v>
      </c>
      <c r="M246" s="0" t="n">
        <f aca="false">SoilVeg!G246</f>
        <v>100</v>
      </c>
      <c r="N246" s="0" t="n">
        <f aca="false">SoilVeg!H246</f>
        <v>1</v>
      </c>
      <c r="O246" s="0" t="n">
        <f aca="false">VLOOKUP(A246,Soil!$B$2:$S$14,18,FALSE())</f>
        <v>0.02</v>
      </c>
    </row>
    <row r="247" customFormat="false" ht="14.25" hidden="false" customHeight="false" outlineLevel="0" collapsed="false">
      <c r="A247" s="1" t="str">
        <f aca="false">SoilVeg!B247</f>
        <v>SIL</v>
      </c>
      <c r="B247" s="1" t="str">
        <f aca="false">SoilVeg!D247</f>
        <v>VP</v>
      </c>
      <c r="C247" s="1" t="str">
        <f aca="false">SoilVeg!A247</f>
        <v>SILVP</v>
      </c>
      <c r="D247" s="0" t="n">
        <f aca="false">IF(VLOOKUP(SoilVeg!C247,LU!$A$2:$O$27,15,FALSE())=0,VLOOKUP(A247,Soil!$B$2:$R$14,8,FALSE()),0.000000000001)</f>
        <v>1E-012</v>
      </c>
      <c r="E247" s="0" t="n">
        <f aca="false">IF(VLOOKUP(SoilVeg!C247,LU!$A$2:$O$27,15,FALSE())=0,VLOOKUP(A247,Soil!$B$2:$R$14,11,FALSE()),0.000000000001)</f>
        <v>1E-012</v>
      </c>
      <c r="F247" s="0" t="n">
        <f aca="false">VLOOKUP(A247,Soil!$B$2:$P$17,14,FALSE())</f>
        <v>0.012</v>
      </c>
      <c r="G247" s="0" t="n">
        <f aca="false">VLOOKUP(B247,LU!$B$1:$N$51,6,FALSE())</f>
        <v>0</v>
      </c>
      <c r="H247" s="0" t="n">
        <f aca="false">VLOOKUP(B247,LU!$B$1:$N$51,7,FALSE())</f>
        <v>0</v>
      </c>
      <c r="I247" s="0" t="n">
        <f aca="false">VLOOKUP(B247,LU!$B$1:$N$51,8,FALSE())</f>
        <v>0</v>
      </c>
      <c r="J247" s="0" t="n">
        <f aca="false">VLOOKUP(A247,Soil!$B$2:$P$17,13,FALSE())</f>
        <v>1.7385</v>
      </c>
      <c r="K247" s="0" t="n">
        <f aca="false">VLOOKUP(B247,LU!$B$1:$N$51,5,FALSE())</f>
        <v>0.01</v>
      </c>
      <c r="L247" s="0" t="n">
        <f aca="false">VLOOKUP(A247,Soil!$B$2:$P$17,15,FALSE())</f>
        <v>0.5613</v>
      </c>
      <c r="M247" s="0" t="n">
        <f aca="false">SoilVeg!G247</f>
        <v>100</v>
      </c>
      <c r="N247" s="0" t="n">
        <f aca="false">SoilVeg!H247</f>
        <v>1</v>
      </c>
      <c r="O247" s="0" t="n">
        <f aca="false">VLOOKUP(A247,Soil!$B$2:$S$14,18,FALSE())</f>
        <v>0.02</v>
      </c>
    </row>
    <row r="248" customFormat="false" ht="14.25" hidden="false" customHeight="false" outlineLevel="0" collapsed="false">
      <c r="A248" s="1" t="str">
        <f aca="false">SoilVeg!B248</f>
        <v>SIL</v>
      </c>
      <c r="B248" s="1" t="str">
        <f aca="false">SoilVeg!D248</f>
        <v>TPT</v>
      </c>
      <c r="C248" s="1" t="str">
        <f aca="false">SoilVeg!A248</f>
        <v>SILTPT</v>
      </c>
      <c r="D248" s="0" t="n">
        <f aca="false">IF(VLOOKUP(SoilVeg!C248,LU!$A$2:$O$27,15,FALSE())=0,VLOOKUP(A248,Soil!$B$2:$R$14,8,FALSE()),0.000000000001)</f>
        <v>2.29249907407408E-006</v>
      </c>
      <c r="E248" s="0" t="n">
        <f aca="false">IF(VLOOKUP(SoilVeg!C248,LU!$A$2:$O$27,15,FALSE())=0,VLOOKUP(A248,Soil!$B$2:$R$14,11,FALSE()),0.000000000001)</f>
        <v>0.000216177326442958</v>
      </c>
      <c r="F248" s="0" t="n">
        <f aca="false">VLOOKUP(A248,Soil!$B$2:$P$17,14,FALSE())</f>
        <v>0.012</v>
      </c>
      <c r="G248" s="0" t="n">
        <f aca="false">VLOOKUP(B248,LU!$B$1:$N$51,6,FALSE())</f>
        <v>1.1</v>
      </c>
      <c r="H248" s="0" t="n">
        <f aca="false">VLOOKUP(B248,LU!$B$1:$N$51,7,FALSE())</f>
        <v>0.4</v>
      </c>
      <c r="I248" s="0" t="n">
        <f aca="false">VLOOKUP(B248,LU!$B$1:$N$51,8,FALSE())</f>
        <v>7</v>
      </c>
      <c r="J248" s="0" t="n">
        <f aca="false">VLOOKUP(A248,Soil!$B$2:$P$17,13,FALSE())</f>
        <v>1.7385</v>
      </c>
      <c r="K248" s="0" t="n">
        <f aca="false">VLOOKUP(B248,LU!$B$1:$N$51,5,FALSE())</f>
        <v>0.275</v>
      </c>
      <c r="L248" s="0" t="n">
        <f aca="false">VLOOKUP(A248,Soil!$B$2:$P$17,15,FALSE())</f>
        <v>0.5613</v>
      </c>
      <c r="M248" s="0" t="n">
        <f aca="false">SoilVeg!G248</f>
        <v>19.4</v>
      </c>
      <c r="N248" s="0" t="n">
        <f aca="false">SoilVeg!H248</f>
        <v>0.248</v>
      </c>
      <c r="O248" s="0" t="n">
        <f aca="false">VLOOKUP(A248,Soil!$B$2:$S$14,18,FALSE())</f>
        <v>0.02</v>
      </c>
    </row>
    <row r="249" customFormat="false" ht="14.25" hidden="false" customHeight="false" outlineLevel="0" collapsed="false">
      <c r="A249" s="1" t="str">
        <f aca="false">SoilVeg!B249</f>
        <v>SIL</v>
      </c>
      <c r="B249" s="1" t="str">
        <f aca="false">SoilVeg!D249</f>
        <v>VPT</v>
      </c>
      <c r="C249" s="1" t="str">
        <f aca="false">SoilVeg!A249</f>
        <v>SILVPT</v>
      </c>
      <c r="D249" s="0" t="n">
        <f aca="false">IF(VLOOKUP(SoilVeg!C249,LU!$A$2:$O$27,15,FALSE())=0,VLOOKUP(A249,Soil!$B$2:$R$14,8,FALSE()),0.000000000001)</f>
        <v>1E-012</v>
      </c>
      <c r="E249" s="0" t="n">
        <f aca="false">IF(VLOOKUP(SoilVeg!C249,LU!$A$2:$O$27,15,FALSE())=0,VLOOKUP(A249,Soil!$B$2:$R$14,11,FALSE()),0.000000000001)</f>
        <v>1E-012</v>
      </c>
      <c r="F249" s="0" t="n">
        <f aca="false">VLOOKUP(A249,Soil!$B$2:$P$17,14,FALSE())</f>
        <v>0.012</v>
      </c>
      <c r="G249" s="0" t="n">
        <f aca="false">VLOOKUP(B249,LU!$B$1:$N$51,6,FALSE())</f>
        <v>0</v>
      </c>
      <c r="H249" s="0" t="n">
        <f aca="false">VLOOKUP(B249,LU!$B$1:$N$51,7,FALSE())</f>
        <v>0</v>
      </c>
      <c r="I249" s="0" t="n">
        <f aca="false">VLOOKUP(B249,LU!$B$1:$N$51,8,FALSE())</f>
        <v>150</v>
      </c>
      <c r="J249" s="0" t="n">
        <f aca="false">VLOOKUP(A249,Soil!$B$2:$P$17,13,FALSE())</f>
        <v>1.7385</v>
      </c>
      <c r="K249" s="0" t="n">
        <f aca="false">VLOOKUP(B249,LU!$B$1:$N$51,5,FALSE())</f>
        <v>0.01</v>
      </c>
      <c r="L249" s="0" t="n">
        <f aca="false">VLOOKUP(A249,Soil!$B$2:$P$17,15,FALSE())</f>
        <v>0.5613</v>
      </c>
      <c r="M249" s="0" t="n">
        <f aca="false">SoilVeg!G249</f>
        <v>100</v>
      </c>
      <c r="N249" s="0" t="n">
        <f aca="false">SoilVeg!H249</f>
        <v>1</v>
      </c>
      <c r="O249" s="0" t="n">
        <f aca="false">VLOOKUP(A249,Soil!$B$2:$S$14,18,FALSE())</f>
        <v>0.02</v>
      </c>
    </row>
    <row r="250" customFormat="false" ht="14.25" hidden="false" customHeight="false" outlineLevel="0" collapsed="false">
      <c r="A250" s="1" t="str">
        <f aca="false">SoilVeg!B250</f>
        <v>SIL</v>
      </c>
      <c r="B250" s="1" t="str">
        <f aca="false">SoilVeg!D250</f>
        <v>MOK</v>
      </c>
      <c r="C250" s="1" t="str">
        <f aca="false">SoilVeg!A250</f>
        <v>SILMOK</v>
      </c>
      <c r="D250" s="0" t="n">
        <f aca="false">IF(VLOOKUP(SoilVeg!C250,LU!$A$2:$O$27,15,FALSE())=0,VLOOKUP(A250,Soil!$B$2:$R$14,8,FALSE()),0.000000000001)</f>
        <v>2.29249907407408E-006</v>
      </c>
      <c r="E250" s="0" t="n">
        <f aca="false">IF(VLOOKUP(SoilVeg!C250,LU!$A$2:$O$27,15,FALSE())=0,VLOOKUP(A250,Soil!$B$2:$R$14,11,FALSE()),0.000000000001)</f>
        <v>0.000216177326442958</v>
      </c>
      <c r="F250" s="0" t="n">
        <f aca="false">VLOOKUP(A250,Soil!$B$2:$P$17,14,FALSE())</f>
        <v>0.012</v>
      </c>
      <c r="G250" s="0" t="n">
        <f aca="false">VLOOKUP(B250,LU!$B$1:$N$51,6,FALSE())</f>
        <v>1.35454545455</v>
      </c>
      <c r="H250" s="0" t="n">
        <f aca="false">VLOOKUP(B250,LU!$B$1:$N$51,7,FALSE())</f>
        <v>0.62272727273</v>
      </c>
      <c r="I250" s="0" t="n">
        <f aca="false">VLOOKUP(B250,LU!$B$1:$N$51,8,FALSE())</f>
        <v>10</v>
      </c>
      <c r="J250" s="0" t="n">
        <f aca="false">VLOOKUP(A250,Soil!$B$2:$P$17,13,FALSE())</f>
        <v>1.7385</v>
      </c>
      <c r="K250" s="0" t="n">
        <f aca="false">VLOOKUP(B250,LU!$B$1:$N$51,5,FALSE())</f>
        <v>0.4</v>
      </c>
      <c r="L250" s="0" t="n">
        <f aca="false">VLOOKUP(A250,Soil!$B$2:$P$17,15,FALSE())</f>
        <v>0.5613</v>
      </c>
      <c r="M250" s="0" t="n">
        <f aca="false">SoilVeg!G250</f>
        <v>19.4</v>
      </c>
      <c r="N250" s="0" t="n">
        <f aca="false">SoilVeg!H250</f>
        <v>0.248</v>
      </c>
      <c r="O250" s="0" t="n">
        <f aca="false">VLOOKUP(A250,Soil!$B$2:$S$14,18,FALSE())</f>
        <v>0.02</v>
      </c>
    </row>
    <row r="251" customFormat="false" ht="14.25" hidden="false" customHeight="false" outlineLevel="0" collapsed="false">
      <c r="A251" s="1" t="str">
        <f aca="false">SoilVeg!B251</f>
        <v>SIL</v>
      </c>
      <c r="B251" s="1" t="str">
        <f aca="false">SoilVeg!D251</f>
        <v>RET</v>
      </c>
      <c r="C251" s="1" t="str">
        <f aca="false">SoilVeg!A251</f>
        <v>SILRET</v>
      </c>
      <c r="D251" s="0" t="n">
        <f aca="false">IF(VLOOKUP(SoilVeg!C251,LU!$A$2:$O$27,15,FALSE())=0,VLOOKUP(A251,Soil!$B$2:$R$14,8,FALSE()),0.000000000001)</f>
        <v>2.29249907407408E-006</v>
      </c>
      <c r="E251" s="0" t="n">
        <f aca="false">IF(VLOOKUP(SoilVeg!C251,LU!$A$2:$O$27,15,FALSE())=0,VLOOKUP(A251,Soil!$B$2:$R$14,11,FALSE()),0.000000000001)</f>
        <v>0.000216177326442958</v>
      </c>
      <c r="F251" s="0" t="n">
        <f aca="false">VLOOKUP(A251,Soil!$B$2:$P$17,14,FALSE())</f>
        <v>0.012</v>
      </c>
      <c r="G251" s="0" t="n">
        <f aca="false">VLOOKUP(B251,LU!$B$1:$N$51,6,FALSE())</f>
        <v>1.1</v>
      </c>
      <c r="H251" s="0" t="n">
        <f aca="false">VLOOKUP(B251,LU!$B$1:$N$51,7,FALSE())</f>
        <v>0.4</v>
      </c>
      <c r="I251" s="0" t="n">
        <f aca="false">VLOOKUP(B251,LU!$B$1:$N$51,8,FALSE())</f>
        <v>150</v>
      </c>
      <c r="J251" s="0" t="n">
        <f aca="false">VLOOKUP(A251,Soil!$B$2:$P$17,13,FALSE())</f>
        <v>1.7385</v>
      </c>
      <c r="K251" s="0" t="n">
        <f aca="false">VLOOKUP(B251,LU!$B$1:$N$51,5,FALSE())</f>
        <v>0.275</v>
      </c>
      <c r="L251" s="0" t="n">
        <f aca="false">VLOOKUP(A251,Soil!$B$2:$P$17,15,FALSE())</f>
        <v>0.5613</v>
      </c>
      <c r="M251" s="0" t="n">
        <f aca="false">SoilVeg!G251</f>
        <v>19.4</v>
      </c>
      <c r="N251" s="0" t="n">
        <f aca="false">SoilVeg!H251</f>
        <v>0.248</v>
      </c>
      <c r="O251" s="0" t="n">
        <f aca="false">VLOOKUP(A251,Soil!$B$2:$S$14,18,FALSE())</f>
        <v>0.02</v>
      </c>
    </row>
    <row r="252" customFormat="false" ht="14.25" hidden="false" customHeight="false" outlineLevel="0" collapsed="false">
      <c r="A252" s="1" t="str">
        <f aca="false">SoilVeg!B252</f>
        <v>SIC</v>
      </c>
      <c r="B252" s="1" t="str">
        <f aca="false">SoilVeg!D252</f>
        <v>OP</v>
      </c>
      <c r="C252" s="1" t="str">
        <f aca="false">SoilVeg!A252</f>
        <v>SICOP</v>
      </c>
      <c r="D252" s="0" t="n">
        <f aca="false">IF(VLOOKUP(SoilVeg!C252,LU!$A$2:$O$27,15,FALSE())=0,VLOOKUP(A252,Soil!$B$2:$R$14,8,FALSE()),0.000000000001)</f>
        <v>1.85384907407407E-006</v>
      </c>
      <c r="E252" s="0" t="n">
        <f aca="false">IF(VLOOKUP(SoilVeg!C252,LU!$A$2:$O$27,15,FALSE())=0,VLOOKUP(A252,Soil!$B$2:$R$14,11,FALSE()),0.000000000001)</f>
        <v>8.53892814852135E-005</v>
      </c>
      <c r="F252" s="0" t="n">
        <f aca="false">VLOOKUP(A252,Soil!$B$2:$P$17,14,FALSE())</f>
        <v>0.01</v>
      </c>
      <c r="G252" s="0" t="n">
        <f aca="false">VLOOKUP(B252,LU!$B$1:$N$51,6,FALSE())</f>
        <v>0.16</v>
      </c>
      <c r="H252" s="0" t="n">
        <f aca="false">VLOOKUP(B252,LU!$B$1:$N$51,7,FALSE())</f>
        <v>0.13</v>
      </c>
      <c r="I252" s="0" t="n">
        <f aca="false">VLOOKUP(B252,LU!$B$1:$N$51,8,FALSE())</f>
        <v>5</v>
      </c>
      <c r="J252" s="0" t="n">
        <f aca="false">VLOOKUP(A252,Soil!$B$2:$P$17,13,FALSE())</f>
        <v>1.6665</v>
      </c>
      <c r="K252" s="0" t="n">
        <f aca="false">VLOOKUP(B252,LU!$B$1:$N$51,5,FALSE())</f>
        <v>0.075</v>
      </c>
      <c r="L252" s="0" t="n">
        <f aca="false">VLOOKUP(A252,Soil!$B$2:$P$17,15,FALSE())</f>
        <v>0.6358</v>
      </c>
      <c r="M252" s="0" t="n">
        <f aca="false">SoilVeg!G252</f>
        <v>11.5</v>
      </c>
      <c r="N252" s="0" t="n">
        <f aca="false">SoilVeg!H252</f>
        <v>0.305</v>
      </c>
      <c r="O252" s="0" t="n">
        <f aca="false">VLOOKUP(A252,Soil!$B$2:$S$14,18,FALSE())</f>
        <v>0.01</v>
      </c>
    </row>
    <row r="253" customFormat="false" ht="14.25" hidden="false" customHeight="false" outlineLevel="0" collapsed="false">
      <c r="A253" s="1" t="str">
        <f aca="false">SoilVeg!B253</f>
        <v>SIC</v>
      </c>
      <c r="B253" s="1" t="str">
        <f aca="false">SoilVeg!D253</f>
        <v>OPTP</v>
      </c>
      <c r="C253" s="1" t="str">
        <f aca="false">SoilVeg!A253</f>
        <v>SICOPTP</v>
      </c>
      <c r="D253" s="0" t="n">
        <f aca="false">IF(VLOOKUP(SoilVeg!C253,LU!$A$2:$O$27,15,FALSE())=0,VLOOKUP(A253,Soil!$B$2:$R$14,8,FALSE()),0.000000000001)</f>
        <v>1.85384907407407E-006</v>
      </c>
      <c r="E253" s="0" t="n">
        <f aca="false">IF(VLOOKUP(SoilVeg!C253,LU!$A$2:$O$27,15,FALSE())=0,VLOOKUP(A253,Soil!$B$2:$R$14,11,FALSE()),0.000000000001)</f>
        <v>8.53892814852135E-005</v>
      </c>
      <c r="F253" s="0" t="n">
        <f aca="false">VLOOKUP(A253,Soil!$B$2:$P$17,14,FALSE())</f>
        <v>0.01</v>
      </c>
      <c r="G253" s="0" t="n">
        <f aca="false">VLOOKUP(B253,LU!$B$1:$N$51,6,FALSE())</f>
        <v>1.1</v>
      </c>
      <c r="H253" s="0" t="n">
        <f aca="false">VLOOKUP(B253,LU!$B$1:$N$51,7,FALSE())</f>
        <v>0.4</v>
      </c>
      <c r="I253" s="0" t="n">
        <f aca="false">VLOOKUP(B253,LU!$B$1:$N$51,8,FALSE())</f>
        <v>7</v>
      </c>
      <c r="J253" s="0" t="n">
        <f aca="false">VLOOKUP(A253,Soil!$B$2:$P$17,13,FALSE())</f>
        <v>1.6665</v>
      </c>
      <c r="K253" s="0" t="n">
        <f aca="false">VLOOKUP(B253,LU!$B$1:$N$51,5,FALSE())</f>
        <v>0.275</v>
      </c>
      <c r="L253" s="0" t="n">
        <f aca="false">VLOOKUP(A253,Soil!$B$2:$P$17,15,FALSE())</f>
        <v>0.6358</v>
      </c>
      <c r="M253" s="0" t="n">
        <f aca="false">SoilVeg!G253</f>
        <v>23</v>
      </c>
      <c r="N253" s="0" t="n">
        <f aca="false">SoilVeg!H253</f>
        <v>0.305</v>
      </c>
      <c r="O253" s="0" t="n">
        <f aca="false">VLOOKUP(A253,Soil!$B$2:$S$14,18,FALSE())</f>
        <v>0.01</v>
      </c>
    </row>
    <row r="254" customFormat="false" ht="14.25" hidden="false" customHeight="false" outlineLevel="0" collapsed="false">
      <c r="A254" s="1" t="str">
        <f aca="false">SoilVeg!B254</f>
        <v>SIC</v>
      </c>
      <c r="B254" s="1" t="str">
        <f aca="false">SoilVeg!D254</f>
        <v>OPSR</v>
      </c>
      <c r="C254" s="1" t="str">
        <f aca="false">SoilVeg!A254</f>
        <v>SICOPSR</v>
      </c>
      <c r="D254" s="0" t="n">
        <f aca="false">IF(VLOOKUP(SoilVeg!C254,LU!$A$2:$O$27,15,FALSE())=0,VLOOKUP(A254,Soil!$B$2:$R$14,8,FALSE()),0.000000000001)</f>
        <v>1.85384907407407E-006</v>
      </c>
      <c r="E254" s="0" t="n">
        <f aca="false">IF(VLOOKUP(SoilVeg!C254,LU!$A$2:$O$27,15,FALSE())=0,VLOOKUP(A254,Soil!$B$2:$R$14,11,FALSE()),0.000000000001)</f>
        <v>8.53892814852135E-005</v>
      </c>
      <c r="F254" s="0" t="n">
        <f aca="false">VLOOKUP(A254,Soil!$B$2:$P$17,14,FALSE())</f>
        <v>0.01</v>
      </c>
      <c r="G254" s="0" t="n">
        <f aca="false">VLOOKUP(B254,LU!$B$1:$N$51,6,FALSE())</f>
        <v>0.26</v>
      </c>
      <c r="H254" s="0" t="n">
        <f aca="false">VLOOKUP(B254,LU!$B$1:$N$51,7,FALSE())</f>
        <v>0.25</v>
      </c>
      <c r="I254" s="0" t="n">
        <f aca="false">VLOOKUP(B254,LU!$B$1:$N$51,8,FALSE())</f>
        <v>4</v>
      </c>
      <c r="J254" s="0" t="n">
        <f aca="false">VLOOKUP(A254,Soil!$B$2:$P$17,13,FALSE())</f>
        <v>1.6665</v>
      </c>
      <c r="K254" s="0" t="n">
        <f aca="false">VLOOKUP(B254,LU!$B$1:$N$51,5,FALSE())</f>
        <v>0.06</v>
      </c>
      <c r="L254" s="0" t="n">
        <f aca="false">VLOOKUP(A254,Soil!$B$2:$P$17,15,FALSE())</f>
        <v>0.6358</v>
      </c>
      <c r="M254" s="0" t="n">
        <f aca="false">SoilVeg!G254</f>
        <v>9.2</v>
      </c>
      <c r="N254" s="0" t="n">
        <f aca="false">SoilVeg!H254</f>
        <v>0.305</v>
      </c>
      <c r="O254" s="0" t="n">
        <f aca="false">VLOOKUP(A254,Soil!$B$2:$S$14,18,FALSE())</f>
        <v>0.01</v>
      </c>
    </row>
    <row r="255" customFormat="false" ht="14.25" hidden="false" customHeight="false" outlineLevel="0" collapsed="false">
      <c r="A255" s="1" t="str">
        <f aca="false">SoilVeg!B255</f>
        <v>SIC</v>
      </c>
      <c r="B255" s="1" t="str">
        <f aca="false">SoilVeg!D255</f>
        <v>OPUR</v>
      </c>
      <c r="C255" s="1" t="str">
        <f aca="false">SoilVeg!A255</f>
        <v>SICOPUR</v>
      </c>
      <c r="D255" s="0" t="n">
        <f aca="false">IF(VLOOKUP(SoilVeg!C255,LU!$A$2:$O$27,15,FALSE())=0,VLOOKUP(A255,Soil!$B$2:$R$14,8,FALSE()),0.000000000001)</f>
        <v>1.85384907407407E-006</v>
      </c>
      <c r="E255" s="0" t="n">
        <f aca="false">IF(VLOOKUP(SoilVeg!C255,LU!$A$2:$O$27,15,FALSE())=0,VLOOKUP(A255,Soil!$B$2:$R$14,11,FALSE()),0.000000000001)</f>
        <v>8.53892814852135E-005</v>
      </c>
      <c r="F255" s="0" t="n">
        <f aca="false">VLOOKUP(A255,Soil!$B$2:$P$17,14,FALSE())</f>
        <v>0.01</v>
      </c>
      <c r="G255" s="0" t="n">
        <f aca="false">VLOOKUP(B255,LU!$B$1:$N$51,6,FALSE())</f>
        <v>0.4</v>
      </c>
      <c r="H255" s="0" t="n">
        <f aca="false">VLOOKUP(B255,LU!$B$1:$N$51,7,FALSE())</f>
        <v>0.3</v>
      </c>
      <c r="I255" s="0" t="n">
        <f aca="false">VLOOKUP(B255,LU!$B$1:$N$51,8,FALSE())</f>
        <v>6</v>
      </c>
      <c r="J255" s="0" t="n">
        <f aca="false">VLOOKUP(A255,Soil!$B$2:$P$17,13,FALSE())</f>
        <v>1.6665</v>
      </c>
      <c r="K255" s="0" t="n">
        <f aca="false">VLOOKUP(B255,LU!$B$1:$N$51,5,FALSE())</f>
        <v>0.1</v>
      </c>
      <c r="L255" s="0" t="n">
        <f aca="false">VLOOKUP(A255,Soil!$B$2:$P$17,15,FALSE())</f>
        <v>0.6358</v>
      </c>
      <c r="M255" s="0" t="n">
        <f aca="false">SoilVeg!G255</f>
        <v>11.5</v>
      </c>
      <c r="N255" s="0" t="n">
        <f aca="false">SoilVeg!H255</f>
        <v>0.305</v>
      </c>
      <c r="O255" s="0" t="n">
        <f aca="false">VLOOKUP(A255,Soil!$B$2:$S$14,18,FALSE())</f>
        <v>0.01</v>
      </c>
    </row>
    <row r="256" customFormat="false" ht="14.25" hidden="false" customHeight="false" outlineLevel="0" collapsed="false">
      <c r="A256" s="1" t="str">
        <f aca="false">SoilVeg!B256</f>
        <v>SIC</v>
      </c>
      <c r="B256" s="1" t="str">
        <f aca="false">SoilVeg!D256</f>
        <v>OPU</v>
      </c>
      <c r="C256" s="1" t="str">
        <f aca="false">SoilVeg!A256</f>
        <v>SICOPU</v>
      </c>
      <c r="D256" s="0" t="n">
        <f aca="false">IF(VLOOKUP(SoilVeg!C256,LU!$A$2:$O$27,15,FALSE())=0,VLOOKUP(A256,Soil!$B$2:$R$14,8,FALSE()),0.000000000001)</f>
        <v>1.85384907407407E-006</v>
      </c>
      <c r="E256" s="0" t="n">
        <f aca="false">IF(VLOOKUP(SoilVeg!C256,LU!$A$2:$O$27,15,FALSE())=0,VLOOKUP(A256,Soil!$B$2:$R$14,11,FALSE()),0.000000000001)</f>
        <v>8.53892814852135E-005</v>
      </c>
      <c r="F256" s="0" t="n">
        <f aca="false">VLOOKUP(A256,Soil!$B$2:$P$17,14,FALSE())</f>
        <v>0.01</v>
      </c>
      <c r="G256" s="0" t="n">
        <f aca="false">VLOOKUP(B256,LU!$B$1:$N$51,6,FALSE())</f>
        <v>0</v>
      </c>
      <c r="H256" s="0" t="n">
        <f aca="false">VLOOKUP(B256,LU!$B$1:$N$51,7,FALSE())</f>
        <v>0</v>
      </c>
      <c r="I256" s="0" t="n">
        <f aca="false">VLOOKUP(B256,LU!$B$1:$N$51,8,FALSE())</f>
        <v>3.5</v>
      </c>
      <c r="J256" s="0" t="n">
        <f aca="false">VLOOKUP(A256,Soil!$B$2:$P$17,13,FALSE())</f>
        <v>1.6665</v>
      </c>
      <c r="K256" s="0" t="n">
        <f aca="false">VLOOKUP(B256,LU!$B$1:$N$51,5,FALSE())</f>
        <v>0.03</v>
      </c>
      <c r="L256" s="0" t="n">
        <f aca="false">VLOOKUP(A256,Soil!$B$2:$P$17,15,FALSE())</f>
        <v>0.6358</v>
      </c>
      <c r="M256" s="0" t="n">
        <f aca="false">SoilVeg!G256</f>
        <v>7.66666666666667</v>
      </c>
      <c r="N256" s="0" t="n">
        <f aca="false">SoilVeg!H256</f>
        <v>0.305</v>
      </c>
      <c r="O256" s="0" t="n">
        <f aca="false">VLOOKUP(A256,Soil!$B$2:$S$14,18,FALSE())</f>
        <v>0.01</v>
      </c>
    </row>
    <row r="257" customFormat="false" ht="14.25" hidden="false" customHeight="false" outlineLevel="0" collapsed="false">
      <c r="A257" s="1" t="str">
        <f aca="false">SoilVeg!B257</f>
        <v>SIC</v>
      </c>
      <c r="B257" s="1" t="str">
        <f aca="false">SoilVeg!D257</f>
        <v>TP</v>
      </c>
      <c r="C257" s="1" t="str">
        <f aca="false">SoilVeg!A257</f>
        <v>SICTP</v>
      </c>
      <c r="D257" s="0" t="n">
        <f aca="false">IF(VLOOKUP(SoilVeg!C257,LU!$A$2:$O$27,15,FALSE())=0,VLOOKUP(A257,Soil!$B$2:$R$14,8,FALSE()),0.000000000001)</f>
        <v>1.85384907407407E-006</v>
      </c>
      <c r="E257" s="0" t="n">
        <f aca="false">IF(VLOOKUP(SoilVeg!C257,LU!$A$2:$O$27,15,FALSE())=0,VLOOKUP(A257,Soil!$B$2:$R$14,11,FALSE()),0.000000000001)</f>
        <v>8.53892814852135E-005</v>
      </c>
      <c r="F257" s="0" t="n">
        <f aca="false">VLOOKUP(A257,Soil!$B$2:$P$17,14,FALSE())</f>
        <v>0.01</v>
      </c>
      <c r="G257" s="0" t="n">
        <f aca="false">VLOOKUP(B257,LU!$B$1:$N$51,6,FALSE())</f>
        <v>1.1</v>
      </c>
      <c r="H257" s="0" t="n">
        <f aca="false">VLOOKUP(B257,LU!$B$1:$N$51,7,FALSE())</f>
        <v>0.4</v>
      </c>
      <c r="I257" s="0" t="n">
        <f aca="false">VLOOKUP(B257,LU!$B$1:$N$51,8,FALSE())</f>
        <v>7</v>
      </c>
      <c r="J257" s="0" t="n">
        <f aca="false">VLOOKUP(A257,Soil!$B$2:$P$17,13,FALSE())</f>
        <v>1.6665</v>
      </c>
      <c r="K257" s="0" t="n">
        <f aca="false">VLOOKUP(B257,LU!$B$1:$N$51,5,FALSE())</f>
        <v>0.275</v>
      </c>
      <c r="L257" s="0" t="n">
        <f aca="false">VLOOKUP(A257,Soil!$B$2:$P$17,15,FALSE())</f>
        <v>0.6358</v>
      </c>
      <c r="M257" s="0" t="n">
        <f aca="false">SoilVeg!G257</f>
        <v>23</v>
      </c>
      <c r="N257" s="0" t="n">
        <f aca="false">SoilVeg!H257</f>
        <v>0.305</v>
      </c>
      <c r="O257" s="0" t="n">
        <f aca="false">VLOOKUP(A257,Soil!$B$2:$S$14,18,FALSE())</f>
        <v>0.01</v>
      </c>
    </row>
    <row r="258" customFormat="false" ht="14.25" hidden="false" customHeight="false" outlineLevel="0" collapsed="false">
      <c r="A258" s="1" t="str">
        <f aca="false">SoilVeg!B258</f>
        <v>SIC</v>
      </c>
      <c r="B258" s="1" t="str">
        <f aca="false">SoilVeg!D258</f>
        <v>LP</v>
      </c>
      <c r="C258" s="1" t="str">
        <f aca="false">SoilVeg!A258</f>
        <v>SICLP</v>
      </c>
      <c r="D258" s="0" t="n">
        <f aca="false">IF(VLOOKUP(SoilVeg!C258,LU!$A$2:$O$27,15,FALSE())=0,VLOOKUP(A258,Soil!$B$2:$R$14,8,FALSE()),0.000000000001)</f>
        <v>1.85384907407407E-006</v>
      </c>
      <c r="E258" s="0" t="n">
        <f aca="false">IF(VLOOKUP(SoilVeg!C258,LU!$A$2:$O$27,15,FALSE())=0,VLOOKUP(A258,Soil!$B$2:$R$14,11,FALSE()),0.000000000001)</f>
        <v>8.53892814852135E-005</v>
      </c>
      <c r="F258" s="0" t="n">
        <f aca="false">VLOOKUP(A258,Soil!$B$2:$P$17,14,FALSE())</f>
        <v>0.01</v>
      </c>
      <c r="G258" s="0" t="n">
        <f aca="false">VLOOKUP(B258,LU!$B$1:$N$51,6,FALSE())</f>
        <v>3</v>
      </c>
      <c r="H258" s="0" t="n">
        <f aca="false">VLOOKUP(B258,LU!$B$1:$N$51,7,FALSE())</f>
        <v>0.62272727273</v>
      </c>
      <c r="I258" s="0" t="n">
        <f aca="false">VLOOKUP(B258,LU!$B$1:$N$51,8,FALSE())</f>
        <v>9.45454545455</v>
      </c>
      <c r="J258" s="0" t="n">
        <f aca="false">VLOOKUP(A258,Soil!$B$2:$P$17,13,FALSE())</f>
        <v>1.6665</v>
      </c>
      <c r="K258" s="0" t="n">
        <f aca="false">VLOOKUP(B258,LU!$B$1:$N$51,5,FALSE())</f>
        <v>0.4</v>
      </c>
      <c r="L258" s="0" t="n">
        <f aca="false">VLOOKUP(A258,Soil!$B$2:$P$17,15,FALSE())</f>
        <v>0.6358</v>
      </c>
      <c r="M258" s="0" t="n">
        <f aca="false">SoilVeg!G258</f>
        <v>23</v>
      </c>
      <c r="N258" s="0" t="n">
        <f aca="false">SoilVeg!H258</f>
        <v>0.305</v>
      </c>
      <c r="O258" s="0" t="n">
        <f aca="false">VLOOKUP(A258,Soil!$B$2:$S$14,18,FALSE())</f>
        <v>0.01</v>
      </c>
    </row>
    <row r="259" customFormat="false" ht="14.25" hidden="false" customHeight="false" outlineLevel="0" collapsed="false">
      <c r="A259" s="1" t="str">
        <f aca="false">SoilVeg!B259</f>
        <v>SIC</v>
      </c>
      <c r="B259" s="1" t="str">
        <f aca="false">SoilVeg!D259</f>
        <v>LPL</v>
      </c>
      <c r="C259" s="1" t="str">
        <f aca="false">SoilVeg!A259</f>
        <v>SICLPL</v>
      </c>
      <c r="D259" s="0" t="n">
        <f aca="false">IF(VLOOKUP(SoilVeg!C259,LU!$A$2:$O$27,15,FALSE())=0,VLOOKUP(A259,Soil!$B$2:$R$14,8,FALSE()),0.000000000001)</f>
        <v>1.85384907407407E-006</v>
      </c>
      <c r="E259" s="0" t="n">
        <f aca="false">IF(VLOOKUP(SoilVeg!C259,LU!$A$2:$O$27,15,FALSE())=0,VLOOKUP(A259,Soil!$B$2:$R$14,11,FALSE()),0.000000000001)</f>
        <v>8.53892814852135E-005</v>
      </c>
      <c r="F259" s="0" t="n">
        <f aca="false">VLOOKUP(A259,Soil!$B$2:$P$17,14,FALSE())</f>
        <v>0.01</v>
      </c>
      <c r="G259" s="0" t="n">
        <f aca="false">VLOOKUP(B259,LU!$B$1:$N$51,6,FALSE())</f>
        <v>4</v>
      </c>
      <c r="H259" s="0" t="n">
        <f aca="false">VLOOKUP(B259,LU!$B$1:$N$51,7,FALSE())</f>
        <v>0.62272727273</v>
      </c>
      <c r="I259" s="0" t="n">
        <f aca="false">VLOOKUP(B259,LU!$B$1:$N$51,8,FALSE())</f>
        <v>10.5</v>
      </c>
      <c r="J259" s="0" t="n">
        <f aca="false">VLOOKUP(A259,Soil!$B$2:$P$17,13,FALSE())</f>
        <v>1.6665</v>
      </c>
      <c r="K259" s="0" t="n">
        <f aca="false">VLOOKUP(B259,LU!$B$1:$N$51,5,FALSE())</f>
        <v>0.6</v>
      </c>
      <c r="L259" s="0" t="n">
        <f aca="false">VLOOKUP(A259,Soil!$B$2:$P$17,15,FALSE())</f>
        <v>0.6358</v>
      </c>
      <c r="M259" s="0" t="n">
        <f aca="false">SoilVeg!G259</f>
        <v>23</v>
      </c>
      <c r="N259" s="0" t="n">
        <f aca="false">SoilVeg!H259</f>
        <v>0.305</v>
      </c>
      <c r="O259" s="0" t="n">
        <f aca="false">VLOOKUP(A259,Soil!$B$2:$S$14,18,FALSE())</f>
        <v>0.01</v>
      </c>
    </row>
    <row r="260" customFormat="false" ht="14.25" hidden="false" customHeight="false" outlineLevel="0" collapsed="false">
      <c r="A260" s="1" t="str">
        <f aca="false">SoilVeg!B260</f>
        <v>SIC</v>
      </c>
      <c r="B260" s="1" t="str">
        <f aca="false">SoilVeg!D260</f>
        <v>LPJ</v>
      </c>
      <c r="C260" s="1" t="str">
        <f aca="false">SoilVeg!A260</f>
        <v>SICLPJ</v>
      </c>
      <c r="D260" s="0" t="n">
        <f aca="false">IF(VLOOKUP(SoilVeg!C260,LU!$A$2:$O$27,15,FALSE())=0,VLOOKUP(A260,Soil!$B$2:$R$14,8,FALSE()),0.000000000001)</f>
        <v>1.85384907407407E-006</v>
      </c>
      <c r="E260" s="0" t="n">
        <f aca="false">IF(VLOOKUP(SoilVeg!C260,LU!$A$2:$O$27,15,FALSE())=0,VLOOKUP(A260,Soil!$B$2:$R$14,11,FALSE()),0.000000000001)</f>
        <v>8.53892814852135E-005</v>
      </c>
      <c r="F260" s="0" t="n">
        <f aca="false">VLOOKUP(A260,Soil!$B$2:$P$17,14,FALSE())</f>
        <v>0.01</v>
      </c>
      <c r="G260" s="0" t="n">
        <f aca="false">VLOOKUP(B260,LU!$B$1:$N$51,6,FALSE())</f>
        <v>3</v>
      </c>
      <c r="H260" s="0" t="n">
        <f aca="false">VLOOKUP(B260,LU!$B$1:$N$51,7,FALSE())</f>
        <v>0.62272727273</v>
      </c>
      <c r="I260" s="0" t="n">
        <f aca="false">VLOOKUP(B260,LU!$B$1:$N$51,8,FALSE())</f>
        <v>6.5</v>
      </c>
      <c r="J260" s="0" t="n">
        <f aca="false">VLOOKUP(A260,Soil!$B$2:$P$17,13,FALSE())</f>
        <v>1.6665</v>
      </c>
      <c r="K260" s="0" t="n">
        <f aca="false">VLOOKUP(B260,LU!$B$1:$N$51,5,FALSE())</f>
        <v>0.35</v>
      </c>
      <c r="L260" s="0" t="n">
        <f aca="false">VLOOKUP(A260,Soil!$B$2:$P$17,15,FALSE())</f>
        <v>0.6358</v>
      </c>
      <c r="M260" s="0" t="n">
        <f aca="false">SoilVeg!G260</f>
        <v>23</v>
      </c>
      <c r="N260" s="0" t="n">
        <f aca="false">SoilVeg!H260</f>
        <v>0.305</v>
      </c>
      <c r="O260" s="0" t="n">
        <f aca="false">VLOOKUP(A260,Soil!$B$2:$S$14,18,FALSE())</f>
        <v>0.01</v>
      </c>
    </row>
    <row r="261" customFormat="false" ht="14.25" hidden="false" customHeight="false" outlineLevel="0" collapsed="false">
      <c r="A261" s="1" t="str">
        <f aca="false">SoilVeg!B261</f>
        <v>SIC</v>
      </c>
      <c r="B261" s="1" t="str">
        <f aca="false">SoilVeg!D261</f>
        <v>LPS</v>
      </c>
      <c r="C261" s="1" t="str">
        <f aca="false">SoilVeg!A261</f>
        <v>SICLPS</v>
      </c>
      <c r="D261" s="0" t="n">
        <f aca="false">IF(VLOOKUP(SoilVeg!C261,LU!$A$2:$O$27,15,FALSE())=0,VLOOKUP(A261,Soil!$B$2:$R$14,8,FALSE()),0.000000000001)</f>
        <v>1.85384907407407E-006</v>
      </c>
      <c r="E261" s="0" t="n">
        <f aca="false">IF(VLOOKUP(SoilVeg!C261,LU!$A$2:$O$27,15,FALSE())=0,VLOOKUP(A261,Soil!$B$2:$R$14,11,FALSE()),0.000000000001)</f>
        <v>8.53892814852135E-005</v>
      </c>
      <c r="F261" s="0" t="n">
        <f aca="false">VLOOKUP(A261,Soil!$B$2:$P$17,14,FALSE())</f>
        <v>0.01</v>
      </c>
      <c r="G261" s="0" t="n">
        <f aca="false">VLOOKUP(B261,LU!$B$1:$N$51,6,FALSE())</f>
        <v>4.5</v>
      </c>
      <c r="H261" s="0" t="n">
        <f aca="false">VLOOKUP(B261,LU!$B$1:$N$51,7,FALSE())</f>
        <v>0.8</v>
      </c>
      <c r="I261" s="0" t="n">
        <f aca="false">VLOOKUP(B261,LU!$B$1:$N$51,8,FALSE())</f>
        <v>15</v>
      </c>
      <c r="J261" s="0" t="n">
        <f aca="false">VLOOKUP(A261,Soil!$B$2:$P$17,13,FALSE())</f>
        <v>1.6665</v>
      </c>
      <c r="K261" s="0" t="n">
        <f aca="false">VLOOKUP(B261,LU!$B$1:$N$51,5,FALSE())</f>
        <v>0.8</v>
      </c>
      <c r="L261" s="0" t="n">
        <f aca="false">VLOOKUP(A261,Soil!$B$2:$P$17,15,FALSE())</f>
        <v>0.6358</v>
      </c>
      <c r="M261" s="0" t="n">
        <f aca="false">SoilVeg!G261</f>
        <v>23</v>
      </c>
      <c r="N261" s="0" t="n">
        <f aca="false">SoilVeg!H261</f>
        <v>0.305</v>
      </c>
      <c r="O261" s="0" t="n">
        <f aca="false">VLOOKUP(A261,Soil!$B$2:$S$14,18,FALSE())</f>
        <v>0.01</v>
      </c>
    </row>
    <row r="262" customFormat="false" ht="14.25" hidden="false" customHeight="false" outlineLevel="0" collapsed="false">
      <c r="A262" s="1" t="str">
        <f aca="false">SoilVeg!B262</f>
        <v>SIC</v>
      </c>
      <c r="B262" s="1" t="str">
        <f aca="false">SoilVeg!D262</f>
        <v>LPK</v>
      </c>
      <c r="C262" s="1" t="str">
        <f aca="false">SoilVeg!A262</f>
        <v>SICLPK</v>
      </c>
      <c r="D262" s="0" t="n">
        <f aca="false">IF(VLOOKUP(SoilVeg!C262,LU!$A$2:$O$27,15,FALSE())=0,VLOOKUP(A262,Soil!$B$2:$R$14,8,FALSE()),0.000000000001)</f>
        <v>1.85384907407407E-006</v>
      </c>
      <c r="E262" s="0" t="n">
        <f aca="false">IF(VLOOKUP(SoilVeg!C262,LU!$A$2:$O$27,15,FALSE())=0,VLOOKUP(A262,Soil!$B$2:$R$14,11,FALSE()),0.000000000001)</f>
        <v>8.53892814852135E-005</v>
      </c>
      <c r="F262" s="0" t="n">
        <f aca="false">VLOOKUP(A262,Soil!$B$2:$P$17,14,FALSE())</f>
        <v>0.01</v>
      </c>
      <c r="G262" s="0" t="n">
        <f aca="false">VLOOKUP(B262,LU!$B$1:$N$51,6,FALSE())</f>
        <v>3</v>
      </c>
      <c r="H262" s="0" t="n">
        <f aca="false">VLOOKUP(B262,LU!$B$1:$N$51,7,FALSE())</f>
        <v>0.6</v>
      </c>
      <c r="I262" s="0" t="n">
        <f aca="false">VLOOKUP(B262,LU!$B$1:$N$51,8,FALSE())</f>
        <v>15</v>
      </c>
      <c r="J262" s="0" t="n">
        <f aca="false">VLOOKUP(A262,Soil!$B$2:$P$17,13,FALSE())</f>
        <v>1.6665</v>
      </c>
      <c r="K262" s="0" t="n">
        <f aca="false">VLOOKUP(B262,LU!$B$1:$N$51,5,FALSE())</f>
        <v>0.8</v>
      </c>
      <c r="L262" s="0" t="n">
        <f aca="false">VLOOKUP(A262,Soil!$B$2:$P$17,15,FALSE())</f>
        <v>0.6358</v>
      </c>
      <c r="M262" s="0" t="n">
        <f aca="false">SoilVeg!G262</f>
        <v>23</v>
      </c>
      <c r="N262" s="0" t="n">
        <f aca="false">SoilVeg!H262</f>
        <v>0.305</v>
      </c>
      <c r="O262" s="0" t="n">
        <f aca="false">VLOOKUP(A262,Soil!$B$2:$S$14,18,FALSE())</f>
        <v>0.01</v>
      </c>
    </row>
    <row r="263" customFormat="false" ht="14.25" hidden="false" customHeight="false" outlineLevel="0" collapsed="false">
      <c r="A263" s="1" t="str">
        <f aca="false">SoilVeg!B263</f>
        <v>SIC</v>
      </c>
      <c r="B263" s="1" t="str">
        <f aca="false">SoilVeg!D263</f>
        <v>AZP</v>
      </c>
      <c r="C263" s="1" t="str">
        <f aca="false">SoilVeg!A263</f>
        <v>SICAZP</v>
      </c>
      <c r="D263" s="0" t="n">
        <f aca="false">IF(VLOOKUP(SoilVeg!C263,LU!$A$2:$O$27,15,FALSE())=0,VLOOKUP(A263,Soil!$B$2:$R$14,8,FALSE()),0.000000000001)</f>
        <v>1E-012</v>
      </c>
      <c r="E263" s="0" t="n">
        <f aca="false">IF(VLOOKUP(SoilVeg!C263,LU!$A$2:$O$27,15,FALSE())=0,VLOOKUP(A263,Soil!$B$2:$R$14,11,FALSE()),0.000000000001)</f>
        <v>1E-012</v>
      </c>
      <c r="F263" s="0" t="n">
        <f aca="false">VLOOKUP(A263,Soil!$B$2:$P$17,14,FALSE())</f>
        <v>0.01</v>
      </c>
      <c r="G263" s="0" t="n">
        <f aca="false">VLOOKUP(B263,LU!$B$1:$N$51,6,FALSE())</f>
        <v>0</v>
      </c>
      <c r="H263" s="0" t="n">
        <f aca="false">VLOOKUP(B263,LU!$B$1:$N$51,7,FALSE())</f>
        <v>0</v>
      </c>
      <c r="I263" s="0" t="n">
        <f aca="false">VLOOKUP(B263,LU!$B$1:$N$51,8,FALSE())</f>
        <v>2.5</v>
      </c>
      <c r="J263" s="0" t="n">
        <f aca="false">VLOOKUP(A263,Soil!$B$2:$P$17,13,FALSE())</f>
        <v>1.6665</v>
      </c>
      <c r="K263" s="0" t="n">
        <f aca="false">VLOOKUP(B263,LU!$B$1:$N$51,5,FALSE())</f>
        <v>0.05</v>
      </c>
      <c r="L263" s="0" t="n">
        <f aca="false">VLOOKUP(A263,Soil!$B$2:$P$17,15,FALSE())</f>
        <v>0.6358</v>
      </c>
      <c r="M263" s="0" t="n">
        <f aca="false">SoilVeg!G263</f>
        <v>100</v>
      </c>
      <c r="N263" s="0" t="n">
        <f aca="false">SoilVeg!H263</f>
        <v>1</v>
      </c>
      <c r="O263" s="0" t="n">
        <f aca="false">VLOOKUP(A263,Soil!$B$2:$S$14,18,FALSE())</f>
        <v>0.01</v>
      </c>
    </row>
    <row r="264" customFormat="false" ht="14.25" hidden="false" customHeight="false" outlineLevel="0" collapsed="false">
      <c r="A264" s="1" t="str">
        <f aca="false">SoilVeg!B264</f>
        <v>SIC</v>
      </c>
      <c r="B264" s="1" t="str">
        <f aca="false">SoilVeg!D264</f>
        <v>AZPN</v>
      </c>
      <c r="C264" s="1" t="str">
        <f aca="false">SoilVeg!A264</f>
        <v>SICAZPN</v>
      </c>
      <c r="D264" s="0" t="n">
        <f aca="false">IF(VLOOKUP(SoilVeg!C264,LU!$A$2:$O$27,15,FALSE())=0,VLOOKUP(A264,Soil!$B$2:$R$14,8,FALSE()),0.000000000001)</f>
        <v>1E-012</v>
      </c>
      <c r="E264" s="0" t="n">
        <f aca="false">IF(VLOOKUP(SoilVeg!C264,LU!$A$2:$O$27,15,FALSE())=0,VLOOKUP(A264,Soil!$B$2:$R$14,11,FALSE()),0.000000000001)</f>
        <v>1E-012</v>
      </c>
      <c r="F264" s="0" t="n">
        <f aca="false">VLOOKUP(A264,Soil!$B$2:$P$17,14,FALSE())</f>
        <v>0.01</v>
      </c>
      <c r="G264" s="0" t="n">
        <f aca="false">VLOOKUP(B264,LU!$B$1:$N$51,6,FALSE())</f>
        <v>0</v>
      </c>
      <c r="H264" s="0" t="n">
        <f aca="false">VLOOKUP(B264,LU!$B$1:$N$51,7,FALSE())</f>
        <v>0</v>
      </c>
      <c r="I264" s="0" t="n">
        <f aca="false">VLOOKUP(B264,LU!$B$1:$N$51,8,FALSE())</f>
        <v>0</v>
      </c>
      <c r="J264" s="0" t="n">
        <f aca="false">VLOOKUP(A264,Soil!$B$2:$P$17,13,FALSE())</f>
        <v>1.6665</v>
      </c>
      <c r="K264" s="0" t="n">
        <f aca="false">VLOOKUP(B264,LU!$B$1:$N$51,5,FALSE())</f>
        <v>0.01</v>
      </c>
      <c r="L264" s="0" t="n">
        <f aca="false">VLOOKUP(A264,Soil!$B$2:$P$17,15,FALSE())</f>
        <v>0.6358</v>
      </c>
      <c r="M264" s="0" t="n">
        <f aca="false">SoilVeg!G264</f>
        <v>100</v>
      </c>
      <c r="N264" s="0" t="n">
        <f aca="false">SoilVeg!H264</f>
        <v>1</v>
      </c>
      <c r="O264" s="0" t="n">
        <f aca="false">VLOOKUP(A264,Soil!$B$2:$S$14,18,FALSE())</f>
        <v>0.01</v>
      </c>
    </row>
    <row r="265" customFormat="false" ht="14.25" hidden="false" customHeight="false" outlineLevel="0" collapsed="false">
      <c r="A265" s="1" t="str">
        <f aca="false">SoilVeg!B265</f>
        <v>SIC</v>
      </c>
      <c r="B265" s="1" t="str">
        <f aca="false">SoilVeg!D265</f>
        <v>AZPPL</v>
      </c>
      <c r="C265" s="1" t="str">
        <f aca="false">SoilVeg!A265</f>
        <v>SICAZPPL</v>
      </c>
      <c r="D265" s="0" t="n">
        <f aca="false">IF(VLOOKUP(SoilVeg!C265,LU!$A$2:$O$27,15,FALSE())=0,VLOOKUP(A265,Soil!$B$2:$R$14,8,FALSE()),0.000000000001)</f>
        <v>1.85384907407407E-006</v>
      </c>
      <c r="E265" s="0" t="n">
        <f aca="false">IF(VLOOKUP(SoilVeg!C265,LU!$A$2:$O$27,15,FALSE())=0,VLOOKUP(A265,Soil!$B$2:$R$14,11,FALSE()),0.000000000001)</f>
        <v>8.53892814852135E-005</v>
      </c>
      <c r="F265" s="0" t="n">
        <f aca="false">VLOOKUP(A265,Soil!$B$2:$P$17,14,FALSE())</f>
        <v>0.01</v>
      </c>
      <c r="G265" s="0" t="n">
        <f aca="false">VLOOKUP(B265,LU!$B$1:$N$51,6,FALSE())</f>
        <v>0</v>
      </c>
      <c r="H265" s="0" t="n">
        <f aca="false">VLOOKUP(B265,LU!$B$1:$N$51,7,FALSE())</f>
        <v>0</v>
      </c>
      <c r="I265" s="0" t="n">
        <f aca="false">VLOOKUP(B265,LU!$B$1:$N$51,8,FALSE())</f>
        <v>2.5</v>
      </c>
      <c r="J265" s="0" t="n">
        <f aca="false">VLOOKUP(A265,Soil!$B$2:$P$17,13,FALSE())</f>
        <v>1.6665</v>
      </c>
      <c r="K265" s="0" t="n">
        <f aca="false">VLOOKUP(B265,LU!$B$1:$N$51,5,FALSE())</f>
        <v>0.02</v>
      </c>
      <c r="L265" s="0" t="n">
        <f aca="false">VLOOKUP(A265,Soil!$B$2:$P$17,15,FALSE())</f>
        <v>0.6358</v>
      </c>
      <c r="M265" s="0" t="n">
        <f aca="false">SoilVeg!G265</f>
        <v>0.23</v>
      </c>
      <c r="N265" s="0" t="n">
        <f aca="false">SoilVeg!H265</f>
        <v>0.305</v>
      </c>
      <c r="O265" s="0" t="n">
        <f aca="false">VLOOKUP(A265,Soil!$B$2:$S$14,18,FALSE())</f>
        <v>0.01</v>
      </c>
    </row>
    <row r="266" customFormat="false" ht="14.25" hidden="false" customHeight="false" outlineLevel="0" collapsed="false">
      <c r="A266" s="1" t="str">
        <f aca="false">SoilVeg!B266</f>
        <v>SIC</v>
      </c>
      <c r="B266" s="1" t="str">
        <f aca="false">SoilVeg!D266</f>
        <v>AZPP</v>
      </c>
      <c r="C266" s="1" t="str">
        <f aca="false">SoilVeg!A266</f>
        <v>SICAZPP</v>
      </c>
      <c r="D266" s="0" t="n">
        <f aca="false">IF(VLOOKUP(SoilVeg!C266,LU!$A$2:$O$27,15,FALSE())=0,VLOOKUP(A266,Soil!$B$2:$R$14,8,FALSE()),0.000000000001)</f>
        <v>1.85384907407407E-006</v>
      </c>
      <c r="E266" s="0" t="n">
        <f aca="false">IF(VLOOKUP(SoilVeg!C266,LU!$A$2:$O$27,15,FALSE())=0,VLOOKUP(A266,Soil!$B$2:$R$14,11,FALSE()),0.000000000001)</f>
        <v>8.53892814852135E-005</v>
      </c>
      <c r="F266" s="0" t="n">
        <f aca="false">VLOOKUP(A266,Soil!$B$2:$P$17,14,FALSE())</f>
        <v>0.01</v>
      </c>
      <c r="G266" s="0" t="n">
        <f aca="false">VLOOKUP(B266,LU!$B$1:$N$51,6,FALSE())</f>
        <v>0</v>
      </c>
      <c r="H266" s="0" t="n">
        <f aca="false">VLOOKUP(B266,LU!$B$1:$N$51,7,FALSE())</f>
        <v>0</v>
      </c>
      <c r="I266" s="0" t="n">
        <f aca="false">VLOOKUP(B266,LU!$B$1:$N$51,8,FALSE())</f>
        <v>7</v>
      </c>
      <c r="J266" s="0" t="n">
        <f aca="false">VLOOKUP(A266,Soil!$B$2:$P$17,13,FALSE())</f>
        <v>1.6665</v>
      </c>
      <c r="K266" s="0" t="n">
        <f aca="false">VLOOKUP(B266,LU!$B$1:$N$51,5,FALSE())</f>
        <v>0.1</v>
      </c>
      <c r="L266" s="0" t="n">
        <f aca="false">VLOOKUP(A266,Soil!$B$2:$P$17,15,FALSE())</f>
        <v>0.6358</v>
      </c>
      <c r="M266" s="0" t="n">
        <f aca="false">SoilVeg!G266</f>
        <v>23</v>
      </c>
      <c r="N266" s="0" t="n">
        <f aca="false">SoilVeg!H266</f>
        <v>0.305</v>
      </c>
      <c r="O266" s="0" t="n">
        <f aca="false">VLOOKUP(A266,Soil!$B$2:$S$14,18,FALSE())</f>
        <v>0.01</v>
      </c>
    </row>
    <row r="267" customFormat="false" ht="14.25" hidden="false" customHeight="false" outlineLevel="0" collapsed="false">
      <c r="A267" s="1" t="str">
        <f aca="false">SoilVeg!B267</f>
        <v>SIC</v>
      </c>
      <c r="B267" s="1" t="str">
        <f aca="false">SoilVeg!D267</f>
        <v>ETK</v>
      </c>
      <c r="C267" s="1" t="str">
        <f aca="false">SoilVeg!A267</f>
        <v>SICETK</v>
      </c>
      <c r="D267" s="0" t="n">
        <f aca="false">IF(VLOOKUP(SoilVeg!C267,LU!$A$2:$O$27,15,FALSE())=0,VLOOKUP(A267,Soil!$B$2:$R$14,8,FALSE()),0.000000000001)</f>
        <v>1.85384907407407E-006</v>
      </c>
      <c r="E267" s="0" t="n">
        <f aca="false">IF(VLOOKUP(SoilVeg!C267,LU!$A$2:$O$27,15,FALSE())=0,VLOOKUP(A267,Soil!$B$2:$R$14,11,FALSE()),0.000000000001)</f>
        <v>8.53892814852135E-005</v>
      </c>
      <c r="F267" s="0" t="n">
        <f aca="false">VLOOKUP(A267,Soil!$B$2:$P$17,14,FALSE())</f>
        <v>0.01</v>
      </c>
      <c r="G267" s="0" t="n">
        <f aca="false">VLOOKUP(B267,LU!$B$1:$N$51,6,FALSE())</f>
        <v>1.4</v>
      </c>
      <c r="H267" s="0" t="n">
        <f aca="false">VLOOKUP(B267,LU!$B$1:$N$51,7,FALSE())</f>
        <v>0.65</v>
      </c>
      <c r="I267" s="0" t="n">
        <f aca="false">VLOOKUP(B267,LU!$B$1:$N$51,8,FALSE())</f>
        <v>8</v>
      </c>
      <c r="J267" s="0" t="n">
        <f aca="false">VLOOKUP(A267,Soil!$B$2:$P$17,13,FALSE())</f>
        <v>1.6665</v>
      </c>
      <c r="K267" s="0" t="n">
        <f aca="false">VLOOKUP(B267,LU!$B$1:$N$51,5,FALSE())</f>
        <v>0.35</v>
      </c>
      <c r="L267" s="0" t="n">
        <f aca="false">VLOOKUP(A267,Soil!$B$2:$P$17,15,FALSE())</f>
        <v>0.6358</v>
      </c>
      <c r="M267" s="0" t="n">
        <f aca="false">SoilVeg!G267</f>
        <v>23</v>
      </c>
      <c r="N267" s="0" t="n">
        <f aca="false">SoilVeg!H267</f>
        <v>0.305</v>
      </c>
      <c r="O267" s="0" t="n">
        <f aca="false">VLOOKUP(A267,Soil!$B$2:$S$14,18,FALSE())</f>
        <v>0.01</v>
      </c>
    </row>
    <row r="268" customFormat="false" ht="14.25" hidden="false" customHeight="false" outlineLevel="0" collapsed="false">
      <c r="A268" s="1" t="str">
        <f aca="false">SoilVeg!B268</f>
        <v>SIC</v>
      </c>
      <c r="B268" s="1" t="str">
        <f aca="false">SoilVeg!D268</f>
        <v>ETK1</v>
      </c>
      <c r="C268" s="1" t="str">
        <f aca="false">SoilVeg!A268</f>
        <v>SICETK1</v>
      </c>
      <c r="D268" s="0" t="n">
        <f aca="false">IF(VLOOKUP(SoilVeg!C268,LU!$A$2:$O$27,15,FALSE())=0,VLOOKUP(A268,Soil!$B$2:$R$14,8,FALSE()),0.000000000001)</f>
        <v>1.85384907407407E-006</v>
      </c>
      <c r="E268" s="0" t="n">
        <f aca="false">IF(VLOOKUP(SoilVeg!C268,LU!$A$2:$O$27,15,FALSE())=0,VLOOKUP(A268,Soil!$B$2:$R$14,11,FALSE()),0.000000000001)</f>
        <v>8.53892814852135E-005</v>
      </c>
      <c r="F268" s="0" t="n">
        <f aca="false">VLOOKUP(A268,Soil!$B$2:$P$17,14,FALSE())</f>
        <v>0.01</v>
      </c>
      <c r="G268" s="0" t="n">
        <f aca="false">VLOOKUP(B268,LU!$B$1:$N$51,6,FALSE())</f>
        <v>1</v>
      </c>
      <c r="H268" s="0" t="n">
        <f aca="false">VLOOKUP(B268,LU!$B$1:$N$51,7,FALSE())</f>
        <v>0.4</v>
      </c>
      <c r="I268" s="0" t="n">
        <f aca="false">VLOOKUP(B268,LU!$B$1:$N$51,8,FALSE())</f>
        <v>5</v>
      </c>
      <c r="J268" s="0" t="n">
        <f aca="false">VLOOKUP(A268,Soil!$B$2:$P$17,13,FALSE())</f>
        <v>1.6665</v>
      </c>
      <c r="K268" s="0" t="n">
        <f aca="false">VLOOKUP(B268,LU!$B$1:$N$51,5,FALSE())</f>
        <v>0.15</v>
      </c>
      <c r="L268" s="0" t="n">
        <f aca="false">VLOOKUP(A268,Soil!$B$2:$P$17,15,FALSE())</f>
        <v>0.6358</v>
      </c>
      <c r="M268" s="0" t="n">
        <f aca="false">SoilVeg!G268</f>
        <v>23</v>
      </c>
      <c r="N268" s="0" t="n">
        <f aca="false">SoilVeg!H268</f>
        <v>0.305</v>
      </c>
      <c r="O268" s="0" t="n">
        <f aca="false">VLOOKUP(A268,Soil!$B$2:$S$14,18,FALSE())</f>
        <v>0.01</v>
      </c>
    </row>
    <row r="269" customFormat="false" ht="14.25" hidden="false" customHeight="false" outlineLevel="0" collapsed="false">
      <c r="A269" s="1" t="str">
        <f aca="false">SoilVeg!B269</f>
        <v>SIC</v>
      </c>
      <c r="B269" s="1" t="str">
        <f aca="false">SoilVeg!D269</f>
        <v>ETK2</v>
      </c>
      <c r="C269" s="1" t="str">
        <f aca="false">SoilVeg!A269</f>
        <v>SICETK2</v>
      </c>
      <c r="D269" s="0" t="n">
        <f aca="false">IF(VLOOKUP(SoilVeg!C269,LU!$A$2:$O$27,15,FALSE())=0,VLOOKUP(A269,Soil!$B$2:$R$14,8,FALSE()),0.000000000001)</f>
        <v>1.85384907407407E-006</v>
      </c>
      <c r="E269" s="0" t="n">
        <f aca="false">IF(VLOOKUP(SoilVeg!C269,LU!$A$2:$O$27,15,FALSE())=0,VLOOKUP(A269,Soil!$B$2:$R$14,11,FALSE()),0.000000000001)</f>
        <v>8.53892814852135E-005</v>
      </c>
      <c r="F269" s="0" t="n">
        <f aca="false">VLOOKUP(A269,Soil!$B$2:$P$17,14,FALSE())</f>
        <v>0.01</v>
      </c>
      <c r="G269" s="0" t="n">
        <f aca="false">VLOOKUP(B269,LU!$B$1:$N$51,6,FALSE())</f>
        <v>1.1</v>
      </c>
      <c r="H269" s="0" t="n">
        <f aca="false">VLOOKUP(B269,LU!$B$1:$N$51,7,FALSE())</f>
        <v>0.4</v>
      </c>
      <c r="I269" s="0" t="n">
        <f aca="false">VLOOKUP(B269,LU!$B$1:$N$51,8,FALSE())</f>
        <v>7</v>
      </c>
      <c r="J269" s="0" t="n">
        <f aca="false">VLOOKUP(A269,Soil!$B$2:$P$17,13,FALSE())</f>
        <v>1.6665</v>
      </c>
      <c r="K269" s="0" t="n">
        <f aca="false">VLOOKUP(B269,LU!$B$1:$N$51,5,FALSE())</f>
        <v>0.35</v>
      </c>
      <c r="L269" s="0" t="n">
        <f aca="false">VLOOKUP(A269,Soil!$B$2:$P$17,15,FALSE())</f>
        <v>0.6358</v>
      </c>
      <c r="M269" s="0" t="n">
        <f aca="false">SoilVeg!G269</f>
        <v>23</v>
      </c>
      <c r="N269" s="0" t="n">
        <f aca="false">SoilVeg!H269</f>
        <v>0.305</v>
      </c>
      <c r="O269" s="0" t="n">
        <f aca="false">VLOOKUP(A269,Soil!$B$2:$S$14,18,FALSE())</f>
        <v>0.01</v>
      </c>
    </row>
    <row r="270" customFormat="false" ht="14.25" hidden="false" customHeight="false" outlineLevel="0" collapsed="false">
      <c r="A270" s="1" t="str">
        <f aca="false">SoilVeg!B270</f>
        <v>SIC</v>
      </c>
      <c r="B270" s="1" t="str">
        <f aca="false">SoilVeg!D270</f>
        <v>ETK3</v>
      </c>
      <c r="C270" s="1" t="str">
        <f aca="false">SoilVeg!A270</f>
        <v>SICETK3</v>
      </c>
      <c r="D270" s="0" t="n">
        <f aca="false">IF(VLOOKUP(SoilVeg!C270,LU!$A$2:$O$27,15,FALSE())=0,VLOOKUP(A270,Soil!$B$2:$R$14,8,FALSE()),0.000000000001)</f>
        <v>1.85384907407407E-006</v>
      </c>
      <c r="E270" s="0" t="n">
        <f aca="false">IF(VLOOKUP(SoilVeg!C270,LU!$A$2:$O$27,15,FALSE())=0,VLOOKUP(A270,Soil!$B$2:$R$14,11,FALSE()),0.000000000001)</f>
        <v>8.53892814852135E-005</v>
      </c>
      <c r="F270" s="0" t="n">
        <f aca="false">VLOOKUP(A270,Soil!$B$2:$P$17,14,FALSE())</f>
        <v>0.01</v>
      </c>
      <c r="G270" s="0" t="n">
        <f aca="false">VLOOKUP(B270,LU!$B$1:$N$51,6,FALSE())</f>
        <v>1.35454545455</v>
      </c>
      <c r="H270" s="0" t="n">
        <f aca="false">VLOOKUP(B270,LU!$B$1:$N$51,7,FALSE())</f>
        <v>0.62272727273</v>
      </c>
      <c r="I270" s="0" t="n">
        <f aca="false">VLOOKUP(B270,LU!$B$1:$N$51,8,FALSE())</f>
        <v>10</v>
      </c>
      <c r="J270" s="0" t="n">
        <f aca="false">VLOOKUP(A270,Soil!$B$2:$P$17,13,FALSE())</f>
        <v>1.6665</v>
      </c>
      <c r="K270" s="0" t="n">
        <f aca="false">VLOOKUP(B270,LU!$B$1:$N$51,5,FALSE())</f>
        <v>0.4</v>
      </c>
      <c r="L270" s="0" t="n">
        <f aca="false">VLOOKUP(A270,Soil!$B$2:$P$17,15,FALSE())</f>
        <v>0.6358</v>
      </c>
      <c r="M270" s="0" t="n">
        <f aca="false">SoilVeg!G270</f>
        <v>23</v>
      </c>
      <c r="N270" s="0" t="n">
        <f aca="false">SoilVeg!H270</f>
        <v>0.305</v>
      </c>
      <c r="O270" s="0" t="n">
        <f aca="false">VLOOKUP(A270,Soil!$B$2:$S$14,18,FALSE())</f>
        <v>0.01</v>
      </c>
    </row>
    <row r="271" customFormat="false" ht="14.25" hidden="false" customHeight="false" outlineLevel="0" collapsed="false">
      <c r="A271" s="1" t="str">
        <f aca="false">SoilVeg!B271</f>
        <v>SIC</v>
      </c>
      <c r="B271" s="1" t="str">
        <f aca="false">SoilVeg!D271</f>
        <v>VT</v>
      </c>
      <c r="C271" s="1" t="str">
        <f aca="false">SoilVeg!A271</f>
        <v>SICVT</v>
      </c>
      <c r="D271" s="0" t="n">
        <f aca="false">IF(VLOOKUP(SoilVeg!C271,LU!$A$2:$O$27,15,FALSE())=0,VLOOKUP(A271,Soil!$B$2:$R$14,8,FALSE()),0.000000000001)</f>
        <v>1E-012</v>
      </c>
      <c r="E271" s="0" t="n">
        <f aca="false">IF(VLOOKUP(SoilVeg!C271,LU!$A$2:$O$27,15,FALSE())=0,VLOOKUP(A271,Soil!$B$2:$R$14,11,FALSE()),0.000000000001)</f>
        <v>1E-012</v>
      </c>
      <c r="F271" s="0" t="n">
        <f aca="false">VLOOKUP(A271,Soil!$B$2:$P$17,14,FALSE())</f>
        <v>0.01</v>
      </c>
      <c r="G271" s="0" t="n">
        <f aca="false">VLOOKUP(B271,LU!$B$1:$N$51,6,FALSE())</f>
        <v>0</v>
      </c>
      <c r="H271" s="0" t="n">
        <f aca="false">VLOOKUP(B271,LU!$B$1:$N$51,7,FALSE())</f>
        <v>0</v>
      </c>
      <c r="I271" s="0" t="n">
        <f aca="false">VLOOKUP(B271,LU!$B$1:$N$51,8,FALSE())</f>
        <v>0</v>
      </c>
      <c r="J271" s="0" t="n">
        <f aca="false">VLOOKUP(A271,Soil!$B$2:$P$17,13,FALSE())</f>
        <v>1.6665</v>
      </c>
      <c r="K271" s="0" t="n">
        <f aca="false">VLOOKUP(B271,LU!$B$1:$N$51,5,FALSE())</f>
        <v>0.03</v>
      </c>
      <c r="L271" s="0" t="n">
        <f aca="false">VLOOKUP(A271,Soil!$B$2:$P$17,15,FALSE())</f>
        <v>0.6358</v>
      </c>
      <c r="M271" s="0" t="n">
        <f aca="false">SoilVeg!G271</f>
        <v>100</v>
      </c>
      <c r="N271" s="0" t="n">
        <f aca="false">SoilVeg!H271</f>
        <v>1</v>
      </c>
      <c r="O271" s="0" t="n">
        <f aca="false">VLOOKUP(A271,Soil!$B$2:$S$14,18,FALSE())</f>
        <v>0.01</v>
      </c>
    </row>
    <row r="272" customFormat="false" ht="14.25" hidden="false" customHeight="false" outlineLevel="0" collapsed="false">
      <c r="A272" s="1" t="str">
        <f aca="false">SoilVeg!B272</f>
        <v>SIC</v>
      </c>
      <c r="B272" s="1" t="str">
        <f aca="false">SoilVeg!D272</f>
        <v>VP</v>
      </c>
      <c r="C272" s="1" t="str">
        <f aca="false">SoilVeg!A272</f>
        <v>SICVP</v>
      </c>
      <c r="D272" s="0" t="n">
        <f aca="false">IF(VLOOKUP(SoilVeg!C272,LU!$A$2:$O$27,15,FALSE())=0,VLOOKUP(A272,Soil!$B$2:$R$14,8,FALSE()),0.000000000001)</f>
        <v>1E-012</v>
      </c>
      <c r="E272" s="0" t="n">
        <f aca="false">IF(VLOOKUP(SoilVeg!C272,LU!$A$2:$O$27,15,FALSE())=0,VLOOKUP(A272,Soil!$B$2:$R$14,11,FALSE()),0.000000000001)</f>
        <v>1E-012</v>
      </c>
      <c r="F272" s="0" t="n">
        <f aca="false">VLOOKUP(A272,Soil!$B$2:$P$17,14,FALSE())</f>
        <v>0.01</v>
      </c>
      <c r="G272" s="0" t="n">
        <f aca="false">VLOOKUP(B272,LU!$B$1:$N$51,6,FALSE())</f>
        <v>0</v>
      </c>
      <c r="H272" s="0" t="n">
        <f aca="false">VLOOKUP(B272,LU!$B$1:$N$51,7,FALSE())</f>
        <v>0</v>
      </c>
      <c r="I272" s="0" t="n">
        <f aca="false">VLOOKUP(B272,LU!$B$1:$N$51,8,FALSE())</f>
        <v>0</v>
      </c>
      <c r="J272" s="0" t="n">
        <f aca="false">VLOOKUP(A272,Soil!$B$2:$P$17,13,FALSE())</f>
        <v>1.6665</v>
      </c>
      <c r="K272" s="0" t="n">
        <f aca="false">VLOOKUP(B272,LU!$B$1:$N$51,5,FALSE())</f>
        <v>0.01</v>
      </c>
      <c r="L272" s="0" t="n">
        <f aca="false">VLOOKUP(A272,Soil!$B$2:$P$17,15,FALSE())</f>
        <v>0.6358</v>
      </c>
      <c r="M272" s="0" t="n">
        <f aca="false">SoilVeg!G272</f>
        <v>100</v>
      </c>
      <c r="N272" s="0" t="n">
        <f aca="false">SoilVeg!H272</f>
        <v>1</v>
      </c>
      <c r="O272" s="0" t="n">
        <f aca="false">VLOOKUP(A272,Soil!$B$2:$S$14,18,FALSE())</f>
        <v>0.01</v>
      </c>
    </row>
    <row r="273" customFormat="false" ht="14.25" hidden="false" customHeight="false" outlineLevel="0" collapsed="false">
      <c r="A273" s="1" t="str">
        <f aca="false">SoilVeg!B273</f>
        <v>SIC</v>
      </c>
      <c r="B273" s="1" t="str">
        <f aca="false">SoilVeg!D273</f>
        <v>TPT</v>
      </c>
      <c r="C273" s="1" t="str">
        <f aca="false">SoilVeg!A273</f>
        <v>SICTPT</v>
      </c>
      <c r="D273" s="0" t="n">
        <f aca="false">IF(VLOOKUP(SoilVeg!C273,LU!$A$2:$O$27,15,FALSE())=0,VLOOKUP(A273,Soil!$B$2:$R$14,8,FALSE()),0.000000000001)</f>
        <v>1.85384907407407E-006</v>
      </c>
      <c r="E273" s="0" t="n">
        <f aca="false">IF(VLOOKUP(SoilVeg!C273,LU!$A$2:$O$27,15,FALSE())=0,VLOOKUP(A273,Soil!$B$2:$R$14,11,FALSE()),0.000000000001)</f>
        <v>8.53892814852135E-005</v>
      </c>
      <c r="F273" s="0" t="n">
        <f aca="false">VLOOKUP(A273,Soil!$B$2:$P$17,14,FALSE())</f>
        <v>0.01</v>
      </c>
      <c r="G273" s="0" t="n">
        <f aca="false">VLOOKUP(B273,LU!$B$1:$N$51,6,FALSE())</f>
        <v>1.1</v>
      </c>
      <c r="H273" s="0" t="n">
        <f aca="false">VLOOKUP(B273,LU!$B$1:$N$51,7,FALSE())</f>
        <v>0.4</v>
      </c>
      <c r="I273" s="0" t="n">
        <f aca="false">VLOOKUP(B273,LU!$B$1:$N$51,8,FALSE())</f>
        <v>7</v>
      </c>
      <c r="J273" s="0" t="n">
        <f aca="false">VLOOKUP(A273,Soil!$B$2:$P$17,13,FALSE())</f>
        <v>1.6665</v>
      </c>
      <c r="K273" s="0" t="n">
        <f aca="false">VLOOKUP(B273,LU!$B$1:$N$51,5,FALSE())</f>
        <v>0.275</v>
      </c>
      <c r="L273" s="0" t="n">
        <f aca="false">VLOOKUP(A273,Soil!$B$2:$P$17,15,FALSE())</f>
        <v>0.6358</v>
      </c>
      <c r="M273" s="0" t="n">
        <f aca="false">SoilVeg!G273</f>
        <v>23</v>
      </c>
      <c r="N273" s="0" t="n">
        <f aca="false">SoilVeg!H273</f>
        <v>0.305</v>
      </c>
      <c r="O273" s="0" t="n">
        <f aca="false">VLOOKUP(A273,Soil!$B$2:$S$14,18,FALSE())</f>
        <v>0.01</v>
      </c>
    </row>
    <row r="274" customFormat="false" ht="14.25" hidden="false" customHeight="false" outlineLevel="0" collapsed="false">
      <c r="A274" s="1" t="str">
        <f aca="false">SoilVeg!B274</f>
        <v>SIC</v>
      </c>
      <c r="B274" s="1" t="str">
        <f aca="false">SoilVeg!D274</f>
        <v>VPT</v>
      </c>
      <c r="C274" s="1" t="str">
        <f aca="false">SoilVeg!A274</f>
        <v>SICVPT</v>
      </c>
      <c r="D274" s="0" t="n">
        <f aca="false">IF(VLOOKUP(SoilVeg!C274,LU!$A$2:$O$27,15,FALSE())=0,VLOOKUP(A274,Soil!$B$2:$R$14,8,FALSE()),0.000000000001)</f>
        <v>1E-012</v>
      </c>
      <c r="E274" s="0" t="n">
        <f aca="false">IF(VLOOKUP(SoilVeg!C274,LU!$A$2:$O$27,15,FALSE())=0,VLOOKUP(A274,Soil!$B$2:$R$14,11,FALSE()),0.000000000001)</f>
        <v>1E-012</v>
      </c>
      <c r="F274" s="0" t="n">
        <f aca="false">VLOOKUP(A274,Soil!$B$2:$P$17,14,FALSE())</f>
        <v>0.01</v>
      </c>
      <c r="G274" s="0" t="n">
        <f aca="false">VLOOKUP(B274,LU!$B$1:$N$51,6,FALSE())</f>
        <v>0</v>
      </c>
      <c r="H274" s="0" t="n">
        <f aca="false">VLOOKUP(B274,LU!$B$1:$N$51,7,FALSE())</f>
        <v>0</v>
      </c>
      <c r="I274" s="0" t="n">
        <f aca="false">VLOOKUP(B274,LU!$B$1:$N$51,8,FALSE())</f>
        <v>150</v>
      </c>
      <c r="J274" s="0" t="n">
        <f aca="false">VLOOKUP(A274,Soil!$B$2:$P$17,13,FALSE())</f>
        <v>1.6665</v>
      </c>
      <c r="K274" s="0" t="n">
        <f aca="false">VLOOKUP(B274,LU!$B$1:$N$51,5,FALSE())</f>
        <v>0.01</v>
      </c>
      <c r="L274" s="0" t="n">
        <f aca="false">VLOOKUP(A274,Soil!$B$2:$P$17,15,FALSE())</f>
        <v>0.6358</v>
      </c>
      <c r="M274" s="0" t="n">
        <f aca="false">SoilVeg!G274</f>
        <v>100</v>
      </c>
      <c r="N274" s="0" t="n">
        <f aca="false">SoilVeg!H274</f>
        <v>1</v>
      </c>
      <c r="O274" s="0" t="n">
        <f aca="false">VLOOKUP(A274,Soil!$B$2:$S$14,18,FALSE())</f>
        <v>0.01</v>
      </c>
    </row>
    <row r="275" customFormat="false" ht="14.25" hidden="false" customHeight="false" outlineLevel="0" collapsed="false">
      <c r="A275" s="1" t="str">
        <f aca="false">SoilVeg!B275</f>
        <v>SIC</v>
      </c>
      <c r="B275" s="1" t="str">
        <f aca="false">SoilVeg!D275</f>
        <v>MOK</v>
      </c>
      <c r="C275" s="1" t="str">
        <f aca="false">SoilVeg!A275</f>
        <v>SICMOK</v>
      </c>
      <c r="D275" s="0" t="n">
        <f aca="false">IF(VLOOKUP(SoilVeg!C275,LU!$A$2:$O$27,15,FALSE())=0,VLOOKUP(A275,Soil!$B$2:$R$14,8,FALSE()),0.000000000001)</f>
        <v>1.85384907407407E-006</v>
      </c>
      <c r="E275" s="0" t="n">
        <f aca="false">IF(VLOOKUP(SoilVeg!C275,LU!$A$2:$O$27,15,FALSE())=0,VLOOKUP(A275,Soil!$B$2:$R$14,11,FALSE()),0.000000000001)</f>
        <v>8.53892814852135E-005</v>
      </c>
      <c r="F275" s="0" t="n">
        <f aca="false">VLOOKUP(A275,Soil!$B$2:$P$17,14,FALSE())</f>
        <v>0.01</v>
      </c>
      <c r="G275" s="0" t="n">
        <f aca="false">VLOOKUP(B275,LU!$B$1:$N$51,6,FALSE())</f>
        <v>1.35454545455</v>
      </c>
      <c r="H275" s="0" t="n">
        <f aca="false">VLOOKUP(B275,LU!$B$1:$N$51,7,FALSE())</f>
        <v>0.62272727273</v>
      </c>
      <c r="I275" s="0" t="n">
        <f aca="false">VLOOKUP(B275,LU!$B$1:$N$51,8,FALSE())</f>
        <v>10</v>
      </c>
      <c r="J275" s="0" t="n">
        <f aca="false">VLOOKUP(A275,Soil!$B$2:$P$17,13,FALSE())</f>
        <v>1.6665</v>
      </c>
      <c r="K275" s="0" t="n">
        <f aca="false">VLOOKUP(B275,LU!$B$1:$N$51,5,FALSE())</f>
        <v>0.4</v>
      </c>
      <c r="L275" s="0" t="n">
        <f aca="false">VLOOKUP(A275,Soil!$B$2:$P$17,15,FALSE())</f>
        <v>0.6358</v>
      </c>
      <c r="M275" s="0" t="n">
        <f aca="false">SoilVeg!G275</f>
        <v>23</v>
      </c>
      <c r="N275" s="0" t="n">
        <f aca="false">SoilVeg!H275</f>
        <v>0.305</v>
      </c>
      <c r="O275" s="0" t="n">
        <f aca="false">VLOOKUP(A275,Soil!$B$2:$S$14,18,FALSE())</f>
        <v>0.01</v>
      </c>
    </row>
    <row r="276" customFormat="false" ht="14.25" hidden="false" customHeight="false" outlineLevel="0" collapsed="false">
      <c r="A276" s="1" t="str">
        <f aca="false">SoilVeg!B276</f>
        <v>SIC</v>
      </c>
      <c r="B276" s="1" t="str">
        <f aca="false">SoilVeg!D276</f>
        <v>RET</v>
      </c>
      <c r="C276" s="1" t="str">
        <f aca="false">SoilVeg!A276</f>
        <v>SICRET</v>
      </c>
      <c r="D276" s="0" t="n">
        <f aca="false">IF(VLOOKUP(SoilVeg!C276,LU!$A$2:$O$27,15,FALSE())=0,VLOOKUP(A276,Soil!$B$2:$R$14,8,FALSE()),0.000000000001)</f>
        <v>1.85384907407407E-006</v>
      </c>
      <c r="E276" s="0" t="n">
        <f aca="false">IF(VLOOKUP(SoilVeg!C276,LU!$A$2:$O$27,15,FALSE())=0,VLOOKUP(A276,Soil!$B$2:$R$14,11,FALSE()),0.000000000001)</f>
        <v>8.53892814852135E-005</v>
      </c>
      <c r="F276" s="0" t="n">
        <f aca="false">VLOOKUP(A276,Soil!$B$2:$P$17,14,FALSE())</f>
        <v>0.01</v>
      </c>
      <c r="G276" s="0" t="n">
        <f aca="false">VLOOKUP(B276,LU!$B$1:$N$51,6,FALSE())</f>
        <v>1.1</v>
      </c>
      <c r="H276" s="0" t="n">
        <f aca="false">VLOOKUP(B276,LU!$B$1:$N$51,7,FALSE())</f>
        <v>0.4</v>
      </c>
      <c r="I276" s="0" t="n">
        <f aca="false">VLOOKUP(B276,LU!$B$1:$N$51,8,FALSE())</f>
        <v>150</v>
      </c>
      <c r="J276" s="0" t="n">
        <f aca="false">VLOOKUP(A276,Soil!$B$2:$P$17,13,FALSE())</f>
        <v>1.6665</v>
      </c>
      <c r="K276" s="0" t="n">
        <f aca="false">VLOOKUP(B276,LU!$B$1:$N$51,5,FALSE())</f>
        <v>0.275</v>
      </c>
      <c r="L276" s="0" t="n">
        <f aca="false">VLOOKUP(A276,Soil!$B$2:$P$17,15,FALSE())</f>
        <v>0.6358</v>
      </c>
      <c r="M276" s="0" t="n">
        <f aca="false">SoilVeg!G276</f>
        <v>23</v>
      </c>
      <c r="N276" s="0" t="n">
        <f aca="false">SoilVeg!H276</f>
        <v>0.305</v>
      </c>
      <c r="O276" s="0" t="n">
        <f aca="false">VLOOKUP(A276,Soil!$B$2:$S$14,18,FALSE())</f>
        <v>0.01</v>
      </c>
    </row>
    <row r="277" customFormat="false" ht="14.25" hidden="false" customHeight="false" outlineLevel="0" collapsed="false">
      <c r="A277" s="1" t="str">
        <f aca="false">SoilVeg!B277</f>
        <v>SICL</v>
      </c>
      <c r="B277" s="1" t="str">
        <f aca="false">SoilVeg!D277</f>
        <v>OP</v>
      </c>
      <c r="C277" s="1" t="str">
        <f aca="false">SoilVeg!A277</f>
        <v>SICLOP</v>
      </c>
      <c r="D277" s="0" t="n">
        <f aca="false">IF(VLOOKUP(SoilVeg!C277,LU!$A$2:$O$27,15,FALSE())=0,VLOOKUP(A277,Soil!$B$2:$R$14,8,FALSE()),0.000000000001)</f>
        <v>1.81567361111111E-006</v>
      </c>
      <c r="E277" s="0" t="n">
        <f aca="false">IF(VLOOKUP(SoilVeg!C277,LU!$A$2:$O$27,15,FALSE())=0,VLOOKUP(A277,Soil!$B$2:$R$14,11,FALSE()),0.000000000001)</f>
        <v>0.000129897137230224</v>
      </c>
      <c r="F277" s="0" t="n">
        <f aca="false">VLOOKUP(A277,Soil!$B$2:$P$17,14,FALSE())</f>
        <v>0.012</v>
      </c>
      <c r="G277" s="0" t="n">
        <f aca="false">VLOOKUP(B277,LU!$B$1:$N$51,6,FALSE())</f>
        <v>0.16</v>
      </c>
      <c r="H277" s="0" t="n">
        <f aca="false">VLOOKUP(B277,LU!$B$1:$N$51,7,FALSE())</f>
        <v>0.13</v>
      </c>
      <c r="I277" s="0" t="n">
        <f aca="false">VLOOKUP(B277,LU!$B$1:$N$51,8,FALSE())</f>
        <v>5</v>
      </c>
      <c r="J277" s="0" t="n">
        <f aca="false">VLOOKUP(A277,Soil!$B$2:$P$17,13,FALSE())</f>
        <v>1.7025</v>
      </c>
      <c r="K277" s="0" t="n">
        <f aca="false">VLOOKUP(B277,LU!$B$1:$N$51,5,FALSE())</f>
        <v>0.075</v>
      </c>
      <c r="L277" s="0" t="n">
        <f aca="false">VLOOKUP(A277,Soil!$B$2:$P$17,15,FALSE())</f>
        <v>0.6028</v>
      </c>
      <c r="M277" s="0" t="n">
        <f aca="false">SoilVeg!G277</f>
        <v>11.1</v>
      </c>
      <c r="N277" s="0" t="n">
        <f aca="false">SoilVeg!H277</f>
        <v>0.264</v>
      </c>
      <c r="O277" s="0" t="n">
        <f aca="false">VLOOKUP(A277,Soil!$B$2:$S$14,18,FALSE())</f>
        <v>0.01</v>
      </c>
    </row>
    <row r="278" customFormat="false" ht="14.25" hidden="false" customHeight="false" outlineLevel="0" collapsed="false">
      <c r="A278" s="1" t="str">
        <f aca="false">SoilVeg!B278</f>
        <v>SICL</v>
      </c>
      <c r="B278" s="1" t="str">
        <f aca="false">SoilVeg!D278</f>
        <v>OPTP</v>
      </c>
      <c r="C278" s="1" t="str">
        <f aca="false">SoilVeg!A278</f>
        <v>SICLOPTP</v>
      </c>
      <c r="D278" s="0" t="n">
        <f aca="false">IF(VLOOKUP(SoilVeg!C278,LU!$A$2:$O$27,15,FALSE())=0,VLOOKUP(A278,Soil!$B$2:$R$14,8,FALSE()),0.000000000001)</f>
        <v>1.81567361111111E-006</v>
      </c>
      <c r="E278" s="0" t="n">
        <f aca="false">IF(VLOOKUP(SoilVeg!C278,LU!$A$2:$O$27,15,FALSE())=0,VLOOKUP(A278,Soil!$B$2:$R$14,11,FALSE()),0.000000000001)</f>
        <v>0.000129897137230224</v>
      </c>
      <c r="F278" s="0" t="n">
        <f aca="false">VLOOKUP(A278,Soil!$B$2:$P$17,14,FALSE())</f>
        <v>0.012</v>
      </c>
      <c r="G278" s="0" t="n">
        <f aca="false">VLOOKUP(B278,LU!$B$1:$N$51,6,FALSE())</f>
        <v>1.1</v>
      </c>
      <c r="H278" s="0" t="n">
        <f aca="false">VLOOKUP(B278,LU!$B$1:$N$51,7,FALSE())</f>
        <v>0.4</v>
      </c>
      <c r="I278" s="0" t="n">
        <f aca="false">VLOOKUP(B278,LU!$B$1:$N$51,8,FALSE())</f>
        <v>7</v>
      </c>
      <c r="J278" s="0" t="n">
        <f aca="false">VLOOKUP(A278,Soil!$B$2:$P$17,13,FALSE())</f>
        <v>1.7025</v>
      </c>
      <c r="K278" s="0" t="n">
        <f aca="false">VLOOKUP(B278,LU!$B$1:$N$51,5,FALSE())</f>
        <v>0.275</v>
      </c>
      <c r="L278" s="0" t="n">
        <f aca="false">VLOOKUP(A278,Soil!$B$2:$P$17,15,FALSE())</f>
        <v>0.6028</v>
      </c>
      <c r="M278" s="0" t="n">
        <f aca="false">SoilVeg!G278</f>
        <v>22.2</v>
      </c>
      <c r="N278" s="0" t="n">
        <f aca="false">SoilVeg!H278</f>
        <v>0.264</v>
      </c>
      <c r="O278" s="0" t="n">
        <f aca="false">VLOOKUP(A278,Soil!$B$2:$S$14,18,FALSE())</f>
        <v>0.01</v>
      </c>
    </row>
    <row r="279" customFormat="false" ht="14.25" hidden="false" customHeight="false" outlineLevel="0" collapsed="false">
      <c r="A279" s="1" t="str">
        <f aca="false">SoilVeg!B279</f>
        <v>SICL</v>
      </c>
      <c r="B279" s="1" t="str">
        <f aca="false">SoilVeg!D279</f>
        <v>OPSR</v>
      </c>
      <c r="C279" s="1" t="str">
        <f aca="false">SoilVeg!A279</f>
        <v>SICLOPSR</v>
      </c>
      <c r="D279" s="0" t="n">
        <f aca="false">IF(VLOOKUP(SoilVeg!C279,LU!$A$2:$O$27,15,FALSE())=0,VLOOKUP(A279,Soil!$B$2:$R$14,8,FALSE()),0.000000000001)</f>
        <v>1.81567361111111E-006</v>
      </c>
      <c r="E279" s="0" t="n">
        <f aca="false">IF(VLOOKUP(SoilVeg!C279,LU!$A$2:$O$27,15,FALSE())=0,VLOOKUP(A279,Soil!$B$2:$R$14,11,FALSE()),0.000000000001)</f>
        <v>0.000129897137230224</v>
      </c>
      <c r="F279" s="0" t="n">
        <f aca="false">VLOOKUP(A279,Soil!$B$2:$P$17,14,FALSE())</f>
        <v>0.012</v>
      </c>
      <c r="G279" s="0" t="n">
        <f aca="false">VLOOKUP(B279,LU!$B$1:$N$51,6,FALSE())</f>
        <v>0.26</v>
      </c>
      <c r="H279" s="0" t="n">
        <f aca="false">VLOOKUP(B279,LU!$B$1:$N$51,7,FALSE())</f>
        <v>0.25</v>
      </c>
      <c r="I279" s="0" t="n">
        <f aca="false">VLOOKUP(B279,LU!$B$1:$N$51,8,FALSE())</f>
        <v>4</v>
      </c>
      <c r="J279" s="0" t="n">
        <f aca="false">VLOOKUP(A279,Soil!$B$2:$P$17,13,FALSE())</f>
        <v>1.7025</v>
      </c>
      <c r="K279" s="0" t="n">
        <f aca="false">VLOOKUP(B279,LU!$B$1:$N$51,5,FALSE())</f>
        <v>0.06</v>
      </c>
      <c r="L279" s="0" t="n">
        <f aca="false">VLOOKUP(A279,Soil!$B$2:$P$17,15,FALSE())</f>
        <v>0.6028</v>
      </c>
      <c r="M279" s="0" t="n">
        <f aca="false">SoilVeg!G279</f>
        <v>8.88</v>
      </c>
      <c r="N279" s="0" t="n">
        <f aca="false">SoilVeg!H279</f>
        <v>0.264</v>
      </c>
      <c r="O279" s="0" t="n">
        <f aca="false">VLOOKUP(A279,Soil!$B$2:$S$14,18,FALSE())</f>
        <v>0.01</v>
      </c>
    </row>
    <row r="280" customFormat="false" ht="14.25" hidden="false" customHeight="false" outlineLevel="0" collapsed="false">
      <c r="A280" s="1" t="str">
        <f aca="false">SoilVeg!B280</f>
        <v>SICL</v>
      </c>
      <c r="B280" s="1" t="str">
        <f aca="false">SoilVeg!D280</f>
        <v>OPUR</v>
      </c>
      <c r="C280" s="1" t="str">
        <f aca="false">SoilVeg!A280</f>
        <v>SICLOPUR</v>
      </c>
      <c r="D280" s="0" t="n">
        <f aca="false">IF(VLOOKUP(SoilVeg!C280,LU!$A$2:$O$27,15,FALSE())=0,VLOOKUP(A280,Soil!$B$2:$R$14,8,FALSE()),0.000000000001)</f>
        <v>1.81567361111111E-006</v>
      </c>
      <c r="E280" s="0" t="n">
        <f aca="false">IF(VLOOKUP(SoilVeg!C280,LU!$A$2:$O$27,15,FALSE())=0,VLOOKUP(A280,Soil!$B$2:$R$14,11,FALSE()),0.000000000001)</f>
        <v>0.000129897137230224</v>
      </c>
      <c r="F280" s="0" t="n">
        <f aca="false">VLOOKUP(A280,Soil!$B$2:$P$17,14,FALSE())</f>
        <v>0.012</v>
      </c>
      <c r="G280" s="0" t="n">
        <f aca="false">VLOOKUP(B280,LU!$B$1:$N$51,6,FALSE())</f>
        <v>0.4</v>
      </c>
      <c r="H280" s="0" t="n">
        <f aca="false">VLOOKUP(B280,LU!$B$1:$N$51,7,FALSE())</f>
        <v>0.3</v>
      </c>
      <c r="I280" s="0" t="n">
        <f aca="false">VLOOKUP(B280,LU!$B$1:$N$51,8,FALSE())</f>
        <v>6</v>
      </c>
      <c r="J280" s="0" t="n">
        <f aca="false">VLOOKUP(A280,Soil!$B$2:$P$17,13,FALSE())</f>
        <v>1.7025</v>
      </c>
      <c r="K280" s="0" t="n">
        <f aca="false">VLOOKUP(B280,LU!$B$1:$N$51,5,FALSE())</f>
        <v>0.1</v>
      </c>
      <c r="L280" s="0" t="n">
        <f aca="false">VLOOKUP(A280,Soil!$B$2:$P$17,15,FALSE())</f>
        <v>0.6028</v>
      </c>
      <c r="M280" s="0" t="n">
        <f aca="false">SoilVeg!G280</f>
        <v>11.1</v>
      </c>
      <c r="N280" s="0" t="n">
        <f aca="false">SoilVeg!H280</f>
        <v>0.264</v>
      </c>
      <c r="O280" s="0" t="n">
        <f aca="false">VLOOKUP(A280,Soil!$B$2:$S$14,18,FALSE())</f>
        <v>0.01</v>
      </c>
    </row>
    <row r="281" customFormat="false" ht="14.25" hidden="false" customHeight="false" outlineLevel="0" collapsed="false">
      <c r="A281" s="1" t="str">
        <f aca="false">SoilVeg!B281</f>
        <v>SICL</v>
      </c>
      <c r="B281" s="1" t="str">
        <f aca="false">SoilVeg!D281</f>
        <v>OPU</v>
      </c>
      <c r="C281" s="1" t="str">
        <f aca="false">SoilVeg!A281</f>
        <v>SICLOPU</v>
      </c>
      <c r="D281" s="0" t="n">
        <f aca="false">IF(VLOOKUP(SoilVeg!C281,LU!$A$2:$O$27,15,FALSE())=0,VLOOKUP(A281,Soil!$B$2:$R$14,8,FALSE()),0.000000000001)</f>
        <v>1.81567361111111E-006</v>
      </c>
      <c r="E281" s="0" t="n">
        <f aca="false">IF(VLOOKUP(SoilVeg!C281,LU!$A$2:$O$27,15,FALSE())=0,VLOOKUP(A281,Soil!$B$2:$R$14,11,FALSE()),0.000000000001)</f>
        <v>0.000129897137230224</v>
      </c>
      <c r="F281" s="0" t="n">
        <f aca="false">VLOOKUP(A281,Soil!$B$2:$P$17,14,FALSE())</f>
        <v>0.012</v>
      </c>
      <c r="G281" s="0" t="n">
        <f aca="false">VLOOKUP(B281,LU!$B$1:$N$51,6,FALSE())</f>
        <v>0</v>
      </c>
      <c r="H281" s="0" t="n">
        <f aca="false">VLOOKUP(B281,LU!$B$1:$N$51,7,FALSE())</f>
        <v>0</v>
      </c>
      <c r="I281" s="0" t="n">
        <f aca="false">VLOOKUP(B281,LU!$B$1:$N$51,8,FALSE())</f>
        <v>3.5</v>
      </c>
      <c r="J281" s="0" t="n">
        <f aca="false">VLOOKUP(A281,Soil!$B$2:$P$17,13,FALSE())</f>
        <v>1.7025</v>
      </c>
      <c r="K281" s="0" t="n">
        <f aca="false">VLOOKUP(B281,LU!$B$1:$N$51,5,FALSE())</f>
        <v>0.03</v>
      </c>
      <c r="L281" s="0" t="n">
        <f aca="false">VLOOKUP(A281,Soil!$B$2:$P$17,15,FALSE())</f>
        <v>0.6028</v>
      </c>
      <c r="M281" s="0" t="n">
        <f aca="false">SoilVeg!G281</f>
        <v>7.4</v>
      </c>
      <c r="N281" s="0" t="n">
        <f aca="false">SoilVeg!H281</f>
        <v>0.264</v>
      </c>
      <c r="O281" s="0" t="n">
        <f aca="false">VLOOKUP(A281,Soil!$B$2:$S$14,18,FALSE())</f>
        <v>0.01</v>
      </c>
    </row>
    <row r="282" customFormat="false" ht="14.25" hidden="false" customHeight="false" outlineLevel="0" collapsed="false">
      <c r="A282" s="1" t="str">
        <f aca="false">SoilVeg!B282</f>
        <v>SICL</v>
      </c>
      <c r="B282" s="1" t="str">
        <f aca="false">SoilVeg!D282</f>
        <v>TP</v>
      </c>
      <c r="C282" s="1" t="str">
        <f aca="false">SoilVeg!A282</f>
        <v>SICLTP</v>
      </c>
      <c r="D282" s="0" t="n">
        <f aca="false">IF(VLOOKUP(SoilVeg!C282,LU!$A$2:$O$27,15,FALSE())=0,VLOOKUP(A282,Soil!$B$2:$R$14,8,FALSE()),0.000000000001)</f>
        <v>1.81567361111111E-006</v>
      </c>
      <c r="E282" s="0" t="n">
        <f aca="false">IF(VLOOKUP(SoilVeg!C282,LU!$A$2:$O$27,15,FALSE())=0,VLOOKUP(A282,Soil!$B$2:$R$14,11,FALSE()),0.000000000001)</f>
        <v>0.000129897137230224</v>
      </c>
      <c r="F282" s="0" t="n">
        <f aca="false">VLOOKUP(A282,Soil!$B$2:$P$17,14,FALSE())</f>
        <v>0.012</v>
      </c>
      <c r="G282" s="0" t="n">
        <f aca="false">VLOOKUP(B282,LU!$B$1:$N$51,6,FALSE())</f>
        <v>1.1</v>
      </c>
      <c r="H282" s="0" t="n">
        <f aca="false">VLOOKUP(B282,LU!$B$1:$N$51,7,FALSE())</f>
        <v>0.4</v>
      </c>
      <c r="I282" s="0" t="n">
        <f aca="false">VLOOKUP(B282,LU!$B$1:$N$51,8,FALSE())</f>
        <v>7</v>
      </c>
      <c r="J282" s="0" t="n">
        <f aca="false">VLOOKUP(A282,Soil!$B$2:$P$17,13,FALSE())</f>
        <v>1.7025</v>
      </c>
      <c r="K282" s="0" t="n">
        <f aca="false">VLOOKUP(B282,LU!$B$1:$N$51,5,FALSE())</f>
        <v>0.275</v>
      </c>
      <c r="L282" s="0" t="n">
        <f aca="false">VLOOKUP(A282,Soil!$B$2:$P$17,15,FALSE())</f>
        <v>0.6028</v>
      </c>
      <c r="M282" s="0" t="n">
        <f aca="false">SoilVeg!G282</f>
        <v>22.2</v>
      </c>
      <c r="N282" s="0" t="n">
        <f aca="false">SoilVeg!H282</f>
        <v>0.264</v>
      </c>
      <c r="O282" s="0" t="n">
        <f aca="false">VLOOKUP(A282,Soil!$B$2:$S$14,18,FALSE())</f>
        <v>0.01</v>
      </c>
    </row>
    <row r="283" customFormat="false" ht="14.25" hidden="false" customHeight="false" outlineLevel="0" collapsed="false">
      <c r="A283" s="1" t="str">
        <f aca="false">SoilVeg!B283</f>
        <v>SICL</v>
      </c>
      <c r="B283" s="1" t="str">
        <f aca="false">SoilVeg!D283</f>
        <v>LP</v>
      </c>
      <c r="C283" s="1" t="str">
        <f aca="false">SoilVeg!A283</f>
        <v>SICLLP</v>
      </c>
      <c r="D283" s="0" t="n">
        <f aca="false">IF(VLOOKUP(SoilVeg!C283,LU!$A$2:$O$27,15,FALSE())=0,VLOOKUP(A283,Soil!$B$2:$R$14,8,FALSE()),0.000000000001)</f>
        <v>1.81567361111111E-006</v>
      </c>
      <c r="E283" s="0" t="n">
        <f aca="false">IF(VLOOKUP(SoilVeg!C283,LU!$A$2:$O$27,15,FALSE())=0,VLOOKUP(A283,Soil!$B$2:$R$14,11,FALSE()),0.000000000001)</f>
        <v>0.000129897137230224</v>
      </c>
      <c r="F283" s="0" t="n">
        <f aca="false">VLOOKUP(A283,Soil!$B$2:$P$17,14,FALSE())</f>
        <v>0.012</v>
      </c>
      <c r="G283" s="0" t="n">
        <f aca="false">VLOOKUP(B283,LU!$B$1:$N$51,6,FALSE())</f>
        <v>3</v>
      </c>
      <c r="H283" s="0" t="n">
        <f aca="false">VLOOKUP(B283,LU!$B$1:$N$51,7,FALSE())</f>
        <v>0.62272727273</v>
      </c>
      <c r="I283" s="0" t="n">
        <f aca="false">VLOOKUP(B283,LU!$B$1:$N$51,8,FALSE())</f>
        <v>9.45454545455</v>
      </c>
      <c r="J283" s="0" t="n">
        <f aca="false">VLOOKUP(A283,Soil!$B$2:$P$17,13,FALSE())</f>
        <v>1.7025</v>
      </c>
      <c r="K283" s="0" t="n">
        <f aca="false">VLOOKUP(B283,LU!$B$1:$N$51,5,FALSE())</f>
        <v>0.4</v>
      </c>
      <c r="L283" s="0" t="n">
        <f aca="false">VLOOKUP(A283,Soil!$B$2:$P$17,15,FALSE())</f>
        <v>0.6028</v>
      </c>
      <c r="M283" s="0" t="n">
        <f aca="false">SoilVeg!G283</f>
        <v>22.2</v>
      </c>
      <c r="N283" s="0" t="n">
        <f aca="false">SoilVeg!H283</f>
        <v>0.264</v>
      </c>
      <c r="O283" s="0" t="n">
        <f aca="false">VLOOKUP(A283,Soil!$B$2:$S$14,18,FALSE())</f>
        <v>0.01</v>
      </c>
    </row>
    <row r="284" customFormat="false" ht="14.25" hidden="false" customHeight="false" outlineLevel="0" collapsed="false">
      <c r="A284" s="1" t="str">
        <f aca="false">SoilVeg!B284</f>
        <v>SICL</v>
      </c>
      <c r="B284" s="1" t="str">
        <f aca="false">SoilVeg!D284</f>
        <v>LPL</v>
      </c>
      <c r="C284" s="1" t="str">
        <f aca="false">SoilVeg!A284</f>
        <v>SICLLPL</v>
      </c>
      <c r="D284" s="0" t="n">
        <f aca="false">IF(VLOOKUP(SoilVeg!C284,LU!$A$2:$O$27,15,FALSE())=0,VLOOKUP(A284,Soil!$B$2:$R$14,8,FALSE()),0.000000000001)</f>
        <v>1.81567361111111E-006</v>
      </c>
      <c r="E284" s="0" t="n">
        <f aca="false">IF(VLOOKUP(SoilVeg!C284,LU!$A$2:$O$27,15,FALSE())=0,VLOOKUP(A284,Soil!$B$2:$R$14,11,FALSE()),0.000000000001)</f>
        <v>0.000129897137230224</v>
      </c>
      <c r="F284" s="0" t="n">
        <f aca="false">VLOOKUP(A284,Soil!$B$2:$P$17,14,FALSE())</f>
        <v>0.012</v>
      </c>
      <c r="G284" s="0" t="n">
        <f aca="false">VLOOKUP(B284,LU!$B$1:$N$51,6,FALSE())</f>
        <v>4</v>
      </c>
      <c r="H284" s="0" t="n">
        <f aca="false">VLOOKUP(B284,LU!$B$1:$N$51,7,FALSE())</f>
        <v>0.62272727273</v>
      </c>
      <c r="I284" s="0" t="n">
        <f aca="false">VLOOKUP(B284,LU!$B$1:$N$51,8,FALSE())</f>
        <v>10.5</v>
      </c>
      <c r="J284" s="0" t="n">
        <f aca="false">VLOOKUP(A284,Soil!$B$2:$P$17,13,FALSE())</f>
        <v>1.7025</v>
      </c>
      <c r="K284" s="0" t="n">
        <f aca="false">VLOOKUP(B284,LU!$B$1:$N$51,5,FALSE())</f>
        <v>0.6</v>
      </c>
      <c r="L284" s="0" t="n">
        <f aca="false">VLOOKUP(A284,Soil!$B$2:$P$17,15,FALSE())</f>
        <v>0.6028</v>
      </c>
      <c r="M284" s="0" t="n">
        <f aca="false">SoilVeg!G284</f>
        <v>22.2</v>
      </c>
      <c r="N284" s="0" t="n">
        <f aca="false">SoilVeg!H284</f>
        <v>0.264</v>
      </c>
      <c r="O284" s="0" t="n">
        <f aca="false">VLOOKUP(A284,Soil!$B$2:$S$14,18,FALSE())</f>
        <v>0.01</v>
      </c>
    </row>
    <row r="285" customFormat="false" ht="14.25" hidden="false" customHeight="false" outlineLevel="0" collapsed="false">
      <c r="A285" s="1" t="str">
        <f aca="false">SoilVeg!B285</f>
        <v>SICL</v>
      </c>
      <c r="B285" s="1" t="str">
        <f aca="false">SoilVeg!D285</f>
        <v>LPJ</v>
      </c>
      <c r="C285" s="1" t="str">
        <f aca="false">SoilVeg!A285</f>
        <v>SICLLPJ</v>
      </c>
      <c r="D285" s="0" t="n">
        <f aca="false">IF(VLOOKUP(SoilVeg!C285,LU!$A$2:$O$27,15,FALSE())=0,VLOOKUP(A285,Soil!$B$2:$R$14,8,FALSE()),0.000000000001)</f>
        <v>1.81567361111111E-006</v>
      </c>
      <c r="E285" s="0" t="n">
        <f aca="false">IF(VLOOKUP(SoilVeg!C285,LU!$A$2:$O$27,15,FALSE())=0,VLOOKUP(A285,Soil!$B$2:$R$14,11,FALSE()),0.000000000001)</f>
        <v>0.000129897137230224</v>
      </c>
      <c r="F285" s="0" t="n">
        <f aca="false">VLOOKUP(A285,Soil!$B$2:$P$17,14,FALSE())</f>
        <v>0.012</v>
      </c>
      <c r="G285" s="0" t="n">
        <f aca="false">VLOOKUP(B285,LU!$B$1:$N$51,6,FALSE())</f>
        <v>3</v>
      </c>
      <c r="H285" s="0" t="n">
        <f aca="false">VLOOKUP(B285,LU!$B$1:$N$51,7,FALSE())</f>
        <v>0.62272727273</v>
      </c>
      <c r="I285" s="0" t="n">
        <f aca="false">VLOOKUP(B285,LU!$B$1:$N$51,8,FALSE())</f>
        <v>6.5</v>
      </c>
      <c r="J285" s="0" t="n">
        <f aca="false">VLOOKUP(A285,Soil!$B$2:$P$17,13,FALSE())</f>
        <v>1.7025</v>
      </c>
      <c r="K285" s="0" t="n">
        <f aca="false">VLOOKUP(B285,LU!$B$1:$N$51,5,FALSE())</f>
        <v>0.35</v>
      </c>
      <c r="L285" s="0" t="n">
        <f aca="false">VLOOKUP(A285,Soil!$B$2:$P$17,15,FALSE())</f>
        <v>0.6028</v>
      </c>
      <c r="M285" s="0" t="n">
        <f aca="false">SoilVeg!G285</f>
        <v>22.2</v>
      </c>
      <c r="N285" s="0" t="n">
        <f aca="false">SoilVeg!H285</f>
        <v>0.264</v>
      </c>
      <c r="O285" s="0" t="n">
        <f aca="false">VLOOKUP(A285,Soil!$B$2:$S$14,18,FALSE())</f>
        <v>0.01</v>
      </c>
    </row>
    <row r="286" customFormat="false" ht="14.25" hidden="false" customHeight="false" outlineLevel="0" collapsed="false">
      <c r="A286" s="1" t="str">
        <f aca="false">SoilVeg!B286</f>
        <v>SICL</v>
      </c>
      <c r="B286" s="1" t="str">
        <f aca="false">SoilVeg!D286</f>
        <v>LPS</v>
      </c>
      <c r="C286" s="1" t="str">
        <f aca="false">SoilVeg!A286</f>
        <v>SICLLPS</v>
      </c>
      <c r="D286" s="0" t="n">
        <f aca="false">IF(VLOOKUP(SoilVeg!C286,LU!$A$2:$O$27,15,FALSE())=0,VLOOKUP(A286,Soil!$B$2:$R$14,8,FALSE()),0.000000000001)</f>
        <v>1.81567361111111E-006</v>
      </c>
      <c r="E286" s="0" t="n">
        <f aca="false">IF(VLOOKUP(SoilVeg!C286,LU!$A$2:$O$27,15,FALSE())=0,VLOOKUP(A286,Soil!$B$2:$R$14,11,FALSE()),0.000000000001)</f>
        <v>0.000129897137230224</v>
      </c>
      <c r="F286" s="0" t="n">
        <f aca="false">VLOOKUP(A286,Soil!$B$2:$P$17,14,FALSE())</f>
        <v>0.012</v>
      </c>
      <c r="G286" s="0" t="n">
        <f aca="false">VLOOKUP(B286,LU!$B$1:$N$51,6,FALSE())</f>
        <v>4.5</v>
      </c>
      <c r="H286" s="0" t="n">
        <f aca="false">VLOOKUP(B286,LU!$B$1:$N$51,7,FALSE())</f>
        <v>0.8</v>
      </c>
      <c r="I286" s="0" t="n">
        <f aca="false">VLOOKUP(B286,LU!$B$1:$N$51,8,FALSE())</f>
        <v>15</v>
      </c>
      <c r="J286" s="0" t="n">
        <f aca="false">VLOOKUP(A286,Soil!$B$2:$P$17,13,FALSE())</f>
        <v>1.7025</v>
      </c>
      <c r="K286" s="0" t="n">
        <f aca="false">VLOOKUP(B286,LU!$B$1:$N$51,5,FALSE())</f>
        <v>0.8</v>
      </c>
      <c r="L286" s="0" t="n">
        <f aca="false">VLOOKUP(A286,Soil!$B$2:$P$17,15,FALSE())</f>
        <v>0.6028</v>
      </c>
      <c r="M286" s="0" t="n">
        <f aca="false">SoilVeg!G286</f>
        <v>22.2</v>
      </c>
      <c r="N286" s="0" t="n">
        <f aca="false">SoilVeg!H286</f>
        <v>0.264</v>
      </c>
      <c r="O286" s="0" t="n">
        <f aca="false">VLOOKUP(A286,Soil!$B$2:$S$14,18,FALSE())</f>
        <v>0.01</v>
      </c>
    </row>
    <row r="287" customFormat="false" ht="14.25" hidden="false" customHeight="false" outlineLevel="0" collapsed="false">
      <c r="A287" s="1" t="str">
        <f aca="false">SoilVeg!B287</f>
        <v>SICL</v>
      </c>
      <c r="B287" s="1" t="str">
        <f aca="false">SoilVeg!D287</f>
        <v>LPK</v>
      </c>
      <c r="C287" s="1" t="str">
        <f aca="false">SoilVeg!A287</f>
        <v>SICLLPK</v>
      </c>
      <c r="D287" s="0" t="n">
        <f aca="false">IF(VLOOKUP(SoilVeg!C287,LU!$A$2:$O$27,15,FALSE())=0,VLOOKUP(A287,Soil!$B$2:$R$14,8,FALSE()),0.000000000001)</f>
        <v>1.81567361111111E-006</v>
      </c>
      <c r="E287" s="0" t="n">
        <f aca="false">IF(VLOOKUP(SoilVeg!C287,LU!$A$2:$O$27,15,FALSE())=0,VLOOKUP(A287,Soil!$B$2:$R$14,11,FALSE()),0.000000000001)</f>
        <v>0.000129897137230224</v>
      </c>
      <c r="F287" s="0" t="n">
        <f aca="false">VLOOKUP(A287,Soil!$B$2:$P$17,14,FALSE())</f>
        <v>0.012</v>
      </c>
      <c r="G287" s="0" t="n">
        <f aca="false">VLOOKUP(B287,LU!$B$1:$N$51,6,FALSE())</f>
        <v>3</v>
      </c>
      <c r="H287" s="0" t="n">
        <f aca="false">VLOOKUP(B287,LU!$B$1:$N$51,7,FALSE())</f>
        <v>0.6</v>
      </c>
      <c r="I287" s="0" t="n">
        <f aca="false">VLOOKUP(B287,LU!$B$1:$N$51,8,FALSE())</f>
        <v>15</v>
      </c>
      <c r="J287" s="0" t="n">
        <f aca="false">VLOOKUP(A287,Soil!$B$2:$P$17,13,FALSE())</f>
        <v>1.7025</v>
      </c>
      <c r="K287" s="0" t="n">
        <f aca="false">VLOOKUP(B287,LU!$B$1:$N$51,5,FALSE())</f>
        <v>0.8</v>
      </c>
      <c r="L287" s="0" t="n">
        <f aca="false">VLOOKUP(A287,Soil!$B$2:$P$17,15,FALSE())</f>
        <v>0.6028</v>
      </c>
      <c r="M287" s="0" t="n">
        <f aca="false">SoilVeg!G287</f>
        <v>22.2</v>
      </c>
      <c r="N287" s="0" t="n">
        <f aca="false">SoilVeg!H287</f>
        <v>0.264</v>
      </c>
      <c r="O287" s="0" t="n">
        <f aca="false">VLOOKUP(A287,Soil!$B$2:$S$14,18,FALSE())</f>
        <v>0.01</v>
      </c>
    </row>
    <row r="288" customFormat="false" ht="14.25" hidden="false" customHeight="false" outlineLevel="0" collapsed="false">
      <c r="A288" s="1" t="str">
        <f aca="false">SoilVeg!B288</f>
        <v>SICL</v>
      </c>
      <c r="B288" s="1" t="str">
        <f aca="false">SoilVeg!D288</f>
        <v>AZP</v>
      </c>
      <c r="C288" s="1" t="str">
        <f aca="false">SoilVeg!A288</f>
        <v>SICLAZP</v>
      </c>
      <c r="D288" s="0" t="n">
        <f aca="false">IF(VLOOKUP(SoilVeg!C288,LU!$A$2:$O$27,15,FALSE())=0,VLOOKUP(A288,Soil!$B$2:$R$14,8,FALSE()),0.000000000001)</f>
        <v>1E-012</v>
      </c>
      <c r="E288" s="0" t="n">
        <f aca="false">IF(VLOOKUP(SoilVeg!C288,LU!$A$2:$O$27,15,FALSE())=0,VLOOKUP(A288,Soil!$B$2:$R$14,11,FALSE()),0.000000000001)</f>
        <v>1E-012</v>
      </c>
      <c r="F288" s="0" t="n">
        <f aca="false">VLOOKUP(A288,Soil!$B$2:$P$17,14,FALSE())</f>
        <v>0.012</v>
      </c>
      <c r="G288" s="0" t="n">
        <f aca="false">VLOOKUP(B288,LU!$B$1:$N$51,6,FALSE())</f>
        <v>0</v>
      </c>
      <c r="H288" s="0" t="n">
        <f aca="false">VLOOKUP(B288,LU!$B$1:$N$51,7,FALSE())</f>
        <v>0</v>
      </c>
      <c r="I288" s="0" t="n">
        <f aca="false">VLOOKUP(B288,LU!$B$1:$N$51,8,FALSE())</f>
        <v>2.5</v>
      </c>
      <c r="J288" s="0" t="n">
        <f aca="false">VLOOKUP(A288,Soil!$B$2:$P$17,13,FALSE())</f>
        <v>1.7025</v>
      </c>
      <c r="K288" s="0" t="n">
        <f aca="false">VLOOKUP(B288,LU!$B$1:$N$51,5,FALSE())</f>
        <v>0.05</v>
      </c>
      <c r="L288" s="0" t="n">
        <f aca="false">VLOOKUP(A288,Soil!$B$2:$P$17,15,FALSE())</f>
        <v>0.6028</v>
      </c>
      <c r="M288" s="0" t="n">
        <f aca="false">SoilVeg!G288</f>
        <v>100</v>
      </c>
      <c r="N288" s="0" t="n">
        <f aca="false">SoilVeg!H288</f>
        <v>1</v>
      </c>
      <c r="O288" s="0" t="n">
        <f aca="false">VLOOKUP(A288,Soil!$B$2:$S$14,18,FALSE())</f>
        <v>0.01</v>
      </c>
    </row>
    <row r="289" customFormat="false" ht="14.25" hidden="false" customHeight="false" outlineLevel="0" collapsed="false">
      <c r="A289" s="1" t="str">
        <f aca="false">SoilVeg!B289</f>
        <v>SICL</v>
      </c>
      <c r="B289" s="1" t="str">
        <f aca="false">SoilVeg!D289</f>
        <v>AZPN</v>
      </c>
      <c r="C289" s="1" t="str">
        <f aca="false">SoilVeg!A289</f>
        <v>SICLAZPN</v>
      </c>
      <c r="D289" s="0" t="n">
        <f aca="false">IF(VLOOKUP(SoilVeg!C289,LU!$A$2:$O$27,15,FALSE())=0,VLOOKUP(A289,Soil!$B$2:$R$14,8,FALSE()),0.000000000001)</f>
        <v>1E-012</v>
      </c>
      <c r="E289" s="0" t="n">
        <f aca="false">IF(VLOOKUP(SoilVeg!C289,LU!$A$2:$O$27,15,FALSE())=0,VLOOKUP(A289,Soil!$B$2:$R$14,11,FALSE()),0.000000000001)</f>
        <v>1E-012</v>
      </c>
      <c r="F289" s="0" t="n">
        <f aca="false">VLOOKUP(A289,Soil!$B$2:$P$17,14,FALSE())</f>
        <v>0.012</v>
      </c>
      <c r="G289" s="0" t="n">
        <f aca="false">VLOOKUP(B289,LU!$B$1:$N$51,6,FALSE())</f>
        <v>0</v>
      </c>
      <c r="H289" s="0" t="n">
        <f aca="false">VLOOKUP(B289,LU!$B$1:$N$51,7,FALSE())</f>
        <v>0</v>
      </c>
      <c r="I289" s="0" t="n">
        <f aca="false">VLOOKUP(B289,LU!$B$1:$N$51,8,FALSE())</f>
        <v>0</v>
      </c>
      <c r="J289" s="0" t="n">
        <f aca="false">VLOOKUP(A289,Soil!$B$2:$P$17,13,FALSE())</f>
        <v>1.7025</v>
      </c>
      <c r="K289" s="0" t="n">
        <f aca="false">VLOOKUP(B289,LU!$B$1:$N$51,5,FALSE())</f>
        <v>0.01</v>
      </c>
      <c r="L289" s="0" t="n">
        <f aca="false">VLOOKUP(A289,Soil!$B$2:$P$17,15,FALSE())</f>
        <v>0.6028</v>
      </c>
      <c r="M289" s="0" t="n">
        <f aca="false">SoilVeg!G289</f>
        <v>100</v>
      </c>
      <c r="N289" s="0" t="n">
        <f aca="false">SoilVeg!H289</f>
        <v>1</v>
      </c>
      <c r="O289" s="0" t="n">
        <f aca="false">VLOOKUP(A289,Soil!$B$2:$S$14,18,FALSE())</f>
        <v>0.01</v>
      </c>
    </row>
    <row r="290" customFormat="false" ht="14.25" hidden="false" customHeight="false" outlineLevel="0" collapsed="false">
      <c r="A290" s="1" t="str">
        <f aca="false">SoilVeg!B290</f>
        <v>SICL</v>
      </c>
      <c r="B290" s="1" t="str">
        <f aca="false">SoilVeg!D290</f>
        <v>AZPPL</v>
      </c>
      <c r="C290" s="1" t="str">
        <f aca="false">SoilVeg!A290</f>
        <v>SICLAZPPL</v>
      </c>
      <c r="D290" s="0" t="n">
        <f aca="false">IF(VLOOKUP(SoilVeg!C290,LU!$A$2:$O$27,15,FALSE())=0,VLOOKUP(A290,Soil!$B$2:$R$14,8,FALSE()),0.000000000001)</f>
        <v>1.81567361111111E-006</v>
      </c>
      <c r="E290" s="0" t="n">
        <f aca="false">IF(VLOOKUP(SoilVeg!C290,LU!$A$2:$O$27,15,FALSE())=0,VLOOKUP(A290,Soil!$B$2:$R$14,11,FALSE()),0.000000000001)</f>
        <v>0.000129897137230224</v>
      </c>
      <c r="F290" s="0" t="n">
        <f aca="false">VLOOKUP(A290,Soil!$B$2:$P$17,14,FALSE())</f>
        <v>0.012</v>
      </c>
      <c r="G290" s="0" t="n">
        <f aca="false">VLOOKUP(B290,LU!$B$1:$N$51,6,FALSE())</f>
        <v>0</v>
      </c>
      <c r="H290" s="0" t="n">
        <f aca="false">VLOOKUP(B290,LU!$B$1:$N$51,7,FALSE())</f>
        <v>0</v>
      </c>
      <c r="I290" s="0" t="n">
        <f aca="false">VLOOKUP(B290,LU!$B$1:$N$51,8,FALSE())</f>
        <v>2.5</v>
      </c>
      <c r="J290" s="0" t="n">
        <f aca="false">VLOOKUP(A290,Soil!$B$2:$P$17,13,FALSE())</f>
        <v>1.7025</v>
      </c>
      <c r="K290" s="0" t="n">
        <f aca="false">VLOOKUP(B290,LU!$B$1:$N$51,5,FALSE())</f>
        <v>0.02</v>
      </c>
      <c r="L290" s="0" t="n">
        <f aca="false">VLOOKUP(A290,Soil!$B$2:$P$17,15,FALSE())</f>
        <v>0.6028</v>
      </c>
      <c r="M290" s="0" t="n">
        <f aca="false">SoilVeg!G290</f>
        <v>0.222</v>
      </c>
      <c r="N290" s="0" t="n">
        <f aca="false">SoilVeg!H290</f>
        <v>0.264</v>
      </c>
      <c r="O290" s="0" t="n">
        <f aca="false">VLOOKUP(A290,Soil!$B$2:$S$14,18,FALSE())</f>
        <v>0.01</v>
      </c>
    </row>
    <row r="291" customFormat="false" ht="14.25" hidden="false" customHeight="false" outlineLevel="0" collapsed="false">
      <c r="A291" s="1" t="str">
        <f aca="false">SoilVeg!B291</f>
        <v>SICL</v>
      </c>
      <c r="B291" s="1" t="str">
        <f aca="false">SoilVeg!D291</f>
        <v>AZPP</v>
      </c>
      <c r="C291" s="1" t="str">
        <f aca="false">SoilVeg!A291</f>
        <v>SICLAZPP</v>
      </c>
      <c r="D291" s="0" t="n">
        <f aca="false">IF(VLOOKUP(SoilVeg!C291,LU!$A$2:$O$27,15,FALSE())=0,VLOOKUP(A291,Soil!$B$2:$R$14,8,FALSE()),0.000000000001)</f>
        <v>1.81567361111111E-006</v>
      </c>
      <c r="E291" s="0" t="n">
        <f aca="false">IF(VLOOKUP(SoilVeg!C291,LU!$A$2:$O$27,15,FALSE())=0,VLOOKUP(A291,Soil!$B$2:$R$14,11,FALSE()),0.000000000001)</f>
        <v>0.000129897137230224</v>
      </c>
      <c r="F291" s="0" t="n">
        <f aca="false">VLOOKUP(A291,Soil!$B$2:$P$17,14,FALSE())</f>
        <v>0.012</v>
      </c>
      <c r="G291" s="0" t="n">
        <f aca="false">VLOOKUP(B291,LU!$B$1:$N$51,6,FALSE())</f>
        <v>0</v>
      </c>
      <c r="H291" s="0" t="n">
        <f aca="false">VLOOKUP(B291,LU!$B$1:$N$51,7,FALSE())</f>
        <v>0</v>
      </c>
      <c r="I291" s="0" t="n">
        <f aca="false">VLOOKUP(B291,LU!$B$1:$N$51,8,FALSE())</f>
        <v>7</v>
      </c>
      <c r="J291" s="0" t="n">
        <f aca="false">VLOOKUP(A291,Soil!$B$2:$P$17,13,FALSE())</f>
        <v>1.7025</v>
      </c>
      <c r="K291" s="0" t="n">
        <f aca="false">VLOOKUP(B291,LU!$B$1:$N$51,5,FALSE())</f>
        <v>0.1</v>
      </c>
      <c r="L291" s="0" t="n">
        <f aca="false">VLOOKUP(A291,Soil!$B$2:$P$17,15,FALSE())</f>
        <v>0.6028</v>
      </c>
      <c r="M291" s="0" t="n">
        <f aca="false">SoilVeg!G291</f>
        <v>22.2</v>
      </c>
      <c r="N291" s="0" t="n">
        <f aca="false">SoilVeg!H291</f>
        <v>0.264</v>
      </c>
      <c r="O291" s="0" t="n">
        <f aca="false">VLOOKUP(A291,Soil!$B$2:$S$14,18,FALSE())</f>
        <v>0.01</v>
      </c>
    </row>
    <row r="292" customFormat="false" ht="14.25" hidden="false" customHeight="false" outlineLevel="0" collapsed="false">
      <c r="A292" s="1" t="str">
        <f aca="false">SoilVeg!B292</f>
        <v>SICL</v>
      </c>
      <c r="B292" s="1" t="str">
        <f aca="false">SoilVeg!D292</f>
        <v>ETK</v>
      </c>
      <c r="C292" s="1" t="str">
        <f aca="false">SoilVeg!A292</f>
        <v>SICLETK</v>
      </c>
      <c r="D292" s="0" t="n">
        <f aca="false">IF(VLOOKUP(SoilVeg!C292,LU!$A$2:$O$27,15,FALSE())=0,VLOOKUP(A292,Soil!$B$2:$R$14,8,FALSE()),0.000000000001)</f>
        <v>1.81567361111111E-006</v>
      </c>
      <c r="E292" s="0" t="n">
        <f aca="false">IF(VLOOKUP(SoilVeg!C292,LU!$A$2:$O$27,15,FALSE())=0,VLOOKUP(A292,Soil!$B$2:$R$14,11,FALSE()),0.000000000001)</f>
        <v>0.000129897137230224</v>
      </c>
      <c r="F292" s="0" t="n">
        <f aca="false">VLOOKUP(A292,Soil!$B$2:$P$17,14,FALSE())</f>
        <v>0.012</v>
      </c>
      <c r="G292" s="0" t="n">
        <f aca="false">VLOOKUP(B292,LU!$B$1:$N$51,6,FALSE())</f>
        <v>1.4</v>
      </c>
      <c r="H292" s="0" t="n">
        <f aca="false">VLOOKUP(B292,LU!$B$1:$N$51,7,FALSE())</f>
        <v>0.65</v>
      </c>
      <c r="I292" s="0" t="n">
        <f aca="false">VLOOKUP(B292,LU!$B$1:$N$51,8,FALSE())</f>
        <v>8</v>
      </c>
      <c r="J292" s="0" t="n">
        <f aca="false">VLOOKUP(A292,Soil!$B$2:$P$17,13,FALSE())</f>
        <v>1.7025</v>
      </c>
      <c r="K292" s="0" t="n">
        <f aca="false">VLOOKUP(B292,LU!$B$1:$N$51,5,FALSE())</f>
        <v>0.35</v>
      </c>
      <c r="L292" s="0" t="n">
        <f aca="false">VLOOKUP(A292,Soil!$B$2:$P$17,15,FALSE())</f>
        <v>0.6028</v>
      </c>
      <c r="M292" s="0" t="n">
        <f aca="false">SoilVeg!G292</f>
        <v>22.2</v>
      </c>
      <c r="N292" s="0" t="n">
        <f aca="false">SoilVeg!H292</f>
        <v>0.264</v>
      </c>
      <c r="O292" s="0" t="n">
        <f aca="false">VLOOKUP(A292,Soil!$B$2:$S$14,18,FALSE())</f>
        <v>0.01</v>
      </c>
    </row>
    <row r="293" customFormat="false" ht="14.25" hidden="false" customHeight="false" outlineLevel="0" collapsed="false">
      <c r="A293" s="1" t="str">
        <f aca="false">SoilVeg!B293</f>
        <v>SICL</v>
      </c>
      <c r="B293" s="1" t="str">
        <f aca="false">SoilVeg!D293</f>
        <v>ETK1</v>
      </c>
      <c r="C293" s="1" t="str">
        <f aca="false">SoilVeg!A293</f>
        <v>SICLETK1</v>
      </c>
      <c r="D293" s="0" t="n">
        <f aca="false">IF(VLOOKUP(SoilVeg!C293,LU!$A$2:$O$27,15,FALSE())=0,VLOOKUP(A293,Soil!$B$2:$R$14,8,FALSE()),0.000000000001)</f>
        <v>1.81567361111111E-006</v>
      </c>
      <c r="E293" s="0" t="n">
        <f aca="false">IF(VLOOKUP(SoilVeg!C293,LU!$A$2:$O$27,15,FALSE())=0,VLOOKUP(A293,Soil!$B$2:$R$14,11,FALSE()),0.000000000001)</f>
        <v>0.000129897137230224</v>
      </c>
      <c r="F293" s="0" t="n">
        <f aca="false">VLOOKUP(A293,Soil!$B$2:$P$17,14,FALSE())</f>
        <v>0.012</v>
      </c>
      <c r="G293" s="0" t="n">
        <f aca="false">VLOOKUP(B293,LU!$B$1:$N$51,6,FALSE())</f>
        <v>1</v>
      </c>
      <c r="H293" s="0" t="n">
        <f aca="false">VLOOKUP(B293,LU!$B$1:$N$51,7,FALSE())</f>
        <v>0.4</v>
      </c>
      <c r="I293" s="0" t="n">
        <f aca="false">VLOOKUP(B293,LU!$B$1:$N$51,8,FALSE())</f>
        <v>5</v>
      </c>
      <c r="J293" s="0" t="n">
        <f aca="false">VLOOKUP(A293,Soil!$B$2:$P$17,13,FALSE())</f>
        <v>1.7025</v>
      </c>
      <c r="K293" s="0" t="n">
        <f aca="false">VLOOKUP(B293,LU!$B$1:$N$51,5,FALSE())</f>
        <v>0.15</v>
      </c>
      <c r="L293" s="0" t="n">
        <f aca="false">VLOOKUP(A293,Soil!$B$2:$P$17,15,FALSE())</f>
        <v>0.6028</v>
      </c>
      <c r="M293" s="0" t="n">
        <f aca="false">SoilVeg!G293</f>
        <v>22.2</v>
      </c>
      <c r="N293" s="0" t="n">
        <f aca="false">SoilVeg!H293</f>
        <v>0.264</v>
      </c>
      <c r="O293" s="0" t="n">
        <f aca="false">VLOOKUP(A293,Soil!$B$2:$S$14,18,FALSE())</f>
        <v>0.01</v>
      </c>
    </row>
    <row r="294" customFormat="false" ht="14.25" hidden="false" customHeight="false" outlineLevel="0" collapsed="false">
      <c r="A294" s="1" t="str">
        <f aca="false">SoilVeg!B294</f>
        <v>SICL</v>
      </c>
      <c r="B294" s="1" t="str">
        <f aca="false">SoilVeg!D294</f>
        <v>ETK2</v>
      </c>
      <c r="C294" s="1" t="str">
        <f aca="false">SoilVeg!A294</f>
        <v>SICLETK2</v>
      </c>
      <c r="D294" s="0" t="n">
        <f aca="false">IF(VLOOKUP(SoilVeg!C294,LU!$A$2:$O$27,15,FALSE())=0,VLOOKUP(A294,Soil!$B$2:$R$14,8,FALSE()),0.000000000001)</f>
        <v>1.81567361111111E-006</v>
      </c>
      <c r="E294" s="0" t="n">
        <f aca="false">IF(VLOOKUP(SoilVeg!C294,LU!$A$2:$O$27,15,FALSE())=0,VLOOKUP(A294,Soil!$B$2:$R$14,11,FALSE()),0.000000000001)</f>
        <v>0.000129897137230224</v>
      </c>
      <c r="F294" s="0" t="n">
        <f aca="false">VLOOKUP(A294,Soil!$B$2:$P$17,14,FALSE())</f>
        <v>0.012</v>
      </c>
      <c r="G294" s="0" t="n">
        <f aca="false">VLOOKUP(B294,LU!$B$1:$N$51,6,FALSE())</f>
        <v>1.1</v>
      </c>
      <c r="H294" s="0" t="n">
        <f aca="false">VLOOKUP(B294,LU!$B$1:$N$51,7,FALSE())</f>
        <v>0.4</v>
      </c>
      <c r="I294" s="0" t="n">
        <f aca="false">VLOOKUP(B294,LU!$B$1:$N$51,8,FALSE())</f>
        <v>7</v>
      </c>
      <c r="J294" s="0" t="n">
        <f aca="false">VLOOKUP(A294,Soil!$B$2:$P$17,13,FALSE())</f>
        <v>1.7025</v>
      </c>
      <c r="K294" s="0" t="n">
        <f aca="false">VLOOKUP(B294,LU!$B$1:$N$51,5,FALSE())</f>
        <v>0.35</v>
      </c>
      <c r="L294" s="0" t="n">
        <f aca="false">VLOOKUP(A294,Soil!$B$2:$P$17,15,FALSE())</f>
        <v>0.6028</v>
      </c>
      <c r="M294" s="0" t="n">
        <f aca="false">SoilVeg!G294</f>
        <v>22.2</v>
      </c>
      <c r="N294" s="0" t="n">
        <f aca="false">SoilVeg!H294</f>
        <v>0.264</v>
      </c>
      <c r="O294" s="0" t="n">
        <f aca="false">VLOOKUP(A294,Soil!$B$2:$S$14,18,FALSE())</f>
        <v>0.01</v>
      </c>
    </row>
    <row r="295" customFormat="false" ht="14.25" hidden="false" customHeight="false" outlineLevel="0" collapsed="false">
      <c r="A295" s="1" t="str">
        <f aca="false">SoilVeg!B295</f>
        <v>SICL</v>
      </c>
      <c r="B295" s="1" t="str">
        <f aca="false">SoilVeg!D295</f>
        <v>ETK3</v>
      </c>
      <c r="C295" s="1" t="str">
        <f aca="false">SoilVeg!A295</f>
        <v>SICLETK3</v>
      </c>
      <c r="D295" s="0" t="n">
        <f aca="false">IF(VLOOKUP(SoilVeg!C295,LU!$A$2:$O$27,15,FALSE())=0,VLOOKUP(A295,Soil!$B$2:$R$14,8,FALSE()),0.000000000001)</f>
        <v>1.81567361111111E-006</v>
      </c>
      <c r="E295" s="0" t="n">
        <f aca="false">IF(VLOOKUP(SoilVeg!C295,LU!$A$2:$O$27,15,FALSE())=0,VLOOKUP(A295,Soil!$B$2:$R$14,11,FALSE()),0.000000000001)</f>
        <v>0.000129897137230224</v>
      </c>
      <c r="F295" s="0" t="n">
        <f aca="false">VLOOKUP(A295,Soil!$B$2:$P$17,14,FALSE())</f>
        <v>0.012</v>
      </c>
      <c r="G295" s="0" t="n">
        <f aca="false">VLOOKUP(B295,LU!$B$1:$N$51,6,FALSE())</f>
        <v>1.35454545455</v>
      </c>
      <c r="H295" s="0" t="n">
        <f aca="false">VLOOKUP(B295,LU!$B$1:$N$51,7,FALSE())</f>
        <v>0.62272727273</v>
      </c>
      <c r="I295" s="0" t="n">
        <f aca="false">VLOOKUP(B295,LU!$B$1:$N$51,8,FALSE())</f>
        <v>10</v>
      </c>
      <c r="J295" s="0" t="n">
        <f aca="false">VLOOKUP(A295,Soil!$B$2:$P$17,13,FALSE())</f>
        <v>1.7025</v>
      </c>
      <c r="K295" s="0" t="n">
        <f aca="false">VLOOKUP(B295,LU!$B$1:$N$51,5,FALSE())</f>
        <v>0.4</v>
      </c>
      <c r="L295" s="0" t="n">
        <f aca="false">VLOOKUP(A295,Soil!$B$2:$P$17,15,FALSE())</f>
        <v>0.6028</v>
      </c>
      <c r="M295" s="0" t="n">
        <f aca="false">SoilVeg!G295</f>
        <v>22.2</v>
      </c>
      <c r="N295" s="0" t="n">
        <f aca="false">SoilVeg!H295</f>
        <v>0.264</v>
      </c>
      <c r="O295" s="0" t="n">
        <f aca="false">VLOOKUP(A295,Soil!$B$2:$S$14,18,FALSE())</f>
        <v>0.01</v>
      </c>
    </row>
    <row r="296" customFormat="false" ht="14.25" hidden="false" customHeight="false" outlineLevel="0" collapsed="false">
      <c r="A296" s="1" t="str">
        <f aca="false">SoilVeg!B296</f>
        <v>SICL</v>
      </c>
      <c r="B296" s="1" t="str">
        <f aca="false">SoilVeg!D296</f>
        <v>VT</v>
      </c>
      <c r="C296" s="1" t="str">
        <f aca="false">SoilVeg!A296</f>
        <v>SICLVT</v>
      </c>
      <c r="D296" s="0" t="n">
        <f aca="false">IF(VLOOKUP(SoilVeg!C296,LU!$A$2:$O$27,15,FALSE())=0,VLOOKUP(A296,Soil!$B$2:$R$14,8,FALSE()),0.000000000001)</f>
        <v>1E-012</v>
      </c>
      <c r="E296" s="0" t="n">
        <f aca="false">IF(VLOOKUP(SoilVeg!C296,LU!$A$2:$O$27,15,FALSE())=0,VLOOKUP(A296,Soil!$B$2:$R$14,11,FALSE()),0.000000000001)</f>
        <v>1E-012</v>
      </c>
      <c r="F296" s="0" t="n">
        <f aca="false">VLOOKUP(A296,Soil!$B$2:$P$17,14,FALSE())</f>
        <v>0.012</v>
      </c>
      <c r="G296" s="0" t="n">
        <f aca="false">VLOOKUP(B296,LU!$B$1:$N$51,6,FALSE())</f>
        <v>0</v>
      </c>
      <c r="H296" s="0" t="n">
        <f aca="false">VLOOKUP(B296,LU!$B$1:$N$51,7,FALSE())</f>
        <v>0</v>
      </c>
      <c r="I296" s="0" t="n">
        <f aca="false">VLOOKUP(B296,LU!$B$1:$N$51,8,FALSE())</f>
        <v>0</v>
      </c>
      <c r="J296" s="0" t="n">
        <f aca="false">VLOOKUP(A296,Soil!$B$2:$P$17,13,FALSE())</f>
        <v>1.7025</v>
      </c>
      <c r="K296" s="0" t="n">
        <f aca="false">VLOOKUP(B296,LU!$B$1:$N$51,5,FALSE())</f>
        <v>0.03</v>
      </c>
      <c r="L296" s="0" t="n">
        <f aca="false">VLOOKUP(A296,Soil!$B$2:$P$17,15,FALSE())</f>
        <v>0.6028</v>
      </c>
      <c r="M296" s="0" t="n">
        <f aca="false">SoilVeg!G296</f>
        <v>100</v>
      </c>
      <c r="N296" s="0" t="n">
        <f aca="false">SoilVeg!H296</f>
        <v>1</v>
      </c>
      <c r="O296" s="0" t="n">
        <f aca="false">VLOOKUP(A296,Soil!$B$2:$S$14,18,FALSE())</f>
        <v>0.01</v>
      </c>
    </row>
    <row r="297" customFormat="false" ht="14.25" hidden="false" customHeight="false" outlineLevel="0" collapsed="false">
      <c r="A297" s="1" t="str">
        <f aca="false">SoilVeg!B297</f>
        <v>SICL</v>
      </c>
      <c r="B297" s="1" t="str">
        <f aca="false">SoilVeg!D297</f>
        <v>VP</v>
      </c>
      <c r="C297" s="1" t="str">
        <f aca="false">SoilVeg!A297</f>
        <v>SICLVP</v>
      </c>
      <c r="D297" s="0" t="n">
        <f aca="false">IF(VLOOKUP(SoilVeg!C297,LU!$A$2:$O$27,15,FALSE())=0,VLOOKUP(A297,Soil!$B$2:$R$14,8,FALSE()),0.000000000001)</f>
        <v>1E-012</v>
      </c>
      <c r="E297" s="0" t="n">
        <f aca="false">IF(VLOOKUP(SoilVeg!C297,LU!$A$2:$O$27,15,FALSE())=0,VLOOKUP(A297,Soil!$B$2:$R$14,11,FALSE()),0.000000000001)</f>
        <v>1E-012</v>
      </c>
      <c r="F297" s="0" t="n">
        <f aca="false">VLOOKUP(A297,Soil!$B$2:$P$17,14,FALSE())</f>
        <v>0.012</v>
      </c>
      <c r="G297" s="0" t="n">
        <f aca="false">VLOOKUP(B297,LU!$B$1:$N$51,6,FALSE())</f>
        <v>0</v>
      </c>
      <c r="H297" s="0" t="n">
        <f aca="false">VLOOKUP(B297,LU!$B$1:$N$51,7,FALSE())</f>
        <v>0</v>
      </c>
      <c r="I297" s="0" t="n">
        <f aca="false">VLOOKUP(B297,LU!$B$1:$N$51,8,FALSE())</f>
        <v>0</v>
      </c>
      <c r="J297" s="0" t="n">
        <f aca="false">VLOOKUP(A297,Soil!$B$2:$P$17,13,FALSE())</f>
        <v>1.7025</v>
      </c>
      <c r="K297" s="0" t="n">
        <f aca="false">VLOOKUP(B297,LU!$B$1:$N$51,5,FALSE())</f>
        <v>0.01</v>
      </c>
      <c r="L297" s="0" t="n">
        <f aca="false">VLOOKUP(A297,Soil!$B$2:$P$17,15,FALSE())</f>
        <v>0.6028</v>
      </c>
      <c r="M297" s="0" t="n">
        <f aca="false">SoilVeg!G297</f>
        <v>100</v>
      </c>
      <c r="N297" s="0" t="n">
        <f aca="false">SoilVeg!H297</f>
        <v>1</v>
      </c>
      <c r="O297" s="0" t="n">
        <f aca="false">VLOOKUP(A297,Soil!$B$2:$S$14,18,FALSE())</f>
        <v>0.01</v>
      </c>
    </row>
    <row r="298" customFormat="false" ht="14.25" hidden="false" customHeight="false" outlineLevel="0" collapsed="false">
      <c r="A298" s="1" t="str">
        <f aca="false">SoilVeg!B298</f>
        <v>SICL</v>
      </c>
      <c r="B298" s="1" t="str">
        <f aca="false">SoilVeg!D298</f>
        <v>TPT</v>
      </c>
      <c r="C298" s="1" t="str">
        <f aca="false">SoilVeg!A298</f>
        <v>SICLTPT</v>
      </c>
      <c r="D298" s="0" t="n">
        <f aca="false">IF(VLOOKUP(SoilVeg!C298,LU!$A$2:$O$27,15,FALSE())=0,VLOOKUP(A298,Soil!$B$2:$R$14,8,FALSE()),0.000000000001)</f>
        <v>1.81567361111111E-006</v>
      </c>
      <c r="E298" s="0" t="n">
        <f aca="false">IF(VLOOKUP(SoilVeg!C298,LU!$A$2:$O$27,15,FALSE())=0,VLOOKUP(A298,Soil!$B$2:$R$14,11,FALSE()),0.000000000001)</f>
        <v>0.000129897137230224</v>
      </c>
      <c r="F298" s="0" t="n">
        <f aca="false">VLOOKUP(A298,Soil!$B$2:$P$17,14,FALSE())</f>
        <v>0.012</v>
      </c>
      <c r="G298" s="0" t="n">
        <f aca="false">VLOOKUP(B298,LU!$B$1:$N$51,6,FALSE())</f>
        <v>1.1</v>
      </c>
      <c r="H298" s="0" t="n">
        <f aca="false">VLOOKUP(B298,LU!$B$1:$N$51,7,FALSE())</f>
        <v>0.4</v>
      </c>
      <c r="I298" s="0" t="n">
        <f aca="false">VLOOKUP(B298,LU!$B$1:$N$51,8,FALSE())</f>
        <v>7</v>
      </c>
      <c r="J298" s="0" t="n">
        <f aca="false">VLOOKUP(A298,Soil!$B$2:$P$17,13,FALSE())</f>
        <v>1.7025</v>
      </c>
      <c r="K298" s="0" t="n">
        <f aca="false">VLOOKUP(B298,LU!$B$1:$N$51,5,FALSE())</f>
        <v>0.275</v>
      </c>
      <c r="L298" s="0" t="n">
        <f aca="false">VLOOKUP(A298,Soil!$B$2:$P$17,15,FALSE())</f>
        <v>0.6028</v>
      </c>
      <c r="M298" s="0" t="n">
        <f aca="false">SoilVeg!G298</f>
        <v>22.2</v>
      </c>
      <c r="N298" s="0" t="n">
        <f aca="false">SoilVeg!H298</f>
        <v>0.264</v>
      </c>
      <c r="O298" s="0" t="n">
        <f aca="false">VLOOKUP(A298,Soil!$B$2:$S$14,18,FALSE())</f>
        <v>0.01</v>
      </c>
    </row>
    <row r="299" customFormat="false" ht="14.25" hidden="false" customHeight="false" outlineLevel="0" collapsed="false">
      <c r="A299" s="1" t="str">
        <f aca="false">SoilVeg!B299</f>
        <v>SICL</v>
      </c>
      <c r="B299" s="1" t="str">
        <f aca="false">SoilVeg!D299</f>
        <v>VPT</v>
      </c>
      <c r="C299" s="1" t="str">
        <f aca="false">SoilVeg!A299</f>
        <v>SICLVPT</v>
      </c>
      <c r="D299" s="0" t="n">
        <f aca="false">IF(VLOOKUP(SoilVeg!C299,LU!$A$2:$O$27,15,FALSE())=0,VLOOKUP(A299,Soil!$B$2:$R$14,8,FALSE()),0.000000000001)</f>
        <v>1E-012</v>
      </c>
      <c r="E299" s="0" t="n">
        <f aca="false">IF(VLOOKUP(SoilVeg!C299,LU!$A$2:$O$27,15,FALSE())=0,VLOOKUP(A299,Soil!$B$2:$R$14,11,FALSE()),0.000000000001)</f>
        <v>1E-012</v>
      </c>
      <c r="F299" s="0" t="n">
        <f aca="false">VLOOKUP(A299,Soil!$B$2:$P$17,14,FALSE())</f>
        <v>0.012</v>
      </c>
      <c r="G299" s="0" t="n">
        <f aca="false">VLOOKUP(B299,LU!$B$1:$N$51,6,FALSE())</f>
        <v>0</v>
      </c>
      <c r="H299" s="0" t="n">
        <f aca="false">VLOOKUP(B299,LU!$B$1:$N$51,7,FALSE())</f>
        <v>0</v>
      </c>
      <c r="I299" s="0" t="n">
        <f aca="false">VLOOKUP(B299,LU!$B$1:$N$51,8,FALSE())</f>
        <v>150</v>
      </c>
      <c r="J299" s="0" t="n">
        <f aca="false">VLOOKUP(A299,Soil!$B$2:$P$17,13,FALSE())</f>
        <v>1.7025</v>
      </c>
      <c r="K299" s="0" t="n">
        <f aca="false">VLOOKUP(B299,LU!$B$1:$N$51,5,FALSE())</f>
        <v>0.01</v>
      </c>
      <c r="L299" s="0" t="n">
        <f aca="false">VLOOKUP(A299,Soil!$B$2:$P$17,15,FALSE())</f>
        <v>0.6028</v>
      </c>
      <c r="M299" s="0" t="n">
        <f aca="false">SoilVeg!G299</f>
        <v>100</v>
      </c>
      <c r="N299" s="0" t="n">
        <f aca="false">SoilVeg!H299</f>
        <v>1</v>
      </c>
      <c r="O299" s="0" t="n">
        <f aca="false">VLOOKUP(A299,Soil!$B$2:$S$14,18,FALSE())</f>
        <v>0.01</v>
      </c>
    </row>
    <row r="300" customFormat="false" ht="14.25" hidden="false" customHeight="false" outlineLevel="0" collapsed="false">
      <c r="A300" s="1" t="str">
        <f aca="false">SoilVeg!B300</f>
        <v>SICL</v>
      </c>
      <c r="B300" s="1" t="str">
        <f aca="false">SoilVeg!D300</f>
        <v>MOK</v>
      </c>
      <c r="C300" s="1" t="str">
        <f aca="false">SoilVeg!A300</f>
        <v>SICLMOK</v>
      </c>
      <c r="D300" s="0" t="n">
        <f aca="false">IF(VLOOKUP(SoilVeg!C300,LU!$A$2:$O$27,15,FALSE())=0,VLOOKUP(A300,Soil!$B$2:$R$14,8,FALSE()),0.000000000001)</f>
        <v>1.81567361111111E-006</v>
      </c>
      <c r="E300" s="0" t="n">
        <f aca="false">IF(VLOOKUP(SoilVeg!C300,LU!$A$2:$O$27,15,FALSE())=0,VLOOKUP(A300,Soil!$B$2:$R$14,11,FALSE()),0.000000000001)</f>
        <v>0.000129897137230224</v>
      </c>
      <c r="F300" s="0" t="n">
        <f aca="false">VLOOKUP(A300,Soil!$B$2:$P$17,14,FALSE())</f>
        <v>0.012</v>
      </c>
      <c r="G300" s="0" t="n">
        <f aca="false">VLOOKUP(B300,LU!$B$1:$N$51,6,FALSE())</f>
        <v>1.35454545455</v>
      </c>
      <c r="H300" s="0" t="n">
        <f aca="false">VLOOKUP(B300,LU!$B$1:$N$51,7,FALSE())</f>
        <v>0.62272727273</v>
      </c>
      <c r="I300" s="0" t="n">
        <f aca="false">VLOOKUP(B300,LU!$B$1:$N$51,8,FALSE())</f>
        <v>10</v>
      </c>
      <c r="J300" s="0" t="n">
        <f aca="false">VLOOKUP(A300,Soil!$B$2:$P$17,13,FALSE())</f>
        <v>1.7025</v>
      </c>
      <c r="K300" s="0" t="n">
        <f aca="false">VLOOKUP(B300,LU!$B$1:$N$51,5,FALSE())</f>
        <v>0.4</v>
      </c>
      <c r="L300" s="0" t="n">
        <f aca="false">VLOOKUP(A300,Soil!$B$2:$P$17,15,FALSE())</f>
        <v>0.6028</v>
      </c>
      <c r="M300" s="0" t="n">
        <f aca="false">SoilVeg!G300</f>
        <v>22.2</v>
      </c>
      <c r="N300" s="0" t="n">
        <f aca="false">SoilVeg!H300</f>
        <v>0.264</v>
      </c>
      <c r="O300" s="0" t="n">
        <f aca="false">VLOOKUP(A300,Soil!$B$2:$S$14,18,FALSE())</f>
        <v>0.01</v>
      </c>
    </row>
    <row r="301" customFormat="false" ht="14.25" hidden="false" customHeight="false" outlineLevel="0" collapsed="false">
      <c r="A301" s="1" t="str">
        <f aca="false">SoilVeg!B301</f>
        <v>SICL</v>
      </c>
      <c r="B301" s="1" t="str">
        <f aca="false">SoilVeg!D301</f>
        <v>RET</v>
      </c>
      <c r="C301" s="1" t="str">
        <f aca="false">SoilVeg!A301</f>
        <v>SICLRET</v>
      </c>
      <c r="D301" s="0" t="n">
        <f aca="false">IF(VLOOKUP(SoilVeg!C301,LU!$A$2:$O$27,15,FALSE())=0,VLOOKUP(A301,Soil!$B$2:$R$14,8,FALSE()),0.000000000001)</f>
        <v>1.81567361111111E-006</v>
      </c>
      <c r="E301" s="0" t="n">
        <f aca="false">IF(VLOOKUP(SoilVeg!C301,LU!$A$2:$O$27,15,FALSE())=0,VLOOKUP(A301,Soil!$B$2:$R$14,11,FALSE()),0.000000000001)</f>
        <v>0.000129897137230224</v>
      </c>
      <c r="F301" s="0" t="n">
        <f aca="false">VLOOKUP(A301,Soil!$B$2:$P$17,14,FALSE())</f>
        <v>0.012</v>
      </c>
      <c r="G301" s="0" t="n">
        <f aca="false">VLOOKUP(B301,LU!$B$1:$N$51,6,FALSE())</f>
        <v>1.1</v>
      </c>
      <c r="H301" s="0" t="n">
        <f aca="false">VLOOKUP(B301,LU!$B$1:$N$51,7,FALSE())</f>
        <v>0.4</v>
      </c>
      <c r="I301" s="0" t="n">
        <f aca="false">VLOOKUP(B301,LU!$B$1:$N$51,8,FALSE())</f>
        <v>150</v>
      </c>
      <c r="J301" s="0" t="n">
        <f aca="false">VLOOKUP(A301,Soil!$B$2:$P$17,13,FALSE())</f>
        <v>1.7025</v>
      </c>
      <c r="K301" s="0" t="n">
        <f aca="false">VLOOKUP(B301,LU!$B$1:$N$51,5,FALSE())</f>
        <v>0.275</v>
      </c>
      <c r="L301" s="0" t="n">
        <f aca="false">VLOOKUP(A301,Soil!$B$2:$P$17,15,FALSE())</f>
        <v>0.6028</v>
      </c>
      <c r="M301" s="0" t="n">
        <f aca="false">SoilVeg!G301</f>
        <v>22.2</v>
      </c>
      <c r="N301" s="0" t="n">
        <f aca="false">SoilVeg!H301</f>
        <v>0.264</v>
      </c>
      <c r="O301" s="0" t="n">
        <f aca="false">VLOOKUP(A301,Soil!$B$2:$S$14,18,FALSE())</f>
        <v>0.01</v>
      </c>
    </row>
    <row r="302" customFormat="false" ht="14.25" hidden="false" customHeight="false" outlineLevel="0" collapsed="false">
      <c r="A302" s="1" t="str">
        <f aca="false">SoilVeg!B302</f>
        <v>NO</v>
      </c>
      <c r="B302" s="1" t="str">
        <f aca="false">SoilVeg!D302</f>
        <v>OP</v>
      </c>
      <c r="C302" s="1" t="str">
        <f aca="false">SoilVeg!A302</f>
        <v>NOOP</v>
      </c>
      <c r="D302" s="0" t="n">
        <f aca="false">IF(VLOOKUP(SoilVeg!C302,LU!$A$2:$O$27,15,FALSE())=0,VLOOKUP(A302,Soil!$B$2:$R$14,8,FALSE()),0.000000000001)</f>
        <v>0</v>
      </c>
      <c r="E302" s="0" t="n">
        <f aca="false">IF(VLOOKUP(SoilVeg!C302,LU!$A$2:$O$27,15,FALSE())=0,VLOOKUP(A302,Soil!$B$2:$R$14,11,FALSE()),0.000000000001)</f>
        <v>0</v>
      </c>
      <c r="F302" s="0" t="n">
        <f aca="false">VLOOKUP(A302,Soil!$B$2:$P$17,14,FALSE())</f>
        <v>0.01</v>
      </c>
      <c r="G302" s="0" t="n">
        <f aca="false">VLOOKUP(B302,LU!$B$1:$N$51,6,FALSE())</f>
        <v>0.16</v>
      </c>
      <c r="H302" s="0" t="n">
        <f aca="false">VLOOKUP(B302,LU!$B$1:$N$51,7,FALSE())</f>
        <v>0.13</v>
      </c>
      <c r="I302" s="0" t="n">
        <f aca="false">VLOOKUP(B302,LU!$B$1:$N$51,8,FALSE())</f>
        <v>5</v>
      </c>
      <c r="J302" s="0" t="n">
        <f aca="false">VLOOKUP(A302,Soil!$B$2:$P$17,13,FALSE())</f>
        <v>1.5847</v>
      </c>
      <c r="K302" s="0" t="n">
        <f aca="false">VLOOKUP(B302,LU!$B$1:$N$51,5,FALSE())</f>
        <v>0.075</v>
      </c>
      <c r="L302" s="0" t="n">
        <f aca="false">VLOOKUP(A302,Soil!$B$2:$P$17,15,FALSE())</f>
        <v>0.48887216</v>
      </c>
      <c r="M302" s="0" t="n">
        <f aca="false">SoilVeg!G302</f>
        <v>50</v>
      </c>
      <c r="N302" s="0" t="n">
        <f aca="false">SoilVeg!H302</f>
        <v>3</v>
      </c>
      <c r="O302" s="0" t="n">
        <f aca="false">VLOOKUP(A302,Soil!$B$2:$S$14,18,FALSE())</f>
        <v>1</v>
      </c>
    </row>
    <row r="303" customFormat="false" ht="14.25" hidden="false" customHeight="false" outlineLevel="0" collapsed="false">
      <c r="A303" s="1" t="str">
        <f aca="false">SoilVeg!B303</f>
        <v>NO</v>
      </c>
      <c r="B303" s="1" t="str">
        <f aca="false">SoilVeg!D303</f>
        <v>OPTP</v>
      </c>
      <c r="C303" s="1" t="str">
        <f aca="false">SoilVeg!A303</f>
        <v>NOOPTP</v>
      </c>
      <c r="D303" s="0" t="n">
        <f aca="false">IF(VLOOKUP(SoilVeg!C303,LU!$A$2:$O$27,15,FALSE())=0,VLOOKUP(A303,Soil!$B$2:$R$14,8,FALSE()),0.000000000001)</f>
        <v>0</v>
      </c>
      <c r="E303" s="0" t="n">
        <f aca="false">IF(VLOOKUP(SoilVeg!C303,LU!$A$2:$O$27,15,FALSE())=0,VLOOKUP(A303,Soil!$B$2:$R$14,11,FALSE()),0.000000000001)</f>
        <v>0</v>
      </c>
      <c r="F303" s="0" t="n">
        <f aca="false">VLOOKUP(A303,Soil!$B$2:$P$17,14,FALSE())</f>
        <v>0.01</v>
      </c>
      <c r="G303" s="0" t="n">
        <f aca="false">VLOOKUP(B303,LU!$B$1:$N$51,6,FALSE())</f>
        <v>1.1</v>
      </c>
      <c r="H303" s="0" t="n">
        <f aca="false">VLOOKUP(B303,LU!$B$1:$N$51,7,FALSE())</f>
        <v>0.4</v>
      </c>
      <c r="I303" s="0" t="n">
        <f aca="false">VLOOKUP(B303,LU!$B$1:$N$51,8,FALSE())</f>
        <v>7</v>
      </c>
      <c r="J303" s="0" t="n">
        <f aca="false">VLOOKUP(A303,Soil!$B$2:$P$17,13,FALSE())</f>
        <v>1.5847</v>
      </c>
      <c r="K303" s="0" t="n">
        <f aca="false">VLOOKUP(B303,LU!$B$1:$N$51,5,FALSE())</f>
        <v>0.275</v>
      </c>
      <c r="L303" s="0" t="n">
        <f aca="false">VLOOKUP(A303,Soil!$B$2:$P$17,15,FALSE())</f>
        <v>0.48887216</v>
      </c>
      <c r="M303" s="0" t="n">
        <f aca="false">SoilVeg!G303</f>
        <v>100</v>
      </c>
      <c r="N303" s="0" t="n">
        <f aca="false">SoilVeg!H303</f>
        <v>3</v>
      </c>
      <c r="O303" s="0" t="n">
        <f aca="false">VLOOKUP(A303,Soil!$B$2:$S$14,18,FALSE())</f>
        <v>1</v>
      </c>
    </row>
    <row r="304" customFormat="false" ht="14.25" hidden="false" customHeight="false" outlineLevel="0" collapsed="false">
      <c r="A304" s="1" t="str">
        <f aca="false">SoilVeg!B304</f>
        <v>NO</v>
      </c>
      <c r="B304" s="1" t="str">
        <f aca="false">SoilVeg!D304</f>
        <v>OPSR</v>
      </c>
      <c r="C304" s="1" t="str">
        <f aca="false">SoilVeg!A304</f>
        <v>NOOPSR</v>
      </c>
      <c r="D304" s="0" t="n">
        <f aca="false">IF(VLOOKUP(SoilVeg!C304,LU!$A$2:$O$27,15,FALSE())=0,VLOOKUP(A304,Soil!$B$2:$R$14,8,FALSE()),0.000000000001)</f>
        <v>0</v>
      </c>
      <c r="E304" s="0" t="n">
        <f aca="false">IF(VLOOKUP(SoilVeg!C304,LU!$A$2:$O$27,15,FALSE())=0,VLOOKUP(A304,Soil!$B$2:$R$14,11,FALSE()),0.000000000001)</f>
        <v>0</v>
      </c>
      <c r="F304" s="0" t="n">
        <f aca="false">VLOOKUP(A304,Soil!$B$2:$P$17,14,FALSE())</f>
        <v>0.01</v>
      </c>
      <c r="G304" s="0" t="n">
        <f aca="false">VLOOKUP(B304,LU!$B$1:$N$51,6,FALSE())</f>
        <v>0.26</v>
      </c>
      <c r="H304" s="0" t="n">
        <f aca="false">VLOOKUP(B304,LU!$B$1:$N$51,7,FALSE())</f>
        <v>0.25</v>
      </c>
      <c r="I304" s="0" t="n">
        <f aca="false">VLOOKUP(B304,LU!$B$1:$N$51,8,FALSE())</f>
        <v>4</v>
      </c>
      <c r="J304" s="0" t="n">
        <f aca="false">VLOOKUP(A304,Soil!$B$2:$P$17,13,FALSE())</f>
        <v>1.5847</v>
      </c>
      <c r="K304" s="0" t="n">
        <f aca="false">VLOOKUP(B304,LU!$B$1:$N$51,5,FALSE())</f>
        <v>0.06</v>
      </c>
      <c r="L304" s="0" t="n">
        <f aca="false">VLOOKUP(A304,Soil!$B$2:$P$17,15,FALSE())</f>
        <v>0.48887216</v>
      </c>
      <c r="M304" s="0" t="n">
        <f aca="false">SoilVeg!G304</f>
        <v>40</v>
      </c>
      <c r="N304" s="0" t="n">
        <f aca="false">SoilVeg!H304</f>
        <v>3</v>
      </c>
      <c r="O304" s="0" t="n">
        <f aca="false">VLOOKUP(A304,Soil!$B$2:$S$14,18,FALSE())</f>
        <v>1</v>
      </c>
    </row>
    <row r="305" customFormat="false" ht="14.25" hidden="false" customHeight="false" outlineLevel="0" collapsed="false">
      <c r="A305" s="1" t="str">
        <f aca="false">SoilVeg!B305</f>
        <v>NO</v>
      </c>
      <c r="B305" s="1" t="str">
        <f aca="false">SoilVeg!D305</f>
        <v>OPUR</v>
      </c>
      <c r="C305" s="1" t="str">
        <f aca="false">SoilVeg!A305</f>
        <v>NOOPUR</v>
      </c>
      <c r="D305" s="0" t="n">
        <f aca="false">IF(VLOOKUP(SoilVeg!C305,LU!$A$2:$O$27,15,FALSE())=0,VLOOKUP(A305,Soil!$B$2:$R$14,8,FALSE()),0.000000000001)</f>
        <v>0</v>
      </c>
      <c r="E305" s="0" t="n">
        <f aca="false">IF(VLOOKUP(SoilVeg!C305,LU!$A$2:$O$27,15,FALSE())=0,VLOOKUP(A305,Soil!$B$2:$R$14,11,FALSE()),0.000000000001)</f>
        <v>0</v>
      </c>
      <c r="F305" s="0" t="n">
        <f aca="false">VLOOKUP(A305,Soil!$B$2:$P$17,14,FALSE())</f>
        <v>0.01</v>
      </c>
      <c r="G305" s="0" t="n">
        <f aca="false">VLOOKUP(B305,LU!$B$1:$N$51,6,FALSE())</f>
        <v>0.4</v>
      </c>
      <c r="H305" s="0" t="n">
        <f aca="false">VLOOKUP(B305,LU!$B$1:$N$51,7,FALSE())</f>
        <v>0.3</v>
      </c>
      <c r="I305" s="0" t="n">
        <f aca="false">VLOOKUP(B305,LU!$B$1:$N$51,8,FALSE())</f>
        <v>6</v>
      </c>
      <c r="J305" s="0" t="n">
        <f aca="false">VLOOKUP(A305,Soil!$B$2:$P$17,13,FALSE())</f>
        <v>1.5847</v>
      </c>
      <c r="K305" s="0" t="n">
        <f aca="false">VLOOKUP(B305,LU!$B$1:$N$51,5,FALSE())</f>
        <v>0.1</v>
      </c>
      <c r="L305" s="0" t="n">
        <f aca="false">VLOOKUP(A305,Soil!$B$2:$P$17,15,FALSE())</f>
        <v>0.48887216</v>
      </c>
      <c r="M305" s="0" t="n">
        <f aca="false">SoilVeg!G305</f>
        <v>50</v>
      </c>
      <c r="N305" s="0" t="n">
        <f aca="false">SoilVeg!H305</f>
        <v>3</v>
      </c>
      <c r="O305" s="0" t="n">
        <f aca="false">VLOOKUP(A305,Soil!$B$2:$S$14,18,FALSE())</f>
        <v>1</v>
      </c>
    </row>
    <row r="306" customFormat="false" ht="14.25" hidden="false" customHeight="false" outlineLevel="0" collapsed="false">
      <c r="A306" s="1" t="str">
        <f aca="false">SoilVeg!B306</f>
        <v>NO</v>
      </c>
      <c r="B306" s="1" t="str">
        <f aca="false">SoilVeg!D306</f>
        <v>OPU</v>
      </c>
      <c r="C306" s="1" t="str">
        <f aca="false">SoilVeg!A306</f>
        <v>NOOPU</v>
      </c>
      <c r="D306" s="0" t="n">
        <f aca="false">IF(VLOOKUP(SoilVeg!C306,LU!$A$2:$O$27,15,FALSE())=0,VLOOKUP(A306,Soil!$B$2:$R$14,8,FALSE()),0.000000000001)</f>
        <v>0</v>
      </c>
      <c r="E306" s="0" t="n">
        <f aca="false">IF(VLOOKUP(SoilVeg!C306,LU!$A$2:$O$27,15,FALSE())=0,VLOOKUP(A306,Soil!$B$2:$R$14,11,FALSE()),0.000000000001)</f>
        <v>0</v>
      </c>
      <c r="F306" s="0" t="n">
        <f aca="false">VLOOKUP(A306,Soil!$B$2:$P$17,14,FALSE())</f>
        <v>0.01</v>
      </c>
      <c r="G306" s="0" t="n">
        <f aca="false">VLOOKUP(B306,LU!$B$1:$N$51,6,FALSE())</f>
        <v>0</v>
      </c>
      <c r="H306" s="0" t="n">
        <f aca="false">VLOOKUP(B306,LU!$B$1:$N$51,7,FALSE())</f>
        <v>0</v>
      </c>
      <c r="I306" s="0" t="n">
        <f aca="false">VLOOKUP(B306,LU!$B$1:$N$51,8,FALSE())</f>
        <v>3.5</v>
      </c>
      <c r="J306" s="0" t="n">
        <f aca="false">VLOOKUP(A306,Soil!$B$2:$P$17,13,FALSE())</f>
        <v>1.5847</v>
      </c>
      <c r="K306" s="0" t="n">
        <f aca="false">VLOOKUP(B306,LU!$B$1:$N$51,5,FALSE())</f>
        <v>0.03</v>
      </c>
      <c r="L306" s="0" t="n">
        <f aca="false">VLOOKUP(A306,Soil!$B$2:$P$17,15,FALSE())</f>
        <v>0.48887216</v>
      </c>
      <c r="M306" s="0" t="n">
        <f aca="false">SoilVeg!G306</f>
        <v>33.3333333333333</v>
      </c>
      <c r="N306" s="0" t="n">
        <f aca="false">SoilVeg!H306</f>
        <v>3</v>
      </c>
      <c r="O306" s="0" t="n">
        <f aca="false">VLOOKUP(A306,Soil!$B$2:$S$14,18,FALSE())</f>
        <v>1</v>
      </c>
    </row>
    <row r="307" customFormat="false" ht="14.25" hidden="false" customHeight="false" outlineLevel="0" collapsed="false">
      <c r="A307" s="1" t="str">
        <f aca="false">SoilVeg!B307</f>
        <v>NO</v>
      </c>
      <c r="B307" s="1" t="str">
        <f aca="false">SoilVeg!D307</f>
        <v>TP</v>
      </c>
      <c r="C307" s="1" t="str">
        <f aca="false">SoilVeg!A307</f>
        <v>NOTP</v>
      </c>
      <c r="D307" s="0" t="n">
        <f aca="false">IF(VLOOKUP(SoilVeg!C307,LU!$A$2:$O$27,15,FALSE())=0,VLOOKUP(A307,Soil!$B$2:$R$14,8,FALSE()),0.000000000001)</f>
        <v>0</v>
      </c>
      <c r="E307" s="0" t="n">
        <f aca="false">IF(VLOOKUP(SoilVeg!C307,LU!$A$2:$O$27,15,FALSE())=0,VLOOKUP(A307,Soil!$B$2:$R$14,11,FALSE()),0.000000000001)</f>
        <v>0</v>
      </c>
      <c r="F307" s="0" t="n">
        <f aca="false">VLOOKUP(A307,Soil!$B$2:$P$17,14,FALSE())</f>
        <v>0.01</v>
      </c>
      <c r="G307" s="0" t="n">
        <f aca="false">VLOOKUP(B307,LU!$B$1:$N$51,6,FALSE())</f>
        <v>1.1</v>
      </c>
      <c r="H307" s="0" t="n">
        <f aca="false">VLOOKUP(B307,LU!$B$1:$N$51,7,FALSE())</f>
        <v>0.4</v>
      </c>
      <c r="I307" s="0" t="n">
        <f aca="false">VLOOKUP(B307,LU!$B$1:$N$51,8,FALSE())</f>
        <v>7</v>
      </c>
      <c r="J307" s="0" t="n">
        <f aca="false">VLOOKUP(A307,Soil!$B$2:$P$17,13,FALSE())</f>
        <v>1.5847</v>
      </c>
      <c r="K307" s="0" t="n">
        <f aca="false">VLOOKUP(B307,LU!$B$1:$N$51,5,FALSE())</f>
        <v>0.275</v>
      </c>
      <c r="L307" s="0" t="n">
        <f aca="false">VLOOKUP(A307,Soil!$B$2:$P$17,15,FALSE())</f>
        <v>0.48887216</v>
      </c>
      <c r="M307" s="0" t="n">
        <f aca="false">SoilVeg!G307</f>
        <v>100</v>
      </c>
      <c r="N307" s="0" t="n">
        <f aca="false">SoilVeg!H307</f>
        <v>3</v>
      </c>
      <c r="O307" s="0" t="n">
        <f aca="false">VLOOKUP(A307,Soil!$B$2:$S$14,18,FALSE())</f>
        <v>1</v>
      </c>
    </row>
    <row r="308" customFormat="false" ht="14.25" hidden="false" customHeight="false" outlineLevel="0" collapsed="false">
      <c r="A308" s="1" t="str">
        <f aca="false">SoilVeg!B308</f>
        <v>NO</v>
      </c>
      <c r="B308" s="1" t="str">
        <f aca="false">SoilVeg!D308</f>
        <v>LP</v>
      </c>
      <c r="C308" s="1" t="str">
        <f aca="false">SoilVeg!A308</f>
        <v>NOLP</v>
      </c>
      <c r="D308" s="0" t="n">
        <f aca="false">IF(VLOOKUP(SoilVeg!C308,LU!$A$2:$O$27,15,FALSE())=0,VLOOKUP(A308,Soil!$B$2:$R$14,8,FALSE()),0.000000000001)</f>
        <v>0</v>
      </c>
      <c r="E308" s="0" t="n">
        <f aca="false">IF(VLOOKUP(SoilVeg!C308,LU!$A$2:$O$27,15,FALSE())=0,VLOOKUP(A308,Soil!$B$2:$R$14,11,FALSE()),0.000000000001)</f>
        <v>0</v>
      </c>
      <c r="F308" s="0" t="n">
        <f aca="false">VLOOKUP(A308,Soil!$B$2:$P$17,14,FALSE())</f>
        <v>0.01</v>
      </c>
      <c r="G308" s="0" t="n">
        <f aca="false">VLOOKUP(B308,LU!$B$1:$N$51,6,FALSE())</f>
        <v>3</v>
      </c>
      <c r="H308" s="0" t="n">
        <f aca="false">VLOOKUP(B308,LU!$B$1:$N$51,7,FALSE())</f>
        <v>0.62272727273</v>
      </c>
      <c r="I308" s="0" t="n">
        <f aca="false">VLOOKUP(B308,LU!$B$1:$N$51,8,FALSE())</f>
        <v>9.45454545455</v>
      </c>
      <c r="J308" s="0" t="n">
        <f aca="false">VLOOKUP(A308,Soil!$B$2:$P$17,13,FALSE())</f>
        <v>1.5847</v>
      </c>
      <c r="K308" s="0" t="n">
        <f aca="false">VLOOKUP(B308,LU!$B$1:$N$51,5,FALSE())</f>
        <v>0.4</v>
      </c>
      <c r="L308" s="0" t="n">
        <f aca="false">VLOOKUP(A308,Soil!$B$2:$P$17,15,FALSE())</f>
        <v>0.48887216</v>
      </c>
      <c r="M308" s="0" t="n">
        <f aca="false">SoilVeg!G308</f>
        <v>100</v>
      </c>
      <c r="N308" s="0" t="n">
        <f aca="false">SoilVeg!H308</f>
        <v>3</v>
      </c>
      <c r="O308" s="0" t="n">
        <f aca="false">VLOOKUP(A308,Soil!$B$2:$S$14,18,FALSE())</f>
        <v>1</v>
      </c>
    </row>
    <row r="309" customFormat="false" ht="14.25" hidden="false" customHeight="false" outlineLevel="0" collapsed="false">
      <c r="A309" s="1" t="str">
        <f aca="false">SoilVeg!B309</f>
        <v>NO</v>
      </c>
      <c r="B309" s="1" t="str">
        <f aca="false">SoilVeg!D309</f>
        <v>LPL</v>
      </c>
      <c r="C309" s="1" t="str">
        <f aca="false">SoilVeg!A309</f>
        <v>NOLPL</v>
      </c>
      <c r="D309" s="0" t="n">
        <f aca="false">IF(VLOOKUP(SoilVeg!C309,LU!$A$2:$O$27,15,FALSE())=0,VLOOKUP(A309,Soil!$B$2:$R$14,8,FALSE()),0.000000000001)</f>
        <v>0</v>
      </c>
      <c r="E309" s="0" t="n">
        <f aca="false">IF(VLOOKUP(SoilVeg!C309,LU!$A$2:$O$27,15,FALSE())=0,VLOOKUP(A309,Soil!$B$2:$R$14,11,FALSE()),0.000000000001)</f>
        <v>0</v>
      </c>
      <c r="F309" s="0" t="n">
        <f aca="false">VLOOKUP(A309,Soil!$B$2:$P$17,14,FALSE())</f>
        <v>0.01</v>
      </c>
      <c r="G309" s="0" t="n">
        <f aca="false">VLOOKUP(B309,LU!$B$1:$N$51,6,FALSE())</f>
        <v>4</v>
      </c>
      <c r="H309" s="0" t="n">
        <f aca="false">VLOOKUP(B309,LU!$B$1:$N$51,7,FALSE())</f>
        <v>0.62272727273</v>
      </c>
      <c r="I309" s="0" t="n">
        <f aca="false">VLOOKUP(B309,LU!$B$1:$N$51,8,FALSE())</f>
        <v>10.5</v>
      </c>
      <c r="J309" s="0" t="n">
        <f aca="false">VLOOKUP(A309,Soil!$B$2:$P$17,13,FALSE())</f>
        <v>1.5847</v>
      </c>
      <c r="K309" s="0" t="n">
        <f aca="false">VLOOKUP(B309,LU!$B$1:$N$51,5,FALSE())</f>
        <v>0.6</v>
      </c>
      <c r="L309" s="0" t="n">
        <f aca="false">VLOOKUP(A309,Soil!$B$2:$P$17,15,FALSE())</f>
        <v>0.48887216</v>
      </c>
      <c r="M309" s="0" t="n">
        <f aca="false">SoilVeg!G309</f>
        <v>100</v>
      </c>
      <c r="N309" s="0" t="n">
        <f aca="false">SoilVeg!H309</f>
        <v>3</v>
      </c>
      <c r="O309" s="0" t="n">
        <f aca="false">VLOOKUP(A309,Soil!$B$2:$S$14,18,FALSE())</f>
        <v>1</v>
      </c>
    </row>
    <row r="310" customFormat="false" ht="14.25" hidden="false" customHeight="false" outlineLevel="0" collapsed="false">
      <c r="A310" s="1" t="str">
        <f aca="false">SoilVeg!B310</f>
        <v>NO</v>
      </c>
      <c r="B310" s="1" t="str">
        <f aca="false">SoilVeg!D310</f>
        <v>LPJ</v>
      </c>
      <c r="C310" s="1" t="str">
        <f aca="false">SoilVeg!A310</f>
        <v>NOLPJ</v>
      </c>
      <c r="D310" s="0" t="n">
        <f aca="false">IF(VLOOKUP(SoilVeg!C310,LU!$A$2:$O$27,15,FALSE())=0,VLOOKUP(A310,Soil!$B$2:$R$14,8,FALSE()),0.000000000001)</f>
        <v>0</v>
      </c>
      <c r="E310" s="0" t="n">
        <f aca="false">IF(VLOOKUP(SoilVeg!C310,LU!$A$2:$O$27,15,FALSE())=0,VLOOKUP(A310,Soil!$B$2:$R$14,11,FALSE()),0.000000000001)</f>
        <v>0</v>
      </c>
      <c r="F310" s="0" t="n">
        <f aca="false">VLOOKUP(A310,Soil!$B$2:$P$17,14,FALSE())</f>
        <v>0.01</v>
      </c>
      <c r="G310" s="0" t="n">
        <f aca="false">VLOOKUP(B310,LU!$B$1:$N$51,6,FALSE())</f>
        <v>3</v>
      </c>
      <c r="H310" s="0" t="n">
        <f aca="false">VLOOKUP(B310,LU!$B$1:$N$51,7,FALSE())</f>
        <v>0.62272727273</v>
      </c>
      <c r="I310" s="0" t="n">
        <f aca="false">VLOOKUP(B310,LU!$B$1:$N$51,8,FALSE())</f>
        <v>6.5</v>
      </c>
      <c r="J310" s="0" t="n">
        <f aca="false">VLOOKUP(A310,Soil!$B$2:$P$17,13,FALSE())</f>
        <v>1.5847</v>
      </c>
      <c r="K310" s="0" t="n">
        <f aca="false">VLOOKUP(B310,LU!$B$1:$N$51,5,FALSE())</f>
        <v>0.35</v>
      </c>
      <c r="L310" s="0" t="n">
        <f aca="false">VLOOKUP(A310,Soil!$B$2:$P$17,15,FALSE())</f>
        <v>0.48887216</v>
      </c>
      <c r="M310" s="0" t="n">
        <f aca="false">SoilVeg!G310</f>
        <v>100</v>
      </c>
      <c r="N310" s="0" t="n">
        <f aca="false">SoilVeg!H310</f>
        <v>3</v>
      </c>
      <c r="O310" s="0" t="n">
        <f aca="false">VLOOKUP(A310,Soil!$B$2:$S$14,18,FALSE())</f>
        <v>1</v>
      </c>
    </row>
    <row r="311" customFormat="false" ht="14.25" hidden="false" customHeight="false" outlineLevel="0" collapsed="false">
      <c r="A311" s="1" t="str">
        <f aca="false">SoilVeg!B311</f>
        <v>NO</v>
      </c>
      <c r="B311" s="1" t="str">
        <f aca="false">SoilVeg!D311</f>
        <v>LPS</v>
      </c>
      <c r="C311" s="1" t="str">
        <f aca="false">SoilVeg!A311</f>
        <v>NOLPS</v>
      </c>
      <c r="D311" s="0" t="n">
        <f aca="false">IF(VLOOKUP(SoilVeg!C311,LU!$A$2:$O$27,15,FALSE())=0,VLOOKUP(A311,Soil!$B$2:$R$14,8,FALSE()),0.000000000001)</f>
        <v>0</v>
      </c>
      <c r="E311" s="0" t="n">
        <f aca="false">IF(VLOOKUP(SoilVeg!C311,LU!$A$2:$O$27,15,FALSE())=0,VLOOKUP(A311,Soil!$B$2:$R$14,11,FALSE()),0.000000000001)</f>
        <v>0</v>
      </c>
      <c r="F311" s="0" t="n">
        <f aca="false">VLOOKUP(A311,Soil!$B$2:$P$17,14,FALSE())</f>
        <v>0.01</v>
      </c>
      <c r="G311" s="0" t="n">
        <f aca="false">VLOOKUP(B311,LU!$B$1:$N$51,6,FALSE())</f>
        <v>4.5</v>
      </c>
      <c r="H311" s="0" t="n">
        <f aca="false">VLOOKUP(B311,LU!$B$1:$N$51,7,FALSE())</f>
        <v>0.8</v>
      </c>
      <c r="I311" s="0" t="n">
        <f aca="false">VLOOKUP(B311,LU!$B$1:$N$51,8,FALSE())</f>
        <v>15</v>
      </c>
      <c r="J311" s="0" t="n">
        <f aca="false">VLOOKUP(A311,Soil!$B$2:$P$17,13,FALSE())</f>
        <v>1.5847</v>
      </c>
      <c r="K311" s="0" t="n">
        <f aca="false">VLOOKUP(B311,LU!$B$1:$N$51,5,FALSE())</f>
        <v>0.8</v>
      </c>
      <c r="L311" s="0" t="n">
        <f aca="false">VLOOKUP(A311,Soil!$B$2:$P$17,15,FALSE())</f>
        <v>0.48887216</v>
      </c>
      <c r="M311" s="0" t="n">
        <f aca="false">SoilVeg!G311</f>
        <v>100</v>
      </c>
      <c r="N311" s="0" t="n">
        <f aca="false">SoilVeg!H311</f>
        <v>3</v>
      </c>
      <c r="O311" s="0" t="n">
        <f aca="false">VLOOKUP(A311,Soil!$B$2:$S$14,18,FALSE())</f>
        <v>1</v>
      </c>
    </row>
    <row r="312" customFormat="false" ht="14.25" hidden="false" customHeight="false" outlineLevel="0" collapsed="false">
      <c r="A312" s="1" t="str">
        <f aca="false">SoilVeg!B312</f>
        <v>NO</v>
      </c>
      <c r="B312" s="1" t="str">
        <f aca="false">SoilVeg!D312</f>
        <v>LPK</v>
      </c>
      <c r="C312" s="1" t="str">
        <f aca="false">SoilVeg!A312</f>
        <v>NOLPK</v>
      </c>
      <c r="D312" s="0" t="n">
        <f aca="false">IF(VLOOKUP(SoilVeg!C312,LU!$A$2:$O$27,15,FALSE())=0,VLOOKUP(A312,Soil!$B$2:$R$14,8,FALSE()),0.000000000001)</f>
        <v>0</v>
      </c>
      <c r="E312" s="0" t="n">
        <f aca="false">IF(VLOOKUP(SoilVeg!C312,LU!$A$2:$O$27,15,FALSE())=0,VLOOKUP(A312,Soil!$B$2:$R$14,11,FALSE()),0.000000000001)</f>
        <v>0</v>
      </c>
      <c r="F312" s="0" t="n">
        <f aca="false">VLOOKUP(A312,Soil!$B$2:$P$17,14,FALSE())</f>
        <v>0.01</v>
      </c>
      <c r="G312" s="0" t="n">
        <f aca="false">VLOOKUP(B312,LU!$B$1:$N$51,6,FALSE())</f>
        <v>3</v>
      </c>
      <c r="H312" s="0" t="n">
        <f aca="false">VLOOKUP(B312,LU!$B$1:$N$51,7,FALSE())</f>
        <v>0.6</v>
      </c>
      <c r="I312" s="0" t="n">
        <f aca="false">VLOOKUP(B312,LU!$B$1:$N$51,8,FALSE())</f>
        <v>15</v>
      </c>
      <c r="J312" s="0" t="n">
        <f aca="false">VLOOKUP(A312,Soil!$B$2:$P$17,13,FALSE())</f>
        <v>1.5847</v>
      </c>
      <c r="K312" s="0" t="n">
        <f aca="false">VLOOKUP(B312,LU!$B$1:$N$51,5,FALSE())</f>
        <v>0.8</v>
      </c>
      <c r="L312" s="0" t="n">
        <f aca="false">VLOOKUP(A312,Soil!$B$2:$P$17,15,FALSE())</f>
        <v>0.48887216</v>
      </c>
      <c r="M312" s="0" t="n">
        <f aca="false">SoilVeg!G312</f>
        <v>100</v>
      </c>
      <c r="N312" s="0" t="n">
        <f aca="false">SoilVeg!H312</f>
        <v>3</v>
      </c>
      <c r="O312" s="0" t="n">
        <f aca="false">VLOOKUP(A312,Soil!$B$2:$S$14,18,FALSE())</f>
        <v>1</v>
      </c>
    </row>
    <row r="313" customFormat="false" ht="14.25" hidden="false" customHeight="false" outlineLevel="0" collapsed="false">
      <c r="A313" s="1" t="str">
        <f aca="false">SoilVeg!B313</f>
        <v>NO</v>
      </c>
      <c r="B313" s="1" t="str">
        <f aca="false">SoilVeg!D313</f>
        <v>AZP</v>
      </c>
      <c r="C313" s="1" t="str">
        <f aca="false">SoilVeg!A313</f>
        <v>NOAZP</v>
      </c>
      <c r="D313" s="0" t="n">
        <f aca="false">IF(VLOOKUP(SoilVeg!C313,LU!$A$2:$O$27,15,FALSE())=0,VLOOKUP(A313,Soil!$B$2:$R$14,8,FALSE()),0.000000000001)</f>
        <v>1E-012</v>
      </c>
      <c r="E313" s="0" t="n">
        <f aca="false">IF(VLOOKUP(SoilVeg!C313,LU!$A$2:$O$27,15,FALSE())=0,VLOOKUP(A313,Soil!$B$2:$R$14,11,FALSE()),0.000000000001)</f>
        <v>1E-012</v>
      </c>
      <c r="F313" s="0" t="n">
        <f aca="false">VLOOKUP(A313,Soil!$B$2:$P$17,14,FALSE())</f>
        <v>0.01</v>
      </c>
      <c r="G313" s="0" t="n">
        <f aca="false">VLOOKUP(B313,LU!$B$1:$N$51,6,FALSE())</f>
        <v>0</v>
      </c>
      <c r="H313" s="0" t="n">
        <f aca="false">VLOOKUP(B313,LU!$B$1:$N$51,7,FALSE())</f>
        <v>0</v>
      </c>
      <c r="I313" s="0" t="n">
        <f aca="false">VLOOKUP(B313,LU!$B$1:$N$51,8,FALSE())</f>
        <v>2.5</v>
      </c>
      <c r="J313" s="0" t="n">
        <f aca="false">VLOOKUP(A313,Soil!$B$2:$P$17,13,FALSE())</f>
        <v>1.5847</v>
      </c>
      <c r="K313" s="0" t="n">
        <f aca="false">VLOOKUP(B313,LU!$B$1:$N$51,5,FALSE())</f>
        <v>0.05</v>
      </c>
      <c r="L313" s="0" t="n">
        <f aca="false">VLOOKUP(A313,Soil!$B$2:$P$17,15,FALSE())</f>
        <v>0.48887216</v>
      </c>
      <c r="M313" s="0" t="n">
        <f aca="false">SoilVeg!G313</f>
        <v>100</v>
      </c>
      <c r="N313" s="0" t="n">
        <f aca="false">SoilVeg!H313</f>
        <v>1</v>
      </c>
      <c r="O313" s="0" t="n">
        <f aca="false">VLOOKUP(A313,Soil!$B$2:$S$14,18,FALSE())</f>
        <v>1</v>
      </c>
    </row>
    <row r="314" customFormat="false" ht="14.25" hidden="false" customHeight="false" outlineLevel="0" collapsed="false">
      <c r="A314" s="1" t="str">
        <f aca="false">SoilVeg!B314</f>
        <v>NO</v>
      </c>
      <c r="B314" s="1" t="str">
        <f aca="false">SoilVeg!D314</f>
        <v>AZPN</v>
      </c>
      <c r="C314" s="1" t="str">
        <f aca="false">SoilVeg!A314</f>
        <v>NOAZPN</v>
      </c>
      <c r="D314" s="0" t="n">
        <f aca="false">IF(VLOOKUP(SoilVeg!C314,LU!$A$2:$O$27,15,FALSE())=0,VLOOKUP(A314,Soil!$B$2:$R$14,8,FALSE()),0.000000000001)</f>
        <v>1E-012</v>
      </c>
      <c r="E314" s="0" t="n">
        <f aca="false">IF(VLOOKUP(SoilVeg!C314,LU!$A$2:$O$27,15,FALSE())=0,VLOOKUP(A314,Soil!$B$2:$R$14,11,FALSE()),0.000000000001)</f>
        <v>1E-012</v>
      </c>
      <c r="F314" s="0" t="n">
        <f aca="false">VLOOKUP(A314,Soil!$B$2:$P$17,14,FALSE())</f>
        <v>0.01</v>
      </c>
      <c r="G314" s="0" t="n">
        <f aca="false">VLOOKUP(B314,LU!$B$1:$N$51,6,FALSE())</f>
        <v>0</v>
      </c>
      <c r="H314" s="0" t="n">
        <f aca="false">VLOOKUP(B314,LU!$B$1:$N$51,7,FALSE())</f>
        <v>0</v>
      </c>
      <c r="I314" s="0" t="n">
        <f aca="false">VLOOKUP(B314,LU!$B$1:$N$51,8,FALSE())</f>
        <v>0</v>
      </c>
      <c r="J314" s="0" t="n">
        <f aca="false">VLOOKUP(A314,Soil!$B$2:$P$17,13,FALSE())</f>
        <v>1.5847</v>
      </c>
      <c r="K314" s="0" t="n">
        <f aca="false">VLOOKUP(B314,LU!$B$1:$N$51,5,FALSE())</f>
        <v>0.01</v>
      </c>
      <c r="L314" s="0" t="n">
        <f aca="false">VLOOKUP(A314,Soil!$B$2:$P$17,15,FALSE())</f>
        <v>0.48887216</v>
      </c>
      <c r="M314" s="0" t="n">
        <f aca="false">SoilVeg!G314</f>
        <v>100</v>
      </c>
      <c r="N314" s="0" t="n">
        <f aca="false">SoilVeg!H314</f>
        <v>1</v>
      </c>
      <c r="O314" s="0" t="n">
        <f aca="false">VLOOKUP(A314,Soil!$B$2:$S$14,18,FALSE())</f>
        <v>1</v>
      </c>
    </row>
    <row r="315" customFormat="false" ht="14.25" hidden="false" customHeight="false" outlineLevel="0" collapsed="false">
      <c r="A315" s="1" t="str">
        <f aca="false">SoilVeg!B315</f>
        <v>NO</v>
      </c>
      <c r="B315" s="1" t="str">
        <f aca="false">SoilVeg!D315</f>
        <v>AZPPL</v>
      </c>
      <c r="C315" s="1" t="str">
        <f aca="false">SoilVeg!A315</f>
        <v>NOAZPPL</v>
      </c>
      <c r="D315" s="0" t="n">
        <f aca="false">IF(VLOOKUP(SoilVeg!C315,LU!$A$2:$O$27,15,FALSE())=0,VLOOKUP(A315,Soil!$B$2:$R$14,8,FALSE()),0.000000000001)</f>
        <v>0</v>
      </c>
      <c r="E315" s="0" t="n">
        <f aca="false">IF(VLOOKUP(SoilVeg!C315,LU!$A$2:$O$27,15,FALSE())=0,VLOOKUP(A315,Soil!$B$2:$R$14,11,FALSE()),0.000000000001)</f>
        <v>0</v>
      </c>
      <c r="F315" s="0" t="n">
        <f aca="false">VLOOKUP(A315,Soil!$B$2:$P$17,14,FALSE())</f>
        <v>0.01</v>
      </c>
      <c r="G315" s="0" t="n">
        <f aca="false">VLOOKUP(B315,LU!$B$1:$N$51,6,FALSE())</f>
        <v>0</v>
      </c>
      <c r="H315" s="0" t="n">
        <f aca="false">VLOOKUP(B315,LU!$B$1:$N$51,7,FALSE())</f>
        <v>0</v>
      </c>
      <c r="I315" s="0" t="n">
        <f aca="false">VLOOKUP(B315,LU!$B$1:$N$51,8,FALSE())</f>
        <v>2.5</v>
      </c>
      <c r="J315" s="0" t="n">
        <f aca="false">VLOOKUP(A315,Soil!$B$2:$P$17,13,FALSE())</f>
        <v>1.5847</v>
      </c>
      <c r="K315" s="0" t="n">
        <f aca="false">VLOOKUP(B315,LU!$B$1:$N$51,5,FALSE())</f>
        <v>0.02</v>
      </c>
      <c r="L315" s="0" t="n">
        <f aca="false">VLOOKUP(A315,Soil!$B$2:$P$17,15,FALSE())</f>
        <v>0.48887216</v>
      </c>
      <c r="M315" s="0" t="n">
        <f aca="false">SoilVeg!G315</f>
        <v>1</v>
      </c>
      <c r="N315" s="0" t="n">
        <f aca="false">SoilVeg!H315</f>
        <v>3</v>
      </c>
      <c r="O315" s="0" t="n">
        <f aca="false">VLOOKUP(A315,Soil!$B$2:$S$14,18,FALSE())</f>
        <v>1</v>
      </c>
    </row>
    <row r="316" customFormat="false" ht="14.25" hidden="false" customHeight="false" outlineLevel="0" collapsed="false">
      <c r="A316" s="1" t="str">
        <f aca="false">SoilVeg!B316</f>
        <v>NO</v>
      </c>
      <c r="B316" s="1" t="str">
        <f aca="false">SoilVeg!D316</f>
        <v>AZPP</v>
      </c>
      <c r="C316" s="1" t="str">
        <f aca="false">SoilVeg!A316</f>
        <v>NOAZPP</v>
      </c>
      <c r="D316" s="0" t="n">
        <f aca="false">IF(VLOOKUP(SoilVeg!C316,LU!$A$2:$O$27,15,FALSE())=0,VLOOKUP(A316,Soil!$B$2:$R$14,8,FALSE()),0.000000000001)</f>
        <v>0</v>
      </c>
      <c r="E316" s="0" t="n">
        <f aca="false">IF(VLOOKUP(SoilVeg!C316,LU!$A$2:$O$27,15,FALSE())=0,VLOOKUP(A316,Soil!$B$2:$R$14,11,FALSE()),0.000000000001)</f>
        <v>0</v>
      </c>
      <c r="F316" s="0" t="n">
        <f aca="false">VLOOKUP(A316,Soil!$B$2:$P$17,14,FALSE())</f>
        <v>0.01</v>
      </c>
      <c r="G316" s="0" t="n">
        <f aca="false">VLOOKUP(B316,LU!$B$1:$N$51,6,FALSE())</f>
        <v>0</v>
      </c>
      <c r="H316" s="0" t="n">
        <f aca="false">VLOOKUP(B316,LU!$B$1:$N$51,7,FALSE())</f>
        <v>0</v>
      </c>
      <c r="I316" s="0" t="n">
        <f aca="false">VLOOKUP(B316,LU!$B$1:$N$51,8,FALSE())</f>
        <v>7</v>
      </c>
      <c r="J316" s="0" t="n">
        <f aca="false">VLOOKUP(A316,Soil!$B$2:$P$17,13,FALSE())</f>
        <v>1.5847</v>
      </c>
      <c r="K316" s="0" t="n">
        <f aca="false">VLOOKUP(B316,LU!$B$1:$N$51,5,FALSE())</f>
        <v>0.1</v>
      </c>
      <c r="L316" s="0" t="n">
        <f aca="false">VLOOKUP(A316,Soil!$B$2:$P$17,15,FALSE())</f>
        <v>0.48887216</v>
      </c>
      <c r="M316" s="0" t="n">
        <f aca="false">SoilVeg!G316</f>
        <v>100</v>
      </c>
      <c r="N316" s="0" t="n">
        <f aca="false">SoilVeg!H316</f>
        <v>3</v>
      </c>
      <c r="O316" s="0" t="n">
        <f aca="false">VLOOKUP(A316,Soil!$B$2:$S$14,18,FALSE())</f>
        <v>1</v>
      </c>
    </row>
    <row r="317" customFormat="false" ht="14.25" hidden="false" customHeight="false" outlineLevel="0" collapsed="false">
      <c r="A317" s="1" t="str">
        <f aca="false">SoilVeg!B317</f>
        <v>NO</v>
      </c>
      <c r="B317" s="1" t="str">
        <f aca="false">SoilVeg!D317</f>
        <v>ETK</v>
      </c>
      <c r="C317" s="1" t="str">
        <f aca="false">SoilVeg!A317</f>
        <v>NOETK</v>
      </c>
      <c r="D317" s="0" t="n">
        <f aca="false">IF(VLOOKUP(SoilVeg!C317,LU!$A$2:$O$27,15,FALSE())=0,VLOOKUP(A317,Soil!$B$2:$R$14,8,FALSE()),0.000000000001)</f>
        <v>0</v>
      </c>
      <c r="E317" s="0" t="n">
        <f aca="false">IF(VLOOKUP(SoilVeg!C317,LU!$A$2:$O$27,15,FALSE())=0,VLOOKUP(A317,Soil!$B$2:$R$14,11,FALSE()),0.000000000001)</f>
        <v>0</v>
      </c>
      <c r="F317" s="0" t="n">
        <f aca="false">VLOOKUP(A317,Soil!$B$2:$P$17,14,FALSE())</f>
        <v>0.01</v>
      </c>
      <c r="G317" s="0" t="n">
        <f aca="false">VLOOKUP(B317,LU!$B$1:$N$51,6,FALSE())</f>
        <v>1.4</v>
      </c>
      <c r="H317" s="0" t="n">
        <f aca="false">VLOOKUP(B317,LU!$B$1:$N$51,7,FALSE())</f>
        <v>0.65</v>
      </c>
      <c r="I317" s="0" t="n">
        <f aca="false">VLOOKUP(B317,LU!$B$1:$N$51,8,FALSE())</f>
        <v>8</v>
      </c>
      <c r="J317" s="0" t="n">
        <f aca="false">VLOOKUP(A317,Soil!$B$2:$P$17,13,FALSE())</f>
        <v>1.5847</v>
      </c>
      <c r="K317" s="0" t="n">
        <f aca="false">VLOOKUP(B317,LU!$B$1:$N$51,5,FALSE())</f>
        <v>0.35</v>
      </c>
      <c r="L317" s="0" t="n">
        <f aca="false">VLOOKUP(A317,Soil!$B$2:$P$17,15,FALSE())</f>
        <v>0.48887216</v>
      </c>
      <c r="M317" s="0" t="n">
        <f aca="false">SoilVeg!G317</f>
        <v>100</v>
      </c>
      <c r="N317" s="0" t="n">
        <f aca="false">SoilVeg!H317</f>
        <v>3</v>
      </c>
      <c r="O317" s="0" t="n">
        <f aca="false">VLOOKUP(A317,Soil!$B$2:$S$14,18,FALSE())</f>
        <v>1</v>
      </c>
    </row>
    <row r="318" customFormat="false" ht="14.25" hidden="false" customHeight="false" outlineLevel="0" collapsed="false">
      <c r="A318" s="1" t="str">
        <f aca="false">SoilVeg!B318</f>
        <v>NO</v>
      </c>
      <c r="B318" s="1" t="str">
        <f aca="false">SoilVeg!D318</f>
        <v>ETK1</v>
      </c>
      <c r="C318" s="1" t="str">
        <f aca="false">SoilVeg!A318</f>
        <v>NOETK1</v>
      </c>
      <c r="D318" s="0" t="n">
        <f aca="false">IF(VLOOKUP(SoilVeg!C318,LU!$A$2:$O$27,15,FALSE())=0,VLOOKUP(A318,Soil!$B$2:$R$14,8,FALSE()),0.000000000001)</f>
        <v>0</v>
      </c>
      <c r="E318" s="0" t="n">
        <f aca="false">IF(VLOOKUP(SoilVeg!C318,LU!$A$2:$O$27,15,FALSE())=0,VLOOKUP(A318,Soil!$B$2:$R$14,11,FALSE()),0.000000000001)</f>
        <v>0</v>
      </c>
      <c r="F318" s="0" t="n">
        <f aca="false">VLOOKUP(A318,Soil!$B$2:$P$17,14,FALSE())</f>
        <v>0.01</v>
      </c>
      <c r="G318" s="0" t="n">
        <f aca="false">VLOOKUP(B318,LU!$B$1:$N$51,6,FALSE())</f>
        <v>1</v>
      </c>
      <c r="H318" s="0" t="n">
        <f aca="false">VLOOKUP(B318,LU!$B$1:$N$51,7,FALSE())</f>
        <v>0.4</v>
      </c>
      <c r="I318" s="0" t="n">
        <f aca="false">VLOOKUP(B318,LU!$B$1:$N$51,8,FALSE())</f>
        <v>5</v>
      </c>
      <c r="J318" s="0" t="n">
        <f aca="false">VLOOKUP(A318,Soil!$B$2:$P$17,13,FALSE())</f>
        <v>1.5847</v>
      </c>
      <c r="K318" s="0" t="n">
        <f aca="false">VLOOKUP(B318,LU!$B$1:$N$51,5,FALSE())</f>
        <v>0.15</v>
      </c>
      <c r="L318" s="0" t="n">
        <f aca="false">VLOOKUP(A318,Soil!$B$2:$P$17,15,FALSE())</f>
        <v>0.48887216</v>
      </c>
      <c r="M318" s="0" t="n">
        <f aca="false">SoilVeg!G318</f>
        <v>100</v>
      </c>
      <c r="N318" s="0" t="n">
        <f aca="false">SoilVeg!H318</f>
        <v>3</v>
      </c>
      <c r="O318" s="0" t="n">
        <f aca="false">VLOOKUP(A318,Soil!$B$2:$S$14,18,FALSE())</f>
        <v>1</v>
      </c>
    </row>
    <row r="319" customFormat="false" ht="14.25" hidden="false" customHeight="false" outlineLevel="0" collapsed="false">
      <c r="A319" s="1" t="str">
        <f aca="false">SoilVeg!B319</f>
        <v>NO</v>
      </c>
      <c r="B319" s="1" t="str">
        <f aca="false">SoilVeg!D319</f>
        <v>ETK2</v>
      </c>
      <c r="C319" s="1" t="str">
        <f aca="false">SoilVeg!A319</f>
        <v>NOETK2</v>
      </c>
      <c r="D319" s="0" t="n">
        <f aca="false">IF(VLOOKUP(SoilVeg!C319,LU!$A$2:$O$27,15,FALSE())=0,VLOOKUP(A319,Soil!$B$2:$R$14,8,FALSE()),0.000000000001)</f>
        <v>0</v>
      </c>
      <c r="E319" s="0" t="n">
        <f aca="false">IF(VLOOKUP(SoilVeg!C319,LU!$A$2:$O$27,15,FALSE())=0,VLOOKUP(A319,Soil!$B$2:$R$14,11,FALSE()),0.000000000001)</f>
        <v>0</v>
      </c>
      <c r="F319" s="0" t="n">
        <f aca="false">VLOOKUP(A319,Soil!$B$2:$P$17,14,FALSE())</f>
        <v>0.01</v>
      </c>
      <c r="G319" s="0" t="n">
        <f aca="false">VLOOKUP(B319,LU!$B$1:$N$51,6,FALSE())</f>
        <v>1.1</v>
      </c>
      <c r="H319" s="0" t="n">
        <f aca="false">VLOOKUP(B319,LU!$B$1:$N$51,7,FALSE())</f>
        <v>0.4</v>
      </c>
      <c r="I319" s="0" t="n">
        <f aca="false">VLOOKUP(B319,LU!$B$1:$N$51,8,FALSE())</f>
        <v>7</v>
      </c>
      <c r="J319" s="0" t="n">
        <f aca="false">VLOOKUP(A319,Soil!$B$2:$P$17,13,FALSE())</f>
        <v>1.5847</v>
      </c>
      <c r="K319" s="0" t="n">
        <f aca="false">VLOOKUP(B319,LU!$B$1:$N$51,5,FALSE())</f>
        <v>0.35</v>
      </c>
      <c r="L319" s="0" t="n">
        <f aca="false">VLOOKUP(A319,Soil!$B$2:$P$17,15,FALSE())</f>
        <v>0.48887216</v>
      </c>
      <c r="M319" s="0" t="n">
        <f aca="false">SoilVeg!G319</f>
        <v>100</v>
      </c>
      <c r="N319" s="0" t="n">
        <f aca="false">SoilVeg!H319</f>
        <v>3</v>
      </c>
      <c r="O319" s="0" t="n">
        <f aca="false">VLOOKUP(A319,Soil!$B$2:$S$14,18,FALSE())</f>
        <v>1</v>
      </c>
    </row>
    <row r="320" customFormat="false" ht="14.25" hidden="false" customHeight="false" outlineLevel="0" collapsed="false">
      <c r="A320" s="1" t="str">
        <f aca="false">SoilVeg!B320</f>
        <v>NO</v>
      </c>
      <c r="B320" s="1" t="str">
        <f aca="false">SoilVeg!D320</f>
        <v>ETK3</v>
      </c>
      <c r="C320" s="1" t="str">
        <f aca="false">SoilVeg!A320</f>
        <v>NOETK3</v>
      </c>
      <c r="D320" s="0" t="n">
        <f aca="false">IF(VLOOKUP(SoilVeg!C320,LU!$A$2:$O$27,15,FALSE())=0,VLOOKUP(A320,Soil!$B$2:$R$14,8,FALSE()),0.000000000001)</f>
        <v>0</v>
      </c>
      <c r="E320" s="0" t="n">
        <f aca="false">IF(VLOOKUP(SoilVeg!C320,LU!$A$2:$O$27,15,FALSE())=0,VLOOKUP(A320,Soil!$B$2:$R$14,11,FALSE()),0.000000000001)</f>
        <v>0</v>
      </c>
      <c r="F320" s="0" t="n">
        <f aca="false">VLOOKUP(A320,Soil!$B$2:$P$17,14,FALSE())</f>
        <v>0.01</v>
      </c>
      <c r="G320" s="0" t="n">
        <f aca="false">VLOOKUP(B320,LU!$B$1:$N$51,6,FALSE())</f>
        <v>1.35454545455</v>
      </c>
      <c r="H320" s="0" t="n">
        <f aca="false">VLOOKUP(B320,LU!$B$1:$N$51,7,FALSE())</f>
        <v>0.62272727273</v>
      </c>
      <c r="I320" s="0" t="n">
        <f aca="false">VLOOKUP(B320,LU!$B$1:$N$51,8,FALSE())</f>
        <v>10</v>
      </c>
      <c r="J320" s="0" t="n">
        <f aca="false">VLOOKUP(A320,Soil!$B$2:$P$17,13,FALSE())</f>
        <v>1.5847</v>
      </c>
      <c r="K320" s="0" t="n">
        <f aca="false">VLOOKUP(B320,LU!$B$1:$N$51,5,FALSE())</f>
        <v>0.4</v>
      </c>
      <c r="L320" s="0" t="n">
        <f aca="false">VLOOKUP(A320,Soil!$B$2:$P$17,15,FALSE())</f>
        <v>0.48887216</v>
      </c>
      <c r="M320" s="0" t="n">
        <f aca="false">SoilVeg!G320</f>
        <v>100</v>
      </c>
      <c r="N320" s="0" t="n">
        <f aca="false">SoilVeg!H320</f>
        <v>3</v>
      </c>
      <c r="O320" s="0" t="n">
        <f aca="false">VLOOKUP(A320,Soil!$B$2:$S$14,18,FALSE())</f>
        <v>1</v>
      </c>
    </row>
    <row r="321" customFormat="false" ht="14.25" hidden="false" customHeight="false" outlineLevel="0" collapsed="false">
      <c r="A321" s="1" t="str">
        <f aca="false">SoilVeg!B321</f>
        <v>NO</v>
      </c>
      <c r="B321" s="1" t="str">
        <f aca="false">SoilVeg!D321</f>
        <v>VT</v>
      </c>
      <c r="C321" s="1" t="str">
        <f aca="false">SoilVeg!A321</f>
        <v>NOVT</v>
      </c>
      <c r="D321" s="0" t="n">
        <f aca="false">IF(VLOOKUP(SoilVeg!C321,LU!$A$2:$O$27,15,FALSE())=0,VLOOKUP(A321,Soil!$B$2:$R$14,8,FALSE()),0.000000000001)</f>
        <v>1E-012</v>
      </c>
      <c r="E321" s="0" t="n">
        <f aca="false">IF(VLOOKUP(SoilVeg!C321,LU!$A$2:$O$27,15,FALSE())=0,VLOOKUP(A321,Soil!$B$2:$R$14,11,FALSE()),0.000000000001)</f>
        <v>1E-012</v>
      </c>
      <c r="F321" s="0" t="n">
        <f aca="false">VLOOKUP(A321,Soil!$B$2:$P$17,14,FALSE())</f>
        <v>0.01</v>
      </c>
      <c r="G321" s="0" t="n">
        <f aca="false">VLOOKUP(B321,LU!$B$1:$N$51,6,FALSE())</f>
        <v>0</v>
      </c>
      <c r="H321" s="0" t="n">
        <f aca="false">VLOOKUP(B321,LU!$B$1:$N$51,7,FALSE())</f>
        <v>0</v>
      </c>
      <c r="I321" s="0" t="n">
        <f aca="false">VLOOKUP(B321,LU!$B$1:$N$51,8,FALSE())</f>
        <v>0</v>
      </c>
      <c r="J321" s="0" t="n">
        <f aca="false">VLOOKUP(A321,Soil!$B$2:$P$17,13,FALSE())</f>
        <v>1.5847</v>
      </c>
      <c r="K321" s="0" t="n">
        <f aca="false">VLOOKUP(B321,LU!$B$1:$N$51,5,FALSE())</f>
        <v>0.03</v>
      </c>
      <c r="L321" s="0" t="n">
        <f aca="false">VLOOKUP(A321,Soil!$B$2:$P$17,15,FALSE())</f>
        <v>0.48887216</v>
      </c>
      <c r="M321" s="0" t="n">
        <f aca="false">SoilVeg!G321</f>
        <v>100</v>
      </c>
      <c r="N321" s="0" t="n">
        <f aca="false">SoilVeg!H321</f>
        <v>1</v>
      </c>
      <c r="O321" s="0" t="n">
        <f aca="false">VLOOKUP(A321,Soil!$B$2:$S$14,18,FALSE())</f>
        <v>1</v>
      </c>
    </row>
    <row r="322" customFormat="false" ht="14.25" hidden="false" customHeight="false" outlineLevel="0" collapsed="false">
      <c r="A322" s="1" t="str">
        <f aca="false">SoilVeg!B322</f>
        <v>NO</v>
      </c>
      <c r="B322" s="1" t="str">
        <f aca="false">SoilVeg!D322</f>
        <v>VP</v>
      </c>
      <c r="C322" s="1" t="str">
        <f aca="false">SoilVeg!A322</f>
        <v>NOVP</v>
      </c>
      <c r="D322" s="0" t="n">
        <f aca="false">IF(VLOOKUP(SoilVeg!C322,LU!$A$2:$O$27,15,FALSE())=0,VLOOKUP(A322,Soil!$B$2:$R$14,8,FALSE()),0.000000000001)</f>
        <v>1E-012</v>
      </c>
      <c r="E322" s="0" t="n">
        <f aca="false">IF(VLOOKUP(SoilVeg!C322,LU!$A$2:$O$27,15,FALSE())=0,VLOOKUP(A322,Soil!$B$2:$R$14,11,FALSE()),0.000000000001)</f>
        <v>1E-012</v>
      </c>
      <c r="F322" s="0" t="n">
        <f aca="false">VLOOKUP(A322,Soil!$B$2:$P$17,14,FALSE())</f>
        <v>0.01</v>
      </c>
      <c r="G322" s="0" t="n">
        <f aca="false">VLOOKUP(B322,LU!$B$1:$N$51,6,FALSE())</f>
        <v>0</v>
      </c>
      <c r="H322" s="0" t="n">
        <f aca="false">VLOOKUP(B322,LU!$B$1:$N$51,7,FALSE())</f>
        <v>0</v>
      </c>
      <c r="I322" s="0" t="n">
        <f aca="false">VLOOKUP(B322,LU!$B$1:$N$51,8,FALSE())</f>
        <v>0</v>
      </c>
      <c r="J322" s="0" t="n">
        <f aca="false">VLOOKUP(A322,Soil!$B$2:$P$17,13,FALSE())</f>
        <v>1.5847</v>
      </c>
      <c r="K322" s="0" t="n">
        <f aca="false">VLOOKUP(B322,LU!$B$1:$N$51,5,FALSE())</f>
        <v>0.01</v>
      </c>
      <c r="L322" s="0" t="n">
        <f aca="false">VLOOKUP(A322,Soil!$B$2:$P$17,15,FALSE())</f>
        <v>0.48887216</v>
      </c>
      <c r="M322" s="0" t="n">
        <f aca="false">SoilVeg!G322</f>
        <v>100</v>
      </c>
      <c r="N322" s="0" t="n">
        <f aca="false">SoilVeg!H322</f>
        <v>1</v>
      </c>
      <c r="O322" s="0" t="n">
        <f aca="false">VLOOKUP(A322,Soil!$B$2:$S$14,18,FALSE())</f>
        <v>1</v>
      </c>
    </row>
    <row r="323" customFormat="false" ht="14.25" hidden="false" customHeight="false" outlineLevel="0" collapsed="false">
      <c r="A323" s="1" t="str">
        <f aca="false">SoilVeg!B323</f>
        <v>NO</v>
      </c>
      <c r="B323" s="1" t="str">
        <f aca="false">SoilVeg!D323</f>
        <v>TPT</v>
      </c>
      <c r="C323" s="1" t="str">
        <f aca="false">SoilVeg!A323</f>
        <v>NOTPT</v>
      </c>
      <c r="D323" s="0" t="n">
        <f aca="false">IF(VLOOKUP(SoilVeg!C323,LU!$A$2:$O$27,15,FALSE())=0,VLOOKUP(A323,Soil!$B$2:$R$14,8,FALSE()),0.000000000001)</f>
        <v>0</v>
      </c>
      <c r="E323" s="0" t="n">
        <f aca="false">IF(VLOOKUP(SoilVeg!C323,LU!$A$2:$O$27,15,FALSE())=0,VLOOKUP(A323,Soil!$B$2:$R$14,11,FALSE()),0.000000000001)</f>
        <v>0</v>
      </c>
      <c r="F323" s="0" t="n">
        <f aca="false">VLOOKUP(A323,Soil!$B$2:$P$17,14,FALSE())</f>
        <v>0.01</v>
      </c>
      <c r="G323" s="0" t="n">
        <f aca="false">VLOOKUP(B323,LU!$B$1:$N$51,6,FALSE())</f>
        <v>1.1</v>
      </c>
      <c r="H323" s="0" t="n">
        <f aca="false">VLOOKUP(B323,LU!$B$1:$N$51,7,FALSE())</f>
        <v>0.4</v>
      </c>
      <c r="I323" s="0" t="n">
        <f aca="false">VLOOKUP(B323,LU!$B$1:$N$51,8,FALSE())</f>
        <v>7</v>
      </c>
      <c r="J323" s="0" t="n">
        <f aca="false">VLOOKUP(A323,Soil!$B$2:$P$17,13,FALSE())</f>
        <v>1.5847</v>
      </c>
      <c r="K323" s="0" t="n">
        <f aca="false">VLOOKUP(B323,LU!$B$1:$N$51,5,FALSE())</f>
        <v>0.275</v>
      </c>
      <c r="L323" s="0" t="n">
        <f aca="false">VLOOKUP(A323,Soil!$B$2:$P$17,15,FALSE())</f>
        <v>0.48887216</v>
      </c>
      <c r="M323" s="0" t="n">
        <f aca="false">SoilVeg!G323</f>
        <v>100</v>
      </c>
      <c r="N323" s="0" t="n">
        <f aca="false">SoilVeg!H323</f>
        <v>3</v>
      </c>
      <c r="O323" s="0" t="n">
        <f aca="false">VLOOKUP(A323,Soil!$B$2:$S$14,18,FALSE())</f>
        <v>1</v>
      </c>
    </row>
    <row r="324" customFormat="false" ht="14.25" hidden="false" customHeight="false" outlineLevel="0" collapsed="false">
      <c r="A324" s="1" t="str">
        <f aca="false">SoilVeg!B324</f>
        <v>NO</v>
      </c>
      <c r="B324" s="1" t="str">
        <f aca="false">SoilVeg!D324</f>
        <v>VPT</v>
      </c>
      <c r="C324" s="1" t="str">
        <f aca="false">SoilVeg!A324</f>
        <v>NOVPT</v>
      </c>
      <c r="D324" s="0" t="n">
        <f aca="false">IF(VLOOKUP(SoilVeg!C324,LU!$A$2:$O$27,15,FALSE())=0,VLOOKUP(A324,Soil!$B$2:$R$14,8,FALSE()),0.000000000001)</f>
        <v>1E-012</v>
      </c>
      <c r="E324" s="0" t="n">
        <f aca="false">IF(VLOOKUP(SoilVeg!C324,LU!$A$2:$O$27,15,FALSE())=0,VLOOKUP(A324,Soil!$B$2:$R$14,11,FALSE()),0.000000000001)</f>
        <v>1E-012</v>
      </c>
      <c r="F324" s="0" t="n">
        <f aca="false">VLOOKUP(A324,Soil!$B$2:$P$17,14,FALSE())</f>
        <v>0.01</v>
      </c>
      <c r="G324" s="0" t="n">
        <f aca="false">VLOOKUP(B324,LU!$B$1:$N$51,6,FALSE())</f>
        <v>0</v>
      </c>
      <c r="H324" s="0" t="n">
        <f aca="false">VLOOKUP(B324,LU!$B$1:$N$51,7,FALSE())</f>
        <v>0</v>
      </c>
      <c r="I324" s="0" t="n">
        <f aca="false">VLOOKUP(B324,LU!$B$1:$N$51,8,FALSE())</f>
        <v>150</v>
      </c>
      <c r="J324" s="0" t="n">
        <f aca="false">VLOOKUP(A324,Soil!$B$2:$P$17,13,FALSE())</f>
        <v>1.5847</v>
      </c>
      <c r="K324" s="0" t="n">
        <f aca="false">VLOOKUP(B324,LU!$B$1:$N$51,5,FALSE())</f>
        <v>0.01</v>
      </c>
      <c r="L324" s="0" t="n">
        <f aca="false">VLOOKUP(A324,Soil!$B$2:$P$17,15,FALSE())</f>
        <v>0.48887216</v>
      </c>
      <c r="M324" s="0" t="n">
        <f aca="false">SoilVeg!G324</f>
        <v>100</v>
      </c>
      <c r="N324" s="0" t="n">
        <f aca="false">SoilVeg!H324</f>
        <v>1</v>
      </c>
      <c r="O324" s="0" t="n">
        <f aca="false">VLOOKUP(A324,Soil!$B$2:$S$14,18,FALSE())</f>
        <v>1</v>
      </c>
    </row>
    <row r="325" customFormat="false" ht="14.25" hidden="false" customHeight="false" outlineLevel="0" collapsed="false">
      <c r="A325" s="1" t="str">
        <f aca="false">SoilVeg!B325</f>
        <v>NO</v>
      </c>
      <c r="B325" s="1" t="str">
        <f aca="false">SoilVeg!D325</f>
        <v>MOK</v>
      </c>
      <c r="C325" s="1" t="str">
        <f aca="false">SoilVeg!A325</f>
        <v>NOMOK</v>
      </c>
      <c r="D325" s="0" t="n">
        <f aca="false">IF(VLOOKUP(SoilVeg!C325,LU!$A$2:$O$27,15,FALSE())=0,VLOOKUP(A325,Soil!$B$2:$R$14,8,FALSE()),0.000000000001)</f>
        <v>0</v>
      </c>
      <c r="E325" s="0" t="n">
        <f aca="false">IF(VLOOKUP(SoilVeg!C325,LU!$A$2:$O$27,15,FALSE())=0,VLOOKUP(A325,Soil!$B$2:$R$14,11,FALSE()),0.000000000001)</f>
        <v>0</v>
      </c>
      <c r="F325" s="0" t="n">
        <f aca="false">VLOOKUP(A325,Soil!$B$2:$P$17,14,FALSE())</f>
        <v>0.01</v>
      </c>
      <c r="G325" s="0" t="n">
        <f aca="false">VLOOKUP(B325,LU!$B$1:$N$51,6,FALSE())</f>
        <v>1.35454545455</v>
      </c>
      <c r="H325" s="0" t="n">
        <f aca="false">VLOOKUP(B325,LU!$B$1:$N$51,7,FALSE())</f>
        <v>0.62272727273</v>
      </c>
      <c r="I325" s="0" t="n">
        <f aca="false">VLOOKUP(B325,LU!$B$1:$N$51,8,FALSE())</f>
        <v>10</v>
      </c>
      <c r="J325" s="0" t="n">
        <f aca="false">VLOOKUP(A325,Soil!$B$2:$P$17,13,FALSE())</f>
        <v>1.5847</v>
      </c>
      <c r="K325" s="0" t="n">
        <f aca="false">VLOOKUP(B325,LU!$B$1:$N$51,5,FALSE())</f>
        <v>0.4</v>
      </c>
      <c r="L325" s="0" t="n">
        <f aca="false">VLOOKUP(A325,Soil!$B$2:$P$17,15,FALSE())</f>
        <v>0.48887216</v>
      </c>
      <c r="M325" s="0" t="n">
        <f aca="false">SoilVeg!G325</f>
        <v>100</v>
      </c>
      <c r="N325" s="0" t="n">
        <f aca="false">SoilVeg!H325</f>
        <v>3</v>
      </c>
      <c r="O325" s="0" t="n">
        <f aca="false">VLOOKUP(A325,Soil!$B$2:$S$14,18,FALSE())</f>
        <v>1</v>
      </c>
    </row>
    <row r="326" customFormat="false" ht="14.25" hidden="false" customHeight="false" outlineLevel="0" collapsed="false">
      <c r="A326" s="1" t="str">
        <f aca="false">SoilVeg!B326</f>
        <v>NO</v>
      </c>
      <c r="B326" s="1" t="str">
        <f aca="false">SoilVeg!D326</f>
        <v>RET</v>
      </c>
      <c r="C326" s="1" t="str">
        <f aca="false">SoilVeg!A326</f>
        <v>NORET</v>
      </c>
      <c r="D326" s="0" t="n">
        <f aca="false">IF(VLOOKUP(SoilVeg!C326,LU!$A$2:$O$27,15,FALSE())=0,VLOOKUP(A326,Soil!$B$2:$R$14,8,FALSE()),0.000000000001)</f>
        <v>0</v>
      </c>
      <c r="E326" s="0" t="n">
        <f aca="false">IF(VLOOKUP(SoilVeg!C326,LU!$A$2:$O$27,15,FALSE())=0,VLOOKUP(A326,Soil!$B$2:$R$14,11,FALSE()),0.000000000001)</f>
        <v>0</v>
      </c>
      <c r="F326" s="0" t="n">
        <f aca="false">VLOOKUP(A326,Soil!$B$2:$P$17,14,FALSE())</f>
        <v>0.01</v>
      </c>
      <c r="G326" s="0" t="n">
        <f aca="false">VLOOKUP(B326,LU!$B$1:$N$51,6,FALSE())</f>
        <v>1.1</v>
      </c>
      <c r="H326" s="0" t="n">
        <f aca="false">VLOOKUP(B326,LU!$B$1:$N$51,7,FALSE())</f>
        <v>0.4</v>
      </c>
      <c r="I326" s="0" t="n">
        <f aca="false">VLOOKUP(B326,LU!$B$1:$N$51,8,FALSE())</f>
        <v>150</v>
      </c>
      <c r="J326" s="0" t="n">
        <f aca="false">VLOOKUP(A326,Soil!$B$2:$P$17,13,FALSE())</f>
        <v>1.5847</v>
      </c>
      <c r="K326" s="0" t="n">
        <f aca="false">VLOOKUP(B326,LU!$B$1:$N$51,5,FALSE())</f>
        <v>0.275</v>
      </c>
      <c r="L326" s="0" t="n">
        <f aca="false">VLOOKUP(A326,Soil!$B$2:$P$17,15,FALSE())</f>
        <v>0.48887216</v>
      </c>
      <c r="M326" s="0" t="n">
        <f aca="false">SoilVeg!G326</f>
        <v>100</v>
      </c>
      <c r="N326" s="0" t="n">
        <f aca="false">SoilVeg!H326</f>
        <v>3</v>
      </c>
      <c r="O326" s="0" t="n">
        <f aca="false">VLOOKUP(A326,Soil!$B$2:$S$14,18,FALSE())</f>
        <v>1</v>
      </c>
    </row>
    <row r="327" customFormat="false" ht="14.25" hidden="false" customHeight="false" outlineLevel="0" collapsed="false">
      <c r="A327" s="1"/>
      <c r="B327" s="1"/>
      <c r="C327" s="1"/>
    </row>
    <row r="328" customFormat="false" ht="14.25" hidden="false" customHeight="false" outlineLevel="0" collapsed="false">
      <c r="A328" s="1"/>
      <c r="B328" s="1"/>
      <c r="C328" s="1"/>
    </row>
    <row r="329" customFormat="false" ht="14.25" hidden="false" customHeight="false" outlineLevel="0" collapsed="false">
      <c r="A329" s="1"/>
      <c r="B329" s="1"/>
      <c r="C329" s="1"/>
    </row>
    <row r="330" customFormat="false" ht="14.25" hidden="false" customHeight="false" outlineLevel="0" collapsed="false">
      <c r="A330" s="1"/>
      <c r="B330" s="1"/>
      <c r="C330" s="1"/>
    </row>
    <row r="331" customFormat="false" ht="14.25" hidden="false" customHeight="false" outlineLevel="0" collapsed="false">
      <c r="A331" s="1"/>
      <c r="B331" s="1"/>
      <c r="C331" s="1"/>
    </row>
    <row r="332" customFormat="false" ht="14.25" hidden="false" customHeight="false" outlineLevel="0" collapsed="false">
      <c r="A332" s="1"/>
      <c r="B332" s="1"/>
      <c r="C332" s="1"/>
    </row>
    <row r="333" customFormat="false" ht="14.25" hidden="false" customHeight="false" outlineLevel="0" collapsed="false">
      <c r="A333" s="1"/>
      <c r="B333" s="1"/>
      <c r="C333" s="1"/>
    </row>
    <row r="334" customFormat="false" ht="14.25" hidden="false" customHeight="false" outlineLevel="0" collapsed="false">
      <c r="A334" s="1"/>
      <c r="B334" s="1"/>
      <c r="C334" s="1"/>
    </row>
    <row r="335" customFormat="false" ht="14.25" hidden="false" customHeight="false" outlineLevel="0" collapsed="false">
      <c r="A335" s="1"/>
      <c r="B335" s="1"/>
      <c r="C335" s="1"/>
    </row>
    <row r="336" customFormat="false" ht="14.25" hidden="false" customHeight="false" outlineLevel="0" collapsed="false">
      <c r="A336" s="1"/>
      <c r="B336" s="1"/>
      <c r="C336" s="1"/>
    </row>
    <row r="337" customFormat="false" ht="14.25" hidden="false" customHeight="false" outlineLevel="0" collapsed="false">
      <c r="A337" s="1"/>
      <c r="B337" s="1"/>
      <c r="C337" s="1"/>
    </row>
    <row r="338" customFormat="false" ht="14.25" hidden="false" customHeight="false" outlineLevel="0" collapsed="false">
      <c r="A338" s="1"/>
      <c r="B338" s="1"/>
      <c r="C338" s="1"/>
    </row>
    <row r="339" customFormat="false" ht="14.25" hidden="false" customHeight="false" outlineLevel="0" collapsed="false">
      <c r="A339" s="1"/>
      <c r="B339" s="1"/>
      <c r="C339" s="1"/>
    </row>
    <row r="340" customFormat="false" ht="14.25" hidden="false" customHeight="false" outlineLevel="0" collapsed="false">
      <c r="A340" s="1"/>
      <c r="B340" s="1"/>
      <c r="C340" s="1"/>
    </row>
    <row r="341" customFormat="false" ht="14.25" hidden="false" customHeight="false" outlineLevel="0" collapsed="false">
      <c r="A341" s="1"/>
      <c r="B341" s="1"/>
      <c r="C341" s="1"/>
    </row>
    <row r="342" customFormat="false" ht="14.25" hidden="false" customHeight="false" outlineLevel="0" collapsed="false">
      <c r="A342" s="1"/>
      <c r="B342" s="1"/>
      <c r="C342" s="1"/>
    </row>
    <row r="343" customFormat="false" ht="14.25" hidden="false" customHeight="false" outlineLevel="0" collapsed="false">
      <c r="A343" s="1"/>
      <c r="B343" s="1"/>
      <c r="C343" s="1"/>
    </row>
    <row r="344" customFormat="false" ht="14.25" hidden="false" customHeight="false" outlineLevel="0" collapsed="false">
      <c r="A344" s="1"/>
      <c r="B344" s="1"/>
      <c r="C344" s="1"/>
    </row>
    <row r="345" customFormat="false" ht="14.25" hidden="false" customHeight="false" outlineLevel="0" collapsed="false">
      <c r="A345" s="1"/>
      <c r="B345" s="1"/>
      <c r="C345" s="1"/>
    </row>
    <row r="346" customFormat="false" ht="14.25" hidden="false" customHeight="false" outlineLevel="0" collapsed="false">
      <c r="A346" s="1"/>
      <c r="B346" s="1"/>
      <c r="C346" s="1"/>
    </row>
    <row r="347" customFormat="false" ht="14.25" hidden="false" customHeight="false" outlineLevel="0" collapsed="false">
      <c r="A347" s="1"/>
      <c r="B347" s="1"/>
      <c r="C347" s="1"/>
    </row>
    <row r="348" customFormat="false" ht="14.25" hidden="false" customHeight="false" outlineLevel="0" collapsed="false">
      <c r="A348" s="1"/>
      <c r="B348" s="1"/>
      <c r="C348" s="1"/>
    </row>
    <row r="349" customFormat="false" ht="14.25" hidden="false" customHeight="false" outlineLevel="0" collapsed="false">
      <c r="A349" s="1"/>
      <c r="B349" s="1"/>
      <c r="C349" s="1"/>
    </row>
    <row r="350" customFormat="false" ht="14.25" hidden="false" customHeight="false" outlineLevel="0" collapsed="false">
      <c r="A350" s="1"/>
      <c r="B350" s="1"/>
      <c r="C350" s="1"/>
    </row>
    <row r="351" customFormat="false" ht="14.25" hidden="false" customHeight="false" outlineLevel="0" collapsed="false">
      <c r="A351" s="1"/>
      <c r="B351" s="1"/>
      <c r="C351" s="1"/>
    </row>
    <row r="352" customFormat="false" ht="14.25" hidden="false" customHeight="false" outlineLevel="0" collapsed="false">
      <c r="A352" s="1"/>
      <c r="B352" s="1"/>
      <c r="C352" s="1"/>
    </row>
    <row r="353" customFormat="false" ht="14.25" hidden="false" customHeight="false" outlineLevel="0" collapsed="false">
      <c r="A353" s="1"/>
      <c r="B353" s="1"/>
      <c r="C353" s="1"/>
    </row>
    <row r="354" customFormat="false" ht="14.25" hidden="false" customHeight="false" outlineLevel="0" collapsed="false">
      <c r="A354" s="1"/>
      <c r="B354" s="1"/>
      <c r="C354" s="1"/>
    </row>
    <row r="355" customFormat="false" ht="14.25" hidden="false" customHeight="false" outlineLevel="0" collapsed="false">
      <c r="A355" s="1"/>
      <c r="B355" s="1"/>
      <c r="C355" s="1"/>
    </row>
    <row r="356" customFormat="false" ht="14.25" hidden="false" customHeight="false" outlineLevel="0" collapsed="false">
      <c r="A356" s="1"/>
      <c r="B356" s="1"/>
      <c r="C356" s="1"/>
    </row>
    <row r="357" customFormat="false" ht="14.25" hidden="false" customHeight="false" outlineLevel="0" collapsed="false">
      <c r="A357" s="1"/>
      <c r="B357" s="1"/>
      <c r="C357" s="1"/>
    </row>
    <row r="358" customFormat="false" ht="14.25" hidden="false" customHeight="false" outlineLevel="0" collapsed="false">
      <c r="A358" s="1"/>
      <c r="B358" s="1"/>
      <c r="C358" s="1"/>
    </row>
    <row r="359" customFormat="false" ht="14.25" hidden="false" customHeight="false" outlineLevel="0" collapsed="false">
      <c r="A359" s="1"/>
      <c r="B359" s="1"/>
      <c r="C359" s="1"/>
    </row>
    <row r="360" customFormat="false" ht="14.25" hidden="false" customHeight="false" outlineLevel="0" collapsed="false">
      <c r="A360" s="1"/>
      <c r="B360" s="1"/>
      <c r="C360" s="1"/>
    </row>
    <row r="361" customFormat="false" ht="14.25" hidden="false" customHeight="false" outlineLevel="0" collapsed="false">
      <c r="A361" s="1"/>
      <c r="B361" s="1"/>
      <c r="C361" s="1"/>
    </row>
    <row r="362" customFormat="false" ht="14.25" hidden="false" customHeight="false" outlineLevel="0" collapsed="false">
      <c r="A362" s="1"/>
      <c r="B362" s="1"/>
      <c r="C362" s="1"/>
    </row>
    <row r="363" customFormat="false" ht="14.25" hidden="false" customHeight="false" outlineLevel="0" collapsed="false">
      <c r="A363" s="1"/>
      <c r="B363" s="1"/>
      <c r="C363" s="1"/>
    </row>
    <row r="364" customFormat="false" ht="14.25" hidden="false" customHeight="false" outlineLevel="0" collapsed="false">
      <c r="A364" s="1"/>
      <c r="B364" s="1"/>
      <c r="C364" s="1"/>
    </row>
    <row r="365" customFormat="false" ht="14.25" hidden="false" customHeight="false" outlineLevel="0" collapsed="false">
      <c r="A365" s="1"/>
      <c r="B365" s="1"/>
      <c r="C365" s="1"/>
    </row>
    <row r="366" customFormat="false" ht="14.25" hidden="false" customHeight="false" outlineLevel="0" collapsed="false">
      <c r="A366" s="1"/>
      <c r="B366" s="1"/>
      <c r="C366" s="1"/>
    </row>
    <row r="367" customFormat="false" ht="14.25" hidden="false" customHeight="false" outlineLevel="0" collapsed="false">
      <c r="A367" s="1"/>
      <c r="B367" s="1"/>
      <c r="C367" s="1"/>
    </row>
    <row r="368" customFormat="false" ht="14.25" hidden="false" customHeight="false" outlineLevel="0" collapsed="false">
      <c r="A368" s="1"/>
      <c r="B368" s="1"/>
      <c r="C368" s="1"/>
    </row>
    <row r="369" customFormat="false" ht="14.25" hidden="false" customHeight="false" outlineLevel="0" collapsed="false">
      <c r="A369" s="1"/>
      <c r="B369" s="1"/>
      <c r="C369" s="1"/>
    </row>
    <row r="370" customFormat="false" ht="14.25" hidden="false" customHeight="false" outlineLevel="0" collapsed="false">
      <c r="A370" s="1"/>
      <c r="B370" s="1"/>
      <c r="C370" s="1"/>
    </row>
    <row r="371" customFormat="false" ht="14.25" hidden="false" customHeight="false" outlineLevel="0" collapsed="false">
      <c r="A371" s="1"/>
      <c r="B371" s="1"/>
      <c r="C371" s="1"/>
    </row>
    <row r="372" customFormat="false" ht="14.25" hidden="false" customHeight="false" outlineLevel="0" collapsed="false">
      <c r="A372" s="1"/>
      <c r="B372" s="1"/>
      <c r="C372" s="1"/>
    </row>
    <row r="373" customFormat="false" ht="14.25" hidden="false" customHeight="false" outlineLevel="0" collapsed="false">
      <c r="A373" s="1"/>
      <c r="B373" s="1"/>
      <c r="C373" s="1"/>
    </row>
    <row r="374" customFormat="false" ht="14.25" hidden="false" customHeight="false" outlineLevel="0" collapsed="false">
      <c r="A374" s="1"/>
      <c r="B374" s="1"/>
      <c r="C374" s="1"/>
    </row>
    <row r="375" customFormat="false" ht="14.25" hidden="false" customHeight="false" outlineLevel="0" collapsed="false">
      <c r="A375" s="1"/>
      <c r="B375" s="1"/>
      <c r="C375" s="1"/>
    </row>
    <row r="376" customFormat="false" ht="14.25" hidden="false" customHeight="false" outlineLevel="0" collapsed="false">
      <c r="A376" s="1"/>
      <c r="B376" s="1"/>
      <c r="C376" s="1"/>
    </row>
    <row r="377" customFormat="false" ht="14.25" hidden="false" customHeight="false" outlineLevel="0" collapsed="false">
      <c r="A377" s="1"/>
      <c r="B377" s="1"/>
      <c r="C377" s="1"/>
    </row>
    <row r="378" customFormat="false" ht="14.25" hidden="false" customHeight="false" outlineLevel="0" collapsed="false">
      <c r="A378" s="1"/>
      <c r="B378" s="1"/>
      <c r="C378" s="1"/>
    </row>
    <row r="379" customFormat="false" ht="14.25" hidden="false" customHeight="false" outlineLevel="0" collapsed="false">
      <c r="A379" s="1"/>
      <c r="B379" s="1"/>
      <c r="C379" s="1"/>
    </row>
    <row r="380" customFormat="false" ht="14.25" hidden="false" customHeight="false" outlineLevel="0" collapsed="false">
      <c r="A380" s="1"/>
      <c r="B380" s="1"/>
      <c r="C380" s="1"/>
    </row>
    <row r="381" customFormat="false" ht="14.25" hidden="false" customHeight="false" outlineLevel="0" collapsed="false">
      <c r="A381" s="1"/>
      <c r="B381" s="1"/>
      <c r="C381" s="1"/>
    </row>
    <row r="382" customFormat="false" ht="14.25" hidden="false" customHeight="false" outlineLevel="0" collapsed="false">
      <c r="A382" s="1"/>
      <c r="B382" s="1"/>
      <c r="C382" s="1"/>
    </row>
    <row r="383" customFormat="false" ht="14.25" hidden="false" customHeight="false" outlineLevel="0" collapsed="false">
      <c r="A383" s="1"/>
      <c r="B383" s="1"/>
      <c r="C383" s="1"/>
    </row>
    <row r="384" customFormat="false" ht="14.25" hidden="false" customHeight="false" outlineLevel="0" collapsed="false">
      <c r="A384" s="1"/>
      <c r="B384" s="1"/>
      <c r="C384" s="1"/>
    </row>
    <row r="385" customFormat="false" ht="14.25" hidden="false" customHeight="false" outlineLevel="0" collapsed="false">
      <c r="A385" s="1"/>
      <c r="B385" s="1"/>
      <c r="C385" s="1"/>
    </row>
    <row r="386" customFormat="false" ht="14.25" hidden="false" customHeight="false" outlineLevel="0" collapsed="false">
      <c r="A386" s="1"/>
      <c r="B386" s="1"/>
      <c r="C386" s="1"/>
    </row>
    <row r="387" customFormat="false" ht="14.25" hidden="false" customHeight="false" outlineLevel="0" collapsed="false">
      <c r="A387" s="1"/>
      <c r="B387" s="1"/>
      <c r="C387" s="1"/>
    </row>
    <row r="388" customFormat="false" ht="14.25" hidden="false" customHeight="false" outlineLevel="0" collapsed="false">
      <c r="A388" s="1"/>
      <c r="B388" s="1"/>
      <c r="C388" s="1"/>
    </row>
    <row r="389" customFormat="false" ht="14.25" hidden="false" customHeight="false" outlineLevel="0" collapsed="false">
      <c r="A389" s="1"/>
      <c r="B389" s="1"/>
      <c r="C389" s="1"/>
    </row>
    <row r="390" customFormat="false" ht="14.25" hidden="false" customHeight="false" outlineLevel="0" collapsed="false">
      <c r="A390" s="1"/>
      <c r="B390" s="1"/>
      <c r="C390" s="1"/>
    </row>
    <row r="391" customFormat="false" ht="14.25" hidden="false" customHeight="false" outlineLevel="0" collapsed="false">
      <c r="A391" s="1"/>
      <c r="B391" s="1"/>
      <c r="C391" s="1"/>
    </row>
    <row r="392" customFormat="false" ht="14.25" hidden="false" customHeight="false" outlineLevel="0" collapsed="false">
      <c r="A392" s="1"/>
      <c r="B392" s="1"/>
      <c r="C392" s="1"/>
    </row>
    <row r="393" customFormat="false" ht="14.25" hidden="false" customHeight="false" outlineLevel="0" collapsed="false">
      <c r="A393" s="1"/>
      <c r="B393" s="1"/>
      <c r="C393" s="1"/>
    </row>
    <row r="394" customFormat="false" ht="14.25" hidden="false" customHeight="false" outlineLevel="0" collapsed="false">
      <c r="A394" s="1"/>
      <c r="B394" s="1"/>
      <c r="C394" s="1"/>
    </row>
    <row r="395" customFormat="false" ht="14.25" hidden="false" customHeight="false" outlineLevel="0" collapsed="false">
      <c r="A395" s="1"/>
      <c r="B395" s="1"/>
      <c r="C395" s="1"/>
    </row>
    <row r="396" customFormat="false" ht="14.25" hidden="false" customHeight="false" outlineLevel="0" collapsed="false">
      <c r="A396" s="1"/>
      <c r="B396" s="1"/>
      <c r="C396" s="1"/>
    </row>
    <row r="397" customFormat="false" ht="14.25" hidden="false" customHeight="false" outlineLevel="0" collapsed="false">
      <c r="A397" s="1"/>
      <c r="B397" s="1"/>
      <c r="C397" s="1"/>
    </row>
    <row r="398" customFormat="false" ht="14.25" hidden="false" customHeight="false" outlineLevel="0" collapsed="false">
      <c r="A398" s="1"/>
      <c r="B398" s="1"/>
      <c r="C398" s="1"/>
    </row>
    <row r="399" customFormat="false" ht="14.25" hidden="false" customHeight="false" outlineLevel="0" collapsed="false">
      <c r="A399" s="1"/>
      <c r="B399" s="1"/>
      <c r="C399" s="1"/>
    </row>
    <row r="400" customFormat="false" ht="14.25" hidden="false" customHeight="false" outlineLevel="0" collapsed="false">
      <c r="A400" s="1"/>
      <c r="B400" s="1"/>
      <c r="C400" s="1"/>
    </row>
    <row r="401" customFormat="false" ht="14.25" hidden="false" customHeight="false" outlineLevel="0" collapsed="false">
      <c r="A401" s="1"/>
      <c r="B401" s="1"/>
      <c r="C401" s="1"/>
    </row>
    <row r="402" customFormat="false" ht="14.25" hidden="false" customHeight="false" outlineLevel="0" collapsed="false">
      <c r="A402" s="1"/>
      <c r="B402" s="1"/>
      <c r="C402" s="1"/>
    </row>
    <row r="403" customFormat="false" ht="14.25" hidden="false" customHeight="false" outlineLevel="0" collapsed="false">
      <c r="A403" s="1"/>
      <c r="B403" s="1"/>
      <c r="C403" s="1"/>
    </row>
    <row r="404" customFormat="false" ht="14.25" hidden="false" customHeight="false" outlineLevel="0" collapsed="false">
      <c r="A404" s="1"/>
      <c r="B404" s="1"/>
      <c r="C404" s="1"/>
    </row>
    <row r="405" customFormat="false" ht="14.25" hidden="false" customHeight="false" outlineLevel="0" collapsed="false">
      <c r="A405" s="1"/>
      <c r="B405" s="1"/>
      <c r="C405" s="1"/>
    </row>
    <row r="406" customFormat="false" ht="14.25" hidden="false" customHeight="false" outlineLevel="0" collapsed="false">
      <c r="A406" s="1"/>
      <c r="B406" s="1"/>
      <c r="C406" s="1"/>
    </row>
    <row r="407" customFormat="false" ht="14.25" hidden="false" customHeight="false" outlineLevel="0" collapsed="false">
      <c r="A407" s="1"/>
      <c r="B407" s="1"/>
      <c r="C407" s="1"/>
    </row>
    <row r="408" customFormat="false" ht="14.25" hidden="false" customHeight="false" outlineLevel="0" collapsed="false">
      <c r="A408" s="1"/>
      <c r="B408" s="1"/>
      <c r="C408" s="1"/>
    </row>
    <row r="409" customFormat="false" ht="14.25" hidden="false" customHeight="false" outlineLevel="0" collapsed="false">
      <c r="A409" s="1"/>
      <c r="B409" s="1"/>
      <c r="C409" s="1"/>
    </row>
    <row r="410" customFormat="false" ht="14.25" hidden="false" customHeight="false" outlineLevel="0" collapsed="false">
      <c r="A410" s="1"/>
      <c r="B410" s="1"/>
      <c r="C410" s="1"/>
    </row>
    <row r="411" customFormat="false" ht="14.25" hidden="false" customHeight="false" outlineLevel="0" collapsed="false">
      <c r="A411" s="1"/>
      <c r="B411" s="1"/>
      <c r="C411" s="1"/>
    </row>
    <row r="412" customFormat="false" ht="14.25" hidden="false" customHeight="false" outlineLevel="0" collapsed="false">
      <c r="A412" s="1"/>
      <c r="B412" s="1"/>
      <c r="C412" s="1"/>
    </row>
    <row r="413" customFormat="false" ht="14.25" hidden="false" customHeight="false" outlineLevel="0" collapsed="false">
      <c r="A413" s="1"/>
      <c r="B413" s="1"/>
      <c r="C413" s="1"/>
    </row>
    <row r="414" customFormat="false" ht="14.25" hidden="false" customHeight="false" outlineLevel="0" collapsed="false">
      <c r="A414" s="1"/>
      <c r="B414" s="1"/>
      <c r="C414" s="1"/>
    </row>
    <row r="415" customFormat="false" ht="14.25" hidden="false" customHeight="false" outlineLevel="0" collapsed="false">
      <c r="A415" s="1"/>
      <c r="B415" s="1"/>
      <c r="C415" s="1"/>
    </row>
    <row r="416" customFormat="false" ht="14.25" hidden="false" customHeight="false" outlineLevel="0" collapsed="false">
      <c r="A416" s="1"/>
      <c r="B416" s="1"/>
      <c r="C416" s="1"/>
    </row>
    <row r="417" customFormat="false" ht="14.25" hidden="false" customHeight="false" outlineLevel="0" collapsed="false">
      <c r="A417" s="1"/>
      <c r="B417" s="1"/>
      <c r="C417" s="1"/>
    </row>
    <row r="418" customFormat="false" ht="14.25" hidden="false" customHeight="false" outlineLevel="0" collapsed="false">
      <c r="A418" s="1"/>
      <c r="B418" s="1"/>
      <c r="C418" s="1"/>
    </row>
    <row r="419" customFormat="false" ht="14.25" hidden="false" customHeight="false" outlineLevel="0" collapsed="false">
      <c r="A419" s="1"/>
      <c r="B419" s="1"/>
      <c r="C419" s="1"/>
    </row>
    <row r="420" customFormat="false" ht="14.25" hidden="false" customHeight="false" outlineLevel="0" collapsed="false">
      <c r="A420" s="1"/>
      <c r="B420" s="1"/>
      <c r="C420" s="1"/>
    </row>
    <row r="421" customFormat="false" ht="14.25" hidden="false" customHeight="false" outlineLevel="0" collapsed="false">
      <c r="A421" s="1"/>
      <c r="B421" s="1"/>
      <c r="C421" s="1"/>
    </row>
    <row r="422" customFormat="false" ht="14.25" hidden="false" customHeight="false" outlineLevel="0" collapsed="false">
      <c r="A422" s="1"/>
      <c r="B422" s="1"/>
      <c r="C422" s="1"/>
    </row>
    <row r="423" customFormat="false" ht="14.25" hidden="false" customHeight="false" outlineLevel="0" collapsed="false">
      <c r="A423" s="1"/>
      <c r="B423" s="1"/>
      <c r="C423" s="1"/>
    </row>
    <row r="424" customFormat="false" ht="14.25" hidden="false" customHeight="false" outlineLevel="0" collapsed="false">
      <c r="A424" s="1"/>
      <c r="B424" s="1"/>
      <c r="C424" s="1"/>
    </row>
    <row r="425" customFormat="false" ht="14.25" hidden="false" customHeight="false" outlineLevel="0" collapsed="false">
      <c r="A425" s="1"/>
      <c r="B425" s="1"/>
      <c r="C425" s="1"/>
    </row>
    <row r="426" customFormat="false" ht="14.25" hidden="false" customHeight="false" outlineLevel="0" collapsed="false">
      <c r="A426" s="1"/>
      <c r="B426" s="1"/>
      <c r="C426" s="1"/>
    </row>
    <row r="427" customFormat="false" ht="14.25" hidden="false" customHeight="false" outlineLevel="0" collapsed="false">
      <c r="A427" s="1"/>
      <c r="B427" s="1"/>
      <c r="C427" s="1"/>
    </row>
    <row r="428" customFormat="false" ht="14.25" hidden="false" customHeight="false" outlineLevel="0" collapsed="false">
      <c r="A428" s="1"/>
      <c r="B428" s="1"/>
      <c r="C428" s="1"/>
    </row>
    <row r="429" customFormat="false" ht="14.25" hidden="false" customHeight="false" outlineLevel="0" collapsed="false">
      <c r="A429" s="1"/>
      <c r="B429" s="1"/>
      <c r="C429" s="1"/>
    </row>
    <row r="430" customFormat="false" ht="14.25" hidden="false" customHeight="false" outlineLevel="0" collapsed="false">
      <c r="A430" s="1"/>
      <c r="B430" s="1"/>
      <c r="C430" s="1"/>
    </row>
    <row r="431" customFormat="false" ht="14.25" hidden="false" customHeight="false" outlineLevel="0" collapsed="false">
      <c r="A431" s="1"/>
      <c r="B431" s="1"/>
      <c r="C431" s="1"/>
    </row>
    <row r="432" customFormat="false" ht="14.25" hidden="false" customHeight="false" outlineLevel="0" collapsed="false">
      <c r="A432" s="1"/>
      <c r="B432" s="1"/>
      <c r="C432" s="1"/>
    </row>
    <row r="433" customFormat="false" ht="14.25" hidden="false" customHeight="false" outlineLevel="0" collapsed="false">
      <c r="A433" s="1"/>
      <c r="B433" s="1"/>
      <c r="C433" s="1"/>
    </row>
    <row r="434" customFormat="false" ht="14.25" hidden="false" customHeight="false" outlineLevel="0" collapsed="false">
      <c r="A434" s="1"/>
      <c r="B434" s="1"/>
      <c r="C434" s="1"/>
    </row>
    <row r="435" customFormat="false" ht="14.25" hidden="false" customHeight="false" outlineLevel="0" collapsed="false">
      <c r="A435" s="1"/>
      <c r="B435" s="1"/>
      <c r="C435" s="1"/>
    </row>
    <row r="436" customFormat="false" ht="14.25" hidden="false" customHeight="false" outlineLevel="0" collapsed="false">
      <c r="A436" s="1"/>
      <c r="B436" s="1"/>
      <c r="C436" s="1"/>
    </row>
    <row r="437" customFormat="false" ht="14.25" hidden="false" customHeight="false" outlineLevel="0" collapsed="false">
      <c r="A437" s="1"/>
      <c r="B437" s="1"/>
      <c r="C437" s="1"/>
    </row>
    <row r="438" customFormat="false" ht="14.25" hidden="false" customHeight="false" outlineLevel="0" collapsed="false">
      <c r="A438" s="1"/>
      <c r="B438" s="1"/>
      <c r="C438" s="1"/>
    </row>
    <row r="439" customFormat="false" ht="14.25" hidden="false" customHeight="false" outlineLevel="0" collapsed="false">
      <c r="A439" s="1"/>
      <c r="B439" s="1"/>
      <c r="C439" s="1"/>
    </row>
    <row r="440" customFormat="false" ht="14.25" hidden="false" customHeight="false" outlineLevel="0" collapsed="false">
      <c r="A440" s="1"/>
      <c r="B440" s="1"/>
      <c r="C440" s="1"/>
    </row>
    <row r="441" customFormat="false" ht="14.25" hidden="false" customHeight="false" outlineLevel="0" collapsed="false">
      <c r="A441" s="1"/>
      <c r="B441" s="1"/>
      <c r="C441" s="1"/>
    </row>
    <row r="442" customFormat="false" ht="14.25" hidden="false" customHeight="false" outlineLevel="0" collapsed="false">
      <c r="A442" s="1"/>
      <c r="B442" s="1"/>
      <c r="C442" s="1"/>
    </row>
    <row r="443" customFormat="false" ht="14.25" hidden="false" customHeight="false" outlineLevel="0" collapsed="false">
      <c r="A443" s="1"/>
      <c r="B443" s="1"/>
      <c r="C443" s="1"/>
    </row>
    <row r="444" customFormat="false" ht="14.25" hidden="false" customHeight="false" outlineLevel="0" collapsed="false">
      <c r="A444" s="1"/>
      <c r="B444" s="1"/>
      <c r="C444" s="1"/>
    </row>
    <row r="445" customFormat="false" ht="14.25" hidden="false" customHeight="false" outlineLevel="0" collapsed="false">
      <c r="A445" s="1"/>
      <c r="B445" s="1"/>
      <c r="C445" s="1"/>
    </row>
    <row r="446" customFormat="false" ht="14.25" hidden="false" customHeight="false" outlineLevel="0" collapsed="false">
      <c r="A446" s="1"/>
      <c r="B446" s="1"/>
      <c r="C446" s="1"/>
    </row>
    <row r="447" customFormat="false" ht="14.25" hidden="false" customHeight="false" outlineLevel="0" collapsed="false">
      <c r="A447" s="1"/>
      <c r="B447" s="1"/>
      <c r="C447" s="1"/>
    </row>
    <row r="448" customFormat="false" ht="14.25" hidden="false" customHeight="false" outlineLevel="0" collapsed="false">
      <c r="A448" s="1"/>
      <c r="B448" s="1"/>
      <c r="C448" s="1"/>
    </row>
    <row r="449" customFormat="false" ht="14.25" hidden="false" customHeight="false" outlineLevel="0" collapsed="false">
      <c r="A449" s="1"/>
      <c r="B449" s="1"/>
      <c r="C449" s="1"/>
    </row>
    <row r="450" customFormat="false" ht="14.25" hidden="false" customHeight="false" outlineLevel="0" collapsed="false">
      <c r="A450" s="1"/>
      <c r="B450" s="1"/>
      <c r="C450" s="1"/>
    </row>
    <row r="451" customFormat="false" ht="14.25" hidden="false" customHeight="false" outlineLevel="0" collapsed="false">
      <c r="A451" s="1"/>
      <c r="B451" s="1"/>
      <c r="C451" s="1"/>
    </row>
    <row r="452" customFormat="false" ht="14.25" hidden="false" customHeight="false" outlineLevel="0" collapsed="false">
      <c r="A452" s="1"/>
      <c r="B452" s="1"/>
      <c r="C452" s="1"/>
    </row>
    <row r="453" customFormat="false" ht="14.25" hidden="false" customHeight="false" outlineLevel="0" collapsed="false">
      <c r="A453" s="1"/>
      <c r="B453" s="1"/>
      <c r="C453" s="1"/>
    </row>
    <row r="454" customFormat="false" ht="14.25" hidden="false" customHeight="false" outlineLevel="0" collapsed="false">
      <c r="A454" s="1"/>
      <c r="B454" s="1"/>
      <c r="C454" s="1"/>
    </row>
    <row r="455" customFormat="false" ht="14.25" hidden="false" customHeight="false" outlineLevel="0" collapsed="false">
      <c r="A455" s="1"/>
      <c r="B455" s="1"/>
      <c r="C455" s="1"/>
    </row>
    <row r="456" customFormat="false" ht="14.25" hidden="false" customHeight="false" outlineLevel="0" collapsed="false">
      <c r="A456" s="1"/>
      <c r="B456" s="1"/>
      <c r="C456" s="1"/>
    </row>
    <row r="457" customFormat="false" ht="14.25" hidden="false" customHeight="false" outlineLevel="0" collapsed="false">
      <c r="A457" s="1"/>
      <c r="B457" s="1"/>
      <c r="C457" s="1"/>
    </row>
    <row r="458" customFormat="false" ht="14.25" hidden="false" customHeight="false" outlineLevel="0" collapsed="false">
      <c r="A458" s="1"/>
      <c r="B458" s="1"/>
      <c r="C458" s="1"/>
    </row>
    <row r="459" customFormat="false" ht="14.25" hidden="false" customHeight="false" outlineLevel="0" collapsed="false">
      <c r="A459" s="1"/>
      <c r="B459" s="1"/>
      <c r="C459" s="1"/>
    </row>
    <row r="460" customFormat="false" ht="14.25" hidden="false" customHeight="false" outlineLevel="0" collapsed="false">
      <c r="A460" s="1"/>
      <c r="B460" s="1"/>
      <c r="C460" s="1"/>
    </row>
    <row r="461" customFormat="false" ht="14.25" hidden="false" customHeight="false" outlineLevel="0" collapsed="false">
      <c r="A461" s="1"/>
      <c r="B461" s="1"/>
      <c r="C461" s="1"/>
    </row>
    <row r="462" customFormat="false" ht="14.25" hidden="false" customHeight="false" outlineLevel="0" collapsed="false">
      <c r="A462" s="1"/>
      <c r="B462" s="1"/>
      <c r="C462" s="1"/>
    </row>
    <row r="463" customFormat="false" ht="14.25" hidden="false" customHeight="false" outlineLevel="0" collapsed="false">
      <c r="A463" s="1"/>
      <c r="B463" s="1"/>
      <c r="C463" s="1"/>
    </row>
    <row r="464" customFormat="false" ht="14.25" hidden="false" customHeight="false" outlineLevel="0" collapsed="false">
      <c r="A464" s="1"/>
      <c r="B464" s="1"/>
      <c r="C464" s="1"/>
    </row>
    <row r="465" customFormat="false" ht="14.25" hidden="false" customHeight="false" outlineLevel="0" collapsed="false">
      <c r="A465" s="1"/>
      <c r="B465" s="1"/>
      <c r="C465" s="1"/>
    </row>
    <row r="466" customFormat="false" ht="14.25" hidden="false" customHeight="false" outlineLevel="0" collapsed="false">
      <c r="A466" s="1"/>
      <c r="B466" s="1"/>
      <c r="C466" s="1"/>
    </row>
    <row r="467" customFormat="false" ht="14.25" hidden="false" customHeight="false" outlineLevel="0" collapsed="false">
      <c r="A467" s="1"/>
      <c r="B467" s="1"/>
      <c r="C467" s="1"/>
    </row>
    <row r="468" customFormat="false" ht="14.25" hidden="false" customHeight="false" outlineLevel="0" collapsed="false">
      <c r="A468" s="1"/>
      <c r="B468" s="1"/>
      <c r="C468" s="1"/>
    </row>
    <row r="469" customFormat="false" ht="14.25" hidden="false" customHeight="false" outlineLevel="0" collapsed="false">
      <c r="A469" s="1"/>
      <c r="B469" s="1"/>
      <c r="C469" s="1"/>
    </row>
    <row r="470" customFormat="false" ht="14.25" hidden="false" customHeight="false" outlineLevel="0" collapsed="false">
      <c r="A470" s="1"/>
      <c r="B470" s="1"/>
      <c r="C470" s="1"/>
    </row>
    <row r="471" customFormat="false" ht="14.25" hidden="false" customHeight="false" outlineLevel="0" collapsed="false">
      <c r="A471" s="1"/>
      <c r="B471" s="1"/>
      <c r="C471" s="1"/>
    </row>
    <row r="472" customFormat="false" ht="14.25" hidden="false" customHeight="false" outlineLevel="0" collapsed="false">
      <c r="A472" s="1"/>
      <c r="B472" s="1"/>
      <c r="C472" s="1"/>
    </row>
    <row r="473" customFormat="false" ht="14.25" hidden="false" customHeight="false" outlineLevel="0" collapsed="false">
      <c r="A473" s="1"/>
      <c r="B473" s="1"/>
      <c r="C473" s="1"/>
    </row>
    <row r="474" customFormat="false" ht="14.25" hidden="false" customHeight="false" outlineLevel="0" collapsed="false">
      <c r="A474" s="1"/>
      <c r="B474" s="1"/>
      <c r="C474" s="1"/>
    </row>
    <row r="475" customFormat="false" ht="14.25" hidden="false" customHeight="false" outlineLevel="0" collapsed="false">
      <c r="A475" s="1"/>
      <c r="B475" s="1"/>
      <c r="C475" s="1"/>
    </row>
    <row r="476" customFormat="false" ht="14.25" hidden="false" customHeight="false" outlineLevel="0" collapsed="false">
      <c r="A476" s="1"/>
      <c r="B476" s="1"/>
      <c r="C476" s="1"/>
    </row>
    <row r="477" customFormat="false" ht="14.25" hidden="false" customHeight="false" outlineLevel="0" collapsed="false">
      <c r="A477" s="1"/>
      <c r="B477" s="1"/>
      <c r="C477" s="1"/>
    </row>
    <row r="478" customFormat="false" ht="14.25" hidden="false" customHeight="false" outlineLevel="0" collapsed="false">
      <c r="A478" s="1"/>
      <c r="B478" s="1"/>
      <c r="C478" s="1"/>
    </row>
    <row r="479" customFormat="false" ht="14.25" hidden="false" customHeight="false" outlineLevel="0" collapsed="false">
      <c r="A479" s="1"/>
      <c r="B479" s="1"/>
      <c r="C479" s="1"/>
    </row>
    <row r="480" customFormat="false" ht="14.25" hidden="false" customHeight="false" outlineLevel="0" collapsed="false">
      <c r="A480" s="1"/>
      <c r="B480" s="1"/>
      <c r="C480" s="1"/>
    </row>
    <row r="481" customFormat="false" ht="14.25" hidden="false" customHeight="false" outlineLevel="0" collapsed="false">
      <c r="A481" s="1"/>
      <c r="B481" s="1"/>
      <c r="C481" s="1"/>
    </row>
    <row r="482" customFormat="false" ht="14.25" hidden="false" customHeight="false" outlineLevel="0" collapsed="false">
      <c r="A482" s="1"/>
      <c r="B482" s="1"/>
      <c r="C482" s="1"/>
    </row>
    <row r="483" customFormat="false" ht="14.25" hidden="false" customHeight="false" outlineLevel="0" collapsed="false">
      <c r="A483" s="1"/>
      <c r="B483" s="1"/>
      <c r="C483" s="1"/>
    </row>
    <row r="484" customFormat="false" ht="14.25" hidden="false" customHeight="false" outlineLevel="0" collapsed="false">
      <c r="A484" s="1"/>
      <c r="B484" s="1"/>
      <c r="C484" s="1"/>
    </row>
    <row r="485" customFormat="false" ht="14.25" hidden="false" customHeight="false" outlineLevel="0" collapsed="false">
      <c r="A485" s="1"/>
      <c r="B485" s="1"/>
      <c r="C485" s="1"/>
    </row>
    <row r="486" customFormat="false" ht="14.25" hidden="false" customHeight="false" outlineLevel="0" collapsed="false">
      <c r="A486" s="1"/>
      <c r="B486" s="1"/>
      <c r="C486" s="1"/>
    </row>
    <row r="487" customFormat="false" ht="14.25" hidden="false" customHeight="false" outlineLevel="0" collapsed="false">
      <c r="A487" s="1"/>
      <c r="B487" s="1"/>
      <c r="C487" s="1"/>
    </row>
    <row r="488" customFormat="false" ht="14.25" hidden="false" customHeight="false" outlineLevel="0" collapsed="false">
      <c r="A488" s="1"/>
      <c r="B488" s="1"/>
      <c r="C488" s="1"/>
    </row>
    <row r="489" customFormat="false" ht="14.25" hidden="false" customHeight="false" outlineLevel="0" collapsed="false">
      <c r="A489" s="1"/>
      <c r="B489" s="1"/>
      <c r="C489" s="1"/>
    </row>
    <row r="490" customFormat="false" ht="14.25" hidden="false" customHeight="false" outlineLevel="0" collapsed="false">
      <c r="A490" s="1"/>
      <c r="B490" s="1"/>
      <c r="C490" s="1"/>
    </row>
    <row r="491" customFormat="false" ht="14.25" hidden="false" customHeight="false" outlineLevel="0" collapsed="false">
      <c r="A491" s="1"/>
      <c r="B491" s="1"/>
      <c r="C491" s="1"/>
    </row>
    <row r="492" customFormat="false" ht="14.25" hidden="false" customHeight="false" outlineLevel="0" collapsed="false">
      <c r="A492" s="1"/>
      <c r="B492" s="1"/>
      <c r="C492" s="1"/>
    </row>
    <row r="493" customFormat="false" ht="14.25" hidden="false" customHeight="false" outlineLevel="0" collapsed="false">
      <c r="A493" s="1"/>
      <c r="B493" s="1"/>
      <c r="C493" s="1"/>
    </row>
    <row r="494" customFormat="false" ht="14.25" hidden="false" customHeight="false" outlineLevel="0" collapsed="false">
      <c r="A494" s="1"/>
      <c r="B494" s="1"/>
      <c r="C494" s="1"/>
    </row>
    <row r="495" customFormat="false" ht="14.25" hidden="false" customHeight="false" outlineLevel="0" collapsed="false">
      <c r="A495" s="1"/>
      <c r="B495" s="1"/>
      <c r="C495" s="1"/>
    </row>
    <row r="496" customFormat="false" ht="14.25" hidden="false" customHeight="false" outlineLevel="0" collapsed="false">
      <c r="A496" s="1"/>
      <c r="B496" s="1"/>
      <c r="C496" s="1"/>
    </row>
    <row r="497" customFormat="false" ht="14.25" hidden="false" customHeight="false" outlineLevel="0" collapsed="false">
      <c r="A497" s="1"/>
      <c r="B497" s="1"/>
      <c r="C497" s="1"/>
    </row>
    <row r="498" customFormat="false" ht="14.25" hidden="false" customHeight="false" outlineLevel="0" collapsed="false">
      <c r="A498" s="1"/>
      <c r="B498" s="1"/>
      <c r="C498" s="1"/>
    </row>
    <row r="499" customFormat="false" ht="14.25" hidden="false" customHeight="false" outlineLevel="0" collapsed="false">
      <c r="A499" s="1"/>
      <c r="B499" s="1"/>
      <c r="C499" s="1"/>
    </row>
    <row r="500" customFormat="false" ht="14.25" hidden="false" customHeight="false" outlineLevel="0" collapsed="false">
      <c r="A500" s="1"/>
      <c r="B500" s="1"/>
      <c r="C500" s="1"/>
    </row>
    <row r="501" customFormat="false" ht="14.25" hidden="false" customHeight="false" outlineLevel="0" collapsed="false">
      <c r="A501" s="1"/>
      <c r="B501" s="1"/>
      <c r="C501" s="1"/>
    </row>
    <row r="502" customFormat="false" ht="14.25" hidden="false" customHeight="false" outlineLevel="0" collapsed="false">
      <c r="A502" s="1"/>
      <c r="B502" s="1"/>
      <c r="C502" s="1"/>
    </row>
    <row r="503" customFormat="false" ht="14.25" hidden="false" customHeight="false" outlineLevel="0" collapsed="false">
      <c r="A503" s="1"/>
      <c r="B503" s="1"/>
      <c r="C503" s="1"/>
    </row>
    <row r="504" customFormat="false" ht="14.25" hidden="false" customHeight="false" outlineLevel="0" collapsed="false">
      <c r="A504" s="1"/>
      <c r="B504" s="1"/>
      <c r="C50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4"/>
  <sheetViews>
    <sheetView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O2" activeCellId="0" sqref="O2"/>
    </sheetView>
  </sheetViews>
  <sheetFormatPr defaultColWidth="9.13671875" defaultRowHeight="14.25" zeroHeight="false" outlineLevelRow="0" outlineLevelCol="0"/>
  <cols>
    <col collapsed="false" customWidth="false" hidden="false" outlineLevel="0" max="3" min="1" style="2" width="9.13"/>
    <col collapsed="false" customWidth="true" hidden="false" outlineLevel="0" max="5" min="4" style="0" width="12"/>
    <col collapsed="false" customWidth="true" hidden="false" outlineLevel="0" max="6" min="6" style="0" width="8.86"/>
    <col collapsed="false" customWidth="true" hidden="false" outlineLevel="0" max="8" min="7" style="0" width="18.6"/>
    <col collapsed="false" customWidth="true" hidden="false" outlineLevel="0" max="9" min="9" style="0" width="8.86"/>
    <col collapsed="false" customWidth="true" hidden="false" outlineLevel="0" max="10" min="10" style="0" width="11"/>
    <col collapsed="false" customWidth="true" hidden="false" outlineLevel="0" max="14" min="11" style="0" width="8.86"/>
    <col collapsed="false" customWidth="true" hidden="false" outlineLevel="0" max="15" min="15" style="2" width="12"/>
    <col collapsed="false" customWidth="false" hidden="false" outlineLevel="0" max="16384" min="16" style="2" width="9.13"/>
  </cols>
  <sheetData>
    <row r="1" customFormat="false" ht="14.25" hidden="false" customHeight="false" outlineLevel="0" collapsed="false">
      <c r="A1" s="1" t="str">
        <f aca="false">SoilVeg!B1</f>
        <v>SI</v>
      </c>
      <c r="B1" s="1" t="str">
        <f aca="false">SoilVeg!D1</f>
        <v>LandUseCode</v>
      </c>
      <c r="C1" s="1" t="str">
        <f aca="false">SoilVeg!A1</f>
        <v>soilveg</v>
      </c>
      <c r="D1" s="2" t="str">
        <f aca="false">SoilVeg_IC2!D1</f>
        <v>k</v>
      </c>
      <c r="E1" s="2" t="str">
        <f aca="false">SoilVeg_IC2!E1</f>
        <v>s</v>
      </c>
      <c r="F1" s="2" t="s">
        <v>8</v>
      </c>
      <c r="G1" s="2" t="str">
        <f aca="false">SoilVeg_IC2!G1</f>
        <v>pi</v>
      </c>
      <c r="H1" s="2" t="str">
        <f aca="false">SoilVeg_IC2!H1</f>
        <v>ppl</v>
      </c>
      <c r="I1" s="2" t="str">
        <f aca="false">SoilVeg_IC2!I1</f>
        <v>ret</v>
      </c>
      <c r="J1" s="2" t="str">
        <f aca="false">SoilVeg_IC2!J1</f>
        <v>b</v>
      </c>
      <c r="K1" s="2" t="s">
        <v>4</v>
      </c>
      <c r="L1" s="2" t="str">
        <f aca="false">SoilVeg_IC2!L1</f>
        <v>y</v>
      </c>
      <c r="M1" s="2" t="str">
        <f aca="false">SoilVeg_IC2!M1</f>
        <v>tau</v>
      </c>
      <c r="N1" s="2" t="str">
        <f aca="false">SoilVeg_IC2!N1</f>
        <v>v</v>
      </c>
      <c r="O1" s="2" t="s">
        <v>89</v>
      </c>
    </row>
    <row r="2" customFormat="false" ht="14.25" hidden="false" customHeight="false" outlineLevel="0" collapsed="false">
      <c r="A2" s="1" t="str">
        <f aca="false">SoilVeg!B2</f>
        <v>C</v>
      </c>
      <c r="B2" s="1" t="str">
        <f aca="false">SoilVeg!D2</f>
        <v>OP</v>
      </c>
      <c r="C2" s="1" t="str">
        <f aca="false">SoilVeg!A2</f>
        <v>COP</v>
      </c>
      <c r="D2" s="0" t="n">
        <f aca="false">IF(VLOOKUP(SoilVeg!C2,LU!$A$2:$O$27,15,FALSE())=0,VLOOKUP(A2,Soil!$B$2:$R$14,8,FALSE()),0.000000000001)</f>
        <v>2.76722962962963E-006</v>
      </c>
      <c r="E2" s="0" t="n">
        <f aca="false">IF(VLOOKUP(SoilVeg!C2,LU!$A$2:$O$27,15,FALSE())=0,VLOOKUP(A2,Soil!$B$2:$R$14,12,FALSE()),0.000000000001)</f>
        <v>2.62619653581727E-005</v>
      </c>
      <c r="F2" s="3" t="n">
        <f aca="false">VLOOKUP(A2,Soil!$B$2:$P$17,14,FALSE())</f>
        <v>0.01</v>
      </c>
      <c r="G2" s="3" t="n">
        <f aca="false">VLOOKUP(B2,LU!$B$1:$N$51,6,FALSE())</f>
        <v>0.16</v>
      </c>
      <c r="H2" s="3" t="n">
        <f aca="false">VLOOKUP(B2,LU!$B$1:$N$51,7,FALSE())</f>
        <v>0.13</v>
      </c>
      <c r="I2" s="3" t="n">
        <f aca="false">VLOOKUP(B2,LU!$B$1:$N$51,8,FALSE())</f>
        <v>5</v>
      </c>
      <c r="J2" s="0" t="n">
        <v>1.5847</v>
      </c>
      <c r="K2" s="3" t="n">
        <f aca="false">VLOOKUP(B2,LU!$B$1:$N$51,5,FALSE())</f>
        <v>0.075</v>
      </c>
      <c r="L2" s="3" t="n">
        <f aca="false">VLOOKUP(B2,LU!$B$1:$N$51,5,FALSE())</f>
        <v>0.075</v>
      </c>
      <c r="M2" s="3" t="n">
        <f aca="false">SoilVeg!G2</f>
        <v>13.25</v>
      </c>
      <c r="N2" s="0" t="n">
        <f aca="false">SoilVeg!H2</f>
        <v>0.305</v>
      </c>
      <c r="O2" s="0" t="n">
        <f aca="false">VLOOKUP(A2,Soil!$B$2:$S$14,18,FALSE())</f>
        <v>0.002</v>
      </c>
    </row>
    <row r="3" customFormat="false" ht="14.25" hidden="false" customHeight="false" outlineLevel="0" collapsed="false">
      <c r="A3" s="1" t="str">
        <f aca="false">SoilVeg!B3</f>
        <v>C</v>
      </c>
      <c r="B3" s="1" t="str">
        <f aca="false">SoilVeg!D3</f>
        <v>OPTP</v>
      </c>
      <c r="C3" s="1" t="str">
        <f aca="false">SoilVeg!A3</f>
        <v>COPTP</v>
      </c>
      <c r="D3" s="0" t="n">
        <f aca="false">IF(VLOOKUP(SoilVeg!C3,LU!$A$2:$O$27,15,FALSE())=0,VLOOKUP(A3,Soil!$B$2:$R$14,8,FALSE()),0.000000000001)</f>
        <v>2.76722962962963E-006</v>
      </c>
      <c r="E3" s="0" t="n">
        <f aca="false">IF(VLOOKUP(SoilVeg!C3,LU!$A$2:$O$27,15,FALSE())=0,VLOOKUP(A3,Soil!$B$2:$R$14,12,FALSE()),0.000000000001)</f>
        <v>2.62619653581727E-005</v>
      </c>
      <c r="F3" s="3" t="n">
        <f aca="false">VLOOKUP(A3,Soil!$B$2:$P$17,14,FALSE())</f>
        <v>0.01</v>
      </c>
      <c r="G3" s="3" t="n">
        <f aca="false">VLOOKUP(B3,LU!$B$1:$N$51,6,FALSE())</f>
        <v>1.1</v>
      </c>
      <c r="H3" s="3" t="n">
        <f aca="false">VLOOKUP(B3,LU!$B$1:$N$51,7,FALSE())</f>
        <v>0.4</v>
      </c>
      <c r="I3" s="3" t="n">
        <f aca="false">VLOOKUP(B3,LU!$B$1:$N$51,8,FALSE())</f>
        <v>7</v>
      </c>
      <c r="J3" s="3" t="n">
        <f aca="false">VLOOKUP(A3,Soil!$B$2:$P$17,13,FALSE())</f>
        <v>1.6665</v>
      </c>
      <c r="K3" s="3" t="n">
        <f aca="false">VLOOKUP(B3,LU!$B$1:$N$51,5,FALSE())</f>
        <v>0.275</v>
      </c>
      <c r="L3" s="3" t="n">
        <f aca="false">VLOOKUP(A3,Soil!$B$2:$P$17,15,FALSE())</f>
        <v>0.6358</v>
      </c>
      <c r="M3" s="0" t="n">
        <f aca="false">SoilVeg!G3</f>
        <v>26.5</v>
      </c>
      <c r="N3" s="0" t="n">
        <f aca="false">SoilVeg!H3</f>
        <v>0.305</v>
      </c>
      <c r="O3" s="0" t="n">
        <f aca="false">VLOOKUP(A3,Soil!$B$2:$S$14,18,FALSE())</f>
        <v>0.002</v>
      </c>
    </row>
    <row r="4" customFormat="false" ht="14.25" hidden="false" customHeight="false" outlineLevel="0" collapsed="false">
      <c r="A4" s="1" t="str">
        <f aca="false">SoilVeg!B4</f>
        <v>C</v>
      </c>
      <c r="B4" s="1" t="str">
        <f aca="false">SoilVeg!D4</f>
        <v>OPSR</v>
      </c>
      <c r="C4" s="1" t="str">
        <f aca="false">SoilVeg!A4</f>
        <v>COPSR</v>
      </c>
      <c r="D4" s="0" t="n">
        <f aca="false">IF(VLOOKUP(SoilVeg!C4,LU!$A$2:$O$27,15,FALSE())=0,VLOOKUP(A4,Soil!$B$2:$R$14,8,FALSE()),0.000000000001)</f>
        <v>2.76722962962963E-006</v>
      </c>
      <c r="E4" s="0" t="n">
        <f aca="false">IF(VLOOKUP(SoilVeg!C4,LU!$A$2:$O$27,15,FALSE())=0,VLOOKUP(A4,Soil!$B$2:$R$14,12,FALSE()),0.000000000001)</f>
        <v>2.62619653581727E-005</v>
      </c>
      <c r="F4" s="3" t="n">
        <f aca="false">VLOOKUP(A4,Soil!$B$2:$P$17,14,FALSE())</f>
        <v>0.01</v>
      </c>
      <c r="G4" s="3" t="n">
        <f aca="false">VLOOKUP(B4,LU!$B$1:$N$51,6,FALSE())</f>
        <v>0.26</v>
      </c>
      <c r="H4" s="3" t="n">
        <f aca="false">VLOOKUP(B4,LU!$B$1:$N$51,7,FALSE())</f>
        <v>0.25</v>
      </c>
      <c r="I4" s="3" t="n">
        <f aca="false">VLOOKUP(B4,LU!$B$1:$N$51,8,FALSE())</f>
        <v>4</v>
      </c>
      <c r="J4" s="3" t="n">
        <f aca="false">VLOOKUP(A4,Soil!$B$2:$P$17,13,FALSE())</f>
        <v>1.6665</v>
      </c>
      <c r="K4" s="3" t="n">
        <f aca="false">VLOOKUP(B4,LU!$B$1:$N$51,5,FALSE())</f>
        <v>0.06</v>
      </c>
      <c r="L4" s="3" t="n">
        <f aca="false">VLOOKUP(A4,Soil!$B$2:$P$17,15,FALSE())</f>
        <v>0.6358</v>
      </c>
      <c r="M4" s="0" t="n">
        <f aca="false">SoilVeg!G4</f>
        <v>10.6</v>
      </c>
      <c r="N4" s="0" t="n">
        <f aca="false">SoilVeg!H4</f>
        <v>0.305</v>
      </c>
      <c r="O4" s="0" t="n">
        <f aca="false">VLOOKUP(A4,Soil!$B$2:$S$14,18,FALSE())</f>
        <v>0.002</v>
      </c>
    </row>
    <row r="5" customFormat="false" ht="14.25" hidden="false" customHeight="false" outlineLevel="0" collapsed="false">
      <c r="A5" s="1" t="str">
        <f aca="false">SoilVeg!B5</f>
        <v>C</v>
      </c>
      <c r="B5" s="1" t="str">
        <f aca="false">SoilVeg!D5</f>
        <v>OPUR</v>
      </c>
      <c r="C5" s="1" t="str">
        <f aca="false">SoilVeg!A5</f>
        <v>COPUR</v>
      </c>
      <c r="D5" s="0" t="n">
        <f aca="false">IF(VLOOKUP(SoilVeg!C5,LU!$A$2:$O$27,15,FALSE())=0,VLOOKUP(A5,Soil!$B$2:$R$14,8,FALSE()),0.000000000001)</f>
        <v>2.76722962962963E-006</v>
      </c>
      <c r="E5" s="0" t="n">
        <f aca="false">IF(VLOOKUP(SoilVeg!C5,LU!$A$2:$O$27,15,FALSE())=0,VLOOKUP(A5,Soil!$B$2:$R$14,12,FALSE()),0.000000000001)</f>
        <v>2.62619653581727E-005</v>
      </c>
      <c r="F5" s="3" t="n">
        <f aca="false">VLOOKUP(A5,Soil!$B$2:$P$17,14,FALSE())</f>
        <v>0.01</v>
      </c>
      <c r="G5" s="3" t="n">
        <f aca="false">VLOOKUP(B5,LU!$B$1:$N$51,6,FALSE())</f>
        <v>0.4</v>
      </c>
      <c r="H5" s="3" t="n">
        <f aca="false">VLOOKUP(B5,LU!$B$1:$N$51,7,FALSE())</f>
        <v>0.3</v>
      </c>
      <c r="I5" s="3" t="n">
        <f aca="false">VLOOKUP(B5,LU!$B$1:$N$51,8,FALSE())</f>
        <v>6</v>
      </c>
      <c r="J5" s="3" t="n">
        <f aca="false">VLOOKUP(A5,Soil!$B$2:$P$17,13,FALSE())</f>
        <v>1.6665</v>
      </c>
      <c r="K5" s="3" t="n">
        <f aca="false">VLOOKUP(B5,LU!$B$1:$N$51,5,FALSE())</f>
        <v>0.1</v>
      </c>
      <c r="L5" s="3" t="n">
        <f aca="false">VLOOKUP(A5,Soil!$B$2:$P$17,15,FALSE())</f>
        <v>0.6358</v>
      </c>
      <c r="M5" s="0" t="n">
        <f aca="false">SoilVeg!G5</f>
        <v>13.25</v>
      </c>
      <c r="N5" s="0" t="n">
        <f aca="false">SoilVeg!H5</f>
        <v>0.305</v>
      </c>
      <c r="O5" s="0" t="n">
        <f aca="false">VLOOKUP(A5,Soil!$B$2:$S$14,18,FALSE())</f>
        <v>0.002</v>
      </c>
    </row>
    <row r="6" customFormat="false" ht="14.25" hidden="false" customHeight="false" outlineLevel="0" collapsed="false">
      <c r="A6" s="1" t="str">
        <f aca="false">SoilVeg!B6</f>
        <v>C</v>
      </c>
      <c r="B6" s="1" t="str">
        <f aca="false">SoilVeg!D6</f>
        <v>OPU</v>
      </c>
      <c r="C6" s="1" t="str">
        <f aca="false">SoilVeg!A6</f>
        <v>COPU</v>
      </c>
      <c r="D6" s="0" t="n">
        <f aca="false">IF(VLOOKUP(SoilVeg!C6,LU!$A$2:$O$27,15,FALSE())=0,VLOOKUP(A6,Soil!$B$2:$R$14,8,FALSE()),0.000000000001)</f>
        <v>2.76722962962963E-006</v>
      </c>
      <c r="E6" s="0" t="n">
        <f aca="false">IF(VLOOKUP(SoilVeg!C6,LU!$A$2:$O$27,15,FALSE())=0,VLOOKUP(A6,Soil!$B$2:$R$14,12,FALSE()),0.000000000001)</f>
        <v>2.62619653581727E-005</v>
      </c>
      <c r="F6" s="3" t="n">
        <f aca="false">VLOOKUP(A6,Soil!$B$2:$P$17,14,FALSE())</f>
        <v>0.01</v>
      </c>
      <c r="G6" s="3" t="n">
        <f aca="false">VLOOKUP(B6,LU!$B$1:$N$51,6,FALSE())</f>
        <v>0</v>
      </c>
      <c r="H6" s="3" t="n">
        <f aca="false">VLOOKUP(B6,LU!$B$1:$N$51,7,FALSE())</f>
        <v>0</v>
      </c>
      <c r="I6" s="3" t="n">
        <f aca="false">VLOOKUP(B6,LU!$B$1:$N$51,8,FALSE())</f>
        <v>3.5</v>
      </c>
      <c r="J6" s="3" t="n">
        <f aca="false">VLOOKUP(A6,Soil!$B$2:$P$17,13,FALSE())</f>
        <v>1.6665</v>
      </c>
      <c r="K6" s="3" t="n">
        <f aca="false">VLOOKUP(B6,LU!$B$1:$N$51,5,FALSE())</f>
        <v>0.03</v>
      </c>
      <c r="L6" s="3" t="n">
        <f aca="false">VLOOKUP(A6,Soil!$B$2:$P$17,15,FALSE())</f>
        <v>0.6358</v>
      </c>
      <c r="M6" s="0" t="n">
        <f aca="false">SoilVeg!G6</f>
        <v>8.83333333333333</v>
      </c>
      <c r="N6" s="0" t="n">
        <f aca="false">SoilVeg!H6</f>
        <v>0.305</v>
      </c>
      <c r="O6" s="0" t="n">
        <f aca="false">VLOOKUP(A6,Soil!$B$2:$S$14,18,FALSE())</f>
        <v>0.002</v>
      </c>
    </row>
    <row r="7" customFormat="false" ht="14.25" hidden="false" customHeight="false" outlineLevel="0" collapsed="false">
      <c r="A7" s="1" t="str">
        <f aca="false">SoilVeg!B7</f>
        <v>C</v>
      </c>
      <c r="B7" s="1" t="str">
        <f aca="false">SoilVeg!D7</f>
        <v>TP</v>
      </c>
      <c r="C7" s="1" t="str">
        <f aca="false">SoilVeg!A7</f>
        <v>CTP</v>
      </c>
      <c r="D7" s="0" t="n">
        <f aca="false">IF(VLOOKUP(SoilVeg!C7,LU!$A$2:$O$27,15,FALSE())=0,VLOOKUP(A7,Soil!$B$2:$R$14,8,FALSE()),0.000000000001)</f>
        <v>2.76722962962963E-006</v>
      </c>
      <c r="E7" s="0" t="n">
        <f aca="false">IF(VLOOKUP(SoilVeg!C7,LU!$A$2:$O$27,15,FALSE())=0,VLOOKUP(A7,Soil!$B$2:$R$14,12,FALSE()),0.000000000001)</f>
        <v>2.62619653581727E-005</v>
      </c>
      <c r="F7" s="3" t="n">
        <f aca="false">VLOOKUP(A7,Soil!$B$2:$P$17,14,FALSE())</f>
        <v>0.01</v>
      </c>
      <c r="G7" s="3" t="n">
        <f aca="false">VLOOKUP(B7,LU!$B$1:$N$51,6,FALSE())</f>
        <v>1.1</v>
      </c>
      <c r="H7" s="3" t="n">
        <f aca="false">VLOOKUP(B7,LU!$B$1:$N$51,7,FALSE())</f>
        <v>0.4</v>
      </c>
      <c r="I7" s="3" t="n">
        <f aca="false">VLOOKUP(B7,LU!$B$1:$N$51,8,FALSE())</f>
        <v>7</v>
      </c>
      <c r="J7" s="3" t="n">
        <f aca="false">VLOOKUP(A7,Soil!$B$2:$P$17,13,FALSE())</f>
        <v>1.6665</v>
      </c>
      <c r="K7" s="3" t="n">
        <f aca="false">VLOOKUP(B7,LU!$B$1:$N$51,5,FALSE())</f>
        <v>0.275</v>
      </c>
      <c r="L7" s="3" t="n">
        <f aca="false">VLOOKUP(A7,Soil!$B$2:$P$17,15,FALSE())</f>
        <v>0.6358</v>
      </c>
      <c r="M7" s="0" t="n">
        <f aca="false">SoilVeg!G7</f>
        <v>26.5</v>
      </c>
      <c r="N7" s="0" t="n">
        <f aca="false">SoilVeg!H7</f>
        <v>0.305</v>
      </c>
      <c r="O7" s="0" t="n">
        <f aca="false">VLOOKUP(A7,Soil!$B$2:$S$14,18,FALSE())</f>
        <v>0.002</v>
      </c>
    </row>
    <row r="8" customFormat="false" ht="14.25" hidden="false" customHeight="false" outlineLevel="0" collapsed="false">
      <c r="A8" s="1" t="str">
        <f aca="false">SoilVeg!B8</f>
        <v>C</v>
      </c>
      <c r="B8" s="1" t="str">
        <f aca="false">SoilVeg!D8</f>
        <v>LP</v>
      </c>
      <c r="C8" s="1" t="str">
        <f aca="false">SoilVeg!A8</f>
        <v>CLP</v>
      </c>
      <c r="D8" s="0" t="n">
        <f aca="false">IF(VLOOKUP(SoilVeg!C8,LU!$A$2:$O$27,15,FALSE())=0,VLOOKUP(A8,Soil!$B$2:$R$14,8,FALSE()),0.000000000001)</f>
        <v>2.76722962962963E-006</v>
      </c>
      <c r="E8" s="0" t="n">
        <f aca="false">IF(VLOOKUP(SoilVeg!C8,LU!$A$2:$O$27,15,FALSE())=0,VLOOKUP(A8,Soil!$B$2:$R$14,12,FALSE()),0.000000000001)</f>
        <v>2.62619653581727E-005</v>
      </c>
      <c r="F8" s="3" t="n">
        <f aca="false">VLOOKUP(A8,Soil!$B$2:$P$17,14,FALSE())</f>
        <v>0.01</v>
      </c>
      <c r="G8" s="3" t="n">
        <f aca="false">VLOOKUP(B8,LU!$B$1:$N$51,6,FALSE())</f>
        <v>3</v>
      </c>
      <c r="H8" s="3" t="n">
        <f aca="false">VLOOKUP(B8,LU!$B$1:$N$51,7,FALSE())</f>
        <v>0.62272727273</v>
      </c>
      <c r="I8" s="3" t="n">
        <f aca="false">VLOOKUP(B8,LU!$B$1:$N$51,8,FALSE())</f>
        <v>9.45454545455</v>
      </c>
      <c r="J8" s="0" t="n">
        <v>1.5847</v>
      </c>
      <c r="K8" s="3" t="n">
        <f aca="false">VLOOKUP(B8,LU!$B$1:$N$51,5,FALSE())</f>
        <v>0.4</v>
      </c>
      <c r="L8" s="0" t="n">
        <v>0.48887216</v>
      </c>
      <c r="M8" s="0" t="n">
        <f aca="false">SoilVeg!G8</f>
        <v>26.5</v>
      </c>
      <c r="N8" s="0" t="n">
        <f aca="false">SoilVeg!H8</f>
        <v>0.305</v>
      </c>
      <c r="O8" s="0" t="n">
        <f aca="false">VLOOKUP(A8,Soil!$B$2:$S$14,18,FALSE())</f>
        <v>0.002</v>
      </c>
    </row>
    <row r="9" customFormat="false" ht="14.25" hidden="false" customHeight="false" outlineLevel="0" collapsed="false">
      <c r="A9" s="1" t="str">
        <f aca="false">SoilVeg!B9</f>
        <v>C</v>
      </c>
      <c r="B9" s="1" t="str">
        <f aca="false">SoilVeg!D9</f>
        <v>LPL</v>
      </c>
      <c r="C9" s="1" t="str">
        <f aca="false">SoilVeg!A9</f>
        <v>CLPL</v>
      </c>
      <c r="D9" s="0" t="n">
        <f aca="false">IF(VLOOKUP(SoilVeg!C9,LU!$A$2:$O$27,15,FALSE())=0,VLOOKUP(A9,Soil!$B$2:$R$14,8,FALSE()),0.000000000001)</f>
        <v>2.76722962962963E-006</v>
      </c>
      <c r="E9" s="0" t="n">
        <f aca="false">IF(VLOOKUP(SoilVeg!C9,LU!$A$2:$O$27,15,FALSE())=0,VLOOKUP(A9,Soil!$B$2:$R$14,12,FALSE()),0.000000000001)</f>
        <v>2.62619653581727E-005</v>
      </c>
      <c r="F9" s="3" t="n">
        <f aca="false">VLOOKUP(A9,Soil!$B$2:$P$17,14,FALSE())</f>
        <v>0.01</v>
      </c>
      <c r="G9" s="3" t="n">
        <f aca="false">VLOOKUP(B9,LU!$B$1:$N$51,6,FALSE())</f>
        <v>4</v>
      </c>
      <c r="H9" s="3" t="n">
        <f aca="false">VLOOKUP(B9,LU!$B$1:$N$51,7,FALSE())</f>
        <v>0.62272727273</v>
      </c>
      <c r="I9" s="3" t="n">
        <f aca="false">VLOOKUP(B9,LU!$B$1:$N$51,8,FALSE())</f>
        <v>10.5</v>
      </c>
      <c r="J9" s="0" t="n">
        <v>1.5847</v>
      </c>
      <c r="K9" s="3" t="n">
        <f aca="false">VLOOKUP(B9,LU!$B$1:$N$51,5,FALSE())</f>
        <v>0.6</v>
      </c>
      <c r="L9" s="0" t="n">
        <v>0.48887216</v>
      </c>
      <c r="M9" s="0" t="n">
        <f aca="false">SoilVeg!G9</f>
        <v>26.5</v>
      </c>
      <c r="N9" s="0" t="n">
        <f aca="false">SoilVeg!H9</f>
        <v>0.305</v>
      </c>
      <c r="O9" s="0" t="n">
        <f aca="false">VLOOKUP(A9,Soil!$B$2:$S$14,18,FALSE())</f>
        <v>0.002</v>
      </c>
    </row>
    <row r="10" customFormat="false" ht="14.25" hidden="false" customHeight="false" outlineLevel="0" collapsed="false">
      <c r="A10" s="1" t="str">
        <f aca="false">SoilVeg!B10</f>
        <v>C</v>
      </c>
      <c r="B10" s="1" t="str">
        <f aca="false">SoilVeg!D10</f>
        <v>LPJ</v>
      </c>
      <c r="C10" s="1" t="str">
        <f aca="false">SoilVeg!A10</f>
        <v>CLPJ</v>
      </c>
      <c r="D10" s="0" t="n">
        <f aca="false">IF(VLOOKUP(SoilVeg!C10,LU!$A$2:$O$27,15,FALSE())=0,VLOOKUP(A10,Soil!$B$2:$R$14,8,FALSE()),0.000000000001)</f>
        <v>2.76722962962963E-006</v>
      </c>
      <c r="E10" s="0" t="n">
        <f aca="false">IF(VLOOKUP(SoilVeg!C10,LU!$A$2:$O$27,15,FALSE())=0,VLOOKUP(A10,Soil!$B$2:$R$14,12,FALSE()),0.000000000001)</f>
        <v>2.62619653581727E-005</v>
      </c>
      <c r="F10" s="3" t="n">
        <f aca="false">VLOOKUP(A10,Soil!$B$2:$P$17,14,FALSE())</f>
        <v>0.01</v>
      </c>
      <c r="G10" s="3" t="n">
        <f aca="false">VLOOKUP(B10,LU!$B$1:$N$51,6,FALSE())</f>
        <v>3</v>
      </c>
      <c r="H10" s="3" t="n">
        <f aca="false">VLOOKUP(B10,LU!$B$1:$N$51,7,FALSE())</f>
        <v>0.62272727273</v>
      </c>
      <c r="I10" s="3" t="n">
        <f aca="false">VLOOKUP(B10,LU!$B$1:$N$51,8,FALSE())</f>
        <v>6.5</v>
      </c>
      <c r="J10" s="3" t="n">
        <f aca="false">VLOOKUP(A10,Soil!$B$2:$P$17,13,FALSE())</f>
        <v>1.6665</v>
      </c>
      <c r="K10" s="3" t="n">
        <f aca="false">VLOOKUP(B10,LU!$B$1:$N$51,5,FALSE())</f>
        <v>0.35</v>
      </c>
      <c r="L10" s="3" t="n">
        <f aca="false">VLOOKUP(A10,Soil!$B$2:$P$17,15,FALSE())</f>
        <v>0.6358</v>
      </c>
      <c r="M10" s="0" t="n">
        <f aca="false">SoilVeg!G10</f>
        <v>26.5</v>
      </c>
      <c r="N10" s="0" t="n">
        <f aca="false">SoilVeg!H10</f>
        <v>0.305</v>
      </c>
      <c r="O10" s="0" t="n">
        <f aca="false">VLOOKUP(A10,Soil!$B$2:$S$14,18,FALSE())</f>
        <v>0.002</v>
      </c>
    </row>
    <row r="11" customFormat="false" ht="14.25" hidden="false" customHeight="false" outlineLevel="0" collapsed="false">
      <c r="A11" s="1" t="str">
        <f aca="false">SoilVeg!B11</f>
        <v>C</v>
      </c>
      <c r="B11" s="1" t="str">
        <f aca="false">SoilVeg!D11</f>
        <v>LPS</v>
      </c>
      <c r="C11" s="1" t="str">
        <f aca="false">SoilVeg!A11</f>
        <v>CLPS</v>
      </c>
      <c r="D11" s="0" t="n">
        <f aca="false">IF(VLOOKUP(SoilVeg!C11,LU!$A$2:$O$27,15,FALSE())=0,VLOOKUP(A11,Soil!$B$2:$R$14,8,FALSE()),0.000000000001)</f>
        <v>2.76722962962963E-006</v>
      </c>
      <c r="E11" s="0" t="n">
        <f aca="false">IF(VLOOKUP(SoilVeg!C11,LU!$A$2:$O$27,15,FALSE())=0,VLOOKUP(A11,Soil!$B$2:$R$14,12,FALSE()),0.000000000001)</f>
        <v>2.62619653581727E-005</v>
      </c>
      <c r="F11" s="3" t="n">
        <f aca="false">VLOOKUP(A11,Soil!$B$2:$P$17,14,FALSE())</f>
        <v>0.01</v>
      </c>
      <c r="G11" s="3" t="n">
        <f aca="false">VLOOKUP(B11,LU!$B$1:$N$51,6,FALSE())</f>
        <v>4.5</v>
      </c>
      <c r="H11" s="3" t="n">
        <f aca="false">VLOOKUP(B11,LU!$B$1:$N$51,7,FALSE())</f>
        <v>0.8</v>
      </c>
      <c r="I11" s="3" t="n">
        <f aca="false">VLOOKUP(B11,LU!$B$1:$N$51,8,FALSE())</f>
        <v>15</v>
      </c>
      <c r="J11" s="3" t="n">
        <f aca="false">VLOOKUP(A11,Soil!$B$2:$P$17,13,FALSE())</f>
        <v>1.6665</v>
      </c>
      <c r="K11" s="3" t="n">
        <f aca="false">VLOOKUP(B11,LU!$B$1:$N$51,5,FALSE())</f>
        <v>0.8</v>
      </c>
      <c r="L11" s="3" t="n">
        <f aca="false">VLOOKUP(A11,Soil!$B$2:$P$17,15,FALSE())</f>
        <v>0.6358</v>
      </c>
      <c r="M11" s="0" t="n">
        <f aca="false">SoilVeg!G11</f>
        <v>26.5</v>
      </c>
      <c r="N11" s="0" t="n">
        <f aca="false">SoilVeg!H11</f>
        <v>0.305</v>
      </c>
      <c r="O11" s="0" t="n">
        <f aca="false">VLOOKUP(A11,Soil!$B$2:$S$14,18,FALSE())</f>
        <v>0.002</v>
      </c>
    </row>
    <row r="12" customFormat="false" ht="14.25" hidden="false" customHeight="false" outlineLevel="0" collapsed="false">
      <c r="A12" s="1" t="str">
        <f aca="false">SoilVeg!B12</f>
        <v>C</v>
      </c>
      <c r="B12" s="1" t="str">
        <f aca="false">SoilVeg!D12</f>
        <v>LPK</v>
      </c>
      <c r="C12" s="1" t="str">
        <f aca="false">SoilVeg!A12</f>
        <v>CLPK</v>
      </c>
      <c r="D12" s="0" t="n">
        <f aca="false">IF(VLOOKUP(SoilVeg!C12,LU!$A$2:$O$27,15,FALSE())=0,VLOOKUP(A12,Soil!$B$2:$R$14,8,FALSE()),0.000000000001)</f>
        <v>2.76722962962963E-006</v>
      </c>
      <c r="E12" s="0" t="n">
        <f aca="false">IF(VLOOKUP(SoilVeg!C12,LU!$A$2:$O$27,15,FALSE())=0,VLOOKUP(A12,Soil!$B$2:$R$14,12,FALSE()),0.000000000001)</f>
        <v>2.62619653581727E-005</v>
      </c>
      <c r="F12" s="3" t="n">
        <f aca="false">VLOOKUP(A12,Soil!$B$2:$P$17,14,FALSE())</f>
        <v>0.01</v>
      </c>
      <c r="G12" s="3" t="n">
        <f aca="false">VLOOKUP(B12,LU!$B$1:$N$51,6,FALSE())</f>
        <v>3</v>
      </c>
      <c r="H12" s="3" t="n">
        <f aca="false">VLOOKUP(B12,LU!$B$1:$N$51,7,FALSE())</f>
        <v>0.6</v>
      </c>
      <c r="I12" s="3" t="n">
        <f aca="false">VLOOKUP(B12,LU!$B$1:$N$51,8,FALSE())</f>
        <v>15</v>
      </c>
      <c r="J12" s="3" t="n">
        <f aca="false">VLOOKUP(A12,Soil!$B$2:$P$17,13,FALSE())</f>
        <v>1.6665</v>
      </c>
      <c r="K12" s="3" t="n">
        <f aca="false">VLOOKUP(B12,LU!$B$1:$N$51,5,FALSE())</f>
        <v>0.8</v>
      </c>
      <c r="L12" s="3" t="n">
        <f aca="false">VLOOKUP(A12,Soil!$B$2:$P$17,15,FALSE())</f>
        <v>0.6358</v>
      </c>
      <c r="M12" s="0" t="n">
        <f aca="false">SoilVeg!G12</f>
        <v>26.5</v>
      </c>
      <c r="N12" s="0" t="n">
        <f aca="false">SoilVeg!H12</f>
        <v>0.305</v>
      </c>
      <c r="O12" s="0" t="n">
        <f aca="false">VLOOKUP(A12,Soil!$B$2:$S$14,18,FALSE())</f>
        <v>0.002</v>
      </c>
    </row>
    <row r="13" customFormat="false" ht="14.25" hidden="false" customHeight="false" outlineLevel="0" collapsed="false">
      <c r="A13" s="1" t="str">
        <f aca="false">SoilVeg!B13</f>
        <v>C</v>
      </c>
      <c r="B13" s="1" t="str">
        <f aca="false">SoilVeg!D13</f>
        <v>AZP</v>
      </c>
      <c r="C13" s="1" t="str">
        <f aca="false">SoilVeg!A13</f>
        <v>CAZP</v>
      </c>
      <c r="D13" s="0" t="n">
        <f aca="false">IF(VLOOKUP(SoilVeg!C13,LU!$A$2:$O$27,15,FALSE())=0,VLOOKUP(A13,Soil!$B$2:$R$14,8,FALSE()),0.000000000001)</f>
        <v>1E-012</v>
      </c>
      <c r="E13" s="0" t="n">
        <f aca="false">IF(VLOOKUP(SoilVeg!C13,LU!$A$2:$O$27,15,FALSE())=0,VLOOKUP(A13,Soil!$B$2:$R$14,12,FALSE()),0.000000000001)</f>
        <v>1E-012</v>
      </c>
      <c r="F13" s="3" t="n">
        <f aca="false">VLOOKUP(A13,Soil!$B$2:$P$17,14,FALSE())</f>
        <v>0.01</v>
      </c>
      <c r="G13" s="3" t="n">
        <f aca="false">VLOOKUP(B13,LU!$B$1:$N$51,6,FALSE())</f>
        <v>0</v>
      </c>
      <c r="H13" s="3" t="n">
        <f aca="false">VLOOKUP(B13,LU!$B$1:$N$51,7,FALSE())</f>
        <v>0</v>
      </c>
      <c r="I13" s="3" t="n">
        <f aca="false">VLOOKUP(B13,LU!$B$1:$N$51,8,FALSE())</f>
        <v>2.5</v>
      </c>
      <c r="J13" s="3" t="n">
        <f aca="false">VLOOKUP(A13,Soil!$B$2:$P$17,13,FALSE())</f>
        <v>1.6665</v>
      </c>
      <c r="K13" s="3" t="n">
        <f aca="false">VLOOKUP(B13,LU!$B$1:$N$51,5,FALSE())</f>
        <v>0.05</v>
      </c>
      <c r="L13" s="3" t="n">
        <f aca="false">VLOOKUP(A13,Soil!$B$2:$P$17,15,FALSE())</f>
        <v>0.6358</v>
      </c>
      <c r="M13" s="0" t="n">
        <f aca="false">SoilVeg!G13</f>
        <v>100</v>
      </c>
      <c r="N13" s="0" t="n">
        <f aca="false">SoilVeg!H13</f>
        <v>1</v>
      </c>
      <c r="O13" s="0" t="n">
        <f aca="false">VLOOKUP(A13,Soil!$B$2:$S$14,18,FALSE())</f>
        <v>0.002</v>
      </c>
    </row>
    <row r="14" customFormat="false" ht="14.25" hidden="false" customHeight="false" outlineLevel="0" collapsed="false">
      <c r="A14" s="1" t="str">
        <f aca="false">SoilVeg!B14</f>
        <v>C</v>
      </c>
      <c r="B14" s="1" t="str">
        <f aca="false">SoilVeg!D14</f>
        <v>AZPN</v>
      </c>
      <c r="C14" s="1" t="str">
        <f aca="false">SoilVeg!A14</f>
        <v>CAZPN</v>
      </c>
      <c r="D14" s="0" t="n">
        <f aca="false">IF(VLOOKUP(SoilVeg!C14,LU!$A$2:$O$27,15,FALSE())=0,VLOOKUP(A14,Soil!$B$2:$R$14,8,FALSE()),0.000000000001)</f>
        <v>1E-012</v>
      </c>
      <c r="E14" s="0" t="n">
        <f aca="false">IF(VLOOKUP(SoilVeg!C14,LU!$A$2:$O$27,15,FALSE())=0,VLOOKUP(A14,Soil!$B$2:$R$14,12,FALSE()),0.000000000001)</f>
        <v>1E-012</v>
      </c>
      <c r="F14" s="3" t="n">
        <f aca="false">VLOOKUP(A14,Soil!$B$2:$P$17,14,FALSE())</f>
        <v>0.01</v>
      </c>
      <c r="G14" s="3" t="n">
        <f aca="false">VLOOKUP(B14,LU!$B$1:$N$51,6,FALSE())</f>
        <v>0</v>
      </c>
      <c r="H14" s="3" t="n">
        <f aca="false">VLOOKUP(B14,LU!$B$1:$N$51,7,FALSE())</f>
        <v>0</v>
      </c>
      <c r="I14" s="3" t="n">
        <f aca="false">VLOOKUP(B14,LU!$B$1:$N$51,8,FALSE())</f>
        <v>0</v>
      </c>
      <c r="J14" s="3" t="n">
        <f aca="false">VLOOKUP(A14,Soil!$B$2:$P$17,13,FALSE())</f>
        <v>1.6665</v>
      </c>
      <c r="K14" s="3" t="n">
        <f aca="false">VLOOKUP(B14,LU!$B$1:$N$51,5,FALSE())</f>
        <v>0.01</v>
      </c>
      <c r="L14" s="3" t="n">
        <f aca="false">VLOOKUP(A14,Soil!$B$2:$P$17,15,FALSE())</f>
        <v>0.6358</v>
      </c>
      <c r="M14" s="0" t="n">
        <f aca="false">SoilVeg!G14</f>
        <v>100</v>
      </c>
      <c r="N14" s="0" t="n">
        <f aca="false">SoilVeg!H14</f>
        <v>1</v>
      </c>
      <c r="O14" s="0" t="n">
        <f aca="false">VLOOKUP(A14,Soil!$B$2:$S$14,18,FALSE())</f>
        <v>0.002</v>
      </c>
    </row>
    <row r="15" customFormat="false" ht="14.25" hidden="false" customHeight="false" outlineLevel="0" collapsed="false">
      <c r="A15" s="1" t="str">
        <f aca="false">SoilVeg!B15</f>
        <v>C</v>
      </c>
      <c r="B15" s="1" t="str">
        <f aca="false">SoilVeg!D15</f>
        <v>AZPPL</v>
      </c>
      <c r="C15" s="1" t="str">
        <f aca="false">SoilVeg!A15</f>
        <v>CAZPPL</v>
      </c>
      <c r="D15" s="0" t="n">
        <f aca="false">IF(VLOOKUP(SoilVeg!C15,LU!$A$2:$O$27,15,FALSE())=0,VLOOKUP(A15,Soil!$B$2:$R$14,8,FALSE()),0.000000000001)</f>
        <v>2.76722962962963E-006</v>
      </c>
      <c r="E15" s="0" t="n">
        <f aca="false">IF(VLOOKUP(SoilVeg!C15,LU!$A$2:$O$27,15,FALSE())=0,VLOOKUP(A15,Soil!$B$2:$R$14,12,FALSE()),0.000000000001)</f>
        <v>2.62619653581727E-005</v>
      </c>
      <c r="F15" s="3" t="n">
        <f aca="false">VLOOKUP(A15,Soil!$B$2:$P$17,14,FALSE())</f>
        <v>0.01</v>
      </c>
      <c r="G15" s="3" t="n">
        <f aca="false">VLOOKUP(B15,LU!$B$1:$N$51,6,FALSE())</f>
        <v>0</v>
      </c>
      <c r="H15" s="3" t="n">
        <f aca="false">VLOOKUP(B15,LU!$B$1:$N$51,7,FALSE())</f>
        <v>0</v>
      </c>
      <c r="I15" s="3" t="n">
        <f aca="false">VLOOKUP(B15,LU!$B$1:$N$51,8,FALSE())</f>
        <v>2.5</v>
      </c>
      <c r="J15" s="0" t="n">
        <v>1.5847</v>
      </c>
      <c r="K15" s="3" t="n">
        <f aca="false">VLOOKUP(B15,LU!$B$1:$N$51,5,FALSE())</f>
        <v>0.02</v>
      </c>
      <c r="L15" s="0" t="n">
        <v>0.48887216</v>
      </c>
      <c r="M15" s="0" t="n">
        <f aca="false">SoilVeg!G15</f>
        <v>0.265</v>
      </c>
      <c r="N15" s="0" t="n">
        <f aca="false">SoilVeg!H15</f>
        <v>0.305</v>
      </c>
      <c r="O15" s="0" t="n">
        <f aca="false">VLOOKUP(A15,Soil!$B$2:$S$14,18,FALSE())</f>
        <v>0.002</v>
      </c>
    </row>
    <row r="16" customFormat="false" ht="14.25" hidden="false" customHeight="false" outlineLevel="0" collapsed="false">
      <c r="A16" s="1" t="str">
        <f aca="false">SoilVeg!B16</f>
        <v>C</v>
      </c>
      <c r="B16" s="1" t="str">
        <f aca="false">SoilVeg!D16</f>
        <v>AZPP</v>
      </c>
      <c r="C16" s="1" t="str">
        <f aca="false">SoilVeg!A16</f>
        <v>CAZPP</v>
      </c>
      <c r="D16" s="0" t="n">
        <f aca="false">IF(VLOOKUP(SoilVeg!C16,LU!$A$2:$O$27,15,FALSE())=0,VLOOKUP(A16,Soil!$B$2:$R$14,8,FALSE()),0.000000000001)</f>
        <v>2.76722962962963E-006</v>
      </c>
      <c r="E16" s="0" t="n">
        <f aca="false">IF(VLOOKUP(SoilVeg!C16,LU!$A$2:$O$27,15,FALSE())=0,VLOOKUP(A16,Soil!$B$2:$R$14,12,FALSE()),0.000000000001)</f>
        <v>2.62619653581727E-005</v>
      </c>
      <c r="F16" s="3" t="n">
        <f aca="false">VLOOKUP(A16,Soil!$B$2:$P$17,14,FALSE())</f>
        <v>0.01</v>
      </c>
      <c r="G16" s="3" t="n">
        <f aca="false">VLOOKUP(B16,LU!$B$1:$N$51,6,FALSE())</f>
        <v>0</v>
      </c>
      <c r="H16" s="3" t="n">
        <f aca="false">VLOOKUP(B16,LU!$B$1:$N$51,7,FALSE())</f>
        <v>0</v>
      </c>
      <c r="I16" s="3" t="n">
        <f aca="false">VLOOKUP(B16,LU!$B$1:$N$51,8,FALSE())</f>
        <v>7</v>
      </c>
      <c r="J16" s="0" t="n">
        <v>1.5847</v>
      </c>
      <c r="K16" s="3" t="n">
        <f aca="false">VLOOKUP(B16,LU!$B$1:$N$51,5,FALSE())</f>
        <v>0.1</v>
      </c>
      <c r="L16" s="0" t="n">
        <v>0.48887216</v>
      </c>
      <c r="M16" s="0" t="n">
        <f aca="false">SoilVeg!G16</f>
        <v>26.5</v>
      </c>
      <c r="N16" s="0" t="n">
        <f aca="false">SoilVeg!H16</f>
        <v>0.305</v>
      </c>
      <c r="O16" s="0" t="n">
        <f aca="false">VLOOKUP(A16,Soil!$B$2:$S$14,18,FALSE())</f>
        <v>0.002</v>
      </c>
    </row>
    <row r="17" customFormat="false" ht="14.25" hidden="false" customHeight="false" outlineLevel="0" collapsed="false">
      <c r="A17" s="1" t="str">
        <f aca="false">SoilVeg!B17</f>
        <v>C</v>
      </c>
      <c r="B17" s="1" t="str">
        <f aca="false">SoilVeg!D17</f>
        <v>ETK</v>
      </c>
      <c r="C17" s="1" t="str">
        <f aca="false">SoilVeg!A17</f>
        <v>CETK</v>
      </c>
      <c r="D17" s="0" t="n">
        <f aca="false">IF(VLOOKUP(SoilVeg!C17,LU!$A$2:$O$27,15,FALSE())=0,VLOOKUP(A17,Soil!$B$2:$R$14,8,FALSE()),0.000000000001)</f>
        <v>2.76722962962963E-006</v>
      </c>
      <c r="E17" s="0" t="n">
        <f aca="false">IF(VLOOKUP(SoilVeg!C17,LU!$A$2:$O$27,15,FALSE())=0,VLOOKUP(A17,Soil!$B$2:$R$14,12,FALSE()),0.000000000001)</f>
        <v>2.62619653581727E-005</v>
      </c>
      <c r="F17" s="3" t="n">
        <f aca="false">VLOOKUP(A17,Soil!$B$2:$P$17,14,FALSE())</f>
        <v>0.01</v>
      </c>
      <c r="G17" s="3" t="n">
        <f aca="false">VLOOKUP(B17,LU!$B$1:$N$51,6,FALSE())</f>
        <v>1.4</v>
      </c>
      <c r="H17" s="3" t="n">
        <f aca="false">VLOOKUP(B17,LU!$B$1:$N$51,7,FALSE())</f>
        <v>0.65</v>
      </c>
      <c r="I17" s="3" t="n">
        <f aca="false">VLOOKUP(B17,LU!$B$1:$N$51,8,FALSE())</f>
        <v>8</v>
      </c>
      <c r="J17" s="3" t="n">
        <f aca="false">VLOOKUP(A17,Soil!$B$2:$P$17,13,FALSE())</f>
        <v>1.6665</v>
      </c>
      <c r="K17" s="3" t="n">
        <f aca="false">VLOOKUP(B17,LU!$B$1:$N$51,5,FALSE())</f>
        <v>0.35</v>
      </c>
      <c r="L17" s="3" t="n">
        <f aca="false">VLOOKUP(A17,Soil!$B$2:$P$17,15,FALSE())</f>
        <v>0.6358</v>
      </c>
      <c r="M17" s="0" t="n">
        <f aca="false">SoilVeg!G17</f>
        <v>26.5</v>
      </c>
      <c r="N17" s="0" t="n">
        <f aca="false">SoilVeg!H17</f>
        <v>0.305</v>
      </c>
      <c r="O17" s="0" t="n">
        <f aca="false">VLOOKUP(A17,Soil!$B$2:$S$14,18,FALSE())</f>
        <v>0.002</v>
      </c>
    </row>
    <row r="18" customFormat="false" ht="14.25" hidden="false" customHeight="false" outlineLevel="0" collapsed="false">
      <c r="A18" s="1" t="str">
        <f aca="false">SoilVeg!B18</f>
        <v>C</v>
      </c>
      <c r="B18" s="1" t="str">
        <f aca="false">SoilVeg!D18</f>
        <v>ETK1</v>
      </c>
      <c r="C18" s="1" t="str">
        <f aca="false">SoilVeg!A18</f>
        <v>CETK1</v>
      </c>
      <c r="D18" s="0" t="n">
        <f aca="false">IF(VLOOKUP(SoilVeg!C18,LU!$A$2:$O$27,15,FALSE())=0,VLOOKUP(A18,Soil!$B$2:$R$14,8,FALSE()),0.000000000001)</f>
        <v>2.76722962962963E-006</v>
      </c>
      <c r="E18" s="0" t="n">
        <f aca="false">IF(VLOOKUP(SoilVeg!C18,LU!$A$2:$O$27,15,FALSE())=0,VLOOKUP(A18,Soil!$B$2:$R$14,12,FALSE()),0.000000000001)</f>
        <v>2.62619653581727E-005</v>
      </c>
      <c r="F18" s="3" t="n">
        <f aca="false">VLOOKUP(A18,Soil!$B$2:$P$17,14,FALSE())</f>
        <v>0.01</v>
      </c>
      <c r="G18" s="3" t="n">
        <f aca="false">VLOOKUP(B18,LU!$B$1:$N$51,6,FALSE())</f>
        <v>1</v>
      </c>
      <c r="H18" s="3" t="n">
        <f aca="false">VLOOKUP(B18,LU!$B$1:$N$51,7,FALSE())</f>
        <v>0.4</v>
      </c>
      <c r="I18" s="3" t="n">
        <f aca="false">VLOOKUP(B18,LU!$B$1:$N$51,8,FALSE())</f>
        <v>5</v>
      </c>
      <c r="J18" s="3" t="n">
        <f aca="false">VLOOKUP(A18,Soil!$B$2:$P$17,13,FALSE())</f>
        <v>1.6665</v>
      </c>
      <c r="K18" s="3" t="n">
        <f aca="false">VLOOKUP(B18,LU!$B$1:$N$51,5,FALSE())</f>
        <v>0.15</v>
      </c>
      <c r="L18" s="3" t="n">
        <f aca="false">VLOOKUP(A18,Soil!$B$2:$P$17,15,FALSE())</f>
        <v>0.6358</v>
      </c>
      <c r="M18" s="0" t="n">
        <f aca="false">SoilVeg!G18</f>
        <v>26.5</v>
      </c>
      <c r="N18" s="0" t="n">
        <f aca="false">SoilVeg!H18</f>
        <v>0.305</v>
      </c>
      <c r="O18" s="0" t="n">
        <f aca="false">VLOOKUP(A18,Soil!$B$2:$S$14,18,FALSE())</f>
        <v>0.002</v>
      </c>
    </row>
    <row r="19" customFormat="false" ht="14.25" hidden="false" customHeight="false" outlineLevel="0" collapsed="false">
      <c r="A19" s="1" t="str">
        <f aca="false">SoilVeg!B19</f>
        <v>C</v>
      </c>
      <c r="B19" s="1" t="str">
        <f aca="false">SoilVeg!D19</f>
        <v>ETK2</v>
      </c>
      <c r="C19" s="1" t="str">
        <f aca="false">SoilVeg!A19</f>
        <v>CETK2</v>
      </c>
      <c r="D19" s="0" t="n">
        <f aca="false">IF(VLOOKUP(SoilVeg!C19,LU!$A$2:$O$27,15,FALSE())=0,VLOOKUP(A19,Soil!$B$2:$R$14,8,FALSE()),0.000000000001)</f>
        <v>2.76722962962963E-006</v>
      </c>
      <c r="E19" s="0" t="n">
        <f aca="false">IF(VLOOKUP(SoilVeg!C19,LU!$A$2:$O$27,15,FALSE())=0,VLOOKUP(A19,Soil!$B$2:$R$14,12,FALSE()),0.000000000001)</f>
        <v>2.62619653581727E-005</v>
      </c>
      <c r="F19" s="3" t="n">
        <f aca="false">VLOOKUP(A19,Soil!$B$2:$P$17,14,FALSE())</f>
        <v>0.01</v>
      </c>
      <c r="G19" s="3" t="n">
        <f aca="false">VLOOKUP(B19,LU!$B$1:$N$51,6,FALSE())</f>
        <v>1.1</v>
      </c>
      <c r="H19" s="3" t="n">
        <f aca="false">VLOOKUP(B19,LU!$B$1:$N$51,7,FALSE())</f>
        <v>0.4</v>
      </c>
      <c r="I19" s="3" t="n">
        <f aca="false">VLOOKUP(B19,LU!$B$1:$N$51,8,FALSE())</f>
        <v>7</v>
      </c>
      <c r="J19" s="3" t="n">
        <f aca="false">VLOOKUP(A19,Soil!$B$2:$P$17,13,FALSE())</f>
        <v>1.6665</v>
      </c>
      <c r="K19" s="3" t="n">
        <f aca="false">VLOOKUP(B19,LU!$B$1:$N$51,5,FALSE())</f>
        <v>0.35</v>
      </c>
      <c r="L19" s="3" t="n">
        <f aca="false">VLOOKUP(A19,Soil!$B$2:$P$17,15,FALSE())</f>
        <v>0.6358</v>
      </c>
      <c r="M19" s="0" t="n">
        <f aca="false">SoilVeg!G19</f>
        <v>26.5</v>
      </c>
      <c r="N19" s="0" t="n">
        <f aca="false">SoilVeg!H19</f>
        <v>0.305</v>
      </c>
      <c r="O19" s="0" t="n">
        <f aca="false">VLOOKUP(A19,Soil!$B$2:$S$14,18,FALSE())</f>
        <v>0.002</v>
      </c>
    </row>
    <row r="20" customFormat="false" ht="14.25" hidden="false" customHeight="false" outlineLevel="0" collapsed="false">
      <c r="A20" s="1" t="str">
        <f aca="false">SoilVeg!B20</f>
        <v>C</v>
      </c>
      <c r="B20" s="1" t="str">
        <f aca="false">SoilVeg!D20</f>
        <v>ETK3</v>
      </c>
      <c r="C20" s="1" t="str">
        <f aca="false">SoilVeg!A20</f>
        <v>CETK3</v>
      </c>
      <c r="D20" s="0" t="n">
        <f aca="false">IF(VLOOKUP(SoilVeg!C20,LU!$A$2:$O$27,15,FALSE())=0,VLOOKUP(A20,Soil!$B$2:$R$14,8,FALSE()),0.000000000001)</f>
        <v>2.76722962962963E-006</v>
      </c>
      <c r="E20" s="0" t="n">
        <f aca="false">IF(VLOOKUP(SoilVeg!C20,LU!$A$2:$O$27,15,FALSE())=0,VLOOKUP(A20,Soil!$B$2:$R$14,12,FALSE()),0.000000000001)</f>
        <v>2.62619653581727E-005</v>
      </c>
      <c r="F20" s="3" t="n">
        <f aca="false">VLOOKUP(A20,Soil!$B$2:$P$17,14,FALSE())</f>
        <v>0.01</v>
      </c>
      <c r="G20" s="3" t="n">
        <f aca="false">VLOOKUP(B20,LU!$B$1:$N$51,6,FALSE())</f>
        <v>1.35454545455</v>
      </c>
      <c r="H20" s="3" t="n">
        <f aca="false">VLOOKUP(B20,LU!$B$1:$N$51,7,FALSE())</f>
        <v>0.62272727273</v>
      </c>
      <c r="I20" s="3" t="n">
        <f aca="false">VLOOKUP(B20,LU!$B$1:$N$51,8,FALSE())</f>
        <v>10</v>
      </c>
      <c r="J20" s="3" t="n">
        <f aca="false">VLOOKUP(A20,Soil!$B$2:$P$17,13,FALSE())</f>
        <v>1.6665</v>
      </c>
      <c r="K20" s="3" t="n">
        <f aca="false">VLOOKUP(B20,LU!$B$1:$N$51,5,FALSE())</f>
        <v>0.4</v>
      </c>
      <c r="L20" s="3" t="n">
        <f aca="false">VLOOKUP(A20,Soil!$B$2:$P$17,15,FALSE())</f>
        <v>0.6358</v>
      </c>
      <c r="M20" s="0" t="n">
        <f aca="false">SoilVeg!G20</f>
        <v>26.5</v>
      </c>
      <c r="N20" s="0" t="n">
        <f aca="false">SoilVeg!H20</f>
        <v>0.305</v>
      </c>
      <c r="O20" s="0" t="n">
        <f aca="false">VLOOKUP(A20,Soil!$B$2:$S$14,18,FALSE())</f>
        <v>0.002</v>
      </c>
    </row>
    <row r="21" customFormat="false" ht="14.25" hidden="false" customHeight="false" outlineLevel="0" collapsed="false">
      <c r="A21" s="1" t="str">
        <f aca="false">SoilVeg!B21</f>
        <v>C</v>
      </c>
      <c r="B21" s="1" t="str">
        <f aca="false">SoilVeg!D21</f>
        <v>VT</v>
      </c>
      <c r="C21" s="1" t="str">
        <f aca="false">SoilVeg!A21</f>
        <v>CVT</v>
      </c>
      <c r="D21" s="0" t="n">
        <f aca="false">IF(VLOOKUP(SoilVeg!C21,LU!$A$2:$O$27,15,FALSE())=0,VLOOKUP(A21,Soil!$B$2:$R$14,8,FALSE()),0.000000000001)</f>
        <v>1E-012</v>
      </c>
      <c r="E21" s="0" t="n">
        <f aca="false">IF(VLOOKUP(SoilVeg!C21,LU!$A$2:$O$27,15,FALSE())=0,VLOOKUP(A21,Soil!$B$2:$R$14,12,FALSE()),0.000000000001)</f>
        <v>1E-012</v>
      </c>
      <c r="F21" s="3" t="n">
        <f aca="false">VLOOKUP(A21,Soil!$B$2:$P$17,14,FALSE())</f>
        <v>0.01</v>
      </c>
      <c r="G21" s="3" t="n">
        <f aca="false">VLOOKUP(B21,LU!$B$1:$N$51,6,FALSE())</f>
        <v>0</v>
      </c>
      <c r="H21" s="3" t="n">
        <f aca="false">VLOOKUP(B21,LU!$B$1:$N$51,7,FALSE())</f>
        <v>0</v>
      </c>
      <c r="I21" s="3" t="n">
        <f aca="false">VLOOKUP(B21,LU!$B$1:$N$51,8,FALSE())</f>
        <v>0</v>
      </c>
      <c r="J21" s="3" t="n">
        <f aca="false">VLOOKUP(A21,Soil!$B$2:$P$17,13,FALSE())</f>
        <v>1.6665</v>
      </c>
      <c r="K21" s="3" t="n">
        <f aca="false">VLOOKUP(B21,LU!$B$1:$N$51,5,FALSE())</f>
        <v>0.03</v>
      </c>
      <c r="L21" s="3" t="n">
        <f aca="false">VLOOKUP(A21,Soil!$B$2:$P$17,15,FALSE())</f>
        <v>0.6358</v>
      </c>
      <c r="M21" s="0" t="n">
        <f aca="false">SoilVeg!G21</f>
        <v>100</v>
      </c>
      <c r="N21" s="0" t="n">
        <f aca="false">SoilVeg!H21</f>
        <v>1</v>
      </c>
      <c r="O21" s="0" t="n">
        <f aca="false">VLOOKUP(A21,Soil!$B$2:$S$14,18,FALSE())</f>
        <v>0.002</v>
      </c>
    </row>
    <row r="22" customFormat="false" ht="14.25" hidden="false" customHeight="false" outlineLevel="0" collapsed="false">
      <c r="A22" s="1" t="str">
        <f aca="false">SoilVeg!B22</f>
        <v>C</v>
      </c>
      <c r="B22" s="1" t="str">
        <f aca="false">SoilVeg!D22</f>
        <v>VP</v>
      </c>
      <c r="C22" s="1" t="str">
        <f aca="false">SoilVeg!A22</f>
        <v>CVP</v>
      </c>
      <c r="D22" s="0" t="n">
        <f aca="false">IF(VLOOKUP(SoilVeg!C22,LU!$A$2:$O$27,15,FALSE())=0,VLOOKUP(A22,Soil!$B$2:$R$14,8,FALSE()),0.000000000001)</f>
        <v>1E-012</v>
      </c>
      <c r="E22" s="0" t="n">
        <f aca="false">IF(VLOOKUP(SoilVeg!C22,LU!$A$2:$O$27,15,FALSE())=0,VLOOKUP(A22,Soil!$B$2:$R$14,12,FALSE()),0.000000000001)</f>
        <v>1E-012</v>
      </c>
      <c r="F22" s="3" t="n">
        <f aca="false">VLOOKUP(A22,Soil!$B$2:$P$17,14,FALSE())</f>
        <v>0.01</v>
      </c>
      <c r="G22" s="3" t="n">
        <f aca="false">VLOOKUP(B22,LU!$B$1:$N$51,6,FALSE())</f>
        <v>0</v>
      </c>
      <c r="H22" s="3" t="n">
        <f aca="false">VLOOKUP(B22,LU!$B$1:$N$51,7,FALSE())</f>
        <v>0</v>
      </c>
      <c r="I22" s="3" t="n">
        <f aca="false">VLOOKUP(B22,LU!$B$1:$N$51,8,FALSE())</f>
        <v>0</v>
      </c>
      <c r="J22" s="0" t="n">
        <v>1.5847</v>
      </c>
      <c r="K22" s="3" t="n">
        <f aca="false">VLOOKUP(B22,LU!$B$1:$N$51,5,FALSE())</f>
        <v>0.01</v>
      </c>
      <c r="L22" s="0" t="n">
        <v>0.48887216</v>
      </c>
      <c r="M22" s="0" t="n">
        <f aca="false">SoilVeg!G22</f>
        <v>100</v>
      </c>
      <c r="N22" s="0" t="n">
        <f aca="false">SoilVeg!H22</f>
        <v>1</v>
      </c>
      <c r="O22" s="0" t="n">
        <f aca="false">VLOOKUP(A22,Soil!$B$2:$S$14,18,FALSE())</f>
        <v>0.002</v>
      </c>
    </row>
    <row r="23" customFormat="false" ht="14.25" hidden="false" customHeight="false" outlineLevel="0" collapsed="false">
      <c r="A23" s="1" t="str">
        <f aca="false">SoilVeg!B23</f>
        <v>C</v>
      </c>
      <c r="B23" s="1" t="str">
        <f aca="false">SoilVeg!D23</f>
        <v>TPT</v>
      </c>
      <c r="C23" s="1" t="str">
        <f aca="false">SoilVeg!A23</f>
        <v>CTPT</v>
      </c>
      <c r="D23" s="0" t="n">
        <f aca="false">IF(VLOOKUP(SoilVeg!C23,LU!$A$2:$O$27,15,FALSE())=0,VLOOKUP(A23,Soil!$B$2:$R$14,8,FALSE()),0.000000000001)</f>
        <v>2.76722962962963E-006</v>
      </c>
      <c r="E23" s="0" t="n">
        <f aca="false">IF(VLOOKUP(SoilVeg!C23,LU!$A$2:$O$27,15,FALSE())=0,VLOOKUP(A23,Soil!$B$2:$R$14,12,FALSE()),0.000000000001)</f>
        <v>2.62619653581727E-005</v>
      </c>
      <c r="F23" s="3" t="n">
        <f aca="false">VLOOKUP(A23,Soil!$B$2:$P$17,14,FALSE())</f>
        <v>0.01</v>
      </c>
      <c r="G23" s="3" t="n">
        <f aca="false">VLOOKUP(B23,LU!$B$1:$N$51,6,FALSE())</f>
        <v>1.1</v>
      </c>
      <c r="H23" s="3" t="n">
        <f aca="false">VLOOKUP(B23,LU!$B$1:$N$51,7,FALSE())</f>
        <v>0.4</v>
      </c>
      <c r="I23" s="3" t="n">
        <f aca="false">VLOOKUP(B23,LU!$B$1:$N$51,8,FALSE())</f>
        <v>7</v>
      </c>
      <c r="J23" s="0" t="n">
        <v>1.5847</v>
      </c>
      <c r="K23" s="3" t="n">
        <f aca="false">VLOOKUP(B23,LU!$B$1:$N$51,5,FALSE())</f>
        <v>0.275</v>
      </c>
      <c r="L23" s="0" t="n">
        <v>0.48887216</v>
      </c>
      <c r="M23" s="0" t="n">
        <f aca="false">SoilVeg!G23</f>
        <v>26.5</v>
      </c>
      <c r="N23" s="0" t="n">
        <f aca="false">SoilVeg!H23</f>
        <v>0.305</v>
      </c>
      <c r="O23" s="0" t="n">
        <f aca="false">VLOOKUP(A23,Soil!$B$2:$S$14,18,FALSE())</f>
        <v>0.002</v>
      </c>
    </row>
    <row r="24" customFormat="false" ht="14.25" hidden="false" customHeight="false" outlineLevel="0" collapsed="false">
      <c r="A24" s="1" t="str">
        <f aca="false">SoilVeg!B24</f>
        <v>C</v>
      </c>
      <c r="B24" s="1" t="str">
        <f aca="false">SoilVeg!D24</f>
        <v>VPT</v>
      </c>
      <c r="C24" s="1" t="str">
        <f aca="false">SoilVeg!A24</f>
        <v>CVPT</v>
      </c>
      <c r="D24" s="0" t="n">
        <f aca="false">IF(VLOOKUP(SoilVeg!C24,LU!$A$2:$O$27,15,FALSE())=0,VLOOKUP(A24,Soil!$B$2:$R$14,8,FALSE()),0.000000000001)</f>
        <v>1E-012</v>
      </c>
      <c r="E24" s="0" t="n">
        <f aca="false">IF(VLOOKUP(SoilVeg!C24,LU!$A$2:$O$27,15,FALSE())=0,VLOOKUP(A24,Soil!$B$2:$R$14,12,FALSE()),0.000000000001)</f>
        <v>1E-012</v>
      </c>
      <c r="F24" s="3" t="n">
        <f aca="false">VLOOKUP(A24,Soil!$B$2:$P$17,14,FALSE())</f>
        <v>0.01</v>
      </c>
      <c r="G24" s="3" t="n">
        <f aca="false">VLOOKUP(B24,LU!$B$1:$N$51,6,FALSE())</f>
        <v>0</v>
      </c>
      <c r="H24" s="3" t="n">
        <f aca="false">VLOOKUP(B24,LU!$B$1:$N$51,7,FALSE())</f>
        <v>0</v>
      </c>
      <c r="I24" s="3" t="n">
        <f aca="false">VLOOKUP(B24,LU!$B$1:$N$51,8,FALSE())</f>
        <v>150</v>
      </c>
      <c r="J24" s="3" t="n">
        <f aca="false">VLOOKUP(A24,Soil!$B$2:$P$17,13,FALSE())</f>
        <v>1.6665</v>
      </c>
      <c r="K24" s="3" t="n">
        <f aca="false">VLOOKUP(B24,LU!$B$1:$N$51,5,FALSE())</f>
        <v>0.01</v>
      </c>
      <c r="L24" s="3" t="n">
        <f aca="false">VLOOKUP(A24,Soil!$B$2:$P$17,15,FALSE())</f>
        <v>0.6358</v>
      </c>
      <c r="M24" s="0" t="n">
        <f aca="false">SoilVeg!G24</f>
        <v>100</v>
      </c>
      <c r="N24" s="0" t="n">
        <f aca="false">SoilVeg!H24</f>
        <v>1</v>
      </c>
      <c r="O24" s="0" t="n">
        <f aca="false">VLOOKUP(A24,Soil!$B$2:$S$14,18,FALSE())</f>
        <v>0.002</v>
      </c>
    </row>
    <row r="25" customFormat="false" ht="14.25" hidden="false" customHeight="false" outlineLevel="0" collapsed="false">
      <c r="A25" s="1" t="str">
        <f aca="false">SoilVeg!B25</f>
        <v>C</v>
      </c>
      <c r="B25" s="1" t="str">
        <f aca="false">SoilVeg!D25</f>
        <v>MOK</v>
      </c>
      <c r="C25" s="1" t="str">
        <f aca="false">SoilVeg!A25</f>
        <v>CMOK</v>
      </c>
      <c r="D25" s="0" t="n">
        <f aca="false">IF(VLOOKUP(SoilVeg!C25,LU!$A$2:$O$27,15,FALSE())=0,VLOOKUP(A25,Soil!$B$2:$R$14,8,FALSE()),0.000000000001)</f>
        <v>2.76722962962963E-006</v>
      </c>
      <c r="E25" s="0" t="n">
        <f aca="false">IF(VLOOKUP(SoilVeg!C25,LU!$A$2:$O$27,15,FALSE())=0,VLOOKUP(A25,Soil!$B$2:$R$14,12,FALSE()),0.000000000001)</f>
        <v>2.62619653581727E-005</v>
      </c>
      <c r="F25" s="3" t="n">
        <f aca="false">VLOOKUP(A25,Soil!$B$2:$P$17,14,FALSE())</f>
        <v>0.01</v>
      </c>
      <c r="G25" s="3" t="n">
        <f aca="false">VLOOKUP(B25,LU!$B$1:$N$51,6,FALSE())</f>
        <v>1.35454545455</v>
      </c>
      <c r="H25" s="3" t="n">
        <f aca="false">VLOOKUP(B25,LU!$B$1:$N$51,7,FALSE())</f>
        <v>0.62272727273</v>
      </c>
      <c r="I25" s="3" t="n">
        <f aca="false">VLOOKUP(B25,LU!$B$1:$N$51,8,FALSE())</f>
        <v>10</v>
      </c>
      <c r="J25" s="3" t="n">
        <f aca="false">VLOOKUP(A25,Soil!$B$2:$P$17,13,FALSE())</f>
        <v>1.6665</v>
      </c>
      <c r="K25" s="3" t="n">
        <f aca="false">VLOOKUP(B25,LU!$B$1:$N$51,5,FALSE())</f>
        <v>0.4</v>
      </c>
      <c r="L25" s="3" t="n">
        <f aca="false">VLOOKUP(A25,Soil!$B$2:$P$17,15,FALSE())</f>
        <v>0.6358</v>
      </c>
      <c r="M25" s="0" t="n">
        <f aca="false">SoilVeg!G25</f>
        <v>26.5</v>
      </c>
      <c r="N25" s="0" t="n">
        <f aca="false">SoilVeg!H25</f>
        <v>0.305</v>
      </c>
      <c r="O25" s="0" t="n">
        <f aca="false">VLOOKUP(A25,Soil!$B$2:$S$14,18,FALSE())</f>
        <v>0.002</v>
      </c>
    </row>
    <row r="26" customFormat="false" ht="14.25" hidden="false" customHeight="false" outlineLevel="0" collapsed="false">
      <c r="A26" s="1" t="str">
        <f aca="false">SoilVeg!B26</f>
        <v>C</v>
      </c>
      <c r="B26" s="1" t="str">
        <f aca="false">SoilVeg!D26</f>
        <v>RET</v>
      </c>
      <c r="C26" s="1" t="str">
        <f aca="false">SoilVeg!A26</f>
        <v>CRET</v>
      </c>
      <c r="D26" s="0" t="n">
        <f aca="false">IF(VLOOKUP(SoilVeg!C26,LU!$A$2:$O$27,15,FALSE())=0,VLOOKUP(A26,Soil!$B$2:$R$14,8,FALSE()),0.000000000001)</f>
        <v>2.76722962962963E-006</v>
      </c>
      <c r="E26" s="0" t="n">
        <f aca="false">IF(VLOOKUP(SoilVeg!C26,LU!$A$2:$O$27,15,FALSE())=0,VLOOKUP(A26,Soil!$B$2:$R$14,12,FALSE()),0.000000000001)</f>
        <v>2.62619653581727E-005</v>
      </c>
      <c r="F26" s="3" t="n">
        <f aca="false">VLOOKUP(A26,Soil!$B$2:$P$17,14,FALSE())</f>
        <v>0.01</v>
      </c>
      <c r="G26" s="3" t="n">
        <f aca="false">VLOOKUP(B26,LU!$B$1:$N$51,6,FALSE())</f>
        <v>1.1</v>
      </c>
      <c r="H26" s="3" t="n">
        <f aca="false">VLOOKUP(B26,LU!$B$1:$N$51,7,FALSE())</f>
        <v>0.4</v>
      </c>
      <c r="I26" s="3" t="n">
        <f aca="false">VLOOKUP(B26,LU!$B$1:$N$51,8,FALSE())</f>
        <v>150</v>
      </c>
      <c r="J26" s="3" t="n">
        <f aca="false">VLOOKUP(A26,Soil!$B$2:$P$17,13,FALSE())</f>
        <v>1.6665</v>
      </c>
      <c r="K26" s="3" t="n">
        <f aca="false">VLOOKUP(B26,LU!$B$1:$N$51,5,FALSE())</f>
        <v>0.275</v>
      </c>
      <c r="L26" s="3" t="n">
        <f aca="false">VLOOKUP(A26,Soil!$B$2:$P$17,15,FALSE())</f>
        <v>0.6358</v>
      </c>
      <c r="M26" s="0" t="n">
        <f aca="false">SoilVeg!G26</f>
        <v>26.5</v>
      </c>
      <c r="N26" s="0" t="n">
        <f aca="false">SoilVeg!H26</f>
        <v>0.305</v>
      </c>
      <c r="O26" s="0" t="n">
        <f aca="false">VLOOKUP(A26,Soil!$B$2:$S$14,18,FALSE())</f>
        <v>0.002</v>
      </c>
    </row>
    <row r="27" customFormat="false" ht="14.25" hidden="false" customHeight="false" outlineLevel="0" collapsed="false">
      <c r="A27" s="1" t="str">
        <f aca="false">SoilVeg!B27</f>
        <v>CL</v>
      </c>
      <c r="B27" s="1" t="str">
        <f aca="false">SoilVeg!D27</f>
        <v>OP</v>
      </c>
      <c r="C27" s="1" t="str">
        <f aca="false">SoilVeg!A27</f>
        <v>CLOP</v>
      </c>
      <c r="D27" s="0" t="n">
        <f aca="false">IF(VLOOKUP(SoilVeg!C27,LU!$A$2:$O$27,15,FALSE())=0,VLOOKUP(A27,Soil!$B$2:$R$14,8,FALSE()),0.000000000001)</f>
        <v>2.96909722222222E-006</v>
      </c>
      <c r="E27" s="0" t="n">
        <f aca="false">IF(VLOOKUP(SoilVeg!C27,LU!$A$2:$O$27,15,FALSE())=0,VLOOKUP(A27,Soil!$B$2:$R$14,12,FALSE()),0.000000000001)</f>
        <v>3.99853974383356E-005</v>
      </c>
      <c r="F27" s="3" t="n">
        <f aca="false">VLOOKUP(A27,Soil!$B$2:$P$17,14,FALSE())</f>
        <v>0.01</v>
      </c>
      <c r="G27" s="3" t="n">
        <f aca="false">VLOOKUP(B27,LU!$B$1:$N$51,6,FALSE())</f>
        <v>0.16</v>
      </c>
      <c r="H27" s="3" t="n">
        <f aca="false">VLOOKUP(B27,LU!$B$1:$N$51,7,FALSE())</f>
        <v>0.13</v>
      </c>
      <c r="I27" s="3" t="n">
        <f aca="false">VLOOKUP(B27,LU!$B$1:$N$51,8,FALSE())</f>
        <v>5</v>
      </c>
      <c r="J27" s="3" t="n">
        <f aca="false">VLOOKUP(A27,Soil!$B$2:$P$17,13,FALSE())</f>
        <v>1.7025</v>
      </c>
      <c r="K27" s="3" t="n">
        <f aca="false">VLOOKUP(B27,LU!$B$1:$N$51,5,FALSE())</f>
        <v>0.075</v>
      </c>
      <c r="L27" s="3" t="n">
        <f aca="false">VLOOKUP(A27,Soil!$B$2:$P$17,15,FALSE())</f>
        <v>0.6028</v>
      </c>
      <c r="M27" s="0" t="n">
        <f aca="false">SoilVeg!G27</f>
        <v>11.1</v>
      </c>
      <c r="N27" s="0" t="n">
        <f aca="false">SoilVeg!H27</f>
        <v>0.264</v>
      </c>
      <c r="O27" s="0" t="n">
        <f aca="false">VLOOKUP(A27,Soil!$B$2:$S$14,18,FALSE())</f>
        <v>0.05</v>
      </c>
    </row>
    <row r="28" customFormat="false" ht="14.25" hidden="false" customHeight="false" outlineLevel="0" collapsed="false">
      <c r="A28" s="1" t="str">
        <f aca="false">SoilVeg!B28</f>
        <v>CL</v>
      </c>
      <c r="B28" s="1" t="str">
        <f aca="false">SoilVeg!D28</f>
        <v>OPTP</v>
      </c>
      <c r="C28" s="1" t="str">
        <f aca="false">SoilVeg!A28</f>
        <v>CLOPTP</v>
      </c>
      <c r="D28" s="0" t="n">
        <f aca="false">IF(VLOOKUP(SoilVeg!C28,LU!$A$2:$O$27,15,FALSE())=0,VLOOKUP(A28,Soil!$B$2:$R$14,8,FALSE()),0.000000000001)</f>
        <v>2.96909722222222E-006</v>
      </c>
      <c r="E28" s="0" t="n">
        <f aca="false">IF(VLOOKUP(SoilVeg!C28,LU!$A$2:$O$27,15,FALSE())=0,VLOOKUP(A28,Soil!$B$2:$R$14,12,FALSE()),0.000000000001)</f>
        <v>3.99853974383356E-005</v>
      </c>
      <c r="F28" s="3" t="n">
        <f aca="false">VLOOKUP(A28,Soil!$B$2:$P$17,14,FALSE())</f>
        <v>0.01</v>
      </c>
      <c r="G28" s="3" t="n">
        <f aca="false">VLOOKUP(B28,LU!$B$1:$N$51,6,FALSE())</f>
        <v>1.1</v>
      </c>
      <c r="H28" s="3" t="n">
        <f aca="false">VLOOKUP(B28,LU!$B$1:$N$51,7,FALSE())</f>
        <v>0.4</v>
      </c>
      <c r="I28" s="3" t="n">
        <f aca="false">VLOOKUP(B28,LU!$B$1:$N$51,8,FALSE())</f>
        <v>7</v>
      </c>
      <c r="J28" s="3" t="n">
        <f aca="false">VLOOKUP(A28,Soil!$B$2:$P$17,13,FALSE())</f>
        <v>1.7025</v>
      </c>
      <c r="K28" s="3" t="n">
        <f aca="false">VLOOKUP(B28,LU!$B$1:$N$51,5,FALSE())</f>
        <v>0.275</v>
      </c>
      <c r="L28" s="3" t="n">
        <f aca="false">VLOOKUP(A28,Soil!$B$2:$P$17,15,FALSE())</f>
        <v>0.6028</v>
      </c>
      <c r="M28" s="0" t="n">
        <f aca="false">SoilVeg!G28</f>
        <v>22.2</v>
      </c>
      <c r="N28" s="0" t="n">
        <f aca="false">SoilVeg!H28</f>
        <v>0.264</v>
      </c>
      <c r="O28" s="0" t="n">
        <f aca="false">VLOOKUP(A28,Soil!$B$2:$S$14,18,FALSE())</f>
        <v>0.05</v>
      </c>
    </row>
    <row r="29" customFormat="false" ht="14.25" hidden="false" customHeight="false" outlineLevel="0" collapsed="false">
      <c r="A29" s="1" t="str">
        <f aca="false">SoilVeg!B29</f>
        <v>CL</v>
      </c>
      <c r="B29" s="1" t="str">
        <f aca="false">SoilVeg!D29</f>
        <v>OPSR</v>
      </c>
      <c r="C29" s="1" t="str">
        <f aca="false">SoilVeg!A29</f>
        <v>CLOPSR</v>
      </c>
      <c r="D29" s="0" t="n">
        <f aca="false">IF(VLOOKUP(SoilVeg!C29,LU!$A$2:$O$27,15,FALSE())=0,VLOOKUP(A29,Soil!$B$2:$R$14,8,FALSE()),0.000000000001)</f>
        <v>2.96909722222222E-006</v>
      </c>
      <c r="E29" s="0" t="n">
        <f aca="false">IF(VLOOKUP(SoilVeg!C29,LU!$A$2:$O$27,15,FALSE())=0,VLOOKUP(A29,Soil!$B$2:$R$14,12,FALSE()),0.000000000001)</f>
        <v>3.99853974383356E-005</v>
      </c>
      <c r="F29" s="3" t="n">
        <f aca="false">VLOOKUP(A29,Soil!$B$2:$P$17,14,FALSE())</f>
        <v>0.01</v>
      </c>
      <c r="G29" s="3" t="n">
        <f aca="false">VLOOKUP(B29,LU!$B$1:$N$51,6,FALSE())</f>
        <v>0.26</v>
      </c>
      <c r="H29" s="3" t="n">
        <f aca="false">VLOOKUP(B29,LU!$B$1:$N$51,7,FALSE())</f>
        <v>0.25</v>
      </c>
      <c r="I29" s="3" t="n">
        <f aca="false">VLOOKUP(B29,LU!$B$1:$N$51,8,FALSE())</f>
        <v>4</v>
      </c>
      <c r="J29" s="0" t="n">
        <v>1.5847</v>
      </c>
      <c r="K29" s="3" t="n">
        <f aca="false">VLOOKUP(B29,LU!$B$1:$N$51,5,FALSE())</f>
        <v>0.06</v>
      </c>
      <c r="L29" s="0" t="n">
        <v>0.48887216</v>
      </c>
      <c r="M29" s="0" t="n">
        <f aca="false">SoilVeg!G29</f>
        <v>8.88</v>
      </c>
      <c r="N29" s="0" t="n">
        <f aca="false">SoilVeg!H29</f>
        <v>0.264</v>
      </c>
      <c r="O29" s="0" t="n">
        <f aca="false">VLOOKUP(A29,Soil!$B$2:$S$14,18,FALSE())</f>
        <v>0.05</v>
      </c>
    </row>
    <row r="30" customFormat="false" ht="14.25" hidden="false" customHeight="false" outlineLevel="0" collapsed="false">
      <c r="A30" s="1" t="str">
        <f aca="false">SoilVeg!B30</f>
        <v>CL</v>
      </c>
      <c r="B30" s="1" t="str">
        <f aca="false">SoilVeg!D30</f>
        <v>OPUR</v>
      </c>
      <c r="C30" s="1" t="str">
        <f aca="false">SoilVeg!A30</f>
        <v>CLOPUR</v>
      </c>
      <c r="D30" s="0" t="n">
        <f aca="false">IF(VLOOKUP(SoilVeg!C30,LU!$A$2:$O$27,15,FALSE())=0,VLOOKUP(A30,Soil!$B$2:$R$14,8,FALSE()),0.000000000001)</f>
        <v>2.96909722222222E-006</v>
      </c>
      <c r="E30" s="0" t="n">
        <f aca="false">IF(VLOOKUP(SoilVeg!C30,LU!$A$2:$O$27,15,FALSE())=0,VLOOKUP(A30,Soil!$B$2:$R$14,12,FALSE()),0.000000000001)</f>
        <v>3.99853974383356E-005</v>
      </c>
      <c r="F30" s="3" t="n">
        <f aca="false">VLOOKUP(A30,Soil!$B$2:$P$17,14,FALSE())</f>
        <v>0.01</v>
      </c>
      <c r="G30" s="3" t="n">
        <f aca="false">VLOOKUP(B30,LU!$B$1:$N$51,6,FALSE())</f>
        <v>0.4</v>
      </c>
      <c r="H30" s="3" t="n">
        <f aca="false">VLOOKUP(B30,LU!$B$1:$N$51,7,FALSE())</f>
        <v>0.3</v>
      </c>
      <c r="I30" s="3" t="n">
        <f aca="false">VLOOKUP(B30,LU!$B$1:$N$51,8,FALSE())</f>
        <v>6</v>
      </c>
      <c r="J30" s="0" t="n">
        <v>1.5847</v>
      </c>
      <c r="K30" s="3" t="n">
        <f aca="false">VLOOKUP(B30,LU!$B$1:$N$51,5,FALSE())</f>
        <v>0.1</v>
      </c>
      <c r="L30" s="0" t="n">
        <v>0.48887216</v>
      </c>
      <c r="M30" s="0" t="n">
        <f aca="false">SoilVeg!G30</f>
        <v>11.1</v>
      </c>
      <c r="N30" s="0" t="n">
        <f aca="false">SoilVeg!H30</f>
        <v>0.264</v>
      </c>
      <c r="O30" s="0" t="n">
        <f aca="false">VLOOKUP(A30,Soil!$B$2:$S$14,18,FALSE())</f>
        <v>0.05</v>
      </c>
    </row>
    <row r="31" customFormat="false" ht="14.25" hidden="false" customHeight="false" outlineLevel="0" collapsed="false">
      <c r="A31" s="1" t="str">
        <f aca="false">SoilVeg!B31</f>
        <v>CL</v>
      </c>
      <c r="B31" s="1" t="str">
        <f aca="false">SoilVeg!D31</f>
        <v>OPU</v>
      </c>
      <c r="C31" s="1" t="str">
        <f aca="false">SoilVeg!A31</f>
        <v>CLOPU</v>
      </c>
      <c r="D31" s="0" t="n">
        <f aca="false">IF(VLOOKUP(SoilVeg!C31,LU!$A$2:$O$27,15,FALSE())=0,VLOOKUP(A31,Soil!$B$2:$R$14,8,FALSE()),0.000000000001)</f>
        <v>2.96909722222222E-006</v>
      </c>
      <c r="E31" s="0" t="n">
        <f aca="false">IF(VLOOKUP(SoilVeg!C31,LU!$A$2:$O$27,15,FALSE())=0,VLOOKUP(A31,Soil!$B$2:$R$14,12,FALSE()),0.000000000001)</f>
        <v>3.99853974383356E-005</v>
      </c>
      <c r="F31" s="3" t="n">
        <f aca="false">VLOOKUP(A31,Soil!$B$2:$P$17,14,FALSE())</f>
        <v>0.01</v>
      </c>
      <c r="G31" s="3" t="n">
        <f aca="false">VLOOKUP(B31,LU!$B$1:$N$51,6,FALSE())</f>
        <v>0</v>
      </c>
      <c r="H31" s="3" t="n">
        <f aca="false">VLOOKUP(B31,LU!$B$1:$N$51,7,FALSE())</f>
        <v>0</v>
      </c>
      <c r="I31" s="3" t="n">
        <f aca="false">VLOOKUP(B31,LU!$B$1:$N$51,8,FALSE())</f>
        <v>3.5</v>
      </c>
      <c r="J31" s="3" t="n">
        <f aca="false">VLOOKUP(A31,Soil!$B$2:$P$17,13,FALSE())</f>
        <v>1.7025</v>
      </c>
      <c r="K31" s="3" t="n">
        <f aca="false">VLOOKUP(B31,LU!$B$1:$N$51,5,FALSE())</f>
        <v>0.03</v>
      </c>
      <c r="L31" s="3" t="n">
        <f aca="false">VLOOKUP(A31,Soil!$B$2:$P$17,15,FALSE())</f>
        <v>0.6028</v>
      </c>
      <c r="M31" s="0" t="n">
        <f aca="false">SoilVeg!G31</f>
        <v>7.4</v>
      </c>
      <c r="N31" s="0" t="n">
        <f aca="false">SoilVeg!H31</f>
        <v>0.264</v>
      </c>
      <c r="O31" s="0" t="n">
        <f aca="false">VLOOKUP(A31,Soil!$B$2:$S$14,18,FALSE())</f>
        <v>0.05</v>
      </c>
    </row>
    <row r="32" customFormat="false" ht="14.25" hidden="false" customHeight="false" outlineLevel="0" collapsed="false">
      <c r="A32" s="1" t="str">
        <f aca="false">SoilVeg!B32</f>
        <v>CL</v>
      </c>
      <c r="B32" s="1" t="str">
        <f aca="false">SoilVeg!D32</f>
        <v>TP</v>
      </c>
      <c r="C32" s="1" t="str">
        <f aca="false">SoilVeg!A32</f>
        <v>CLTP</v>
      </c>
      <c r="D32" s="0" t="n">
        <f aca="false">IF(VLOOKUP(SoilVeg!C32,LU!$A$2:$O$27,15,FALSE())=0,VLOOKUP(A32,Soil!$B$2:$R$14,8,FALSE()),0.000000000001)</f>
        <v>2.96909722222222E-006</v>
      </c>
      <c r="E32" s="0" t="n">
        <f aca="false">IF(VLOOKUP(SoilVeg!C32,LU!$A$2:$O$27,15,FALSE())=0,VLOOKUP(A32,Soil!$B$2:$R$14,12,FALSE()),0.000000000001)</f>
        <v>3.99853974383356E-005</v>
      </c>
      <c r="F32" s="3" t="n">
        <f aca="false">VLOOKUP(A32,Soil!$B$2:$P$17,14,FALSE())</f>
        <v>0.01</v>
      </c>
      <c r="G32" s="3" t="n">
        <f aca="false">VLOOKUP(B32,LU!$B$1:$N$51,6,FALSE())</f>
        <v>1.1</v>
      </c>
      <c r="H32" s="3" t="n">
        <f aca="false">VLOOKUP(B32,LU!$B$1:$N$51,7,FALSE())</f>
        <v>0.4</v>
      </c>
      <c r="I32" s="3" t="n">
        <f aca="false">VLOOKUP(B32,LU!$B$1:$N$51,8,FALSE())</f>
        <v>7</v>
      </c>
      <c r="J32" s="3" t="n">
        <f aca="false">VLOOKUP(A32,Soil!$B$2:$P$17,13,FALSE())</f>
        <v>1.7025</v>
      </c>
      <c r="K32" s="3" t="n">
        <f aca="false">VLOOKUP(B32,LU!$B$1:$N$51,5,FALSE())</f>
        <v>0.275</v>
      </c>
      <c r="L32" s="3" t="n">
        <f aca="false">VLOOKUP(A32,Soil!$B$2:$P$17,15,FALSE())</f>
        <v>0.6028</v>
      </c>
      <c r="M32" s="0" t="n">
        <f aca="false">SoilVeg!G32</f>
        <v>22.2</v>
      </c>
      <c r="N32" s="0" t="n">
        <f aca="false">SoilVeg!H32</f>
        <v>0.264</v>
      </c>
      <c r="O32" s="0" t="n">
        <f aca="false">VLOOKUP(A32,Soil!$B$2:$S$14,18,FALSE())</f>
        <v>0.05</v>
      </c>
    </row>
    <row r="33" customFormat="false" ht="14.25" hidden="false" customHeight="false" outlineLevel="0" collapsed="false">
      <c r="A33" s="1" t="str">
        <f aca="false">SoilVeg!B33</f>
        <v>CL</v>
      </c>
      <c r="B33" s="1" t="str">
        <f aca="false">SoilVeg!D33</f>
        <v>LP</v>
      </c>
      <c r="C33" s="1" t="str">
        <f aca="false">SoilVeg!A33</f>
        <v>CLLP</v>
      </c>
      <c r="D33" s="0" t="n">
        <f aca="false">IF(VLOOKUP(SoilVeg!C33,LU!$A$2:$O$27,15,FALSE())=0,VLOOKUP(A33,Soil!$B$2:$R$14,8,FALSE()),0.000000000001)</f>
        <v>2.96909722222222E-006</v>
      </c>
      <c r="E33" s="0" t="n">
        <f aca="false">IF(VLOOKUP(SoilVeg!C33,LU!$A$2:$O$27,15,FALSE())=0,VLOOKUP(A33,Soil!$B$2:$R$14,12,FALSE()),0.000000000001)</f>
        <v>3.99853974383356E-005</v>
      </c>
      <c r="F33" s="3" t="n">
        <f aca="false">VLOOKUP(A33,Soil!$B$2:$P$17,14,FALSE())</f>
        <v>0.01</v>
      </c>
      <c r="G33" s="3" t="n">
        <f aca="false">VLOOKUP(B33,LU!$B$1:$N$51,6,FALSE())</f>
        <v>3</v>
      </c>
      <c r="H33" s="3" t="n">
        <f aca="false">VLOOKUP(B33,LU!$B$1:$N$51,7,FALSE())</f>
        <v>0.62272727273</v>
      </c>
      <c r="I33" s="3" t="n">
        <f aca="false">VLOOKUP(B33,LU!$B$1:$N$51,8,FALSE())</f>
        <v>9.45454545455</v>
      </c>
      <c r="J33" s="3" t="n">
        <f aca="false">VLOOKUP(A33,Soil!$B$2:$P$17,13,FALSE())</f>
        <v>1.7025</v>
      </c>
      <c r="K33" s="3" t="n">
        <f aca="false">VLOOKUP(B33,LU!$B$1:$N$51,5,FALSE())</f>
        <v>0.4</v>
      </c>
      <c r="L33" s="3" t="n">
        <f aca="false">VLOOKUP(A33,Soil!$B$2:$P$17,15,FALSE())</f>
        <v>0.6028</v>
      </c>
      <c r="M33" s="0" t="n">
        <f aca="false">SoilVeg!G33</f>
        <v>22.2</v>
      </c>
      <c r="N33" s="0" t="n">
        <f aca="false">SoilVeg!H33</f>
        <v>0.264</v>
      </c>
      <c r="O33" s="0" t="n">
        <f aca="false">VLOOKUP(A33,Soil!$B$2:$S$14,18,FALSE())</f>
        <v>0.05</v>
      </c>
    </row>
    <row r="34" customFormat="false" ht="14.25" hidden="false" customHeight="false" outlineLevel="0" collapsed="false">
      <c r="A34" s="1" t="str">
        <f aca="false">SoilVeg!B34</f>
        <v>CL</v>
      </c>
      <c r="B34" s="1" t="str">
        <f aca="false">SoilVeg!D34</f>
        <v>LPL</v>
      </c>
      <c r="C34" s="1" t="str">
        <f aca="false">SoilVeg!A34</f>
        <v>CLLPL</v>
      </c>
      <c r="D34" s="0" t="n">
        <f aca="false">IF(VLOOKUP(SoilVeg!C34,LU!$A$2:$O$27,15,FALSE())=0,VLOOKUP(A34,Soil!$B$2:$R$14,8,FALSE()),0.000000000001)</f>
        <v>2.96909722222222E-006</v>
      </c>
      <c r="E34" s="0" t="n">
        <f aca="false">IF(VLOOKUP(SoilVeg!C34,LU!$A$2:$O$27,15,FALSE())=0,VLOOKUP(A34,Soil!$B$2:$R$14,12,FALSE()),0.000000000001)</f>
        <v>3.99853974383356E-005</v>
      </c>
      <c r="F34" s="3" t="n">
        <f aca="false">VLOOKUP(A34,Soil!$B$2:$P$17,14,FALSE())</f>
        <v>0.01</v>
      </c>
      <c r="G34" s="3" t="n">
        <f aca="false">VLOOKUP(B34,LU!$B$1:$N$51,6,FALSE())</f>
        <v>4</v>
      </c>
      <c r="H34" s="3" t="n">
        <f aca="false">VLOOKUP(B34,LU!$B$1:$N$51,7,FALSE())</f>
        <v>0.62272727273</v>
      </c>
      <c r="I34" s="3" t="n">
        <f aca="false">VLOOKUP(B34,LU!$B$1:$N$51,8,FALSE())</f>
        <v>10.5</v>
      </c>
      <c r="J34" s="3" t="n">
        <f aca="false">VLOOKUP(A34,Soil!$B$2:$P$17,13,FALSE())</f>
        <v>1.7025</v>
      </c>
      <c r="K34" s="3" t="n">
        <f aca="false">VLOOKUP(B34,LU!$B$1:$N$51,5,FALSE())</f>
        <v>0.6</v>
      </c>
      <c r="L34" s="3" t="n">
        <f aca="false">VLOOKUP(A34,Soil!$B$2:$P$17,15,FALSE())</f>
        <v>0.6028</v>
      </c>
      <c r="M34" s="0" t="n">
        <f aca="false">SoilVeg!G34</f>
        <v>22.2</v>
      </c>
      <c r="N34" s="0" t="n">
        <f aca="false">SoilVeg!H34</f>
        <v>0.264</v>
      </c>
      <c r="O34" s="0" t="n">
        <f aca="false">VLOOKUP(A34,Soil!$B$2:$S$14,18,FALSE())</f>
        <v>0.05</v>
      </c>
    </row>
    <row r="35" customFormat="false" ht="14.25" hidden="false" customHeight="false" outlineLevel="0" collapsed="false">
      <c r="A35" s="1" t="str">
        <f aca="false">SoilVeg!B35</f>
        <v>CL</v>
      </c>
      <c r="B35" s="1" t="str">
        <f aca="false">SoilVeg!D35</f>
        <v>LPJ</v>
      </c>
      <c r="C35" s="1" t="str">
        <f aca="false">SoilVeg!A35</f>
        <v>CLLPJ</v>
      </c>
      <c r="D35" s="0" t="n">
        <f aca="false">IF(VLOOKUP(SoilVeg!C35,LU!$A$2:$O$27,15,FALSE())=0,VLOOKUP(A35,Soil!$B$2:$R$14,8,FALSE()),0.000000000001)</f>
        <v>2.96909722222222E-006</v>
      </c>
      <c r="E35" s="0" t="n">
        <f aca="false">IF(VLOOKUP(SoilVeg!C35,LU!$A$2:$O$27,15,FALSE())=0,VLOOKUP(A35,Soil!$B$2:$R$14,12,FALSE()),0.000000000001)</f>
        <v>3.99853974383356E-005</v>
      </c>
      <c r="F35" s="3" t="n">
        <f aca="false">VLOOKUP(A35,Soil!$B$2:$P$17,14,FALSE())</f>
        <v>0.01</v>
      </c>
      <c r="G35" s="3" t="n">
        <f aca="false">VLOOKUP(B35,LU!$B$1:$N$51,6,FALSE())</f>
        <v>3</v>
      </c>
      <c r="H35" s="3" t="n">
        <f aca="false">VLOOKUP(B35,LU!$B$1:$N$51,7,FALSE())</f>
        <v>0.62272727273</v>
      </c>
      <c r="I35" s="3" t="n">
        <f aca="false">VLOOKUP(B35,LU!$B$1:$N$51,8,FALSE())</f>
        <v>6.5</v>
      </c>
      <c r="J35" s="3" t="n">
        <f aca="false">VLOOKUP(A35,Soil!$B$2:$P$17,13,FALSE())</f>
        <v>1.7025</v>
      </c>
      <c r="K35" s="3" t="n">
        <f aca="false">VLOOKUP(B35,LU!$B$1:$N$51,5,FALSE())</f>
        <v>0.35</v>
      </c>
      <c r="L35" s="3" t="n">
        <f aca="false">VLOOKUP(A35,Soil!$B$2:$P$17,15,FALSE())</f>
        <v>0.6028</v>
      </c>
      <c r="M35" s="0" t="n">
        <f aca="false">SoilVeg!G35</f>
        <v>22.2</v>
      </c>
      <c r="N35" s="0" t="n">
        <f aca="false">SoilVeg!H35</f>
        <v>0.264</v>
      </c>
      <c r="O35" s="0" t="n">
        <f aca="false">VLOOKUP(A35,Soil!$B$2:$S$14,18,FALSE())</f>
        <v>0.05</v>
      </c>
    </row>
    <row r="36" customFormat="false" ht="14.25" hidden="false" customHeight="false" outlineLevel="0" collapsed="false">
      <c r="A36" s="1" t="str">
        <f aca="false">SoilVeg!B36</f>
        <v>CL</v>
      </c>
      <c r="B36" s="1" t="str">
        <f aca="false">SoilVeg!D36</f>
        <v>LPS</v>
      </c>
      <c r="C36" s="1" t="str">
        <f aca="false">SoilVeg!A36</f>
        <v>CLLPS</v>
      </c>
      <c r="D36" s="0" t="n">
        <f aca="false">IF(VLOOKUP(SoilVeg!C36,LU!$A$2:$O$27,15,FALSE())=0,VLOOKUP(A36,Soil!$B$2:$R$14,8,FALSE()),0.000000000001)</f>
        <v>2.96909722222222E-006</v>
      </c>
      <c r="E36" s="0" t="n">
        <f aca="false">IF(VLOOKUP(SoilVeg!C36,LU!$A$2:$O$27,15,FALSE())=0,VLOOKUP(A36,Soil!$B$2:$R$14,12,FALSE()),0.000000000001)</f>
        <v>3.99853974383356E-005</v>
      </c>
      <c r="F36" s="3" t="n">
        <f aca="false">VLOOKUP(A36,Soil!$B$2:$P$17,14,FALSE())</f>
        <v>0.01</v>
      </c>
      <c r="G36" s="3" t="n">
        <f aca="false">VLOOKUP(B36,LU!$B$1:$N$51,6,FALSE())</f>
        <v>4.5</v>
      </c>
      <c r="H36" s="3" t="n">
        <f aca="false">VLOOKUP(B36,LU!$B$1:$N$51,7,FALSE())</f>
        <v>0.8</v>
      </c>
      <c r="I36" s="3" t="n">
        <f aca="false">VLOOKUP(B36,LU!$B$1:$N$51,8,FALSE())</f>
        <v>15</v>
      </c>
      <c r="J36" s="0" t="n">
        <v>1.5847</v>
      </c>
      <c r="K36" s="3" t="n">
        <f aca="false">VLOOKUP(B36,LU!$B$1:$N$51,5,FALSE())</f>
        <v>0.8</v>
      </c>
      <c r="L36" s="0" t="n">
        <v>0.48887216</v>
      </c>
      <c r="M36" s="0" t="n">
        <f aca="false">SoilVeg!G36</f>
        <v>22.2</v>
      </c>
      <c r="N36" s="0" t="n">
        <f aca="false">SoilVeg!H36</f>
        <v>0.264</v>
      </c>
      <c r="O36" s="0" t="n">
        <f aca="false">VLOOKUP(A36,Soil!$B$2:$S$14,18,FALSE())</f>
        <v>0.05</v>
      </c>
    </row>
    <row r="37" customFormat="false" ht="14.25" hidden="false" customHeight="false" outlineLevel="0" collapsed="false">
      <c r="A37" s="1" t="str">
        <f aca="false">SoilVeg!B37</f>
        <v>CL</v>
      </c>
      <c r="B37" s="1" t="str">
        <f aca="false">SoilVeg!D37</f>
        <v>LPK</v>
      </c>
      <c r="C37" s="1" t="str">
        <f aca="false">SoilVeg!A37</f>
        <v>CLLPK</v>
      </c>
      <c r="D37" s="0" t="n">
        <f aca="false">IF(VLOOKUP(SoilVeg!C37,LU!$A$2:$O$27,15,FALSE())=0,VLOOKUP(A37,Soil!$B$2:$R$14,8,FALSE()),0.000000000001)</f>
        <v>2.96909722222222E-006</v>
      </c>
      <c r="E37" s="0" t="n">
        <f aca="false">IF(VLOOKUP(SoilVeg!C37,LU!$A$2:$O$27,15,FALSE())=0,VLOOKUP(A37,Soil!$B$2:$R$14,12,FALSE()),0.000000000001)</f>
        <v>3.99853974383356E-005</v>
      </c>
      <c r="F37" s="3" t="n">
        <f aca="false">VLOOKUP(A37,Soil!$B$2:$P$17,14,FALSE())</f>
        <v>0.01</v>
      </c>
      <c r="G37" s="3" t="n">
        <f aca="false">VLOOKUP(B37,LU!$B$1:$N$51,6,FALSE())</f>
        <v>3</v>
      </c>
      <c r="H37" s="3" t="n">
        <f aca="false">VLOOKUP(B37,LU!$B$1:$N$51,7,FALSE())</f>
        <v>0.6</v>
      </c>
      <c r="I37" s="3" t="n">
        <f aca="false">VLOOKUP(B37,LU!$B$1:$N$51,8,FALSE())</f>
        <v>15</v>
      </c>
      <c r="J37" s="0" t="n">
        <v>1.5847</v>
      </c>
      <c r="K37" s="3" t="n">
        <f aca="false">VLOOKUP(B37,LU!$B$1:$N$51,5,FALSE())</f>
        <v>0.8</v>
      </c>
      <c r="L37" s="0" t="n">
        <v>0.48887216</v>
      </c>
      <c r="M37" s="0" t="n">
        <f aca="false">SoilVeg!G37</f>
        <v>22.2</v>
      </c>
      <c r="N37" s="0" t="n">
        <f aca="false">SoilVeg!H37</f>
        <v>0.264</v>
      </c>
      <c r="O37" s="0" t="n">
        <f aca="false">VLOOKUP(A37,Soil!$B$2:$S$14,18,FALSE())</f>
        <v>0.05</v>
      </c>
    </row>
    <row r="38" customFormat="false" ht="14.25" hidden="false" customHeight="false" outlineLevel="0" collapsed="false">
      <c r="A38" s="1" t="str">
        <f aca="false">SoilVeg!B38</f>
        <v>CL</v>
      </c>
      <c r="B38" s="1" t="str">
        <f aca="false">SoilVeg!D38</f>
        <v>AZP</v>
      </c>
      <c r="C38" s="1" t="str">
        <f aca="false">SoilVeg!A38</f>
        <v>CLAZP</v>
      </c>
      <c r="D38" s="0" t="n">
        <f aca="false">IF(VLOOKUP(SoilVeg!C38,LU!$A$2:$O$27,15,FALSE())=0,VLOOKUP(A38,Soil!$B$2:$R$14,8,FALSE()),0.000000000001)</f>
        <v>1E-012</v>
      </c>
      <c r="E38" s="0" t="n">
        <f aca="false">IF(VLOOKUP(SoilVeg!C38,LU!$A$2:$O$27,15,FALSE())=0,VLOOKUP(A38,Soil!$B$2:$R$14,12,FALSE()),0.000000000001)</f>
        <v>1E-012</v>
      </c>
      <c r="F38" s="3" t="n">
        <f aca="false">VLOOKUP(A38,Soil!$B$2:$P$17,14,FALSE())</f>
        <v>0.01</v>
      </c>
      <c r="G38" s="3" t="n">
        <f aca="false">VLOOKUP(B38,LU!$B$1:$N$51,6,FALSE())</f>
        <v>0</v>
      </c>
      <c r="H38" s="3" t="n">
        <f aca="false">VLOOKUP(B38,LU!$B$1:$N$51,7,FALSE())</f>
        <v>0</v>
      </c>
      <c r="I38" s="3" t="n">
        <f aca="false">VLOOKUP(B38,LU!$B$1:$N$51,8,FALSE())</f>
        <v>2.5</v>
      </c>
      <c r="J38" s="3" t="n">
        <f aca="false">VLOOKUP(A38,Soil!$B$2:$P$17,13,FALSE())</f>
        <v>1.7025</v>
      </c>
      <c r="K38" s="3" t="n">
        <f aca="false">VLOOKUP(B38,LU!$B$1:$N$51,5,FALSE())</f>
        <v>0.05</v>
      </c>
      <c r="L38" s="3" t="n">
        <f aca="false">VLOOKUP(A38,Soil!$B$2:$P$17,15,FALSE())</f>
        <v>0.6028</v>
      </c>
      <c r="M38" s="0" t="n">
        <f aca="false">SoilVeg!G38</f>
        <v>100</v>
      </c>
      <c r="N38" s="0" t="n">
        <f aca="false">SoilVeg!H38</f>
        <v>1</v>
      </c>
      <c r="O38" s="0" t="n">
        <f aca="false">VLOOKUP(A38,Soil!$B$2:$S$14,18,FALSE())</f>
        <v>0.05</v>
      </c>
    </row>
    <row r="39" customFormat="false" ht="14.25" hidden="false" customHeight="false" outlineLevel="0" collapsed="false">
      <c r="A39" s="1" t="str">
        <f aca="false">SoilVeg!B39</f>
        <v>CL</v>
      </c>
      <c r="B39" s="1" t="str">
        <f aca="false">SoilVeg!D39</f>
        <v>AZPN</v>
      </c>
      <c r="C39" s="1" t="str">
        <f aca="false">SoilVeg!A39</f>
        <v>CLAZPN</v>
      </c>
      <c r="D39" s="0" t="n">
        <f aca="false">IF(VLOOKUP(SoilVeg!C39,LU!$A$2:$O$27,15,FALSE())=0,VLOOKUP(A39,Soil!$B$2:$R$14,8,FALSE()),0.000000000001)</f>
        <v>1E-012</v>
      </c>
      <c r="E39" s="0" t="n">
        <f aca="false">IF(VLOOKUP(SoilVeg!C39,LU!$A$2:$O$27,15,FALSE())=0,VLOOKUP(A39,Soil!$B$2:$R$14,12,FALSE()),0.000000000001)</f>
        <v>1E-012</v>
      </c>
      <c r="F39" s="3" t="n">
        <f aca="false">VLOOKUP(A39,Soil!$B$2:$P$17,14,FALSE())</f>
        <v>0.01</v>
      </c>
      <c r="G39" s="3" t="n">
        <f aca="false">VLOOKUP(B39,LU!$B$1:$N$51,6,FALSE())</f>
        <v>0</v>
      </c>
      <c r="H39" s="3" t="n">
        <f aca="false">VLOOKUP(B39,LU!$B$1:$N$51,7,FALSE())</f>
        <v>0</v>
      </c>
      <c r="I39" s="3" t="n">
        <f aca="false">VLOOKUP(B39,LU!$B$1:$N$51,8,FALSE())</f>
        <v>0</v>
      </c>
      <c r="J39" s="3" t="n">
        <f aca="false">VLOOKUP(A39,Soil!$B$2:$P$17,13,FALSE())</f>
        <v>1.7025</v>
      </c>
      <c r="K39" s="3" t="n">
        <f aca="false">VLOOKUP(B39,LU!$B$1:$N$51,5,FALSE())</f>
        <v>0.01</v>
      </c>
      <c r="L39" s="3" t="n">
        <f aca="false">VLOOKUP(A39,Soil!$B$2:$P$17,15,FALSE())</f>
        <v>0.6028</v>
      </c>
      <c r="M39" s="0" t="n">
        <f aca="false">SoilVeg!G39</f>
        <v>100</v>
      </c>
      <c r="N39" s="0" t="n">
        <f aca="false">SoilVeg!H39</f>
        <v>1</v>
      </c>
      <c r="O39" s="0" t="n">
        <f aca="false">VLOOKUP(A39,Soil!$B$2:$S$14,18,FALSE())</f>
        <v>0.05</v>
      </c>
    </row>
    <row r="40" customFormat="false" ht="14.25" hidden="false" customHeight="false" outlineLevel="0" collapsed="false">
      <c r="A40" s="1" t="str">
        <f aca="false">SoilVeg!B40</f>
        <v>CL</v>
      </c>
      <c r="B40" s="1" t="str">
        <f aca="false">SoilVeg!D40</f>
        <v>AZPPL</v>
      </c>
      <c r="C40" s="1" t="str">
        <f aca="false">SoilVeg!A40</f>
        <v>CLAZPPL</v>
      </c>
      <c r="D40" s="0" t="n">
        <f aca="false">IF(VLOOKUP(SoilVeg!C40,LU!$A$2:$O$27,15,FALSE())=0,VLOOKUP(A40,Soil!$B$2:$R$14,8,FALSE()),0.000000000001)</f>
        <v>2.96909722222222E-006</v>
      </c>
      <c r="E40" s="0" t="n">
        <f aca="false">IF(VLOOKUP(SoilVeg!C40,LU!$A$2:$O$27,15,FALSE())=0,VLOOKUP(A40,Soil!$B$2:$R$14,12,FALSE()),0.000000000001)</f>
        <v>3.99853974383356E-005</v>
      </c>
      <c r="F40" s="3" t="n">
        <f aca="false">VLOOKUP(A40,Soil!$B$2:$P$17,14,FALSE())</f>
        <v>0.01</v>
      </c>
      <c r="G40" s="3" t="n">
        <f aca="false">VLOOKUP(B40,LU!$B$1:$N$51,6,FALSE())</f>
        <v>0</v>
      </c>
      <c r="H40" s="3" t="n">
        <f aca="false">VLOOKUP(B40,LU!$B$1:$N$51,7,FALSE())</f>
        <v>0</v>
      </c>
      <c r="I40" s="3" t="n">
        <f aca="false">VLOOKUP(B40,LU!$B$1:$N$51,8,FALSE())</f>
        <v>2.5</v>
      </c>
      <c r="J40" s="3" t="n">
        <f aca="false">VLOOKUP(A40,Soil!$B$2:$P$17,13,FALSE())</f>
        <v>1.7025</v>
      </c>
      <c r="K40" s="3" t="n">
        <f aca="false">VLOOKUP(B40,LU!$B$1:$N$51,5,FALSE())</f>
        <v>0.02</v>
      </c>
      <c r="L40" s="3" t="n">
        <f aca="false">VLOOKUP(A40,Soil!$B$2:$P$17,15,FALSE())</f>
        <v>0.6028</v>
      </c>
      <c r="M40" s="0" t="n">
        <f aca="false">SoilVeg!G40</f>
        <v>0.222</v>
      </c>
      <c r="N40" s="0" t="n">
        <f aca="false">SoilVeg!H40</f>
        <v>0.264</v>
      </c>
      <c r="O40" s="0" t="n">
        <f aca="false">VLOOKUP(A40,Soil!$B$2:$S$14,18,FALSE())</f>
        <v>0.05</v>
      </c>
    </row>
    <row r="41" customFormat="false" ht="14.25" hidden="false" customHeight="false" outlineLevel="0" collapsed="false">
      <c r="A41" s="1" t="str">
        <f aca="false">SoilVeg!B41</f>
        <v>CL</v>
      </c>
      <c r="B41" s="1" t="str">
        <f aca="false">SoilVeg!D41</f>
        <v>AZPP</v>
      </c>
      <c r="C41" s="1" t="str">
        <f aca="false">SoilVeg!A41</f>
        <v>CLAZPP</v>
      </c>
      <c r="D41" s="0" t="n">
        <f aca="false">IF(VLOOKUP(SoilVeg!C41,LU!$A$2:$O$27,15,FALSE())=0,VLOOKUP(A41,Soil!$B$2:$R$14,8,FALSE()),0.000000000001)</f>
        <v>2.96909722222222E-006</v>
      </c>
      <c r="E41" s="0" t="n">
        <f aca="false">IF(VLOOKUP(SoilVeg!C41,LU!$A$2:$O$27,15,FALSE())=0,VLOOKUP(A41,Soil!$B$2:$R$14,12,FALSE()),0.000000000001)</f>
        <v>3.99853974383356E-005</v>
      </c>
      <c r="F41" s="3" t="n">
        <f aca="false">VLOOKUP(A41,Soil!$B$2:$P$17,14,FALSE())</f>
        <v>0.01</v>
      </c>
      <c r="G41" s="3" t="n">
        <f aca="false">VLOOKUP(B41,LU!$B$1:$N$51,6,FALSE())</f>
        <v>0</v>
      </c>
      <c r="H41" s="3" t="n">
        <f aca="false">VLOOKUP(B41,LU!$B$1:$N$51,7,FALSE())</f>
        <v>0</v>
      </c>
      <c r="I41" s="3" t="n">
        <f aca="false">VLOOKUP(B41,LU!$B$1:$N$51,8,FALSE())</f>
        <v>7</v>
      </c>
      <c r="J41" s="3" t="n">
        <f aca="false">VLOOKUP(A41,Soil!$B$2:$P$17,13,FALSE())</f>
        <v>1.7025</v>
      </c>
      <c r="K41" s="3" t="n">
        <f aca="false">VLOOKUP(B41,LU!$B$1:$N$51,5,FALSE())</f>
        <v>0.1</v>
      </c>
      <c r="L41" s="3" t="n">
        <f aca="false">VLOOKUP(A41,Soil!$B$2:$P$17,15,FALSE())</f>
        <v>0.6028</v>
      </c>
      <c r="M41" s="0" t="n">
        <f aca="false">SoilVeg!G41</f>
        <v>22.2</v>
      </c>
      <c r="N41" s="0" t="n">
        <f aca="false">SoilVeg!H41</f>
        <v>0.264</v>
      </c>
      <c r="O41" s="0" t="n">
        <f aca="false">VLOOKUP(A41,Soil!$B$2:$S$14,18,FALSE())</f>
        <v>0.05</v>
      </c>
    </row>
    <row r="42" customFormat="false" ht="14.25" hidden="false" customHeight="false" outlineLevel="0" collapsed="false">
      <c r="A42" s="1" t="str">
        <f aca="false">SoilVeg!B42</f>
        <v>CL</v>
      </c>
      <c r="B42" s="1" t="str">
        <f aca="false">SoilVeg!D42</f>
        <v>ETK</v>
      </c>
      <c r="C42" s="1" t="str">
        <f aca="false">SoilVeg!A42</f>
        <v>CLETK</v>
      </c>
      <c r="D42" s="0" t="n">
        <f aca="false">IF(VLOOKUP(SoilVeg!C42,LU!$A$2:$O$27,15,FALSE())=0,VLOOKUP(A42,Soil!$B$2:$R$14,8,FALSE()),0.000000000001)</f>
        <v>2.96909722222222E-006</v>
      </c>
      <c r="E42" s="0" t="n">
        <f aca="false">IF(VLOOKUP(SoilVeg!C42,LU!$A$2:$O$27,15,FALSE())=0,VLOOKUP(A42,Soil!$B$2:$R$14,12,FALSE()),0.000000000001)</f>
        <v>3.99853974383356E-005</v>
      </c>
      <c r="F42" s="3" t="n">
        <f aca="false">VLOOKUP(A42,Soil!$B$2:$P$17,14,FALSE())</f>
        <v>0.01</v>
      </c>
      <c r="G42" s="3" t="n">
        <f aca="false">VLOOKUP(B42,LU!$B$1:$N$51,6,FALSE())</f>
        <v>1.4</v>
      </c>
      <c r="H42" s="3" t="n">
        <f aca="false">VLOOKUP(B42,LU!$B$1:$N$51,7,FALSE())</f>
        <v>0.65</v>
      </c>
      <c r="I42" s="3" t="n">
        <f aca="false">VLOOKUP(B42,LU!$B$1:$N$51,8,FALSE())</f>
        <v>8</v>
      </c>
      <c r="J42" s="3" t="n">
        <f aca="false">VLOOKUP(A42,Soil!$B$2:$P$17,13,FALSE())</f>
        <v>1.7025</v>
      </c>
      <c r="K42" s="3" t="n">
        <f aca="false">VLOOKUP(B42,LU!$B$1:$N$51,5,FALSE())</f>
        <v>0.35</v>
      </c>
      <c r="L42" s="3" t="n">
        <f aca="false">VLOOKUP(A42,Soil!$B$2:$P$17,15,FALSE())</f>
        <v>0.6028</v>
      </c>
      <c r="M42" s="0" t="n">
        <f aca="false">SoilVeg!G42</f>
        <v>22.2</v>
      </c>
      <c r="N42" s="0" t="n">
        <f aca="false">SoilVeg!H42</f>
        <v>0.264</v>
      </c>
      <c r="O42" s="0" t="n">
        <f aca="false">VLOOKUP(A42,Soil!$B$2:$S$14,18,FALSE())</f>
        <v>0.05</v>
      </c>
    </row>
    <row r="43" customFormat="false" ht="14.25" hidden="false" customHeight="false" outlineLevel="0" collapsed="false">
      <c r="A43" s="1" t="str">
        <f aca="false">SoilVeg!B43</f>
        <v>CL</v>
      </c>
      <c r="B43" s="1" t="str">
        <f aca="false">SoilVeg!D43</f>
        <v>ETK1</v>
      </c>
      <c r="C43" s="1" t="str">
        <f aca="false">SoilVeg!A43</f>
        <v>CLETK1</v>
      </c>
      <c r="D43" s="0" t="n">
        <f aca="false">IF(VLOOKUP(SoilVeg!C43,LU!$A$2:$O$27,15,FALSE())=0,VLOOKUP(A43,Soil!$B$2:$R$14,8,FALSE()),0.000000000001)</f>
        <v>2.96909722222222E-006</v>
      </c>
      <c r="E43" s="0" t="n">
        <f aca="false">IF(VLOOKUP(SoilVeg!C43,LU!$A$2:$O$27,15,FALSE())=0,VLOOKUP(A43,Soil!$B$2:$R$14,12,FALSE()),0.000000000001)</f>
        <v>3.99853974383356E-005</v>
      </c>
      <c r="F43" s="3" t="n">
        <f aca="false">VLOOKUP(A43,Soil!$B$2:$P$17,14,FALSE())</f>
        <v>0.01</v>
      </c>
      <c r="G43" s="3" t="n">
        <f aca="false">VLOOKUP(B43,LU!$B$1:$N$51,6,FALSE())</f>
        <v>1</v>
      </c>
      <c r="H43" s="3" t="n">
        <f aca="false">VLOOKUP(B43,LU!$B$1:$N$51,7,FALSE())</f>
        <v>0.4</v>
      </c>
      <c r="I43" s="3" t="n">
        <f aca="false">VLOOKUP(B43,LU!$B$1:$N$51,8,FALSE())</f>
        <v>5</v>
      </c>
      <c r="J43" s="0" t="n">
        <v>1.5847</v>
      </c>
      <c r="K43" s="3" t="n">
        <f aca="false">VLOOKUP(B43,LU!$B$1:$N$51,5,FALSE())</f>
        <v>0.15</v>
      </c>
      <c r="L43" s="0" t="n">
        <v>0.48887216</v>
      </c>
      <c r="M43" s="0" t="n">
        <f aca="false">SoilVeg!G43</f>
        <v>22.2</v>
      </c>
      <c r="N43" s="0" t="n">
        <f aca="false">SoilVeg!H43</f>
        <v>0.264</v>
      </c>
      <c r="O43" s="0" t="n">
        <f aca="false">VLOOKUP(A43,Soil!$B$2:$S$14,18,FALSE())</f>
        <v>0.05</v>
      </c>
    </row>
    <row r="44" customFormat="false" ht="14.25" hidden="false" customHeight="false" outlineLevel="0" collapsed="false">
      <c r="A44" s="1" t="str">
        <f aca="false">SoilVeg!B44</f>
        <v>CL</v>
      </c>
      <c r="B44" s="1" t="str">
        <f aca="false">SoilVeg!D44</f>
        <v>ETK2</v>
      </c>
      <c r="C44" s="1" t="str">
        <f aca="false">SoilVeg!A44</f>
        <v>CLETK2</v>
      </c>
      <c r="D44" s="0" t="n">
        <f aca="false">IF(VLOOKUP(SoilVeg!C44,LU!$A$2:$O$27,15,FALSE())=0,VLOOKUP(A44,Soil!$B$2:$R$14,8,FALSE()),0.000000000001)</f>
        <v>2.96909722222222E-006</v>
      </c>
      <c r="E44" s="0" t="n">
        <f aca="false">IF(VLOOKUP(SoilVeg!C44,LU!$A$2:$O$27,15,FALSE())=0,VLOOKUP(A44,Soil!$B$2:$R$14,12,FALSE()),0.000000000001)</f>
        <v>3.99853974383356E-005</v>
      </c>
      <c r="F44" s="3" t="n">
        <f aca="false">VLOOKUP(A44,Soil!$B$2:$P$17,14,FALSE())</f>
        <v>0.01</v>
      </c>
      <c r="G44" s="3" t="n">
        <f aca="false">VLOOKUP(B44,LU!$B$1:$N$51,6,FALSE())</f>
        <v>1.1</v>
      </c>
      <c r="H44" s="3" t="n">
        <f aca="false">VLOOKUP(B44,LU!$B$1:$N$51,7,FALSE())</f>
        <v>0.4</v>
      </c>
      <c r="I44" s="3" t="n">
        <f aca="false">VLOOKUP(B44,LU!$B$1:$N$51,8,FALSE())</f>
        <v>7</v>
      </c>
      <c r="J44" s="0" t="n">
        <v>1.5847</v>
      </c>
      <c r="K44" s="3" t="n">
        <f aca="false">VLOOKUP(B44,LU!$B$1:$N$51,5,FALSE())</f>
        <v>0.35</v>
      </c>
      <c r="L44" s="0" t="n">
        <v>0.48887216</v>
      </c>
      <c r="M44" s="0" t="n">
        <f aca="false">SoilVeg!G44</f>
        <v>22.2</v>
      </c>
      <c r="N44" s="0" t="n">
        <f aca="false">SoilVeg!H44</f>
        <v>0.264</v>
      </c>
      <c r="O44" s="0" t="n">
        <f aca="false">VLOOKUP(A44,Soil!$B$2:$S$14,18,FALSE())</f>
        <v>0.05</v>
      </c>
    </row>
    <row r="45" customFormat="false" ht="14.25" hidden="false" customHeight="false" outlineLevel="0" collapsed="false">
      <c r="A45" s="1" t="str">
        <f aca="false">SoilVeg!B45</f>
        <v>CL</v>
      </c>
      <c r="B45" s="1" t="str">
        <f aca="false">SoilVeg!D45</f>
        <v>ETK3</v>
      </c>
      <c r="C45" s="1" t="str">
        <f aca="false">SoilVeg!A45</f>
        <v>CLETK3</v>
      </c>
      <c r="D45" s="0" t="n">
        <f aca="false">IF(VLOOKUP(SoilVeg!C45,LU!$A$2:$O$27,15,FALSE())=0,VLOOKUP(A45,Soil!$B$2:$R$14,8,FALSE()),0.000000000001)</f>
        <v>2.96909722222222E-006</v>
      </c>
      <c r="E45" s="0" t="n">
        <f aca="false">IF(VLOOKUP(SoilVeg!C45,LU!$A$2:$O$27,15,FALSE())=0,VLOOKUP(A45,Soil!$B$2:$R$14,12,FALSE()),0.000000000001)</f>
        <v>3.99853974383356E-005</v>
      </c>
      <c r="F45" s="3" t="n">
        <f aca="false">VLOOKUP(A45,Soil!$B$2:$P$17,14,FALSE())</f>
        <v>0.01</v>
      </c>
      <c r="G45" s="3" t="n">
        <f aca="false">VLOOKUP(B45,LU!$B$1:$N$51,6,FALSE())</f>
        <v>1.35454545455</v>
      </c>
      <c r="H45" s="3" t="n">
        <f aca="false">VLOOKUP(B45,LU!$B$1:$N$51,7,FALSE())</f>
        <v>0.62272727273</v>
      </c>
      <c r="I45" s="3" t="n">
        <f aca="false">VLOOKUP(B45,LU!$B$1:$N$51,8,FALSE())</f>
        <v>10</v>
      </c>
      <c r="J45" s="3" t="n">
        <f aca="false">VLOOKUP(A45,Soil!$B$2:$P$17,13,FALSE())</f>
        <v>1.7025</v>
      </c>
      <c r="K45" s="3" t="n">
        <f aca="false">VLOOKUP(B45,LU!$B$1:$N$51,5,FALSE())</f>
        <v>0.4</v>
      </c>
      <c r="L45" s="3" t="n">
        <f aca="false">VLOOKUP(A45,Soil!$B$2:$P$17,15,FALSE())</f>
        <v>0.6028</v>
      </c>
      <c r="M45" s="0" t="n">
        <f aca="false">SoilVeg!G45</f>
        <v>22.2</v>
      </c>
      <c r="N45" s="0" t="n">
        <f aca="false">SoilVeg!H45</f>
        <v>0.264</v>
      </c>
      <c r="O45" s="0" t="n">
        <f aca="false">VLOOKUP(A45,Soil!$B$2:$S$14,18,FALSE())</f>
        <v>0.05</v>
      </c>
    </row>
    <row r="46" customFormat="false" ht="14.25" hidden="false" customHeight="false" outlineLevel="0" collapsed="false">
      <c r="A46" s="1" t="str">
        <f aca="false">SoilVeg!B46</f>
        <v>CL</v>
      </c>
      <c r="B46" s="1" t="str">
        <f aca="false">SoilVeg!D46</f>
        <v>VT</v>
      </c>
      <c r="C46" s="1" t="str">
        <f aca="false">SoilVeg!A46</f>
        <v>CLVT</v>
      </c>
      <c r="D46" s="0" t="n">
        <f aca="false">IF(VLOOKUP(SoilVeg!C46,LU!$A$2:$O$27,15,FALSE())=0,VLOOKUP(A46,Soil!$B$2:$R$14,8,FALSE()),0.000000000001)</f>
        <v>1E-012</v>
      </c>
      <c r="E46" s="0" t="n">
        <f aca="false">IF(VLOOKUP(SoilVeg!C46,LU!$A$2:$O$27,15,FALSE())=0,VLOOKUP(A46,Soil!$B$2:$R$14,12,FALSE()),0.000000000001)</f>
        <v>1E-012</v>
      </c>
      <c r="F46" s="3" t="n">
        <f aca="false">VLOOKUP(A46,Soil!$B$2:$P$17,14,FALSE())</f>
        <v>0.01</v>
      </c>
      <c r="G46" s="3" t="n">
        <f aca="false">VLOOKUP(B46,LU!$B$1:$N$51,6,FALSE())</f>
        <v>0</v>
      </c>
      <c r="H46" s="3" t="n">
        <f aca="false">VLOOKUP(B46,LU!$B$1:$N$51,7,FALSE())</f>
        <v>0</v>
      </c>
      <c r="I46" s="3" t="n">
        <f aca="false">VLOOKUP(B46,LU!$B$1:$N$51,8,FALSE())</f>
        <v>0</v>
      </c>
      <c r="J46" s="3" t="n">
        <f aca="false">VLOOKUP(A46,Soil!$B$2:$P$17,13,FALSE())</f>
        <v>1.7025</v>
      </c>
      <c r="K46" s="3" t="n">
        <f aca="false">VLOOKUP(B46,LU!$B$1:$N$51,5,FALSE())</f>
        <v>0.03</v>
      </c>
      <c r="L46" s="3" t="n">
        <f aca="false">VLOOKUP(A46,Soil!$B$2:$P$17,15,FALSE())</f>
        <v>0.6028</v>
      </c>
      <c r="M46" s="0" t="n">
        <f aca="false">SoilVeg!G46</f>
        <v>100</v>
      </c>
      <c r="N46" s="0" t="n">
        <f aca="false">SoilVeg!H46</f>
        <v>1</v>
      </c>
      <c r="O46" s="0" t="n">
        <f aca="false">VLOOKUP(A46,Soil!$B$2:$S$14,18,FALSE())</f>
        <v>0.05</v>
      </c>
    </row>
    <row r="47" customFormat="false" ht="14.25" hidden="false" customHeight="false" outlineLevel="0" collapsed="false">
      <c r="A47" s="1" t="str">
        <f aca="false">SoilVeg!B47</f>
        <v>CL</v>
      </c>
      <c r="B47" s="1" t="str">
        <f aca="false">SoilVeg!D47</f>
        <v>VP</v>
      </c>
      <c r="C47" s="1" t="str">
        <f aca="false">SoilVeg!A47</f>
        <v>CLVP</v>
      </c>
      <c r="D47" s="0" t="n">
        <f aca="false">IF(VLOOKUP(SoilVeg!C47,LU!$A$2:$O$27,15,FALSE())=0,VLOOKUP(A47,Soil!$B$2:$R$14,8,FALSE()),0.000000000001)</f>
        <v>1E-012</v>
      </c>
      <c r="E47" s="0" t="n">
        <f aca="false">IF(VLOOKUP(SoilVeg!C47,LU!$A$2:$O$27,15,FALSE())=0,VLOOKUP(A47,Soil!$B$2:$R$14,12,FALSE()),0.000000000001)</f>
        <v>1E-012</v>
      </c>
      <c r="F47" s="3" t="n">
        <f aca="false">VLOOKUP(A47,Soil!$B$2:$P$17,14,FALSE())</f>
        <v>0.01</v>
      </c>
      <c r="G47" s="3" t="n">
        <f aca="false">VLOOKUP(B47,LU!$B$1:$N$51,6,FALSE())</f>
        <v>0</v>
      </c>
      <c r="H47" s="3" t="n">
        <f aca="false">VLOOKUP(B47,LU!$B$1:$N$51,7,FALSE())</f>
        <v>0</v>
      </c>
      <c r="I47" s="3" t="n">
        <f aca="false">VLOOKUP(B47,LU!$B$1:$N$51,8,FALSE())</f>
        <v>0</v>
      </c>
      <c r="J47" s="3" t="n">
        <f aca="false">VLOOKUP(A47,Soil!$B$2:$P$17,13,FALSE())</f>
        <v>1.7025</v>
      </c>
      <c r="K47" s="3" t="n">
        <f aca="false">VLOOKUP(B47,LU!$B$1:$N$51,5,FALSE())</f>
        <v>0.01</v>
      </c>
      <c r="L47" s="3" t="n">
        <f aca="false">VLOOKUP(A47,Soil!$B$2:$P$17,15,FALSE())</f>
        <v>0.6028</v>
      </c>
      <c r="M47" s="0" t="n">
        <f aca="false">SoilVeg!G47</f>
        <v>100</v>
      </c>
      <c r="N47" s="0" t="n">
        <f aca="false">SoilVeg!H47</f>
        <v>1</v>
      </c>
      <c r="O47" s="0" t="n">
        <f aca="false">VLOOKUP(A47,Soil!$B$2:$S$14,18,FALSE())</f>
        <v>0.05</v>
      </c>
    </row>
    <row r="48" customFormat="false" ht="14.25" hidden="false" customHeight="false" outlineLevel="0" collapsed="false">
      <c r="A48" s="1" t="str">
        <f aca="false">SoilVeg!B48</f>
        <v>CL</v>
      </c>
      <c r="B48" s="1" t="str">
        <f aca="false">SoilVeg!D48</f>
        <v>TPT</v>
      </c>
      <c r="C48" s="1" t="str">
        <f aca="false">SoilVeg!A48</f>
        <v>CLTPT</v>
      </c>
      <c r="D48" s="0" t="n">
        <f aca="false">IF(VLOOKUP(SoilVeg!C48,LU!$A$2:$O$27,15,FALSE())=0,VLOOKUP(A48,Soil!$B$2:$R$14,8,FALSE()),0.000000000001)</f>
        <v>2.96909722222222E-006</v>
      </c>
      <c r="E48" s="0" t="n">
        <f aca="false">IF(VLOOKUP(SoilVeg!C48,LU!$A$2:$O$27,15,FALSE())=0,VLOOKUP(A48,Soil!$B$2:$R$14,12,FALSE()),0.000000000001)</f>
        <v>3.99853974383356E-005</v>
      </c>
      <c r="F48" s="3" t="n">
        <f aca="false">VLOOKUP(A48,Soil!$B$2:$P$17,14,FALSE())</f>
        <v>0.01</v>
      </c>
      <c r="G48" s="3" t="n">
        <f aca="false">VLOOKUP(B48,LU!$B$1:$N$51,6,FALSE())</f>
        <v>1.1</v>
      </c>
      <c r="H48" s="3" t="n">
        <f aca="false">VLOOKUP(B48,LU!$B$1:$N$51,7,FALSE())</f>
        <v>0.4</v>
      </c>
      <c r="I48" s="3" t="n">
        <f aca="false">VLOOKUP(B48,LU!$B$1:$N$51,8,FALSE())</f>
        <v>7</v>
      </c>
      <c r="J48" s="3" t="n">
        <f aca="false">VLOOKUP(A48,Soil!$B$2:$P$17,13,FALSE())</f>
        <v>1.7025</v>
      </c>
      <c r="K48" s="3" t="n">
        <f aca="false">VLOOKUP(B48,LU!$B$1:$N$51,5,FALSE())</f>
        <v>0.275</v>
      </c>
      <c r="L48" s="3" t="n">
        <f aca="false">VLOOKUP(A48,Soil!$B$2:$P$17,15,FALSE())</f>
        <v>0.6028</v>
      </c>
      <c r="M48" s="0" t="n">
        <f aca="false">SoilVeg!G48</f>
        <v>22.2</v>
      </c>
      <c r="N48" s="0" t="n">
        <f aca="false">SoilVeg!H48</f>
        <v>0.264</v>
      </c>
      <c r="O48" s="0" t="n">
        <f aca="false">VLOOKUP(A48,Soil!$B$2:$S$14,18,FALSE())</f>
        <v>0.05</v>
      </c>
    </row>
    <row r="49" customFormat="false" ht="14.25" hidden="false" customHeight="false" outlineLevel="0" collapsed="false">
      <c r="A49" s="1" t="str">
        <f aca="false">SoilVeg!B49</f>
        <v>CL</v>
      </c>
      <c r="B49" s="1" t="str">
        <f aca="false">SoilVeg!D49</f>
        <v>VPT</v>
      </c>
      <c r="C49" s="1" t="str">
        <f aca="false">SoilVeg!A49</f>
        <v>CLVPT</v>
      </c>
      <c r="D49" s="0" t="n">
        <f aca="false">IF(VLOOKUP(SoilVeg!C49,LU!$A$2:$O$27,15,FALSE())=0,VLOOKUP(A49,Soil!$B$2:$R$14,8,FALSE()),0.000000000001)</f>
        <v>1E-012</v>
      </c>
      <c r="E49" s="0" t="n">
        <f aca="false">IF(VLOOKUP(SoilVeg!C49,LU!$A$2:$O$27,15,FALSE())=0,VLOOKUP(A49,Soil!$B$2:$R$14,12,FALSE()),0.000000000001)</f>
        <v>1E-012</v>
      </c>
      <c r="F49" s="3" t="n">
        <f aca="false">VLOOKUP(A49,Soil!$B$2:$P$17,14,FALSE())</f>
        <v>0.01</v>
      </c>
      <c r="G49" s="3" t="n">
        <f aca="false">VLOOKUP(B49,LU!$B$1:$N$51,6,FALSE())</f>
        <v>0</v>
      </c>
      <c r="H49" s="3" t="n">
        <f aca="false">VLOOKUP(B49,LU!$B$1:$N$51,7,FALSE())</f>
        <v>0</v>
      </c>
      <c r="I49" s="3" t="n">
        <f aca="false">VLOOKUP(B49,LU!$B$1:$N$51,8,FALSE())</f>
        <v>150</v>
      </c>
      <c r="J49" s="3" t="n">
        <f aca="false">VLOOKUP(A49,Soil!$B$2:$P$17,13,FALSE())</f>
        <v>1.7025</v>
      </c>
      <c r="K49" s="3" t="n">
        <f aca="false">VLOOKUP(B49,LU!$B$1:$N$51,5,FALSE())</f>
        <v>0.01</v>
      </c>
      <c r="L49" s="3" t="n">
        <f aca="false">VLOOKUP(A49,Soil!$B$2:$P$17,15,FALSE())</f>
        <v>0.6028</v>
      </c>
      <c r="M49" s="0" t="n">
        <f aca="false">SoilVeg!G49</f>
        <v>100</v>
      </c>
      <c r="N49" s="0" t="n">
        <f aca="false">SoilVeg!H49</f>
        <v>1</v>
      </c>
      <c r="O49" s="0" t="n">
        <f aca="false">VLOOKUP(A49,Soil!$B$2:$S$14,18,FALSE())</f>
        <v>0.05</v>
      </c>
    </row>
    <row r="50" customFormat="false" ht="14.25" hidden="false" customHeight="false" outlineLevel="0" collapsed="false">
      <c r="A50" s="1" t="str">
        <f aca="false">SoilVeg!B50</f>
        <v>CL</v>
      </c>
      <c r="B50" s="1" t="str">
        <f aca="false">SoilVeg!D50</f>
        <v>MOK</v>
      </c>
      <c r="C50" s="1" t="str">
        <f aca="false">SoilVeg!A50</f>
        <v>CLMOK</v>
      </c>
      <c r="D50" s="0" t="n">
        <f aca="false">IF(VLOOKUP(SoilVeg!C50,LU!$A$2:$O$27,15,FALSE())=0,VLOOKUP(A50,Soil!$B$2:$R$14,8,FALSE()),0.000000000001)</f>
        <v>2.96909722222222E-006</v>
      </c>
      <c r="E50" s="0" t="n">
        <f aca="false">IF(VLOOKUP(SoilVeg!C50,LU!$A$2:$O$27,15,FALSE())=0,VLOOKUP(A50,Soil!$B$2:$R$14,12,FALSE()),0.000000000001)</f>
        <v>3.99853974383356E-005</v>
      </c>
      <c r="F50" s="3" t="n">
        <f aca="false">VLOOKUP(A50,Soil!$B$2:$P$17,14,FALSE())</f>
        <v>0.01</v>
      </c>
      <c r="G50" s="3" t="n">
        <f aca="false">VLOOKUP(B50,LU!$B$1:$N$51,6,FALSE())</f>
        <v>1.35454545455</v>
      </c>
      <c r="H50" s="3" t="n">
        <f aca="false">VLOOKUP(B50,LU!$B$1:$N$51,7,FALSE())</f>
        <v>0.62272727273</v>
      </c>
      <c r="I50" s="3" t="n">
        <f aca="false">VLOOKUP(B50,LU!$B$1:$N$51,8,FALSE())</f>
        <v>10</v>
      </c>
      <c r="J50" s="0" t="n">
        <v>1.5847</v>
      </c>
      <c r="K50" s="3" t="n">
        <f aca="false">VLOOKUP(B50,LU!$B$1:$N$51,5,FALSE())</f>
        <v>0.4</v>
      </c>
      <c r="L50" s="0" t="n">
        <v>0.48887216</v>
      </c>
      <c r="M50" s="0" t="n">
        <f aca="false">SoilVeg!G50</f>
        <v>22.2</v>
      </c>
      <c r="N50" s="0" t="n">
        <f aca="false">SoilVeg!H50</f>
        <v>0.264</v>
      </c>
      <c r="O50" s="0" t="n">
        <f aca="false">VLOOKUP(A50,Soil!$B$2:$S$14,18,FALSE())</f>
        <v>0.05</v>
      </c>
    </row>
    <row r="51" customFormat="false" ht="14.25" hidden="false" customHeight="false" outlineLevel="0" collapsed="false">
      <c r="A51" s="1" t="str">
        <f aca="false">SoilVeg!B51</f>
        <v>CL</v>
      </c>
      <c r="B51" s="1" t="str">
        <f aca="false">SoilVeg!D51</f>
        <v>RET</v>
      </c>
      <c r="C51" s="1" t="str">
        <f aca="false">SoilVeg!A51</f>
        <v>CLRET</v>
      </c>
      <c r="D51" s="0" t="n">
        <f aca="false">IF(VLOOKUP(SoilVeg!C51,LU!$A$2:$O$27,15,FALSE())=0,VLOOKUP(A51,Soil!$B$2:$R$14,8,FALSE()),0.000000000001)</f>
        <v>2.96909722222222E-006</v>
      </c>
      <c r="E51" s="0" t="n">
        <f aca="false">IF(VLOOKUP(SoilVeg!C51,LU!$A$2:$O$27,15,FALSE())=0,VLOOKUP(A51,Soil!$B$2:$R$14,12,FALSE()),0.000000000001)</f>
        <v>3.99853974383356E-005</v>
      </c>
      <c r="F51" s="3" t="n">
        <f aca="false">VLOOKUP(A51,Soil!$B$2:$P$17,14,FALSE())</f>
        <v>0.01</v>
      </c>
      <c r="G51" s="3" t="n">
        <f aca="false">VLOOKUP(B51,LU!$B$1:$N$51,6,FALSE())</f>
        <v>1.1</v>
      </c>
      <c r="H51" s="3" t="n">
        <f aca="false">VLOOKUP(B51,LU!$B$1:$N$51,7,FALSE())</f>
        <v>0.4</v>
      </c>
      <c r="I51" s="3" t="n">
        <f aca="false">VLOOKUP(B51,LU!$B$1:$N$51,8,FALSE())</f>
        <v>150</v>
      </c>
      <c r="J51" s="0" t="n">
        <v>1.5847</v>
      </c>
      <c r="K51" s="3" t="n">
        <f aca="false">VLOOKUP(B51,LU!$B$1:$N$51,5,FALSE())</f>
        <v>0.275</v>
      </c>
      <c r="L51" s="0" t="n">
        <v>0.48887216</v>
      </c>
      <c r="M51" s="0" t="n">
        <f aca="false">SoilVeg!G51</f>
        <v>22.2</v>
      </c>
      <c r="N51" s="0" t="n">
        <f aca="false">SoilVeg!H51</f>
        <v>0.264</v>
      </c>
      <c r="O51" s="0" t="n">
        <f aca="false">VLOOKUP(A51,Soil!$B$2:$S$14,18,FALSE())</f>
        <v>0.05</v>
      </c>
    </row>
    <row r="52" customFormat="false" ht="14.25" hidden="false" customHeight="false" outlineLevel="0" collapsed="false">
      <c r="A52" s="1" t="str">
        <f aca="false">SoilVeg!B52</f>
        <v>L</v>
      </c>
      <c r="B52" s="1" t="str">
        <f aca="false">SoilVeg!D52</f>
        <v>OP</v>
      </c>
      <c r="C52" s="1" t="str">
        <f aca="false">SoilVeg!A52</f>
        <v>LOP</v>
      </c>
      <c r="D52" s="0" t="n">
        <f aca="false">IF(VLOOKUP(SoilVeg!C52,LU!$A$2:$O$27,15,FALSE())=0,VLOOKUP(A52,Soil!$B$2:$R$14,8,FALSE()),0.000000000001)</f>
        <v>3.67649814814815E-006</v>
      </c>
      <c r="E52" s="0" t="n">
        <f aca="false">IF(VLOOKUP(SoilVeg!C52,LU!$A$2:$O$27,15,FALSE())=0,VLOOKUP(A52,Soil!$B$2:$R$14,12,FALSE()),0.000000000001)</f>
        <v>6.92585821502838E-005</v>
      </c>
      <c r="F52" s="3" t="n">
        <f aca="false">VLOOKUP(A52,Soil!$B$2:$P$17,14,FALSE())</f>
        <v>0.12</v>
      </c>
      <c r="G52" s="3" t="n">
        <f aca="false">VLOOKUP(B52,LU!$B$1:$N$51,6,FALSE())</f>
        <v>0.16</v>
      </c>
      <c r="H52" s="3" t="n">
        <f aca="false">VLOOKUP(B52,LU!$B$1:$N$51,7,FALSE())</f>
        <v>0.13</v>
      </c>
      <c r="I52" s="3" t="n">
        <f aca="false">VLOOKUP(B52,LU!$B$1:$N$51,8,FALSE())</f>
        <v>5</v>
      </c>
      <c r="J52" s="3" t="n">
        <f aca="false">VLOOKUP(A52,Soil!$B$2:$P$17,13,FALSE())</f>
        <v>1.7385</v>
      </c>
      <c r="K52" s="3" t="n">
        <f aca="false">VLOOKUP(B52,LU!$B$1:$N$51,5,FALSE())</f>
        <v>0.075</v>
      </c>
      <c r="L52" s="3" t="n">
        <f aca="false">VLOOKUP(A52,Soil!$B$2:$P$17,15,FALSE())</f>
        <v>0.5613</v>
      </c>
      <c r="M52" s="0" t="n">
        <f aca="false">SoilVeg!G52</f>
        <v>9.7</v>
      </c>
      <c r="N52" s="0" t="n">
        <f aca="false">SoilVeg!H52</f>
        <v>0.248</v>
      </c>
      <c r="O52" s="0" t="n">
        <f aca="false">VLOOKUP(A52,Soil!$B$2:$S$14,18,FALSE())</f>
        <v>0.1</v>
      </c>
    </row>
    <row r="53" customFormat="false" ht="14.25" hidden="false" customHeight="false" outlineLevel="0" collapsed="false">
      <c r="A53" s="1" t="str">
        <f aca="false">SoilVeg!B53</f>
        <v>L</v>
      </c>
      <c r="B53" s="1" t="str">
        <f aca="false">SoilVeg!D53</f>
        <v>OPTP</v>
      </c>
      <c r="C53" s="1" t="str">
        <f aca="false">SoilVeg!A53</f>
        <v>LOPTP</v>
      </c>
      <c r="D53" s="0" t="n">
        <f aca="false">IF(VLOOKUP(SoilVeg!C53,LU!$A$2:$O$27,15,FALSE())=0,VLOOKUP(A53,Soil!$B$2:$R$14,8,FALSE()),0.000000000001)</f>
        <v>3.67649814814815E-006</v>
      </c>
      <c r="E53" s="0" t="n">
        <f aca="false">IF(VLOOKUP(SoilVeg!C53,LU!$A$2:$O$27,15,FALSE())=0,VLOOKUP(A53,Soil!$B$2:$R$14,12,FALSE()),0.000000000001)</f>
        <v>6.92585821502838E-005</v>
      </c>
      <c r="F53" s="3" t="n">
        <f aca="false">VLOOKUP(A53,Soil!$B$2:$P$17,14,FALSE())</f>
        <v>0.12</v>
      </c>
      <c r="G53" s="3" t="n">
        <f aca="false">VLOOKUP(B53,LU!$B$1:$N$51,6,FALSE())</f>
        <v>1.1</v>
      </c>
      <c r="H53" s="3" t="n">
        <f aca="false">VLOOKUP(B53,LU!$B$1:$N$51,7,FALSE())</f>
        <v>0.4</v>
      </c>
      <c r="I53" s="3" t="n">
        <f aca="false">VLOOKUP(B53,LU!$B$1:$N$51,8,FALSE())</f>
        <v>7</v>
      </c>
      <c r="J53" s="3" t="n">
        <f aca="false">VLOOKUP(A53,Soil!$B$2:$P$17,13,FALSE())</f>
        <v>1.7385</v>
      </c>
      <c r="K53" s="3" t="n">
        <f aca="false">VLOOKUP(B53,LU!$B$1:$N$51,5,FALSE())</f>
        <v>0.275</v>
      </c>
      <c r="L53" s="3" t="n">
        <f aca="false">VLOOKUP(A53,Soil!$B$2:$P$17,15,FALSE())</f>
        <v>0.5613</v>
      </c>
      <c r="M53" s="0" t="n">
        <f aca="false">SoilVeg!G53</f>
        <v>19.4</v>
      </c>
      <c r="N53" s="0" t="n">
        <f aca="false">SoilVeg!H53</f>
        <v>0.248</v>
      </c>
      <c r="O53" s="0" t="n">
        <f aca="false">VLOOKUP(A53,Soil!$B$2:$S$14,18,FALSE())</f>
        <v>0.1</v>
      </c>
    </row>
    <row r="54" customFormat="false" ht="14.25" hidden="false" customHeight="false" outlineLevel="0" collapsed="false">
      <c r="A54" s="1" t="str">
        <f aca="false">SoilVeg!B54</f>
        <v>L</v>
      </c>
      <c r="B54" s="1" t="str">
        <f aca="false">SoilVeg!D54</f>
        <v>OPSR</v>
      </c>
      <c r="C54" s="1" t="str">
        <f aca="false">SoilVeg!A54</f>
        <v>LOPSR</v>
      </c>
      <c r="D54" s="0" t="n">
        <f aca="false">IF(VLOOKUP(SoilVeg!C54,LU!$A$2:$O$27,15,FALSE())=0,VLOOKUP(A54,Soil!$B$2:$R$14,8,FALSE()),0.000000000001)</f>
        <v>3.67649814814815E-006</v>
      </c>
      <c r="E54" s="0" t="n">
        <f aca="false">IF(VLOOKUP(SoilVeg!C54,LU!$A$2:$O$27,15,FALSE())=0,VLOOKUP(A54,Soil!$B$2:$R$14,12,FALSE()),0.000000000001)</f>
        <v>6.92585821502838E-005</v>
      </c>
      <c r="F54" s="3" t="n">
        <f aca="false">VLOOKUP(A54,Soil!$B$2:$P$17,14,FALSE())</f>
        <v>0.12</v>
      </c>
      <c r="G54" s="3" t="n">
        <f aca="false">VLOOKUP(B54,LU!$B$1:$N$51,6,FALSE())</f>
        <v>0.26</v>
      </c>
      <c r="H54" s="3" t="n">
        <f aca="false">VLOOKUP(B54,LU!$B$1:$N$51,7,FALSE())</f>
        <v>0.25</v>
      </c>
      <c r="I54" s="3" t="n">
        <f aca="false">VLOOKUP(B54,LU!$B$1:$N$51,8,FALSE())</f>
        <v>4</v>
      </c>
      <c r="J54" s="3" t="n">
        <f aca="false">VLOOKUP(A54,Soil!$B$2:$P$17,13,FALSE())</f>
        <v>1.7385</v>
      </c>
      <c r="K54" s="3" t="n">
        <f aca="false">VLOOKUP(B54,LU!$B$1:$N$51,5,FALSE())</f>
        <v>0.06</v>
      </c>
      <c r="L54" s="3" t="n">
        <f aca="false">VLOOKUP(A54,Soil!$B$2:$P$17,15,FALSE())</f>
        <v>0.5613</v>
      </c>
      <c r="M54" s="0" t="n">
        <f aca="false">SoilVeg!G54</f>
        <v>7.76</v>
      </c>
      <c r="N54" s="0" t="n">
        <f aca="false">SoilVeg!H54</f>
        <v>0.248</v>
      </c>
      <c r="O54" s="0" t="n">
        <f aca="false">VLOOKUP(A54,Soil!$B$2:$S$14,18,FALSE())</f>
        <v>0.1</v>
      </c>
    </row>
    <row r="55" customFormat="false" ht="14.25" hidden="false" customHeight="false" outlineLevel="0" collapsed="false">
      <c r="A55" s="1" t="str">
        <f aca="false">SoilVeg!B55</f>
        <v>L</v>
      </c>
      <c r="B55" s="1" t="str">
        <f aca="false">SoilVeg!D55</f>
        <v>OPUR</v>
      </c>
      <c r="C55" s="1" t="str">
        <f aca="false">SoilVeg!A55</f>
        <v>LOPUR</v>
      </c>
      <c r="D55" s="0" t="n">
        <f aca="false">IF(VLOOKUP(SoilVeg!C55,LU!$A$2:$O$27,15,FALSE())=0,VLOOKUP(A55,Soil!$B$2:$R$14,8,FALSE()),0.000000000001)</f>
        <v>3.67649814814815E-006</v>
      </c>
      <c r="E55" s="0" t="n">
        <f aca="false">IF(VLOOKUP(SoilVeg!C55,LU!$A$2:$O$27,15,FALSE())=0,VLOOKUP(A55,Soil!$B$2:$R$14,12,FALSE()),0.000000000001)</f>
        <v>6.92585821502838E-005</v>
      </c>
      <c r="F55" s="3" t="n">
        <f aca="false">VLOOKUP(A55,Soil!$B$2:$P$17,14,FALSE())</f>
        <v>0.12</v>
      </c>
      <c r="G55" s="3" t="n">
        <f aca="false">VLOOKUP(B55,LU!$B$1:$N$51,6,FALSE())</f>
        <v>0.4</v>
      </c>
      <c r="H55" s="3" t="n">
        <f aca="false">VLOOKUP(B55,LU!$B$1:$N$51,7,FALSE())</f>
        <v>0.3</v>
      </c>
      <c r="I55" s="3" t="n">
        <f aca="false">VLOOKUP(B55,LU!$B$1:$N$51,8,FALSE())</f>
        <v>6</v>
      </c>
      <c r="J55" s="3" t="n">
        <f aca="false">VLOOKUP(A55,Soil!$B$2:$P$17,13,FALSE())</f>
        <v>1.7385</v>
      </c>
      <c r="K55" s="3" t="n">
        <f aca="false">VLOOKUP(B55,LU!$B$1:$N$51,5,FALSE())</f>
        <v>0.1</v>
      </c>
      <c r="L55" s="3" t="n">
        <f aca="false">VLOOKUP(A55,Soil!$B$2:$P$17,15,FALSE())</f>
        <v>0.5613</v>
      </c>
      <c r="M55" s="0" t="n">
        <f aca="false">SoilVeg!G55</f>
        <v>9.7</v>
      </c>
      <c r="N55" s="0" t="n">
        <f aca="false">SoilVeg!H55</f>
        <v>0.248</v>
      </c>
      <c r="O55" s="0" t="n">
        <f aca="false">VLOOKUP(A55,Soil!$B$2:$S$14,18,FALSE())</f>
        <v>0.1</v>
      </c>
    </row>
    <row r="56" customFormat="false" ht="14.25" hidden="false" customHeight="false" outlineLevel="0" collapsed="false">
      <c r="A56" s="1" t="str">
        <f aca="false">SoilVeg!B56</f>
        <v>L</v>
      </c>
      <c r="B56" s="1" t="str">
        <f aca="false">SoilVeg!D56</f>
        <v>OPU</v>
      </c>
      <c r="C56" s="1" t="str">
        <f aca="false">SoilVeg!A56</f>
        <v>LOPU</v>
      </c>
      <c r="D56" s="0" t="n">
        <f aca="false">IF(VLOOKUP(SoilVeg!C56,LU!$A$2:$O$27,15,FALSE())=0,VLOOKUP(A56,Soil!$B$2:$R$14,8,FALSE()),0.000000000001)</f>
        <v>3.67649814814815E-006</v>
      </c>
      <c r="E56" s="0" t="n">
        <f aca="false">IF(VLOOKUP(SoilVeg!C56,LU!$A$2:$O$27,15,FALSE())=0,VLOOKUP(A56,Soil!$B$2:$R$14,12,FALSE()),0.000000000001)</f>
        <v>6.92585821502838E-005</v>
      </c>
      <c r="F56" s="3" t="n">
        <f aca="false">VLOOKUP(A56,Soil!$B$2:$P$17,14,FALSE())</f>
        <v>0.12</v>
      </c>
      <c r="G56" s="3" t="n">
        <f aca="false">VLOOKUP(B56,LU!$B$1:$N$51,6,FALSE())</f>
        <v>0</v>
      </c>
      <c r="H56" s="3" t="n">
        <f aca="false">VLOOKUP(B56,LU!$B$1:$N$51,7,FALSE())</f>
        <v>0</v>
      </c>
      <c r="I56" s="3" t="n">
        <f aca="false">VLOOKUP(B56,LU!$B$1:$N$51,8,FALSE())</f>
        <v>3.5</v>
      </c>
      <c r="J56" s="3" t="n">
        <f aca="false">VLOOKUP(A56,Soil!$B$2:$P$17,13,FALSE())</f>
        <v>1.7385</v>
      </c>
      <c r="K56" s="3" t="n">
        <f aca="false">VLOOKUP(B56,LU!$B$1:$N$51,5,FALSE())</f>
        <v>0.03</v>
      </c>
      <c r="L56" s="3" t="n">
        <f aca="false">VLOOKUP(A56,Soil!$B$2:$P$17,15,FALSE())</f>
        <v>0.5613</v>
      </c>
      <c r="M56" s="0" t="n">
        <f aca="false">SoilVeg!G56</f>
        <v>6.46666666666667</v>
      </c>
      <c r="N56" s="0" t="n">
        <f aca="false">SoilVeg!H56</f>
        <v>0.248</v>
      </c>
      <c r="O56" s="0" t="n">
        <f aca="false">VLOOKUP(A56,Soil!$B$2:$S$14,18,FALSE())</f>
        <v>0.1</v>
      </c>
    </row>
    <row r="57" customFormat="false" ht="14.25" hidden="false" customHeight="false" outlineLevel="0" collapsed="false">
      <c r="A57" s="1" t="str">
        <f aca="false">SoilVeg!B57</f>
        <v>L</v>
      </c>
      <c r="B57" s="1" t="str">
        <f aca="false">SoilVeg!D57</f>
        <v>TP</v>
      </c>
      <c r="C57" s="1" t="str">
        <f aca="false">SoilVeg!A57</f>
        <v>LTP</v>
      </c>
      <c r="D57" s="0" t="n">
        <f aca="false">IF(VLOOKUP(SoilVeg!C57,LU!$A$2:$O$27,15,FALSE())=0,VLOOKUP(A57,Soil!$B$2:$R$14,8,FALSE()),0.000000000001)</f>
        <v>3.67649814814815E-006</v>
      </c>
      <c r="E57" s="0" t="n">
        <f aca="false">IF(VLOOKUP(SoilVeg!C57,LU!$A$2:$O$27,15,FALSE())=0,VLOOKUP(A57,Soil!$B$2:$R$14,12,FALSE()),0.000000000001)</f>
        <v>6.92585821502838E-005</v>
      </c>
      <c r="F57" s="3" t="n">
        <f aca="false">VLOOKUP(A57,Soil!$B$2:$P$17,14,FALSE())</f>
        <v>0.12</v>
      </c>
      <c r="G57" s="3" t="n">
        <f aca="false">VLOOKUP(B57,LU!$B$1:$N$51,6,FALSE())</f>
        <v>1.1</v>
      </c>
      <c r="H57" s="3" t="n">
        <f aca="false">VLOOKUP(B57,LU!$B$1:$N$51,7,FALSE())</f>
        <v>0.4</v>
      </c>
      <c r="I57" s="3" t="n">
        <f aca="false">VLOOKUP(B57,LU!$B$1:$N$51,8,FALSE())</f>
        <v>7</v>
      </c>
      <c r="J57" s="0" t="n">
        <v>1.5847</v>
      </c>
      <c r="K57" s="3" t="n">
        <f aca="false">VLOOKUP(B57,LU!$B$1:$N$51,5,FALSE())</f>
        <v>0.275</v>
      </c>
      <c r="L57" s="0" t="n">
        <v>0.48887216</v>
      </c>
      <c r="M57" s="0" t="n">
        <f aca="false">SoilVeg!G57</f>
        <v>19.4</v>
      </c>
      <c r="N57" s="0" t="n">
        <f aca="false">SoilVeg!H57</f>
        <v>0.248</v>
      </c>
      <c r="O57" s="0" t="n">
        <f aca="false">VLOOKUP(A57,Soil!$B$2:$S$14,18,FALSE())</f>
        <v>0.1</v>
      </c>
    </row>
    <row r="58" customFormat="false" ht="14.25" hidden="false" customHeight="false" outlineLevel="0" collapsed="false">
      <c r="A58" s="1" t="str">
        <f aca="false">SoilVeg!B58</f>
        <v>L</v>
      </c>
      <c r="B58" s="1" t="str">
        <f aca="false">SoilVeg!D58</f>
        <v>LP</v>
      </c>
      <c r="C58" s="1" t="str">
        <f aca="false">SoilVeg!A58</f>
        <v>LLP</v>
      </c>
      <c r="D58" s="0" t="n">
        <f aca="false">IF(VLOOKUP(SoilVeg!C58,LU!$A$2:$O$27,15,FALSE())=0,VLOOKUP(A58,Soil!$B$2:$R$14,8,FALSE()),0.000000000001)</f>
        <v>3.67649814814815E-006</v>
      </c>
      <c r="E58" s="0" t="n">
        <f aca="false">IF(VLOOKUP(SoilVeg!C58,LU!$A$2:$O$27,15,FALSE())=0,VLOOKUP(A58,Soil!$B$2:$R$14,12,FALSE()),0.000000000001)</f>
        <v>6.92585821502838E-005</v>
      </c>
      <c r="F58" s="3" t="n">
        <f aca="false">VLOOKUP(A58,Soil!$B$2:$P$17,14,FALSE())</f>
        <v>0.12</v>
      </c>
      <c r="G58" s="3" t="n">
        <f aca="false">VLOOKUP(B58,LU!$B$1:$N$51,6,FALSE())</f>
        <v>3</v>
      </c>
      <c r="H58" s="3" t="n">
        <f aca="false">VLOOKUP(B58,LU!$B$1:$N$51,7,FALSE())</f>
        <v>0.62272727273</v>
      </c>
      <c r="I58" s="3" t="n">
        <f aca="false">VLOOKUP(B58,LU!$B$1:$N$51,8,FALSE())</f>
        <v>9.45454545455</v>
      </c>
      <c r="J58" s="0" t="n">
        <v>1.5847</v>
      </c>
      <c r="K58" s="3" t="n">
        <f aca="false">VLOOKUP(B58,LU!$B$1:$N$51,5,FALSE())</f>
        <v>0.4</v>
      </c>
      <c r="L58" s="0" t="n">
        <v>0.48887216</v>
      </c>
      <c r="M58" s="0" t="n">
        <f aca="false">SoilVeg!G58</f>
        <v>19.4</v>
      </c>
      <c r="N58" s="0" t="n">
        <f aca="false">SoilVeg!H58</f>
        <v>0.248</v>
      </c>
      <c r="O58" s="0" t="n">
        <f aca="false">VLOOKUP(A58,Soil!$B$2:$S$14,18,FALSE())</f>
        <v>0.1</v>
      </c>
    </row>
    <row r="59" customFormat="false" ht="14.25" hidden="false" customHeight="false" outlineLevel="0" collapsed="false">
      <c r="A59" s="1" t="str">
        <f aca="false">SoilVeg!B59</f>
        <v>L</v>
      </c>
      <c r="B59" s="1" t="str">
        <f aca="false">SoilVeg!D59</f>
        <v>LPL</v>
      </c>
      <c r="C59" s="1" t="str">
        <f aca="false">SoilVeg!A59</f>
        <v>LLPL</v>
      </c>
      <c r="D59" s="0" t="n">
        <f aca="false">IF(VLOOKUP(SoilVeg!C59,LU!$A$2:$O$27,15,FALSE())=0,VLOOKUP(A59,Soil!$B$2:$R$14,8,FALSE()),0.000000000001)</f>
        <v>3.67649814814815E-006</v>
      </c>
      <c r="E59" s="0" t="n">
        <f aca="false">IF(VLOOKUP(SoilVeg!C59,LU!$A$2:$O$27,15,FALSE())=0,VLOOKUP(A59,Soil!$B$2:$R$14,12,FALSE()),0.000000000001)</f>
        <v>6.92585821502838E-005</v>
      </c>
      <c r="F59" s="3" t="n">
        <f aca="false">VLOOKUP(A59,Soil!$B$2:$P$17,14,FALSE())</f>
        <v>0.12</v>
      </c>
      <c r="G59" s="3" t="n">
        <f aca="false">VLOOKUP(B59,LU!$B$1:$N$51,6,FALSE())</f>
        <v>4</v>
      </c>
      <c r="H59" s="3" t="n">
        <f aca="false">VLOOKUP(B59,LU!$B$1:$N$51,7,FALSE())</f>
        <v>0.62272727273</v>
      </c>
      <c r="I59" s="3" t="n">
        <f aca="false">VLOOKUP(B59,LU!$B$1:$N$51,8,FALSE())</f>
        <v>10.5</v>
      </c>
      <c r="J59" s="3" t="n">
        <f aca="false">VLOOKUP(A59,Soil!$B$2:$P$17,13,FALSE())</f>
        <v>1.7385</v>
      </c>
      <c r="K59" s="3" t="n">
        <f aca="false">VLOOKUP(B59,LU!$B$1:$N$51,5,FALSE())</f>
        <v>0.6</v>
      </c>
      <c r="L59" s="3" t="n">
        <f aca="false">VLOOKUP(A59,Soil!$B$2:$P$17,15,FALSE())</f>
        <v>0.5613</v>
      </c>
      <c r="M59" s="0" t="n">
        <f aca="false">SoilVeg!G59</f>
        <v>19.4</v>
      </c>
      <c r="N59" s="0" t="n">
        <f aca="false">SoilVeg!H59</f>
        <v>0.248</v>
      </c>
      <c r="O59" s="0" t="n">
        <f aca="false">VLOOKUP(A59,Soil!$B$2:$S$14,18,FALSE())</f>
        <v>0.1</v>
      </c>
    </row>
    <row r="60" customFormat="false" ht="14.25" hidden="false" customHeight="false" outlineLevel="0" collapsed="false">
      <c r="A60" s="1" t="str">
        <f aca="false">SoilVeg!B60</f>
        <v>L</v>
      </c>
      <c r="B60" s="1" t="str">
        <f aca="false">SoilVeg!D60</f>
        <v>LPJ</v>
      </c>
      <c r="C60" s="1" t="str">
        <f aca="false">SoilVeg!A60</f>
        <v>LLPJ</v>
      </c>
      <c r="D60" s="0" t="n">
        <f aca="false">IF(VLOOKUP(SoilVeg!C60,LU!$A$2:$O$27,15,FALSE())=0,VLOOKUP(A60,Soil!$B$2:$R$14,8,FALSE()),0.000000000001)</f>
        <v>3.67649814814815E-006</v>
      </c>
      <c r="E60" s="0" t="n">
        <f aca="false">IF(VLOOKUP(SoilVeg!C60,LU!$A$2:$O$27,15,FALSE())=0,VLOOKUP(A60,Soil!$B$2:$R$14,12,FALSE()),0.000000000001)</f>
        <v>6.92585821502838E-005</v>
      </c>
      <c r="F60" s="3" t="n">
        <f aca="false">VLOOKUP(A60,Soil!$B$2:$P$17,14,FALSE())</f>
        <v>0.12</v>
      </c>
      <c r="G60" s="3" t="n">
        <f aca="false">VLOOKUP(B60,LU!$B$1:$N$51,6,FALSE())</f>
        <v>3</v>
      </c>
      <c r="H60" s="3" t="n">
        <f aca="false">VLOOKUP(B60,LU!$B$1:$N$51,7,FALSE())</f>
        <v>0.62272727273</v>
      </c>
      <c r="I60" s="3" t="n">
        <f aca="false">VLOOKUP(B60,LU!$B$1:$N$51,8,FALSE())</f>
        <v>6.5</v>
      </c>
      <c r="J60" s="3" t="n">
        <f aca="false">VLOOKUP(A60,Soil!$B$2:$P$17,13,FALSE())</f>
        <v>1.7385</v>
      </c>
      <c r="K60" s="3" t="n">
        <f aca="false">VLOOKUP(B60,LU!$B$1:$N$51,5,FALSE())</f>
        <v>0.35</v>
      </c>
      <c r="L60" s="3" t="n">
        <f aca="false">VLOOKUP(A60,Soil!$B$2:$P$17,15,FALSE())</f>
        <v>0.5613</v>
      </c>
      <c r="M60" s="0" t="n">
        <f aca="false">SoilVeg!G60</f>
        <v>19.4</v>
      </c>
      <c r="N60" s="0" t="n">
        <f aca="false">SoilVeg!H60</f>
        <v>0.248</v>
      </c>
      <c r="O60" s="0" t="n">
        <f aca="false">VLOOKUP(A60,Soil!$B$2:$S$14,18,FALSE())</f>
        <v>0.1</v>
      </c>
    </row>
    <row r="61" customFormat="false" ht="14.25" hidden="false" customHeight="false" outlineLevel="0" collapsed="false">
      <c r="A61" s="1" t="str">
        <f aca="false">SoilVeg!B61</f>
        <v>L</v>
      </c>
      <c r="B61" s="1" t="str">
        <f aca="false">SoilVeg!D61</f>
        <v>LPS</v>
      </c>
      <c r="C61" s="1" t="str">
        <f aca="false">SoilVeg!A61</f>
        <v>LLPS</v>
      </c>
      <c r="D61" s="0" t="n">
        <f aca="false">IF(VLOOKUP(SoilVeg!C61,LU!$A$2:$O$27,15,FALSE())=0,VLOOKUP(A61,Soil!$B$2:$R$14,8,FALSE()),0.000000000001)</f>
        <v>3.67649814814815E-006</v>
      </c>
      <c r="E61" s="0" t="n">
        <f aca="false">IF(VLOOKUP(SoilVeg!C61,LU!$A$2:$O$27,15,FALSE())=0,VLOOKUP(A61,Soil!$B$2:$R$14,12,FALSE()),0.000000000001)</f>
        <v>6.92585821502838E-005</v>
      </c>
      <c r="F61" s="3" t="n">
        <f aca="false">VLOOKUP(A61,Soil!$B$2:$P$17,14,FALSE())</f>
        <v>0.12</v>
      </c>
      <c r="G61" s="3" t="n">
        <f aca="false">VLOOKUP(B61,LU!$B$1:$N$51,6,FALSE())</f>
        <v>4.5</v>
      </c>
      <c r="H61" s="3" t="n">
        <f aca="false">VLOOKUP(B61,LU!$B$1:$N$51,7,FALSE())</f>
        <v>0.8</v>
      </c>
      <c r="I61" s="3" t="n">
        <f aca="false">VLOOKUP(B61,LU!$B$1:$N$51,8,FALSE())</f>
        <v>15</v>
      </c>
      <c r="J61" s="3" t="n">
        <f aca="false">VLOOKUP(A61,Soil!$B$2:$P$17,13,FALSE())</f>
        <v>1.7385</v>
      </c>
      <c r="K61" s="3" t="n">
        <f aca="false">VLOOKUP(B61,LU!$B$1:$N$51,5,FALSE())</f>
        <v>0.8</v>
      </c>
      <c r="L61" s="3" t="n">
        <f aca="false">VLOOKUP(A61,Soil!$B$2:$P$17,15,FALSE())</f>
        <v>0.5613</v>
      </c>
      <c r="M61" s="0" t="n">
        <f aca="false">SoilVeg!G61</f>
        <v>19.4</v>
      </c>
      <c r="N61" s="0" t="n">
        <f aca="false">SoilVeg!H61</f>
        <v>0.248</v>
      </c>
      <c r="O61" s="0" t="n">
        <f aca="false">VLOOKUP(A61,Soil!$B$2:$S$14,18,FALSE())</f>
        <v>0.1</v>
      </c>
    </row>
    <row r="62" customFormat="false" ht="14.25" hidden="false" customHeight="false" outlineLevel="0" collapsed="false">
      <c r="A62" s="1" t="str">
        <f aca="false">SoilVeg!B62</f>
        <v>L</v>
      </c>
      <c r="B62" s="1" t="str">
        <f aca="false">SoilVeg!D62</f>
        <v>LPK</v>
      </c>
      <c r="C62" s="1" t="str">
        <f aca="false">SoilVeg!A62</f>
        <v>LLPK</v>
      </c>
      <c r="D62" s="0" t="n">
        <f aca="false">IF(VLOOKUP(SoilVeg!C62,LU!$A$2:$O$27,15,FALSE())=0,VLOOKUP(A62,Soil!$B$2:$R$14,8,FALSE()),0.000000000001)</f>
        <v>3.67649814814815E-006</v>
      </c>
      <c r="E62" s="0" t="n">
        <f aca="false">IF(VLOOKUP(SoilVeg!C62,LU!$A$2:$O$27,15,FALSE())=0,VLOOKUP(A62,Soil!$B$2:$R$14,12,FALSE()),0.000000000001)</f>
        <v>6.92585821502838E-005</v>
      </c>
      <c r="F62" s="3" t="n">
        <f aca="false">VLOOKUP(A62,Soil!$B$2:$P$17,14,FALSE())</f>
        <v>0.12</v>
      </c>
      <c r="G62" s="3" t="n">
        <f aca="false">VLOOKUP(B62,LU!$B$1:$N$51,6,FALSE())</f>
        <v>3</v>
      </c>
      <c r="H62" s="3" t="n">
        <f aca="false">VLOOKUP(B62,LU!$B$1:$N$51,7,FALSE())</f>
        <v>0.6</v>
      </c>
      <c r="I62" s="3" t="n">
        <f aca="false">VLOOKUP(B62,LU!$B$1:$N$51,8,FALSE())</f>
        <v>15</v>
      </c>
      <c r="J62" s="3" t="n">
        <f aca="false">VLOOKUP(A62,Soil!$B$2:$P$17,13,FALSE())</f>
        <v>1.7385</v>
      </c>
      <c r="K62" s="3" t="n">
        <f aca="false">VLOOKUP(B62,LU!$B$1:$N$51,5,FALSE())</f>
        <v>0.8</v>
      </c>
      <c r="L62" s="3" t="n">
        <f aca="false">VLOOKUP(A62,Soil!$B$2:$P$17,15,FALSE())</f>
        <v>0.5613</v>
      </c>
      <c r="M62" s="0" t="n">
        <f aca="false">SoilVeg!G62</f>
        <v>19.4</v>
      </c>
      <c r="N62" s="0" t="n">
        <f aca="false">SoilVeg!H62</f>
        <v>0.248</v>
      </c>
      <c r="O62" s="0" t="n">
        <f aca="false">VLOOKUP(A62,Soil!$B$2:$S$14,18,FALSE())</f>
        <v>0.1</v>
      </c>
    </row>
    <row r="63" customFormat="false" ht="14.25" hidden="false" customHeight="false" outlineLevel="0" collapsed="false">
      <c r="A63" s="1" t="str">
        <f aca="false">SoilVeg!B63</f>
        <v>L</v>
      </c>
      <c r="B63" s="1" t="str">
        <f aca="false">SoilVeg!D63</f>
        <v>AZP</v>
      </c>
      <c r="C63" s="1" t="str">
        <f aca="false">SoilVeg!A63</f>
        <v>LAZP</v>
      </c>
      <c r="D63" s="0" t="n">
        <f aca="false">IF(VLOOKUP(SoilVeg!C63,LU!$A$2:$O$27,15,FALSE())=0,VLOOKUP(A63,Soil!$B$2:$R$14,8,FALSE()),0.000000000001)</f>
        <v>1E-012</v>
      </c>
      <c r="E63" s="0" t="n">
        <f aca="false">IF(VLOOKUP(SoilVeg!C63,LU!$A$2:$O$27,15,FALSE())=0,VLOOKUP(A63,Soil!$B$2:$R$14,12,FALSE()),0.000000000001)</f>
        <v>1E-012</v>
      </c>
      <c r="F63" s="3" t="n">
        <f aca="false">VLOOKUP(A63,Soil!$B$2:$P$17,14,FALSE())</f>
        <v>0.12</v>
      </c>
      <c r="G63" s="3" t="n">
        <f aca="false">VLOOKUP(B63,LU!$B$1:$N$51,6,FALSE())</f>
        <v>0</v>
      </c>
      <c r="H63" s="3" t="n">
        <f aca="false">VLOOKUP(B63,LU!$B$1:$N$51,7,FALSE())</f>
        <v>0</v>
      </c>
      <c r="I63" s="3" t="n">
        <f aca="false">VLOOKUP(B63,LU!$B$1:$N$51,8,FALSE())</f>
        <v>2.5</v>
      </c>
      <c r="J63" s="3" t="n">
        <f aca="false">VLOOKUP(A63,Soil!$B$2:$P$17,13,FALSE())</f>
        <v>1.7385</v>
      </c>
      <c r="K63" s="3" t="n">
        <f aca="false">VLOOKUP(B63,LU!$B$1:$N$51,5,FALSE())</f>
        <v>0.05</v>
      </c>
      <c r="L63" s="3" t="n">
        <f aca="false">VLOOKUP(A63,Soil!$B$2:$P$17,15,FALSE())</f>
        <v>0.5613</v>
      </c>
      <c r="M63" s="0" t="n">
        <f aca="false">SoilVeg!G63</f>
        <v>100</v>
      </c>
      <c r="N63" s="0" t="n">
        <f aca="false">SoilVeg!H63</f>
        <v>1</v>
      </c>
      <c r="O63" s="0" t="n">
        <f aca="false">VLOOKUP(A63,Soil!$B$2:$S$14,18,FALSE())</f>
        <v>0.1</v>
      </c>
    </row>
    <row r="64" customFormat="false" ht="14.25" hidden="false" customHeight="false" outlineLevel="0" collapsed="false">
      <c r="A64" s="1" t="str">
        <f aca="false">SoilVeg!B64</f>
        <v>L</v>
      </c>
      <c r="B64" s="1" t="str">
        <f aca="false">SoilVeg!D64</f>
        <v>AZPN</v>
      </c>
      <c r="C64" s="1" t="str">
        <f aca="false">SoilVeg!A64</f>
        <v>LAZPN</v>
      </c>
      <c r="D64" s="0" t="n">
        <f aca="false">IF(VLOOKUP(SoilVeg!C64,LU!$A$2:$O$27,15,FALSE())=0,VLOOKUP(A64,Soil!$B$2:$R$14,8,FALSE()),0.000000000001)</f>
        <v>1E-012</v>
      </c>
      <c r="E64" s="0" t="n">
        <f aca="false">IF(VLOOKUP(SoilVeg!C64,LU!$A$2:$O$27,15,FALSE())=0,VLOOKUP(A64,Soil!$B$2:$R$14,12,FALSE()),0.000000000001)</f>
        <v>1E-012</v>
      </c>
      <c r="F64" s="3" t="n">
        <f aca="false">VLOOKUP(A64,Soil!$B$2:$P$17,14,FALSE())</f>
        <v>0.12</v>
      </c>
      <c r="G64" s="3" t="n">
        <f aca="false">VLOOKUP(B64,LU!$B$1:$N$51,6,FALSE())</f>
        <v>0</v>
      </c>
      <c r="H64" s="3" t="n">
        <f aca="false">VLOOKUP(B64,LU!$B$1:$N$51,7,FALSE())</f>
        <v>0</v>
      </c>
      <c r="I64" s="3" t="n">
        <f aca="false">VLOOKUP(B64,LU!$B$1:$N$51,8,FALSE())</f>
        <v>0</v>
      </c>
      <c r="J64" s="0" t="n">
        <v>1.5847</v>
      </c>
      <c r="K64" s="3" t="n">
        <f aca="false">VLOOKUP(B64,LU!$B$1:$N$51,5,FALSE())</f>
        <v>0.01</v>
      </c>
      <c r="L64" s="0" t="n">
        <v>0.48887216</v>
      </c>
      <c r="M64" s="0" t="n">
        <f aca="false">SoilVeg!G64</f>
        <v>100</v>
      </c>
      <c r="N64" s="0" t="n">
        <f aca="false">SoilVeg!H64</f>
        <v>1</v>
      </c>
      <c r="O64" s="0" t="n">
        <f aca="false">VLOOKUP(A64,Soil!$B$2:$S$14,18,FALSE())</f>
        <v>0.1</v>
      </c>
    </row>
    <row r="65" customFormat="false" ht="14.25" hidden="false" customHeight="false" outlineLevel="0" collapsed="false">
      <c r="A65" s="1" t="str">
        <f aca="false">SoilVeg!B65</f>
        <v>L</v>
      </c>
      <c r="B65" s="1" t="str">
        <f aca="false">SoilVeg!D65</f>
        <v>AZPPL</v>
      </c>
      <c r="C65" s="1" t="str">
        <f aca="false">SoilVeg!A65</f>
        <v>LAZPPL</v>
      </c>
      <c r="D65" s="0" t="n">
        <f aca="false">IF(VLOOKUP(SoilVeg!C65,LU!$A$2:$O$27,15,FALSE())=0,VLOOKUP(A65,Soil!$B$2:$R$14,8,FALSE()),0.000000000001)</f>
        <v>3.67649814814815E-006</v>
      </c>
      <c r="E65" s="0" t="n">
        <f aca="false">IF(VLOOKUP(SoilVeg!C65,LU!$A$2:$O$27,15,FALSE())=0,VLOOKUP(A65,Soil!$B$2:$R$14,12,FALSE()),0.000000000001)</f>
        <v>6.92585821502838E-005</v>
      </c>
      <c r="F65" s="3" t="n">
        <f aca="false">VLOOKUP(A65,Soil!$B$2:$P$17,14,FALSE())</f>
        <v>0.12</v>
      </c>
      <c r="G65" s="3" t="n">
        <f aca="false">VLOOKUP(B65,LU!$B$1:$N$51,6,FALSE())</f>
        <v>0</v>
      </c>
      <c r="H65" s="3" t="n">
        <f aca="false">VLOOKUP(B65,LU!$B$1:$N$51,7,FALSE())</f>
        <v>0</v>
      </c>
      <c r="I65" s="3" t="n">
        <f aca="false">VLOOKUP(B65,LU!$B$1:$N$51,8,FALSE())</f>
        <v>2.5</v>
      </c>
      <c r="J65" s="0" t="n">
        <v>1.5847</v>
      </c>
      <c r="K65" s="3" t="n">
        <f aca="false">VLOOKUP(B65,LU!$B$1:$N$51,5,FALSE())</f>
        <v>0.02</v>
      </c>
      <c r="L65" s="0" t="n">
        <v>0.48887216</v>
      </c>
      <c r="M65" s="0" t="n">
        <f aca="false">SoilVeg!G65</f>
        <v>0.194</v>
      </c>
      <c r="N65" s="0" t="n">
        <f aca="false">SoilVeg!H65</f>
        <v>0.248</v>
      </c>
      <c r="O65" s="0" t="n">
        <f aca="false">VLOOKUP(A65,Soil!$B$2:$S$14,18,FALSE())</f>
        <v>0.1</v>
      </c>
    </row>
    <row r="66" customFormat="false" ht="14.25" hidden="false" customHeight="false" outlineLevel="0" collapsed="false">
      <c r="A66" s="1" t="str">
        <f aca="false">SoilVeg!B66</f>
        <v>L</v>
      </c>
      <c r="B66" s="1" t="str">
        <f aca="false">SoilVeg!D66</f>
        <v>AZPP</v>
      </c>
      <c r="C66" s="1" t="str">
        <f aca="false">SoilVeg!A66</f>
        <v>LAZPP</v>
      </c>
      <c r="D66" s="0" t="n">
        <f aca="false">IF(VLOOKUP(SoilVeg!C66,LU!$A$2:$O$27,15,FALSE())=0,VLOOKUP(A66,Soil!$B$2:$R$14,8,FALSE()),0.000000000001)</f>
        <v>3.67649814814815E-006</v>
      </c>
      <c r="E66" s="0" t="n">
        <f aca="false">IF(VLOOKUP(SoilVeg!C66,LU!$A$2:$O$27,15,FALSE())=0,VLOOKUP(A66,Soil!$B$2:$R$14,12,FALSE()),0.000000000001)</f>
        <v>6.92585821502838E-005</v>
      </c>
      <c r="F66" s="3" t="n">
        <f aca="false">VLOOKUP(A66,Soil!$B$2:$P$17,14,FALSE())</f>
        <v>0.12</v>
      </c>
      <c r="G66" s="3" t="n">
        <f aca="false">VLOOKUP(B66,LU!$B$1:$N$51,6,FALSE())</f>
        <v>0</v>
      </c>
      <c r="H66" s="3" t="n">
        <f aca="false">VLOOKUP(B66,LU!$B$1:$N$51,7,FALSE())</f>
        <v>0</v>
      </c>
      <c r="I66" s="3" t="n">
        <f aca="false">VLOOKUP(B66,LU!$B$1:$N$51,8,FALSE())</f>
        <v>7</v>
      </c>
      <c r="J66" s="3" t="n">
        <f aca="false">VLOOKUP(A66,Soil!$B$2:$P$17,13,FALSE())</f>
        <v>1.7385</v>
      </c>
      <c r="K66" s="3" t="n">
        <f aca="false">VLOOKUP(B66,LU!$B$1:$N$51,5,FALSE())</f>
        <v>0.1</v>
      </c>
      <c r="L66" s="3" t="n">
        <f aca="false">VLOOKUP(A66,Soil!$B$2:$P$17,15,FALSE())</f>
        <v>0.5613</v>
      </c>
      <c r="M66" s="0" t="n">
        <f aca="false">SoilVeg!G66</f>
        <v>19.4</v>
      </c>
      <c r="N66" s="0" t="n">
        <f aca="false">SoilVeg!H66</f>
        <v>0.248</v>
      </c>
      <c r="O66" s="0" t="n">
        <f aca="false">VLOOKUP(A66,Soil!$B$2:$S$14,18,FALSE())</f>
        <v>0.1</v>
      </c>
    </row>
    <row r="67" customFormat="false" ht="14.25" hidden="false" customHeight="false" outlineLevel="0" collapsed="false">
      <c r="A67" s="1" t="str">
        <f aca="false">SoilVeg!B67</f>
        <v>L</v>
      </c>
      <c r="B67" s="1" t="str">
        <f aca="false">SoilVeg!D67</f>
        <v>ETK</v>
      </c>
      <c r="C67" s="1" t="str">
        <f aca="false">SoilVeg!A67</f>
        <v>LETK</v>
      </c>
      <c r="D67" s="0" t="n">
        <f aca="false">IF(VLOOKUP(SoilVeg!C67,LU!$A$2:$O$27,15,FALSE())=0,VLOOKUP(A67,Soil!$B$2:$R$14,8,FALSE()),0.000000000001)</f>
        <v>3.67649814814815E-006</v>
      </c>
      <c r="E67" s="0" t="n">
        <f aca="false">IF(VLOOKUP(SoilVeg!C67,LU!$A$2:$O$27,15,FALSE())=0,VLOOKUP(A67,Soil!$B$2:$R$14,12,FALSE()),0.000000000001)</f>
        <v>6.92585821502838E-005</v>
      </c>
      <c r="F67" s="3" t="n">
        <f aca="false">VLOOKUP(A67,Soil!$B$2:$P$17,14,FALSE())</f>
        <v>0.12</v>
      </c>
      <c r="G67" s="3" t="n">
        <f aca="false">VLOOKUP(B67,LU!$B$1:$N$51,6,FALSE())</f>
        <v>1.4</v>
      </c>
      <c r="H67" s="3" t="n">
        <f aca="false">VLOOKUP(B67,LU!$B$1:$N$51,7,FALSE())</f>
        <v>0.65</v>
      </c>
      <c r="I67" s="3" t="n">
        <f aca="false">VLOOKUP(B67,LU!$B$1:$N$51,8,FALSE())</f>
        <v>8</v>
      </c>
      <c r="J67" s="3" t="n">
        <f aca="false">VLOOKUP(A67,Soil!$B$2:$P$17,13,FALSE())</f>
        <v>1.7385</v>
      </c>
      <c r="K67" s="3" t="n">
        <f aca="false">VLOOKUP(B67,LU!$B$1:$N$51,5,FALSE())</f>
        <v>0.35</v>
      </c>
      <c r="L67" s="3" t="n">
        <f aca="false">VLOOKUP(A67,Soil!$B$2:$P$17,15,FALSE())</f>
        <v>0.5613</v>
      </c>
      <c r="M67" s="0" t="n">
        <f aca="false">SoilVeg!G67</f>
        <v>19.4</v>
      </c>
      <c r="N67" s="0" t="n">
        <f aca="false">SoilVeg!H67</f>
        <v>0.248</v>
      </c>
      <c r="O67" s="0" t="n">
        <f aca="false">VLOOKUP(A67,Soil!$B$2:$S$14,18,FALSE())</f>
        <v>0.1</v>
      </c>
    </row>
    <row r="68" customFormat="false" ht="14.25" hidden="false" customHeight="false" outlineLevel="0" collapsed="false">
      <c r="A68" s="1" t="str">
        <f aca="false">SoilVeg!B68</f>
        <v>L</v>
      </c>
      <c r="B68" s="1" t="str">
        <f aca="false">SoilVeg!D68</f>
        <v>ETK1</v>
      </c>
      <c r="C68" s="1" t="str">
        <f aca="false">SoilVeg!A68</f>
        <v>LETK1</v>
      </c>
      <c r="D68" s="0" t="n">
        <f aca="false">IF(VLOOKUP(SoilVeg!C68,LU!$A$2:$O$27,15,FALSE())=0,VLOOKUP(A68,Soil!$B$2:$R$14,8,FALSE()),0.000000000001)</f>
        <v>3.67649814814815E-006</v>
      </c>
      <c r="E68" s="0" t="n">
        <f aca="false">IF(VLOOKUP(SoilVeg!C68,LU!$A$2:$O$27,15,FALSE())=0,VLOOKUP(A68,Soil!$B$2:$R$14,12,FALSE()),0.000000000001)</f>
        <v>6.92585821502838E-005</v>
      </c>
      <c r="F68" s="3" t="n">
        <f aca="false">VLOOKUP(A68,Soil!$B$2:$P$17,14,FALSE())</f>
        <v>0.12</v>
      </c>
      <c r="G68" s="3" t="n">
        <f aca="false">VLOOKUP(B68,LU!$B$1:$N$51,6,FALSE())</f>
        <v>1</v>
      </c>
      <c r="H68" s="3" t="n">
        <f aca="false">VLOOKUP(B68,LU!$B$1:$N$51,7,FALSE())</f>
        <v>0.4</v>
      </c>
      <c r="I68" s="3" t="n">
        <f aca="false">VLOOKUP(B68,LU!$B$1:$N$51,8,FALSE())</f>
        <v>5</v>
      </c>
      <c r="J68" s="3" t="n">
        <f aca="false">VLOOKUP(A68,Soil!$B$2:$P$17,13,FALSE())</f>
        <v>1.7385</v>
      </c>
      <c r="K68" s="3" t="n">
        <f aca="false">VLOOKUP(B68,LU!$B$1:$N$51,5,FALSE())</f>
        <v>0.15</v>
      </c>
      <c r="L68" s="3" t="n">
        <f aca="false">VLOOKUP(A68,Soil!$B$2:$P$17,15,FALSE())</f>
        <v>0.5613</v>
      </c>
      <c r="M68" s="0" t="n">
        <f aca="false">SoilVeg!G68</f>
        <v>19.4</v>
      </c>
      <c r="N68" s="0" t="n">
        <f aca="false">SoilVeg!H68</f>
        <v>0.248</v>
      </c>
      <c r="O68" s="0" t="n">
        <f aca="false">VLOOKUP(A68,Soil!$B$2:$S$14,18,FALSE())</f>
        <v>0.1</v>
      </c>
    </row>
    <row r="69" customFormat="false" ht="14.25" hidden="false" customHeight="false" outlineLevel="0" collapsed="false">
      <c r="A69" s="1" t="str">
        <f aca="false">SoilVeg!B69</f>
        <v>L</v>
      </c>
      <c r="B69" s="1" t="str">
        <f aca="false">SoilVeg!D69</f>
        <v>ETK2</v>
      </c>
      <c r="C69" s="1" t="str">
        <f aca="false">SoilVeg!A69</f>
        <v>LETK2</v>
      </c>
      <c r="D69" s="0" t="n">
        <f aca="false">IF(VLOOKUP(SoilVeg!C69,LU!$A$2:$O$27,15,FALSE())=0,VLOOKUP(A69,Soil!$B$2:$R$14,8,FALSE()),0.000000000001)</f>
        <v>3.67649814814815E-006</v>
      </c>
      <c r="E69" s="0" t="n">
        <f aca="false">IF(VLOOKUP(SoilVeg!C69,LU!$A$2:$O$27,15,FALSE())=0,VLOOKUP(A69,Soil!$B$2:$R$14,12,FALSE()),0.000000000001)</f>
        <v>6.92585821502838E-005</v>
      </c>
      <c r="F69" s="3" t="n">
        <f aca="false">VLOOKUP(A69,Soil!$B$2:$P$17,14,FALSE())</f>
        <v>0.12</v>
      </c>
      <c r="G69" s="3" t="n">
        <f aca="false">VLOOKUP(B69,LU!$B$1:$N$51,6,FALSE())</f>
        <v>1.1</v>
      </c>
      <c r="H69" s="3" t="n">
        <f aca="false">VLOOKUP(B69,LU!$B$1:$N$51,7,FALSE())</f>
        <v>0.4</v>
      </c>
      <c r="I69" s="3" t="n">
        <f aca="false">VLOOKUP(B69,LU!$B$1:$N$51,8,FALSE())</f>
        <v>7</v>
      </c>
      <c r="J69" s="3" t="n">
        <f aca="false">VLOOKUP(A69,Soil!$B$2:$P$17,13,FALSE())</f>
        <v>1.7385</v>
      </c>
      <c r="K69" s="3" t="n">
        <f aca="false">VLOOKUP(B69,LU!$B$1:$N$51,5,FALSE())</f>
        <v>0.35</v>
      </c>
      <c r="L69" s="3" t="n">
        <f aca="false">VLOOKUP(A69,Soil!$B$2:$P$17,15,FALSE())</f>
        <v>0.5613</v>
      </c>
      <c r="M69" s="0" t="n">
        <f aca="false">SoilVeg!G69</f>
        <v>19.4</v>
      </c>
      <c r="N69" s="0" t="n">
        <f aca="false">SoilVeg!H69</f>
        <v>0.248</v>
      </c>
      <c r="O69" s="0" t="n">
        <f aca="false">VLOOKUP(A69,Soil!$B$2:$S$14,18,FALSE())</f>
        <v>0.1</v>
      </c>
    </row>
    <row r="70" customFormat="false" ht="14.25" hidden="false" customHeight="false" outlineLevel="0" collapsed="false">
      <c r="A70" s="1" t="str">
        <f aca="false">SoilVeg!B70</f>
        <v>L</v>
      </c>
      <c r="B70" s="1" t="str">
        <f aca="false">SoilVeg!D70</f>
        <v>ETK3</v>
      </c>
      <c r="C70" s="1" t="str">
        <f aca="false">SoilVeg!A70</f>
        <v>LETK3</v>
      </c>
      <c r="D70" s="0" t="n">
        <f aca="false">IF(VLOOKUP(SoilVeg!C70,LU!$A$2:$O$27,15,FALSE())=0,VLOOKUP(A70,Soil!$B$2:$R$14,8,FALSE()),0.000000000001)</f>
        <v>3.67649814814815E-006</v>
      </c>
      <c r="E70" s="0" t="n">
        <f aca="false">IF(VLOOKUP(SoilVeg!C70,LU!$A$2:$O$27,15,FALSE())=0,VLOOKUP(A70,Soil!$B$2:$R$14,12,FALSE()),0.000000000001)</f>
        <v>6.92585821502838E-005</v>
      </c>
      <c r="F70" s="3" t="n">
        <f aca="false">VLOOKUP(A70,Soil!$B$2:$P$17,14,FALSE())</f>
        <v>0.12</v>
      </c>
      <c r="G70" s="3" t="n">
        <f aca="false">VLOOKUP(B70,LU!$B$1:$N$51,6,FALSE())</f>
        <v>1.35454545455</v>
      </c>
      <c r="H70" s="3" t="n">
        <f aca="false">VLOOKUP(B70,LU!$B$1:$N$51,7,FALSE())</f>
        <v>0.62272727273</v>
      </c>
      <c r="I70" s="3" t="n">
        <f aca="false">VLOOKUP(B70,LU!$B$1:$N$51,8,FALSE())</f>
        <v>10</v>
      </c>
      <c r="J70" s="3" t="n">
        <f aca="false">VLOOKUP(A70,Soil!$B$2:$P$17,13,FALSE())</f>
        <v>1.7385</v>
      </c>
      <c r="K70" s="3" t="n">
        <f aca="false">VLOOKUP(B70,LU!$B$1:$N$51,5,FALSE())</f>
        <v>0.4</v>
      </c>
      <c r="L70" s="3" t="n">
        <f aca="false">VLOOKUP(A70,Soil!$B$2:$P$17,15,FALSE())</f>
        <v>0.5613</v>
      </c>
      <c r="M70" s="0" t="n">
        <f aca="false">SoilVeg!G70</f>
        <v>19.4</v>
      </c>
      <c r="N70" s="0" t="n">
        <f aca="false">SoilVeg!H70</f>
        <v>0.248</v>
      </c>
      <c r="O70" s="0" t="n">
        <f aca="false">VLOOKUP(A70,Soil!$B$2:$S$14,18,FALSE())</f>
        <v>0.1</v>
      </c>
    </row>
    <row r="71" customFormat="false" ht="14.25" hidden="false" customHeight="false" outlineLevel="0" collapsed="false">
      <c r="A71" s="1" t="str">
        <f aca="false">SoilVeg!B71</f>
        <v>L</v>
      </c>
      <c r="B71" s="1" t="str">
        <f aca="false">SoilVeg!D71</f>
        <v>VT</v>
      </c>
      <c r="C71" s="1" t="str">
        <f aca="false">SoilVeg!A71</f>
        <v>LVT</v>
      </c>
      <c r="D71" s="0" t="n">
        <f aca="false">IF(VLOOKUP(SoilVeg!C71,LU!$A$2:$O$27,15,FALSE())=0,VLOOKUP(A71,Soil!$B$2:$R$14,8,FALSE()),0.000000000001)</f>
        <v>1E-012</v>
      </c>
      <c r="E71" s="0" t="n">
        <f aca="false">IF(VLOOKUP(SoilVeg!C71,LU!$A$2:$O$27,15,FALSE())=0,VLOOKUP(A71,Soil!$B$2:$R$14,12,FALSE()),0.000000000001)</f>
        <v>1E-012</v>
      </c>
      <c r="F71" s="3" t="n">
        <f aca="false">VLOOKUP(A71,Soil!$B$2:$P$17,14,FALSE())</f>
        <v>0.12</v>
      </c>
      <c r="G71" s="3" t="n">
        <f aca="false">VLOOKUP(B71,LU!$B$1:$N$51,6,FALSE())</f>
        <v>0</v>
      </c>
      <c r="H71" s="3" t="n">
        <f aca="false">VLOOKUP(B71,LU!$B$1:$N$51,7,FALSE())</f>
        <v>0</v>
      </c>
      <c r="I71" s="3" t="n">
        <f aca="false">VLOOKUP(B71,LU!$B$1:$N$51,8,FALSE())</f>
        <v>0</v>
      </c>
      <c r="J71" s="0" t="n">
        <v>1.5847</v>
      </c>
      <c r="K71" s="3" t="n">
        <f aca="false">VLOOKUP(B71,LU!$B$1:$N$51,5,FALSE())</f>
        <v>0.03</v>
      </c>
      <c r="L71" s="0" t="n">
        <v>0.48887216</v>
      </c>
      <c r="M71" s="0" t="n">
        <f aca="false">SoilVeg!G71</f>
        <v>100</v>
      </c>
      <c r="N71" s="0" t="n">
        <f aca="false">SoilVeg!H71</f>
        <v>1</v>
      </c>
      <c r="O71" s="0" t="n">
        <f aca="false">VLOOKUP(A71,Soil!$B$2:$S$14,18,FALSE())</f>
        <v>0.1</v>
      </c>
    </row>
    <row r="72" customFormat="false" ht="14.25" hidden="false" customHeight="false" outlineLevel="0" collapsed="false">
      <c r="A72" s="1" t="str">
        <f aca="false">SoilVeg!B72</f>
        <v>L</v>
      </c>
      <c r="B72" s="1" t="str">
        <f aca="false">SoilVeg!D72</f>
        <v>VP</v>
      </c>
      <c r="C72" s="1" t="str">
        <f aca="false">SoilVeg!A72</f>
        <v>LVP</v>
      </c>
      <c r="D72" s="0" t="n">
        <f aca="false">IF(VLOOKUP(SoilVeg!C72,LU!$A$2:$O$27,15,FALSE())=0,VLOOKUP(A72,Soil!$B$2:$R$14,8,FALSE()),0.000000000001)</f>
        <v>1E-012</v>
      </c>
      <c r="E72" s="0" t="n">
        <f aca="false">IF(VLOOKUP(SoilVeg!C72,LU!$A$2:$O$27,15,FALSE())=0,VLOOKUP(A72,Soil!$B$2:$R$14,12,FALSE()),0.000000000001)</f>
        <v>1E-012</v>
      </c>
      <c r="F72" s="3" t="n">
        <f aca="false">VLOOKUP(A72,Soil!$B$2:$P$17,14,FALSE())</f>
        <v>0.12</v>
      </c>
      <c r="G72" s="3" t="n">
        <f aca="false">VLOOKUP(B72,LU!$B$1:$N$51,6,FALSE())</f>
        <v>0</v>
      </c>
      <c r="H72" s="3" t="n">
        <f aca="false">VLOOKUP(B72,LU!$B$1:$N$51,7,FALSE())</f>
        <v>0</v>
      </c>
      <c r="I72" s="3" t="n">
        <f aca="false">VLOOKUP(B72,LU!$B$1:$N$51,8,FALSE())</f>
        <v>0</v>
      </c>
      <c r="J72" s="0" t="n">
        <v>1.5847</v>
      </c>
      <c r="K72" s="3" t="n">
        <f aca="false">VLOOKUP(B72,LU!$B$1:$N$51,5,FALSE())</f>
        <v>0.01</v>
      </c>
      <c r="L72" s="0" t="n">
        <v>0.48887216</v>
      </c>
      <c r="M72" s="0" t="n">
        <f aca="false">SoilVeg!G72</f>
        <v>100</v>
      </c>
      <c r="N72" s="0" t="n">
        <f aca="false">SoilVeg!H72</f>
        <v>1</v>
      </c>
      <c r="O72" s="0" t="n">
        <f aca="false">VLOOKUP(A72,Soil!$B$2:$S$14,18,FALSE())</f>
        <v>0.1</v>
      </c>
    </row>
    <row r="73" customFormat="false" ht="14.25" hidden="false" customHeight="false" outlineLevel="0" collapsed="false">
      <c r="A73" s="1" t="str">
        <f aca="false">SoilVeg!B73</f>
        <v>L</v>
      </c>
      <c r="B73" s="1" t="str">
        <f aca="false">SoilVeg!D73</f>
        <v>TPT</v>
      </c>
      <c r="C73" s="1" t="str">
        <f aca="false">SoilVeg!A73</f>
        <v>LTPT</v>
      </c>
      <c r="D73" s="0" t="n">
        <f aca="false">IF(VLOOKUP(SoilVeg!C73,LU!$A$2:$O$27,15,FALSE())=0,VLOOKUP(A73,Soil!$B$2:$R$14,8,FALSE()),0.000000000001)</f>
        <v>3.67649814814815E-006</v>
      </c>
      <c r="E73" s="0" t="n">
        <f aca="false">IF(VLOOKUP(SoilVeg!C73,LU!$A$2:$O$27,15,FALSE())=0,VLOOKUP(A73,Soil!$B$2:$R$14,12,FALSE()),0.000000000001)</f>
        <v>6.92585821502838E-005</v>
      </c>
      <c r="F73" s="3" t="n">
        <f aca="false">VLOOKUP(A73,Soil!$B$2:$P$17,14,FALSE())</f>
        <v>0.12</v>
      </c>
      <c r="G73" s="3" t="n">
        <f aca="false">VLOOKUP(B73,LU!$B$1:$N$51,6,FALSE())</f>
        <v>1.1</v>
      </c>
      <c r="H73" s="3" t="n">
        <f aca="false">VLOOKUP(B73,LU!$B$1:$N$51,7,FALSE())</f>
        <v>0.4</v>
      </c>
      <c r="I73" s="3" t="n">
        <f aca="false">VLOOKUP(B73,LU!$B$1:$N$51,8,FALSE())</f>
        <v>7</v>
      </c>
      <c r="J73" s="3" t="n">
        <f aca="false">VLOOKUP(A73,Soil!$B$2:$P$17,13,FALSE())</f>
        <v>1.7385</v>
      </c>
      <c r="K73" s="3" t="n">
        <f aca="false">VLOOKUP(B73,LU!$B$1:$N$51,5,FALSE())</f>
        <v>0.275</v>
      </c>
      <c r="L73" s="3" t="n">
        <f aca="false">VLOOKUP(A73,Soil!$B$2:$P$17,15,FALSE())</f>
        <v>0.5613</v>
      </c>
      <c r="M73" s="0" t="n">
        <f aca="false">SoilVeg!G73</f>
        <v>19.4</v>
      </c>
      <c r="N73" s="0" t="n">
        <f aca="false">SoilVeg!H73</f>
        <v>0.248</v>
      </c>
      <c r="O73" s="0" t="n">
        <f aca="false">VLOOKUP(A73,Soil!$B$2:$S$14,18,FALSE())</f>
        <v>0.1</v>
      </c>
    </row>
    <row r="74" customFormat="false" ht="14.25" hidden="false" customHeight="false" outlineLevel="0" collapsed="false">
      <c r="A74" s="1" t="str">
        <f aca="false">SoilVeg!B74</f>
        <v>L</v>
      </c>
      <c r="B74" s="1" t="str">
        <f aca="false">SoilVeg!D74</f>
        <v>VPT</v>
      </c>
      <c r="C74" s="1" t="str">
        <f aca="false">SoilVeg!A74</f>
        <v>LVPT</v>
      </c>
      <c r="D74" s="0" t="n">
        <f aca="false">IF(VLOOKUP(SoilVeg!C74,LU!$A$2:$O$27,15,FALSE())=0,VLOOKUP(A74,Soil!$B$2:$R$14,8,FALSE()),0.000000000001)</f>
        <v>1E-012</v>
      </c>
      <c r="E74" s="0" t="n">
        <f aca="false">IF(VLOOKUP(SoilVeg!C74,LU!$A$2:$O$27,15,FALSE())=0,VLOOKUP(A74,Soil!$B$2:$R$14,12,FALSE()),0.000000000001)</f>
        <v>1E-012</v>
      </c>
      <c r="F74" s="3" t="n">
        <f aca="false">VLOOKUP(A74,Soil!$B$2:$P$17,14,FALSE())</f>
        <v>0.12</v>
      </c>
      <c r="G74" s="3" t="n">
        <f aca="false">VLOOKUP(B74,LU!$B$1:$N$51,6,FALSE())</f>
        <v>0</v>
      </c>
      <c r="H74" s="3" t="n">
        <f aca="false">VLOOKUP(B74,LU!$B$1:$N$51,7,FALSE())</f>
        <v>0</v>
      </c>
      <c r="I74" s="3" t="n">
        <f aca="false">VLOOKUP(B74,LU!$B$1:$N$51,8,FALSE())</f>
        <v>150</v>
      </c>
      <c r="J74" s="3" t="n">
        <f aca="false">VLOOKUP(A74,Soil!$B$2:$P$17,13,FALSE())</f>
        <v>1.7385</v>
      </c>
      <c r="K74" s="3" t="n">
        <f aca="false">VLOOKUP(B74,LU!$B$1:$N$51,5,FALSE())</f>
        <v>0.01</v>
      </c>
      <c r="L74" s="3" t="n">
        <f aca="false">VLOOKUP(A74,Soil!$B$2:$P$17,15,FALSE())</f>
        <v>0.5613</v>
      </c>
      <c r="M74" s="0" t="n">
        <f aca="false">SoilVeg!G74</f>
        <v>100</v>
      </c>
      <c r="N74" s="0" t="n">
        <f aca="false">SoilVeg!H74</f>
        <v>1</v>
      </c>
      <c r="O74" s="0" t="n">
        <f aca="false">VLOOKUP(A74,Soil!$B$2:$S$14,18,FALSE())</f>
        <v>0.1</v>
      </c>
    </row>
    <row r="75" customFormat="false" ht="14.25" hidden="false" customHeight="false" outlineLevel="0" collapsed="false">
      <c r="A75" s="1" t="str">
        <f aca="false">SoilVeg!B75</f>
        <v>L</v>
      </c>
      <c r="B75" s="1" t="str">
        <f aca="false">SoilVeg!D75</f>
        <v>MOK</v>
      </c>
      <c r="C75" s="1" t="str">
        <f aca="false">SoilVeg!A75</f>
        <v>LMOK</v>
      </c>
      <c r="D75" s="0" t="n">
        <f aca="false">IF(VLOOKUP(SoilVeg!C75,LU!$A$2:$O$27,15,FALSE())=0,VLOOKUP(A75,Soil!$B$2:$R$14,8,FALSE()),0.000000000001)</f>
        <v>3.67649814814815E-006</v>
      </c>
      <c r="E75" s="0" t="n">
        <f aca="false">IF(VLOOKUP(SoilVeg!C75,LU!$A$2:$O$27,15,FALSE())=0,VLOOKUP(A75,Soil!$B$2:$R$14,12,FALSE()),0.000000000001)</f>
        <v>6.92585821502838E-005</v>
      </c>
      <c r="F75" s="3" t="n">
        <f aca="false">VLOOKUP(A75,Soil!$B$2:$P$17,14,FALSE())</f>
        <v>0.12</v>
      </c>
      <c r="G75" s="3" t="n">
        <f aca="false">VLOOKUP(B75,LU!$B$1:$N$51,6,FALSE())</f>
        <v>1.35454545455</v>
      </c>
      <c r="H75" s="3" t="n">
        <f aca="false">VLOOKUP(B75,LU!$B$1:$N$51,7,FALSE())</f>
        <v>0.62272727273</v>
      </c>
      <c r="I75" s="3" t="n">
        <f aca="false">VLOOKUP(B75,LU!$B$1:$N$51,8,FALSE())</f>
        <v>10</v>
      </c>
      <c r="J75" s="3" t="n">
        <f aca="false">VLOOKUP(A75,Soil!$B$2:$P$17,13,FALSE())</f>
        <v>1.7385</v>
      </c>
      <c r="K75" s="3" t="n">
        <f aca="false">VLOOKUP(B75,LU!$B$1:$N$51,5,FALSE())</f>
        <v>0.4</v>
      </c>
      <c r="L75" s="3" t="n">
        <f aca="false">VLOOKUP(A75,Soil!$B$2:$P$17,15,FALSE())</f>
        <v>0.5613</v>
      </c>
      <c r="M75" s="0" t="n">
        <f aca="false">SoilVeg!G75</f>
        <v>19.4</v>
      </c>
      <c r="N75" s="0" t="n">
        <f aca="false">SoilVeg!H75</f>
        <v>0.248</v>
      </c>
      <c r="O75" s="0" t="n">
        <f aca="false">VLOOKUP(A75,Soil!$B$2:$S$14,18,FALSE())</f>
        <v>0.1</v>
      </c>
    </row>
    <row r="76" customFormat="false" ht="14.25" hidden="false" customHeight="false" outlineLevel="0" collapsed="false">
      <c r="A76" s="1" t="str">
        <f aca="false">SoilVeg!B76</f>
        <v>L</v>
      </c>
      <c r="B76" s="1" t="str">
        <f aca="false">SoilVeg!D76</f>
        <v>RET</v>
      </c>
      <c r="C76" s="1" t="str">
        <f aca="false">SoilVeg!A76</f>
        <v>LRET</v>
      </c>
      <c r="D76" s="0" t="n">
        <f aca="false">IF(VLOOKUP(SoilVeg!C76,LU!$A$2:$O$27,15,FALSE())=0,VLOOKUP(A76,Soil!$B$2:$R$14,8,FALSE()),0.000000000001)</f>
        <v>3.67649814814815E-006</v>
      </c>
      <c r="E76" s="0" t="n">
        <f aca="false">IF(VLOOKUP(SoilVeg!C76,LU!$A$2:$O$27,15,FALSE())=0,VLOOKUP(A76,Soil!$B$2:$R$14,12,FALSE()),0.000000000001)</f>
        <v>6.92585821502838E-005</v>
      </c>
      <c r="F76" s="3" t="n">
        <f aca="false">VLOOKUP(A76,Soil!$B$2:$P$17,14,FALSE())</f>
        <v>0.12</v>
      </c>
      <c r="G76" s="3" t="n">
        <f aca="false">VLOOKUP(B76,LU!$B$1:$N$51,6,FALSE())</f>
        <v>1.1</v>
      </c>
      <c r="H76" s="3" t="n">
        <f aca="false">VLOOKUP(B76,LU!$B$1:$N$51,7,FALSE())</f>
        <v>0.4</v>
      </c>
      <c r="I76" s="3" t="n">
        <f aca="false">VLOOKUP(B76,LU!$B$1:$N$51,8,FALSE())</f>
        <v>150</v>
      </c>
      <c r="J76" s="3" t="n">
        <f aca="false">VLOOKUP(A76,Soil!$B$2:$P$17,13,FALSE())</f>
        <v>1.7385</v>
      </c>
      <c r="K76" s="3" t="n">
        <f aca="false">VLOOKUP(B76,LU!$B$1:$N$51,5,FALSE())</f>
        <v>0.275</v>
      </c>
      <c r="L76" s="3" t="n">
        <f aca="false">VLOOKUP(A76,Soil!$B$2:$P$17,15,FALSE())</f>
        <v>0.5613</v>
      </c>
      <c r="M76" s="0" t="n">
        <f aca="false">SoilVeg!G76</f>
        <v>19.4</v>
      </c>
      <c r="N76" s="0" t="n">
        <f aca="false">SoilVeg!H76</f>
        <v>0.248</v>
      </c>
      <c r="O76" s="0" t="n">
        <f aca="false">VLOOKUP(A76,Soil!$B$2:$S$14,18,FALSE())</f>
        <v>0.1</v>
      </c>
    </row>
    <row r="77" customFormat="false" ht="14.25" hidden="false" customHeight="false" outlineLevel="0" collapsed="false">
      <c r="A77" s="1" t="str">
        <f aca="false">SoilVeg!B77</f>
        <v>LSA</v>
      </c>
      <c r="B77" s="1" t="str">
        <f aca="false">SoilVeg!D77</f>
        <v>OP</v>
      </c>
      <c r="C77" s="1" t="str">
        <f aca="false">SoilVeg!A77</f>
        <v>LSAOP</v>
      </c>
      <c r="D77" s="0" t="n">
        <f aca="false">IF(VLOOKUP(SoilVeg!C77,LU!$A$2:$O$27,15,FALSE())=0,VLOOKUP(A77,Soil!$B$2:$R$14,8,FALSE()),0.000000000001)</f>
        <v>1.2094734375E-005</v>
      </c>
      <c r="E77" s="0" t="n">
        <f aca="false">IF(VLOOKUP(SoilVeg!C77,LU!$A$2:$O$27,15,FALSE())=0,VLOOKUP(A77,Soil!$B$2:$R$14,12,FALSE()),0.000000000001)</f>
        <v>0.000209459771567077</v>
      </c>
      <c r="F77" s="3" t="n">
        <f aca="false">VLOOKUP(A77,Soil!$B$2:$P$17,14,FALSE())</f>
        <v>0.016</v>
      </c>
      <c r="G77" s="3" t="n">
        <f aca="false">VLOOKUP(B77,LU!$B$1:$N$51,6,FALSE())</f>
        <v>0.16</v>
      </c>
      <c r="H77" s="3" t="n">
        <f aca="false">VLOOKUP(B77,LU!$B$1:$N$51,7,FALSE())</f>
        <v>0.13</v>
      </c>
      <c r="I77" s="3" t="n">
        <f aca="false">VLOOKUP(B77,LU!$B$1:$N$51,8,FALSE())</f>
        <v>5</v>
      </c>
      <c r="J77" s="3" t="n">
        <f aca="false">VLOOKUP(A77,Soil!$B$2:$P$17,13,FALSE())</f>
        <v>1.8165</v>
      </c>
      <c r="K77" s="3" t="n">
        <f aca="false">VLOOKUP(B77,LU!$B$1:$N$51,5,FALSE())</f>
        <v>0.075</v>
      </c>
      <c r="L77" s="3" t="n">
        <f aca="false">VLOOKUP(A77,Soil!$B$2:$P$17,15,FALSE())</f>
        <v>0.3661</v>
      </c>
      <c r="M77" s="0" t="n">
        <f aca="false">SoilVeg!G77</f>
        <v>9.1</v>
      </c>
      <c r="N77" s="0" t="n">
        <f aca="false">SoilVeg!H77</f>
        <v>0.245</v>
      </c>
      <c r="O77" s="0" t="n">
        <f aca="false">VLOOKUP(A77,Soil!$B$2:$S$14,18,FALSE())</f>
        <v>0.5</v>
      </c>
    </row>
    <row r="78" customFormat="false" ht="14.25" hidden="false" customHeight="false" outlineLevel="0" collapsed="false">
      <c r="A78" s="1" t="str">
        <f aca="false">SoilVeg!B78</f>
        <v>LSA</v>
      </c>
      <c r="B78" s="1" t="str">
        <f aca="false">SoilVeg!D78</f>
        <v>OPTP</v>
      </c>
      <c r="C78" s="1" t="str">
        <f aca="false">SoilVeg!A78</f>
        <v>LSAOPTP</v>
      </c>
      <c r="D78" s="0" t="n">
        <f aca="false">IF(VLOOKUP(SoilVeg!C78,LU!$A$2:$O$27,15,FALSE())=0,VLOOKUP(A78,Soil!$B$2:$R$14,8,FALSE()),0.000000000001)</f>
        <v>1.2094734375E-005</v>
      </c>
      <c r="E78" s="0" t="n">
        <f aca="false">IF(VLOOKUP(SoilVeg!C78,LU!$A$2:$O$27,15,FALSE())=0,VLOOKUP(A78,Soil!$B$2:$R$14,12,FALSE()),0.000000000001)</f>
        <v>0.000209459771567077</v>
      </c>
      <c r="F78" s="3" t="n">
        <f aca="false">VLOOKUP(A78,Soil!$B$2:$P$17,14,FALSE())</f>
        <v>0.016</v>
      </c>
      <c r="G78" s="3" t="n">
        <f aca="false">VLOOKUP(B78,LU!$B$1:$N$51,6,FALSE())</f>
        <v>1.1</v>
      </c>
      <c r="H78" s="3" t="n">
        <f aca="false">VLOOKUP(B78,LU!$B$1:$N$51,7,FALSE())</f>
        <v>0.4</v>
      </c>
      <c r="I78" s="3" t="n">
        <f aca="false">VLOOKUP(B78,LU!$B$1:$N$51,8,FALSE())</f>
        <v>7</v>
      </c>
      <c r="J78" s="0" t="n">
        <v>1.5847</v>
      </c>
      <c r="K78" s="3" t="n">
        <f aca="false">VLOOKUP(B78,LU!$B$1:$N$51,5,FALSE())</f>
        <v>0.275</v>
      </c>
      <c r="L78" s="0" t="n">
        <v>0.48887216</v>
      </c>
      <c r="M78" s="0" t="n">
        <f aca="false">SoilVeg!G78</f>
        <v>18.2</v>
      </c>
      <c r="N78" s="0" t="n">
        <f aca="false">SoilVeg!H78</f>
        <v>0.245</v>
      </c>
      <c r="O78" s="0" t="n">
        <f aca="false">VLOOKUP(A78,Soil!$B$2:$S$14,18,FALSE())</f>
        <v>0.5</v>
      </c>
    </row>
    <row r="79" customFormat="false" ht="14.25" hidden="false" customHeight="false" outlineLevel="0" collapsed="false">
      <c r="A79" s="1" t="str">
        <f aca="false">SoilVeg!B79</f>
        <v>LSA</v>
      </c>
      <c r="B79" s="1" t="str">
        <f aca="false">SoilVeg!D79</f>
        <v>OPSR</v>
      </c>
      <c r="C79" s="1" t="str">
        <f aca="false">SoilVeg!A79</f>
        <v>LSAOPSR</v>
      </c>
      <c r="D79" s="0" t="n">
        <f aca="false">IF(VLOOKUP(SoilVeg!C79,LU!$A$2:$O$27,15,FALSE())=0,VLOOKUP(A79,Soil!$B$2:$R$14,8,FALSE()),0.000000000001)</f>
        <v>1.2094734375E-005</v>
      </c>
      <c r="E79" s="0" t="n">
        <f aca="false">IF(VLOOKUP(SoilVeg!C79,LU!$A$2:$O$27,15,FALSE())=0,VLOOKUP(A79,Soil!$B$2:$R$14,12,FALSE()),0.000000000001)</f>
        <v>0.000209459771567077</v>
      </c>
      <c r="F79" s="3" t="n">
        <f aca="false">VLOOKUP(A79,Soil!$B$2:$P$17,14,FALSE())</f>
        <v>0.016</v>
      </c>
      <c r="G79" s="3" t="n">
        <f aca="false">VLOOKUP(B79,LU!$B$1:$N$51,6,FALSE())</f>
        <v>0.26</v>
      </c>
      <c r="H79" s="3" t="n">
        <f aca="false">VLOOKUP(B79,LU!$B$1:$N$51,7,FALSE())</f>
        <v>0.25</v>
      </c>
      <c r="I79" s="3" t="n">
        <f aca="false">VLOOKUP(B79,LU!$B$1:$N$51,8,FALSE())</f>
        <v>4</v>
      </c>
      <c r="J79" s="0" t="n">
        <v>1.5847</v>
      </c>
      <c r="K79" s="3" t="n">
        <f aca="false">VLOOKUP(B79,LU!$B$1:$N$51,5,FALSE())</f>
        <v>0.06</v>
      </c>
      <c r="L79" s="0" t="n">
        <v>0.48887216</v>
      </c>
      <c r="M79" s="0" t="n">
        <f aca="false">SoilVeg!G79</f>
        <v>7.28</v>
      </c>
      <c r="N79" s="0" t="n">
        <f aca="false">SoilVeg!H79</f>
        <v>0.245</v>
      </c>
      <c r="O79" s="0" t="n">
        <f aca="false">VLOOKUP(A79,Soil!$B$2:$S$14,18,FALSE())</f>
        <v>0.5</v>
      </c>
    </row>
    <row r="80" customFormat="false" ht="14.25" hidden="false" customHeight="false" outlineLevel="0" collapsed="false">
      <c r="A80" s="1" t="str">
        <f aca="false">SoilVeg!B80</f>
        <v>LSA</v>
      </c>
      <c r="B80" s="1" t="str">
        <f aca="false">SoilVeg!D80</f>
        <v>OPUR</v>
      </c>
      <c r="C80" s="1" t="str">
        <f aca="false">SoilVeg!A80</f>
        <v>LSAOPUR</v>
      </c>
      <c r="D80" s="0" t="n">
        <f aca="false">IF(VLOOKUP(SoilVeg!C80,LU!$A$2:$O$27,15,FALSE())=0,VLOOKUP(A80,Soil!$B$2:$R$14,8,FALSE()),0.000000000001)</f>
        <v>1.2094734375E-005</v>
      </c>
      <c r="E80" s="0" t="n">
        <f aca="false">IF(VLOOKUP(SoilVeg!C80,LU!$A$2:$O$27,15,FALSE())=0,VLOOKUP(A80,Soil!$B$2:$R$14,12,FALSE()),0.000000000001)</f>
        <v>0.000209459771567077</v>
      </c>
      <c r="F80" s="3" t="n">
        <f aca="false">VLOOKUP(A80,Soil!$B$2:$P$17,14,FALSE())</f>
        <v>0.016</v>
      </c>
      <c r="G80" s="3" t="n">
        <f aca="false">VLOOKUP(B80,LU!$B$1:$N$51,6,FALSE())</f>
        <v>0.4</v>
      </c>
      <c r="H80" s="3" t="n">
        <f aca="false">VLOOKUP(B80,LU!$B$1:$N$51,7,FALSE())</f>
        <v>0.3</v>
      </c>
      <c r="I80" s="3" t="n">
        <f aca="false">VLOOKUP(B80,LU!$B$1:$N$51,8,FALSE())</f>
        <v>6</v>
      </c>
      <c r="J80" s="3" t="n">
        <f aca="false">VLOOKUP(A80,Soil!$B$2:$P$17,13,FALSE())</f>
        <v>1.8165</v>
      </c>
      <c r="K80" s="3" t="n">
        <f aca="false">VLOOKUP(B80,LU!$B$1:$N$51,5,FALSE())</f>
        <v>0.1</v>
      </c>
      <c r="L80" s="3" t="n">
        <f aca="false">VLOOKUP(A80,Soil!$B$2:$P$17,15,FALSE())</f>
        <v>0.3661</v>
      </c>
      <c r="M80" s="0" t="n">
        <f aca="false">SoilVeg!G80</f>
        <v>9.1</v>
      </c>
      <c r="N80" s="0" t="n">
        <f aca="false">SoilVeg!H80</f>
        <v>0.245</v>
      </c>
      <c r="O80" s="0" t="n">
        <f aca="false">VLOOKUP(A80,Soil!$B$2:$S$14,18,FALSE())</f>
        <v>0.5</v>
      </c>
    </row>
    <row r="81" customFormat="false" ht="14.25" hidden="false" customHeight="false" outlineLevel="0" collapsed="false">
      <c r="A81" s="1" t="str">
        <f aca="false">SoilVeg!B81</f>
        <v>LSA</v>
      </c>
      <c r="B81" s="1" t="str">
        <f aca="false">SoilVeg!D81</f>
        <v>OPU</v>
      </c>
      <c r="C81" s="1" t="str">
        <f aca="false">SoilVeg!A81</f>
        <v>LSAOPU</v>
      </c>
      <c r="D81" s="0" t="n">
        <f aca="false">IF(VLOOKUP(SoilVeg!C81,LU!$A$2:$O$27,15,FALSE())=0,VLOOKUP(A81,Soil!$B$2:$R$14,8,FALSE()),0.000000000001)</f>
        <v>1.2094734375E-005</v>
      </c>
      <c r="E81" s="0" t="n">
        <f aca="false">IF(VLOOKUP(SoilVeg!C81,LU!$A$2:$O$27,15,FALSE())=0,VLOOKUP(A81,Soil!$B$2:$R$14,12,FALSE()),0.000000000001)</f>
        <v>0.000209459771567077</v>
      </c>
      <c r="F81" s="3" t="n">
        <f aca="false">VLOOKUP(A81,Soil!$B$2:$P$17,14,FALSE())</f>
        <v>0.016</v>
      </c>
      <c r="G81" s="3" t="n">
        <f aca="false">VLOOKUP(B81,LU!$B$1:$N$51,6,FALSE())</f>
        <v>0</v>
      </c>
      <c r="H81" s="3" t="n">
        <f aca="false">VLOOKUP(B81,LU!$B$1:$N$51,7,FALSE())</f>
        <v>0</v>
      </c>
      <c r="I81" s="3" t="n">
        <f aca="false">VLOOKUP(B81,LU!$B$1:$N$51,8,FALSE())</f>
        <v>3.5</v>
      </c>
      <c r="J81" s="3" t="n">
        <f aca="false">VLOOKUP(A81,Soil!$B$2:$P$17,13,FALSE())</f>
        <v>1.8165</v>
      </c>
      <c r="K81" s="3" t="n">
        <f aca="false">VLOOKUP(B81,LU!$B$1:$N$51,5,FALSE())</f>
        <v>0.03</v>
      </c>
      <c r="L81" s="3" t="n">
        <f aca="false">VLOOKUP(A81,Soil!$B$2:$P$17,15,FALSE())</f>
        <v>0.3661</v>
      </c>
      <c r="M81" s="0" t="n">
        <f aca="false">SoilVeg!G81</f>
        <v>6.06666666666667</v>
      </c>
      <c r="N81" s="0" t="n">
        <f aca="false">SoilVeg!H81</f>
        <v>0.245</v>
      </c>
      <c r="O81" s="0" t="n">
        <f aca="false">VLOOKUP(A81,Soil!$B$2:$S$14,18,FALSE())</f>
        <v>0.5</v>
      </c>
    </row>
    <row r="82" customFormat="false" ht="14.25" hidden="false" customHeight="false" outlineLevel="0" collapsed="false">
      <c r="A82" s="1" t="str">
        <f aca="false">SoilVeg!B82</f>
        <v>LSA</v>
      </c>
      <c r="B82" s="1" t="str">
        <f aca="false">SoilVeg!D82</f>
        <v>TP</v>
      </c>
      <c r="C82" s="1" t="str">
        <f aca="false">SoilVeg!A82</f>
        <v>LSATP</v>
      </c>
      <c r="D82" s="0" t="n">
        <f aca="false">IF(VLOOKUP(SoilVeg!C82,LU!$A$2:$O$27,15,FALSE())=0,VLOOKUP(A82,Soil!$B$2:$R$14,8,FALSE()),0.000000000001)</f>
        <v>1.2094734375E-005</v>
      </c>
      <c r="E82" s="0" t="n">
        <f aca="false">IF(VLOOKUP(SoilVeg!C82,LU!$A$2:$O$27,15,FALSE())=0,VLOOKUP(A82,Soil!$B$2:$R$14,12,FALSE()),0.000000000001)</f>
        <v>0.000209459771567077</v>
      </c>
      <c r="F82" s="3" t="n">
        <f aca="false">VLOOKUP(A82,Soil!$B$2:$P$17,14,FALSE())</f>
        <v>0.016</v>
      </c>
      <c r="G82" s="3" t="n">
        <f aca="false">VLOOKUP(B82,LU!$B$1:$N$51,6,FALSE())</f>
        <v>1.1</v>
      </c>
      <c r="H82" s="3" t="n">
        <f aca="false">VLOOKUP(B82,LU!$B$1:$N$51,7,FALSE())</f>
        <v>0.4</v>
      </c>
      <c r="I82" s="3" t="n">
        <f aca="false">VLOOKUP(B82,LU!$B$1:$N$51,8,FALSE())</f>
        <v>7</v>
      </c>
      <c r="J82" s="3" t="n">
        <f aca="false">VLOOKUP(A82,Soil!$B$2:$P$17,13,FALSE())</f>
        <v>1.8165</v>
      </c>
      <c r="K82" s="3" t="n">
        <f aca="false">VLOOKUP(B82,LU!$B$1:$N$51,5,FALSE())</f>
        <v>0.275</v>
      </c>
      <c r="L82" s="3" t="n">
        <f aca="false">VLOOKUP(A82,Soil!$B$2:$P$17,15,FALSE())</f>
        <v>0.3661</v>
      </c>
      <c r="M82" s="0" t="n">
        <f aca="false">SoilVeg!G82</f>
        <v>18.2</v>
      </c>
      <c r="N82" s="0" t="n">
        <f aca="false">SoilVeg!H82</f>
        <v>0.245</v>
      </c>
      <c r="O82" s="0" t="n">
        <f aca="false">VLOOKUP(A82,Soil!$B$2:$S$14,18,FALSE())</f>
        <v>0.5</v>
      </c>
    </row>
    <row r="83" customFormat="false" ht="14.25" hidden="false" customHeight="false" outlineLevel="0" collapsed="false">
      <c r="A83" s="1" t="str">
        <f aca="false">SoilVeg!B83</f>
        <v>LSA</v>
      </c>
      <c r="B83" s="1" t="str">
        <f aca="false">SoilVeg!D83</f>
        <v>LP</v>
      </c>
      <c r="C83" s="1" t="str">
        <f aca="false">SoilVeg!A83</f>
        <v>LSALP</v>
      </c>
      <c r="D83" s="0" t="n">
        <f aca="false">IF(VLOOKUP(SoilVeg!C83,LU!$A$2:$O$27,15,FALSE())=0,VLOOKUP(A83,Soil!$B$2:$R$14,8,FALSE()),0.000000000001)</f>
        <v>1.2094734375E-005</v>
      </c>
      <c r="E83" s="0" t="n">
        <f aca="false">IF(VLOOKUP(SoilVeg!C83,LU!$A$2:$O$27,15,FALSE())=0,VLOOKUP(A83,Soil!$B$2:$R$14,12,FALSE()),0.000000000001)</f>
        <v>0.000209459771567077</v>
      </c>
      <c r="F83" s="3" t="n">
        <f aca="false">VLOOKUP(A83,Soil!$B$2:$P$17,14,FALSE())</f>
        <v>0.016</v>
      </c>
      <c r="G83" s="3" t="n">
        <f aca="false">VLOOKUP(B83,LU!$B$1:$N$51,6,FALSE())</f>
        <v>3</v>
      </c>
      <c r="H83" s="3" t="n">
        <f aca="false">VLOOKUP(B83,LU!$B$1:$N$51,7,FALSE())</f>
        <v>0.62272727273</v>
      </c>
      <c r="I83" s="3" t="n">
        <f aca="false">VLOOKUP(B83,LU!$B$1:$N$51,8,FALSE())</f>
        <v>9.45454545455</v>
      </c>
      <c r="J83" s="3" t="n">
        <f aca="false">VLOOKUP(A83,Soil!$B$2:$P$17,13,FALSE())</f>
        <v>1.8165</v>
      </c>
      <c r="K83" s="3" t="n">
        <f aca="false">VLOOKUP(B83,LU!$B$1:$N$51,5,FALSE())</f>
        <v>0.4</v>
      </c>
      <c r="L83" s="3" t="n">
        <f aca="false">VLOOKUP(A83,Soil!$B$2:$P$17,15,FALSE())</f>
        <v>0.3661</v>
      </c>
      <c r="M83" s="0" t="n">
        <f aca="false">SoilVeg!G83</f>
        <v>18.2</v>
      </c>
      <c r="N83" s="0" t="n">
        <f aca="false">SoilVeg!H83</f>
        <v>0.245</v>
      </c>
      <c r="O83" s="0" t="n">
        <f aca="false">VLOOKUP(A83,Soil!$B$2:$S$14,18,FALSE())</f>
        <v>0.5</v>
      </c>
    </row>
    <row r="84" customFormat="false" ht="14.25" hidden="false" customHeight="false" outlineLevel="0" collapsed="false">
      <c r="A84" s="1" t="str">
        <f aca="false">SoilVeg!B84</f>
        <v>LSA</v>
      </c>
      <c r="B84" s="1" t="str">
        <f aca="false">SoilVeg!D84</f>
        <v>LPL</v>
      </c>
      <c r="C84" s="1" t="str">
        <f aca="false">SoilVeg!A84</f>
        <v>LSALPL</v>
      </c>
      <c r="D84" s="0" t="n">
        <f aca="false">IF(VLOOKUP(SoilVeg!C84,LU!$A$2:$O$27,15,FALSE())=0,VLOOKUP(A84,Soil!$B$2:$R$14,8,FALSE()),0.000000000001)</f>
        <v>1.2094734375E-005</v>
      </c>
      <c r="E84" s="0" t="n">
        <f aca="false">IF(VLOOKUP(SoilVeg!C84,LU!$A$2:$O$27,15,FALSE())=0,VLOOKUP(A84,Soil!$B$2:$R$14,12,FALSE()),0.000000000001)</f>
        <v>0.000209459771567077</v>
      </c>
      <c r="F84" s="3" t="n">
        <f aca="false">VLOOKUP(A84,Soil!$B$2:$P$17,14,FALSE())</f>
        <v>0.016</v>
      </c>
      <c r="G84" s="3" t="n">
        <f aca="false">VLOOKUP(B84,LU!$B$1:$N$51,6,FALSE())</f>
        <v>4</v>
      </c>
      <c r="H84" s="3" t="n">
        <f aca="false">VLOOKUP(B84,LU!$B$1:$N$51,7,FALSE())</f>
        <v>0.62272727273</v>
      </c>
      <c r="I84" s="3" t="n">
        <f aca="false">VLOOKUP(B84,LU!$B$1:$N$51,8,FALSE())</f>
        <v>10.5</v>
      </c>
      <c r="J84" s="3" t="n">
        <f aca="false">VLOOKUP(A84,Soil!$B$2:$P$17,13,FALSE())</f>
        <v>1.8165</v>
      </c>
      <c r="K84" s="3" t="n">
        <f aca="false">VLOOKUP(B84,LU!$B$1:$N$51,5,FALSE())</f>
        <v>0.6</v>
      </c>
      <c r="L84" s="3" t="n">
        <f aca="false">VLOOKUP(A84,Soil!$B$2:$P$17,15,FALSE())</f>
        <v>0.3661</v>
      </c>
      <c r="M84" s="0" t="n">
        <f aca="false">SoilVeg!G84</f>
        <v>18.2</v>
      </c>
      <c r="N84" s="0" t="n">
        <f aca="false">SoilVeg!H84</f>
        <v>0.245</v>
      </c>
      <c r="O84" s="0" t="n">
        <f aca="false">VLOOKUP(A84,Soil!$B$2:$S$14,18,FALSE())</f>
        <v>0.5</v>
      </c>
    </row>
    <row r="85" customFormat="false" ht="14.25" hidden="false" customHeight="false" outlineLevel="0" collapsed="false">
      <c r="A85" s="1" t="str">
        <f aca="false">SoilVeg!B85</f>
        <v>LSA</v>
      </c>
      <c r="B85" s="1" t="str">
        <f aca="false">SoilVeg!D85</f>
        <v>LPJ</v>
      </c>
      <c r="C85" s="1" t="str">
        <f aca="false">SoilVeg!A85</f>
        <v>LSALPJ</v>
      </c>
      <c r="D85" s="0" t="n">
        <f aca="false">IF(VLOOKUP(SoilVeg!C85,LU!$A$2:$O$27,15,FALSE())=0,VLOOKUP(A85,Soil!$B$2:$R$14,8,FALSE()),0.000000000001)</f>
        <v>1.2094734375E-005</v>
      </c>
      <c r="E85" s="0" t="n">
        <f aca="false">IF(VLOOKUP(SoilVeg!C85,LU!$A$2:$O$27,15,FALSE())=0,VLOOKUP(A85,Soil!$B$2:$R$14,12,FALSE()),0.000000000001)</f>
        <v>0.000209459771567077</v>
      </c>
      <c r="F85" s="3" t="n">
        <f aca="false">VLOOKUP(A85,Soil!$B$2:$P$17,14,FALSE())</f>
        <v>0.016</v>
      </c>
      <c r="G85" s="3" t="n">
        <f aca="false">VLOOKUP(B85,LU!$B$1:$N$51,6,FALSE())</f>
        <v>3</v>
      </c>
      <c r="H85" s="3" t="n">
        <f aca="false">VLOOKUP(B85,LU!$B$1:$N$51,7,FALSE())</f>
        <v>0.62272727273</v>
      </c>
      <c r="I85" s="3" t="n">
        <f aca="false">VLOOKUP(B85,LU!$B$1:$N$51,8,FALSE())</f>
        <v>6.5</v>
      </c>
      <c r="J85" s="0" t="n">
        <v>1.5847</v>
      </c>
      <c r="K85" s="3" t="n">
        <f aca="false">VLOOKUP(B85,LU!$B$1:$N$51,5,FALSE())</f>
        <v>0.35</v>
      </c>
      <c r="L85" s="0" t="n">
        <v>0.48887216</v>
      </c>
      <c r="M85" s="0" t="n">
        <f aca="false">SoilVeg!G85</f>
        <v>18.2</v>
      </c>
      <c r="N85" s="0" t="n">
        <f aca="false">SoilVeg!H85</f>
        <v>0.245</v>
      </c>
      <c r="O85" s="0" t="n">
        <f aca="false">VLOOKUP(A85,Soil!$B$2:$S$14,18,FALSE())</f>
        <v>0.5</v>
      </c>
    </row>
    <row r="86" customFormat="false" ht="14.25" hidden="false" customHeight="false" outlineLevel="0" collapsed="false">
      <c r="A86" s="1" t="str">
        <f aca="false">SoilVeg!B86</f>
        <v>LSA</v>
      </c>
      <c r="B86" s="1" t="str">
        <f aca="false">SoilVeg!D86</f>
        <v>LPS</v>
      </c>
      <c r="C86" s="1" t="str">
        <f aca="false">SoilVeg!A86</f>
        <v>LSALPS</v>
      </c>
      <c r="D86" s="0" t="n">
        <f aca="false">IF(VLOOKUP(SoilVeg!C86,LU!$A$2:$O$27,15,FALSE())=0,VLOOKUP(A86,Soil!$B$2:$R$14,8,FALSE()),0.000000000001)</f>
        <v>1.2094734375E-005</v>
      </c>
      <c r="E86" s="0" t="n">
        <f aca="false">IF(VLOOKUP(SoilVeg!C86,LU!$A$2:$O$27,15,FALSE())=0,VLOOKUP(A86,Soil!$B$2:$R$14,12,FALSE()),0.000000000001)</f>
        <v>0.000209459771567077</v>
      </c>
      <c r="F86" s="3" t="n">
        <f aca="false">VLOOKUP(A86,Soil!$B$2:$P$17,14,FALSE())</f>
        <v>0.016</v>
      </c>
      <c r="G86" s="3" t="n">
        <f aca="false">VLOOKUP(B86,LU!$B$1:$N$51,6,FALSE())</f>
        <v>4.5</v>
      </c>
      <c r="H86" s="3" t="n">
        <f aca="false">VLOOKUP(B86,LU!$B$1:$N$51,7,FALSE())</f>
        <v>0.8</v>
      </c>
      <c r="I86" s="3" t="n">
        <f aca="false">VLOOKUP(B86,LU!$B$1:$N$51,8,FALSE())</f>
        <v>15</v>
      </c>
      <c r="J86" s="0" t="n">
        <v>1.5847</v>
      </c>
      <c r="K86" s="3" t="n">
        <f aca="false">VLOOKUP(B86,LU!$B$1:$N$51,5,FALSE())</f>
        <v>0.8</v>
      </c>
      <c r="L86" s="0" t="n">
        <v>0.48887216</v>
      </c>
      <c r="M86" s="0" t="n">
        <f aca="false">SoilVeg!G86</f>
        <v>18.2</v>
      </c>
      <c r="N86" s="0" t="n">
        <f aca="false">SoilVeg!H86</f>
        <v>0.245</v>
      </c>
      <c r="O86" s="0" t="n">
        <f aca="false">VLOOKUP(A86,Soil!$B$2:$S$14,18,FALSE())</f>
        <v>0.5</v>
      </c>
    </row>
    <row r="87" customFormat="false" ht="14.25" hidden="false" customHeight="false" outlineLevel="0" collapsed="false">
      <c r="A87" s="1" t="str">
        <f aca="false">SoilVeg!B87</f>
        <v>LSA</v>
      </c>
      <c r="B87" s="1" t="str">
        <f aca="false">SoilVeg!D87</f>
        <v>LPK</v>
      </c>
      <c r="C87" s="1" t="str">
        <f aca="false">SoilVeg!A87</f>
        <v>LSALPK</v>
      </c>
      <c r="D87" s="0" t="n">
        <f aca="false">IF(VLOOKUP(SoilVeg!C87,LU!$A$2:$O$27,15,FALSE())=0,VLOOKUP(A87,Soil!$B$2:$R$14,8,FALSE()),0.000000000001)</f>
        <v>1.2094734375E-005</v>
      </c>
      <c r="E87" s="0" t="n">
        <f aca="false">IF(VLOOKUP(SoilVeg!C87,LU!$A$2:$O$27,15,FALSE())=0,VLOOKUP(A87,Soil!$B$2:$R$14,12,FALSE()),0.000000000001)</f>
        <v>0.000209459771567077</v>
      </c>
      <c r="F87" s="3" t="n">
        <f aca="false">VLOOKUP(A87,Soil!$B$2:$P$17,14,FALSE())</f>
        <v>0.016</v>
      </c>
      <c r="G87" s="3" t="n">
        <f aca="false">VLOOKUP(B87,LU!$B$1:$N$51,6,FALSE())</f>
        <v>3</v>
      </c>
      <c r="H87" s="3" t="n">
        <f aca="false">VLOOKUP(B87,LU!$B$1:$N$51,7,FALSE())</f>
        <v>0.6</v>
      </c>
      <c r="I87" s="3" t="n">
        <f aca="false">VLOOKUP(B87,LU!$B$1:$N$51,8,FALSE())</f>
        <v>15</v>
      </c>
      <c r="J87" s="3" t="n">
        <f aca="false">VLOOKUP(A87,Soil!$B$2:$P$17,13,FALSE())</f>
        <v>1.8165</v>
      </c>
      <c r="K87" s="3" t="n">
        <f aca="false">VLOOKUP(B87,LU!$B$1:$N$51,5,FALSE())</f>
        <v>0.8</v>
      </c>
      <c r="L87" s="3" t="n">
        <f aca="false">VLOOKUP(A87,Soil!$B$2:$P$17,15,FALSE())</f>
        <v>0.3661</v>
      </c>
      <c r="M87" s="0" t="n">
        <f aca="false">SoilVeg!G87</f>
        <v>18.2</v>
      </c>
      <c r="N87" s="0" t="n">
        <f aca="false">SoilVeg!H87</f>
        <v>0.245</v>
      </c>
      <c r="O87" s="0" t="n">
        <f aca="false">VLOOKUP(A87,Soil!$B$2:$S$14,18,FALSE())</f>
        <v>0.5</v>
      </c>
    </row>
    <row r="88" customFormat="false" ht="14.25" hidden="false" customHeight="false" outlineLevel="0" collapsed="false">
      <c r="A88" s="1" t="str">
        <f aca="false">SoilVeg!B88</f>
        <v>LSA</v>
      </c>
      <c r="B88" s="1" t="str">
        <f aca="false">SoilVeg!D88</f>
        <v>AZP</v>
      </c>
      <c r="C88" s="1" t="str">
        <f aca="false">SoilVeg!A88</f>
        <v>LSAAZP</v>
      </c>
      <c r="D88" s="0" t="n">
        <f aca="false">IF(VLOOKUP(SoilVeg!C88,LU!$A$2:$O$27,15,FALSE())=0,VLOOKUP(A88,Soil!$B$2:$R$14,8,FALSE()),0.000000000001)</f>
        <v>1E-012</v>
      </c>
      <c r="E88" s="0" t="n">
        <f aca="false">IF(VLOOKUP(SoilVeg!C88,LU!$A$2:$O$27,15,FALSE())=0,VLOOKUP(A88,Soil!$B$2:$R$14,12,FALSE()),0.000000000001)</f>
        <v>1E-012</v>
      </c>
      <c r="F88" s="3" t="n">
        <f aca="false">VLOOKUP(A88,Soil!$B$2:$P$17,14,FALSE())</f>
        <v>0.016</v>
      </c>
      <c r="G88" s="3" t="n">
        <f aca="false">VLOOKUP(B88,LU!$B$1:$N$51,6,FALSE())</f>
        <v>0</v>
      </c>
      <c r="H88" s="3" t="n">
        <f aca="false">VLOOKUP(B88,LU!$B$1:$N$51,7,FALSE())</f>
        <v>0</v>
      </c>
      <c r="I88" s="3" t="n">
        <f aca="false">VLOOKUP(B88,LU!$B$1:$N$51,8,FALSE())</f>
        <v>2.5</v>
      </c>
      <c r="J88" s="3" t="n">
        <f aca="false">VLOOKUP(A88,Soil!$B$2:$P$17,13,FALSE())</f>
        <v>1.8165</v>
      </c>
      <c r="K88" s="3" t="n">
        <f aca="false">VLOOKUP(B88,LU!$B$1:$N$51,5,FALSE())</f>
        <v>0.05</v>
      </c>
      <c r="L88" s="3" t="n">
        <f aca="false">VLOOKUP(A88,Soil!$B$2:$P$17,15,FALSE())</f>
        <v>0.3661</v>
      </c>
      <c r="M88" s="0" t="n">
        <f aca="false">SoilVeg!G88</f>
        <v>100</v>
      </c>
      <c r="N88" s="0" t="n">
        <f aca="false">SoilVeg!H88</f>
        <v>1</v>
      </c>
      <c r="O88" s="0" t="n">
        <f aca="false">VLOOKUP(A88,Soil!$B$2:$S$14,18,FALSE())</f>
        <v>0.5</v>
      </c>
    </row>
    <row r="89" customFormat="false" ht="14.25" hidden="false" customHeight="false" outlineLevel="0" collapsed="false">
      <c r="A89" s="1" t="str">
        <f aca="false">SoilVeg!B89</f>
        <v>LSA</v>
      </c>
      <c r="B89" s="1" t="str">
        <f aca="false">SoilVeg!D89</f>
        <v>AZPN</v>
      </c>
      <c r="C89" s="1" t="str">
        <f aca="false">SoilVeg!A89</f>
        <v>LSAAZPN</v>
      </c>
      <c r="D89" s="0" t="n">
        <f aca="false">IF(VLOOKUP(SoilVeg!C89,LU!$A$2:$O$27,15,FALSE())=0,VLOOKUP(A89,Soil!$B$2:$R$14,8,FALSE()),0.000000000001)</f>
        <v>1E-012</v>
      </c>
      <c r="E89" s="0" t="n">
        <f aca="false">IF(VLOOKUP(SoilVeg!C89,LU!$A$2:$O$27,15,FALSE())=0,VLOOKUP(A89,Soil!$B$2:$R$14,12,FALSE()),0.000000000001)</f>
        <v>1E-012</v>
      </c>
      <c r="F89" s="3" t="n">
        <f aca="false">VLOOKUP(A89,Soil!$B$2:$P$17,14,FALSE())</f>
        <v>0.016</v>
      </c>
      <c r="G89" s="3" t="n">
        <f aca="false">VLOOKUP(B89,LU!$B$1:$N$51,6,FALSE())</f>
        <v>0</v>
      </c>
      <c r="H89" s="3" t="n">
        <f aca="false">VLOOKUP(B89,LU!$B$1:$N$51,7,FALSE())</f>
        <v>0</v>
      </c>
      <c r="I89" s="3" t="n">
        <f aca="false">VLOOKUP(B89,LU!$B$1:$N$51,8,FALSE())</f>
        <v>0</v>
      </c>
      <c r="J89" s="3" t="n">
        <f aca="false">VLOOKUP(A89,Soil!$B$2:$P$17,13,FALSE())</f>
        <v>1.8165</v>
      </c>
      <c r="K89" s="3" t="n">
        <f aca="false">VLOOKUP(B89,LU!$B$1:$N$51,5,FALSE())</f>
        <v>0.01</v>
      </c>
      <c r="L89" s="3" t="n">
        <f aca="false">VLOOKUP(A89,Soil!$B$2:$P$17,15,FALSE())</f>
        <v>0.3661</v>
      </c>
      <c r="M89" s="0" t="n">
        <f aca="false">SoilVeg!G89</f>
        <v>100</v>
      </c>
      <c r="N89" s="0" t="n">
        <f aca="false">SoilVeg!H89</f>
        <v>1</v>
      </c>
      <c r="O89" s="0" t="n">
        <f aca="false">VLOOKUP(A89,Soil!$B$2:$S$14,18,FALSE())</f>
        <v>0.5</v>
      </c>
    </row>
    <row r="90" customFormat="false" ht="14.25" hidden="false" customHeight="false" outlineLevel="0" collapsed="false">
      <c r="A90" s="1" t="str">
        <f aca="false">SoilVeg!B90</f>
        <v>LSA</v>
      </c>
      <c r="B90" s="1" t="str">
        <f aca="false">SoilVeg!D90</f>
        <v>AZPPL</v>
      </c>
      <c r="C90" s="1" t="str">
        <f aca="false">SoilVeg!A90</f>
        <v>LSAAZPPL</v>
      </c>
      <c r="D90" s="0" t="n">
        <f aca="false">IF(VLOOKUP(SoilVeg!C90,LU!$A$2:$O$27,15,FALSE())=0,VLOOKUP(A90,Soil!$B$2:$R$14,8,FALSE()),0.000000000001)</f>
        <v>1.2094734375E-005</v>
      </c>
      <c r="E90" s="0" t="n">
        <f aca="false">IF(VLOOKUP(SoilVeg!C90,LU!$A$2:$O$27,15,FALSE())=0,VLOOKUP(A90,Soil!$B$2:$R$14,12,FALSE()),0.000000000001)</f>
        <v>0.000209459771567077</v>
      </c>
      <c r="F90" s="3" t="n">
        <f aca="false">VLOOKUP(A90,Soil!$B$2:$P$17,14,FALSE())</f>
        <v>0.016</v>
      </c>
      <c r="G90" s="3" t="n">
        <f aca="false">VLOOKUP(B90,LU!$B$1:$N$51,6,FALSE())</f>
        <v>0</v>
      </c>
      <c r="H90" s="3" t="n">
        <f aca="false">VLOOKUP(B90,LU!$B$1:$N$51,7,FALSE())</f>
        <v>0</v>
      </c>
      <c r="I90" s="3" t="n">
        <f aca="false">VLOOKUP(B90,LU!$B$1:$N$51,8,FALSE())</f>
        <v>2.5</v>
      </c>
      <c r="J90" s="3" t="n">
        <f aca="false">VLOOKUP(A90,Soil!$B$2:$P$17,13,FALSE())</f>
        <v>1.8165</v>
      </c>
      <c r="K90" s="3" t="n">
        <f aca="false">VLOOKUP(B90,LU!$B$1:$N$51,5,FALSE())</f>
        <v>0.02</v>
      </c>
      <c r="L90" s="3" t="n">
        <f aca="false">VLOOKUP(A90,Soil!$B$2:$P$17,15,FALSE())</f>
        <v>0.3661</v>
      </c>
      <c r="M90" s="0" t="n">
        <f aca="false">SoilVeg!G90</f>
        <v>0.182</v>
      </c>
      <c r="N90" s="0" t="n">
        <f aca="false">SoilVeg!H90</f>
        <v>0.245</v>
      </c>
      <c r="O90" s="0" t="n">
        <f aca="false">VLOOKUP(A90,Soil!$B$2:$S$14,18,FALSE())</f>
        <v>0.5</v>
      </c>
    </row>
    <row r="91" customFormat="false" ht="14.25" hidden="false" customHeight="false" outlineLevel="0" collapsed="false">
      <c r="A91" s="1" t="str">
        <f aca="false">SoilVeg!B91</f>
        <v>LSA</v>
      </c>
      <c r="B91" s="1" t="str">
        <f aca="false">SoilVeg!D91</f>
        <v>AZPP</v>
      </c>
      <c r="C91" s="1" t="str">
        <f aca="false">SoilVeg!A91</f>
        <v>LSAAZPP</v>
      </c>
      <c r="D91" s="0" t="n">
        <f aca="false">IF(VLOOKUP(SoilVeg!C91,LU!$A$2:$O$27,15,FALSE())=0,VLOOKUP(A91,Soil!$B$2:$R$14,8,FALSE()),0.000000000001)</f>
        <v>1.2094734375E-005</v>
      </c>
      <c r="E91" s="0" t="n">
        <f aca="false">IF(VLOOKUP(SoilVeg!C91,LU!$A$2:$O$27,15,FALSE())=0,VLOOKUP(A91,Soil!$B$2:$R$14,12,FALSE()),0.000000000001)</f>
        <v>0.000209459771567077</v>
      </c>
      <c r="F91" s="3" t="n">
        <f aca="false">VLOOKUP(A91,Soil!$B$2:$P$17,14,FALSE())</f>
        <v>0.016</v>
      </c>
      <c r="G91" s="3" t="n">
        <f aca="false">VLOOKUP(B91,LU!$B$1:$N$51,6,FALSE())</f>
        <v>0</v>
      </c>
      <c r="H91" s="3" t="n">
        <f aca="false">VLOOKUP(B91,LU!$B$1:$N$51,7,FALSE())</f>
        <v>0</v>
      </c>
      <c r="I91" s="3" t="n">
        <f aca="false">VLOOKUP(B91,LU!$B$1:$N$51,8,FALSE())</f>
        <v>7</v>
      </c>
      <c r="J91" s="3" t="n">
        <f aca="false">VLOOKUP(A91,Soil!$B$2:$P$17,13,FALSE())</f>
        <v>1.8165</v>
      </c>
      <c r="K91" s="3" t="n">
        <f aca="false">VLOOKUP(B91,LU!$B$1:$N$51,5,FALSE())</f>
        <v>0.1</v>
      </c>
      <c r="L91" s="3" t="n">
        <f aca="false">VLOOKUP(A91,Soil!$B$2:$P$17,15,FALSE())</f>
        <v>0.3661</v>
      </c>
      <c r="M91" s="0" t="n">
        <f aca="false">SoilVeg!G91</f>
        <v>18.2</v>
      </c>
      <c r="N91" s="0" t="n">
        <f aca="false">SoilVeg!H91</f>
        <v>0.245</v>
      </c>
      <c r="O91" s="0" t="n">
        <f aca="false">VLOOKUP(A91,Soil!$B$2:$S$14,18,FALSE())</f>
        <v>0.5</v>
      </c>
    </row>
    <row r="92" customFormat="false" ht="14.25" hidden="false" customHeight="false" outlineLevel="0" collapsed="false">
      <c r="A92" s="1" t="str">
        <f aca="false">SoilVeg!B92</f>
        <v>LSA</v>
      </c>
      <c r="B92" s="1" t="str">
        <f aca="false">SoilVeg!D92</f>
        <v>ETK</v>
      </c>
      <c r="C92" s="1" t="str">
        <f aca="false">SoilVeg!A92</f>
        <v>LSAETK</v>
      </c>
      <c r="D92" s="0" t="n">
        <f aca="false">IF(VLOOKUP(SoilVeg!C92,LU!$A$2:$O$27,15,FALSE())=0,VLOOKUP(A92,Soil!$B$2:$R$14,8,FALSE()),0.000000000001)</f>
        <v>1.2094734375E-005</v>
      </c>
      <c r="E92" s="0" t="n">
        <f aca="false">IF(VLOOKUP(SoilVeg!C92,LU!$A$2:$O$27,15,FALSE())=0,VLOOKUP(A92,Soil!$B$2:$R$14,12,FALSE()),0.000000000001)</f>
        <v>0.000209459771567077</v>
      </c>
      <c r="F92" s="3" t="n">
        <f aca="false">VLOOKUP(A92,Soil!$B$2:$P$17,14,FALSE())</f>
        <v>0.016</v>
      </c>
      <c r="G92" s="3" t="n">
        <f aca="false">VLOOKUP(B92,LU!$B$1:$N$51,6,FALSE())</f>
        <v>1.4</v>
      </c>
      <c r="H92" s="3" t="n">
        <f aca="false">VLOOKUP(B92,LU!$B$1:$N$51,7,FALSE())</f>
        <v>0.65</v>
      </c>
      <c r="I92" s="3" t="n">
        <f aca="false">VLOOKUP(B92,LU!$B$1:$N$51,8,FALSE())</f>
        <v>8</v>
      </c>
      <c r="J92" s="3" t="n">
        <f aca="false">VLOOKUP(A92,Soil!$B$2:$P$17,13,FALSE())</f>
        <v>1.8165</v>
      </c>
      <c r="K92" s="3" t="n">
        <f aca="false">VLOOKUP(B92,LU!$B$1:$N$51,5,FALSE())</f>
        <v>0.35</v>
      </c>
      <c r="L92" s="3" t="n">
        <f aca="false">VLOOKUP(A92,Soil!$B$2:$P$17,15,FALSE())</f>
        <v>0.3661</v>
      </c>
      <c r="M92" s="0" t="n">
        <f aca="false">SoilVeg!G92</f>
        <v>18.2</v>
      </c>
      <c r="N92" s="0" t="n">
        <f aca="false">SoilVeg!H92</f>
        <v>0.245</v>
      </c>
      <c r="O92" s="0" t="n">
        <f aca="false">VLOOKUP(A92,Soil!$B$2:$S$14,18,FALSE())</f>
        <v>0.5</v>
      </c>
    </row>
    <row r="93" customFormat="false" ht="14.25" hidden="false" customHeight="false" outlineLevel="0" collapsed="false">
      <c r="A93" s="1" t="str">
        <f aca="false">SoilVeg!B93</f>
        <v>LSA</v>
      </c>
      <c r="B93" s="1" t="str">
        <f aca="false">SoilVeg!D93</f>
        <v>ETK1</v>
      </c>
      <c r="C93" s="1" t="str">
        <f aca="false">SoilVeg!A93</f>
        <v>LSAETK1</v>
      </c>
      <c r="D93" s="0" t="n">
        <f aca="false">IF(VLOOKUP(SoilVeg!C93,LU!$A$2:$O$27,15,FALSE())=0,VLOOKUP(A93,Soil!$B$2:$R$14,8,FALSE()),0.000000000001)</f>
        <v>1.2094734375E-005</v>
      </c>
      <c r="E93" s="0" t="n">
        <f aca="false">IF(VLOOKUP(SoilVeg!C93,LU!$A$2:$O$27,15,FALSE())=0,VLOOKUP(A93,Soil!$B$2:$R$14,12,FALSE()),0.000000000001)</f>
        <v>0.000209459771567077</v>
      </c>
      <c r="F93" s="3" t="n">
        <f aca="false">VLOOKUP(A93,Soil!$B$2:$P$17,14,FALSE())</f>
        <v>0.016</v>
      </c>
      <c r="G93" s="3" t="n">
        <f aca="false">VLOOKUP(B93,LU!$B$1:$N$51,6,FALSE())</f>
        <v>1</v>
      </c>
      <c r="H93" s="3" t="n">
        <f aca="false">VLOOKUP(B93,LU!$B$1:$N$51,7,FALSE())</f>
        <v>0.4</v>
      </c>
      <c r="I93" s="3" t="n">
        <f aca="false">VLOOKUP(B93,LU!$B$1:$N$51,8,FALSE())</f>
        <v>5</v>
      </c>
      <c r="J93" s="3" t="n">
        <f aca="false">VLOOKUP(A93,Soil!$B$2:$P$17,13,FALSE())</f>
        <v>1.8165</v>
      </c>
      <c r="K93" s="3" t="n">
        <f aca="false">VLOOKUP(B93,LU!$B$1:$N$51,5,FALSE())</f>
        <v>0.15</v>
      </c>
      <c r="L93" s="3" t="n">
        <f aca="false">VLOOKUP(A93,Soil!$B$2:$P$17,15,FALSE())</f>
        <v>0.3661</v>
      </c>
      <c r="M93" s="0" t="n">
        <f aca="false">SoilVeg!G93</f>
        <v>18.2</v>
      </c>
      <c r="N93" s="0" t="n">
        <f aca="false">SoilVeg!H93</f>
        <v>0.245</v>
      </c>
      <c r="O93" s="0" t="n">
        <f aca="false">VLOOKUP(A93,Soil!$B$2:$S$14,18,FALSE())</f>
        <v>0.5</v>
      </c>
    </row>
    <row r="94" customFormat="false" ht="14.25" hidden="false" customHeight="false" outlineLevel="0" collapsed="false">
      <c r="A94" s="1" t="str">
        <f aca="false">SoilVeg!B94</f>
        <v>LSA</v>
      </c>
      <c r="B94" s="1" t="str">
        <f aca="false">SoilVeg!D94</f>
        <v>ETK2</v>
      </c>
      <c r="C94" s="1" t="str">
        <f aca="false">SoilVeg!A94</f>
        <v>LSAETK2</v>
      </c>
      <c r="D94" s="0" t="n">
        <f aca="false">IF(VLOOKUP(SoilVeg!C94,LU!$A$2:$O$27,15,FALSE())=0,VLOOKUP(A94,Soil!$B$2:$R$14,8,FALSE()),0.000000000001)</f>
        <v>1.2094734375E-005</v>
      </c>
      <c r="E94" s="0" t="n">
        <f aca="false">IF(VLOOKUP(SoilVeg!C94,LU!$A$2:$O$27,15,FALSE())=0,VLOOKUP(A94,Soil!$B$2:$R$14,12,FALSE()),0.000000000001)</f>
        <v>0.000209459771567077</v>
      </c>
      <c r="F94" s="3" t="n">
        <f aca="false">VLOOKUP(A94,Soil!$B$2:$P$17,14,FALSE())</f>
        <v>0.016</v>
      </c>
      <c r="G94" s="3" t="n">
        <f aca="false">VLOOKUP(B94,LU!$B$1:$N$51,6,FALSE())</f>
        <v>1.1</v>
      </c>
      <c r="H94" s="3" t="n">
        <f aca="false">VLOOKUP(B94,LU!$B$1:$N$51,7,FALSE())</f>
        <v>0.4</v>
      </c>
      <c r="I94" s="3" t="n">
        <f aca="false">VLOOKUP(B94,LU!$B$1:$N$51,8,FALSE())</f>
        <v>7</v>
      </c>
      <c r="J94" s="3" t="n">
        <f aca="false">VLOOKUP(A94,Soil!$B$2:$P$17,13,FALSE())</f>
        <v>1.8165</v>
      </c>
      <c r="K94" s="3" t="n">
        <f aca="false">VLOOKUP(B94,LU!$B$1:$N$51,5,FALSE())</f>
        <v>0.35</v>
      </c>
      <c r="L94" s="3" t="n">
        <f aca="false">VLOOKUP(A94,Soil!$B$2:$P$17,15,FALSE())</f>
        <v>0.3661</v>
      </c>
      <c r="M94" s="0" t="n">
        <f aca="false">SoilVeg!G94</f>
        <v>18.2</v>
      </c>
      <c r="N94" s="0" t="n">
        <f aca="false">SoilVeg!H94</f>
        <v>0.245</v>
      </c>
      <c r="O94" s="0" t="n">
        <f aca="false">VLOOKUP(A94,Soil!$B$2:$S$14,18,FALSE())</f>
        <v>0.5</v>
      </c>
    </row>
    <row r="95" customFormat="false" ht="14.25" hidden="false" customHeight="false" outlineLevel="0" collapsed="false">
      <c r="A95" s="1" t="str">
        <f aca="false">SoilVeg!B95</f>
        <v>LSA</v>
      </c>
      <c r="B95" s="1" t="str">
        <f aca="false">SoilVeg!D95</f>
        <v>ETK3</v>
      </c>
      <c r="C95" s="1" t="str">
        <f aca="false">SoilVeg!A95</f>
        <v>LSAETK3</v>
      </c>
      <c r="D95" s="0" t="n">
        <f aca="false">IF(VLOOKUP(SoilVeg!C95,LU!$A$2:$O$27,15,FALSE())=0,VLOOKUP(A95,Soil!$B$2:$R$14,8,FALSE()),0.000000000001)</f>
        <v>1.2094734375E-005</v>
      </c>
      <c r="E95" s="0" t="n">
        <f aca="false">IF(VLOOKUP(SoilVeg!C95,LU!$A$2:$O$27,15,FALSE())=0,VLOOKUP(A95,Soil!$B$2:$R$14,12,FALSE()),0.000000000001)</f>
        <v>0.000209459771567077</v>
      </c>
      <c r="F95" s="3" t="n">
        <f aca="false">VLOOKUP(A95,Soil!$B$2:$P$17,14,FALSE())</f>
        <v>0.016</v>
      </c>
      <c r="G95" s="3" t="n">
        <f aca="false">VLOOKUP(B95,LU!$B$1:$N$51,6,FALSE())</f>
        <v>1.35454545455</v>
      </c>
      <c r="H95" s="3" t="n">
        <f aca="false">VLOOKUP(B95,LU!$B$1:$N$51,7,FALSE())</f>
        <v>0.62272727273</v>
      </c>
      <c r="I95" s="3" t="n">
        <f aca="false">VLOOKUP(B95,LU!$B$1:$N$51,8,FALSE())</f>
        <v>10</v>
      </c>
      <c r="J95" s="3" t="n">
        <f aca="false">VLOOKUP(A95,Soil!$B$2:$P$17,13,FALSE())</f>
        <v>1.8165</v>
      </c>
      <c r="K95" s="3" t="n">
        <f aca="false">VLOOKUP(B95,LU!$B$1:$N$51,5,FALSE())</f>
        <v>0.4</v>
      </c>
      <c r="L95" s="3" t="n">
        <f aca="false">VLOOKUP(A95,Soil!$B$2:$P$17,15,FALSE())</f>
        <v>0.3661</v>
      </c>
      <c r="M95" s="0" t="n">
        <f aca="false">SoilVeg!G95</f>
        <v>18.2</v>
      </c>
      <c r="N95" s="0" t="n">
        <f aca="false">SoilVeg!H95</f>
        <v>0.245</v>
      </c>
      <c r="O95" s="0" t="n">
        <f aca="false">VLOOKUP(A95,Soil!$B$2:$S$14,18,FALSE())</f>
        <v>0.5</v>
      </c>
    </row>
    <row r="96" customFormat="false" ht="14.25" hidden="false" customHeight="false" outlineLevel="0" collapsed="false">
      <c r="A96" s="1" t="str">
        <f aca="false">SoilVeg!B96</f>
        <v>LSA</v>
      </c>
      <c r="B96" s="1" t="str">
        <f aca="false">SoilVeg!D96</f>
        <v>VT</v>
      </c>
      <c r="C96" s="1" t="str">
        <f aca="false">SoilVeg!A96</f>
        <v>LSAVT</v>
      </c>
      <c r="D96" s="0" t="n">
        <f aca="false">IF(VLOOKUP(SoilVeg!C96,LU!$A$2:$O$27,15,FALSE())=0,VLOOKUP(A96,Soil!$B$2:$R$14,8,FALSE()),0.000000000001)</f>
        <v>1E-012</v>
      </c>
      <c r="E96" s="0" t="n">
        <f aca="false">IF(VLOOKUP(SoilVeg!C96,LU!$A$2:$O$27,15,FALSE())=0,VLOOKUP(A96,Soil!$B$2:$R$14,12,FALSE()),0.000000000001)</f>
        <v>1E-012</v>
      </c>
      <c r="F96" s="3" t="n">
        <f aca="false">VLOOKUP(A96,Soil!$B$2:$P$17,14,FALSE())</f>
        <v>0.016</v>
      </c>
      <c r="G96" s="3" t="n">
        <f aca="false">VLOOKUP(B96,LU!$B$1:$N$51,6,FALSE())</f>
        <v>0</v>
      </c>
      <c r="H96" s="3" t="n">
        <f aca="false">VLOOKUP(B96,LU!$B$1:$N$51,7,FALSE())</f>
        <v>0</v>
      </c>
      <c r="I96" s="3" t="n">
        <f aca="false">VLOOKUP(B96,LU!$B$1:$N$51,8,FALSE())</f>
        <v>0</v>
      </c>
      <c r="J96" s="3" t="n">
        <f aca="false">VLOOKUP(A96,Soil!$B$2:$P$17,13,FALSE())</f>
        <v>1.8165</v>
      </c>
      <c r="K96" s="3" t="n">
        <f aca="false">VLOOKUP(B96,LU!$B$1:$N$51,5,FALSE())</f>
        <v>0.03</v>
      </c>
      <c r="L96" s="3" t="n">
        <f aca="false">VLOOKUP(A96,Soil!$B$2:$P$17,15,FALSE())</f>
        <v>0.3661</v>
      </c>
      <c r="M96" s="0" t="n">
        <f aca="false">SoilVeg!G96</f>
        <v>100</v>
      </c>
      <c r="N96" s="0" t="n">
        <f aca="false">SoilVeg!H96</f>
        <v>1</v>
      </c>
      <c r="O96" s="0" t="n">
        <f aca="false">VLOOKUP(A96,Soil!$B$2:$S$14,18,FALSE())</f>
        <v>0.5</v>
      </c>
    </row>
    <row r="97" customFormat="false" ht="14.25" hidden="false" customHeight="false" outlineLevel="0" collapsed="false">
      <c r="A97" s="1" t="str">
        <f aca="false">SoilVeg!B97</f>
        <v>LSA</v>
      </c>
      <c r="B97" s="1" t="str">
        <f aca="false">SoilVeg!D97</f>
        <v>VP</v>
      </c>
      <c r="C97" s="1" t="str">
        <f aca="false">SoilVeg!A97</f>
        <v>LSAVP</v>
      </c>
      <c r="D97" s="0" t="n">
        <f aca="false">IF(VLOOKUP(SoilVeg!C97,LU!$A$2:$O$27,15,FALSE())=0,VLOOKUP(A97,Soil!$B$2:$R$14,8,FALSE()),0.000000000001)</f>
        <v>1E-012</v>
      </c>
      <c r="E97" s="0" t="n">
        <f aca="false">IF(VLOOKUP(SoilVeg!C97,LU!$A$2:$O$27,15,FALSE())=0,VLOOKUP(A97,Soil!$B$2:$R$14,12,FALSE()),0.000000000001)</f>
        <v>1E-012</v>
      </c>
      <c r="F97" s="3" t="n">
        <f aca="false">VLOOKUP(A97,Soil!$B$2:$P$17,14,FALSE())</f>
        <v>0.016</v>
      </c>
      <c r="G97" s="3" t="n">
        <f aca="false">VLOOKUP(B97,LU!$B$1:$N$51,6,FALSE())</f>
        <v>0</v>
      </c>
      <c r="H97" s="3" t="n">
        <f aca="false">VLOOKUP(B97,LU!$B$1:$N$51,7,FALSE())</f>
        <v>0</v>
      </c>
      <c r="I97" s="3" t="n">
        <f aca="false">VLOOKUP(B97,LU!$B$1:$N$51,8,FALSE())</f>
        <v>0</v>
      </c>
      <c r="J97" s="3" t="n">
        <f aca="false">VLOOKUP(A97,Soil!$B$2:$P$17,13,FALSE())</f>
        <v>1.8165</v>
      </c>
      <c r="K97" s="3" t="n">
        <f aca="false">VLOOKUP(B97,LU!$B$1:$N$51,5,FALSE())</f>
        <v>0.01</v>
      </c>
      <c r="L97" s="3" t="n">
        <f aca="false">VLOOKUP(A97,Soil!$B$2:$P$17,15,FALSE())</f>
        <v>0.3661</v>
      </c>
      <c r="M97" s="0" t="n">
        <f aca="false">SoilVeg!G97</f>
        <v>100</v>
      </c>
      <c r="N97" s="0" t="n">
        <f aca="false">SoilVeg!H97</f>
        <v>1</v>
      </c>
      <c r="O97" s="0" t="n">
        <f aca="false">VLOOKUP(A97,Soil!$B$2:$S$14,18,FALSE())</f>
        <v>0.5</v>
      </c>
    </row>
    <row r="98" customFormat="false" ht="14.25" hidden="false" customHeight="false" outlineLevel="0" collapsed="false">
      <c r="A98" s="1" t="str">
        <f aca="false">SoilVeg!B98</f>
        <v>LSA</v>
      </c>
      <c r="B98" s="1" t="str">
        <f aca="false">SoilVeg!D98</f>
        <v>TPT</v>
      </c>
      <c r="C98" s="1" t="str">
        <f aca="false">SoilVeg!A98</f>
        <v>LSATPT</v>
      </c>
      <c r="D98" s="0" t="n">
        <f aca="false">IF(VLOOKUP(SoilVeg!C98,LU!$A$2:$O$27,15,FALSE())=0,VLOOKUP(A98,Soil!$B$2:$R$14,8,FALSE()),0.000000000001)</f>
        <v>1.2094734375E-005</v>
      </c>
      <c r="E98" s="0" t="n">
        <f aca="false">IF(VLOOKUP(SoilVeg!C98,LU!$A$2:$O$27,15,FALSE())=0,VLOOKUP(A98,Soil!$B$2:$R$14,12,FALSE()),0.000000000001)</f>
        <v>0.000209459771567077</v>
      </c>
      <c r="F98" s="3" t="n">
        <f aca="false">VLOOKUP(A98,Soil!$B$2:$P$17,14,FALSE())</f>
        <v>0.016</v>
      </c>
      <c r="G98" s="3" t="n">
        <f aca="false">VLOOKUP(B98,LU!$B$1:$N$51,6,FALSE())</f>
        <v>1.1</v>
      </c>
      <c r="H98" s="3" t="n">
        <f aca="false">VLOOKUP(B98,LU!$B$1:$N$51,7,FALSE())</f>
        <v>0.4</v>
      </c>
      <c r="I98" s="3" t="n">
        <f aca="false">VLOOKUP(B98,LU!$B$1:$N$51,8,FALSE())</f>
        <v>7</v>
      </c>
      <c r="J98" s="3" t="n">
        <f aca="false">VLOOKUP(A98,Soil!$B$2:$P$17,13,FALSE())</f>
        <v>1.8165</v>
      </c>
      <c r="K98" s="3" t="n">
        <f aca="false">VLOOKUP(B98,LU!$B$1:$N$51,5,FALSE())</f>
        <v>0.275</v>
      </c>
      <c r="L98" s="3" t="n">
        <f aca="false">VLOOKUP(A98,Soil!$B$2:$P$17,15,FALSE())</f>
        <v>0.3661</v>
      </c>
      <c r="M98" s="0" t="n">
        <f aca="false">SoilVeg!G98</f>
        <v>18.2</v>
      </c>
      <c r="N98" s="0" t="n">
        <f aca="false">SoilVeg!H98</f>
        <v>0.245</v>
      </c>
      <c r="O98" s="0" t="n">
        <f aca="false">VLOOKUP(A98,Soil!$B$2:$S$14,18,FALSE())</f>
        <v>0.5</v>
      </c>
    </row>
    <row r="99" customFormat="false" ht="14.25" hidden="false" customHeight="false" outlineLevel="0" collapsed="false">
      <c r="A99" s="1" t="str">
        <f aca="false">SoilVeg!B99</f>
        <v>LSA</v>
      </c>
      <c r="B99" s="1" t="str">
        <f aca="false">SoilVeg!D99</f>
        <v>VPT</v>
      </c>
      <c r="C99" s="1" t="str">
        <f aca="false">SoilVeg!A99</f>
        <v>LSAVPT</v>
      </c>
      <c r="D99" s="0" t="n">
        <f aca="false">IF(VLOOKUP(SoilVeg!C99,LU!$A$2:$O$27,15,FALSE())=0,VLOOKUP(A99,Soil!$B$2:$R$14,8,FALSE()),0.000000000001)</f>
        <v>1E-012</v>
      </c>
      <c r="E99" s="0" t="n">
        <f aca="false">IF(VLOOKUP(SoilVeg!C99,LU!$A$2:$O$27,15,FALSE())=0,VLOOKUP(A99,Soil!$B$2:$R$14,12,FALSE()),0.000000000001)</f>
        <v>1E-012</v>
      </c>
      <c r="F99" s="3" t="n">
        <f aca="false">VLOOKUP(A99,Soil!$B$2:$P$17,14,FALSE())</f>
        <v>0.016</v>
      </c>
      <c r="G99" s="3" t="n">
        <f aca="false">VLOOKUP(B99,LU!$B$1:$N$51,6,FALSE())</f>
        <v>0</v>
      </c>
      <c r="H99" s="3" t="n">
        <f aca="false">VLOOKUP(B99,LU!$B$1:$N$51,7,FALSE())</f>
        <v>0</v>
      </c>
      <c r="I99" s="3" t="n">
        <f aca="false">VLOOKUP(B99,LU!$B$1:$N$51,8,FALSE())</f>
        <v>150</v>
      </c>
      <c r="J99" s="3" t="n">
        <f aca="false">VLOOKUP(A99,Soil!$B$2:$P$17,13,FALSE())</f>
        <v>1.8165</v>
      </c>
      <c r="K99" s="3" t="n">
        <f aca="false">VLOOKUP(B99,LU!$B$1:$N$51,5,FALSE())</f>
        <v>0.01</v>
      </c>
      <c r="L99" s="3" t="n">
        <f aca="false">VLOOKUP(A99,Soil!$B$2:$P$17,15,FALSE())</f>
        <v>0.3661</v>
      </c>
      <c r="M99" s="0" t="n">
        <f aca="false">SoilVeg!G99</f>
        <v>100</v>
      </c>
      <c r="N99" s="0" t="n">
        <f aca="false">SoilVeg!H99</f>
        <v>1</v>
      </c>
      <c r="O99" s="0" t="n">
        <f aca="false">VLOOKUP(A99,Soil!$B$2:$S$14,18,FALSE())</f>
        <v>0.5</v>
      </c>
    </row>
    <row r="100" customFormat="false" ht="14.25" hidden="false" customHeight="false" outlineLevel="0" collapsed="false">
      <c r="A100" s="1" t="str">
        <f aca="false">SoilVeg!B100</f>
        <v>LSA</v>
      </c>
      <c r="B100" s="1" t="str">
        <f aca="false">SoilVeg!D100</f>
        <v>MOK</v>
      </c>
      <c r="C100" s="1" t="str">
        <f aca="false">SoilVeg!A100</f>
        <v>LSAMOK</v>
      </c>
      <c r="D100" s="0" t="n">
        <f aca="false">IF(VLOOKUP(SoilVeg!C100,LU!$A$2:$O$27,15,FALSE())=0,VLOOKUP(A100,Soil!$B$2:$R$14,8,FALSE()),0.000000000001)</f>
        <v>1.2094734375E-005</v>
      </c>
      <c r="E100" s="0" t="n">
        <f aca="false">IF(VLOOKUP(SoilVeg!C100,LU!$A$2:$O$27,15,FALSE())=0,VLOOKUP(A100,Soil!$B$2:$R$14,12,FALSE()),0.000000000001)</f>
        <v>0.000209459771567077</v>
      </c>
      <c r="F100" s="3" t="n">
        <f aca="false">VLOOKUP(A100,Soil!$B$2:$P$17,14,FALSE())</f>
        <v>0.016</v>
      </c>
      <c r="G100" s="3" t="n">
        <f aca="false">VLOOKUP(B100,LU!$B$1:$N$51,6,FALSE())</f>
        <v>1.35454545455</v>
      </c>
      <c r="H100" s="3" t="n">
        <f aca="false">VLOOKUP(B100,LU!$B$1:$N$51,7,FALSE())</f>
        <v>0.62272727273</v>
      </c>
      <c r="I100" s="3" t="n">
        <f aca="false">VLOOKUP(B100,LU!$B$1:$N$51,8,FALSE())</f>
        <v>10</v>
      </c>
      <c r="J100" s="3" t="n">
        <f aca="false">VLOOKUP(A100,Soil!$B$2:$P$17,13,FALSE())</f>
        <v>1.8165</v>
      </c>
      <c r="K100" s="3" t="n">
        <f aca="false">VLOOKUP(B100,LU!$B$1:$N$51,5,FALSE())</f>
        <v>0.4</v>
      </c>
      <c r="L100" s="3" t="n">
        <f aca="false">VLOOKUP(A100,Soil!$B$2:$P$17,15,FALSE())</f>
        <v>0.3661</v>
      </c>
      <c r="M100" s="0" t="n">
        <f aca="false">SoilVeg!G100</f>
        <v>18.2</v>
      </c>
      <c r="N100" s="0" t="n">
        <f aca="false">SoilVeg!H100</f>
        <v>0.245</v>
      </c>
      <c r="O100" s="0" t="n">
        <f aca="false">VLOOKUP(A100,Soil!$B$2:$S$14,18,FALSE())</f>
        <v>0.5</v>
      </c>
    </row>
    <row r="101" customFormat="false" ht="14.25" hidden="false" customHeight="false" outlineLevel="0" collapsed="false">
      <c r="A101" s="1" t="str">
        <f aca="false">SoilVeg!B101</f>
        <v>LSA</v>
      </c>
      <c r="B101" s="1" t="str">
        <f aca="false">SoilVeg!D101</f>
        <v>RET</v>
      </c>
      <c r="C101" s="1" t="str">
        <f aca="false">SoilVeg!A101</f>
        <v>LSARET</v>
      </c>
      <c r="D101" s="0" t="n">
        <f aca="false">IF(VLOOKUP(SoilVeg!C101,LU!$A$2:$O$27,15,FALSE())=0,VLOOKUP(A101,Soil!$B$2:$R$14,8,FALSE()),0.000000000001)</f>
        <v>1.2094734375E-005</v>
      </c>
      <c r="E101" s="0" t="n">
        <f aca="false">IF(VLOOKUP(SoilVeg!C101,LU!$A$2:$O$27,15,FALSE())=0,VLOOKUP(A101,Soil!$B$2:$R$14,12,FALSE()),0.000000000001)</f>
        <v>0.000209459771567077</v>
      </c>
      <c r="F101" s="3" t="n">
        <f aca="false">VLOOKUP(A101,Soil!$B$2:$P$17,14,FALSE())</f>
        <v>0.016</v>
      </c>
      <c r="G101" s="3" t="n">
        <f aca="false">VLOOKUP(B101,LU!$B$1:$N$51,6,FALSE())</f>
        <v>1.1</v>
      </c>
      <c r="H101" s="3" t="n">
        <f aca="false">VLOOKUP(B101,LU!$B$1:$N$51,7,FALSE())</f>
        <v>0.4</v>
      </c>
      <c r="I101" s="3" t="n">
        <f aca="false">VLOOKUP(B101,LU!$B$1:$N$51,8,FALSE())</f>
        <v>150</v>
      </c>
      <c r="J101" s="3" t="n">
        <f aca="false">VLOOKUP(A101,Soil!$B$2:$P$17,13,FALSE())</f>
        <v>1.8165</v>
      </c>
      <c r="K101" s="3" t="n">
        <f aca="false">VLOOKUP(B101,LU!$B$1:$N$51,5,FALSE())</f>
        <v>0.275</v>
      </c>
      <c r="L101" s="3" t="n">
        <f aca="false">VLOOKUP(A101,Soil!$B$2:$P$17,15,FALSE())</f>
        <v>0.3661</v>
      </c>
      <c r="M101" s="0" t="n">
        <f aca="false">SoilVeg!G101</f>
        <v>18.2</v>
      </c>
      <c r="N101" s="0" t="n">
        <f aca="false">SoilVeg!H101</f>
        <v>0.245</v>
      </c>
      <c r="O101" s="0" t="n">
        <f aca="false">VLOOKUP(A101,Soil!$B$2:$S$14,18,FALSE())</f>
        <v>0.5</v>
      </c>
    </row>
    <row r="102" customFormat="false" ht="14.25" hidden="false" customHeight="false" outlineLevel="0" collapsed="false">
      <c r="A102" s="1" t="str">
        <f aca="false">SoilVeg!B102</f>
        <v>SA</v>
      </c>
      <c r="B102" s="1" t="str">
        <f aca="false">SoilVeg!D102</f>
        <v>OP</v>
      </c>
      <c r="C102" s="1" t="str">
        <f aca="false">SoilVeg!A102</f>
        <v>SAOP</v>
      </c>
      <c r="D102" s="0" t="n">
        <f aca="false">IF(VLOOKUP(SoilVeg!C102,LU!$A$2:$O$27,15,FALSE())=0,VLOOKUP(A102,Soil!$B$2:$R$14,8,FALSE()),0.000000000001)</f>
        <v>1.79593033564815E-005</v>
      </c>
      <c r="E102" s="0" t="n">
        <f aca="false">IF(VLOOKUP(SoilVeg!C102,LU!$A$2:$O$27,15,FALSE())=0,VLOOKUP(A102,Soil!$B$2:$R$14,12,FALSE()),0.000000000001)</f>
        <v>0.000236290374487087</v>
      </c>
      <c r="F102" s="3" t="n">
        <f aca="false">VLOOKUP(A102,Soil!$B$2:$P$17,14,FALSE())</f>
        <v>0.016</v>
      </c>
      <c r="G102" s="3" t="n">
        <f aca="false">VLOOKUP(B102,LU!$B$1:$N$51,6,FALSE())</f>
        <v>0.16</v>
      </c>
      <c r="H102" s="3" t="n">
        <f aca="false">VLOOKUP(B102,LU!$B$1:$N$51,7,FALSE())</f>
        <v>0.13</v>
      </c>
      <c r="I102" s="3" t="n">
        <f aca="false">VLOOKUP(B102,LU!$B$1:$N$51,8,FALSE())</f>
        <v>5</v>
      </c>
      <c r="J102" s="3" t="n">
        <f aca="false">VLOOKUP(A102,Soil!$B$2:$P$17,13,FALSE())</f>
        <v>1.8165</v>
      </c>
      <c r="K102" s="3" t="n">
        <f aca="false">VLOOKUP(B102,LU!$B$1:$N$51,5,FALSE())</f>
        <v>0.075</v>
      </c>
      <c r="L102" s="3" t="n">
        <f aca="false">VLOOKUP(A102,Soil!$B$2:$P$17,15,FALSE())</f>
        <v>0.3661</v>
      </c>
      <c r="M102" s="0" t="n">
        <f aca="false">SoilVeg!G102</f>
        <v>9.1</v>
      </c>
      <c r="N102" s="0" t="n">
        <f aca="false">SoilVeg!H102</f>
        <v>0.245</v>
      </c>
      <c r="O102" s="0" t="n">
        <f aca="false">VLOOKUP(A102,Soil!$B$2:$S$14,18,FALSE())</f>
        <v>1</v>
      </c>
    </row>
    <row r="103" customFormat="false" ht="14.25" hidden="false" customHeight="false" outlineLevel="0" collapsed="false">
      <c r="A103" s="1" t="str">
        <f aca="false">SoilVeg!B103</f>
        <v>SA</v>
      </c>
      <c r="B103" s="1" t="str">
        <f aca="false">SoilVeg!D103</f>
        <v>OPTP</v>
      </c>
      <c r="C103" s="1" t="str">
        <f aca="false">SoilVeg!A103</f>
        <v>SAOPTP</v>
      </c>
      <c r="D103" s="0" t="n">
        <f aca="false">IF(VLOOKUP(SoilVeg!C103,LU!$A$2:$O$27,15,FALSE())=0,VLOOKUP(A103,Soil!$B$2:$R$14,8,FALSE()),0.000000000001)</f>
        <v>1.79593033564815E-005</v>
      </c>
      <c r="E103" s="0" t="n">
        <f aca="false">IF(VLOOKUP(SoilVeg!C103,LU!$A$2:$O$27,15,FALSE())=0,VLOOKUP(A103,Soil!$B$2:$R$14,12,FALSE()),0.000000000001)</f>
        <v>0.000236290374487087</v>
      </c>
      <c r="F103" s="3" t="n">
        <f aca="false">VLOOKUP(A103,Soil!$B$2:$P$17,14,FALSE())</f>
        <v>0.016</v>
      </c>
      <c r="G103" s="3" t="n">
        <f aca="false">VLOOKUP(B103,LU!$B$1:$N$51,6,FALSE())</f>
        <v>1.1</v>
      </c>
      <c r="H103" s="3" t="n">
        <f aca="false">VLOOKUP(B103,LU!$B$1:$N$51,7,FALSE())</f>
        <v>0.4</v>
      </c>
      <c r="I103" s="3" t="n">
        <f aca="false">VLOOKUP(B103,LU!$B$1:$N$51,8,FALSE())</f>
        <v>7</v>
      </c>
      <c r="J103" s="3" t="n">
        <f aca="false">VLOOKUP(A103,Soil!$B$2:$P$17,13,FALSE())</f>
        <v>1.8165</v>
      </c>
      <c r="K103" s="3" t="n">
        <f aca="false">VLOOKUP(B103,LU!$B$1:$N$51,5,FALSE())</f>
        <v>0.275</v>
      </c>
      <c r="L103" s="3" t="n">
        <f aca="false">VLOOKUP(A103,Soil!$B$2:$P$17,15,FALSE())</f>
        <v>0.3661</v>
      </c>
      <c r="M103" s="0" t="n">
        <f aca="false">SoilVeg!G103</f>
        <v>18.2</v>
      </c>
      <c r="N103" s="0" t="n">
        <f aca="false">SoilVeg!H103</f>
        <v>0.245</v>
      </c>
      <c r="O103" s="0" t="n">
        <f aca="false">VLOOKUP(A103,Soil!$B$2:$S$14,18,FALSE())</f>
        <v>1</v>
      </c>
    </row>
    <row r="104" customFormat="false" ht="14.25" hidden="false" customHeight="false" outlineLevel="0" collapsed="false">
      <c r="A104" s="1" t="str">
        <f aca="false">SoilVeg!B104</f>
        <v>SA</v>
      </c>
      <c r="B104" s="1" t="str">
        <f aca="false">SoilVeg!D104</f>
        <v>OPSR</v>
      </c>
      <c r="C104" s="1" t="str">
        <f aca="false">SoilVeg!A104</f>
        <v>SAOPSR</v>
      </c>
      <c r="D104" s="0" t="n">
        <f aca="false">IF(VLOOKUP(SoilVeg!C104,LU!$A$2:$O$27,15,FALSE())=0,VLOOKUP(A104,Soil!$B$2:$R$14,8,FALSE()),0.000000000001)</f>
        <v>1.79593033564815E-005</v>
      </c>
      <c r="E104" s="0" t="n">
        <f aca="false">IF(VLOOKUP(SoilVeg!C104,LU!$A$2:$O$27,15,FALSE())=0,VLOOKUP(A104,Soil!$B$2:$R$14,12,FALSE()),0.000000000001)</f>
        <v>0.000236290374487087</v>
      </c>
      <c r="F104" s="3" t="n">
        <f aca="false">VLOOKUP(A104,Soil!$B$2:$P$17,14,FALSE())</f>
        <v>0.016</v>
      </c>
      <c r="G104" s="3" t="n">
        <f aca="false">VLOOKUP(B104,LU!$B$1:$N$51,6,FALSE())</f>
        <v>0.26</v>
      </c>
      <c r="H104" s="3" t="n">
        <f aca="false">VLOOKUP(B104,LU!$B$1:$N$51,7,FALSE())</f>
        <v>0.25</v>
      </c>
      <c r="I104" s="3" t="n">
        <f aca="false">VLOOKUP(B104,LU!$B$1:$N$51,8,FALSE())</f>
        <v>4</v>
      </c>
      <c r="J104" s="3" t="n">
        <f aca="false">VLOOKUP(A104,Soil!$B$2:$P$17,13,FALSE())</f>
        <v>1.8165</v>
      </c>
      <c r="K104" s="3" t="n">
        <f aca="false">VLOOKUP(B104,LU!$B$1:$N$51,5,FALSE())</f>
        <v>0.06</v>
      </c>
      <c r="L104" s="3" t="n">
        <f aca="false">VLOOKUP(A104,Soil!$B$2:$P$17,15,FALSE())</f>
        <v>0.3661</v>
      </c>
      <c r="M104" s="0" t="n">
        <f aca="false">SoilVeg!G104</f>
        <v>7.28</v>
      </c>
      <c r="N104" s="0" t="n">
        <f aca="false">SoilVeg!H104</f>
        <v>0.245</v>
      </c>
      <c r="O104" s="0" t="n">
        <f aca="false">VLOOKUP(A104,Soil!$B$2:$S$14,18,FALSE())</f>
        <v>1</v>
      </c>
    </row>
    <row r="105" customFormat="false" ht="14.25" hidden="false" customHeight="false" outlineLevel="0" collapsed="false">
      <c r="A105" s="1" t="str">
        <f aca="false">SoilVeg!B105</f>
        <v>SA</v>
      </c>
      <c r="B105" s="1" t="str">
        <f aca="false">SoilVeg!D105</f>
        <v>OPUR</v>
      </c>
      <c r="C105" s="1" t="str">
        <f aca="false">SoilVeg!A105</f>
        <v>SAOPUR</v>
      </c>
      <c r="D105" s="0" t="n">
        <f aca="false">IF(VLOOKUP(SoilVeg!C105,LU!$A$2:$O$27,15,FALSE())=0,VLOOKUP(A105,Soil!$B$2:$R$14,8,FALSE()),0.000000000001)</f>
        <v>1.79593033564815E-005</v>
      </c>
      <c r="E105" s="0" t="n">
        <f aca="false">IF(VLOOKUP(SoilVeg!C105,LU!$A$2:$O$27,15,FALSE())=0,VLOOKUP(A105,Soil!$B$2:$R$14,12,FALSE()),0.000000000001)</f>
        <v>0.000236290374487087</v>
      </c>
      <c r="F105" s="3" t="n">
        <f aca="false">VLOOKUP(A105,Soil!$B$2:$P$17,14,FALSE())</f>
        <v>0.016</v>
      </c>
      <c r="G105" s="3" t="n">
        <f aca="false">VLOOKUP(B105,LU!$B$1:$N$51,6,FALSE())</f>
        <v>0.4</v>
      </c>
      <c r="H105" s="3" t="n">
        <f aca="false">VLOOKUP(B105,LU!$B$1:$N$51,7,FALSE())</f>
        <v>0.3</v>
      </c>
      <c r="I105" s="3" t="n">
        <f aca="false">VLOOKUP(B105,LU!$B$1:$N$51,8,FALSE())</f>
        <v>6</v>
      </c>
      <c r="J105" s="3" t="n">
        <f aca="false">VLOOKUP(A105,Soil!$B$2:$P$17,13,FALSE())</f>
        <v>1.8165</v>
      </c>
      <c r="K105" s="3" t="n">
        <f aca="false">VLOOKUP(B105,LU!$B$1:$N$51,5,FALSE())</f>
        <v>0.1</v>
      </c>
      <c r="L105" s="3" t="n">
        <f aca="false">VLOOKUP(A105,Soil!$B$2:$P$17,15,FALSE())</f>
        <v>0.3661</v>
      </c>
      <c r="M105" s="0" t="n">
        <f aca="false">SoilVeg!G105</f>
        <v>9.1</v>
      </c>
      <c r="N105" s="0" t="n">
        <f aca="false">SoilVeg!H105</f>
        <v>0.245</v>
      </c>
      <c r="O105" s="0" t="n">
        <f aca="false">VLOOKUP(A105,Soil!$B$2:$S$14,18,FALSE())</f>
        <v>1</v>
      </c>
    </row>
    <row r="106" customFormat="false" ht="14.25" hidden="false" customHeight="false" outlineLevel="0" collapsed="false">
      <c r="A106" s="1" t="str">
        <f aca="false">SoilVeg!B106</f>
        <v>SA</v>
      </c>
      <c r="B106" s="1" t="str">
        <f aca="false">SoilVeg!D106</f>
        <v>OPU</v>
      </c>
      <c r="C106" s="1" t="str">
        <f aca="false">SoilVeg!A106</f>
        <v>SAOPU</v>
      </c>
      <c r="D106" s="0" t="n">
        <f aca="false">IF(VLOOKUP(SoilVeg!C106,LU!$A$2:$O$27,15,FALSE())=0,VLOOKUP(A106,Soil!$B$2:$R$14,8,FALSE()),0.000000000001)</f>
        <v>1.79593033564815E-005</v>
      </c>
      <c r="E106" s="0" t="n">
        <f aca="false">IF(VLOOKUP(SoilVeg!C106,LU!$A$2:$O$27,15,FALSE())=0,VLOOKUP(A106,Soil!$B$2:$R$14,12,FALSE()),0.000000000001)</f>
        <v>0.000236290374487087</v>
      </c>
      <c r="F106" s="3" t="n">
        <f aca="false">VLOOKUP(A106,Soil!$B$2:$P$17,14,FALSE())</f>
        <v>0.016</v>
      </c>
      <c r="G106" s="3" t="n">
        <f aca="false">VLOOKUP(B106,LU!$B$1:$N$51,6,FALSE())</f>
        <v>0</v>
      </c>
      <c r="H106" s="3" t="n">
        <f aca="false">VLOOKUP(B106,LU!$B$1:$N$51,7,FALSE())</f>
        <v>0</v>
      </c>
      <c r="I106" s="3" t="n">
        <f aca="false">VLOOKUP(B106,LU!$B$1:$N$51,8,FALSE())</f>
        <v>3.5</v>
      </c>
      <c r="J106" s="3" t="n">
        <f aca="false">VLOOKUP(A106,Soil!$B$2:$P$17,13,FALSE())</f>
        <v>1.8165</v>
      </c>
      <c r="K106" s="3" t="n">
        <f aca="false">VLOOKUP(B106,LU!$B$1:$N$51,5,FALSE())</f>
        <v>0.03</v>
      </c>
      <c r="L106" s="3" t="n">
        <f aca="false">VLOOKUP(A106,Soil!$B$2:$P$17,15,FALSE())</f>
        <v>0.3661</v>
      </c>
      <c r="M106" s="0" t="n">
        <f aca="false">SoilVeg!G106</f>
        <v>6.06666666666667</v>
      </c>
      <c r="N106" s="0" t="n">
        <f aca="false">SoilVeg!H106</f>
        <v>0.245</v>
      </c>
      <c r="O106" s="0" t="n">
        <f aca="false">VLOOKUP(A106,Soil!$B$2:$S$14,18,FALSE())</f>
        <v>1</v>
      </c>
    </row>
    <row r="107" customFormat="false" ht="14.25" hidden="false" customHeight="false" outlineLevel="0" collapsed="false">
      <c r="A107" s="1" t="str">
        <f aca="false">SoilVeg!B107</f>
        <v>SA</v>
      </c>
      <c r="B107" s="1" t="str">
        <f aca="false">SoilVeg!D107</f>
        <v>TP</v>
      </c>
      <c r="C107" s="1" t="str">
        <f aca="false">SoilVeg!A107</f>
        <v>SATP</v>
      </c>
      <c r="D107" s="0" t="n">
        <f aca="false">IF(VLOOKUP(SoilVeg!C107,LU!$A$2:$O$27,15,FALSE())=0,VLOOKUP(A107,Soil!$B$2:$R$14,8,FALSE()),0.000000000001)</f>
        <v>1.79593033564815E-005</v>
      </c>
      <c r="E107" s="0" t="n">
        <f aca="false">IF(VLOOKUP(SoilVeg!C107,LU!$A$2:$O$27,15,FALSE())=0,VLOOKUP(A107,Soil!$B$2:$R$14,12,FALSE()),0.000000000001)</f>
        <v>0.000236290374487087</v>
      </c>
      <c r="F107" s="3" t="n">
        <f aca="false">VLOOKUP(A107,Soil!$B$2:$P$17,14,FALSE())</f>
        <v>0.016</v>
      </c>
      <c r="G107" s="3" t="n">
        <f aca="false">VLOOKUP(B107,LU!$B$1:$N$51,6,FALSE())</f>
        <v>1.1</v>
      </c>
      <c r="H107" s="3" t="n">
        <f aca="false">VLOOKUP(B107,LU!$B$1:$N$51,7,FALSE())</f>
        <v>0.4</v>
      </c>
      <c r="I107" s="3" t="n">
        <f aca="false">VLOOKUP(B107,LU!$B$1:$N$51,8,FALSE())</f>
        <v>7</v>
      </c>
      <c r="J107" s="3" t="n">
        <f aca="false">VLOOKUP(A107,Soil!$B$2:$P$17,13,FALSE())</f>
        <v>1.8165</v>
      </c>
      <c r="K107" s="3" t="n">
        <f aca="false">VLOOKUP(B107,LU!$B$1:$N$51,5,FALSE())</f>
        <v>0.275</v>
      </c>
      <c r="L107" s="3" t="n">
        <f aca="false">VLOOKUP(A107,Soil!$B$2:$P$17,15,FALSE())</f>
        <v>0.3661</v>
      </c>
      <c r="M107" s="0" t="n">
        <f aca="false">SoilVeg!G107</f>
        <v>18.2</v>
      </c>
      <c r="N107" s="0" t="n">
        <f aca="false">SoilVeg!H107</f>
        <v>0.245</v>
      </c>
      <c r="O107" s="0" t="n">
        <f aca="false">VLOOKUP(A107,Soil!$B$2:$S$14,18,FALSE())</f>
        <v>1</v>
      </c>
    </row>
    <row r="108" customFormat="false" ht="14.25" hidden="false" customHeight="false" outlineLevel="0" collapsed="false">
      <c r="A108" s="1" t="str">
        <f aca="false">SoilVeg!B108</f>
        <v>SA</v>
      </c>
      <c r="B108" s="1" t="str">
        <f aca="false">SoilVeg!D108</f>
        <v>LP</v>
      </c>
      <c r="C108" s="1" t="str">
        <f aca="false">SoilVeg!A108</f>
        <v>SALP</v>
      </c>
      <c r="D108" s="0" t="n">
        <f aca="false">IF(VLOOKUP(SoilVeg!C108,LU!$A$2:$O$27,15,FALSE())=0,VLOOKUP(A108,Soil!$B$2:$R$14,8,FALSE()),0.000000000001)</f>
        <v>1.79593033564815E-005</v>
      </c>
      <c r="E108" s="0" t="n">
        <f aca="false">IF(VLOOKUP(SoilVeg!C108,LU!$A$2:$O$27,15,FALSE())=0,VLOOKUP(A108,Soil!$B$2:$R$14,12,FALSE()),0.000000000001)</f>
        <v>0.000236290374487087</v>
      </c>
      <c r="F108" s="3" t="n">
        <f aca="false">VLOOKUP(A108,Soil!$B$2:$P$17,14,FALSE())</f>
        <v>0.016</v>
      </c>
      <c r="G108" s="3" t="n">
        <f aca="false">VLOOKUP(B108,LU!$B$1:$N$51,6,FALSE())</f>
        <v>3</v>
      </c>
      <c r="H108" s="3" t="n">
        <f aca="false">VLOOKUP(B108,LU!$B$1:$N$51,7,FALSE())</f>
        <v>0.62272727273</v>
      </c>
      <c r="I108" s="3" t="n">
        <f aca="false">VLOOKUP(B108,LU!$B$1:$N$51,8,FALSE())</f>
        <v>9.45454545455</v>
      </c>
      <c r="J108" s="3" t="n">
        <f aca="false">VLOOKUP(A108,Soil!$B$2:$P$17,13,FALSE())</f>
        <v>1.8165</v>
      </c>
      <c r="K108" s="3" t="n">
        <f aca="false">VLOOKUP(B108,LU!$B$1:$N$51,5,FALSE())</f>
        <v>0.4</v>
      </c>
      <c r="L108" s="3" t="n">
        <f aca="false">VLOOKUP(A108,Soil!$B$2:$P$17,15,FALSE())</f>
        <v>0.3661</v>
      </c>
      <c r="M108" s="0" t="n">
        <f aca="false">SoilVeg!G108</f>
        <v>18.2</v>
      </c>
      <c r="N108" s="0" t="n">
        <f aca="false">SoilVeg!H108</f>
        <v>0.245</v>
      </c>
      <c r="O108" s="0" t="n">
        <f aca="false">VLOOKUP(A108,Soil!$B$2:$S$14,18,FALSE())</f>
        <v>1</v>
      </c>
    </row>
    <row r="109" customFormat="false" ht="14.25" hidden="false" customHeight="false" outlineLevel="0" collapsed="false">
      <c r="A109" s="1" t="str">
        <f aca="false">SoilVeg!B109</f>
        <v>SA</v>
      </c>
      <c r="B109" s="1" t="str">
        <f aca="false">SoilVeg!D109</f>
        <v>LPL</v>
      </c>
      <c r="C109" s="1" t="str">
        <f aca="false">SoilVeg!A109</f>
        <v>SALPL</v>
      </c>
      <c r="D109" s="0" t="n">
        <f aca="false">IF(VLOOKUP(SoilVeg!C109,LU!$A$2:$O$27,15,FALSE())=0,VLOOKUP(A109,Soil!$B$2:$R$14,8,FALSE()),0.000000000001)</f>
        <v>1.79593033564815E-005</v>
      </c>
      <c r="E109" s="0" t="n">
        <f aca="false">IF(VLOOKUP(SoilVeg!C109,LU!$A$2:$O$27,15,FALSE())=0,VLOOKUP(A109,Soil!$B$2:$R$14,12,FALSE()),0.000000000001)</f>
        <v>0.000236290374487087</v>
      </c>
      <c r="F109" s="3" t="n">
        <f aca="false">VLOOKUP(A109,Soil!$B$2:$P$17,14,FALSE())</f>
        <v>0.016</v>
      </c>
      <c r="G109" s="3" t="n">
        <f aca="false">VLOOKUP(B109,LU!$B$1:$N$51,6,FALSE())</f>
        <v>4</v>
      </c>
      <c r="H109" s="3" t="n">
        <f aca="false">VLOOKUP(B109,LU!$B$1:$N$51,7,FALSE())</f>
        <v>0.62272727273</v>
      </c>
      <c r="I109" s="3" t="n">
        <f aca="false">VLOOKUP(B109,LU!$B$1:$N$51,8,FALSE())</f>
        <v>10.5</v>
      </c>
      <c r="J109" s="3" t="n">
        <f aca="false">VLOOKUP(A109,Soil!$B$2:$P$17,13,FALSE())</f>
        <v>1.8165</v>
      </c>
      <c r="K109" s="3" t="n">
        <f aca="false">VLOOKUP(B109,LU!$B$1:$N$51,5,FALSE())</f>
        <v>0.6</v>
      </c>
      <c r="L109" s="3" t="n">
        <f aca="false">VLOOKUP(A109,Soil!$B$2:$P$17,15,FALSE())</f>
        <v>0.3661</v>
      </c>
      <c r="M109" s="0" t="n">
        <f aca="false">SoilVeg!G109</f>
        <v>18.2</v>
      </c>
      <c r="N109" s="0" t="n">
        <f aca="false">SoilVeg!H109</f>
        <v>0.245</v>
      </c>
      <c r="O109" s="0" t="n">
        <f aca="false">VLOOKUP(A109,Soil!$B$2:$S$14,18,FALSE())</f>
        <v>1</v>
      </c>
    </row>
    <row r="110" customFormat="false" ht="14.25" hidden="false" customHeight="false" outlineLevel="0" collapsed="false">
      <c r="A110" s="1" t="str">
        <f aca="false">SoilVeg!B110</f>
        <v>SA</v>
      </c>
      <c r="B110" s="1" t="str">
        <f aca="false">SoilVeg!D110</f>
        <v>LPJ</v>
      </c>
      <c r="C110" s="1" t="str">
        <f aca="false">SoilVeg!A110</f>
        <v>SALPJ</v>
      </c>
      <c r="D110" s="0" t="n">
        <f aca="false">IF(VLOOKUP(SoilVeg!C110,LU!$A$2:$O$27,15,FALSE())=0,VLOOKUP(A110,Soil!$B$2:$R$14,8,FALSE()),0.000000000001)</f>
        <v>1.79593033564815E-005</v>
      </c>
      <c r="E110" s="0" t="n">
        <f aca="false">IF(VLOOKUP(SoilVeg!C110,LU!$A$2:$O$27,15,FALSE())=0,VLOOKUP(A110,Soil!$B$2:$R$14,12,FALSE()),0.000000000001)</f>
        <v>0.000236290374487087</v>
      </c>
      <c r="F110" s="3" t="n">
        <f aca="false">VLOOKUP(A110,Soil!$B$2:$P$17,14,FALSE())</f>
        <v>0.016</v>
      </c>
      <c r="G110" s="3" t="n">
        <f aca="false">VLOOKUP(B110,LU!$B$1:$N$51,6,FALSE())</f>
        <v>3</v>
      </c>
      <c r="H110" s="3" t="n">
        <f aca="false">VLOOKUP(B110,LU!$B$1:$N$51,7,FALSE())</f>
        <v>0.62272727273</v>
      </c>
      <c r="I110" s="3" t="n">
        <f aca="false">VLOOKUP(B110,LU!$B$1:$N$51,8,FALSE())</f>
        <v>6.5</v>
      </c>
      <c r="J110" s="3" t="n">
        <f aca="false">VLOOKUP(A110,Soil!$B$2:$P$17,13,FALSE())</f>
        <v>1.8165</v>
      </c>
      <c r="K110" s="3" t="n">
        <f aca="false">VLOOKUP(B110,LU!$B$1:$N$51,5,FALSE())</f>
        <v>0.35</v>
      </c>
      <c r="L110" s="3" t="n">
        <f aca="false">VLOOKUP(A110,Soil!$B$2:$P$17,15,FALSE())</f>
        <v>0.3661</v>
      </c>
      <c r="M110" s="0" t="n">
        <f aca="false">SoilVeg!G110</f>
        <v>18.2</v>
      </c>
      <c r="N110" s="0" t="n">
        <f aca="false">SoilVeg!H110</f>
        <v>0.245</v>
      </c>
      <c r="O110" s="0" t="n">
        <f aca="false">VLOOKUP(A110,Soil!$B$2:$S$14,18,FALSE())</f>
        <v>1</v>
      </c>
    </row>
    <row r="111" customFormat="false" ht="14.25" hidden="false" customHeight="false" outlineLevel="0" collapsed="false">
      <c r="A111" s="1" t="str">
        <f aca="false">SoilVeg!B111</f>
        <v>SA</v>
      </c>
      <c r="B111" s="1" t="str">
        <f aca="false">SoilVeg!D111</f>
        <v>LPS</v>
      </c>
      <c r="C111" s="1" t="str">
        <f aca="false">SoilVeg!A111</f>
        <v>SALPS</v>
      </c>
      <c r="D111" s="0" t="n">
        <f aca="false">IF(VLOOKUP(SoilVeg!C111,LU!$A$2:$O$27,15,FALSE())=0,VLOOKUP(A111,Soil!$B$2:$R$14,8,FALSE()),0.000000000001)</f>
        <v>1.79593033564815E-005</v>
      </c>
      <c r="E111" s="0" t="n">
        <f aca="false">IF(VLOOKUP(SoilVeg!C111,LU!$A$2:$O$27,15,FALSE())=0,VLOOKUP(A111,Soil!$B$2:$R$14,12,FALSE()),0.000000000001)</f>
        <v>0.000236290374487087</v>
      </c>
      <c r="F111" s="3" t="n">
        <f aca="false">VLOOKUP(A111,Soil!$B$2:$P$17,14,FALSE())</f>
        <v>0.016</v>
      </c>
      <c r="G111" s="3" t="n">
        <f aca="false">VLOOKUP(B111,LU!$B$1:$N$51,6,FALSE())</f>
        <v>4.5</v>
      </c>
      <c r="H111" s="3" t="n">
        <f aca="false">VLOOKUP(B111,LU!$B$1:$N$51,7,FALSE())</f>
        <v>0.8</v>
      </c>
      <c r="I111" s="3" t="n">
        <f aca="false">VLOOKUP(B111,LU!$B$1:$N$51,8,FALSE())</f>
        <v>15</v>
      </c>
      <c r="J111" s="3" t="n">
        <f aca="false">VLOOKUP(A111,Soil!$B$2:$P$17,13,FALSE())</f>
        <v>1.8165</v>
      </c>
      <c r="K111" s="3" t="n">
        <f aca="false">VLOOKUP(B111,LU!$B$1:$N$51,5,FALSE())</f>
        <v>0.8</v>
      </c>
      <c r="L111" s="3" t="n">
        <f aca="false">VLOOKUP(A111,Soil!$B$2:$P$17,15,FALSE())</f>
        <v>0.3661</v>
      </c>
      <c r="M111" s="0" t="n">
        <f aca="false">SoilVeg!G111</f>
        <v>18.2</v>
      </c>
      <c r="N111" s="0" t="n">
        <f aca="false">SoilVeg!H111</f>
        <v>0.245</v>
      </c>
      <c r="O111" s="0" t="n">
        <f aca="false">VLOOKUP(A111,Soil!$B$2:$S$14,18,FALSE())</f>
        <v>1</v>
      </c>
    </row>
    <row r="112" customFormat="false" ht="14.25" hidden="false" customHeight="false" outlineLevel="0" collapsed="false">
      <c r="A112" s="1" t="str">
        <f aca="false">SoilVeg!B112</f>
        <v>SA</v>
      </c>
      <c r="B112" s="1" t="str">
        <f aca="false">SoilVeg!D112</f>
        <v>LPK</v>
      </c>
      <c r="C112" s="1" t="str">
        <f aca="false">SoilVeg!A112</f>
        <v>SALPK</v>
      </c>
      <c r="D112" s="0" t="n">
        <f aca="false">IF(VLOOKUP(SoilVeg!C112,LU!$A$2:$O$27,15,FALSE())=0,VLOOKUP(A112,Soil!$B$2:$R$14,8,FALSE()),0.000000000001)</f>
        <v>1.79593033564815E-005</v>
      </c>
      <c r="E112" s="0" t="n">
        <f aca="false">IF(VLOOKUP(SoilVeg!C112,LU!$A$2:$O$27,15,FALSE())=0,VLOOKUP(A112,Soil!$B$2:$R$14,12,FALSE()),0.000000000001)</f>
        <v>0.000236290374487087</v>
      </c>
      <c r="F112" s="3" t="n">
        <f aca="false">VLOOKUP(A112,Soil!$B$2:$P$17,14,FALSE())</f>
        <v>0.016</v>
      </c>
      <c r="G112" s="3" t="n">
        <f aca="false">VLOOKUP(B112,LU!$B$1:$N$51,6,FALSE())</f>
        <v>3</v>
      </c>
      <c r="H112" s="3" t="n">
        <f aca="false">VLOOKUP(B112,LU!$B$1:$N$51,7,FALSE())</f>
        <v>0.6</v>
      </c>
      <c r="I112" s="3" t="n">
        <f aca="false">VLOOKUP(B112,LU!$B$1:$N$51,8,FALSE())</f>
        <v>15</v>
      </c>
      <c r="J112" s="3" t="n">
        <f aca="false">VLOOKUP(A112,Soil!$B$2:$P$17,13,FALSE())</f>
        <v>1.8165</v>
      </c>
      <c r="K112" s="3" t="n">
        <f aca="false">VLOOKUP(B112,LU!$B$1:$N$51,5,FALSE())</f>
        <v>0.8</v>
      </c>
      <c r="L112" s="3" t="n">
        <f aca="false">VLOOKUP(A112,Soil!$B$2:$P$17,15,FALSE())</f>
        <v>0.3661</v>
      </c>
      <c r="M112" s="0" t="n">
        <f aca="false">SoilVeg!G112</f>
        <v>18.2</v>
      </c>
      <c r="N112" s="0" t="n">
        <f aca="false">SoilVeg!H112</f>
        <v>0.245</v>
      </c>
      <c r="O112" s="0" t="n">
        <f aca="false">VLOOKUP(A112,Soil!$B$2:$S$14,18,FALSE())</f>
        <v>1</v>
      </c>
    </row>
    <row r="113" customFormat="false" ht="14.25" hidden="false" customHeight="false" outlineLevel="0" collapsed="false">
      <c r="A113" s="1" t="str">
        <f aca="false">SoilVeg!B113</f>
        <v>SA</v>
      </c>
      <c r="B113" s="1" t="str">
        <f aca="false">SoilVeg!D113</f>
        <v>AZP</v>
      </c>
      <c r="C113" s="1" t="str">
        <f aca="false">SoilVeg!A113</f>
        <v>SAAZP</v>
      </c>
      <c r="D113" s="0" t="n">
        <f aca="false">IF(VLOOKUP(SoilVeg!C113,LU!$A$2:$O$27,15,FALSE())=0,VLOOKUP(A113,Soil!$B$2:$R$14,8,FALSE()),0.000000000001)</f>
        <v>1E-012</v>
      </c>
      <c r="E113" s="0" t="n">
        <f aca="false">IF(VLOOKUP(SoilVeg!C113,LU!$A$2:$O$27,15,FALSE())=0,VLOOKUP(A113,Soil!$B$2:$R$14,12,FALSE()),0.000000000001)</f>
        <v>1E-012</v>
      </c>
      <c r="F113" s="3" t="n">
        <f aca="false">VLOOKUP(A113,Soil!$B$2:$P$17,14,FALSE())</f>
        <v>0.016</v>
      </c>
      <c r="G113" s="3" t="n">
        <f aca="false">VLOOKUP(B113,LU!$B$1:$N$51,6,FALSE())</f>
        <v>0</v>
      </c>
      <c r="H113" s="3" t="n">
        <f aca="false">VLOOKUP(B113,LU!$B$1:$N$51,7,FALSE())</f>
        <v>0</v>
      </c>
      <c r="I113" s="3" t="n">
        <f aca="false">VLOOKUP(B113,LU!$B$1:$N$51,8,FALSE())</f>
        <v>2.5</v>
      </c>
      <c r="J113" s="3" t="n">
        <f aca="false">VLOOKUP(A113,Soil!$B$2:$P$17,13,FALSE())</f>
        <v>1.8165</v>
      </c>
      <c r="K113" s="3" t="n">
        <f aca="false">VLOOKUP(B113,LU!$B$1:$N$51,5,FALSE())</f>
        <v>0.05</v>
      </c>
      <c r="L113" s="3" t="n">
        <f aca="false">VLOOKUP(A113,Soil!$B$2:$P$17,15,FALSE())</f>
        <v>0.3661</v>
      </c>
      <c r="M113" s="0" t="n">
        <f aca="false">SoilVeg!G113</f>
        <v>100</v>
      </c>
      <c r="N113" s="0" t="n">
        <f aca="false">SoilVeg!H113</f>
        <v>1</v>
      </c>
      <c r="O113" s="0" t="n">
        <f aca="false">VLOOKUP(A113,Soil!$B$2:$S$14,18,FALSE())</f>
        <v>1</v>
      </c>
    </row>
    <row r="114" customFormat="false" ht="14.25" hidden="false" customHeight="false" outlineLevel="0" collapsed="false">
      <c r="A114" s="1" t="str">
        <f aca="false">SoilVeg!B114</f>
        <v>SA</v>
      </c>
      <c r="B114" s="1" t="str">
        <f aca="false">SoilVeg!D114</f>
        <v>AZPN</v>
      </c>
      <c r="C114" s="1" t="str">
        <f aca="false">SoilVeg!A114</f>
        <v>SAAZPN</v>
      </c>
      <c r="D114" s="0" t="n">
        <f aca="false">IF(VLOOKUP(SoilVeg!C114,LU!$A$2:$O$27,15,FALSE())=0,VLOOKUP(A114,Soil!$B$2:$R$14,8,FALSE()),0.000000000001)</f>
        <v>1E-012</v>
      </c>
      <c r="E114" s="0" t="n">
        <f aca="false">IF(VLOOKUP(SoilVeg!C114,LU!$A$2:$O$27,15,FALSE())=0,VLOOKUP(A114,Soil!$B$2:$R$14,12,FALSE()),0.000000000001)</f>
        <v>1E-012</v>
      </c>
      <c r="F114" s="3" t="n">
        <f aca="false">VLOOKUP(A114,Soil!$B$2:$P$17,14,FALSE())</f>
        <v>0.016</v>
      </c>
      <c r="G114" s="3" t="n">
        <f aca="false">VLOOKUP(B114,LU!$B$1:$N$51,6,FALSE())</f>
        <v>0</v>
      </c>
      <c r="H114" s="3" t="n">
        <f aca="false">VLOOKUP(B114,LU!$B$1:$N$51,7,FALSE())</f>
        <v>0</v>
      </c>
      <c r="I114" s="3" t="n">
        <f aca="false">VLOOKUP(B114,LU!$B$1:$N$51,8,FALSE())</f>
        <v>0</v>
      </c>
      <c r="J114" s="3" t="n">
        <f aca="false">VLOOKUP(A114,Soil!$B$2:$P$17,13,FALSE())</f>
        <v>1.8165</v>
      </c>
      <c r="K114" s="3" t="n">
        <f aca="false">VLOOKUP(B114,LU!$B$1:$N$51,5,FALSE())</f>
        <v>0.01</v>
      </c>
      <c r="L114" s="3" t="n">
        <f aca="false">VLOOKUP(A114,Soil!$B$2:$P$17,15,FALSE())</f>
        <v>0.3661</v>
      </c>
      <c r="M114" s="0" t="n">
        <f aca="false">SoilVeg!G114</f>
        <v>100</v>
      </c>
      <c r="N114" s="0" t="n">
        <f aca="false">SoilVeg!H114</f>
        <v>1</v>
      </c>
      <c r="O114" s="0" t="n">
        <f aca="false">VLOOKUP(A114,Soil!$B$2:$S$14,18,FALSE())</f>
        <v>1</v>
      </c>
    </row>
    <row r="115" customFormat="false" ht="14.25" hidden="false" customHeight="false" outlineLevel="0" collapsed="false">
      <c r="A115" s="1" t="str">
        <f aca="false">SoilVeg!B115</f>
        <v>SA</v>
      </c>
      <c r="B115" s="1" t="str">
        <f aca="false">SoilVeg!D115</f>
        <v>AZPPL</v>
      </c>
      <c r="C115" s="1" t="str">
        <f aca="false">SoilVeg!A115</f>
        <v>SAAZPPL</v>
      </c>
      <c r="D115" s="0" t="n">
        <f aca="false">IF(VLOOKUP(SoilVeg!C115,LU!$A$2:$O$27,15,FALSE())=0,VLOOKUP(A115,Soil!$B$2:$R$14,8,FALSE()),0.000000000001)</f>
        <v>1.79593033564815E-005</v>
      </c>
      <c r="E115" s="0" t="n">
        <f aca="false">IF(VLOOKUP(SoilVeg!C115,LU!$A$2:$O$27,15,FALSE())=0,VLOOKUP(A115,Soil!$B$2:$R$14,12,FALSE()),0.000000000001)</f>
        <v>0.000236290374487087</v>
      </c>
      <c r="F115" s="3" t="n">
        <f aca="false">VLOOKUP(A115,Soil!$B$2:$P$17,14,FALSE())</f>
        <v>0.016</v>
      </c>
      <c r="G115" s="3" t="n">
        <f aca="false">VLOOKUP(B115,LU!$B$1:$N$51,6,FALSE())</f>
        <v>0</v>
      </c>
      <c r="H115" s="3" t="n">
        <f aca="false">VLOOKUP(B115,LU!$B$1:$N$51,7,FALSE())</f>
        <v>0</v>
      </c>
      <c r="I115" s="3" t="n">
        <f aca="false">VLOOKUP(B115,LU!$B$1:$N$51,8,FALSE())</f>
        <v>2.5</v>
      </c>
      <c r="J115" s="3" t="n">
        <f aca="false">VLOOKUP(A115,Soil!$B$2:$P$17,13,FALSE())</f>
        <v>1.8165</v>
      </c>
      <c r="K115" s="3" t="n">
        <f aca="false">VLOOKUP(B115,LU!$B$1:$N$51,5,FALSE())</f>
        <v>0.02</v>
      </c>
      <c r="L115" s="3" t="n">
        <f aca="false">VLOOKUP(A115,Soil!$B$2:$P$17,15,FALSE())</f>
        <v>0.3661</v>
      </c>
      <c r="M115" s="0" t="n">
        <f aca="false">SoilVeg!G115</f>
        <v>0.182</v>
      </c>
      <c r="N115" s="0" t="n">
        <f aca="false">SoilVeg!H115</f>
        <v>0.245</v>
      </c>
      <c r="O115" s="0" t="n">
        <f aca="false">VLOOKUP(A115,Soil!$B$2:$S$14,18,FALSE())</f>
        <v>1</v>
      </c>
    </row>
    <row r="116" customFormat="false" ht="14.25" hidden="false" customHeight="false" outlineLevel="0" collapsed="false">
      <c r="A116" s="1" t="str">
        <f aca="false">SoilVeg!B116</f>
        <v>SA</v>
      </c>
      <c r="B116" s="1" t="str">
        <f aca="false">SoilVeg!D116</f>
        <v>AZPP</v>
      </c>
      <c r="C116" s="1" t="str">
        <f aca="false">SoilVeg!A116</f>
        <v>SAAZPP</v>
      </c>
      <c r="D116" s="0" t="n">
        <f aca="false">IF(VLOOKUP(SoilVeg!C116,LU!$A$2:$O$27,15,FALSE())=0,VLOOKUP(A116,Soil!$B$2:$R$14,8,FALSE()),0.000000000001)</f>
        <v>1.79593033564815E-005</v>
      </c>
      <c r="E116" s="0" t="n">
        <f aca="false">IF(VLOOKUP(SoilVeg!C116,LU!$A$2:$O$27,15,FALSE())=0,VLOOKUP(A116,Soil!$B$2:$R$14,12,FALSE()),0.000000000001)</f>
        <v>0.000236290374487087</v>
      </c>
      <c r="F116" s="3" t="n">
        <f aca="false">VLOOKUP(A116,Soil!$B$2:$P$17,14,FALSE())</f>
        <v>0.016</v>
      </c>
      <c r="G116" s="3" t="n">
        <f aca="false">VLOOKUP(B116,LU!$B$1:$N$51,6,FALSE())</f>
        <v>0</v>
      </c>
      <c r="H116" s="3" t="n">
        <f aca="false">VLOOKUP(B116,LU!$B$1:$N$51,7,FALSE())</f>
        <v>0</v>
      </c>
      <c r="I116" s="3" t="n">
        <f aca="false">VLOOKUP(B116,LU!$B$1:$N$51,8,FALSE())</f>
        <v>7</v>
      </c>
      <c r="J116" s="3" t="n">
        <f aca="false">VLOOKUP(A116,Soil!$B$2:$P$17,13,FALSE())</f>
        <v>1.8165</v>
      </c>
      <c r="K116" s="3" t="n">
        <f aca="false">VLOOKUP(B116,LU!$B$1:$N$51,5,FALSE())</f>
        <v>0.1</v>
      </c>
      <c r="L116" s="3" t="n">
        <f aca="false">VLOOKUP(A116,Soil!$B$2:$P$17,15,FALSE())</f>
        <v>0.3661</v>
      </c>
      <c r="M116" s="0" t="n">
        <f aca="false">SoilVeg!G116</f>
        <v>18.2</v>
      </c>
      <c r="N116" s="0" t="n">
        <f aca="false">SoilVeg!H116</f>
        <v>0.245</v>
      </c>
      <c r="O116" s="0" t="n">
        <f aca="false">VLOOKUP(A116,Soil!$B$2:$S$14,18,FALSE())</f>
        <v>1</v>
      </c>
    </row>
    <row r="117" customFormat="false" ht="14.25" hidden="false" customHeight="false" outlineLevel="0" collapsed="false">
      <c r="A117" s="1" t="str">
        <f aca="false">SoilVeg!B117</f>
        <v>SA</v>
      </c>
      <c r="B117" s="1" t="str">
        <f aca="false">SoilVeg!D117</f>
        <v>ETK</v>
      </c>
      <c r="C117" s="1" t="str">
        <f aca="false">SoilVeg!A117</f>
        <v>SAETK</v>
      </c>
      <c r="D117" s="0" t="n">
        <f aca="false">IF(VLOOKUP(SoilVeg!C117,LU!$A$2:$O$27,15,FALSE())=0,VLOOKUP(A117,Soil!$B$2:$R$14,8,FALSE()),0.000000000001)</f>
        <v>1.79593033564815E-005</v>
      </c>
      <c r="E117" s="0" t="n">
        <f aca="false">IF(VLOOKUP(SoilVeg!C117,LU!$A$2:$O$27,15,FALSE())=0,VLOOKUP(A117,Soil!$B$2:$R$14,12,FALSE()),0.000000000001)</f>
        <v>0.000236290374487087</v>
      </c>
      <c r="F117" s="3" t="n">
        <f aca="false">VLOOKUP(A117,Soil!$B$2:$P$17,14,FALSE())</f>
        <v>0.016</v>
      </c>
      <c r="G117" s="3" t="n">
        <f aca="false">VLOOKUP(B117,LU!$B$1:$N$51,6,FALSE())</f>
        <v>1.4</v>
      </c>
      <c r="H117" s="3" t="n">
        <f aca="false">VLOOKUP(B117,LU!$B$1:$N$51,7,FALSE())</f>
        <v>0.65</v>
      </c>
      <c r="I117" s="3" t="n">
        <f aca="false">VLOOKUP(B117,LU!$B$1:$N$51,8,FALSE())</f>
        <v>8</v>
      </c>
      <c r="J117" s="3" t="n">
        <f aca="false">VLOOKUP(A117,Soil!$B$2:$P$17,13,FALSE())</f>
        <v>1.8165</v>
      </c>
      <c r="K117" s="3" t="n">
        <f aca="false">VLOOKUP(B117,LU!$B$1:$N$51,5,FALSE())</f>
        <v>0.35</v>
      </c>
      <c r="L117" s="3" t="n">
        <f aca="false">VLOOKUP(A117,Soil!$B$2:$P$17,15,FALSE())</f>
        <v>0.3661</v>
      </c>
      <c r="M117" s="0" t="n">
        <f aca="false">SoilVeg!G117</f>
        <v>18.2</v>
      </c>
      <c r="N117" s="0" t="n">
        <f aca="false">SoilVeg!H117</f>
        <v>0.245</v>
      </c>
      <c r="O117" s="0" t="n">
        <f aca="false">VLOOKUP(A117,Soil!$B$2:$S$14,18,FALSE())</f>
        <v>1</v>
      </c>
    </row>
    <row r="118" customFormat="false" ht="14.25" hidden="false" customHeight="false" outlineLevel="0" collapsed="false">
      <c r="A118" s="1" t="str">
        <f aca="false">SoilVeg!B118</f>
        <v>SA</v>
      </c>
      <c r="B118" s="1" t="str">
        <f aca="false">SoilVeg!D118</f>
        <v>ETK1</v>
      </c>
      <c r="C118" s="1" t="str">
        <f aca="false">SoilVeg!A118</f>
        <v>SAETK1</v>
      </c>
      <c r="D118" s="0" t="n">
        <f aca="false">IF(VLOOKUP(SoilVeg!C118,LU!$A$2:$O$27,15,FALSE())=0,VLOOKUP(A118,Soil!$B$2:$R$14,8,FALSE()),0.000000000001)</f>
        <v>1.79593033564815E-005</v>
      </c>
      <c r="E118" s="0" t="n">
        <f aca="false">IF(VLOOKUP(SoilVeg!C118,LU!$A$2:$O$27,15,FALSE())=0,VLOOKUP(A118,Soil!$B$2:$R$14,12,FALSE()),0.000000000001)</f>
        <v>0.000236290374487087</v>
      </c>
      <c r="F118" s="3" t="n">
        <f aca="false">VLOOKUP(A118,Soil!$B$2:$P$17,14,FALSE())</f>
        <v>0.016</v>
      </c>
      <c r="G118" s="3" t="n">
        <f aca="false">VLOOKUP(B118,LU!$B$1:$N$51,6,FALSE())</f>
        <v>1</v>
      </c>
      <c r="H118" s="3" t="n">
        <f aca="false">VLOOKUP(B118,LU!$B$1:$N$51,7,FALSE())</f>
        <v>0.4</v>
      </c>
      <c r="I118" s="3" t="n">
        <f aca="false">VLOOKUP(B118,LU!$B$1:$N$51,8,FALSE())</f>
        <v>5</v>
      </c>
      <c r="J118" s="3" t="n">
        <f aca="false">VLOOKUP(A118,Soil!$B$2:$P$17,13,FALSE())</f>
        <v>1.8165</v>
      </c>
      <c r="K118" s="3" t="n">
        <f aca="false">VLOOKUP(B118,LU!$B$1:$N$51,5,FALSE())</f>
        <v>0.15</v>
      </c>
      <c r="L118" s="3" t="n">
        <f aca="false">VLOOKUP(A118,Soil!$B$2:$P$17,15,FALSE())</f>
        <v>0.3661</v>
      </c>
      <c r="M118" s="0" t="n">
        <f aca="false">SoilVeg!G118</f>
        <v>18.2</v>
      </c>
      <c r="N118" s="0" t="n">
        <f aca="false">SoilVeg!H118</f>
        <v>0.245</v>
      </c>
      <c r="O118" s="0" t="n">
        <f aca="false">VLOOKUP(A118,Soil!$B$2:$S$14,18,FALSE())</f>
        <v>1</v>
      </c>
    </row>
    <row r="119" customFormat="false" ht="14.25" hidden="false" customHeight="false" outlineLevel="0" collapsed="false">
      <c r="A119" s="1" t="str">
        <f aca="false">SoilVeg!B119</f>
        <v>SA</v>
      </c>
      <c r="B119" s="1" t="str">
        <f aca="false">SoilVeg!D119</f>
        <v>ETK2</v>
      </c>
      <c r="C119" s="1" t="str">
        <f aca="false">SoilVeg!A119</f>
        <v>SAETK2</v>
      </c>
      <c r="D119" s="0" t="n">
        <f aca="false">IF(VLOOKUP(SoilVeg!C119,LU!$A$2:$O$27,15,FALSE())=0,VLOOKUP(A119,Soil!$B$2:$R$14,8,FALSE()),0.000000000001)</f>
        <v>1.79593033564815E-005</v>
      </c>
      <c r="E119" s="0" t="n">
        <f aca="false">IF(VLOOKUP(SoilVeg!C119,LU!$A$2:$O$27,15,FALSE())=0,VLOOKUP(A119,Soil!$B$2:$R$14,12,FALSE()),0.000000000001)</f>
        <v>0.000236290374487087</v>
      </c>
      <c r="F119" s="3" t="n">
        <f aca="false">VLOOKUP(A119,Soil!$B$2:$P$17,14,FALSE())</f>
        <v>0.016</v>
      </c>
      <c r="G119" s="3" t="n">
        <f aca="false">VLOOKUP(B119,LU!$B$1:$N$51,6,FALSE())</f>
        <v>1.1</v>
      </c>
      <c r="H119" s="3" t="n">
        <f aca="false">VLOOKUP(B119,LU!$B$1:$N$51,7,FALSE())</f>
        <v>0.4</v>
      </c>
      <c r="I119" s="3" t="n">
        <f aca="false">VLOOKUP(B119,LU!$B$1:$N$51,8,FALSE())</f>
        <v>7</v>
      </c>
      <c r="J119" s="3" t="n">
        <f aca="false">VLOOKUP(A119,Soil!$B$2:$P$17,13,FALSE())</f>
        <v>1.8165</v>
      </c>
      <c r="K119" s="3" t="n">
        <f aca="false">VLOOKUP(B119,LU!$B$1:$N$51,5,FALSE())</f>
        <v>0.35</v>
      </c>
      <c r="L119" s="3" t="n">
        <f aca="false">VLOOKUP(A119,Soil!$B$2:$P$17,15,FALSE())</f>
        <v>0.3661</v>
      </c>
      <c r="M119" s="0" t="n">
        <f aca="false">SoilVeg!G119</f>
        <v>18.2</v>
      </c>
      <c r="N119" s="0" t="n">
        <f aca="false">SoilVeg!H119</f>
        <v>0.245</v>
      </c>
      <c r="O119" s="0" t="n">
        <f aca="false">VLOOKUP(A119,Soil!$B$2:$S$14,18,FALSE())</f>
        <v>1</v>
      </c>
    </row>
    <row r="120" customFormat="false" ht="14.25" hidden="false" customHeight="false" outlineLevel="0" collapsed="false">
      <c r="A120" s="1" t="str">
        <f aca="false">SoilVeg!B120</f>
        <v>SA</v>
      </c>
      <c r="B120" s="1" t="str">
        <f aca="false">SoilVeg!D120</f>
        <v>ETK3</v>
      </c>
      <c r="C120" s="1" t="str">
        <f aca="false">SoilVeg!A120</f>
        <v>SAETK3</v>
      </c>
      <c r="D120" s="0" t="n">
        <f aca="false">IF(VLOOKUP(SoilVeg!C120,LU!$A$2:$O$27,15,FALSE())=0,VLOOKUP(A120,Soil!$B$2:$R$14,8,FALSE()),0.000000000001)</f>
        <v>1.79593033564815E-005</v>
      </c>
      <c r="E120" s="0" t="n">
        <f aca="false">IF(VLOOKUP(SoilVeg!C120,LU!$A$2:$O$27,15,FALSE())=0,VLOOKUP(A120,Soil!$B$2:$R$14,12,FALSE()),0.000000000001)</f>
        <v>0.000236290374487087</v>
      </c>
      <c r="F120" s="3" t="n">
        <f aca="false">VLOOKUP(A120,Soil!$B$2:$P$17,14,FALSE())</f>
        <v>0.016</v>
      </c>
      <c r="G120" s="3" t="n">
        <f aca="false">VLOOKUP(B120,LU!$B$1:$N$51,6,FALSE())</f>
        <v>1.35454545455</v>
      </c>
      <c r="H120" s="3" t="n">
        <f aca="false">VLOOKUP(B120,LU!$B$1:$N$51,7,FALSE())</f>
        <v>0.62272727273</v>
      </c>
      <c r="I120" s="3" t="n">
        <f aca="false">VLOOKUP(B120,LU!$B$1:$N$51,8,FALSE())</f>
        <v>10</v>
      </c>
      <c r="J120" s="3" t="n">
        <f aca="false">VLOOKUP(A120,Soil!$B$2:$P$17,13,FALSE())</f>
        <v>1.8165</v>
      </c>
      <c r="K120" s="3" t="n">
        <f aca="false">VLOOKUP(B120,LU!$B$1:$N$51,5,FALSE())</f>
        <v>0.4</v>
      </c>
      <c r="L120" s="3" t="n">
        <f aca="false">VLOOKUP(A120,Soil!$B$2:$P$17,15,FALSE())</f>
        <v>0.3661</v>
      </c>
      <c r="M120" s="0" t="n">
        <f aca="false">SoilVeg!G120</f>
        <v>18.2</v>
      </c>
      <c r="N120" s="0" t="n">
        <f aca="false">SoilVeg!H120</f>
        <v>0.245</v>
      </c>
      <c r="O120" s="0" t="n">
        <f aca="false">VLOOKUP(A120,Soil!$B$2:$S$14,18,FALSE())</f>
        <v>1</v>
      </c>
    </row>
    <row r="121" customFormat="false" ht="14.25" hidden="false" customHeight="false" outlineLevel="0" collapsed="false">
      <c r="A121" s="1" t="str">
        <f aca="false">SoilVeg!B121</f>
        <v>SA</v>
      </c>
      <c r="B121" s="1" t="str">
        <f aca="false">SoilVeg!D121</f>
        <v>VT</v>
      </c>
      <c r="C121" s="1" t="str">
        <f aca="false">SoilVeg!A121</f>
        <v>SAVT</v>
      </c>
      <c r="D121" s="0" t="n">
        <f aca="false">IF(VLOOKUP(SoilVeg!C121,LU!$A$2:$O$27,15,FALSE())=0,VLOOKUP(A121,Soil!$B$2:$R$14,8,FALSE()),0.000000000001)</f>
        <v>1E-012</v>
      </c>
      <c r="E121" s="0" t="n">
        <f aca="false">IF(VLOOKUP(SoilVeg!C121,LU!$A$2:$O$27,15,FALSE())=0,VLOOKUP(A121,Soil!$B$2:$R$14,12,FALSE()),0.000000000001)</f>
        <v>1E-012</v>
      </c>
      <c r="F121" s="3" t="n">
        <f aca="false">VLOOKUP(A121,Soil!$B$2:$P$17,14,FALSE())</f>
        <v>0.016</v>
      </c>
      <c r="G121" s="3" t="n">
        <f aca="false">VLOOKUP(B121,LU!$B$1:$N$51,6,FALSE())</f>
        <v>0</v>
      </c>
      <c r="H121" s="3" t="n">
        <f aca="false">VLOOKUP(B121,LU!$B$1:$N$51,7,FALSE())</f>
        <v>0</v>
      </c>
      <c r="I121" s="3" t="n">
        <f aca="false">VLOOKUP(B121,LU!$B$1:$N$51,8,FALSE())</f>
        <v>0</v>
      </c>
      <c r="J121" s="3" t="n">
        <f aca="false">VLOOKUP(A121,Soil!$B$2:$P$17,13,FALSE())</f>
        <v>1.8165</v>
      </c>
      <c r="K121" s="3" t="n">
        <f aca="false">VLOOKUP(B121,LU!$B$1:$N$51,5,FALSE())</f>
        <v>0.03</v>
      </c>
      <c r="L121" s="3" t="n">
        <f aca="false">VLOOKUP(A121,Soil!$B$2:$P$17,15,FALSE())</f>
        <v>0.3661</v>
      </c>
      <c r="M121" s="0" t="n">
        <f aca="false">SoilVeg!G121</f>
        <v>100</v>
      </c>
      <c r="N121" s="0" t="n">
        <f aca="false">SoilVeg!H121</f>
        <v>1</v>
      </c>
      <c r="O121" s="0" t="n">
        <f aca="false">VLOOKUP(A121,Soil!$B$2:$S$14,18,FALSE())</f>
        <v>1</v>
      </c>
    </row>
    <row r="122" customFormat="false" ht="14.25" hidden="false" customHeight="false" outlineLevel="0" collapsed="false">
      <c r="A122" s="1" t="str">
        <f aca="false">SoilVeg!B122</f>
        <v>SA</v>
      </c>
      <c r="B122" s="1" t="str">
        <f aca="false">SoilVeg!D122</f>
        <v>VP</v>
      </c>
      <c r="C122" s="1" t="str">
        <f aca="false">SoilVeg!A122</f>
        <v>SAVP</v>
      </c>
      <c r="D122" s="0" t="n">
        <f aca="false">IF(VLOOKUP(SoilVeg!C122,LU!$A$2:$O$27,15,FALSE())=0,VLOOKUP(A122,Soil!$B$2:$R$14,8,FALSE()),0.000000000001)</f>
        <v>1E-012</v>
      </c>
      <c r="E122" s="0" t="n">
        <f aca="false">IF(VLOOKUP(SoilVeg!C122,LU!$A$2:$O$27,15,FALSE())=0,VLOOKUP(A122,Soil!$B$2:$R$14,12,FALSE()),0.000000000001)</f>
        <v>1E-012</v>
      </c>
      <c r="F122" s="3" t="n">
        <f aca="false">VLOOKUP(A122,Soil!$B$2:$P$17,14,FALSE())</f>
        <v>0.016</v>
      </c>
      <c r="G122" s="3" t="n">
        <f aca="false">VLOOKUP(B122,LU!$B$1:$N$51,6,FALSE())</f>
        <v>0</v>
      </c>
      <c r="H122" s="3" t="n">
        <f aca="false">VLOOKUP(B122,LU!$B$1:$N$51,7,FALSE())</f>
        <v>0</v>
      </c>
      <c r="I122" s="3" t="n">
        <f aca="false">VLOOKUP(B122,LU!$B$1:$N$51,8,FALSE())</f>
        <v>0</v>
      </c>
      <c r="J122" s="3" t="n">
        <f aca="false">VLOOKUP(A122,Soil!$B$2:$P$17,13,FALSE())</f>
        <v>1.8165</v>
      </c>
      <c r="K122" s="3" t="n">
        <f aca="false">VLOOKUP(B122,LU!$B$1:$N$51,5,FALSE())</f>
        <v>0.01</v>
      </c>
      <c r="L122" s="3" t="n">
        <f aca="false">VLOOKUP(A122,Soil!$B$2:$P$17,15,FALSE())</f>
        <v>0.3661</v>
      </c>
      <c r="M122" s="0" t="n">
        <f aca="false">SoilVeg!G122</f>
        <v>100</v>
      </c>
      <c r="N122" s="0" t="n">
        <f aca="false">SoilVeg!H122</f>
        <v>1</v>
      </c>
      <c r="O122" s="0" t="n">
        <f aca="false">VLOOKUP(A122,Soil!$B$2:$S$14,18,FALSE())</f>
        <v>1</v>
      </c>
    </row>
    <row r="123" customFormat="false" ht="14.25" hidden="false" customHeight="false" outlineLevel="0" collapsed="false">
      <c r="A123" s="1" t="str">
        <f aca="false">SoilVeg!B123</f>
        <v>SA</v>
      </c>
      <c r="B123" s="1" t="str">
        <f aca="false">SoilVeg!D123</f>
        <v>TPT</v>
      </c>
      <c r="C123" s="1" t="str">
        <f aca="false">SoilVeg!A123</f>
        <v>SATPT</v>
      </c>
      <c r="D123" s="0" t="n">
        <f aca="false">IF(VLOOKUP(SoilVeg!C123,LU!$A$2:$O$27,15,FALSE())=0,VLOOKUP(A123,Soil!$B$2:$R$14,8,FALSE()),0.000000000001)</f>
        <v>1.79593033564815E-005</v>
      </c>
      <c r="E123" s="0" t="n">
        <f aca="false">IF(VLOOKUP(SoilVeg!C123,LU!$A$2:$O$27,15,FALSE())=0,VLOOKUP(A123,Soil!$B$2:$R$14,12,FALSE()),0.000000000001)</f>
        <v>0.000236290374487087</v>
      </c>
      <c r="F123" s="3" t="n">
        <f aca="false">VLOOKUP(A123,Soil!$B$2:$P$17,14,FALSE())</f>
        <v>0.016</v>
      </c>
      <c r="G123" s="3" t="n">
        <f aca="false">VLOOKUP(B123,LU!$B$1:$N$51,6,FALSE())</f>
        <v>1.1</v>
      </c>
      <c r="H123" s="3" t="n">
        <f aca="false">VLOOKUP(B123,LU!$B$1:$N$51,7,FALSE())</f>
        <v>0.4</v>
      </c>
      <c r="I123" s="3" t="n">
        <f aca="false">VLOOKUP(B123,LU!$B$1:$N$51,8,FALSE())</f>
        <v>7</v>
      </c>
      <c r="J123" s="3" t="n">
        <f aca="false">VLOOKUP(A123,Soil!$B$2:$P$17,13,FALSE())</f>
        <v>1.8165</v>
      </c>
      <c r="K123" s="3" t="n">
        <f aca="false">VLOOKUP(B123,LU!$B$1:$N$51,5,FALSE())</f>
        <v>0.275</v>
      </c>
      <c r="L123" s="3" t="n">
        <f aca="false">VLOOKUP(A123,Soil!$B$2:$P$17,15,FALSE())</f>
        <v>0.3661</v>
      </c>
      <c r="M123" s="0" t="n">
        <f aca="false">SoilVeg!G123</f>
        <v>18.2</v>
      </c>
      <c r="N123" s="0" t="n">
        <f aca="false">SoilVeg!H123</f>
        <v>0.245</v>
      </c>
      <c r="O123" s="0" t="n">
        <f aca="false">VLOOKUP(A123,Soil!$B$2:$S$14,18,FALSE())</f>
        <v>1</v>
      </c>
    </row>
    <row r="124" customFormat="false" ht="14.25" hidden="false" customHeight="false" outlineLevel="0" collapsed="false">
      <c r="A124" s="1" t="str">
        <f aca="false">SoilVeg!B124</f>
        <v>SA</v>
      </c>
      <c r="B124" s="1" t="str">
        <f aca="false">SoilVeg!D124</f>
        <v>VPT</v>
      </c>
      <c r="C124" s="1" t="str">
        <f aca="false">SoilVeg!A124</f>
        <v>SAVPT</v>
      </c>
      <c r="D124" s="0" t="n">
        <f aca="false">IF(VLOOKUP(SoilVeg!C124,LU!$A$2:$O$27,15,FALSE())=0,VLOOKUP(A124,Soil!$B$2:$R$14,8,FALSE()),0.000000000001)</f>
        <v>1E-012</v>
      </c>
      <c r="E124" s="0" t="n">
        <f aca="false">IF(VLOOKUP(SoilVeg!C124,LU!$A$2:$O$27,15,FALSE())=0,VLOOKUP(A124,Soil!$B$2:$R$14,12,FALSE()),0.000000000001)</f>
        <v>1E-012</v>
      </c>
      <c r="F124" s="3" t="n">
        <f aca="false">VLOOKUP(A124,Soil!$B$2:$P$17,14,FALSE())</f>
        <v>0.016</v>
      </c>
      <c r="G124" s="3" t="n">
        <f aca="false">VLOOKUP(B124,LU!$B$1:$N$51,6,FALSE())</f>
        <v>0</v>
      </c>
      <c r="H124" s="3" t="n">
        <f aca="false">VLOOKUP(B124,LU!$B$1:$N$51,7,FALSE())</f>
        <v>0</v>
      </c>
      <c r="I124" s="3" t="n">
        <f aca="false">VLOOKUP(B124,LU!$B$1:$N$51,8,FALSE())</f>
        <v>150</v>
      </c>
      <c r="J124" s="3" t="n">
        <f aca="false">VLOOKUP(A124,Soil!$B$2:$P$17,13,FALSE())</f>
        <v>1.8165</v>
      </c>
      <c r="K124" s="3" t="n">
        <f aca="false">VLOOKUP(B124,LU!$B$1:$N$51,5,FALSE())</f>
        <v>0.01</v>
      </c>
      <c r="L124" s="3" t="n">
        <f aca="false">VLOOKUP(A124,Soil!$B$2:$P$17,15,FALSE())</f>
        <v>0.3661</v>
      </c>
      <c r="M124" s="0" t="n">
        <f aca="false">SoilVeg!G124</f>
        <v>100</v>
      </c>
      <c r="N124" s="0" t="n">
        <f aca="false">SoilVeg!H124</f>
        <v>1</v>
      </c>
      <c r="O124" s="0" t="n">
        <f aca="false">VLOOKUP(A124,Soil!$B$2:$S$14,18,FALSE())</f>
        <v>1</v>
      </c>
    </row>
    <row r="125" customFormat="false" ht="14.25" hidden="false" customHeight="false" outlineLevel="0" collapsed="false">
      <c r="A125" s="1" t="str">
        <f aca="false">SoilVeg!B125</f>
        <v>SA</v>
      </c>
      <c r="B125" s="1" t="str">
        <f aca="false">SoilVeg!D125</f>
        <v>MOK</v>
      </c>
      <c r="C125" s="1" t="str">
        <f aca="false">SoilVeg!A125</f>
        <v>SAMOK</v>
      </c>
      <c r="D125" s="0" t="n">
        <f aca="false">IF(VLOOKUP(SoilVeg!C125,LU!$A$2:$O$27,15,FALSE())=0,VLOOKUP(A125,Soil!$B$2:$R$14,8,FALSE()),0.000000000001)</f>
        <v>1.79593033564815E-005</v>
      </c>
      <c r="E125" s="0" t="n">
        <f aca="false">IF(VLOOKUP(SoilVeg!C125,LU!$A$2:$O$27,15,FALSE())=0,VLOOKUP(A125,Soil!$B$2:$R$14,12,FALSE()),0.000000000001)</f>
        <v>0.000236290374487087</v>
      </c>
      <c r="F125" s="3" t="n">
        <f aca="false">VLOOKUP(A125,Soil!$B$2:$P$17,14,FALSE())</f>
        <v>0.016</v>
      </c>
      <c r="G125" s="3" t="n">
        <f aca="false">VLOOKUP(B125,LU!$B$1:$N$51,6,FALSE())</f>
        <v>1.35454545455</v>
      </c>
      <c r="H125" s="3" t="n">
        <f aca="false">VLOOKUP(B125,LU!$B$1:$N$51,7,FALSE())</f>
        <v>0.62272727273</v>
      </c>
      <c r="I125" s="3" t="n">
        <f aca="false">VLOOKUP(B125,LU!$B$1:$N$51,8,FALSE())</f>
        <v>10</v>
      </c>
      <c r="J125" s="3" t="n">
        <f aca="false">VLOOKUP(A125,Soil!$B$2:$P$17,13,FALSE())</f>
        <v>1.8165</v>
      </c>
      <c r="K125" s="3" t="n">
        <f aca="false">VLOOKUP(B125,LU!$B$1:$N$51,5,FALSE())</f>
        <v>0.4</v>
      </c>
      <c r="L125" s="3" t="n">
        <f aca="false">VLOOKUP(A125,Soil!$B$2:$P$17,15,FALSE())</f>
        <v>0.3661</v>
      </c>
      <c r="M125" s="0" t="n">
        <f aca="false">SoilVeg!G125</f>
        <v>18.2</v>
      </c>
      <c r="N125" s="0" t="n">
        <f aca="false">SoilVeg!H125</f>
        <v>0.245</v>
      </c>
      <c r="O125" s="0" t="n">
        <f aca="false">VLOOKUP(A125,Soil!$B$2:$S$14,18,FALSE())</f>
        <v>1</v>
      </c>
    </row>
    <row r="126" customFormat="false" ht="14.25" hidden="false" customHeight="false" outlineLevel="0" collapsed="false">
      <c r="A126" s="1" t="str">
        <f aca="false">SoilVeg!B126</f>
        <v>SA</v>
      </c>
      <c r="B126" s="1" t="str">
        <f aca="false">SoilVeg!D126</f>
        <v>RET</v>
      </c>
      <c r="C126" s="1" t="str">
        <f aca="false">SoilVeg!A126</f>
        <v>SARET</v>
      </c>
      <c r="D126" s="0" t="n">
        <f aca="false">IF(VLOOKUP(SoilVeg!C126,LU!$A$2:$O$27,15,FALSE())=0,VLOOKUP(A126,Soil!$B$2:$R$14,8,FALSE()),0.000000000001)</f>
        <v>1.79593033564815E-005</v>
      </c>
      <c r="E126" s="0" t="n">
        <f aca="false">IF(VLOOKUP(SoilVeg!C126,LU!$A$2:$O$27,15,FALSE())=0,VLOOKUP(A126,Soil!$B$2:$R$14,12,FALSE()),0.000000000001)</f>
        <v>0.000236290374487087</v>
      </c>
      <c r="F126" s="3" t="n">
        <f aca="false">VLOOKUP(A126,Soil!$B$2:$P$17,14,FALSE())</f>
        <v>0.016</v>
      </c>
      <c r="G126" s="3" t="n">
        <f aca="false">VLOOKUP(B126,LU!$B$1:$N$51,6,FALSE())</f>
        <v>1.1</v>
      </c>
      <c r="H126" s="3" t="n">
        <f aca="false">VLOOKUP(B126,LU!$B$1:$N$51,7,FALSE())</f>
        <v>0.4</v>
      </c>
      <c r="I126" s="3" t="n">
        <f aca="false">VLOOKUP(B126,LU!$B$1:$N$51,8,FALSE())</f>
        <v>150</v>
      </c>
      <c r="J126" s="3" t="n">
        <f aca="false">VLOOKUP(A126,Soil!$B$2:$P$17,13,FALSE())</f>
        <v>1.8165</v>
      </c>
      <c r="K126" s="3" t="n">
        <f aca="false">VLOOKUP(B126,LU!$B$1:$N$51,5,FALSE())</f>
        <v>0.275</v>
      </c>
      <c r="L126" s="3" t="n">
        <f aca="false">VLOOKUP(A126,Soil!$B$2:$P$17,15,FALSE())</f>
        <v>0.3661</v>
      </c>
      <c r="M126" s="0" t="n">
        <f aca="false">SoilVeg!G126</f>
        <v>18.2</v>
      </c>
      <c r="N126" s="0" t="n">
        <f aca="false">SoilVeg!H126</f>
        <v>0.245</v>
      </c>
      <c r="O126" s="0" t="n">
        <f aca="false">VLOOKUP(A126,Soil!$B$2:$S$14,18,FALSE())</f>
        <v>1</v>
      </c>
    </row>
    <row r="127" customFormat="false" ht="14.25" hidden="false" customHeight="false" outlineLevel="0" collapsed="false">
      <c r="A127" s="1" t="str">
        <f aca="false">SoilVeg!B127</f>
        <v>SAC</v>
      </c>
      <c r="B127" s="1" t="str">
        <f aca="false">SoilVeg!D127</f>
        <v>OP</v>
      </c>
      <c r="C127" s="1" t="str">
        <f aca="false">SoilVeg!A127</f>
        <v>SACOP</v>
      </c>
      <c r="D127" s="0" t="n">
        <f aca="false">IF(VLOOKUP(SoilVeg!C127,LU!$A$2:$O$27,15,FALSE())=0,VLOOKUP(A127,Soil!$B$2:$R$14,8,FALSE()),0.000000000001)</f>
        <v>0</v>
      </c>
      <c r="E127" s="0" t="n">
        <f aca="false">IF(VLOOKUP(SoilVeg!C127,LU!$A$2:$O$27,15,FALSE())=0,VLOOKUP(A127,Soil!$B$2:$R$14,12,FALSE()),0.000000000001)</f>
        <v>0</v>
      </c>
      <c r="F127" s="3" t="n">
        <f aca="false">VLOOKUP(A127,Soil!$B$2:$P$17,14,FALSE())</f>
        <v>0.012</v>
      </c>
      <c r="G127" s="3" t="n">
        <f aca="false">VLOOKUP(B127,LU!$B$1:$N$51,6,FALSE())</f>
        <v>0.16</v>
      </c>
      <c r="H127" s="3" t="n">
        <f aca="false">VLOOKUP(B127,LU!$B$1:$N$51,7,FALSE())</f>
        <v>0.13</v>
      </c>
      <c r="I127" s="3" t="n">
        <f aca="false">VLOOKUP(B127,LU!$B$1:$N$51,8,FALSE())</f>
        <v>5</v>
      </c>
      <c r="J127" s="3" t="n">
        <f aca="false">VLOOKUP(A127,Soil!$B$2:$P$17,13,FALSE())</f>
        <v>0</v>
      </c>
      <c r="K127" s="3" t="n">
        <f aca="false">VLOOKUP(B127,LU!$B$1:$N$51,5,FALSE())</f>
        <v>0.075</v>
      </c>
      <c r="L127" s="3" t="n">
        <f aca="false">VLOOKUP(A127,Soil!$B$2:$P$17,15,FALSE())</f>
        <v>0</v>
      </c>
      <c r="M127" s="0" t="n">
        <f aca="false">SoilVeg!G127</f>
        <v>0</v>
      </c>
      <c r="N127" s="0" t="n">
        <f aca="false">SoilVeg!H127</f>
        <v>0</v>
      </c>
      <c r="O127" s="0" t="n">
        <f aca="false">VLOOKUP(A127,Soil!$B$2:$S$14,18,FALSE())</f>
        <v>0</v>
      </c>
    </row>
    <row r="128" customFormat="false" ht="14.25" hidden="false" customHeight="false" outlineLevel="0" collapsed="false">
      <c r="A128" s="1" t="str">
        <f aca="false">SoilVeg!B128</f>
        <v>SAC</v>
      </c>
      <c r="B128" s="1" t="str">
        <f aca="false">SoilVeg!D128</f>
        <v>OPTP</v>
      </c>
      <c r="C128" s="1" t="str">
        <f aca="false">SoilVeg!A128</f>
        <v>SACOPTP</v>
      </c>
      <c r="D128" s="0" t="n">
        <f aca="false">IF(VLOOKUP(SoilVeg!C128,LU!$A$2:$O$27,15,FALSE())=0,VLOOKUP(A128,Soil!$B$2:$R$14,8,FALSE()),0.000000000001)</f>
        <v>0</v>
      </c>
      <c r="E128" s="0" t="n">
        <f aca="false">IF(VLOOKUP(SoilVeg!C128,LU!$A$2:$O$27,15,FALSE())=0,VLOOKUP(A128,Soil!$B$2:$R$14,12,FALSE()),0.000000000001)</f>
        <v>0</v>
      </c>
      <c r="F128" s="3" t="n">
        <f aca="false">VLOOKUP(A128,Soil!$B$2:$P$17,14,FALSE())</f>
        <v>0.012</v>
      </c>
      <c r="G128" s="3" t="n">
        <f aca="false">VLOOKUP(B128,LU!$B$1:$N$51,6,FALSE())</f>
        <v>1.1</v>
      </c>
      <c r="H128" s="3" t="n">
        <f aca="false">VLOOKUP(B128,LU!$B$1:$N$51,7,FALSE())</f>
        <v>0.4</v>
      </c>
      <c r="I128" s="3" t="n">
        <f aca="false">VLOOKUP(B128,LU!$B$1:$N$51,8,FALSE())</f>
        <v>7</v>
      </c>
      <c r="J128" s="3" t="n">
        <f aca="false">VLOOKUP(A128,Soil!$B$2:$P$17,13,FALSE())</f>
        <v>0</v>
      </c>
      <c r="K128" s="3" t="n">
        <f aca="false">VLOOKUP(B128,LU!$B$1:$N$51,5,FALSE())</f>
        <v>0.275</v>
      </c>
      <c r="L128" s="3" t="n">
        <f aca="false">VLOOKUP(A128,Soil!$B$2:$P$17,15,FALSE())</f>
        <v>0</v>
      </c>
      <c r="M128" s="0" t="n">
        <f aca="false">SoilVeg!G128</f>
        <v>0</v>
      </c>
      <c r="N128" s="0" t="n">
        <f aca="false">SoilVeg!H128</f>
        <v>0</v>
      </c>
      <c r="O128" s="0" t="n">
        <f aca="false">VLOOKUP(A128,Soil!$B$2:$S$14,18,FALSE())</f>
        <v>0</v>
      </c>
    </row>
    <row r="129" customFormat="false" ht="14.25" hidden="false" customHeight="false" outlineLevel="0" collapsed="false">
      <c r="A129" s="1" t="str">
        <f aca="false">SoilVeg!B129</f>
        <v>SAC</v>
      </c>
      <c r="B129" s="1" t="str">
        <f aca="false">SoilVeg!D129</f>
        <v>OPSR</v>
      </c>
      <c r="C129" s="1" t="str">
        <f aca="false">SoilVeg!A129</f>
        <v>SACOPSR</v>
      </c>
      <c r="D129" s="0" t="n">
        <f aca="false">IF(VLOOKUP(SoilVeg!C129,LU!$A$2:$O$27,15,FALSE())=0,VLOOKUP(A129,Soil!$B$2:$R$14,8,FALSE()),0.000000000001)</f>
        <v>0</v>
      </c>
      <c r="E129" s="0" t="n">
        <f aca="false">IF(VLOOKUP(SoilVeg!C129,LU!$A$2:$O$27,15,FALSE())=0,VLOOKUP(A129,Soil!$B$2:$R$14,12,FALSE()),0.000000000001)</f>
        <v>0</v>
      </c>
      <c r="F129" s="3" t="n">
        <f aca="false">VLOOKUP(A129,Soil!$B$2:$P$17,14,FALSE())</f>
        <v>0.012</v>
      </c>
      <c r="G129" s="3" t="n">
        <f aca="false">VLOOKUP(B129,LU!$B$1:$N$51,6,FALSE())</f>
        <v>0.26</v>
      </c>
      <c r="H129" s="3" t="n">
        <f aca="false">VLOOKUP(B129,LU!$B$1:$N$51,7,FALSE())</f>
        <v>0.25</v>
      </c>
      <c r="I129" s="3" t="n">
        <f aca="false">VLOOKUP(B129,LU!$B$1:$N$51,8,FALSE())</f>
        <v>4</v>
      </c>
      <c r="J129" s="3" t="n">
        <f aca="false">VLOOKUP(A129,Soil!$B$2:$P$17,13,FALSE())</f>
        <v>0</v>
      </c>
      <c r="K129" s="3" t="n">
        <f aca="false">VLOOKUP(B129,LU!$B$1:$N$51,5,FALSE())</f>
        <v>0.06</v>
      </c>
      <c r="L129" s="3" t="n">
        <f aca="false">VLOOKUP(A129,Soil!$B$2:$P$17,15,FALSE())</f>
        <v>0</v>
      </c>
      <c r="M129" s="0" t="n">
        <f aca="false">SoilVeg!G129</f>
        <v>0</v>
      </c>
      <c r="N129" s="0" t="n">
        <f aca="false">SoilVeg!H129</f>
        <v>0</v>
      </c>
      <c r="O129" s="0" t="n">
        <f aca="false">VLOOKUP(A129,Soil!$B$2:$S$14,18,FALSE())</f>
        <v>0</v>
      </c>
    </row>
    <row r="130" customFormat="false" ht="14.25" hidden="false" customHeight="false" outlineLevel="0" collapsed="false">
      <c r="A130" s="1" t="str">
        <f aca="false">SoilVeg!B130</f>
        <v>SAC</v>
      </c>
      <c r="B130" s="1" t="str">
        <f aca="false">SoilVeg!D130</f>
        <v>OPUR</v>
      </c>
      <c r="C130" s="1" t="str">
        <f aca="false">SoilVeg!A130</f>
        <v>SACOPUR</v>
      </c>
      <c r="D130" s="0" t="n">
        <f aca="false">IF(VLOOKUP(SoilVeg!C130,LU!$A$2:$O$27,15,FALSE())=0,VLOOKUP(A130,Soil!$B$2:$R$14,8,FALSE()),0.000000000001)</f>
        <v>0</v>
      </c>
      <c r="E130" s="0" t="n">
        <f aca="false">IF(VLOOKUP(SoilVeg!C130,LU!$A$2:$O$27,15,FALSE())=0,VLOOKUP(A130,Soil!$B$2:$R$14,12,FALSE()),0.000000000001)</f>
        <v>0</v>
      </c>
      <c r="F130" s="3" t="n">
        <f aca="false">VLOOKUP(A130,Soil!$B$2:$P$17,14,FALSE())</f>
        <v>0.012</v>
      </c>
      <c r="G130" s="3" t="n">
        <f aca="false">VLOOKUP(B130,LU!$B$1:$N$51,6,FALSE())</f>
        <v>0.4</v>
      </c>
      <c r="H130" s="3" t="n">
        <f aca="false">VLOOKUP(B130,LU!$B$1:$N$51,7,FALSE())</f>
        <v>0.3</v>
      </c>
      <c r="I130" s="3" t="n">
        <f aca="false">VLOOKUP(B130,LU!$B$1:$N$51,8,FALSE())</f>
        <v>6</v>
      </c>
      <c r="J130" s="3" t="n">
        <f aca="false">VLOOKUP(A130,Soil!$B$2:$P$17,13,FALSE())</f>
        <v>0</v>
      </c>
      <c r="K130" s="3" t="n">
        <f aca="false">VLOOKUP(B130,LU!$B$1:$N$51,5,FALSE())</f>
        <v>0.1</v>
      </c>
      <c r="L130" s="3" t="n">
        <f aca="false">VLOOKUP(A130,Soil!$B$2:$P$17,15,FALSE())</f>
        <v>0</v>
      </c>
      <c r="M130" s="0" t="n">
        <f aca="false">SoilVeg!G130</f>
        <v>0</v>
      </c>
      <c r="N130" s="0" t="n">
        <f aca="false">SoilVeg!H130</f>
        <v>0</v>
      </c>
      <c r="O130" s="0" t="n">
        <f aca="false">VLOOKUP(A130,Soil!$B$2:$S$14,18,FALSE())</f>
        <v>0</v>
      </c>
    </row>
    <row r="131" customFormat="false" ht="14.25" hidden="false" customHeight="false" outlineLevel="0" collapsed="false">
      <c r="A131" s="1" t="str">
        <f aca="false">SoilVeg!B131</f>
        <v>SAC</v>
      </c>
      <c r="B131" s="1" t="str">
        <f aca="false">SoilVeg!D131</f>
        <v>OPU</v>
      </c>
      <c r="C131" s="1" t="str">
        <f aca="false">SoilVeg!A131</f>
        <v>SACOPU</v>
      </c>
      <c r="D131" s="0" t="n">
        <f aca="false">IF(VLOOKUP(SoilVeg!C131,LU!$A$2:$O$27,15,FALSE())=0,VLOOKUP(A131,Soil!$B$2:$R$14,8,FALSE()),0.000000000001)</f>
        <v>0</v>
      </c>
      <c r="E131" s="0" t="n">
        <f aca="false">IF(VLOOKUP(SoilVeg!C131,LU!$A$2:$O$27,15,FALSE())=0,VLOOKUP(A131,Soil!$B$2:$R$14,12,FALSE()),0.000000000001)</f>
        <v>0</v>
      </c>
      <c r="F131" s="3" t="n">
        <f aca="false">VLOOKUP(A131,Soil!$B$2:$P$17,14,FALSE())</f>
        <v>0.012</v>
      </c>
      <c r="G131" s="3" t="n">
        <f aca="false">VLOOKUP(B131,LU!$B$1:$N$51,6,FALSE())</f>
        <v>0</v>
      </c>
      <c r="H131" s="3" t="n">
        <f aca="false">VLOOKUP(B131,LU!$B$1:$N$51,7,FALSE())</f>
        <v>0</v>
      </c>
      <c r="I131" s="3" t="n">
        <f aca="false">VLOOKUP(B131,LU!$B$1:$N$51,8,FALSE())</f>
        <v>3.5</v>
      </c>
      <c r="J131" s="3" t="n">
        <f aca="false">VLOOKUP(A131,Soil!$B$2:$P$17,13,FALSE())</f>
        <v>0</v>
      </c>
      <c r="K131" s="3" t="n">
        <f aca="false">VLOOKUP(B131,LU!$B$1:$N$51,5,FALSE())</f>
        <v>0.03</v>
      </c>
      <c r="L131" s="3" t="n">
        <f aca="false">VLOOKUP(A131,Soil!$B$2:$P$17,15,FALSE())</f>
        <v>0</v>
      </c>
      <c r="M131" s="0" t="n">
        <f aca="false">SoilVeg!G131</f>
        <v>0</v>
      </c>
      <c r="N131" s="0" t="n">
        <f aca="false">SoilVeg!H131</f>
        <v>0</v>
      </c>
      <c r="O131" s="0" t="n">
        <f aca="false">VLOOKUP(A131,Soil!$B$2:$S$14,18,FALSE())</f>
        <v>0</v>
      </c>
    </row>
    <row r="132" customFormat="false" ht="14.25" hidden="false" customHeight="false" outlineLevel="0" collapsed="false">
      <c r="A132" s="1" t="str">
        <f aca="false">SoilVeg!B132</f>
        <v>SAC</v>
      </c>
      <c r="B132" s="1" t="str">
        <f aca="false">SoilVeg!D132</f>
        <v>TP</v>
      </c>
      <c r="C132" s="1" t="str">
        <f aca="false">SoilVeg!A132</f>
        <v>SACTP</v>
      </c>
      <c r="D132" s="0" t="n">
        <f aca="false">IF(VLOOKUP(SoilVeg!C132,LU!$A$2:$O$27,15,FALSE())=0,VLOOKUP(A132,Soil!$B$2:$R$14,8,FALSE()),0.000000000001)</f>
        <v>0</v>
      </c>
      <c r="E132" s="0" t="n">
        <f aca="false">IF(VLOOKUP(SoilVeg!C132,LU!$A$2:$O$27,15,FALSE())=0,VLOOKUP(A132,Soil!$B$2:$R$14,12,FALSE()),0.000000000001)</f>
        <v>0</v>
      </c>
      <c r="F132" s="3" t="n">
        <f aca="false">VLOOKUP(A132,Soil!$B$2:$P$17,14,FALSE())</f>
        <v>0.012</v>
      </c>
      <c r="G132" s="3" t="n">
        <f aca="false">VLOOKUP(B132,LU!$B$1:$N$51,6,FALSE())</f>
        <v>1.1</v>
      </c>
      <c r="H132" s="3" t="n">
        <f aca="false">VLOOKUP(B132,LU!$B$1:$N$51,7,FALSE())</f>
        <v>0.4</v>
      </c>
      <c r="I132" s="3" t="n">
        <f aca="false">VLOOKUP(B132,LU!$B$1:$N$51,8,FALSE())</f>
        <v>7</v>
      </c>
      <c r="J132" s="3" t="n">
        <f aca="false">VLOOKUP(A132,Soil!$B$2:$P$17,13,FALSE())</f>
        <v>0</v>
      </c>
      <c r="K132" s="3" t="n">
        <f aca="false">VLOOKUP(B132,LU!$B$1:$N$51,5,FALSE())</f>
        <v>0.275</v>
      </c>
      <c r="L132" s="3" t="n">
        <f aca="false">VLOOKUP(A132,Soil!$B$2:$P$17,15,FALSE())</f>
        <v>0</v>
      </c>
      <c r="M132" s="0" t="n">
        <f aca="false">SoilVeg!G132</f>
        <v>0</v>
      </c>
      <c r="N132" s="0" t="n">
        <f aca="false">SoilVeg!H132</f>
        <v>0</v>
      </c>
      <c r="O132" s="0" t="n">
        <f aca="false">VLOOKUP(A132,Soil!$B$2:$S$14,18,FALSE())</f>
        <v>0</v>
      </c>
    </row>
    <row r="133" customFormat="false" ht="14.25" hidden="false" customHeight="false" outlineLevel="0" collapsed="false">
      <c r="A133" s="1" t="str">
        <f aca="false">SoilVeg!B133</f>
        <v>SAC</v>
      </c>
      <c r="B133" s="1" t="str">
        <f aca="false">SoilVeg!D133</f>
        <v>LP</v>
      </c>
      <c r="C133" s="1" t="str">
        <f aca="false">SoilVeg!A133</f>
        <v>SACLP</v>
      </c>
      <c r="D133" s="0" t="n">
        <f aca="false">IF(VLOOKUP(SoilVeg!C133,LU!$A$2:$O$27,15,FALSE())=0,VLOOKUP(A133,Soil!$B$2:$R$14,8,FALSE()),0.000000000001)</f>
        <v>0</v>
      </c>
      <c r="E133" s="0" t="n">
        <f aca="false">IF(VLOOKUP(SoilVeg!C133,LU!$A$2:$O$27,15,FALSE())=0,VLOOKUP(A133,Soil!$B$2:$R$14,12,FALSE()),0.000000000001)</f>
        <v>0</v>
      </c>
      <c r="F133" s="3" t="n">
        <f aca="false">VLOOKUP(A133,Soil!$B$2:$P$17,14,FALSE())</f>
        <v>0.012</v>
      </c>
      <c r="G133" s="3" t="n">
        <f aca="false">VLOOKUP(B133,LU!$B$1:$N$51,6,FALSE())</f>
        <v>3</v>
      </c>
      <c r="H133" s="3" t="n">
        <f aca="false">VLOOKUP(B133,LU!$B$1:$N$51,7,FALSE())</f>
        <v>0.62272727273</v>
      </c>
      <c r="I133" s="3" t="n">
        <f aca="false">VLOOKUP(B133,LU!$B$1:$N$51,8,FALSE())</f>
        <v>9.45454545455</v>
      </c>
      <c r="J133" s="3" t="n">
        <f aca="false">VLOOKUP(A133,Soil!$B$2:$P$17,13,FALSE())</f>
        <v>0</v>
      </c>
      <c r="K133" s="3" t="n">
        <f aca="false">VLOOKUP(B133,LU!$B$1:$N$51,5,FALSE())</f>
        <v>0.4</v>
      </c>
      <c r="L133" s="3" t="n">
        <f aca="false">VLOOKUP(A133,Soil!$B$2:$P$17,15,FALSE())</f>
        <v>0</v>
      </c>
      <c r="M133" s="0" t="n">
        <f aca="false">SoilVeg!G133</f>
        <v>0</v>
      </c>
      <c r="N133" s="0" t="n">
        <f aca="false">SoilVeg!H133</f>
        <v>0</v>
      </c>
      <c r="O133" s="0" t="n">
        <f aca="false">VLOOKUP(A133,Soil!$B$2:$S$14,18,FALSE())</f>
        <v>0</v>
      </c>
    </row>
    <row r="134" customFormat="false" ht="14.25" hidden="false" customHeight="false" outlineLevel="0" collapsed="false">
      <c r="A134" s="1" t="str">
        <f aca="false">SoilVeg!B134</f>
        <v>SAC</v>
      </c>
      <c r="B134" s="1" t="str">
        <f aca="false">SoilVeg!D134</f>
        <v>LPL</v>
      </c>
      <c r="C134" s="1" t="str">
        <f aca="false">SoilVeg!A134</f>
        <v>SACLPL</v>
      </c>
      <c r="D134" s="0" t="n">
        <f aca="false">IF(VLOOKUP(SoilVeg!C134,LU!$A$2:$O$27,15,FALSE())=0,VLOOKUP(A134,Soil!$B$2:$R$14,8,FALSE()),0.000000000001)</f>
        <v>0</v>
      </c>
      <c r="E134" s="0" t="n">
        <f aca="false">IF(VLOOKUP(SoilVeg!C134,LU!$A$2:$O$27,15,FALSE())=0,VLOOKUP(A134,Soil!$B$2:$R$14,12,FALSE()),0.000000000001)</f>
        <v>0</v>
      </c>
      <c r="F134" s="3" t="n">
        <f aca="false">VLOOKUP(A134,Soil!$B$2:$P$17,14,FALSE())</f>
        <v>0.012</v>
      </c>
      <c r="G134" s="3" t="n">
        <f aca="false">VLOOKUP(B134,LU!$B$1:$N$51,6,FALSE())</f>
        <v>4</v>
      </c>
      <c r="H134" s="3" t="n">
        <f aca="false">VLOOKUP(B134,LU!$B$1:$N$51,7,FALSE())</f>
        <v>0.62272727273</v>
      </c>
      <c r="I134" s="3" t="n">
        <f aca="false">VLOOKUP(B134,LU!$B$1:$N$51,8,FALSE())</f>
        <v>10.5</v>
      </c>
      <c r="J134" s="3" t="n">
        <f aca="false">VLOOKUP(A134,Soil!$B$2:$P$17,13,FALSE())</f>
        <v>0</v>
      </c>
      <c r="K134" s="3" t="n">
        <f aca="false">VLOOKUP(B134,LU!$B$1:$N$51,5,FALSE())</f>
        <v>0.6</v>
      </c>
      <c r="L134" s="3" t="n">
        <f aca="false">VLOOKUP(A134,Soil!$B$2:$P$17,15,FALSE())</f>
        <v>0</v>
      </c>
      <c r="M134" s="0" t="n">
        <f aca="false">SoilVeg!G134</f>
        <v>0</v>
      </c>
      <c r="N134" s="0" t="n">
        <f aca="false">SoilVeg!H134</f>
        <v>0</v>
      </c>
      <c r="O134" s="0" t="n">
        <f aca="false">VLOOKUP(A134,Soil!$B$2:$S$14,18,FALSE())</f>
        <v>0</v>
      </c>
    </row>
    <row r="135" customFormat="false" ht="14.25" hidden="false" customHeight="false" outlineLevel="0" collapsed="false">
      <c r="A135" s="1" t="str">
        <f aca="false">SoilVeg!B135</f>
        <v>SAC</v>
      </c>
      <c r="B135" s="1" t="str">
        <f aca="false">SoilVeg!D135</f>
        <v>LPJ</v>
      </c>
      <c r="C135" s="1" t="str">
        <f aca="false">SoilVeg!A135</f>
        <v>SACLPJ</v>
      </c>
      <c r="D135" s="0" t="n">
        <f aca="false">IF(VLOOKUP(SoilVeg!C135,LU!$A$2:$O$27,15,FALSE())=0,VLOOKUP(A135,Soil!$B$2:$R$14,8,FALSE()),0.000000000001)</f>
        <v>0</v>
      </c>
      <c r="E135" s="0" t="n">
        <f aca="false">IF(VLOOKUP(SoilVeg!C135,LU!$A$2:$O$27,15,FALSE())=0,VLOOKUP(A135,Soil!$B$2:$R$14,12,FALSE()),0.000000000001)</f>
        <v>0</v>
      </c>
      <c r="F135" s="3" t="n">
        <f aca="false">VLOOKUP(A135,Soil!$B$2:$P$17,14,FALSE())</f>
        <v>0.012</v>
      </c>
      <c r="G135" s="3" t="n">
        <f aca="false">VLOOKUP(B135,LU!$B$1:$N$51,6,FALSE())</f>
        <v>3</v>
      </c>
      <c r="H135" s="3" t="n">
        <f aca="false">VLOOKUP(B135,LU!$B$1:$N$51,7,FALSE())</f>
        <v>0.62272727273</v>
      </c>
      <c r="I135" s="3" t="n">
        <f aca="false">VLOOKUP(B135,LU!$B$1:$N$51,8,FALSE())</f>
        <v>6.5</v>
      </c>
      <c r="J135" s="3" t="n">
        <f aca="false">VLOOKUP(A135,Soil!$B$2:$P$17,13,FALSE())</f>
        <v>0</v>
      </c>
      <c r="K135" s="3" t="n">
        <f aca="false">VLOOKUP(B135,LU!$B$1:$N$51,5,FALSE())</f>
        <v>0.35</v>
      </c>
      <c r="L135" s="3" t="n">
        <f aca="false">VLOOKUP(A135,Soil!$B$2:$P$17,15,FALSE())</f>
        <v>0</v>
      </c>
      <c r="M135" s="0" t="n">
        <f aca="false">SoilVeg!G135</f>
        <v>0</v>
      </c>
      <c r="N135" s="0" t="n">
        <f aca="false">SoilVeg!H135</f>
        <v>0</v>
      </c>
      <c r="O135" s="0" t="n">
        <f aca="false">VLOOKUP(A135,Soil!$B$2:$S$14,18,FALSE())</f>
        <v>0</v>
      </c>
    </row>
    <row r="136" customFormat="false" ht="14.25" hidden="false" customHeight="false" outlineLevel="0" collapsed="false">
      <c r="A136" s="1" t="str">
        <f aca="false">SoilVeg!B136</f>
        <v>SAC</v>
      </c>
      <c r="B136" s="1" t="str">
        <f aca="false">SoilVeg!D136</f>
        <v>LPS</v>
      </c>
      <c r="C136" s="1" t="str">
        <f aca="false">SoilVeg!A136</f>
        <v>SACLPS</v>
      </c>
      <c r="D136" s="0" t="n">
        <f aca="false">IF(VLOOKUP(SoilVeg!C136,LU!$A$2:$O$27,15,FALSE())=0,VLOOKUP(A136,Soil!$B$2:$R$14,8,FALSE()),0.000000000001)</f>
        <v>0</v>
      </c>
      <c r="E136" s="0" t="n">
        <f aca="false">IF(VLOOKUP(SoilVeg!C136,LU!$A$2:$O$27,15,FALSE())=0,VLOOKUP(A136,Soil!$B$2:$R$14,12,FALSE()),0.000000000001)</f>
        <v>0</v>
      </c>
      <c r="F136" s="3" t="n">
        <f aca="false">VLOOKUP(A136,Soil!$B$2:$P$17,14,FALSE())</f>
        <v>0.012</v>
      </c>
      <c r="G136" s="3" t="n">
        <f aca="false">VLOOKUP(B136,LU!$B$1:$N$51,6,FALSE())</f>
        <v>4.5</v>
      </c>
      <c r="H136" s="3" t="n">
        <f aca="false">VLOOKUP(B136,LU!$B$1:$N$51,7,FALSE())</f>
        <v>0.8</v>
      </c>
      <c r="I136" s="3" t="n">
        <f aca="false">VLOOKUP(B136,LU!$B$1:$N$51,8,FALSE())</f>
        <v>15</v>
      </c>
      <c r="J136" s="3" t="n">
        <f aca="false">VLOOKUP(A136,Soil!$B$2:$P$17,13,FALSE())</f>
        <v>0</v>
      </c>
      <c r="K136" s="3" t="n">
        <f aca="false">VLOOKUP(B136,LU!$B$1:$N$51,5,FALSE())</f>
        <v>0.8</v>
      </c>
      <c r="L136" s="3" t="n">
        <f aca="false">VLOOKUP(A136,Soil!$B$2:$P$17,15,FALSE())</f>
        <v>0</v>
      </c>
      <c r="M136" s="0" t="n">
        <f aca="false">SoilVeg!G136</f>
        <v>0</v>
      </c>
      <c r="N136" s="0" t="n">
        <f aca="false">SoilVeg!H136</f>
        <v>0</v>
      </c>
      <c r="O136" s="0" t="n">
        <f aca="false">VLOOKUP(A136,Soil!$B$2:$S$14,18,FALSE())</f>
        <v>0</v>
      </c>
    </row>
    <row r="137" customFormat="false" ht="14.25" hidden="false" customHeight="false" outlineLevel="0" collapsed="false">
      <c r="A137" s="1" t="str">
        <f aca="false">SoilVeg!B137</f>
        <v>SAC</v>
      </c>
      <c r="B137" s="1" t="str">
        <f aca="false">SoilVeg!D137</f>
        <v>LPK</v>
      </c>
      <c r="C137" s="1" t="str">
        <f aca="false">SoilVeg!A137</f>
        <v>SACLPK</v>
      </c>
      <c r="D137" s="0" t="n">
        <f aca="false">IF(VLOOKUP(SoilVeg!C137,LU!$A$2:$O$27,15,FALSE())=0,VLOOKUP(A137,Soil!$B$2:$R$14,8,FALSE()),0.000000000001)</f>
        <v>0</v>
      </c>
      <c r="E137" s="0" t="n">
        <f aca="false">IF(VLOOKUP(SoilVeg!C137,LU!$A$2:$O$27,15,FALSE())=0,VLOOKUP(A137,Soil!$B$2:$R$14,12,FALSE()),0.000000000001)</f>
        <v>0</v>
      </c>
      <c r="F137" s="3" t="n">
        <f aca="false">VLOOKUP(A137,Soil!$B$2:$P$17,14,FALSE())</f>
        <v>0.012</v>
      </c>
      <c r="G137" s="3" t="n">
        <f aca="false">VLOOKUP(B137,LU!$B$1:$N$51,6,FALSE())</f>
        <v>3</v>
      </c>
      <c r="H137" s="3" t="n">
        <f aca="false">VLOOKUP(B137,LU!$B$1:$N$51,7,FALSE())</f>
        <v>0.6</v>
      </c>
      <c r="I137" s="3" t="n">
        <f aca="false">VLOOKUP(B137,LU!$B$1:$N$51,8,FALSE())</f>
        <v>15</v>
      </c>
      <c r="J137" s="3" t="n">
        <f aca="false">VLOOKUP(A137,Soil!$B$2:$P$17,13,FALSE())</f>
        <v>0</v>
      </c>
      <c r="K137" s="3" t="n">
        <f aca="false">VLOOKUP(B137,LU!$B$1:$N$51,5,FALSE())</f>
        <v>0.8</v>
      </c>
      <c r="L137" s="3" t="n">
        <f aca="false">VLOOKUP(A137,Soil!$B$2:$P$17,15,FALSE())</f>
        <v>0</v>
      </c>
      <c r="M137" s="0" t="n">
        <f aca="false">SoilVeg!G137</f>
        <v>0</v>
      </c>
      <c r="N137" s="0" t="n">
        <f aca="false">SoilVeg!H137</f>
        <v>0</v>
      </c>
      <c r="O137" s="0" t="n">
        <f aca="false">VLOOKUP(A137,Soil!$B$2:$S$14,18,FALSE())</f>
        <v>0</v>
      </c>
    </row>
    <row r="138" customFormat="false" ht="14.25" hidden="false" customHeight="false" outlineLevel="0" collapsed="false">
      <c r="A138" s="1" t="str">
        <f aca="false">SoilVeg!B138</f>
        <v>SAC</v>
      </c>
      <c r="B138" s="1" t="str">
        <f aca="false">SoilVeg!D138</f>
        <v>AZP</v>
      </c>
      <c r="C138" s="1" t="str">
        <f aca="false">SoilVeg!A138</f>
        <v>SACAZP</v>
      </c>
      <c r="D138" s="0" t="n">
        <f aca="false">IF(VLOOKUP(SoilVeg!C138,LU!$A$2:$O$27,15,FALSE())=0,VLOOKUP(A138,Soil!$B$2:$R$14,8,FALSE()),0.000000000001)</f>
        <v>1E-012</v>
      </c>
      <c r="E138" s="0" t="n">
        <f aca="false">IF(VLOOKUP(SoilVeg!C138,LU!$A$2:$O$27,15,FALSE())=0,VLOOKUP(A138,Soil!$B$2:$R$14,12,FALSE()),0.000000000001)</f>
        <v>1E-012</v>
      </c>
      <c r="F138" s="3" t="n">
        <f aca="false">VLOOKUP(A138,Soil!$B$2:$P$17,14,FALSE())</f>
        <v>0.012</v>
      </c>
      <c r="G138" s="3" t="n">
        <f aca="false">VLOOKUP(B138,LU!$B$1:$N$51,6,FALSE())</f>
        <v>0</v>
      </c>
      <c r="H138" s="3" t="n">
        <f aca="false">VLOOKUP(B138,LU!$B$1:$N$51,7,FALSE())</f>
        <v>0</v>
      </c>
      <c r="I138" s="3" t="n">
        <f aca="false">VLOOKUP(B138,LU!$B$1:$N$51,8,FALSE())</f>
        <v>2.5</v>
      </c>
      <c r="J138" s="3" t="n">
        <f aca="false">VLOOKUP(A138,Soil!$B$2:$P$17,13,FALSE())</f>
        <v>0</v>
      </c>
      <c r="K138" s="3" t="n">
        <f aca="false">VLOOKUP(B138,LU!$B$1:$N$51,5,FALSE())</f>
        <v>0.05</v>
      </c>
      <c r="L138" s="3" t="n">
        <f aca="false">VLOOKUP(A138,Soil!$B$2:$P$17,15,FALSE())</f>
        <v>0</v>
      </c>
      <c r="M138" s="0" t="n">
        <f aca="false">SoilVeg!G138</f>
        <v>100</v>
      </c>
      <c r="N138" s="0" t="n">
        <f aca="false">SoilVeg!H138</f>
        <v>1</v>
      </c>
      <c r="O138" s="0" t="n">
        <f aca="false">VLOOKUP(A138,Soil!$B$2:$S$14,18,FALSE())</f>
        <v>0</v>
      </c>
    </row>
    <row r="139" customFormat="false" ht="14.25" hidden="false" customHeight="false" outlineLevel="0" collapsed="false">
      <c r="A139" s="1" t="str">
        <f aca="false">SoilVeg!B139</f>
        <v>SAC</v>
      </c>
      <c r="B139" s="1" t="str">
        <f aca="false">SoilVeg!D139</f>
        <v>AZPN</v>
      </c>
      <c r="C139" s="1" t="str">
        <f aca="false">SoilVeg!A139</f>
        <v>SACAZPN</v>
      </c>
      <c r="D139" s="0" t="n">
        <f aca="false">IF(VLOOKUP(SoilVeg!C139,LU!$A$2:$O$27,15,FALSE())=0,VLOOKUP(A139,Soil!$B$2:$R$14,8,FALSE()),0.000000000001)</f>
        <v>1E-012</v>
      </c>
      <c r="E139" s="0" t="n">
        <f aca="false">IF(VLOOKUP(SoilVeg!C139,LU!$A$2:$O$27,15,FALSE())=0,VLOOKUP(A139,Soil!$B$2:$R$14,12,FALSE()),0.000000000001)</f>
        <v>1E-012</v>
      </c>
      <c r="F139" s="3" t="n">
        <f aca="false">VLOOKUP(A139,Soil!$B$2:$P$17,14,FALSE())</f>
        <v>0.012</v>
      </c>
      <c r="G139" s="3" t="n">
        <f aca="false">VLOOKUP(B139,LU!$B$1:$N$51,6,FALSE())</f>
        <v>0</v>
      </c>
      <c r="H139" s="3" t="n">
        <f aca="false">VLOOKUP(B139,LU!$B$1:$N$51,7,FALSE())</f>
        <v>0</v>
      </c>
      <c r="I139" s="3" t="n">
        <f aca="false">VLOOKUP(B139,LU!$B$1:$N$51,8,FALSE())</f>
        <v>0</v>
      </c>
      <c r="J139" s="3" t="n">
        <f aca="false">VLOOKUP(A139,Soil!$B$2:$P$17,13,FALSE())</f>
        <v>0</v>
      </c>
      <c r="K139" s="3" t="n">
        <f aca="false">VLOOKUP(B139,LU!$B$1:$N$51,5,FALSE())</f>
        <v>0.01</v>
      </c>
      <c r="L139" s="3" t="n">
        <f aca="false">VLOOKUP(A139,Soil!$B$2:$P$17,15,FALSE())</f>
        <v>0</v>
      </c>
      <c r="M139" s="0" t="n">
        <f aca="false">SoilVeg!G139</f>
        <v>100</v>
      </c>
      <c r="N139" s="0" t="n">
        <f aca="false">SoilVeg!H139</f>
        <v>1</v>
      </c>
      <c r="O139" s="0" t="n">
        <f aca="false">VLOOKUP(A139,Soil!$B$2:$S$14,18,FALSE())</f>
        <v>0</v>
      </c>
    </row>
    <row r="140" customFormat="false" ht="14.25" hidden="false" customHeight="false" outlineLevel="0" collapsed="false">
      <c r="A140" s="1" t="str">
        <f aca="false">SoilVeg!B140</f>
        <v>SAC</v>
      </c>
      <c r="B140" s="1" t="str">
        <f aca="false">SoilVeg!D140</f>
        <v>AZPPL</v>
      </c>
      <c r="C140" s="1" t="str">
        <f aca="false">SoilVeg!A140</f>
        <v>SACAZPPL</v>
      </c>
      <c r="D140" s="0" t="n">
        <f aca="false">IF(VLOOKUP(SoilVeg!C140,LU!$A$2:$O$27,15,FALSE())=0,VLOOKUP(A140,Soil!$B$2:$R$14,8,FALSE()),0.000000000001)</f>
        <v>0</v>
      </c>
      <c r="E140" s="0" t="n">
        <f aca="false">IF(VLOOKUP(SoilVeg!C140,LU!$A$2:$O$27,15,FALSE())=0,VLOOKUP(A140,Soil!$B$2:$R$14,12,FALSE()),0.000000000001)</f>
        <v>0</v>
      </c>
      <c r="F140" s="3" t="n">
        <f aca="false">VLOOKUP(A140,Soil!$B$2:$P$17,14,FALSE())</f>
        <v>0.012</v>
      </c>
      <c r="G140" s="3" t="n">
        <f aca="false">VLOOKUP(B140,LU!$B$1:$N$51,6,FALSE())</f>
        <v>0</v>
      </c>
      <c r="H140" s="3" t="n">
        <f aca="false">VLOOKUP(B140,LU!$B$1:$N$51,7,FALSE())</f>
        <v>0</v>
      </c>
      <c r="I140" s="3" t="n">
        <f aca="false">VLOOKUP(B140,LU!$B$1:$N$51,8,FALSE())</f>
        <v>2.5</v>
      </c>
      <c r="J140" s="3" t="n">
        <f aca="false">VLOOKUP(A140,Soil!$B$2:$P$17,13,FALSE())</f>
        <v>0</v>
      </c>
      <c r="K140" s="3" t="n">
        <f aca="false">VLOOKUP(B140,LU!$B$1:$N$51,5,FALSE())</f>
        <v>0.02</v>
      </c>
      <c r="L140" s="3" t="n">
        <f aca="false">VLOOKUP(A140,Soil!$B$2:$P$17,15,FALSE())</f>
        <v>0</v>
      </c>
      <c r="M140" s="0" t="n">
        <f aca="false">SoilVeg!G140</f>
        <v>0</v>
      </c>
      <c r="N140" s="0" t="n">
        <f aca="false">SoilVeg!H140</f>
        <v>0</v>
      </c>
      <c r="O140" s="0" t="n">
        <f aca="false">VLOOKUP(A140,Soil!$B$2:$S$14,18,FALSE())</f>
        <v>0</v>
      </c>
    </row>
    <row r="141" customFormat="false" ht="14.25" hidden="false" customHeight="false" outlineLevel="0" collapsed="false">
      <c r="A141" s="1" t="str">
        <f aca="false">SoilVeg!B141</f>
        <v>SAC</v>
      </c>
      <c r="B141" s="1" t="str">
        <f aca="false">SoilVeg!D141</f>
        <v>AZPP</v>
      </c>
      <c r="C141" s="1" t="str">
        <f aca="false">SoilVeg!A141</f>
        <v>SACAZPP</v>
      </c>
      <c r="D141" s="0" t="n">
        <f aca="false">IF(VLOOKUP(SoilVeg!C141,LU!$A$2:$O$27,15,FALSE())=0,VLOOKUP(A141,Soil!$B$2:$R$14,8,FALSE()),0.000000000001)</f>
        <v>0</v>
      </c>
      <c r="E141" s="0" t="n">
        <f aca="false">IF(VLOOKUP(SoilVeg!C141,LU!$A$2:$O$27,15,FALSE())=0,VLOOKUP(A141,Soil!$B$2:$R$14,12,FALSE()),0.000000000001)</f>
        <v>0</v>
      </c>
      <c r="F141" s="3" t="n">
        <f aca="false">VLOOKUP(A141,Soil!$B$2:$P$17,14,FALSE())</f>
        <v>0.012</v>
      </c>
      <c r="G141" s="3" t="n">
        <f aca="false">VLOOKUP(B141,LU!$B$1:$N$51,6,FALSE())</f>
        <v>0</v>
      </c>
      <c r="H141" s="3" t="n">
        <f aca="false">VLOOKUP(B141,LU!$B$1:$N$51,7,FALSE())</f>
        <v>0</v>
      </c>
      <c r="I141" s="3" t="n">
        <f aca="false">VLOOKUP(B141,LU!$B$1:$N$51,8,FALSE())</f>
        <v>7</v>
      </c>
      <c r="J141" s="3" t="n">
        <f aca="false">VLOOKUP(A141,Soil!$B$2:$P$17,13,FALSE())</f>
        <v>0</v>
      </c>
      <c r="K141" s="3" t="n">
        <f aca="false">VLOOKUP(B141,LU!$B$1:$N$51,5,FALSE())</f>
        <v>0.1</v>
      </c>
      <c r="L141" s="3" t="n">
        <f aca="false">VLOOKUP(A141,Soil!$B$2:$P$17,15,FALSE())</f>
        <v>0</v>
      </c>
      <c r="M141" s="0" t="n">
        <f aca="false">SoilVeg!G141</f>
        <v>0</v>
      </c>
      <c r="N141" s="0" t="n">
        <f aca="false">SoilVeg!H141</f>
        <v>0</v>
      </c>
      <c r="O141" s="0" t="n">
        <f aca="false">VLOOKUP(A141,Soil!$B$2:$S$14,18,FALSE())</f>
        <v>0</v>
      </c>
    </row>
    <row r="142" customFormat="false" ht="14.25" hidden="false" customHeight="false" outlineLevel="0" collapsed="false">
      <c r="A142" s="1" t="str">
        <f aca="false">SoilVeg!B142</f>
        <v>SAC</v>
      </c>
      <c r="B142" s="1" t="str">
        <f aca="false">SoilVeg!D142</f>
        <v>ETK</v>
      </c>
      <c r="C142" s="1" t="str">
        <f aca="false">SoilVeg!A142</f>
        <v>SACETK</v>
      </c>
      <c r="D142" s="0" t="n">
        <f aca="false">IF(VLOOKUP(SoilVeg!C142,LU!$A$2:$O$27,15,FALSE())=0,VLOOKUP(A142,Soil!$B$2:$R$14,8,FALSE()),0.000000000001)</f>
        <v>0</v>
      </c>
      <c r="E142" s="0" t="n">
        <f aca="false">IF(VLOOKUP(SoilVeg!C142,LU!$A$2:$O$27,15,FALSE())=0,VLOOKUP(A142,Soil!$B$2:$R$14,12,FALSE()),0.000000000001)</f>
        <v>0</v>
      </c>
      <c r="F142" s="3" t="n">
        <f aca="false">VLOOKUP(A142,Soil!$B$2:$P$17,14,FALSE())</f>
        <v>0.012</v>
      </c>
      <c r="G142" s="3" t="n">
        <f aca="false">VLOOKUP(B142,LU!$B$1:$N$51,6,FALSE())</f>
        <v>1.4</v>
      </c>
      <c r="H142" s="3" t="n">
        <f aca="false">VLOOKUP(B142,LU!$B$1:$N$51,7,FALSE())</f>
        <v>0.65</v>
      </c>
      <c r="I142" s="3" t="n">
        <f aca="false">VLOOKUP(B142,LU!$B$1:$N$51,8,FALSE())</f>
        <v>8</v>
      </c>
      <c r="J142" s="3" t="n">
        <f aca="false">VLOOKUP(A142,Soil!$B$2:$P$17,13,FALSE())</f>
        <v>0</v>
      </c>
      <c r="K142" s="3" t="n">
        <f aca="false">VLOOKUP(B142,LU!$B$1:$N$51,5,FALSE())</f>
        <v>0.35</v>
      </c>
      <c r="L142" s="3" t="n">
        <f aca="false">VLOOKUP(A142,Soil!$B$2:$P$17,15,FALSE())</f>
        <v>0</v>
      </c>
      <c r="M142" s="0" t="n">
        <f aca="false">SoilVeg!G142</f>
        <v>0</v>
      </c>
      <c r="N142" s="0" t="n">
        <f aca="false">SoilVeg!H142</f>
        <v>0</v>
      </c>
      <c r="O142" s="0" t="n">
        <f aca="false">VLOOKUP(A142,Soil!$B$2:$S$14,18,FALSE())</f>
        <v>0</v>
      </c>
    </row>
    <row r="143" customFormat="false" ht="14.25" hidden="false" customHeight="false" outlineLevel="0" collapsed="false">
      <c r="A143" s="1" t="str">
        <f aca="false">SoilVeg!B143</f>
        <v>SAC</v>
      </c>
      <c r="B143" s="1" t="str">
        <f aca="false">SoilVeg!D143</f>
        <v>ETK1</v>
      </c>
      <c r="C143" s="1" t="str">
        <f aca="false">SoilVeg!A143</f>
        <v>SACETK1</v>
      </c>
      <c r="D143" s="0" t="n">
        <f aca="false">IF(VLOOKUP(SoilVeg!C143,LU!$A$2:$O$27,15,FALSE())=0,VLOOKUP(A143,Soil!$B$2:$R$14,8,FALSE()),0.000000000001)</f>
        <v>0</v>
      </c>
      <c r="E143" s="0" t="n">
        <f aca="false">IF(VLOOKUP(SoilVeg!C143,LU!$A$2:$O$27,15,FALSE())=0,VLOOKUP(A143,Soil!$B$2:$R$14,12,FALSE()),0.000000000001)</f>
        <v>0</v>
      </c>
      <c r="F143" s="3" t="n">
        <f aca="false">VLOOKUP(A143,Soil!$B$2:$P$17,14,FALSE())</f>
        <v>0.012</v>
      </c>
      <c r="G143" s="3" t="n">
        <f aca="false">VLOOKUP(B143,LU!$B$1:$N$51,6,FALSE())</f>
        <v>1</v>
      </c>
      <c r="H143" s="3" t="n">
        <f aca="false">VLOOKUP(B143,LU!$B$1:$N$51,7,FALSE())</f>
        <v>0.4</v>
      </c>
      <c r="I143" s="3" t="n">
        <f aca="false">VLOOKUP(B143,LU!$B$1:$N$51,8,FALSE())</f>
        <v>5</v>
      </c>
      <c r="J143" s="3" t="n">
        <f aca="false">VLOOKUP(A143,Soil!$B$2:$P$17,13,FALSE())</f>
        <v>0</v>
      </c>
      <c r="K143" s="3" t="n">
        <f aca="false">VLOOKUP(B143,LU!$B$1:$N$51,5,FALSE())</f>
        <v>0.15</v>
      </c>
      <c r="L143" s="3" t="n">
        <f aca="false">VLOOKUP(A143,Soil!$B$2:$P$17,15,FALSE())</f>
        <v>0</v>
      </c>
      <c r="M143" s="0" t="n">
        <f aca="false">SoilVeg!G143</f>
        <v>0</v>
      </c>
      <c r="N143" s="0" t="n">
        <f aca="false">SoilVeg!H143</f>
        <v>0</v>
      </c>
      <c r="O143" s="0" t="n">
        <f aca="false">VLOOKUP(A143,Soil!$B$2:$S$14,18,FALSE())</f>
        <v>0</v>
      </c>
    </row>
    <row r="144" customFormat="false" ht="14.25" hidden="false" customHeight="false" outlineLevel="0" collapsed="false">
      <c r="A144" s="1" t="str">
        <f aca="false">SoilVeg!B144</f>
        <v>SAC</v>
      </c>
      <c r="B144" s="1" t="str">
        <f aca="false">SoilVeg!D144</f>
        <v>ETK2</v>
      </c>
      <c r="C144" s="1" t="str">
        <f aca="false">SoilVeg!A144</f>
        <v>SACETK2</v>
      </c>
      <c r="D144" s="0" t="n">
        <f aca="false">IF(VLOOKUP(SoilVeg!C144,LU!$A$2:$O$27,15,FALSE())=0,VLOOKUP(A144,Soil!$B$2:$R$14,8,FALSE()),0.000000000001)</f>
        <v>0</v>
      </c>
      <c r="E144" s="0" t="n">
        <f aca="false">IF(VLOOKUP(SoilVeg!C144,LU!$A$2:$O$27,15,FALSE())=0,VLOOKUP(A144,Soil!$B$2:$R$14,12,FALSE()),0.000000000001)</f>
        <v>0</v>
      </c>
      <c r="F144" s="3" t="n">
        <f aca="false">VLOOKUP(A144,Soil!$B$2:$P$17,14,FALSE())</f>
        <v>0.012</v>
      </c>
      <c r="G144" s="3" t="n">
        <f aca="false">VLOOKUP(B144,LU!$B$1:$N$51,6,FALSE())</f>
        <v>1.1</v>
      </c>
      <c r="H144" s="3" t="n">
        <f aca="false">VLOOKUP(B144,LU!$B$1:$N$51,7,FALSE())</f>
        <v>0.4</v>
      </c>
      <c r="I144" s="3" t="n">
        <f aca="false">VLOOKUP(B144,LU!$B$1:$N$51,8,FALSE())</f>
        <v>7</v>
      </c>
      <c r="J144" s="3" t="n">
        <f aca="false">VLOOKUP(A144,Soil!$B$2:$P$17,13,FALSE())</f>
        <v>0</v>
      </c>
      <c r="K144" s="3" t="n">
        <f aca="false">VLOOKUP(B144,LU!$B$1:$N$51,5,FALSE())</f>
        <v>0.35</v>
      </c>
      <c r="L144" s="3" t="n">
        <f aca="false">VLOOKUP(A144,Soil!$B$2:$P$17,15,FALSE())</f>
        <v>0</v>
      </c>
      <c r="M144" s="0" t="n">
        <f aca="false">SoilVeg!G144</f>
        <v>0</v>
      </c>
      <c r="N144" s="0" t="n">
        <f aca="false">SoilVeg!H144</f>
        <v>0</v>
      </c>
      <c r="O144" s="0" t="n">
        <f aca="false">VLOOKUP(A144,Soil!$B$2:$S$14,18,FALSE())</f>
        <v>0</v>
      </c>
    </row>
    <row r="145" customFormat="false" ht="14.25" hidden="false" customHeight="false" outlineLevel="0" collapsed="false">
      <c r="A145" s="1" t="str">
        <f aca="false">SoilVeg!B145</f>
        <v>SAC</v>
      </c>
      <c r="B145" s="1" t="str">
        <f aca="false">SoilVeg!D145</f>
        <v>ETK3</v>
      </c>
      <c r="C145" s="1" t="str">
        <f aca="false">SoilVeg!A145</f>
        <v>SACETK3</v>
      </c>
      <c r="D145" s="0" t="n">
        <f aca="false">IF(VLOOKUP(SoilVeg!C145,LU!$A$2:$O$27,15,FALSE())=0,VLOOKUP(A145,Soil!$B$2:$R$14,8,FALSE()),0.000000000001)</f>
        <v>0</v>
      </c>
      <c r="E145" s="0" t="n">
        <f aca="false">IF(VLOOKUP(SoilVeg!C145,LU!$A$2:$O$27,15,FALSE())=0,VLOOKUP(A145,Soil!$B$2:$R$14,12,FALSE()),0.000000000001)</f>
        <v>0</v>
      </c>
      <c r="F145" s="0" t="n">
        <f aca="false">VLOOKUP(A145,Soil!$B$2:$P$17,14,FALSE())</f>
        <v>0.012</v>
      </c>
      <c r="G145" s="0" t="n">
        <f aca="false">VLOOKUP(B145,LU!$B$1:$N$51,6,FALSE())</f>
        <v>1.35454545455</v>
      </c>
      <c r="H145" s="0" t="n">
        <f aca="false">VLOOKUP(B145,LU!$B$1:$N$51,7,FALSE())</f>
        <v>0.62272727273</v>
      </c>
      <c r="I145" s="0" t="n">
        <f aca="false">VLOOKUP(B145,LU!$B$1:$N$51,8,FALSE())</f>
        <v>10</v>
      </c>
      <c r="J145" s="0" t="n">
        <f aca="false">VLOOKUP(A145,Soil!$B$2:$P$17,13,FALSE())</f>
        <v>0</v>
      </c>
      <c r="K145" s="0" t="n">
        <f aca="false">VLOOKUP(B145,LU!$B$1:$N$51,5,FALSE())</f>
        <v>0.4</v>
      </c>
      <c r="L145" s="0" t="n">
        <f aca="false">VLOOKUP(A145,Soil!$B$2:$P$17,15,FALSE())</f>
        <v>0</v>
      </c>
      <c r="M145" s="0" t="n">
        <f aca="false">SoilVeg!G145</f>
        <v>0</v>
      </c>
      <c r="N145" s="0" t="n">
        <f aca="false">SoilVeg!H145</f>
        <v>0</v>
      </c>
      <c r="O145" s="0" t="n">
        <f aca="false">VLOOKUP(A145,Soil!$B$2:$S$14,18,FALSE())</f>
        <v>0</v>
      </c>
    </row>
    <row r="146" customFormat="false" ht="14.25" hidden="false" customHeight="false" outlineLevel="0" collapsed="false">
      <c r="A146" s="1" t="str">
        <f aca="false">SoilVeg!B146</f>
        <v>SAC</v>
      </c>
      <c r="B146" s="1" t="str">
        <f aca="false">SoilVeg!D146</f>
        <v>VT</v>
      </c>
      <c r="C146" s="1" t="str">
        <f aca="false">SoilVeg!A146</f>
        <v>SACVT</v>
      </c>
      <c r="D146" s="0" t="n">
        <f aca="false">IF(VLOOKUP(SoilVeg!C146,LU!$A$2:$O$27,15,FALSE())=0,VLOOKUP(A146,Soil!$B$2:$R$14,8,FALSE()),0.000000000001)</f>
        <v>1E-012</v>
      </c>
      <c r="E146" s="0" t="n">
        <f aca="false">IF(VLOOKUP(SoilVeg!C146,LU!$A$2:$O$27,15,FALSE())=0,VLOOKUP(A146,Soil!$B$2:$R$14,12,FALSE()),0.000000000001)</f>
        <v>1E-012</v>
      </c>
      <c r="F146" s="0" t="n">
        <f aca="false">VLOOKUP(A146,Soil!$B$2:$P$17,14,FALSE())</f>
        <v>0.012</v>
      </c>
      <c r="G146" s="0" t="n">
        <f aca="false">VLOOKUP(B146,LU!$B$1:$N$51,6,FALSE())</f>
        <v>0</v>
      </c>
      <c r="H146" s="0" t="n">
        <f aca="false">VLOOKUP(B146,LU!$B$1:$N$51,7,FALSE())</f>
        <v>0</v>
      </c>
      <c r="I146" s="0" t="n">
        <f aca="false">VLOOKUP(B146,LU!$B$1:$N$51,8,FALSE())</f>
        <v>0</v>
      </c>
      <c r="J146" s="0" t="n">
        <f aca="false">VLOOKUP(A146,Soil!$B$2:$P$17,13,FALSE())</f>
        <v>0</v>
      </c>
      <c r="K146" s="0" t="n">
        <f aca="false">VLOOKUP(B146,LU!$B$1:$N$51,5,FALSE())</f>
        <v>0.03</v>
      </c>
      <c r="L146" s="0" t="n">
        <f aca="false">VLOOKUP(A146,Soil!$B$2:$P$17,15,FALSE())</f>
        <v>0</v>
      </c>
      <c r="M146" s="0" t="n">
        <f aca="false">SoilVeg!G146</f>
        <v>100</v>
      </c>
      <c r="N146" s="0" t="n">
        <f aca="false">SoilVeg!H146</f>
        <v>1</v>
      </c>
      <c r="O146" s="0" t="n">
        <f aca="false">VLOOKUP(A146,Soil!$B$2:$S$14,18,FALSE())</f>
        <v>0</v>
      </c>
    </row>
    <row r="147" customFormat="false" ht="14.25" hidden="false" customHeight="false" outlineLevel="0" collapsed="false">
      <c r="A147" s="1" t="str">
        <f aca="false">SoilVeg!B147</f>
        <v>SAC</v>
      </c>
      <c r="B147" s="1" t="str">
        <f aca="false">SoilVeg!D147</f>
        <v>VP</v>
      </c>
      <c r="C147" s="1" t="str">
        <f aca="false">SoilVeg!A147</f>
        <v>SACVP</v>
      </c>
      <c r="D147" s="0" t="n">
        <f aca="false">IF(VLOOKUP(SoilVeg!C147,LU!$A$2:$O$27,15,FALSE())=0,VLOOKUP(A147,Soil!$B$2:$R$14,8,FALSE()),0.000000000001)</f>
        <v>1E-012</v>
      </c>
      <c r="E147" s="0" t="n">
        <f aca="false">IF(VLOOKUP(SoilVeg!C147,LU!$A$2:$O$27,15,FALSE())=0,VLOOKUP(A147,Soil!$B$2:$R$14,12,FALSE()),0.000000000001)</f>
        <v>1E-012</v>
      </c>
      <c r="F147" s="0" t="n">
        <f aca="false">VLOOKUP(A147,Soil!$B$2:$P$17,14,FALSE())</f>
        <v>0.012</v>
      </c>
      <c r="G147" s="0" t="n">
        <f aca="false">VLOOKUP(B147,LU!$B$1:$N$51,6,FALSE())</f>
        <v>0</v>
      </c>
      <c r="H147" s="0" t="n">
        <f aca="false">VLOOKUP(B147,LU!$B$1:$N$51,7,FALSE())</f>
        <v>0</v>
      </c>
      <c r="I147" s="0" t="n">
        <f aca="false">VLOOKUP(B147,LU!$B$1:$N$51,8,FALSE())</f>
        <v>0</v>
      </c>
      <c r="J147" s="0" t="n">
        <f aca="false">VLOOKUP(A147,Soil!$B$2:$P$17,13,FALSE())</f>
        <v>0</v>
      </c>
      <c r="K147" s="0" t="n">
        <f aca="false">VLOOKUP(B147,LU!$B$1:$N$51,5,FALSE())</f>
        <v>0.01</v>
      </c>
      <c r="L147" s="0" t="n">
        <f aca="false">VLOOKUP(A147,Soil!$B$2:$P$17,15,FALSE())</f>
        <v>0</v>
      </c>
      <c r="M147" s="0" t="n">
        <f aca="false">SoilVeg!G147</f>
        <v>100</v>
      </c>
      <c r="N147" s="0" t="n">
        <f aca="false">SoilVeg!H147</f>
        <v>1</v>
      </c>
      <c r="O147" s="0" t="n">
        <f aca="false">VLOOKUP(A147,Soil!$B$2:$S$14,18,FALSE())</f>
        <v>0</v>
      </c>
    </row>
    <row r="148" customFormat="false" ht="14.25" hidden="false" customHeight="false" outlineLevel="0" collapsed="false">
      <c r="A148" s="1" t="str">
        <f aca="false">SoilVeg!B148</f>
        <v>SAC</v>
      </c>
      <c r="B148" s="1" t="str">
        <f aca="false">SoilVeg!D148</f>
        <v>TPT</v>
      </c>
      <c r="C148" s="1" t="str">
        <f aca="false">SoilVeg!A148</f>
        <v>SACTPT</v>
      </c>
      <c r="D148" s="0" t="n">
        <f aca="false">IF(VLOOKUP(SoilVeg!C148,LU!$A$2:$O$27,15,FALSE())=0,VLOOKUP(A148,Soil!$B$2:$R$14,8,FALSE()),0.000000000001)</f>
        <v>0</v>
      </c>
      <c r="E148" s="0" t="n">
        <f aca="false">IF(VLOOKUP(SoilVeg!C148,LU!$A$2:$O$27,15,FALSE())=0,VLOOKUP(A148,Soil!$B$2:$R$14,12,FALSE()),0.000000000001)</f>
        <v>0</v>
      </c>
      <c r="F148" s="0" t="n">
        <f aca="false">VLOOKUP(A148,Soil!$B$2:$P$17,14,FALSE())</f>
        <v>0.012</v>
      </c>
      <c r="G148" s="0" t="n">
        <f aca="false">VLOOKUP(B148,LU!$B$1:$N$51,6,FALSE())</f>
        <v>1.1</v>
      </c>
      <c r="H148" s="0" t="n">
        <f aca="false">VLOOKUP(B148,LU!$B$1:$N$51,7,FALSE())</f>
        <v>0.4</v>
      </c>
      <c r="I148" s="0" t="n">
        <f aca="false">VLOOKUP(B148,LU!$B$1:$N$51,8,FALSE())</f>
        <v>7</v>
      </c>
      <c r="J148" s="0" t="n">
        <f aca="false">VLOOKUP(A148,Soil!$B$2:$P$17,13,FALSE())</f>
        <v>0</v>
      </c>
      <c r="K148" s="0" t="n">
        <f aca="false">VLOOKUP(B148,LU!$B$1:$N$51,5,FALSE())</f>
        <v>0.275</v>
      </c>
      <c r="L148" s="0" t="n">
        <f aca="false">VLOOKUP(A148,Soil!$B$2:$P$17,15,FALSE())</f>
        <v>0</v>
      </c>
      <c r="M148" s="0" t="n">
        <f aca="false">SoilVeg!G148</f>
        <v>0</v>
      </c>
      <c r="N148" s="0" t="n">
        <f aca="false">SoilVeg!H148</f>
        <v>0</v>
      </c>
      <c r="O148" s="0" t="n">
        <f aca="false">VLOOKUP(A148,Soil!$B$2:$S$14,18,FALSE())</f>
        <v>0</v>
      </c>
    </row>
    <row r="149" customFormat="false" ht="14.25" hidden="false" customHeight="false" outlineLevel="0" collapsed="false">
      <c r="A149" s="1" t="str">
        <f aca="false">SoilVeg!B149</f>
        <v>SAC</v>
      </c>
      <c r="B149" s="1" t="str">
        <f aca="false">SoilVeg!D149</f>
        <v>VPT</v>
      </c>
      <c r="C149" s="1" t="str">
        <f aca="false">SoilVeg!A149</f>
        <v>SACVPT</v>
      </c>
      <c r="D149" s="0" t="n">
        <f aca="false">IF(VLOOKUP(SoilVeg!C149,LU!$A$2:$O$27,15,FALSE())=0,VLOOKUP(A149,Soil!$B$2:$R$14,8,FALSE()),0.000000000001)</f>
        <v>1E-012</v>
      </c>
      <c r="E149" s="0" t="n">
        <f aca="false">IF(VLOOKUP(SoilVeg!C149,LU!$A$2:$O$27,15,FALSE())=0,VLOOKUP(A149,Soil!$B$2:$R$14,12,FALSE()),0.000000000001)</f>
        <v>1E-012</v>
      </c>
      <c r="F149" s="0" t="n">
        <f aca="false">VLOOKUP(A149,Soil!$B$2:$P$17,14,FALSE())</f>
        <v>0.012</v>
      </c>
      <c r="G149" s="0" t="n">
        <f aca="false">VLOOKUP(B149,LU!$B$1:$N$51,6,FALSE())</f>
        <v>0</v>
      </c>
      <c r="H149" s="0" t="n">
        <f aca="false">VLOOKUP(B149,LU!$B$1:$N$51,7,FALSE())</f>
        <v>0</v>
      </c>
      <c r="I149" s="0" t="n">
        <f aca="false">VLOOKUP(B149,LU!$B$1:$N$51,8,FALSE())</f>
        <v>150</v>
      </c>
      <c r="J149" s="0" t="n">
        <f aca="false">VLOOKUP(A149,Soil!$B$2:$P$17,13,FALSE())</f>
        <v>0</v>
      </c>
      <c r="K149" s="0" t="n">
        <f aca="false">VLOOKUP(B149,LU!$B$1:$N$51,5,FALSE())</f>
        <v>0.01</v>
      </c>
      <c r="L149" s="0" t="n">
        <f aca="false">VLOOKUP(A149,Soil!$B$2:$P$17,15,FALSE())</f>
        <v>0</v>
      </c>
      <c r="M149" s="0" t="n">
        <f aca="false">SoilVeg!G149</f>
        <v>100</v>
      </c>
      <c r="N149" s="0" t="n">
        <f aca="false">SoilVeg!H149</f>
        <v>1</v>
      </c>
      <c r="O149" s="0" t="n">
        <f aca="false">VLOOKUP(A149,Soil!$B$2:$S$14,18,FALSE())</f>
        <v>0</v>
      </c>
    </row>
    <row r="150" customFormat="false" ht="14.25" hidden="false" customHeight="false" outlineLevel="0" collapsed="false">
      <c r="A150" s="1" t="str">
        <f aca="false">SoilVeg!B150</f>
        <v>SAC</v>
      </c>
      <c r="B150" s="1" t="str">
        <f aca="false">SoilVeg!D150</f>
        <v>MOK</v>
      </c>
      <c r="C150" s="1" t="str">
        <f aca="false">SoilVeg!A150</f>
        <v>SACMOK</v>
      </c>
      <c r="D150" s="0" t="n">
        <f aca="false">IF(VLOOKUP(SoilVeg!C150,LU!$A$2:$O$27,15,FALSE())=0,VLOOKUP(A150,Soil!$B$2:$R$14,8,FALSE()),0.000000000001)</f>
        <v>0</v>
      </c>
      <c r="E150" s="0" t="n">
        <f aca="false">IF(VLOOKUP(SoilVeg!C150,LU!$A$2:$O$27,15,FALSE())=0,VLOOKUP(A150,Soil!$B$2:$R$14,12,FALSE()),0.000000000001)</f>
        <v>0</v>
      </c>
      <c r="F150" s="0" t="n">
        <f aca="false">VLOOKUP(A150,Soil!$B$2:$P$17,14,FALSE())</f>
        <v>0.012</v>
      </c>
      <c r="G150" s="0" t="n">
        <f aca="false">VLOOKUP(B150,LU!$B$1:$N$51,6,FALSE())</f>
        <v>1.35454545455</v>
      </c>
      <c r="H150" s="0" t="n">
        <f aca="false">VLOOKUP(B150,LU!$B$1:$N$51,7,FALSE())</f>
        <v>0.62272727273</v>
      </c>
      <c r="I150" s="0" t="n">
        <f aca="false">VLOOKUP(B150,LU!$B$1:$N$51,8,FALSE())</f>
        <v>10</v>
      </c>
      <c r="J150" s="0" t="n">
        <f aca="false">VLOOKUP(A150,Soil!$B$2:$P$17,13,FALSE())</f>
        <v>0</v>
      </c>
      <c r="K150" s="0" t="n">
        <f aca="false">VLOOKUP(B150,LU!$B$1:$N$51,5,FALSE())</f>
        <v>0.4</v>
      </c>
      <c r="L150" s="0" t="n">
        <f aca="false">VLOOKUP(A150,Soil!$B$2:$P$17,15,FALSE())</f>
        <v>0</v>
      </c>
      <c r="M150" s="0" t="n">
        <f aca="false">SoilVeg!G150</f>
        <v>0</v>
      </c>
      <c r="N150" s="0" t="n">
        <f aca="false">SoilVeg!H150</f>
        <v>0</v>
      </c>
      <c r="O150" s="0" t="n">
        <f aca="false">VLOOKUP(A150,Soil!$B$2:$S$14,18,FALSE())</f>
        <v>0</v>
      </c>
    </row>
    <row r="151" customFormat="false" ht="14.25" hidden="false" customHeight="false" outlineLevel="0" collapsed="false">
      <c r="A151" s="1" t="str">
        <f aca="false">SoilVeg!B151</f>
        <v>SAC</v>
      </c>
      <c r="B151" s="1" t="str">
        <f aca="false">SoilVeg!D151</f>
        <v>RET</v>
      </c>
      <c r="C151" s="1" t="str">
        <f aca="false">SoilVeg!A151</f>
        <v>SACRET</v>
      </c>
      <c r="D151" s="0" t="n">
        <f aca="false">IF(VLOOKUP(SoilVeg!C151,LU!$A$2:$O$27,15,FALSE())=0,VLOOKUP(A151,Soil!$B$2:$R$14,8,FALSE()),0.000000000001)</f>
        <v>0</v>
      </c>
      <c r="E151" s="0" t="n">
        <f aca="false">IF(VLOOKUP(SoilVeg!C151,LU!$A$2:$O$27,15,FALSE())=0,VLOOKUP(A151,Soil!$B$2:$R$14,12,FALSE()),0.000000000001)</f>
        <v>0</v>
      </c>
      <c r="F151" s="0" t="n">
        <f aca="false">VLOOKUP(A151,Soil!$B$2:$P$17,14,FALSE())</f>
        <v>0.012</v>
      </c>
      <c r="G151" s="0" t="n">
        <f aca="false">VLOOKUP(B151,LU!$B$1:$N$51,6,FALSE())</f>
        <v>1.1</v>
      </c>
      <c r="H151" s="0" t="n">
        <f aca="false">VLOOKUP(B151,LU!$B$1:$N$51,7,FALSE())</f>
        <v>0.4</v>
      </c>
      <c r="I151" s="0" t="n">
        <f aca="false">VLOOKUP(B151,LU!$B$1:$N$51,8,FALSE())</f>
        <v>150</v>
      </c>
      <c r="J151" s="0" t="n">
        <f aca="false">VLOOKUP(A151,Soil!$B$2:$P$17,13,FALSE())</f>
        <v>0</v>
      </c>
      <c r="K151" s="0" t="n">
        <f aca="false">VLOOKUP(B151,LU!$B$1:$N$51,5,FALSE())</f>
        <v>0.275</v>
      </c>
      <c r="L151" s="0" t="n">
        <f aca="false">VLOOKUP(A151,Soil!$B$2:$P$17,15,FALSE())</f>
        <v>0</v>
      </c>
      <c r="M151" s="0" t="n">
        <f aca="false">SoilVeg!G151</f>
        <v>0</v>
      </c>
      <c r="N151" s="0" t="n">
        <f aca="false">SoilVeg!H151</f>
        <v>0</v>
      </c>
      <c r="O151" s="0" t="n">
        <f aca="false">VLOOKUP(A151,Soil!$B$2:$S$14,18,FALSE())</f>
        <v>0</v>
      </c>
    </row>
    <row r="152" customFormat="false" ht="14.25" hidden="false" customHeight="false" outlineLevel="0" collapsed="false">
      <c r="A152" s="1" t="str">
        <f aca="false">SoilVeg!B152</f>
        <v>SACL</v>
      </c>
      <c r="B152" s="1" t="str">
        <f aca="false">SoilVeg!D152</f>
        <v>OP</v>
      </c>
      <c r="C152" s="1" t="str">
        <f aca="false">SoilVeg!A152</f>
        <v>SACLOP</v>
      </c>
      <c r="D152" s="0" t="n">
        <f aca="false">IF(VLOOKUP(SoilVeg!C152,LU!$A$2:$O$27,15,FALSE())=0,VLOOKUP(A152,Soil!$B$2:$R$14,8,FALSE()),0.000000000001)</f>
        <v>5.89153993055555E-006</v>
      </c>
      <c r="E152" s="0" t="n">
        <f aca="false">IF(VLOOKUP(SoilVeg!C152,LU!$A$2:$O$27,15,FALSE())=0,VLOOKUP(A152,Soil!$B$2:$R$14,12,FALSE()),0.000000000001)</f>
        <v>3.45405909479001E-005</v>
      </c>
      <c r="F152" s="0" t="n">
        <f aca="false">VLOOKUP(A152,Soil!$B$2:$P$17,14,FALSE())</f>
        <v>0.012</v>
      </c>
      <c r="G152" s="0" t="n">
        <f aca="false">VLOOKUP(B152,LU!$B$1:$N$51,6,FALSE())</f>
        <v>0.16</v>
      </c>
      <c r="H152" s="0" t="n">
        <f aca="false">VLOOKUP(B152,LU!$B$1:$N$51,7,FALSE())</f>
        <v>0.13</v>
      </c>
      <c r="I152" s="0" t="n">
        <f aca="false">VLOOKUP(B152,LU!$B$1:$N$51,8,FALSE())</f>
        <v>5</v>
      </c>
      <c r="J152" s="0" t="n">
        <f aca="false">VLOOKUP(A152,Soil!$B$2:$P$17,13,FALSE())</f>
        <v>1.7025</v>
      </c>
      <c r="K152" s="0" t="n">
        <f aca="false">VLOOKUP(B152,LU!$B$1:$N$51,5,FALSE())</f>
        <v>0.075</v>
      </c>
      <c r="L152" s="0" t="n">
        <f aca="false">VLOOKUP(A152,Soil!$B$2:$P$17,15,FALSE())</f>
        <v>0.6028</v>
      </c>
      <c r="M152" s="0" t="n">
        <f aca="false">SoilVeg!G152</f>
        <v>11.1</v>
      </c>
      <c r="N152" s="0" t="n">
        <f aca="false">SoilVeg!H152</f>
        <v>0.264</v>
      </c>
      <c r="O152" s="0" t="n">
        <f aca="false">VLOOKUP(A152,Soil!$B$2:$S$14,18,FALSE())</f>
        <v>0.15</v>
      </c>
    </row>
    <row r="153" customFormat="false" ht="14.25" hidden="false" customHeight="false" outlineLevel="0" collapsed="false">
      <c r="A153" s="1" t="str">
        <f aca="false">SoilVeg!B153</f>
        <v>SACL</v>
      </c>
      <c r="B153" s="1" t="str">
        <f aca="false">SoilVeg!D153</f>
        <v>OPTP</v>
      </c>
      <c r="C153" s="1" t="str">
        <f aca="false">SoilVeg!A153</f>
        <v>SACLOPTP</v>
      </c>
      <c r="D153" s="0" t="n">
        <f aca="false">IF(VLOOKUP(SoilVeg!C153,LU!$A$2:$O$27,15,FALSE())=0,VLOOKUP(A153,Soil!$B$2:$R$14,8,FALSE()),0.000000000001)</f>
        <v>5.89153993055555E-006</v>
      </c>
      <c r="E153" s="0" t="n">
        <f aca="false">IF(VLOOKUP(SoilVeg!C153,LU!$A$2:$O$27,15,FALSE())=0,VLOOKUP(A153,Soil!$B$2:$R$14,12,FALSE()),0.000000000001)</f>
        <v>3.45405909479001E-005</v>
      </c>
      <c r="F153" s="0" t="n">
        <f aca="false">VLOOKUP(A153,Soil!$B$2:$P$17,14,FALSE())</f>
        <v>0.012</v>
      </c>
      <c r="G153" s="0" t="n">
        <f aca="false">VLOOKUP(B153,LU!$B$1:$N$51,6,FALSE())</f>
        <v>1.1</v>
      </c>
      <c r="H153" s="0" t="n">
        <f aca="false">VLOOKUP(B153,LU!$B$1:$N$51,7,FALSE())</f>
        <v>0.4</v>
      </c>
      <c r="I153" s="0" t="n">
        <f aca="false">VLOOKUP(B153,LU!$B$1:$N$51,8,FALSE())</f>
        <v>7</v>
      </c>
      <c r="J153" s="0" t="n">
        <f aca="false">VLOOKUP(A153,Soil!$B$2:$P$17,13,FALSE())</f>
        <v>1.7025</v>
      </c>
      <c r="K153" s="0" t="n">
        <f aca="false">VLOOKUP(B153,LU!$B$1:$N$51,5,FALSE())</f>
        <v>0.275</v>
      </c>
      <c r="L153" s="0" t="n">
        <f aca="false">VLOOKUP(A153,Soil!$B$2:$P$17,15,FALSE())</f>
        <v>0.6028</v>
      </c>
      <c r="M153" s="0" t="n">
        <f aca="false">SoilVeg!G153</f>
        <v>22.2</v>
      </c>
      <c r="N153" s="0" t="n">
        <f aca="false">SoilVeg!H153</f>
        <v>0.264</v>
      </c>
      <c r="O153" s="0" t="n">
        <f aca="false">VLOOKUP(A153,Soil!$B$2:$S$14,18,FALSE())</f>
        <v>0.15</v>
      </c>
    </row>
    <row r="154" customFormat="false" ht="14.25" hidden="false" customHeight="false" outlineLevel="0" collapsed="false">
      <c r="A154" s="1" t="str">
        <f aca="false">SoilVeg!B154</f>
        <v>SACL</v>
      </c>
      <c r="B154" s="1" t="str">
        <f aca="false">SoilVeg!D154</f>
        <v>OPSR</v>
      </c>
      <c r="C154" s="1" t="str">
        <f aca="false">SoilVeg!A154</f>
        <v>SACLOPSR</v>
      </c>
      <c r="D154" s="0" t="n">
        <f aca="false">IF(VLOOKUP(SoilVeg!C154,LU!$A$2:$O$27,15,FALSE())=0,VLOOKUP(A154,Soil!$B$2:$R$14,8,FALSE()),0.000000000001)</f>
        <v>5.89153993055555E-006</v>
      </c>
      <c r="E154" s="0" t="n">
        <f aca="false">IF(VLOOKUP(SoilVeg!C154,LU!$A$2:$O$27,15,FALSE())=0,VLOOKUP(A154,Soil!$B$2:$R$14,12,FALSE()),0.000000000001)</f>
        <v>3.45405909479001E-005</v>
      </c>
      <c r="F154" s="0" t="n">
        <f aca="false">VLOOKUP(A154,Soil!$B$2:$P$17,14,FALSE())</f>
        <v>0.012</v>
      </c>
      <c r="G154" s="0" t="n">
        <f aca="false">VLOOKUP(B154,LU!$B$1:$N$51,6,FALSE())</f>
        <v>0.26</v>
      </c>
      <c r="H154" s="0" t="n">
        <f aca="false">VLOOKUP(B154,LU!$B$1:$N$51,7,FALSE())</f>
        <v>0.25</v>
      </c>
      <c r="I154" s="0" t="n">
        <f aca="false">VLOOKUP(B154,LU!$B$1:$N$51,8,FALSE())</f>
        <v>4</v>
      </c>
      <c r="J154" s="0" t="n">
        <f aca="false">VLOOKUP(A154,Soil!$B$2:$P$17,13,FALSE())</f>
        <v>1.7025</v>
      </c>
      <c r="K154" s="0" t="n">
        <f aca="false">VLOOKUP(B154,LU!$B$1:$N$51,5,FALSE())</f>
        <v>0.06</v>
      </c>
      <c r="L154" s="0" t="n">
        <f aca="false">VLOOKUP(A154,Soil!$B$2:$P$17,15,FALSE())</f>
        <v>0.6028</v>
      </c>
      <c r="M154" s="0" t="n">
        <f aca="false">SoilVeg!G154</f>
        <v>8.88</v>
      </c>
      <c r="N154" s="0" t="n">
        <f aca="false">SoilVeg!H154</f>
        <v>0.264</v>
      </c>
      <c r="O154" s="0" t="n">
        <f aca="false">VLOOKUP(A154,Soil!$B$2:$S$14,18,FALSE())</f>
        <v>0.15</v>
      </c>
    </row>
    <row r="155" customFormat="false" ht="14.25" hidden="false" customHeight="false" outlineLevel="0" collapsed="false">
      <c r="A155" s="1" t="str">
        <f aca="false">SoilVeg!B155</f>
        <v>SACL</v>
      </c>
      <c r="B155" s="1" t="str">
        <f aca="false">SoilVeg!D155</f>
        <v>OPUR</v>
      </c>
      <c r="C155" s="1" t="str">
        <f aca="false">SoilVeg!A155</f>
        <v>SACLOPUR</v>
      </c>
      <c r="D155" s="0" t="n">
        <f aca="false">IF(VLOOKUP(SoilVeg!C155,LU!$A$2:$O$27,15,FALSE())=0,VLOOKUP(A155,Soil!$B$2:$R$14,8,FALSE()),0.000000000001)</f>
        <v>5.89153993055555E-006</v>
      </c>
      <c r="E155" s="0" t="n">
        <f aca="false">IF(VLOOKUP(SoilVeg!C155,LU!$A$2:$O$27,15,FALSE())=0,VLOOKUP(A155,Soil!$B$2:$R$14,12,FALSE()),0.000000000001)</f>
        <v>3.45405909479001E-005</v>
      </c>
      <c r="F155" s="0" t="n">
        <f aca="false">VLOOKUP(A155,Soil!$B$2:$P$17,14,FALSE())</f>
        <v>0.012</v>
      </c>
      <c r="G155" s="0" t="n">
        <f aca="false">VLOOKUP(B155,LU!$B$1:$N$51,6,FALSE())</f>
        <v>0.4</v>
      </c>
      <c r="H155" s="0" t="n">
        <f aca="false">VLOOKUP(B155,LU!$B$1:$N$51,7,FALSE())</f>
        <v>0.3</v>
      </c>
      <c r="I155" s="0" t="n">
        <f aca="false">VLOOKUP(B155,LU!$B$1:$N$51,8,FALSE())</f>
        <v>6</v>
      </c>
      <c r="J155" s="0" t="n">
        <f aca="false">VLOOKUP(A155,Soil!$B$2:$P$17,13,FALSE())</f>
        <v>1.7025</v>
      </c>
      <c r="K155" s="0" t="n">
        <f aca="false">VLOOKUP(B155,LU!$B$1:$N$51,5,FALSE())</f>
        <v>0.1</v>
      </c>
      <c r="L155" s="0" t="n">
        <f aca="false">VLOOKUP(A155,Soil!$B$2:$P$17,15,FALSE())</f>
        <v>0.6028</v>
      </c>
      <c r="M155" s="0" t="n">
        <f aca="false">SoilVeg!G155</f>
        <v>11.1</v>
      </c>
      <c r="N155" s="0" t="n">
        <f aca="false">SoilVeg!H155</f>
        <v>0.264</v>
      </c>
      <c r="O155" s="0" t="n">
        <f aca="false">VLOOKUP(A155,Soil!$B$2:$S$14,18,FALSE())</f>
        <v>0.15</v>
      </c>
    </row>
    <row r="156" customFormat="false" ht="14.25" hidden="false" customHeight="false" outlineLevel="0" collapsed="false">
      <c r="A156" s="1" t="str">
        <f aca="false">SoilVeg!B156</f>
        <v>SACL</v>
      </c>
      <c r="B156" s="1" t="str">
        <f aca="false">SoilVeg!D156</f>
        <v>OPU</v>
      </c>
      <c r="C156" s="1" t="str">
        <f aca="false">SoilVeg!A156</f>
        <v>SACLOPU</v>
      </c>
      <c r="D156" s="0" t="n">
        <f aca="false">IF(VLOOKUP(SoilVeg!C156,LU!$A$2:$O$27,15,FALSE())=0,VLOOKUP(A156,Soil!$B$2:$R$14,8,FALSE()),0.000000000001)</f>
        <v>5.89153993055555E-006</v>
      </c>
      <c r="E156" s="0" t="n">
        <f aca="false">IF(VLOOKUP(SoilVeg!C156,LU!$A$2:$O$27,15,FALSE())=0,VLOOKUP(A156,Soil!$B$2:$R$14,12,FALSE()),0.000000000001)</f>
        <v>3.45405909479001E-005</v>
      </c>
      <c r="F156" s="0" t="n">
        <f aca="false">VLOOKUP(A156,Soil!$B$2:$P$17,14,FALSE())</f>
        <v>0.012</v>
      </c>
      <c r="G156" s="0" t="n">
        <f aca="false">VLOOKUP(B156,LU!$B$1:$N$51,6,FALSE())</f>
        <v>0</v>
      </c>
      <c r="H156" s="0" t="n">
        <f aca="false">VLOOKUP(B156,LU!$B$1:$N$51,7,FALSE())</f>
        <v>0</v>
      </c>
      <c r="I156" s="0" t="n">
        <f aca="false">VLOOKUP(B156,LU!$B$1:$N$51,8,FALSE())</f>
        <v>3.5</v>
      </c>
      <c r="J156" s="0" t="n">
        <f aca="false">VLOOKUP(A156,Soil!$B$2:$P$17,13,FALSE())</f>
        <v>1.7025</v>
      </c>
      <c r="K156" s="0" t="n">
        <f aca="false">VLOOKUP(B156,LU!$B$1:$N$51,5,FALSE())</f>
        <v>0.03</v>
      </c>
      <c r="L156" s="0" t="n">
        <f aca="false">VLOOKUP(A156,Soil!$B$2:$P$17,15,FALSE())</f>
        <v>0.6028</v>
      </c>
      <c r="M156" s="0" t="n">
        <f aca="false">SoilVeg!G156</f>
        <v>7.4</v>
      </c>
      <c r="N156" s="0" t="n">
        <f aca="false">SoilVeg!H156</f>
        <v>0.264</v>
      </c>
      <c r="O156" s="0" t="n">
        <f aca="false">VLOOKUP(A156,Soil!$B$2:$S$14,18,FALSE())</f>
        <v>0.15</v>
      </c>
    </row>
    <row r="157" customFormat="false" ht="14.25" hidden="false" customHeight="false" outlineLevel="0" collapsed="false">
      <c r="A157" s="1" t="str">
        <f aca="false">SoilVeg!B157</f>
        <v>SACL</v>
      </c>
      <c r="B157" s="1" t="str">
        <f aca="false">SoilVeg!D157</f>
        <v>TP</v>
      </c>
      <c r="C157" s="1" t="str">
        <f aca="false">SoilVeg!A157</f>
        <v>SACLTP</v>
      </c>
      <c r="D157" s="0" t="n">
        <f aca="false">IF(VLOOKUP(SoilVeg!C157,LU!$A$2:$O$27,15,FALSE())=0,VLOOKUP(A157,Soil!$B$2:$R$14,8,FALSE()),0.000000000001)</f>
        <v>5.89153993055555E-006</v>
      </c>
      <c r="E157" s="0" t="n">
        <f aca="false">IF(VLOOKUP(SoilVeg!C157,LU!$A$2:$O$27,15,FALSE())=0,VLOOKUP(A157,Soil!$B$2:$R$14,12,FALSE()),0.000000000001)</f>
        <v>3.45405909479001E-005</v>
      </c>
      <c r="F157" s="0" t="n">
        <f aca="false">VLOOKUP(A157,Soil!$B$2:$P$17,14,FALSE())</f>
        <v>0.012</v>
      </c>
      <c r="G157" s="0" t="n">
        <f aca="false">VLOOKUP(B157,LU!$B$1:$N$51,6,FALSE())</f>
        <v>1.1</v>
      </c>
      <c r="H157" s="0" t="n">
        <f aca="false">VLOOKUP(B157,LU!$B$1:$N$51,7,FALSE())</f>
        <v>0.4</v>
      </c>
      <c r="I157" s="0" t="n">
        <f aca="false">VLOOKUP(B157,LU!$B$1:$N$51,8,FALSE())</f>
        <v>7</v>
      </c>
      <c r="J157" s="0" t="n">
        <f aca="false">VLOOKUP(A157,Soil!$B$2:$P$17,13,FALSE())</f>
        <v>1.7025</v>
      </c>
      <c r="K157" s="0" t="n">
        <f aca="false">VLOOKUP(B157,LU!$B$1:$N$51,5,FALSE())</f>
        <v>0.275</v>
      </c>
      <c r="L157" s="0" t="n">
        <f aca="false">VLOOKUP(A157,Soil!$B$2:$P$17,15,FALSE())</f>
        <v>0.6028</v>
      </c>
      <c r="M157" s="0" t="n">
        <f aca="false">SoilVeg!G157</f>
        <v>22.2</v>
      </c>
      <c r="N157" s="0" t="n">
        <f aca="false">SoilVeg!H157</f>
        <v>0.264</v>
      </c>
      <c r="O157" s="0" t="n">
        <f aca="false">VLOOKUP(A157,Soil!$B$2:$S$14,18,FALSE())</f>
        <v>0.15</v>
      </c>
    </row>
    <row r="158" customFormat="false" ht="14.25" hidden="false" customHeight="false" outlineLevel="0" collapsed="false">
      <c r="A158" s="1" t="str">
        <f aca="false">SoilVeg!B158</f>
        <v>SACL</v>
      </c>
      <c r="B158" s="1" t="str">
        <f aca="false">SoilVeg!D158</f>
        <v>LP</v>
      </c>
      <c r="C158" s="1" t="str">
        <f aca="false">SoilVeg!A158</f>
        <v>SACLLP</v>
      </c>
      <c r="D158" s="0" t="n">
        <f aca="false">IF(VLOOKUP(SoilVeg!C158,LU!$A$2:$O$27,15,FALSE())=0,VLOOKUP(A158,Soil!$B$2:$R$14,8,FALSE()),0.000000000001)</f>
        <v>5.89153993055555E-006</v>
      </c>
      <c r="E158" s="0" t="n">
        <f aca="false">IF(VLOOKUP(SoilVeg!C158,LU!$A$2:$O$27,15,FALSE())=0,VLOOKUP(A158,Soil!$B$2:$R$14,12,FALSE()),0.000000000001)</f>
        <v>3.45405909479001E-005</v>
      </c>
      <c r="F158" s="0" t="n">
        <f aca="false">VLOOKUP(A158,Soil!$B$2:$P$17,14,FALSE())</f>
        <v>0.012</v>
      </c>
      <c r="G158" s="0" t="n">
        <f aca="false">VLOOKUP(B158,LU!$B$1:$N$51,6,FALSE())</f>
        <v>3</v>
      </c>
      <c r="H158" s="0" t="n">
        <f aca="false">VLOOKUP(B158,LU!$B$1:$N$51,7,FALSE())</f>
        <v>0.62272727273</v>
      </c>
      <c r="I158" s="0" t="n">
        <f aca="false">VLOOKUP(B158,LU!$B$1:$N$51,8,FALSE())</f>
        <v>9.45454545455</v>
      </c>
      <c r="J158" s="0" t="n">
        <f aca="false">VLOOKUP(A158,Soil!$B$2:$P$17,13,FALSE())</f>
        <v>1.7025</v>
      </c>
      <c r="K158" s="0" t="n">
        <f aca="false">VLOOKUP(B158,LU!$B$1:$N$51,5,FALSE())</f>
        <v>0.4</v>
      </c>
      <c r="L158" s="0" t="n">
        <f aca="false">VLOOKUP(A158,Soil!$B$2:$P$17,15,FALSE())</f>
        <v>0.6028</v>
      </c>
      <c r="M158" s="0" t="n">
        <f aca="false">SoilVeg!G158</f>
        <v>22.2</v>
      </c>
      <c r="N158" s="0" t="n">
        <f aca="false">SoilVeg!H158</f>
        <v>0.264</v>
      </c>
      <c r="O158" s="0" t="n">
        <f aca="false">VLOOKUP(A158,Soil!$B$2:$S$14,18,FALSE())</f>
        <v>0.15</v>
      </c>
    </row>
    <row r="159" customFormat="false" ht="14.25" hidden="false" customHeight="false" outlineLevel="0" collapsed="false">
      <c r="A159" s="1" t="str">
        <f aca="false">SoilVeg!B159</f>
        <v>SACL</v>
      </c>
      <c r="B159" s="1" t="str">
        <f aca="false">SoilVeg!D159</f>
        <v>LPL</v>
      </c>
      <c r="C159" s="1" t="str">
        <f aca="false">SoilVeg!A159</f>
        <v>SACLLPL</v>
      </c>
      <c r="D159" s="0" t="n">
        <f aca="false">IF(VLOOKUP(SoilVeg!C159,LU!$A$2:$O$27,15,FALSE())=0,VLOOKUP(A159,Soil!$B$2:$R$14,8,FALSE()),0.000000000001)</f>
        <v>5.89153993055555E-006</v>
      </c>
      <c r="E159" s="0" t="n">
        <f aca="false">IF(VLOOKUP(SoilVeg!C159,LU!$A$2:$O$27,15,FALSE())=0,VLOOKUP(A159,Soil!$B$2:$R$14,12,FALSE()),0.000000000001)</f>
        <v>3.45405909479001E-005</v>
      </c>
      <c r="F159" s="0" t="n">
        <f aca="false">VLOOKUP(A159,Soil!$B$2:$P$17,14,FALSE())</f>
        <v>0.012</v>
      </c>
      <c r="G159" s="0" t="n">
        <f aca="false">VLOOKUP(B159,LU!$B$1:$N$51,6,FALSE())</f>
        <v>4</v>
      </c>
      <c r="H159" s="0" t="n">
        <f aca="false">VLOOKUP(B159,LU!$B$1:$N$51,7,FALSE())</f>
        <v>0.62272727273</v>
      </c>
      <c r="I159" s="0" t="n">
        <f aca="false">VLOOKUP(B159,LU!$B$1:$N$51,8,FALSE())</f>
        <v>10.5</v>
      </c>
      <c r="J159" s="0" t="n">
        <f aca="false">VLOOKUP(A159,Soil!$B$2:$P$17,13,FALSE())</f>
        <v>1.7025</v>
      </c>
      <c r="K159" s="0" t="n">
        <f aca="false">VLOOKUP(B159,LU!$B$1:$N$51,5,FALSE())</f>
        <v>0.6</v>
      </c>
      <c r="L159" s="0" t="n">
        <f aca="false">VLOOKUP(A159,Soil!$B$2:$P$17,15,FALSE())</f>
        <v>0.6028</v>
      </c>
      <c r="M159" s="0" t="n">
        <f aca="false">SoilVeg!G159</f>
        <v>22.2</v>
      </c>
      <c r="N159" s="0" t="n">
        <f aca="false">SoilVeg!H159</f>
        <v>0.264</v>
      </c>
      <c r="O159" s="0" t="n">
        <f aca="false">VLOOKUP(A159,Soil!$B$2:$S$14,18,FALSE())</f>
        <v>0.15</v>
      </c>
    </row>
    <row r="160" customFormat="false" ht="14.25" hidden="false" customHeight="false" outlineLevel="0" collapsed="false">
      <c r="A160" s="1" t="str">
        <f aca="false">SoilVeg!B160</f>
        <v>SACL</v>
      </c>
      <c r="B160" s="1" t="str">
        <f aca="false">SoilVeg!D160</f>
        <v>LPJ</v>
      </c>
      <c r="C160" s="1" t="str">
        <f aca="false">SoilVeg!A160</f>
        <v>SACLLPJ</v>
      </c>
      <c r="D160" s="0" t="n">
        <f aca="false">IF(VLOOKUP(SoilVeg!C160,LU!$A$2:$O$27,15,FALSE())=0,VLOOKUP(A160,Soil!$B$2:$R$14,8,FALSE()),0.000000000001)</f>
        <v>5.89153993055555E-006</v>
      </c>
      <c r="E160" s="0" t="n">
        <f aca="false">IF(VLOOKUP(SoilVeg!C160,LU!$A$2:$O$27,15,FALSE())=0,VLOOKUP(A160,Soil!$B$2:$R$14,12,FALSE()),0.000000000001)</f>
        <v>3.45405909479001E-005</v>
      </c>
      <c r="F160" s="0" t="n">
        <f aca="false">VLOOKUP(A160,Soil!$B$2:$P$17,14,FALSE())</f>
        <v>0.012</v>
      </c>
      <c r="G160" s="0" t="n">
        <f aca="false">VLOOKUP(B160,LU!$B$1:$N$51,6,FALSE())</f>
        <v>3</v>
      </c>
      <c r="H160" s="0" t="n">
        <f aca="false">VLOOKUP(B160,LU!$B$1:$N$51,7,FALSE())</f>
        <v>0.62272727273</v>
      </c>
      <c r="I160" s="0" t="n">
        <f aca="false">VLOOKUP(B160,LU!$B$1:$N$51,8,FALSE())</f>
        <v>6.5</v>
      </c>
      <c r="J160" s="0" t="n">
        <f aca="false">VLOOKUP(A160,Soil!$B$2:$P$17,13,FALSE())</f>
        <v>1.7025</v>
      </c>
      <c r="K160" s="0" t="n">
        <f aca="false">VLOOKUP(B160,LU!$B$1:$N$51,5,FALSE())</f>
        <v>0.35</v>
      </c>
      <c r="L160" s="0" t="n">
        <f aca="false">VLOOKUP(A160,Soil!$B$2:$P$17,15,FALSE())</f>
        <v>0.6028</v>
      </c>
      <c r="M160" s="0" t="n">
        <f aca="false">SoilVeg!G160</f>
        <v>22.2</v>
      </c>
      <c r="N160" s="0" t="n">
        <f aca="false">SoilVeg!H160</f>
        <v>0.264</v>
      </c>
      <c r="O160" s="0" t="n">
        <f aca="false">VLOOKUP(A160,Soil!$B$2:$S$14,18,FALSE())</f>
        <v>0.15</v>
      </c>
    </row>
    <row r="161" customFormat="false" ht="14.25" hidden="false" customHeight="false" outlineLevel="0" collapsed="false">
      <c r="A161" s="1" t="str">
        <f aca="false">SoilVeg!B161</f>
        <v>SACL</v>
      </c>
      <c r="B161" s="1" t="str">
        <f aca="false">SoilVeg!D161</f>
        <v>LPS</v>
      </c>
      <c r="C161" s="1" t="str">
        <f aca="false">SoilVeg!A161</f>
        <v>SACLLPS</v>
      </c>
      <c r="D161" s="0" t="n">
        <f aca="false">IF(VLOOKUP(SoilVeg!C161,LU!$A$2:$O$27,15,FALSE())=0,VLOOKUP(A161,Soil!$B$2:$R$14,8,FALSE()),0.000000000001)</f>
        <v>5.89153993055555E-006</v>
      </c>
      <c r="E161" s="0" t="n">
        <f aca="false">IF(VLOOKUP(SoilVeg!C161,LU!$A$2:$O$27,15,FALSE())=0,VLOOKUP(A161,Soil!$B$2:$R$14,12,FALSE()),0.000000000001)</f>
        <v>3.45405909479001E-005</v>
      </c>
      <c r="F161" s="0" t="n">
        <f aca="false">VLOOKUP(A161,Soil!$B$2:$P$17,14,FALSE())</f>
        <v>0.012</v>
      </c>
      <c r="G161" s="0" t="n">
        <f aca="false">VLOOKUP(B161,LU!$B$1:$N$51,6,FALSE())</f>
        <v>4.5</v>
      </c>
      <c r="H161" s="0" t="n">
        <f aca="false">VLOOKUP(B161,LU!$B$1:$N$51,7,FALSE())</f>
        <v>0.8</v>
      </c>
      <c r="I161" s="0" t="n">
        <f aca="false">VLOOKUP(B161,LU!$B$1:$N$51,8,FALSE())</f>
        <v>15</v>
      </c>
      <c r="J161" s="0" t="n">
        <f aca="false">VLOOKUP(A161,Soil!$B$2:$P$17,13,FALSE())</f>
        <v>1.7025</v>
      </c>
      <c r="K161" s="0" t="n">
        <f aca="false">VLOOKUP(B161,LU!$B$1:$N$51,5,FALSE())</f>
        <v>0.8</v>
      </c>
      <c r="L161" s="0" t="n">
        <f aca="false">VLOOKUP(A161,Soil!$B$2:$P$17,15,FALSE())</f>
        <v>0.6028</v>
      </c>
      <c r="M161" s="0" t="n">
        <f aca="false">SoilVeg!G161</f>
        <v>22.2</v>
      </c>
      <c r="N161" s="0" t="n">
        <f aca="false">SoilVeg!H161</f>
        <v>0.264</v>
      </c>
      <c r="O161" s="0" t="n">
        <f aca="false">VLOOKUP(A161,Soil!$B$2:$S$14,18,FALSE())</f>
        <v>0.15</v>
      </c>
    </row>
    <row r="162" customFormat="false" ht="14.25" hidden="false" customHeight="false" outlineLevel="0" collapsed="false">
      <c r="A162" s="1" t="str">
        <f aca="false">SoilVeg!B162</f>
        <v>SACL</v>
      </c>
      <c r="B162" s="1" t="str">
        <f aca="false">SoilVeg!D162</f>
        <v>LPK</v>
      </c>
      <c r="C162" s="1" t="str">
        <f aca="false">SoilVeg!A162</f>
        <v>SACLLPK</v>
      </c>
      <c r="D162" s="0" t="n">
        <f aca="false">IF(VLOOKUP(SoilVeg!C162,LU!$A$2:$O$27,15,FALSE())=0,VLOOKUP(A162,Soil!$B$2:$R$14,8,FALSE()),0.000000000001)</f>
        <v>5.89153993055555E-006</v>
      </c>
      <c r="E162" s="0" t="n">
        <f aca="false">IF(VLOOKUP(SoilVeg!C162,LU!$A$2:$O$27,15,FALSE())=0,VLOOKUP(A162,Soil!$B$2:$R$14,12,FALSE()),0.000000000001)</f>
        <v>3.45405909479001E-005</v>
      </c>
      <c r="F162" s="0" t="n">
        <f aca="false">VLOOKUP(A162,Soil!$B$2:$P$17,14,FALSE())</f>
        <v>0.012</v>
      </c>
      <c r="G162" s="0" t="n">
        <f aca="false">VLOOKUP(B162,LU!$B$1:$N$51,6,FALSE())</f>
        <v>3</v>
      </c>
      <c r="H162" s="0" t="n">
        <f aca="false">VLOOKUP(B162,LU!$B$1:$N$51,7,FALSE())</f>
        <v>0.6</v>
      </c>
      <c r="I162" s="0" t="n">
        <f aca="false">VLOOKUP(B162,LU!$B$1:$N$51,8,FALSE())</f>
        <v>15</v>
      </c>
      <c r="J162" s="0" t="n">
        <f aca="false">VLOOKUP(A162,Soil!$B$2:$P$17,13,FALSE())</f>
        <v>1.7025</v>
      </c>
      <c r="K162" s="0" t="n">
        <f aca="false">VLOOKUP(B162,LU!$B$1:$N$51,5,FALSE())</f>
        <v>0.8</v>
      </c>
      <c r="L162" s="0" t="n">
        <f aca="false">VLOOKUP(A162,Soil!$B$2:$P$17,15,FALSE())</f>
        <v>0.6028</v>
      </c>
      <c r="M162" s="0" t="n">
        <f aca="false">SoilVeg!G162</f>
        <v>22.2</v>
      </c>
      <c r="N162" s="0" t="n">
        <f aca="false">SoilVeg!H162</f>
        <v>0.264</v>
      </c>
      <c r="O162" s="0" t="n">
        <f aca="false">VLOOKUP(A162,Soil!$B$2:$S$14,18,FALSE())</f>
        <v>0.15</v>
      </c>
    </row>
    <row r="163" customFormat="false" ht="14.25" hidden="false" customHeight="false" outlineLevel="0" collapsed="false">
      <c r="A163" s="1" t="str">
        <f aca="false">SoilVeg!B163</f>
        <v>SACL</v>
      </c>
      <c r="B163" s="1" t="str">
        <f aca="false">SoilVeg!D163</f>
        <v>AZP</v>
      </c>
      <c r="C163" s="1" t="str">
        <f aca="false">SoilVeg!A163</f>
        <v>SACLAZP</v>
      </c>
      <c r="D163" s="0" t="n">
        <f aca="false">IF(VLOOKUP(SoilVeg!C163,LU!$A$2:$O$27,15,FALSE())=0,VLOOKUP(A163,Soil!$B$2:$R$14,8,FALSE()),0.000000000001)</f>
        <v>1E-012</v>
      </c>
      <c r="E163" s="0" t="n">
        <f aca="false">IF(VLOOKUP(SoilVeg!C163,LU!$A$2:$O$27,15,FALSE())=0,VLOOKUP(A163,Soil!$B$2:$R$14,12,FALSE()),0.000000000001)</f>
        <v>1E-012</v>
      </c>
      <c r="F163" s="0" t="n">
        <f aca="false">VLOOKUP(A163,Soil!$B$2:$P$17,14,FALSE())</f>
        <v>0.012</v>
      </c>
      <c r="G163" s="0" t="n">
        <f aca="false">VLOOKUP(B163,LU!$B$1:$N$51,6,FALSE())</f>
        <v>0</v>
      </c>
      <c r="H163" s="0" t="n">
        <f aca="false">VLOOKUP(B163,LU!$B$1:$N$51,7,FALSE())</f>
        <v>0</v>
      </c>
      <c r="I163" s="0" t="n">
        <f aca="false">VLOOKUP(B163,LU!$B$1:$N$51,8,FALSE())</f>
        <v>2.5</v>
      </c>
      <c r="J163" s="0" t="n">
        <f aca="false">VLOOKUP(A163,Soil!$B$2:$P$17,13,FALSE())</f>
        <v>1.7025</v>
      </c>
      <c r="K163" s="0" t="n">
        <f aca="false">VLOOKUP(B163,LU!$B$1:$N$51,5,FALSE())</f>
        <v>0.05</v>
      </c>
      <c r="L163" s="0" t="n">
        <f aca="false">VLOOKUP(A163,Soil!$B$2:$P$17,15,FALSE())</f>
        <v>0.6028</v>
      </c>
      <c r="M163" s="0" t="n">
        <f aca="false">SoilVeg!G163</f>
        <v>100</v>
      </c>
      <c r="N163" s="0" t="n">
        <f aca="false">SoilVeg!H163</f>
        <v>1</v>
      </c>
      <c r="O163" s="0" t="n">
        <f aca="false">VLOOKUP(A163,Soil!$B$2:$S$14,18,FALSE())</f>
        <v>0.15</v>
      </c>
    </row>
    <row r="164" customFormat="false" ht="14.25" hidden="false" customHeight="false" outlineLevel="0" collapsed="false">
      <c r="A164" s="1" t="str">
        <f aca="false">SoilVeg!B164</f>
        <v>SACL</v>
      </c>
      <c r="B164" s="1" t="str">
        <f aca="false">SoilVeg!D164</f>
        <v>AZPN</v>
      </c>
      <c r="C164" s="1" t="str">
        <f aca="false">SoilVeg!A164</f>
        <v>SACLAZPN</v>
      </c>
      <c r="D164" s="0" t="n">
        <f aca="false">IF(VLOOKUP(SoilVeg!C164,LU!$A$2:$O$27,15,FALSE())=0,VLOOKUP(A164,Soil!$B$2:$R$14,8,FALSE()),0.000000000001)</f>
        <v>1E-012</v>
      </c>
      <c r="E164" s="0" t="n">
        <f aca="false">IF(VLOOKUP(SoilVeg!C164,LU!$A$2:$O$27,15,FALSE())=0,VLOOKUP(A164,Soil!$B$2:$R$14,12,FALSE()),0.000000000001)</f>
        <v>1E-012</v>
      </c>
      <c r="F164" s="0" t="n">
        <f aca="false">VLOOKUP(A164,Soil!$B$2:$P$17,14,FALSE())</f>
        <v>0.012</v>
      </c>
      <c r="G164" s="0" t="n">
        <f aca="false">VLOOKUP(B164,LU!$B$1:$N$51,6,FALSE())</f>
        <v>0</v>
      </c>
      <c r="H164" s="0" t="n">
        <f aca="false">VLOOKUP(B164,LU!$B$1:$N$51,7,FALSE())</f>
        <v>0</v>
      </c>
      <c r="I164" s="0" t="n">
        <f aca="false">VLOOKUP(B164,LU!$B$1:$N$51,8,FALSE())</f>
        <v>0</v>
      </c>
      <c r="J164" s="0" t="n">
        <f aca="false">VLOOKUP(A164,Soil!$B$2:$P$17,13,FALSE())</f>
        <v>1.7025</v>
      </c>
      <c r="K164" s="0" t="n">
        <f aca="false">VLOOKUP(B164,LU!$B$1:$N$51,5,FALSE())</f>
        <v>0.01</v>
      </c>
      <c r="L164" s="0" t="n">
        <f aca="false">VLOOKUP(A164,Soil!$B$2:$P$17,15,FALSE())</f>
        <v>0.6028</v>
      </c>
      <c r="M164" s="0" t="n">
        <f aca="false">SoilVeg!G164</f>
        <v>100</v>
      </c>
      <c r="N164" s="0" t="n">
        <f aca="false">SoilVeg!H164</f>
        <v>1</v>
      </c>
      <c r="O164" s="0" t="n">
        <f aca="false">VLOOKUP(A164,Soil!$B$2:$S$14,18,FALSE())</f>
        <v>0.15</v>
      </c>
    </row>
    <row r="165" customFormat="false" ht="14.25" hidden="false" customHeight="false" outlineLevel="0" collapsed="false">
      <c r="A165" s="1" t="str">
        <f aca="false">SoilVeg!B165</f>
        <v>SACL</v>
      </c>
      <c r="B165" s="1" t="str">
        <f aca="false">SoilVeg!D165</f>
        <v>AZPPL</v>
      </c>
      <c r="C165" s="1" t="str">
        <f aca="false">SoilVeg!A165</f>
        <v>SACLAZPPL</v>
      </c>
      <c r="D165" s="0" t="n">
        <f aca="false">IF(VLOOKUP(SoilVeg!C165,LU!$A$2:$O$27,15,FALSE())=0,VLOOKUP(A165,Soil!$B$2:$R$14,8,FALSE()),0.000000000001)</f>
        <v>5.89153993055555E-006</v>
      </c>
      <c r="E165" s="0" t="n">
        <f aca="false">IF(VLOOKUP(SoilVeg!C165,LU!$A$2:$O$27,15,FALSE())=0,VLOOKUP(A165,Soil!$B$2:$R$14,12,FALSE()),0.000000000001)</f>
        <v>3.45405909479001E-005</v>
      </c>
      <c r="F165" s="0" t="n">
        <f aca="false">VLOOKUP(A165,Soil!$B$2:$P$17,14,FALSE())</f>
        <v>0.012</v>
      </c>
      <c r="G165" s="0" t="n">
        <f aca="false">VLOOKUP(B165,LU!$B$1:$N$51,6,FALSE())</f>
        <v>0</v>
      </c>
      <c r="H165" s="0" t="n">
        <f aca="false">VLOOKUP(B165,LU!$B$1:$N$51,7,FALSE())</f>
        <v>0</v>
      </c>
      <c r="I165" s="0" t="n">
        <f aca="false">VLOOKUP(B165,LU!$B$1:$N$51,8,FALSE())</f>
        <v>2.5</v>
      </c>
      <c r="J165" s="0" t="n">
        <f aca="false">VLOOKUP(A165,Soil!$B$2:$P$17,13,FALSE())</f>
        <v>1.7025</v>
      </c>
      <c r="K165" s="0" t="n">
        <f aca="false">VLOOKUP(B165,LU!$B$1:$N$51,5,FALSE())</f>
        <v>0.02</v>
      </c>
      <c r="L165" s="0" t="n">
        <f aca="false">VLOOKUP(A165,Soil!$B$2:$P$17,15,FALSE())</f>
        <v>0.6028</v>
      </c>
      <c r="M165" s="0" t="n">
        <f aca="false">SoilVeg!G165</f>
        <v>0.222</v>
      </c>
      <c r="N165" s="0" t="n">
        <f aca="false">SoilVeg!H165</f>
        <v>0.264</v>
      </c>
      <c r="O165" s="0" t="n">
        <f aca="false">VLOOKUP(A165,Soil!$B$2:$S$14,18,FALSE())</f>
        <v>0.15</v>
      </c>
    </row>
    <row r="166" customFormat="false" ht="14.25" hidden="false" customHeight="false" outlineLevel="0" collapsed="false">
      <c r="A166" s="1" t="str">
        <f aca="false">SoilVeg!B166</f>
        <v>SACL</v>
      </c>
      <c r="B166" s="1" t="str">
        <f aca="false">SoilVeg!D166</f>
        <v>AZPP</v>
      </c>
      <c r="C166" s="1" t="str">
        <f aca="false">SoilVeg!A166</f>
        <v>SACLAZPP</v>
      </c>
      <c r="D166" s="0" t="n">
        <f aca="false">IF(VLOOKUP(SoilVeg!C166,LU!$A$2:$O$27,15,FALSE())=0,VLOOKUP(A166,Soil!$B$2:$R$14,8,FALSE()),0.000000000001)</f>
        <v>5.89153993055555E-006</v>
      </c>
      <c r="E166" s="0" t="n">
        <f aca="false">IF(VLOOKUP(SoilVeg!C166,LU!$A$2:$O$27,15,FALSE())=0,VLOOKUP(A166,Soil!$B$2:$R$14,12,FALSE()),0.000000000001)</f>
        <v>3.45405909479001E-005</v>
      </c>
      <c r="F166" s="0" t="n">
        <f aca="false">VLOOKUP(A166,Soil!$B$2:$P$17,14,FALSE())</f>
        <v>0.012</v>
      </c>
      <c r="G166" s="0" t="n">
        <f aca="false">VLOOKUP(B166,LU!$B$1:$N$51,6,FALSE())</f>
        <v>0</v>
      </c>
      <c r="H166" s="0" t="n">
        <f aca="false">VLOOKUP(B166,LU!$B$1:$N$51,7,FALSE())</f>
        <v>0</v>
      </c>
      <c r="I166" s="0" t="n">
        <f aca="false">VLOOKUP(B166,LU!$B$1:$N$51,8,FALSE())</f>
        <v>7</v>
      </c>
      <c r="J166" s="0" t="n">
        <f aca="false">VLOOKUP(A166,Soil!$B$2:$P$17,13,FALSE())</f>
        <v>1.7025</v>
      </c>
      <c r="K166" s="0" t="n">
        <f aca="false">VLOOKUP(B166,LU!$B$1:$N$51,5,FALSE())</f>
        <v>0.1</v>
      </c>
      <c r="L166" s="0" t="n">
        <f aca="false">VLOOKUP(A166,Soil!$B$2:$P$17,15,FALSE())</f>
        <v>0.6028</v>
      </c>
      <c r="M166" s="0" t="n">
        <f aca="false">SoilVeg!G166</f>
        <v>22.2</v>
      </c>
      <c r="N166" s="0" t="n">
        <f aca="false">SoilVeg!H166</f>
        <v>0.264</v>
      </c>
      <c r="O166" s="0" t="n">
        <f aca="false">VLOOKUP(A166,Soil!$B$2:$S$14,18,FALSE())</f>
        <v>0.15</v>
      </c>
    </row>
    <row r="167" customFormat="false" ht="14.25" hidden="false" customHeight="false" outlineLevel="0" collapsed="false">
      <c r="A167" s="1" t="str">
        <f aca="false">SoilVeg!B167</f>
        <v>SACL</v>
      </c>
      <c r="B167" s="1" t="str">
        <f aca="false">SoilVeg!D167</f>
        <v>ETK</v>
      </c>
      <c r="C167" s="1" t="str">
        <f aca="false">SoilVeg!A167</f>
        <v>SACLETK</v>
      </c>
      <c r="D167" s="0" t="n">
        <f aca="false">IF(VLOOKUP(SoilVeg!C167,LU!$A$2:$O$27,15,FALSE())=0,VLOOKUP(A167,Soil!$B$2:$R$14,8,FALSE()),0.000000000001)</f>
        <v>5.89153993055555E-006</v>
      </c>
      <c r="E167" s="0" t="n">
        <f aca="false">IF(VLOOKUP(SoilVeg!C167,LU!$A$2:$O$27,15,FALSE())=0,VLOOKUP(A167,Soil!$B$2:$R$14,12,FALSE()),0.000000000001)</f>
        <v>3.45405909479001E-005</v>
      </c>
      <c r="F167" s="0" t="n">
        <f aca="false">VLOOKUP(A167,Soil!$B$2:$P$17,14,FALSE())</f>
        <v>0.012</v>
      </c>
      <c r="G167" s="0" t="n">
        <f aca="false">VLOOKUP(B167,LU!$B$1:$N$51,6,FALSE())</f>
        <v>1.4</v>
      </c>
      <c r="H167" s="0" t="n">
        <f aca="false">VLOOKUP(B167,LU!$B$1:$N$51,7,FALSE())</f>
        <v>0.65</v>
      </c>
      <c r="I167" s="0" t="n">
        <f aca="false">VLOOKUP(B167,LU!$B$1:$N$51,8,FALSE())</f>
        <v>8</v>
      </c>
      <c r="J167" s="0" t="n">
        <f aca="false">VLOOKUP(A167,Soil!$B$2:$P$17,13,FALSE())</f>
        <v>1.7025</v>
      </c>
      <c r="K167" s="0" t="n">
        <f aca="false">VLOOKUP(B167,LU!$B$1:$N$51,5,FALSE())</f>
        <v>0.35</v>
      </c>
      <c r="L167" s="0" t="n">
        <f aca="false">VLOOKUP(A167,Soil!$B$2:$P$17,15,FALSE())</f>
        <v>0.6028</v>
      </c>
      <c r="M167" s="0" t="n">
        <f aca="false">SoilVeg!G167</f>
        <v>22.2</v>
      </c>
      <c r="N167" s="0" t="n">
        <f aca="false">SoilVeg!H167</f>
        <v>0.264</v>
      </c>
      <c r="O167" s="0" t="n">
        <f aca="false">VLOOKUP(A167,Soil!$B$2:$S$14,18,FALSE())</f>
        <v>0.15</v>
      </c>
    </row>
    <row r="168" customFormat="false" ht="14.25" hidden="false" customHeight="false" outlineLevel="0" collapsed="false">
      <c r="A168" s="1" t="str">
        <f aca="false">SoilVeg!B168</f>
        <v>SACL</v>
      </c>
      <c r="B168" s="1" t="str">
        <f aca="false">SoilVeg!D168</f>
        <v>ETK1</v>
      </c>
      <c r="C168" s="1" t="str">
        <f aca="false">SoilVeg!A168</f>
        <v>SACLETK1</v>
      </c>
      <c r="D168" s="0" t="n">
        <f aca="false">IF(VLOOKUP(SoilVeg!C168,LU!$A$2:$O$27,15,FALSE())=0,VLOOKUP(A168,Soil!$B$2:$R$14,8,FALSE()),0.000000000001)</f>
        <v>5.89153993055555E-006</v>
      </c>
      <c r="E168" s="0" t="n">
        <f aca="false">IF(VLOOKUP(SoilVeg!C168,LU!$A$2:$O$27,15,FALSE())=0,VLOOKUP(A168,Soil!$B$2:$R$14,12,FALSE()),0.000000000001)</f>
        <v>3.45405909479001E-005</v>
      </c>
      <c r="F168" s="0" t="n">
        <f aca="false">VLOOKUP(A168,Soil!$B$2:$P$17,14,FALSE())</f>
        <v>0.012</v>
      </c>
      <c r="G168" s="0" t="n">
        <f aca="false">VLOOKUP(B168,LU!$B$1:$N$51,6,FALSE())</f>
        <v>1</v>
      </c>
      <c r="H168" s="0" t="n">
        <f aca="false">VLOOKUP(B168,LU!$B$1:$N$51,7,FALSE())</f>
        <v>0.4</v>
      </c>
      <c r="I168" s="0" t="n">
        <f aca="false">VLOOKUP(B168,LU!$B$1:$N$51,8,FALSE())</f>
        <v>5</v>
      </c>
      <c r="J168" s="0" t="n">
        <f aca="false">VLOOKUP(A168,Soil!$B$2:$P$17,13,FALSE())</f>
        <v>1.7025</v>
      </c>
      <c r="K168" s="0" t="n">
        <f aca="false">VLOOKUP(B168,LU!$B$1:$N$51,5,FALSE())</f>
        <v>0.15</v>
      </c>
      <c r="L168" s="0" t="n">
        <f aca="false">VLOOKUP(A168,Soil!$B$2:$P$17,15,FALSE())</f>
        <v>0.6028</v>
      </c>
      <c r="M168" s="0" t="n">
        <f aca="false">SoilVeg!G168</f>
        <v>22.2</v>
      </c>
      <c r="N168" s="0" t="n">
        <f aca="false">SoilVeg!H168</f>
        <v>0.264</v>
      </c>
      <c r="O168" s="0" t="n">
        <f aca="false">VLOOKUP(A168,Soil!$B$2:$S$14,18,FALSE())</f>
        <v>0.15</v>
      </c>
    </row>
    <row r="169" customFormat="false" ht="14.25" hidden="false" customHeight="false" outlineLevel="0" collapsed="false">
      <c r="A169" s="1" t="str">
        <f aca="false">SoilVeg!B169</f>
        <v>SACL</v>
      </c>
      <c r="B169" s="1" t="str">
        <f aca="false">SoilVeg!D169</f>
        <v>ETK2</v>
      </c>
      <c r="C169" s="1" t="str">
        <f aca="false">SoilVeg!A169</f>
        <v>SACLETK2</v>
      </c>
      <c r="D169" s="0" t="n">
        <f aca="false">IF(VLOOKUP(SoilVeg!C169,LU!$A$2:$O$27,15,FALSE())=0,VLOOKUP(A169,Soil!$B$2:$R$14,8,FALSE()),0.000000000001)</f>
        <v>5.89153993055555E-006</v>
      </c>
      <c r="E169" s="0" t="n">
        <f aca="false">IF(VLOOKUP(SoilVeg!C169,LU!$A$2:$O$27,15,FALSE())=0,VLOOKUP(A169,Soil!$B$2:$R$14,12,FALSE()),0.000000000001)</f>
        <v>3.45405909479001E-005</v>
      </c>
      <c r="F169" s="0" t="n">
        <f aca="false">VLOOKUP(A169,Soil!$B$2:$P$17,14,FALSE())</f>
        <v>0.012</v>
      </c>
      <c r="G169" s="0" t="n">
        <f aca="false">VLOOKUP(B169,LU!$B$1:$N$51,6,FALSE())</f>
        <v>1.1</v>
      </c>
      <c r="H169" s="0" t="n">
        <f aca="false">VLOOKUP(B169,LU!$B$1:$N$51,7,FALSE())</f>
        <v>0.4</v>
      </c>
      <c r="I169" s="0" t="n">
        <f aca="false">VLOOKUP(B169,LU!$B$1:$N$51,8,FALSE())</f>
        <v>7</v>
      </c>
      <c r="J169" s="0" t="n">
        <f aca="false">VLOOKUP(A169,Soil!$B$2:$P$17,13,FALSE())</f>
        <v>1.7025</v>
      </c>
      <c r="K169" s="0" t="n">
        <f aca="false">VLOOKUP(B169,LU!$B$1:$N$51,5,FALSE())</f>
        <v>0.35</v>
      </c>
      <c r="L169" s="0" t="n">
        <f aca="false">VLOOKUP(A169,Soil!$B$2:$P$17,15,FALSE())</f>
        <v>0.6028</v>
      </c>
      <c r="M169" s="0" t="n">
        <f aca="false">SoilVeg!G169</f>
        <v>22.2</v>
      </c>
      <c r="N169" s="0" t="n">
        <f aca="false">SoilVeg!H169</f>
        <v>0.264</v>
      </c>
      <c r="O169" s="0" t="n">
        <f aca="false">VLOOKUP(A169,Soil!$B$2:$S$14,18,FALSE())</f>
        <v>0.15</v>
      </c>
    </row>
    <row r="170" customFormat="false" ht="14.25" hidden="false" customHeight="false" outlineLevel="0" collapsed="false">
      <c r="A170" s="1" t="str">
        <f aca="false">SoilVeg!B170</f>
        <v>SACL</v>
      </c>
      <c r="B170" s="1" t="str">
        <f aca="false">SoilVeg!D170</f>
        <v>ETK3</v>
      </c>
      <c r="C170" s="1" t="str">
        <f aca="false">SoilVeg!A170</f>
        <v>SACLETK3</v>
      </c>
      <c r="D170" s="0" t="n">
        <f aca="false">IF(VLOOKUP(SoilVeg!C170,LU!$A$2:$O$27,15,FALSE())=0,VLOOKUP(A170,Soil!$B$2:$R$14,8,FALSE()),0.000000000001)</f>
        <v>5.89153993055555E-006</v>
      </c>
      <c r="E170" s="0" t="n">
        <f aca="false">IF(VLOOKUP(SoilVeg!C170,LU!$A$2:$O$27,15,FALSE())=0,VLOOKUP(A170,Soil!$B$2:$R$14,12,FALSE()),0.000000000001)</f>
        <v>3.45405909479001E-005</v>
      </c>
      <c r="F170" s="0" t="n">
        <f aca="false">VLOOKUP(A170,Soil!$B$2:$P$17,14,FALSE())</f>
        <v>0.012</v>
      </c>
      <c r="G170" s="0" t="n">
        <f aca="false">VLOOKUP(B170,LU!$B$1:$N$51,6,FALSE())</f>
        <v>1.35454545455</v>
      </c>
      <c r="H170" s="0" t="n">
        <f aca="false">VLOOKUP(B170,LU!$B$1:$N$51,7,FALSE())</f>
        <v>0.62272727273</v>
      </c>
      <c r="I170" s="0" t="n">
        <f aca="false">VLOOKUP(B170,LU!$B$1:$N$51,8,FALSE())</f>
        <v>10</v>
      </c>
      <c r="J170" s="0" t="n">
        <f aca="false">VLOOKUP(A170,Soil!$B$2:$P$17,13,FALSE())</f>
        <v>1.7025</v>
      </c>
      <c r="K170" s="0" t="n">
        <f aca="false">VLOOKUP(B170,LU!$B$1:$N$51,5,FALSE())</f>
        <v>0.4</v>
      </c>
      <c r="L170" s="0" t="n">
        <f aca="false">VLOOKUP(A170,Soil!$B$2:$P$17,15,FALSE())</f>
        <v>0.6028</v>
      </c>
      <c r="M170" s="0" t="n">
        <f aca="false">SoilVeg!G170</f>
        <v>22.2</v>
      </c>
      <c r="N170" s="0" t="n">
        <f aca="false">SoilVeg!H170</f>
        <v>0.264</v>
      </c>
      <c r="O170" s="0" t="n">
        <f aca="false">VLOOKUP(A170,Soil!$B$2:$S$14,18,FALSE())</f>
        <v>0.15</v>
      </c>
    </row>
    <row r="171" customFormat="false" ht="14.25" hidden="false" customHeight="false" outlineLevel="0" collapsed="false">
      <c r="A171" s="1" t="str">
        <f aca="false">SoilVeg!B171</f>
        <v>SACL</v>
      </c>
      <c r="B171" s="1" t="str">
        <f aca="false">SoilVeg!D171</f>
        <v>VT</v>
      </c>
      <c r="C171" s="1" t="str">
        <f aca="false">SoilVeg!A171</f>
        <v>SACLVT</v>
      </c>
      <c r="D171" s="0" t="n">
        <f aca="false">IF(VLOOKUP(SoilVeg!C171,LU!$A$2:$O$27,15,FALSE())=0,VLOOKUP(A171,Soil!$B$2:$R$14,8,FALSE()),0.000000000001)</f>
        <v>1E-012</v>
      </c>
      <c r="E171" s="0" t="n">
        <f aca="false">IF(VLOOKUP(SoilVeg!C171,LU!$A$2:$O$27,15,FALSE())=0,VLOOKUP(A171,Soil!$B$2:$R$14,12,FALSE()),0.000000000001)</f>
        <v>1E-012</v>
      </c>
      <c r="F171" s="0" t="n">
        <f aca="false">VLOOKUP(A171,Soil!$B$2:$P$17,14,FALSE())</f>
        <v>0.012</v>
      </c>
      <c r="G171" s="0" t="n">
        <f aca="false">VLOOKUP(B171,LU!$B$1:$N$51,6,FALSE())</f>
        <v>0</v>
      </c>
      <c r="H171" s="0" t="n">
        <f aca="false">VLOOKUP(B171,LU!$B$1:$N$51,7,FALSE())</f>
        <v>0</v>
      </c>
      <c r="I171" s="0" t="n">
        <f aca="false">VLOOKUP(B171,LU!$B$1:$N$51,8,FALSE())</f>
        <v>0</v>
      </c>
      <c r="J171" s="0" t="n">
        <f aca="false">VLOOKUP(A171,Soil!$B$2:$P$17,13,FALSE())</f>
        <v>1.7025</v>
      </c>
      <c r="K171" s="0" t="n">
        <f aca="false">VLOOKUP(B171,LU!$B$1:$N$51,5,FALSE())</f>
        <v>0.03</v>
      </c>
      <c r="L171" s="0" t="n">
        <f aca="false">VLOOKUP(A171,Soil!$B$2:$P$17,15,FALSE())</f>
        <v>0.6028</v>
      </c>
      <c r="M171" s="0" t="n">
        <f aca="false">SoilVeg!G171</f>
        <v>100</v>
      </c>
      <c r="N171" s="0" t="n">
        <f aca="false">SoilVeg!H171</f>
        <v>1</v>
      </c>
      <c r="O171" s="0" t="n">
        <f aca="false">VLOOKUP(A171,Soil!$B$2:$S$14,18,FALSE())</f>
        <v>0.15</v>
      </c>
    </row>
    <row r="172" customFormat="false" ht="14.25" hidden="false" customHeight="false" outlineLevel="0" collapsed="false">
      <c r="A172" s="1" t="str">
        <f aca="false">SoilVeg!B172</f>
        <v>SACL</v>
      </c>
      <c r="B172" s="1" t="str">
        <f aca="false">SoilVeg!D172</f>
        <v>VP</v>
      </c>
      <c r="C172" s="1" t="str">
        <f aca="false">SoilVeg!A172</f>
        <v>SACLVP</v>
      </c>
      <c r="D172" s="0" t="n">
        <f aca="false">IF(VLOOKUP(SoilVeg!C172,LU!$A$2:$O$27,15,FALSE())=0,VLOOKUP(A172,Soil!$B$2:$R$14,8,FALSE()),0.000000000001)</f>
        <v>1E-012</v>
      </c>
      <c r="E172" s="0" t="n">
        <f aca="false">IF(VLOOKUP(SoilVeg!C172,LU!$A$2:$O$27,15,FALSE())=0,VLOOKUP(A172,Soil!$B$2:$R$14,12,FALSE()),0.000000000001)</f>
        <v>1E-012</v>
      </c>
      <c r="F172" s="0" t="n">
        <f aca="false">VLOOKUP(A172,Soil!$B$2:$P$17,14,FALSE())</f>
        <v>0.012</v>
      </c>
      <c r="G172" s="0" t="n">
        <f aca="false">VLOOKUP(B172,LU!$B$1:$N$51,6,FALSE())</f>
        <v>0</v>
      </c>
      <c r="H172" s="0" t="n">
        <f aca="false">VLOOKUP(B172,LU!$B$1:$N$51,7,FALSE())</f>
        <v>0</v>
      </c>
      <c r="I172" s="0" t="n">
        <f aca="false">VLOOKUP(B172,LU!$B$1:$N$51,8,FALSE())</f>
        <v>0</v>
      </c>
      <c r="J172" s="0" t="n">
        <f aca="false">VLOOKUP(A172,Soil!$B$2:$P$17,13,FALSE())</f>
        <v>1.7025</v>
      </c>
      <c r="K172" s="0" t="n">
        <f aca="false">VLOOKUP(B172,LU!$B$1:$N$51,5,FALSE())</f>
        <v>0.01</v>
      </c>
      <c r="L172" s="0" t="n">
        <f aca="false">VLOOKUP(A172,Soil!$B$2:$P$17,15,FALSE())</f>
        <v>0.6028</v>
      </c>
      <c r="M172" s="0" t="n">
        <f aca="false">SoilVeg!G172</f>
        <v>100</v>
      </c>
      <c r="N172" s="0" t="n">
        <f aca="false">SoilVeg!H172</f>
        <v>1</v>
      </c>
      <c r="O172" s="0" t="n">
        <f aca="false">VLOOKUP(A172,Soil!$B$2:$S$14,18,FALSE())</f>
        <v>0.15</v>
      </c>
    </row>
    <row r="173" customFormat="false" ht="14.25" hidden="false" customHeight="false" outlineLevel="0" collapsed="false">
      <c r="A173" s="1" t="str">
        <f aca="false">SoilVeg!B173</f>
        <v>SACL</v>
      </c>
      <c r="B173" s="1" t="str">
        <f aca="false">SoilVeg!D173</f>
        <v>TPT</v>
      </c>
      <c r="C173" s="1" t="str">
        <f aca="false">SoilVeg!A173</f>
        <v>SACLTPT</v>
      </c>
      <c r="D173" s="0" t="n">
        <f aca="false">IF(VLOOKUP(SoilVeg!C173,LU!$A$2:$O$27,15,FALSE())=0,VLOOKUP(A173,Soil!$B$2:$R$14,8,FALSE()),0.000000000001)</f>
        <v>5.89153993055555E-006</v>
      </c>
      <c r="E173" s="0" t="n">
        <f aca="false">IF(VLOOKUP(SoilVeg!C173,LU!$A$2:$O$27,15,FALSE())=0,VLOOKUP(A173,Soil!$B$2:$R$14,12,FALSE()),0.000000000001)</f>
        <v>3.45405909479001E-005</v>
      </c>
      <c r="F173" s="0" t="n">
        <f aca="false">VLOOKUP(A173,Soil!$B$2:$P$17,14,FALSE())</f>
        <v>0.012</v>
      </c>
      <c r="G173" s="0" t="n">
        <f aca="false">VLOOKUP(B173,LU!$B$1:$N$51,6,FALSE())</f>
        <v>1.1</v>
      </c>
      <c r="H173" s="0" t="n">
        <f aca="false">VLOOKUP(B173,LU!$B$1:$N$51,7,FALSE())</f>
        <v>0.4</v>
      </c>
      <c r="I173" s="0" t="n">
        <f aca="false">VLOOKUP(B173,LU!$B$1:$N$51,8,FALSE())</f>
        <v>7</v>
      </c>
      <c r="J173" s="0" t="n">
        <f aca="false">VLOOKUP(A173,Soil!$B$2:$P$17,13,FALSE())</f>
        <v>1.7025</v>
      </c>
      <c r="K173" s="0" t="n">
        <f aca="false">VLOOKUP(B173,LU!$B$1:$N$51,5,FALSE())</f>
        <v>0.275</v>
      </c>
      <c r="L173" s="0" t="n">
        <f aca="false">VLOOKUP(A173,Soil!$B$2:$P$17,15,FALSE())</f>
        <v>0.6028</v>
      </c>
      <c r="M173" s="0" t="n">
        <f aca="false">SoilVeg!G173</f>
        <v>22.2</v>
      </c>
      <c r="N173" s="0" t="n">
        <f aca="false">SoilVeg!H173</f>
        <v>0.264</v>
      </c>
      <c r="O173" s="0" t="n">
        <f aca="false">VLOOKUP(A173,Soil!$B$2:$S$14,18,FALSE())</f>
        <v>0.15</v>
      </c>
    </row>
    <row r="174" customFormat="false" ht="14.25" hidden="false" customHeight="false" outlineLevel="0" collapsed="false">
      <c r="A174" s="1" t="str">
        <f aca="false">SoilVeg!B174</f>
        <v>SACL</v>
      </c>
      <c r="B174" s="1" t="str">
        <f aca="false">SoilVeg!D174</f>
        <v>VPT</v>
      </c>
      <c r="C174" s="1" t="str">
        <f aca="false">SoilVeg!A174</f>
        <v>SACLVPT</v>
      </c>
      <c r="D174" s="0" t="n">
        <f aca="false">IF(VLOOKUP(SoilVeg!C174,LU!$A$2:$O$27,15,FALSE())=0,VLOOKUP(A174,Soil!$B$2:$R$14,8,FALSE()),0.000000000001)</f>
        <v>1E-012</v>
      </c>
      <c r="E174" s="0" t="n">
        <f aca="false">IF(VLOOKUP(SoilVeg!C174,LU!$A$2:$O$27,15,FALSE())=0,VLOOKUP(A174,Soil!$B$2:$R$14,12,FALSE()),0.000000000001)</f>
        <v>1E-012</v>
      </c>
      <c r="F174" s="0" t="n">
        <f aca="false">VLOOKUP(A174,Soil!$B$2:$P$17,14,FALSE())</f>
        <v>0.012</v>
      </c>
      <c r="G174" s="0" t="n">
        <f aca="false">VLOOKUP(B174,LU!$B$1:$N$51,6,FALSE())</f>
        <v>0</v>
      </c>
      <c r="H174" s="0" t="n">
        <f aca="false">VLOOKUP(B174,LU!$B$1:$N$51,7,FALSE())</f>
        <v>0</v>
      </c>
      <c r="I174" s="0" t="n">
        <f aca="false">VLOOKUP(B174,LU!$B$1:$N$51,8,FALSE())</f>
        <v>150</v>
      </c>
      <c r="J174" s="0" t="n">
        <f aca="false">VLOOKUP(A174,Soil!$B$2:$P$17,13,FALSE())</f>
        <v>1.7025</v>
      </c>
      <c r="K174" s="0" t="n">
        <f aca="false">VLOOKUP(B174,LU!$B$1:$N$51,5,FALSE())</f>
        <v>0.01</v>
      </c>
      <c r="L174" s="0" t="n">
        <f aca="false">VLOOKUP(A174,Soil!$B$2:$P$17,15,FALSE())</f>
        <v>0.6028</v>
      </c>
      <c r="M174" s="0" t="n">
        <f aca="false">SoilVeg!G174</f>
        <v>100</v>
      </c>
      <c r="N174" s="0" t="n">
        <f aca="false">SoilVeg!H174</f>
        <v>1</v>
      </c>
      <c r="O174" s="0" t="n">
        <f aca="false">VLOOKUP(A174,Soil!$B$2:$S$14,18,FALSE())</f>
        <v>0.15</v>
      </c>
    </row>
    <row r="175" customFormat="false" ht="14.25" hidden="false" customHeight="false" outlineLevel="0" collapsed="false">
      <c r="A175" s="1" t="str">
        <f aca="false">SoilVeg!B175</f>
        <v>SACL</v>
      </c>
      <c r="B175" s="1" t="str">
        <f aca="false">SoilVeg!D175</f>
        <v>MOK</v>
      </c>
      <c r="C175" s="1" t="str">
        <f aca="false">SoilVeg!A175</f>
        <v>SACLMOK</v>
      </c>
      <c r="D175" s="0" t="n">
        <f aca="false">IF(VLOOKUP(SoilVeg!C175,LU!$A$2:$O$27,15,FALSE())=0,VLOOKUP(A175,Soil!$B$2:$R$14,8,FALSE()),0.000000000001)</f>
        <v>5.89153993055555E-006</v>
      </c>
      <c r="E175" s="0" t="n">
        <f aca="false">IF(VLOOKUP(SoilVeg!C175,LU!$A$2:$O$27,15,FALSE())=0,VLOOKUP(A175,Soil!$B$2:$R$14,12,FALSE()),0.000000000001)</f>
        <v>3.45405909479001E-005</v>
      </c>
      <c r="F175" s="0" t="n">
        <f aca="false">VLOOKUP(A175,Soil!$B$2:$P$17,14,FALSE())</f>
        <v>0.012</v>
      </c>
      <c r="G175" s="0" t="n">
        <f aca="false">VLOOKUP(B175,LU!$B$1:$N$51,6,FALSE())</f>
        <v>1.35454545455</v>
      </c>
      <c r="H175" s="0" t="n">
        <f aca="false">VLOOKUP(B175,LU!$B$1:$N$51,7,FALSE())</f>
        <v>0.62272727273</v>
      </c>
      <c r="I175" s="0" t="n">
        <f aca="false">VLOOKUP(B175,LU!$B$1:$N$51,8,FALSE())</f>
        <v>10</v>
      </c>
      <c r="J175" s="0" t="n">
        <f aca="false">VLOOKUP(A175,Soil!$B$2:$P$17,13,FALSE())</f>
        <v>1.7025</v>
      </c>
      <c r="K175" s="0" t="n">
        <f aca="false">VLOOKUP(B175,LU!$B$1:$N$51,5,FALSE())</f>
        <v>0.4</v>
      </c>
      <c r="L175" s="0" t="n">
        <f aca="false">VLOOKUP(A175,Soil!$B$2:$P$17,15,FALSE())</f>
        <v>0.6028</v>
      </c>
      <c r="M175" s="0" t="n">
        <f aca="false">SoilVeg!G175</f>
        <v>22.2</v>
      </c>
      <c r="N175" s="0" t="n">
        <f aca="false">SoilVeg!H175</f>
        <v>0.264</v>
      </c>
      <c r="O175" s="0" t="n">
        <f aca="false">VLOOKUP(A175,Soil!$B$2:$S$14,18,FALSE())</f>
        <v>0.15</v>
      </c>
    </row>
    <row r="176" customFormat="false" ht="14.25" hidden="false" customHeight="false" outlineLevel="0" collapsed="false">
      <c r="A176" s="1" t="str">
        <f aca="false">SoilVeg!B176</f>
        <v>SACL</v>
      </c>
      <c r="B176" s="1" t="str">
        <f aca="false">SoilVeg!D176</f>
        <v>RET</v>
      </c>
      <c r="C176" s="1" t="str">
        <f aca="false">SoilVeg!A176</f>
        <v>SACLRET</v>
      </c>
      <c r="D176" s="0" t="n">
        <f aca="false">IF(VLOOKUP(SoilVeg!C176,LU!$A$2:$O$27,15,FALSE())=0,VLOOKUP(A176,Soil!$B$2:$R$14,8,FALSE()),0.000000000001)</f>
        <v>5.89153993055555E-006</v>
      </c>
      <c r="E176" s="0" t="n">
        <f aca="false">IF(VLOOKUP(SoilVeg!C176,LU!$A$2:$O$27,15,FALSE())=0,VLOOKUP(A176,Soil!$B$2:$R$14,12,FALSE()),0.000000000001)</f>
        <v>3.45405909479001E-005</v>
      </c>
      <c r="F176" s="0" t="n">
        <f aca="false">VLOOKUP(A176,Soil!$B$2:$P$17,14,FALSE())</f>
        <v>0.012</v>
      </c>
      <c r="G176" s="0" t="n">
        <f aca="false">VLOOKUP(B176,LU!$B$1:$N$51,6,FALSE())</f>
        <v>1.1</v>
      </c>
      <c r="H176" s="0" t="n">
        <f aca="false">VLOOKUP(B176,LU!$B$1:$N$51,7,FALSE())</f>
        <v>0.4</v>
      </c>
      <c r="I176" s="0" t="n">
        <f aca="false">VLOOKUP(B176,LU!$B$1:$N$51,8,FALSE())</f>
        <v>150</v>
      </c>
      <c r="J176" s="0" t="n">
        <f aca="false">VLOOKUP(A176,Soil!$B$2:$P$17,13,FALSE())</f>
        <v>1.7025</v>
      </c>
      <c r="K176" s="0" t="n">
        <f aca="false">VLOOKUP(B176,LU!$B$1:$N$51,5,FALSE())</f>
        <v>0.275</v>
      </c>
      <c r="L176" s="0" t="n">
        <f aca="false">VLOOKUP(A176,Soil!$B$2:$P$17,15,FALSE())</f>
        <v>0.6028</v>
      </c>
      <c r="M176" s="0" t="n">
        <f aca="false">SoilVeg!G176</f>
        <v>22.2</v>
      </c>
      <c r="N176" s="0" t="n">
        <f aca="false">SoilVeg!H176</f>
        <v>0.264</v>
      </c>
      <c r="O176" s="0" t="n">
        <f aca="false">VLOOKUP(A176,Soil!$B$2:$S$14,18,FALSE())</f>
        <v>0.15</v>
      </c>
    </row>
    <row r="177" customFormat="false" ht="14.25" hidden="false" customHeight="false" outlineLevel="0" collapsed="false">
      <c r="A177" s="1" t="str">
        <f aca="false">SoilVeg!B177</f>
        <v>SAL</v>
      </c>
      <c r="B177" s="1" t="str">
        <f aca="false">SoilVeg!D177</f>
        <v>OP</v>
      </c>
      <c r="C177" s="1" t="str">
        <f aca="false">SoilVeg!A177</f>
        <v>SALOP</v>
      </c>
      <c r="D177" s="0" t="n">
        <f aca="false">IF(VLOOKUP(SoilVeg!C177,LU!$A$2:$O$27,15,FALSE())=0,VLOOKUP(A177,Soil!$B$2:$R$14,8,FALSE()),0.000000000001)</f>
        <v>6.08820381944444E-006</v>
      </c>
      <c r="E177" s="0" t="n">
        <f aca="false">IF(VLOOKUP(SoilVeg!C177,LU!$A$2:$O$27,15,FALSE())=0,VLOOKUP(A177,Soil!$B$2:$R$14,12,FALSE()),0.000000000001)</f>
        <v>7.90699680462346E-005</v>
      </c>
      <c r="F177" s="0" t="n">
        <f aca="false">VLOOKUP(A177,Soil!$B$2:$P$17,14,FALSE())</f>
        <v>0.014</v>
      </c>
      <c r="G177" s="0" t="n">
        <f aca="false">VLOOKUP(B177,LU!$B$1:$N$51,6,FALSE())</f>
        <v>0.16</v>
      </c>
      <c r="H177" s="0" t="n">
        <f aca="false">VLOOKUP(B177,LU!$B$1:$N$51,7,FALSE())</f>
        <v>0.13</v>
      </c>
      <c r="I177" s="0" t="n">
        <f aca="false">VLOOKUP(B177,LU!$B$1:$N$51,8,FALSE())</f>
        <v>5</v>
      </c>
      <c r="J177" s="0" t="n">
        <f aca="false">VLOOKUP(A177,Soil!$B$2:$P$17,13,FALSE())</f>
        <v>1.7925</v>
      </c>
      <c r="K177" s="0" t="n">
        <f aca="false">VLOOKUP(B177,LU!$B$1:$N$51,5,FALSE())</f>
        <v>0.075</v>
      </c>
      <c r="L177" s="0" t="n">
        <f aca="false">VLOOKUP(A177,Soil!$B$2:$P$17,15,FALSE())</f>
        <v>0.4622</v>
      </c>
      <c r="M177" s="0" t="n">
        <f aca="false">SoilVeg!G177</f>
        <v>9.1</v>
      </c>
      <c r="N177" s="0" t="n">
        <f aca="false">SoilVeg!H177</f>
        <v>0.245</v>
      </c>
      <c r="O177" s="0" t="n">
        <f aca="false">VLOOKUP(A177,Soil!$B$2:$S$14,18,FALSE())</f>
        <v>0.3</v>
      </c>
    </row>
    <row r="178" customFormat="false" ht="14.25" hidden="false" customHeight="false" outlineLevel="0" collapsed="false">
      <c r="A178" s="1" t="str">
        <f aca="false">SoilVeg!B178</f>
        <v>SAL</v>
      </c>
      <c r="B178" s="1" t="str">
        <f aca="false">SoilVeg!D178</f>
        <v>OPTP</v>
      </c>
      <c r="C178" s="1" t="str">
        <f aca="false">SoilVeg!A178</f>
        <v>SALOPTP</v>
      </c>
      <c r="D178" s="0" t="n">
        <f aca="false">IF(VLOOKUP(SoilVeg!C178,LU!$A$2:$O$27,15,FALSE())=0,VLOOKUP(A178,Soil!$B$2:$R$14,8,FALSE()),0.000000000001)</f>
        <v>6.08820381944444E-006</v>
      </c>
      <c r="E178" s="0" t="n">
        <f aca="false">IF(VLOOKUP(SoilVeg!C178,LU!$A$2:$O$27,15,FALSE())=0,VLOOKUP(A178,Soil!$B$2:$R$14,12,FALSE()),0.000000000001)</f>
        <v>7.90699680462346E-005</v>
      </c>
      <c r="F178" s="0" t="n">
        <f aca="false">VLOOKUP(A178,Soil!$B$2:$P$17,14,FALSE())</f>
        <v>0.014</v>
      </c>
      <c r="G178" s="0" t="n">
        <f aca="false">VLOOKUP(B178,LU!$B$1:$N$51,6,FALSE())</f>
        <v>1.1</v>
      </c>
      <c r="H178" s="0" t="n">
        <f aca="false">VLOOKUP(B178,LU!$B$1:$N$51,7,FALSE())</f>
        <v>0.4</v>
      </c>
      <c r="I178" s="0" t="n">
        <f aca="false">VLOOKUP(B178,LU!$B$1:$N$51,8,FALSE())</f>
        <v>7</v>
      </c>
      <c r="J178" s="0" t="n">
        <f aca="false">VLOOKUP(A178,Soil!$B$2:$P$17,13,FALSE())</f>
        <v>1.7925</v>
      </c>
      <c r="K178" s="0" t="n">
        <f aca="false">VLOOKUP(B178,LU!$B$1:$N$51,5,FALSE())</f>
        <v>0.275</v>
      </c>
      <c r="L178" s="0" t="n">
        <f aca="false">VLOOKUP(A178,Soil!$B$2:$P$17,15,FALSE())</f>
        <v>0.4622</v>
      </c>
      <c r="M178" s="0" t="n">
        <f aca="false">SoilVeg!G178</f>
        <v>18.2</v>
      </c>
      <c r="N178" s="0" t="n">
        <f aca="false">SoilVeg!H178</f>
        <v>0.245</v>
      </c>
      <c r="O178" s="0" t="n">
        <f aca="false">VLOOKUP(A178,Soil!$B$2:$S$14,18,FALSE())</f>
        <v>0.3</v>
      </c>
    </row>
    <row r="179" customFormat="false" ht="14.25" hidden="false" customHeight="false" outlineLevel="0" collapsed="false">
      <c r="A179" s="1" t="str">
        <f aca="false">SoilVeg!B179</f>
        <v>SAL</v>
      </c>
      <c r="B179" s="1" t="str">
        <f aca="false">SoilVeg!D179</f>
        <v>OPSR</v>
      </c>
      <c r="C179" s="1" t="str">
        <f aca="false">SoilVeg!A179</f>
        <v>SALOPSR</v>
      </c>
      <c r="D179" s="0" t="n">
        <f aca="false">IF(VLOOKUP(SoilVeg!C179,LU!$A$2:$O$27,15,FALSE())=0,VLOOKUP(A179,Soil!$B$2:$R$14,8,FALSE()),0.000000000001)</f>
        <v>6.08820381944444E-006</v>
      </c>
      <c r="E179" s="0" t="n">
        <f aca="false">IF(VLOOKUP(SoilVeg!C179,LU!$A$2:$O$27,15,FALSE())=0,VLOOKUP(A179,Soil!$B$2:$R$14,12,FALSE()),0.000000000001)</f>
        <v>7.90699680462346E-005</v>
      </c>
      <c r="F179" s="0" t="n">
        <f aca="false">VLOOKUP(A179,Soil!$B$2:$P$17,14,FALSE())</f>
        <v>0.014</v>
      </c>
      <c r="G179" s="0" t="n">
        <f aca="false">VLOOKUP(B179,LU!$B$1:$N$51,6,FALSE())</f>
        <v>0.26</v>
      </c>
      <c r="H179" s="0" t="n">
        <f aca="false">VLOOKUP(B179,LU!$B$1:$N$51,7,FALSE())</f>
        <v>0.25</v>
      </c>
      <c r="I179" s="0" t="n">
        <f aca="false">VLOOKUP(B179,LU!$B$1:$N$51,8,FALSE())</f>
        <v>4</v>
      </c>
      <c r="J179" s="0" t="n">
        <f aca="false">VLOOKUP(A179,Soil!$B$2:$P$17,13,FALSE())</f>
        <v>1.7925</v>
      </c>
      <c r="K179" s="0" t="n">
        <f aca="false">VLOOKUP(B179,LU!$B$1:$N$51,5,FALSE())</f>
        <v>0.06</v>
      </c>
      <c r="L179" s="0" t="n">
        <f aca="false">VLOOKUP(A179,Soil!$B$2:$P$17,15,FALSE())</f>
        <v>0.4622</v>
      </c>
      <c r="M179" s="0" t="n">
        <f aca="false">SoilVeg!G179</f>
        <v>7.28</v>
      </c>
      <c r="N179" s="0" t="n">
        <f aca="false">SoilVeg!H179</f>
        <v>0.245</v>
      </c>
      <c r="O179" s="0" t="n">
        <f aca="false">VLOOKUP(A179,Soil!$B$2:$S$14,18,FALSE())</f>
        <v>0.3</v>
      </c>
    </row>
    <row r="180" customFormat="false" ht="14.25" hidden="false" customHeight="false" outlineLevel="0" collapsed="false">
      <c r="A180" s="1" t="str">
        <f aca="false">SoilVeg!B180</f>
        <v>SAL</v>
      </c>
      <c r="B180" s="1" t="str">
        <f aca="false">SoilVeg!D180</f>
        <v>OPUR</v>
      </c>
      <c r="C180" s="1" t="str">
        <f aca="false">SoilVeg!A180</f>
        <v>SALOPUR</v>
      </c>
      <c r="D180" s="0" t="n">
        <f aca="false">IF(VLOOKUP(SoilVeg!C180,LU!$A$2:$O$27,15,FALSE())=0,VLOOKUP(A180,Soil!$B$2:$R$14,8,FALSE()),0.000000000001)</f>
        <v>6.08820381944444E-006</v>
      </c>
      <c r="E180" s="0" t="n">
        <f aca="false">IF(VLOOKUP(SoilVeg!C180,LU!$A$2:$O$27,15,FALSE())=0,VLOOKUP(A180,Soil!$B$2:$R$14,12,FALSE()),0.000000000001)</f>
        <v>7.90699680462346E-005</v>
      </c>
      <c r="F180" s="0" t="n">
        <f aca="false">VLOOKUP(A180,Soil!$B$2:$P$17,14,FALSE())</f>
        <v>0.014</v>
      </c>
      <c r="G180" s="0" t="n">
        <f aca="false">VLOOKUP(B180,LU!$B$1:$N$51,6,FALSE())</f>
        <v>0.4</v>
      </c>
      <c r="H180" s="0" t="n">
        <f aca="false">VLOOKUP(B180,LU!$B$1:$N$51,7,FALSE())</f>
        <v>0.3</v>
      </c>
      <c r="I180" s="0" t="n">
        <f aca="false">VLOOKUP(B180,LU!$B$1:$N$51,8,FALSE())</f>
        <v>6</v>
      </c>
      <c r="J180" s="0" t="n">
        <f aca="false">VLOOKUP(A180,Soil!$B$2:$P$17,13,FALSE())</f>
        <v>1.7925</v>
      </c>
      <c r="K180" s="0" t="n">
        <f aca="false">VLOOKUP(B180,LU!$B$1:$N$51,5,FALSE())</f>
        <v>0.1</v>
      </c>
      <c r="L180" s="0" t="n">
        <f aca="false">VLOOKUP(A180,Soil!$B$2:$P$17,15,FALSE())</f>
        <v>0.4622</v>
      </c>
      <c r="M180" s="0" t="n">
        <f aca="false">SoilVeg!G180</f>
        <v>9.1</v>
      </c>
      <c r="N180" s="0" t="n">
        <f aca="false">SoilVeg!H180</f>
        <v>0.245</v>
      </c>
      <c r="O180" s="0" t="n">
        <f aca="false">VLOOKUP(A180,Soil!$B$2:$S$14,18,FALSE())</f>
        <v>0.3</v>
      </c>
    </row>
    <row r="181" customFormat="false" ht="14.25" hidden="false" customHeight="false" outlineLevel="0" collapsed="false">
      <c r="A181" s="1" t="str">
        <f aca="false">SoilVeg!B181</f>
        <v>SAL</v>
      </c>
      <c r="B181" s="1" t="str">
        <f aca="false">SoilVeg!D181</f>
        <v>OPU</v>
      </c>
      <c r="C181" s="1" t="str">
        <f aca="false">SoilVeg!A181</f>
        <v>SALOPU</v>
      </c>
      <c r="D181" s="0" t="n">
        <f aca="false">IF(VLOOKUP(SoilVeg!C181,LU!$A$2:$O$27,15,FALSE())=0,VLOOKUP(A181,Soil!$B$2:$R$14,8,FALSE()),0.000000000001)</f>
        <v>6.08820381944444E-006</v>
      </c>
      <c r="E181" s="0" t="n">
        <f aca="false">IF(VLOOKUP(SoilVeg!C181,LU!$A$2:$O$27,15,FALSE())=0,VLOOKUP(A181,Soil!$B$2:$R$14,12,FALSE()),0.000000000001)</f>
        <v>7.90699680462346E-005</v>
      </c>
      <c r="F181" s="0" t="n">
        <f aca="false">VLOOKUP(A181,Soil!$B$2:$P$17,14,FALSE())</f>
        <v>0.014</v>
      </c>
      <c r="G181" s="0" t="n">
        <f aca="false">VLOOKUP(B181,LU!$B$1:$N$51,6,FALSE())</f>
        <v>0</v>
      </c>
      <c r="H181" s="0" t="n">
        <f aca="false">VLOOKUP(B181,LU!$B$1:$N$51,7,FALSE())</f>
        <v>0</v>
      </c>
      <c r="I181" s="0" t="n">
        <f aca="false">VLOOKUP(B181,LU!$B$1:$N$51,8,FALSE())</f>
        <v>3.5</v>
      </c>
      <c r="J181" s="0" t="n">
        <f aca="false">VLOOKUP(A181,Soil!$B$2:$P$17,13,FALSE())</f>
        <v>1.7925</v>
      </c>
      <c r="K181" s="0" t="n">
        <f aca="false">VLOOKUP(B181,LU!$B$1:$N$51,5,FALSE())</f>
        <v>0.03</v>
      </c>
      <c r="L181" s="0" t="n">
        <f aca="false">VLOOKUP(A181,Soil!$B$2:$P$17,15,FALSE())</f>
        <v>0.4622</v>
      </c>
      <c r="M181" s="0" t="n">
        <f aca="false">SoilVeg!G181</f>
        <v>6.06666666666667</v>
      </c>
      <c r="N181" s="0" t="n">
        <f aca="false">SoilVeg!H181</f>
        <v>0.245</v>
      </c>
      <c r="O181" s="0" t="n">
        <f aca="false">VLOOKUP(A181,Soil!$B$2:$S$14,18,FALSE())</f>
        <v>0.3</v>
      </c>
    </row>
    <row r="182" customFormat="false" ht="14.25" hidden="false" customHeight="false" outlineLevel="0" collapsed="false">
      <c r="A182" s="1" t="str">
        <f aca="false">SoilVeg!B182</f>
        <v>SAL</v>
      </c>
      <c r="B182" s="1" t="str">
        <f aca="false">SoilVeg!D182</f>
        <v>TP</v>
      </c>
      <c r="C182" s="1" t="str">
        <f aca="false">SoilVeg!A182</f>
        <v>SALTP</v>
      </c>
      <c r="D182" s="0" t="n">
        <f aca="false">IF(VLOOKUP(SoilVeg!C182,LU!$A$2:$O$27,15,FALSE())=0,VLOOKUP(A182,Soil!$B$2:$R$14,8,FALSE()),0.000000000001)</f>
        <v>6.08820381944444E-006</v>
      </c>
      <c r="E182" s="0" t="n">
        <f aca="false">IF(VLOOKUP(SoilVeg!C182,LU!$A$2:$O$27,15,FALSE())=0,VLOOKUP(A182,Soil!$B$2:$R$14,12,FALSE()),0.000000000001)</f>
        <v>7.90699680462346E-005</v>
      </c>
      <c r="F182" s="0" t="n">
        <f aca="false">VLOOKUP(A182,Soil!$B$2:$P$17,14,FALSE())</f>
        <v>0.014</v>
      </c>
      <c r="G182" s="0" t="n">
        <f aca="false">VLOOKUP(B182,LU!$B$1:$N$51,6,FALSE())</f>
        <v>1.1</v>
      </c>
      <c r="H182" s="0" t="n">
        <f aca="false">VLOOKUP(B182,LU!$B$1:$N$51,7,FALSE())</f>
        <v>0.4</v>
      </c>
      <c r="I182" s="0" t="n">
        <f aca="false">VLOOKUP(B182,LU!$B$1:$N$51,8,FALSE())</f>
        <v>7</v>
      </c>
      <c r="J182" s="0" t="n">
        <f aca="false">VLOOKUP(A182,Soil!$B$2:$P$17,13,FALSE())</f>
        <v>1.7925</v>
      </c>
      <c r="K182" s="0" t="n">
        <f aca="false">VLOOKUP(B182,LU!$B$1:$N$51,5,FALSE())</f>
        <v>0.275</v>
      </c>
      <c r="L182" s="0" t="n">
        <f aca="false">VLOOKUP(A182,Soil!$B$2:$P$17,15,FALSE())</f>
        <v>0.4622</v>
      </c>
      <c r="M182" s="0" t="n">
        <f aca="false">SoilVeg!G182</f>
        <v>18.2</v>
      </c>
      <c r="N182" s="0" t="n">
        <f aca="false">SoilVeg!H182</f>
        <v>0.245</v>
      </c>
      <c r="O182" s="0" t="n">
        <f aca="false">VLOOKUP(A182,Soil!$B$2:$S$14,18,FALSE())</f>
        <v>0.3</v>
      </c>
    </row>
    <row r="183" customFormat="false" ht="14.25" hidden="false" customHeight="false" outlineLevel="0" collapsed="false">
      <c r="A183" s="1" t="str">
        <f aca="false">SoilVeg!B183</f>
        <v>SAL</v>
      </c>
      <c r="B183" s="1" t="str">
        <f aca="false">SoilVeg!D183</f>
        <v>LP</v>
      </c>
      <c r="C183" s="1" t="str">
        <f aca="false">SoilVeg!A183</f>
        <v>SALLP</v>
      </c>
      <c r="D183" s="0" t="n">
        <f aca="false">IF(VLOOKUP(SoilVeg!C183,LU!$A$2:$O$27,15,FALSE())=0,VLOOKUP(A183,Soil!$B$2:$R$14,8,FALSE()),0.000000000001)</f>
        <v>6.08820381944444E-006</v>
      </c>
      <c r="E183" s="0" t="n">
        <f aca="false">IF(VLOOKUP(SoilVeg!C183,LU!$A$2:$O$27,15,FALSE())=0,VLOOKUP(A183,Soil!$B$2:$R$14,12,FALSE()),0.000000000001)</f>
        <v>7.90699680462346E-005</v>
      </c>
      <c r="F183" s="0" t="n">
        <f aca="false">VLOOKUP(A183,Soil!$B$2:$P$17,14,FALSE())</f>
        <v>0.014</v>
      </c>
      <c r="G183" s="0" t="n">
        <f aca="false">VLOOKUP(B183,LU!$B$1:$N$51,6,FALSE())</f>
        <v>3</v>
      </c>
      <c r="H183" s="0" t="n">
        <f aca="false">VLOOKUP(B183,LU!$B$1:$N$51,7,FALSE())</f>
        <v>0.62272727273</v>
      </c>
      <c r="I183" s="0" t="n">
        <f aca="false">VLOOKUP(B183,LU!$B$1:$N$51,8,FALSE())</f>
        <v>9.45454545455</v>
      </c>
      <c r="J183" s="0" t="n">
        <f aca="false">VLOOKUP(A183,Soil!$B$2:$P$17,13,FALSE())</f>
        <v>1.7925</v>
      </c>
      <c r="K183" s="0" t="n">
        <f aca="false">VLOOKUP(B183,LU!$B$1:$N$51,5,FALSE())</f>
        <v>0.4</v>
      </c>
      <c r="L183" s="0" t="n">
        <f aca="false">VLOOKUP(A183,Soil!$B$2:$P$17,15,FALSE())</f>
        <v>0.4622</v>
      </c>
      <c r="M183" s="0" t="n">
        <f aca="false">SoilVeg!G183</f>
        <v>18.2</v>
      </c>
      <c r="N183" s="0" t="n">
        <f aca="false">SoilVeg!H183</f>
        <v>0.245</v>
      </c>
      <c r="O183" s="0" t="n">
        <f aca="false">VLOOKUP(A183,Soil!$B$2:$S$14,18,FALSE())</f>
        <v>0.3</v>
      </c>
    </row>
    <row r="184" customFormat="false" ht="14.25" hidden="false" customHeight="false" outlineLevel="0" collapsed="false">
      <c r="A184" s="1" t="str">
        <f aca="false">SoilVeg!B184</f>
        <v>SAL</v>
      </c>
      <c r="B184" s="1" t="str">
        <f aca="false">SoilVeg!D184</f>
        <v>LPL</v>
      </c>
      <c r="C184" s="1" t="str">
        <f aca="false">SoilVeg!A184</f>
        <v>SALLPL</v>
      </c>
      <c r="D184" s="0" t="n">
        <f aca="false">IF(VLOOKUP(SoilVeg!C184,LU!$A$2:$O$27,15,FALSE())=0,VLOOKUP(A184,Soil!$B$2:$R$14,8,FALSE()),0.000000000001)</f>
        <v>6.08820381944444E-006</v>
      </c>
      <c r="E184" s="0" t="n">
        <f aca="false">IF(VLOOKUP(SoilVeg!C184,LU!$A$2:$O$27,15,FALSE())=0,VLOOKUP(A184,Soil!$B$2:$R$14,12,FALSE()),0.000000000001)</f>
        <v>7.90699680462346E-005</v>
      </c>
      <c r="F184" s="0" t="n">
        <f aca="false">VLOOKUP(A184,Soil!$B$2:$P$17,14,FALSE())</f>
        <v>0.014</v>
      </c>
      <c r="G184" s="0" t="n">
        <f aca="false">VLOOKUP(B184,LU!$B$1:$N$51,6,FALSE())</f>
        <v>4</v>
      </c>
      <c r="H184" s="0" t="n">
        <f aca="false">VLOOKUP(B184,LU!$B$1:$N$51,7,FALSE())</f>
        <v>0.62272727273</v>
      </c>
      <c r="I184" s="0" t="n">
        <f aca="false">VLOOKUP(B184,LU!$B$1:$N$51,8,FALSE())</f>
        <v>10.5</v>
      </c>
      <c r="J184" s="0" t="n">
        <f aca="false">VLOOKUP(A184,Soil!$B$2:$P$17,13,FALSE())</f>
        <v>1.7925</v>
      </c>
      <c r="K184" s="0" t="n">
        <f aca="false">VLOOKUP(B184,LU!$B$1:$N$51,5,FALSE())</f>
        <v>0.6</v>
      </c>
      <c r="L184" s="0" t="n">
        <f aca="false">VLOOKUP(A184,Soil!$B$2:$P$17,15,FALSE())</f>
        <v>0.4622</v>
      </c>
      <c r="M184" s="0" t="n">
        <f aca="false">SoilVeg!G184</f>
        <v>18.2</v>
      </c>
      <c r="N184" s="0" t="n">
        <f aca="false">SoilVeg!H184</f>
        <v>0.245</v>
      </c>
      <c r="O184" s="0" t="n">
        <f aca="false">VLOOKUP(A184,Soil!$B$2:$S$14,18,FALSE())</f>
        <v>0.3</v>
      </c>
    </row>
    <row r="185" customFormat="false" ht="14.25" hidden="false" customHeight="false" outlineLevel="0" collapsed="false">
      <c r="A185" s="1" t="str">
        <f aca="false">SoilVeg!B185</f>
        <v>SAL</v>
      </c>
      <c r="B185" s="1" t="str">
        <f aca="false">SoilVeg!D185</f>
        <v>LPJ</v>
      </c>
      <c r="C185" s="1" t="str">
        <f aca="false">SoilVeg!A185</f>
        <v>SALLPJ</v>
      </c>
      <c r="D185" s="0" t="n">
        <f aca="false">IF(VLOOKUP(SoilVeg!C185,LU!$A$2:$O$27,15,FALSE())=0,VLOOKUP(A185,Soil!$B$2:$R$14,8,FALSE()),0.000000000001)</f>
        <v>6.08820381944444E-006</v>
      </c>
      <c r="E185" s="0" t="n">
        <f aca="false">IF(VLOOKUP(SoilVeg!C185,LU!$A$2:$O$27,15,FALSE())=0,VLOOKUP(A185,Soil!$B$2:$R$14,12,FALSE()),0.000000000001)</f>
        <v>7.90699680462346E-005</v>
      </c>
      <c r="F185" s="0" t="n">
        <f aca="false">VLOOKUP(A185,Soil!$B$2:$P$17,14,FALSE())</f>
        <v>0.014</v>
      </c>
      <c r="G185" s="0" t="n">
        <f aca="false">VLOOKUP(B185,LU!$B$1:$N$51,6,FALSE())</f>
        <v>3</v>
      </c>
      <c r="H185" s="0" t="n">
        <f aca="false">VLOOKUP(B185,LU!$B$1:$N$51,7,FALSE())</f>
        <v>0.62272727273</v>
      </c>
      <c r="I185" s="0" t="n">
        <f aca="false">VLOOKUP(B185,LU!$B$1:$N$51,8,FALSE())</f>
        <v>6.5</v>
      </c>
      <c r="J185" s="0" t="n">
        <f aca="false">VLOOKUP(A185,Soil!$B$2:$P$17,13,FALSE())</f>
        <v>1.7925</v>
      </c>
      <c r="K185" s="0" t="n">
        <f aca="false">VLOOKUP(B185,LU!$B$1:$N$51,5,FALSE())</f>
        <v>0.35</v>
      </c>
      <c r="L185" s="0" t="n">
        <f aca="false">VLOOKUP(A185,Soil!$B$2:$P$17,15,FALSE())</f>
        <v>0.4622</v>
      </c>
      <c r="M185" s="0" t="n">
        <f aca="false">SoilVeg!G185</f>
        <v>18.2</v>
      </c>
      <c r="N185" s="0" t="n">
        <f aca="false">SoilVeg!H185</f>
        <v>0.245</v>
      </c>
      <c r="O185" s="0" t="n">
        <f aca="false">VLOOKUP(A185,Soil!$B$2:$S$14,18,FALSE())</f>
        <v>0.3</v>
      </c>
    </row>
    <row r="186" customFormat="false" ht="14.25" hidden="false" customHeight="false" outlineLevel="0" collapsed="false">
      <c r="A186" s="1" t="str">
        <f aca="false">SoilVeg!B186</f>
        <v>SAL</v>
      </c>
      <c r="B186" s="1" t="str">
        <f aca="false">SoilVeg!D186</f>
        <v>LPS</v>
      </c>
      <c r="C186" s="1" t="str">
        <f aca="false">SoilVeg!A186</f>
        <v>SALLPS</v>
      </c>
      <c r="D186" s="0" t="n">
        <f aca="false">IF(VLOOKUP(SoilVeg!C186,LU!$A$2:$O$27,15,FALSE())=0,VLOOKUP(A186,Soil!$B$2:$R$14,8,FALSE()),0.000000000001)</f>
        <v>6.08820381944444E-006</v>
      </c>
      <c r="E186" s="0" t="n">
        <f aca="false">IF(VLOOKUP(SoilVeg!C186,LU!$A$2:$O$27,15,FALSE())=0,VLOOKUP(A186,Soil!$B$2:$R$14,12,FALSE()),0.000000000001)</f>
        <v>7.90699680462346E-005</v>
      </c>
      <c r="F186" s="0" t="n">
        <f aca="false">VLOOKUP(A186,Soil!$B$2:$P$17,14,FALSE())</f>
        <v>0.014</v>
      </c>
      <c r="G186" s="0" t="n">
        <f aca="false">VLOOKUP(B186,LU!$B$1:$N$51,6,FALSE())</f>
        <v>4.5</v>
      </c>
      <c r="H186" s="0" t="n">
        <f aca="false">VLOOKUP(B186,LU!$B$1:$N$51,7,FALSE())</f>
        <v>0.8</v>
      </c>
      <c r="I186" s="0" t="n">
        <f aca="false">VLOOKUP(B186,LU!$B$1:$N$51,8,FALSE())</f>
        <v>15</v>
      </c>
      <c r="J186" s="0" t="n">
        <f aca="false">VLOOKUP(A186,Soil!$B$2:$P$17,13,FALSE())</f>
        <v>1.7925</v>
      </c>
      <c r="K186" s="0" t="n">
        <f aca="false">VLOOKUP(B186,LU!$B$1:$N$51,5,FALSE())</f>
        <v>0.8</v>
      </c>
      <c r="L186" s="0" t="n">
        <f aca="false">VLOOKUP(A186,Soil!$B$2:$P$17,15,FALSE())</f>
        <v>0.4622</v>
      </c>
      <c r="M186" s="0" t="n">
        <f aca="false">SoilVeg!G186</f>
        <v>18.2</v>
      </c>
      <c r="N186" s="0" t="n">
        <f aca="false">SoilVeg!H186</f>
        <v>0.245</v>
      </c>
      <c r="O186" s="0" t="n">
        <f aca="false">VLOOKUP(A186,Soil!$B$2:$S$14,18,FALSE())</f>
        <v>0.3</v>
      </c>
    </row>
    <row r="187" customFormat="false" ht="14.25" hidden="false" customHeight="false" outlineLevel="0" collapsed="false">
      <c r="A187" s="1" t="str">
        <f aca="false">SoilVeg!B187</f>
        <v>SAL</v>
      </c>
      <c r="B187" s="1" t="str">
        <f aca="false">SoilVeg!D187</f>
        <v>LPK</v>
      </c>
      <c r="C187" s="1" t="str">
        <f aca="false">SoilVeg!A187</f>
        <v>SALLPK</v>
      </c>
      <c r="D187" s="0" t="n">
        <f aca="false">IF(VLOOKUP(SoilVeg!C187,LU!$A$2:$O$27,15,FALSE())=0,VLOOKUP(A187,Soil!$B$2:$R$14,8,FALSE()),0.000000000001)</f>
        <v>6.08820381944444E-006</v>
      </c>
      <c r="E187" s="0" t="n">
        <f aca="false">IF(VLOOKUP(SoilVeg!C187,LU!$A$2:$O$27,15,FALSE())=0,VLOOKUP(A187,Soil!$B$2:$R$14,12,FALSE()),0.000000000001)</f>
        <v>7.90699680462346E-005</v>
      </c>
      <c r="F187" s="0" t="n">
        <f aca="false">VLOOKUP(A187,Soil!$B$2:$P$17,14,FALSE())</f>
        <v>0.014</v>
      </c>
      <c r="G187" s="0" t="n">
        <f aca="false">VLOOKUP(B187,LU!$B$1:$N$51,6,FALSE())</f>
        <v>3</v>
      </c>
      <c r="H187" s="0" t="n">
        <f aca="false">VLOOKUP(B187,LU!$B$1:$N$51,7,FALSE())</f>
        <v>0.6</v>
      </c>
      <c r="I187" s="0" t="n">
        <f aca="false">VLOOKUP(B187,LU!$B$1:$N$51,8,FALSE())</f>
        <v>15</v>
      </c>
      <c r="J187" s="0" t="n">
        <f aca="false">VLOOKUP(A187,Soil!$B$2:$P$17,13,FALSE())</f>
        <v>1.7925</v>
      </c>
      <c r="K187" s="0" t="n">
        <f aca="false">VLOOKUP(B187,LU!$B$1:$N$51,5,FALSE())</f>
        <v>0.8</v>
      </c>
      <c r="L187" s="0" t="n">
        <f aca="false">VLOOKUP(A187,Soil!$B$2:$P$17,15,FALSE())</f>
        <v>0.4622</v>
      </c>
      <c r="M187" s="0" t="n">
        <f aca="false">SoilVeg!G187</f>
        <v>18.2</v>
      </c>
      <c r="N187" s="0" t="n">
        <f aca="false">SoilVeg!H187</f>
        <v>0.245</v>
      </c>
      <c r="O187" s="0" t="n">
        <f aca="false">VLOOKUP(A187,Soil!$B$2:$S$14,18,FALSE())</f>
        <v>0.3</v>
      </c>
    </row>
    <row r="188" customFormat="false" ht="14.25" hidden="false" customHeight="false" outlineLevel="0" collapsed="false">
      <c r="A188" s="1" t="str">
        <f aca="false">SoilVeg!B188</f>
        <v>SAL</v>
      </c>
      <c r="B188" s="1" t="str">
        <f aca="false">SoilVeg!D188</f>
        <v>AZP</v>
      </c>
      <c r="C188" s="1" t="str">
        <f aca="false">SoilVeg!A188</f>
        <v>SALAZP</v>
      </c>
      <c r="D188" s="0" t="n">
        <f aca="false">IF(VLOOKUP(SoilVeg!C188,LU!$A$2:$O$27,15,FALSE())=0,VLOOKUP(A188,Soil!$B$2:$R$14,8,FALSE()),0.000000000001)</f>
        <v>1E-012</v>
      </c>
      <c r="E188" s="0" t="n">
        <f aca="false">IF(VLOOKUP(SoilVeg!C188,LU!$A$2:$O$27,15,FALSE())=0,VLOOKUP(A188,Soil!$B$2:$R$14,12,FALSE()),0.000000000001)</f>
        <v>1E-012</v>
      </c>
      <c r="F188" s="0" t="n">
        <f aca="false">VLOOKUP(A188,Soil!$B$2:$P$17,14,FALSE())</f>
        <v>0.014</v>
      </c>
      <c r="G188" s="0" t="n">
        <f aca="false">VLOOKUP(B188,LU!$B$1:$N$51,6,FALSE())</f>
        <v>0</v>
      </c>
      <c r="H188" s="0" t="n">
        <f aca="false">VLOOKUP(B188,LU!$B$1:$N$51,7,FALSE())</f>
        <v>0</v>
      </c>
      <c r="I188" s="0" t="n">
        <f aca="false">VLOOKUP(B188,LU!$B$1:$N$51,8,FALSE())</f>
        <v>2.5</v>
      </c>
      <c r="J188" s="0" t="n">
        <f aca="false">VLOOKUP(A188,Soil!$B$2:$P$17,13,FALSE())</f>
        <v>1.7925</v>
      </c>
      <c r="K188" s="0" t="n">
        <f aca="false">VLOOKUP(B188,LU!$B$1:$N$51,5,FALSE())</f>
        <v>0.05</v>
      </c>
      <c r="L188" s="0" t="n">
        <f aca="false">VLOOKUP(A188,Soil!$B$2:$P$17,15,FALSE())</f>
        <v>0.4622</v>
      </c>
      <c r="M188" s="0" t="n">
        <f aca="false">SoilVeg!G188</f>
        <v>100</v>
      </c>
      <c r="N188" s="0" t="n">
        <f aca="false">SoilVeg!H188</f>
        <v>1</v>
      </c>
      <c r="O188" s="0" t="n">
        <f aca="false">VLOOKUP(A188,Soil!$B$2:$S$14,18,FALSE())</f>
        <v>0.3</v>
      </c>
    </row>
    <row r="189" customFormat="false" ht="14.25" hidden="false" customHeight="false" outlineLevel="0" collapsed="false">
      <c r="A189" s="1" t="str">
        <f aca="false">SoilVeg!B189</f>
        <v>SAL</v>
      </c>
      <c r="B189" s="1" t="str">
        <f aca="false">SoilVeg!D189</f>
        <v>AZPN</v>
      </c>
      <c r="C189" s="1" t="str">
        <f aca="false">SoilVeg!A189</f>
        <v>SALAZPN</v>
      </c>
      <c r="D189" s="0" t="n">
        <f aca="false">IF(VLOOKUP(SoilVeg!C189,LU!$A$2:$O$27,15,FALSE())=0,VLOOKUP(A189,Soil!$B$2:$R$14,8,FALSE()),0.000000000001)</f>
        <v>1E-012</v>
      </c>
      <c r="E189" s="0" t="n">
        <f aca="false">IF(VLOOKUP(SoilVeg!C189,LU!$A$2:$O$27,15,FALSE())=0,VLOOKUP(A189,Soil!$B$2:$R$14,12,FALSE()),0.000000000001)</f>
        <v>1E-012</v>
      </c>
      <c r="F189" s="0" t="n">
        <f aca="false">VLOOKUP(A189,Soil!$B$2:$P$17,14,FALSE())</f>
        <v>0.014</v>
      </c>
      <c r="G189" s="0" t="n">
        <f aca="false">VLOOKUP(B189,LU!$B$1:$N$51,6,FALSE())</f>
        <v>0</v>
      </c>
      <c r="H189" s="0" t="n">
        <f aca="false">VLOOKUP(B189,LU!$B$1:$N$51,7,FALSE())</f>
        <v>0</v>
      </c>
      <c r="I189" s="0" t="n">
        <f aca="false">VLOOKUP(B189,LU!$B$1:$N$51,8,FALSE())</f>
        <v>0</v>
      </c>
      <c r="J189" s="0" t="n">
        <f aca="false">VLOOKUP(A189,Soil!$B$2:$P$17,13,FALSE())</f>
        <v>1.7925</v>
      </c>
      <c r="K189" s="0" t="n">
        <f aca="false">VLOOKUP(B189,LU!$B$1:$N$51,5,FALSE())</f>
        <v>0.01</v>
      </c>
      <c r="L189" s="0" t="n">
        <f aca="false">VLOOKUP(A189,Soil!$B$2:$P$17,15,FALSE())</f>
        <v>0.4622</v>
      </c>
      <c r="M189" s="0" t="n">
        <f aca="false">SoilVeg!G189</f>
        <v>100</v>
      </c>
      <c r="N189" s="0" t="n">
        <f aca="false">SoilVeg!H189</f>
        <v>1</v>
      </c>
      <c r="O189" s="0" t="n">
        <f aca="false">VLOOKUP(A189,Soil!$B$2:$S$14,18,FALSE())</f>
        <v>0.3</v>
      </c>
    </row>
    <row r="190" customFormat="false" ht="14.25" hidden="false" customHeight="false" outlineLevel="0" collapsed="false">
      <c r="A190" s="1" t="str">
        <f aca="false">SoilVeg!B190</f>
        <v>SAL</v>
      </c>
      <c r="B190" s="1" t="str">
        <f aca="false">SoilVeg!D190</f>
        <v>AZPPL</v>
      </c>
      <c r="C190" s="1" t="str">
        <f aca="false">SoilVeg!A190</f>
        <v>SALAZPPL</v>
      </c>
      <c r="D190" s="0" t="n">
        <f aca="false">IF(VLOOKUP(SoilVeg!C190,LU!$A$2:$O$27,15,FALSE())=0,VLOOKUP(A190,Soil!$B$2:$R$14,8,FALSE()),0.000000000001)</f>
        <v>6.08820381944444E-006</v>
      </c>
      <c r="E190" s="0" t="n">
        <f aca="false">IF(VLOOKUP(SoilVeg!C190,LU!$A$2:$O$27,15,FALSE())=0,VLOOKUP(A190,Soil!$B$2:$R$14,12,FALSE()),0.000000000001)</f>
        <v>7.90699680462346E-005</v>
      </c>
      <c r="F190" s="0" t="n">
        <f aca="false">VLOOKUP(A190,Soil!$B$2:$P$17,14,FALSE())</f>
        <v>0.014</v>
      </c>
      <c r="G190" s="0" t="n">
        <f aca="false">VLOOKUP(B190,LU!$B$1:$N$51,6,FALSE())</f>
        <v>0</v>
      </c>
      <c r="H190" s="0" t="n">
        <f aca="false">VLOOKUP(B190,LU!$B$1:$N$51,7,FALSE())</f>
        <v>0</v>
      </c>
      <c r="I190" s="0" t="n">
        <f aca="false">VLOOKUP(B190,LU!$B$1:$N$51,8,FALSE())</f>
        <v>2.5</v>
      </c>
      <c r="J190" s="0" t="n">
        <f aca="false">VLOOKUP(A190,Soil!$B$2:$P$17,13,FALSE())</f>
        <v>1.7925</v>
      </c>
      <c r="K190" s="0" t="n">
        <f aca="false">VLOOKUP(B190,LU!$B$1:$N$51,5,FALSE())</f>
        <v>0.02</v>
      </c>
      <c r="L190" s="0" t="n">
        <f aca="false">VLOOKUP(A190,Soil!$B$2:$P$17,15,FALSE())</f>
        <v>0.4622</v>
      </c>
      <c r="M190" s="0" t="n">
        <f aca="false">SoilVeg!G190</f>
        <v>0.182</v>
      </c>
      <c r="N190" s="0" t="n">
        <f aca="false">SoilVeg!H190</f>
        <v>0.245</v>
      </c>
      <c r="O190" s="0" t="n">
        <f aca="false">VLOOKUP(A190,Soil!$B$2:$S$14,18,FALSE())</f>
        <v>0.3</v>
      </c>
    </row>
    <row r="191" customFormat="false" ht="14.25" hidden="false" customHeight="false" outlineLevel="0" collapsed="false">
      <c r="A191" s="1" t="str">
        <f aca="false">SoilVeg!B191</f>
        <v>SAL</v>
      </c>
      <c r="B191" s="1" t="str">
        <f aca="false">SoilVeg!D191</f>
        <v>AZPP</v>
      </c>
      <c r="C191" s="1" t="str">
        <f aca="false">SoilVeg!A191</f>
        <v>SALAZPP</v>
      </c>
      <c r="D191" s="0" t="n">
        <f aca="false">IF(VLOOKUP(SoilVeg!C191,LU!$A$2:$O$27,15,FALSE())=0,VLOOKUP(A191,Soil!$B$2:$R$14,8,FALSE()),0.000000000001)</f>
        <v>6.08820381944444E-006</v>
      </c>
      <c r="E191" s="0" t="n">
        <f aca="false">IF(VLOOKUP(SoilVeg!C191,LU!$A$2:$O$27,15,FALSE())=0,VLOOKUP(A191,Soil!$B$2:$R$14,12,FALSE()),0.000000000001)</f>
        <v>7.90699680462346E-005</v>
      </c>
      <c r="F191" s="0" t="n">
        <f aca="false">VLOOKUP(A191,Soil!$B$2:$P$17,14,FALSE())</f>
        <v>0.014</v>
      </c>
      <c r="G191" s="0" t="n">
        <f aca="false">VLOOKUP(B191,LU!$B$1:$N$51,6,FALSE())</f>
        <v>0</v>
      </c>
      <c r="H191" s="0" t="n">
        <f aca="false">VLOOKUP(B191,LU!$B$1:$N$51,7,FALSE())</f>
        <v>0</v>
      </c>
      <c r="I191" s="0" t="n">
        <f aca="false">VLOOKUP(B191,LU!$B$1:$N$51,8,FALSE())</f>
        <v>7</v>
      </c>
      <c r="J191" s="0" t="n">
        <f aca="false">VLOOKUP(A191,Soil!$B$2:$P$17,13,FALSE())</f>
        <v>1.7925</v>
      </c>
      <c r="K191" s="0" t="n">
        <f aca="false">VLOOKUP(B191,LU!$B$1:$N$51,5,FALSE())</f>
        <v>0.1</v>
      </c>
      <c r="L191" s="0" t="n">
        <f aca="false">VLOOKUP(A191,Soil!$B$2:$P$17,15,FALSE())</f>
        <v>0.4622</v>
      </c>
      <c r="M191" s="0" t="n">
        <f aca="false">SoilVeg!G191</f>
        <v>18.2</v>
      </c>
      <c r="N191" s="0" t="n">
        <f aca="false">SoilVeg!H191</f>
        <v>0.245</v>
      </c>
      <c r="O191" s="0" t="n">
        <f aca="false">VLOOKUP(A191,Soil!$B$2:$S$14,18,FALSE())</f>
        <v>0.3</v>
      </c>
    </row>
    <row r="192" customFormat="false" ht="14.25" hidden="false" customHeight="false" outlineLevel="0" collapsed="false">
      <c r="A192" s="1" t="str">
        <f aca="false">SoilVeg!B192</f>
        <v>SAL</v>
      </c>
      <c r="B192" s="1" t="str">
        <f aca="false">SoilVeg!D192</f>
        <v>ETK</v>
      </c>
      <c r="C192" s="1" t="str">
        <f aca="false">SoilVeg!A192</f>
        <v>SALETK</v>
      </c>
      <c r="D192" s="0" t="n">
        <f aca="false">IF(VLOOKUP(SoilVeg!C192,LU!$A$2:$O$27,15,FALSE())=0,VLOOKUP(A192,Soil!$B$2:$R$14,8,FALSE()),0.000000000001)</f>
        <v>6.08820381944444E-006</v>
      </c>
      <c r="E192" s="0" t="n">
        <f aca="false">IF(VLOOKUP(SoilVeg!C192,LU!$A$2:$O$27,15,FALSE())=0,VLOOKUP(A192,Soil!$B$2:$R$14,12,FALSE()),0.000000000001)</f>
        <v>7.90699680462346E-005</v>
      </c>
      <c r="F192" s="0" t="n">
        <f aca="false">VLOOKUP(A192,Soil!$B$2:$P$17,14,FALSE())</f>
        <v>0.014</v>
      </c>
      <c r="G192" s="0" t="n">
        <f aca="false">VLOOKUP(B192,LU!$B$1:$N$51,6,FALSE())</f>
        <v>1.4</v>
      </c>
      <c r="H192" s="0" t="n">
        <f aca="false">VLOOKUP(B192,LU!$B$1:$N$51,7,FALSE())</f>
        <v>0.65</v>
      </c>
      <c r="I192" s="0" t="n">
        <f aca="false">VLOOKUP(B192,LU!$B$1:$N$51,8,FALSE())</f>
        <v>8</v>
      </c>
      <c r="J192" s="0" t="n">
        <f aca="false">VLOOKUP(A192,Soil!$B$2:$P$17,13,FALSE())</f>
        <v>1.7925</v>
      </c>
      <c r="K192" s="0" t="n">
        <f aca="false">VLOOKUP(B192,LU!$B$1:$N$51,5,FALSE())</f>
        <v>0.35</v>
      </c>
      <c r="L192" s="0" t="n">
        <f aca="false">VLOOKUP(A192,Soil!$B$2:$P$17,15,FALSE())</f>
        <v>0.4622</v>
      </c>
      <c r="M192" s="0" t="n">
        <f aca="false">SoilVeg!G192</f>
        <v>18.2</v>
      </c>
      <c r="N192" s="0" t="n">
        <f aca="false">SoilVeg!H192</f>
        <v>0.245</v>
      </c>
      <c r="O192" s="0" t="n">
        <f aca="false">VLOOKUP(A192,Soil!$B$2:$S$14,18,FALSE())</f>
        <v>0.3</v>
      </c>
    </row>
    <row r="193" customFormat="false" ht="14.25" hidden="false" customHeight="false" outlineLevel="0" collapsed="false">
      <c r="A193" s="1" t="str">
        <f aca="false">SoilVeg!B193</f>
        <v>SAL</v>
      </c>
      <c r="B193" s="1" t="str">
        <f aca="false">SoilVeg!D193</f>
        <v>ETK1</v>
      </c>
      <c r="C193" s="1" t="str">
        <f aca="false">SoilVeg!A193</f>
        <v>SALETK1</v>
      </c>
      <c r="D193" s="0" t="n">
        <f aca="false">IF(VLOOKUP(SoilVeg!C193,LU!$A$2:$O$27,15,FALSE())=0,VLOOKUP(A193,Soil!$B$2:$R$14,8,FALSE()),0.000000000001)</f>
        <v>6.08820381944444E-006</v>
      </c>
      <c r="E193" s="0" t="n">
        <f aca="false">IF(VLOOKUP(SoilVeg!C193,LU!$A$2:$O$27,15,FALSE())=0,VLOOKUP(A193,Soil!$B$2:$R$14,12,FALSE()),0.000000000001)</f>
        <v>7.90699680462346E-005</v>
      </c>
      <c r="F193" s="0" t="n">
        <f aca="false">VLOOKUP(A193,Soil!$B$2:$P$17,14,FALSE())</f>
        <v>0.014</v>
      </c>
      <c r="G193" s="0" t="n">
        <f aca="false">VLOOKUP(B193,LU!$B$1:$N$51,6,FALSE())</f>
        <v>1</v>
      </c>
      <c r="H193" s="0" t="n">
        <f aca="false">VLOOKUP(B193,LU!$B$1:$N$51,7,FALSE())</f>
        <v>0.4</v>
      </c>
      <c r="I193" s="0" t="n">
        <f aca="false">VLOOKUP(B193,LU!$B$1:$N$51,8,FALSE())</f>
        <v>5</v>
      </c>
      <c r="J193" s="0" t="n">
        <f aca="false">VLOOKUP(A193,Soil!$B$2:$P$17,13,FALSE())</f>
        <v>1.7925</v>
      </c>
      <c r="K193" s="0" t="n">
        <f aca="false">VLOOKUP(B193,LU!$B$1:$N$51,5,FALSE())</f>
        <v>0.15</v>
      </c>
      <c r="L193" s="0" t="n">
        <f aca="false">VLOOKUP(A193,Soil!$B$2:$P$17,15,FALSE())</f>
        <v>0.4622</v>
      </c>
      <c r="M193" s="0" t="n">
        <f aca="false">SoilVeg!G193</f>
        <v>18.2</v>
      </c>
      <c r="N193" s="0" t="n">
        <f aca="false">SoilVeg!H193</f>
        <v>0.245</v>
      </c>
      <c r="O193" s="0" t="n">
        <f aca="false">VLOOKUP(A193,Soil!$B$2:$S$14,18,FALSE())</f>
        <v>0.3</v>
      </c>
    </row>
    <row r="194" customFormat="false" ht="14.25" hidden="false" customHeight="false" outlineLevel="0" collapsed="false">
      <c r="A194" s="1" t="str">
        <f aca="false">SoilVeg!B194</f>
        <v>SAL</v>
      </c>
      <c r="B194" s="1" t="str">
        <f aca="false">SoilVeg!D194</f>
        <v>ETK2</v>
      </c>
      <c r="C194" s="1" t="str">
        <f aca="false">SoilVeg!A194</f>
        <v>SALETK2</v>
      </c>
      <c r="D194" s="0" t="n">
        <f aca="false">IF(VLOOKUP(SoilVeg!C194,LU!$A$2:$O$27,15,FALSE())=0,VLOOKUP(A194,Soil!$B$2:$R$14,8,FALSE()),0.000000000001)</f>
        <v>6.08820381944444E-006</v>
      </c>
      <c r="E194" s="0" t="n">
        <f aca="false">IF(VLOOKUP(SoilVeg!C194,LU!$A$2:$O$27,15,FALSE())=0,VLOOKUP(A194,Soil!$B$2:$R$14,12,FALSE()),0.000000000001)</f>
        <v>7.90699680462346E-005</v>
      </c>
      <c r="F194" s="0" t="n">
        <f aca="false">VLOOKUP(A194,Soil!$B$2:$P$17,14,FALSE())</f>
        <v>0.014</v>
      </c>
      <c r="G194" s="0" t="n">
        <f aca="false">VLOOKUP(B194,LU!$B$1:$N$51,6,FALSE())</f>
        <v>1.1</v>
      </c>
      <c r="H194" s="0" t="n">
        <f aca="false">VLOOKUP(B194,LU!$B$1:$N$51,7,FALSE())</f>
        <v>0.4</v>
      </c>
      <c r="I194" s="0" t="n">
        <f aca="false">VLOOKUP(B194,LU!$B$1:$N$51,8,FALSE())</f>
        <v>7</v>
      </c>
      <c r="J194" s="0" t="n">
        <f aca="false">VLOOKUP(A194,Soil!$B$2:$P$17,13,FALSE())</f>
        <v>1.7925</v>
      </c>
      <c r="K194" s="0" t="n">
        <f aca="false">VLOOKUP(B194,LU!$B$1:$N$51,5,FALSE())</f>
        <v>0.35</v>
      </c>
      <c r="L194" s="0" t="n">
        <f aca="false">VLOOKUP(A194,Soil!$B$2:$P$17,15,FALSE())</f>
        <v>0.4622</v>
      </c>
      <c r="M194" s="0" t="n">
        <f aca="false">SoilVeg!G194</f>
        <v>18.2</v>
      </c>
      <c r="N194" s="0" t="n">
        <f aca="false">SoilVeg!H194</f>
        <v>0.245</v>
      </c>
      <c r="O194" s="0" t="n">
        <f aca="false">VLOOKUP(A194,Soil!$B$2:$S$14,18,FALSE())</f>
        <v>0.3</v>
      </c>
    </row>
    <row r="195" customFormat="false" ht="14.25" hidden="false" customHeight="false" outlineLevel="0" collapsed="false">
      <c r="A195" s="1" t="str">
        <f aca="false">SoilVeg!B195</f>
        <v>SAL</v>
      </c>
      <c r="B195" s="1" t="str">
        <f aca="false">SoilVeg!D195</f>
        <v>ETK3</v>
      </c>
      <c r="C195" s="1" t="str">
        <f aca="false">SoilVeg!A195</f>
        <v>SALETK3</v>
      </c>
      <c r="D195" s="0" t="n">
        <f aca="false">IF(VLOOKUP(SoilVeg!C195,LU!$A$2:$O$27,15,FALSE())=0,VLOOKUP(A195,Soil!$B$2:$R$14,8,FALSE()),0.000000000001)</f>
        <v>6.08820381944444E-006</v>
      </c>
      <c r="E195" s="0" t="n">
        <f aca="false">IF(VLOOKUP(SoilVeg!C195,LU!$A$2:$O$27,15,FALSE())=0,VLOOKUP(A195,Soil!$B$2:$R$14,12,FALSE()),0.000000000001)</f>
        <v>7.90699680462346E-005</v>
      </c>
      <c r="F195" s="0" t="n">
        <f aca="false">VLOOKUP(A195,Soil!$B$2:$P$17,14,FALSE())</f>
        <v>0.014</v>
      </c>
      <c r="G195" s="0" t="n">
        <f aca="false">VLOOKUP(B195,LU!$B$1:$N$51,6,FALSE())</f>
        <v>1.35454545455</v>
      </c>
      <c r="H195" s="0" t="n">
        <f aca="false">VLOOKUP(B195,LU!$B$1:$N$51,7,FALSE())</f>
        <v>0.62272727273</v>
      </c>
      <c r="I195" s="0" t="n">
        <f aca="false">VLOOKUP(B195,LU!$B$1:$N$51,8,FALSE())</f>
        <v>10</v>
      </c>
      <c r="J195" s="0" t="n">
        <f aca="false">VLOOKUP(A195,Soil!$B$2:$P$17,13,FALSE())</f>
        <v>1.7925</v>
      </c>
      <c r="K195" s="0" t="n">
        <f aca="false">VLOOKUP(B195,LU!$B$1:$N$51,5,FALSE())</f>
        <v>0.4</v>
      </c>
      <c r="L195" s="0" t="n">
        <f aca="false">VLOOKUP(A195,Soil!$B$2:$P$17,15,FALSE())</f>
        <v>0.4622</v>
      </c>
      <c r="M195" s="0" t="n">
        <f aca="false">SoilVeg!G195</f>
        <v>18.2</v>
      </c>
      <c r="N195" s="0" t="n">
        <f aca="false">SoilVeg!H195</f>
        <v>0.245</v>
      </c>
      <c r="O195" s="0" t="n">
        <f aca="false">VLOOKUP(A195,Soil!$B$2:$S$14,18,FALSE())</f>
        <v>0.3</v>
      </c>
    </row>
    <row r="196" customFormat="false" ht="14.25" hidden="false" customHeight="false" outlineLevel="0" collapsed="false">
      <c r="A196" s="1" t="str">
        <f aca="false">SoilVeg!B196</f>
        <v>SAL</v>
      </c>
      <c r="B196" s="1" t="str">
        <f aca="false">SoilVeg!D196</f>
        <v>VT</v>
      </c>
      <c r="C196" s="1" t="str">
        <f aca="false">SoilVeg!A196</f>
        <v>SALVT</v>
      </c>
      <c r="D196" s="0" t="n">
        <f aca="false">IF(VLOOKUP(SoilVeg!C196,LU!$A$2:$O$27,15,FALSE())=0,VLOOKUP(A196,Soil!$B$2:$R$14,8,FALSE()),0.000000000001)</f>
        <v>1E-012</v>
      </c>
      <c r="E196" s="0" t="n">
        <f aca="false">IF(VLOOKUP(SoilVeg!C196,LU!$A$2:$O$27,15,FALSE())=0,VLOOKUP(A196,Soil!$B$2:$R$14,12,FALSE()),0.000000000001)</f>
        <v>1E-012</v>
      </c>
      <c r="F196" s="0" t="n">
        <f aca="false">VLOOKUP(A196,Soil!$B$2:$P$17,14,FALSE())</f>
        <v>0.014</v>
      </c>
      <c r="G196" s="0" t="n">
        <f aca="false">VLOOKUP(B196,LU!$B$1:$N$51,6,FALSE())</f>
        <v>0</v>
      </c>
      <c r="H196" s="0" t="n">
        <f aca="false">VLOOKUP(B196,LU!$B$1:$N$51,7,FALSE())</f>
        <v>0</v>
      </c>
      <c r="I196" s="0" t="n">
        <f aca="false">VLOOKUP(B196,LU!$B$1:$N$51,8,FALSE())</f>
        <v>0</v>
      </c>
      <c r="J196" s="0" t="n">
        <f aca="false">VLOOKUP(A196,Soil!$B$2:$P$17,13,FALSE())</f>
        <v>1.7925</v>
      </c>
      <c r="K196" s="0" t="n">
        <f aca="false">VLOOKUP(B196,LU!$B$1:$N$51,5,FALSE())</f>
        <v>0.03</v>
      </c>
      <c r="L196" s="0" t="n">
        <f aca="false">VLOOKUP(A196,Soil!$B$2:$P$17,15,FALSE())</f>
        <v>0.4622</v>
      </c>
      <c r="M196" s="0" t="n">
        <f aca="false">SoilVeg!G196</f>
        <v>100</v>
      </c>
      <c r="N196" s="0" t="n">
        <f aca="false">SoilVeg!H196</f>
        <v>1</v>
      </c>
      <c r="O196" s="0" t="n">
        <f aca="false">VLOOKUP(A196,Soil!$B$2:$S$14,18,FALSE())</f>
        <v>0.3</v>
      </c>
    </row>
    <row r="197" customFormat="false" ht="14.25" hidden="false" customHeight="false" outlineLevel="0" collapsed="false">
      <c r="A197" s="1" t="str">
        <f aca="false">SoilVeg!B197</f>
        <v>SAL</v>
      </c>
      <c r="B197" s="1" t="str">
        <f aca="false">SoilVeg!D197</f>
        <v>VP</v>
      </c>
      <c r="C197" s="1" t="str">
        <f aca="false">SoilVeg!A197</f>
        <v>SALVP</v>
      </c>
      <c r="D197" s="0" t="n">
        <f aca="false">IF(VLOOKUP(SoilVeg!C197,LU!$A$2:$O$27,15,FALSE())=0,VLOOKUP(A197,Soil!$B$2:$R$14,8,FALSE()),0.000000000001)</f>
        <v>1E-012</v>
      </c>
      <c r="E197" s="0" t="n">
        <f aca="false">IF(VLOOKUP(SoilVeg!C197,LU!$A$2:$O$27,15,FALSE())=0,VLOOKUP(A197,Soil!$B$2:$R$14,12,FALSE()),0.000000000001)</f>
        <v>1E-012</v>
      </c>
      <c r="F197" s="0" t="n">
        <f aca="false">VLOOKUP(A197,Soil!$B$2:$P$17,14,FALSE())</f>
        <v>0.014</v>
      </c>
      <c r="G197" s="0" t="n">
        <f aca="false">VLOOKUP(B197,LU!$B$1:$N$51,6,FALSE())</f>
        <v>0</v>
      </c>
      <c r="H197" s="0" t="n">
        <f aca="false">VLOOKUP(B197,LU!$B$1:$N$51,7,FALSE())</f>
        <v>0</v>
      </c>
      <c r="I197" s="0" t="n">
        <f aca="false">VLOOKUP(B197,LU!$B$1:$N$51,8,FALSE())</f>
        <v>0</v>
      </c>
      <c r="J197" s="0" t="n">
        <f aca="false">VLOOKUP(A197,Soil!$B$2:$P$17,13,FALSE())</f>
        <v>1.7925</v>
      </c>
      <c r="K197" s="0" t="n">
        <f aca="false">VLOOKUP(B197,LU!$B$1:$N$51,5,FALSE())</f>
        <v>0.01</v>
      </c>
      <c r="L197" s="0" t="n">
        <f aca="false">VLOOKUP(A197,Soil!$B$2:$P$17,15,FALSE())</f>
        <v>0.4622</v>
      </c>
      <c r="M197" s="0" t="n">
        <f aca="false">SoilVeg!G197</f>
        <v>100</v>
      </c>
      <c r="N197" s="0" t="n">
        <f aca="false">SoilVeg!H197</f>
        <v>1</v>
      </c>
      <c r="O197" s="0" t="n">
        <f aca="false">VLOOKUP(A197,Soil!$B$2:$S$14,18,FALSE())</f>
        <v>0.3</v>
      </c>
    </row>
    <row r="198" customFormat="false" ht="14.25" hidden="false" customHeight="false" outlineLevel="0" collapsed="false">
      <c r="A198" s="1" t="str">
        <f aca="false">SoilVeg!B198</f>
        <v>SAL</v>
      </c>
      <c r="B198" s="1" t="str">
        <f aca="false">SoilVeg!D198</f>
        <v>TPT</v>
      </c>
      <c r="C198" s="1" t="str">
        <f aca="false">SoilVeg!A198</f>
        <v>SALTPT</v>
      </c>
      <c r="D198" s="0" t="n">
        <f aca="false">IF(VLOOKUP(SoilVeg!C198,LU!$A$2:$O$27,15,FALSE())=0,VLOOKUP(A198,Soil!$B$2:$R$14,8,FALSE()),0.000000000001)</f>
        <v>6.08820381944444E-006</v>
      </c>
      <c r="E198" s="0" t="n">
        <f aca="false">IF(VLOOKUP(SoilVeg!C198,LU!$A$2:$O$27,15,FALSE())=0,VLOOKUP(A198,Soil!$B$2:$R$14,12,FALSE()),0.000000000001)</f>
        <v>7.90699680462346E-005</v>
      </c>
      <c r="F198" s="0" t="n">
        <f aca="false">VLOOKUP(A198,Soil!$B$2:$P$17,14,FALSE())</f>
        <v>0.014</v>
      </c>
      <c r="G198" s="0" t="n">
        <f aca="false">VLOOKUP(B198,LU!$B$1:$N$51,6,FALSE())</f>
        <v>1.1</v>
      </c>
      <c r="H198" s="0" t="n">
        <f aca="false">VLOOKUP(B198,LU!$B$1:$N$51,7,FALSE())</f>
        <v>0.4</v>
      </c>
      <c r="I198" s="0" t="n">
        <f aca="false">VLOOKUP(B198,LU!$B$1:$N$51,8,FALSE())</f>
        <v>7</v>
      </c>
      <c r="J198" s="0" t="n">
        <f aca="false">VLOOKUP(A198,Soil!$B$2:$P$17,13,FALSE())</f>
        <v>1.7925</v>
      </c>
      <c r="K198" s="0" t="n">
        <f aca="false">VLOOKUP(B198,LU!$B$1:$N$51,5,FALSE())</f>
        <v>0.275</v>
      </c>
      <c r="L198" s="0" t="n">
        <f aca="false">VLOOKUP(A198,Soil!$B$2:$P$17,15,FALSE())</f>
        <v>0.4622</v>
      </c>
      <c r="M198" s="0" t="n">
        <f aca="false">SoilVeg!G198</f>
        <v>18.2</v>
      </c>
      <c r="N198" s="0" t="n">
        <f aca="false">SoilVeg!H198</f>
        <v>0.245</v>
      </c>
      <c r="O198" s="0" t="n">
        <f aca="false">VLOOKUP(A198,Soil!$B$2:$S$14,18,FALSE())</f>
        <v>0.3</v>
      </c>
    </row>
    <row r="199" customFormat="false" ht="14.25" hidden="false" customHeight="false" outlineLevel="0" collapsed="false">
      <c r="A199" s="1" t="str">
        <f aca="false">SoilVeg!B199</f>
        <v>SAL</v>
      </c>
      <c r="B199" s="1" t="str">
        <f aca="false">SoilVeg!D199</f>
        <v>VPT</v>
      </c>
      <c r="C199" s="1" t="str">
        <f aca="false">SoilVeg!A199</f>
        <v>SALVPT</v>
      </c>
      <c r="D199" s="0" t="n">
        <f aca="false">IF(VLOOKUP(SoilVeg!C199,LU!$A$2:$O$27,15,FALSE())=0,VLOOKUP(A199,Soil!$B$2:$R$14,8,FALSE()),0.000000000001)</f>
        <v>1E-012</v>
      </c>
      <c r="E199" s="0" t="n">
        <f aca="false">IF(VLOOKUP(SoilVeg!C199,LU!$A$2:$O$27,15,FALSE())=0,VLOOKUP(A199,Soil!$B$2:$R$14,12,FALSE()),0.000000000001)</f>
        <v>1E-012</v>
      </c>
      <c r="F199" s="0" t="n">
        <f aca="false">VLOOKUP(A199,Soil!$B$2:$P$17,14,FALSE())</f>
        <v>0.014</v>
      </c>
      <c r="G199" s="0" t="n">
        <f aca="false">VLOOKUP(B199,LU!$B$1:$N$51,6,FALSE())</f>
        <v>0</v>
      </c>
      <c r="H199" s="0" t="n">
        <f aca="false">VLOOKUP(B199,LU!$B$1:$N$51,7,FALSE())</f>
        <v>0</v>
      </c>
      <c r="I199" s="0" t="n">
        <f aca="false">VLOOKUP(B199,LU!$B$1:$N$51,8,FALSE())</f>
        <v>150</v>
      </c>
      <c r="J199" s="0" t="n">
        <f aca="false">VLOOKUP(A199,Soil!$B$2:$P$17,13,FALSE())</f>
        <v>1.7925</v>
      </c>
      <c r="K199" s="0" t="n">
        <f aca="false">VLOOKUP(B199,LU!$B$1:$N$51,5,FALSE())</f>
        <v>0.01</v>
      </c>
      <c r="L199" s="0" t="n">
        <f aca="false">VLOOKUP(A199,Soil!$B$2:$P$17,15,FALSE())</f>
        <v>0.4622</v>
      </c>
      <c r="M199" s="0" t="n">
        <f aca="false">SoilVeg!G199</f>
        <v>100</v>
      </c>
      <c r="N199" s="0" t="n">
        <f aca="false">SoilVeg!H199</f>
        <v>1</v>
      </c>
      <c r="O199" s="0" t="n">
        <f aca="false">VLOOKUP(A199,Soil!$B$2:$S$14,18,FALSE())</f>
        <v>0.3</v>
      </c>
    </row>
    <row r="200" customFormat="false" ht="14.25" hidden="false" customHeight="false" outlineLevel="0" collapsed="false">
      <c r="A200" s="1" t="str">
        <f aca="false">SoilVeg!B200</f>
        <v>SAL</v>
      </c>
      <c r="B200" s="1" t="str">
        <f aca="false">SoilVeg!D200</f>
        <v>MOK</v>
      </c>
      <c r="C200" s="1" t="str">
        <f aca="false">SoilVeg!A200</f>
        <v>SALMOK</v>
      </c>
      <c r="D200" s="0" t="n">
        <f aca="false">IF(VLOOKUP(SoilVeg!C200,LU!$A$2:$O$27,15,FALSE())=0,VLOOKUP(A200,Soil!$B$2:$R$14,8,FALSE()),0.000000000001)</f>
        <v>6.08820381944444E-006</v>
      </c>
      <c r="E200" s="0" t="n">
        <f aca="false">IF(VLOOKUP(SoilVeg!C200,LU!$A$2:$O$27,15,FALSE())=0,VLOOKUP(A200,Soil!$B$2:$R$14,12,FALSE()),0.000000000001)</f>
        <v>7.90699680462346E-005</v>
      </c>
      <c r="F200" s="0" t="n">
        <f aca="false">VLOOKUP(A200,Soil!$B$2:$P$17,14,FALSE())</f>
        <v>0.014</v>
      </c>
      <c r="G200" s="0" t="n">
        <f aca="false">VLOOKUP(B200,LU!$B$1:$N$51,6,FALSE())</f>
        <v>1.35454545455</v>
      </c>
      <c r="H200" s="0" t="n">
        <f aca="false">VLOOKUP(B200,LU!$B$1:$N$51,7,FALSE())</f>
        <v>0.62272727273</v>
      </c>
      <c r="I200" s="0" t="n">
        <f aca="false">VLOOKUP(B200,LU!$B$1:$N$51,8,FALSE())</f>
        <v>10</v>
      </c>
      <c r="J200" s="0" t="n">
        <f aca="false">VLOOKUP(A200,Soil!$B$2:$P$17,13,FALSE())</f>
        <v>1.7925</v>
      </c>
      <c r="K200" s="0" t="n">
        <f aca="false">VLOOKUP(B200,LU!$B$1:$N$51,5,FALSE())</f>
        <v>0.4</v>
      </c>
      <c r="L200" s="0" t="n">
        <f aca="false">VLOOKUP(A200,Soil!$B$2:$P$17,15,FALSE())</f>
        <v>0.4622</v>
      </c>
      <c r="M200" s="0" t="n">
        <f aca="false">SoilVeg!G200</f>
        <v>18.2</v>
      </c>
      <c r="N200" s="0" t="n">
        <f aca="false">SoilVeg!H200</f>
        <v>0.245</v>
      </c>
      <c r="O200" s="0" t="n">
        <f aca="false">VLOOKUP(A200,Soil!$B$2:$S$14,18,FALSE())</f>
        <v>0.3</v>
      </c>
    </row>
    <row r="201" customFormat="false" ht="14.25" hidden="false" customHeight="false" outlineLevel="0" collapsed="false">
      <c r="A201" s="1" t="str">
        <f aca="false">SoilVeg!B201</f>
        <v>SAL</v>
      </c>
      <c r="B201" s="1" t="str">
        <f aca="false">SoilVeg!D201</f>
        <v>RET</v>
      </c>
      <c r="C201" s="1" t="str">
        <f aca="false">SoilVeg!A201</f>
        <v>SALRET</v>
      </c>
      <c r="D201" s="0" t="n">
        <f aca="false">IF(VLOOKUP(SoilVeg!C201,LU!$A$2:$O$27,15,FALSE())=0,VLOOKUP(A201,Soil!$B$2:$R$14,8,FALSE()),0.000000000001)</f>
        <v>6.08820381944444E-006</v>
      </c>
      <c r="E201" s="0" t="n">
        <f aca="false">IF(VLOOKUP(SoilVeg!C201,LU!$A$2:$O$27,15,FALSE())=0,VLOOKUP(A201,Soil!$B$2:$R$14,12,FALSE()),0.000000000001)</f>
        <v>7.90699680462346E-005</v>
      </c>
      <c r="F201" s="0" t="n">
        <f aca="false">VLOOKUP(A201,Soil!$B$2:$P$17,14,FALSE())</f>
        <v>0.014</v>
      </c>
      <c r="G201" s="0" t="n">
        <f aca="false">VLOOKUP(B201,LU!$B$1:$N$51,6,FALSE())</f>
        <v>1.1</v>
      </c>
      <c r="H201" s="0" t="n">
        <f aca="false">VLOOKUP(B201,LU!$B$1:$N$51,7,FALSE())</f>
        <v>0.4</v>
      </c>
      <c r="I201" s="0" t="n">
        <f aca="false">VLOOKUP(B201,LU!$B$1:$N$51,8,FALSE())</f>
        <v>150</v>
      </c>
      <c r="J201" s="0" t="n">
        <f aca="false">VLOOKUP(A201,Soil!$B$2:$P$17,13,FALSE())</f>
        <v>1.7925</v>
      </c>
      <c r="K201" s="0" t="n">
        <f aca="false">VLOOKUP(B201,LU!$B$1:$N$51,5,FALSE())</f>
        <v>0.275</v>
      </c>
      <c r="L201" s="0" t="n">
        <f aca="false">VLOOKUP(A201,Soil!$B$2:$P$17,15,FALSE())</f>
        <v>0.4622</v>
      </c>
      <c r="M201" s="0" t="n">
        <f aca="false">SoilVeg!G201</f>
        <v>18.2</v>
      </c>
      <c r="N201" s="0" t="n">
        <f aca="false">SoilVeg!H201</f>
        <v>0.245</v>
      </c>
      <c r="O201" s="0" t="n">
        <f aca="false">VLOOKUP(A201,Soil!$B$2:$S$14,18,FALSE())</f>
        <v>0.3</v>
      </c>
    </row>
    <row r="202" customFormat="false" ht="14.25" hidden="false" customHeight="false" outlineLevel="0" collapsed="false">
      <c r="A202" s="1" t="str">
        <f aca="false">SoilVeg!B202</f>
        <v>SI</v>
      </c>
      <c r="B202" s="1" t="str">
        <f aca="false">SoilVeg!D202</f>
        <v>OP</v>
      </c>
      <c r="C202" s="1" t="str">
        <f aca="false">SoilVeg!A202</f>
        <v>SIOP</v>
      </c>
      <c r="D202" s="0" t="n">
        <f aca="false">IF(VLOOKUP(SoilVeg!C202,LU!$A$2:$O$27,15,FALSE())=0,VLOOKUP(A202,Soil!$B$2:$R$14,8,FALSE()),0.000000000001)</f>
        <v>0</v>
      </c>
      <c r="E202" s="0" t="n">
        <f aca="false">IF(VLOOKUP(SoilVeg!C202,LU!$A$2:$O$27,15,FALSE())=0,VLOOKUP(A202,Soil!$B$2:$R$14,12,FALSE()),0.000000000001)</f>
        <v>0</v>
      </c>
      <c r="F202" s="0" t="n">
        <f aca="false">VLOOKUP(A202,Soil!$B$2:$P$17,14,FALSE())</f>
        <v>0.012</v>
      </c>
      <c r="G202" s="0" t="n">
        <f aca="false">VLOOKUP(B202,LU!$B$1:$N$51,6,FALSE())</f>
        <v>0.16</v>
      </c>
      <c r="H202" s="0" t="n">
        <f aca="false">VLOOKUP(B202,LU!$B$1:$N$51,7,FALSE())</f>
        <v>0.13</v>
      </c>
      <c r="I202" s="0" t="n">
        <f aca="false">VLOOKUP(B202,LU!$B$1:$N$51,8,FALSE())</f>
        <v>5</v>
      </c>
      <c r="J202" s="0" t="n">
        <f aca="false">VLOOKUP(A202,Soil!$B$2:$P$17,13,FALSE())</f>
        <v>0</v>
      </c>
      <c r="K202" s="0" t="n">
        <f aca="false">VLOOKUP(B202,LU!$B$1:$N$51,5,FALSE())</f>
        <v>0.075</v>
      </c>
      <c r="L202" s="0" t="n">
        <f aca="false">VLOOKUP(A202,Soil!$B$2:$P$17,15,FALSE())</f>
        <v>0</v>
      </c>
      <c r="M202" s="0" t="n">
        <f aca="false">SoilVeg!G202</f>
        <v>0</v>
      </c>
      <c r="N202" s="0" t="n">
        <f aca="false">SoilVeg!H202</f>
        <v>0</v>
      </c>
      <c r="O202" s="0" t="n">
        <f aca="false">VLOOKUP(A202,Soil!$B$2:$S$14,18,FALSE())</f>
        <v>0</v>
      </c>
    </row>
    <row r="203" customFormat="false" ht="14.25" hidden="false" customHeight="false" outlineLevel="0" collapsed="false">
      <c r="A203" s="1" t="str">
        <f aca="false">SoilVeg!B203</f>
        <v>SI</v>
      </c>
      <c r="B203" s="1" t="str">
        <f aca="false">SoilVeg!D203</f>
        <v>OPTP</v>
      </c>
      <c r="C203" s="1" t="str">
        <f aca="false">SoilVeg!A203</f>
        <v>SIOPTP</v>
      </c>
      <c r="D203" s="0" t="n">
        <f aca="false">IF(VLOOKUP(SoilVeg!C203,LU!$A$2:$O$27,15,FALSE())=0,VLOOKUP(A203,Soil!$B$2:$R$14,8,FALSE()),0.000000000001)</f>
        <v>0</v>
      </c>
      <c r="E203" s="0" t="n">
        <f aca="false">IF(VLOOKUP(SoilVeg!C203,LU!$A$2:$O$27,15,FALSE())=0,VLOOKUP(A203,Soil!$B$2:$R$14,12,FALSE()),0.000000000001)</f>
        <v>0</v>
      </c>
      <c r="F203" s="0" t="n">
        <f aca="false">VLOOKUP(A203,Soil!$B$2:$P$17,14,FALSE())</f>
        <v>0.012</v>
      </c>
      <c r="G203" s="0" t="n">
        <f aca="false">VLOOKUP(B203,LU!$B$1:$N$51,6,FALSE())</f>
        <v>1.1</v>
      </c>
      <c r="H203" s="0" t="n">
        <f aca="false">VLOOKUP(B203,LU!$B$1:$N$51,7,FALSE())</f>
        <v>0.4</v>
      </c>
      <c r="I203" s="0" t="n">
        <f aca="false">VLOOKUP(B203,LU!$B$1:$N$51,8,FALSE())</f>
        <v>7</v>
      </c>
      <c r="J203" s="0" t="n">
        <f aca="false">VLOOKUP(A203,Soil!$B$2:$P$17,13,FALSE())</f>
        <v>0</v>
      </c>
      <c r="K203" s="0" t="n">
        <f aca="false">VLOOKUP(B203,LU!$B$1:$N$51,5,FALSE())</f>
        <v>0.275</v>
      </c>
      <c r="L203" s="0" t="n">
        <f aca="false">VLOOKUP(A203,Soil!$B$2:$P$17,15,FALSE())</f>
        <v>0</v>
      </c>
      <c r="M203" s="0" t="n">
        <f aca="false">SoilVeg!G203</f>
        <v>0</v>
      </c>
      <c r="N203" s="0" t="n">
        <f aca="false">SoilVeg!H203</f>
        <v>0</v>
      </c>
      <c r="O203" s="0" t="n">
        <f aca="false">VLOOKUP(A203,Soil!$B$2:$S$14,18,FALSE())</f>
        <v>0</v>
      </c>
    </row>
    <row r="204" customFormat="false" ht="14.25" hidden="false" customHeight="false" outlineLevel="0" collapsed="false">
      <c r="A204" s="1" t="str">
        <f aca="false">SoilVeg!B204</f>
        <v>SI</v>
      </c>
      <c r="B204" s="1" t="str">
        <f aca="false">SoilVeg!D204</f>
        <v>OPSR</v>
      </c>
      <c r="C204" s="1" t="str">
        <f aca="false">SoilVeg!A204</f>
        <v>SIOPSR</v>
      </c>
      <c r="D204" s="0" t="n">
        <f aca="false">IF(VLOOKUP(SoilVeg!C204,LU!$A$2:$O$27,15,FALSE())=0,VLOOKUP(A204,Soil!$B$2:$R$14,8,FALSE()),0.000000000001)</f>
        <v>0</v>
      </c>
      <c r="E204" s="0" t="n">
        <f aca="false">IF(VLOOKUP(SoilVeg!C204,LU!$A$2:$O$27,15,FALSE())=0,VLOOKUP(A204,Soil!$B$2:$R$14,12,FALSE()),0.000000000001)</f>
        <v>0</v>
      </c>
      <c r="F204" s="0" t="n">
        <f aca="false">VLOOKUP(A204,Soil!$B$2:$P$17,14,FALSE())</f>
        <v>0.012</v>
      </c>
      <c r="G204" s="0" t="n">
        <f aca="false">VLOOKUP(B204,LU!$B$1:$N$51,6,FALSE())</f>
        <v>0.26</v>
      </c>
      <c r="H204" s="0" t="n">
        <f aca="false">VLOOKUP(B204,LU!$B$1:$N$51,7,FALSE())</f>
        <v>0.25</v>
      </c>
      <c r="I204" s="0" t="n">
        <f aca="false">VLOOKUP(B204,LU!$B$1:$N$51,8,FALSE())</f>
        <v>4</v>
      </c>
      <c r="J204" s="0" t="n">
        <f aca="false">VLOOKUP(A204,Soil!$B$2:$P$17,13,FALSE())</f>
        <v>0</v>
      </c>
      <c r="K204" s="0" t="n">
        <f aca="false">VLOOKUP(B204,LU!$B$1:$N$51,5,FALSE())</f>
        <v>0.06</v>
      </c>
      <c r="L204" s="0" t="n">
        <f aca="false">VLOOKUP(A204,Soil!$B$2:$P$17,15,FALSE())</f>
        <v>0</v>
      </c>
      <c r="M204" s="0" t="n">
        <f aca="false">SoilVeg!G204</f>
        <v>0</v>
      </c>
      <c r="N204" s="0" t="n">
        <f aca="false">SoilVeg!H204</f>
        <v>0</v>
      </c>
      <c r="O204" s="0" t="n">
        <f aca="false">VLOOKUP(A204,Soil!$B$2:$S$14,18,FALSE())</f>
        <v>0</v>
      </c>
    </row>
    <row r="205" customFormat="false" ht="14.25" hidden="false" customHeight="false" outlineLevel="0" collapsed="false">
      <c r="A205" s="1" t="str">
        <f aca="false">SoilVeg!B205</f>
        <v>SI</v>
      </c>
      <c r="B205" s="1" t="str">
        <f aca="false">SoilVeg!D205</f>
        <v>OPUR</v>
      </c>
      <c r="C205" s="1" t="str">
        <f aca="false">SoilVeg!A205</f>
        <v>SIOPUR</v>
      </c>
      <c r="D205" s="0" t="n">
        <f aca="false">IF(VLOOKUP(SoilVeg!C205,LU!$A$2:$O$27,15,FALSE())=0,VLOOKUP(A205,Soil!$B$2:$R$14,8,FALSE()),0.000000000001)</f>
        <v>0</v>
      </c>
      <c r="E205" s="0" t="n">
        <f aca="false">IF(VLOOKUP(SoilVeg!C205,LU!$A$2:$O$27,15,FALSE())=0,VLOOKUP(A205,Soil!$B$2:$R$14,12,FALSE()),0.000000000001)</f>
        <v>0</v>
      </c>
      <c r="F205" s="0" t="n">
        <f aca="false">VLOOKUP(A205,Soil!$B$2:$P$17,14,FALSE())</f>
        <v>0.012</v>
      </c>
      <c r="G205" s="0" t="n">
        <f aca="false">VLOOKUP(B205,LU!$B$1:$N$51,6,FALSE())</f>
        <v>0.4</v>
      </c>
      <c r="H205" s="0" t="n">
        <f aca="false">VLOOKUP(B205,LU!$B$1:$N$51,7,FALSE())</f>
        <v>0.3</v>
      </c>
      <c r="I205" s="0" t="n">
        <f aca="false">VLOOKUP(B205,LU!$B$1:$N$51,8,FALSE())</f>
        <v>6</v>
      </c>
      <c r="J205" s="0" t="n">
        <f aca="false">VLOOKUP(A205,Soil!$B$2:$P$17,13,FALSE())</f>
        <v>0</v>
      </c>
      <c r="K205" s="0" t="n">
        <f aca="false">VLOOKUP(B205,LU!$B$1:$N$51,5,FALSE())</f>
        <v>0.1</v>
      </c>
      <c r="L205" s="0" t="n">
        <f aca="false">VLOOKUP(A205,Soil!$B$2:$P$17,15,FALSE())</f>
        <v>0</v>
      </c>
      <c r="M205" s="0" t="n">
        <f aca="false">SoilVeg!G205</f>
        <v>0</v>
      </c>
      <c r="N205" s="0" t="n">
        <f aca="false">SoilVeg!H205</f>
        <v>0</v>
      </c>
      <c r="O205" s="0" t="n">
        <f aca="false">VLOOKUP(A205,Soil!$B$2:$S$14,18,FALSE())</f>
        <v>0</v>
      </c>
    </row>
    <row r="206" customFormat="false" ht="14.25" hidden="false" customHeight="false" outlineLevel="0" collapsed="false">
      <c r="A206" s="1" t="str">
        <f aca="false">SoilVeg!B206</f>
        <v>SI</v>
      </c>
      <c r="B206" s="1" t="str">
        <f aca="false">SoilVeg!D206</f>
        <v>OPU</v>
      </c>
      <c r="C206" s="1" t="str">
        <f aca="false">SoilVeg!A206</f>
        <v>SIOPU</v>
      </c>
      <c r="D206" s="0" t="n">
        <f aca="false">IF(VLOOKUP(SoilVeg!C206,LU!$A$2:$O$27,15,FALSE())=0,VLOOKUP(A206,Soil!$B$2:$R$14,8,FALSE()),0.000000000001)</f>
        <v>0</v>
      </c>
      <c r="E206" s="0" t="n">
        <f aca="false">IF(VLOOKUP(SoilVeg!C206,LU!$A$2:$O$27,15,FALSE())=0,VLOOKUP(A206,Soil!$B$2:$R$14,12,FALSE()),0.000000000001)</f>
        <v>0</v>
      </c>
      <c r="F206" s="0" t="n">
        <f aca="false">VLOOKUP(A206,Soil!$B$2:$P$17,14,FALSE())</f>
        <v>0.012</v>
      </c>
      <c r="G206" s="0" t="n">
        <f aca="false">VLOOKUP(B206,LU!$B$1:$N$51,6,FALSE())</f>
        <v>0</v>
      </c>
      <c r="H206" s="0" t="n">
        <f aca="false">VLOOKUP(B206,LU!$B$1:$N$51,7,FALSE())</f>
        <v>0</v>
      </c>
      <c r="I206" s="0" t="n">
        <f aca="false">VLOOKUP(B206,LU!$B$1:$N$51,8,FALSE())</f>
        <v>3.5</v>
      </c>
      <c r="J206" s="0" t="n">
        <f aca="false">VLOOKUP(A206,Soil!$B$2:$P$17,13,FALSE())</f>
        <v>0</v>
      </c>
      <c r="K206" s="0" t="n">
        <f aca="false">VLOOKUP(B206,LU!$B$1:$N$51,5,FALSE())</f>
        <v>0.03</v>
      </c>
      <c r="L206" s="0" t="n">
        <f aca="false">VLOOKUP(A206,Soil!$B$2:$P$17,15,FALSE())</f>
        <v>0</v>
      </c>
      <c r="M206" s="0" t="n">
        <f aca="false">SoilVeg!G206</f>
        <v>0</v>
      </c>
      <c r="N206" s="0" t="n">
        <f aca="false">SoilVeg!H206</f>
        <v>0</v>
      </c>
      <c r="O206" s="0" t="n">
        <f aca="false">VLOOKUP(A206,Soil!$B$2:$S$14,18,FALSE())</f>
        <v>0</v>
      </c>
    </row>
    <row r="207" customFormat="false" ht="14.25" hidden="false" customHeight="false" outlineLevel="0" collapsed="false">
      <c r="A207" s="1" t="str">
        <f aca="false">SoilVeg!B207</f>
        <v>SI</v>
      </c>
      <c r="B207" s="1" t="str">
        <f aca="false">SoilVeg!D207</f>
        <v>TP</v>
      </c>
      <c r="C207" s="1" t="str">
        <f aca="false">SoilVeg!A207</f>
        <v>SITP</v>
      </c>
      <c r="D207" s="0" t="n">
        <f aca="false">IF(VLOOKUP(SoilVeg!C207,LU!$A$2:$O$27,15,FALSE())=0,VLOOKUP(A207,Soil!$B$2:$R$14,8,FALSE()),0.000000000001)</f>
        <v>0</v>
      </c>
      <c r="E207" s="0" t="n">
        <f aca="false">IF(VLOOKUP(SoilVeg!C207,LU!$A$2:$O$27,15,FALSE())=0,VLOOKUP(A207,Soil!$B$2:$R$14,12,FALSE()),0.000000000001)</f>
        <v>0</v>
      </c>
      <c r="F207" s="0" t="n">
        <f aca="false">VLOOKUP(A207,Soil!$B$2:$P$17,14,FALSE())</f>
        <v>0.012</v>
      </c>
      <c r="G207" s="0" t="n">
        <f aca="false">VLOOKUP(B207,LU!$B$1:$N$51,6,FALSE())</f>
        <v>1.1</v>
      </c>
      <c r="H207" s="0" t="n">
        <f aca="false">VLOOKUP(B207,LU!$B$1:$N$51,7,FALSE())</f>
        <v>0.4</v>
      </c>
      <c r="I207" s="0" t="n">
        <f aca="false">VLOOKUP(B207,LU!$B$1:$N$51,8,FALSE())</f>
        <v>7</v>
      </c>
      <c r="J207" s="0" t="n">
        <f aca="false">VLOOKUP(A207,Soil!$B$2:$P$17,13,FALSE())</f>
        <v>0</v>
      </c>
      <c r="K207" s="0" t="n">
        <f aca="false">VLOOKUP(B207,LU!$B$1:$N$51,5,FALSE())</f>
        <v>0.275</v>
      </c>
      <c r="L207" s="0" t="n">
        <f aca="false">VLOOKUP(A207,Soil!$B$2:$P$17,15,FALSE())</f>
        <v>0</v>
      </c>
      <c r="M207" s="0" t="n">
        <f aca="false">SoilVeg!G207</f>
        <v>0</v>
      </c>
      <c r="N207" s="0" t="n">
        <f aca="false">SoilVeg!H207</f>
        <v>0</v>
      </c>
      <c r="O207" s="0" t="n">
        <f aca="false">VLOOKUP(A207,Soil!$B$2:$S$14,18,FALSE())</f>
        <v>0</v>
      </c>
    </row>
    <row r="208" customFormat="false" ht="14.25" hidden="false" customHeight="false" outlineLevel="0" collapsed="false">
      <c r="A208" s="1" t="str">
        <f aca="false">SoilVeg!B208</f>
        <v>SI</v>
      </c>
      <c r="B208" s="1" t="str">
        <f aca="false">SoilVeg!D208</f>
        <v>LP</v>
      </c>
      <c r="C208" s="1" t="str">
        <f aca="false">SoilVeg!A208</f>
        <v>SILP</v>
      </c>
      <c r="D208" s="0" t="n">
        <f aca="false">IF(VLOOKUP(SoilVeg!C208,LU!$A$2:$O$27,15,FALSE())=0,VLOOKUP(A208,Soil!$B$2:$R$14,8,FALSE()),0.000000000001)</f>
        <v>0</v>
      </c>
      <c r="E208" s="0" t="n">
        <f aca="false">IF(VLOOKUP(SoilVeg!C208,LU!$A$2:$O$27,15,FALSE())=0,VLOOKUP(A208,Soil!$B$2:$R$14,12,FALSE()),0.000000000001)</f>
        <v>0</v>
      </c>
      <c r="F208" s="0" t="n">
        <f aca="false">VLOOKUP(A208,Soil!$B$2:$P$17,14,FALSE())</f>
        <v>0.012</v>
      </c>
      <c r="G208" s="0" t="n">
        <f aca="false">VLOOKUP(B208,LU!$B$1:$N$51,6,FALSE())</f>
        <v>3</v>
      </c>
      <c r="H208" s="0" t="n">
        <f aca="false">VLOOKUP(B208,LU!$B$1:$N$51,7,FALSE())</f>
        <v>0.62272727273</v>
      </c>
      <c r="I208" s="0" t="n">
        <f aca="false">VLOOKUP(B208,LU!$B$1:$N$51,8,FALSE())</f>
        <v>9.45454545455</v>
      </c>
      <c r="J208" s="0" t="n">
        <f aca="false">VLOOKUP(A208,Soil!$B$2:$P$17,13,FALSE())</f>
        <v>0</v>
      </c>
      <c r="K208" s="0" t="n">
        <f aca="false">VLOOKUP(B208,LU!$B$1:$N$51,5,FALSE())</f>
        <v>0.4</v>
      </c>
      <c r="L208" s="0" t="n">
        <f aca="false">VLOOKUP(A208,Soil!$B$2:$P$17,15,FALSE())</f>
        <v>0</v>
      </c>
      <c r="M208" s="0" t="n">
        <f aca="false">SoilVeg!G208</f>
        <v>0</v>
      </c>
      <c r="N208" s="0" t="n">
        <f aca="false">SoilVeg!H208</f>
        <v>0</v>
      </c>
      <c r="O208" s="0" t="n">
        <f aca="false">VLOOKUP(A208,Soil!$B$2:$S$14,18,FALSE())</f>
        <v>0</v>
      </c>
    </row>
    <row r="209" customFormat="false" ht="14.25" hidden="false" customHeight="false" outlineLevel="0" collapsed="false">
      <c r="A209" s="1" t="str">
        <f aca="false">SoilVeg!B209</f>
        <v>SI</v>
      </c>
      <c r="B209" s="1" t="str">
        <f aca="false">SoilVeg!D209</f>
        <v>LPL</v>
      </c>
      <c r="C209" s="1" t="str">
        <f aca="false">SoilVeg!A209</f>
        <v>SILPL</v>
      </c>
      <c r="D209" s="0" t="n">
        <f aca="false">IF(VLOOKUP(SoilVeg!C209,LU!$A$2:$O$27,15,FALSE())=0,VLOOKUP(A209,Soil!$B$2:$R$14,8,FALSE()),0.000000000001)</f>
        <v>0</v>
      </c>
      <c r="E209" s="0" t="n">
        <f aca="false">IF(VLOOKUP(SoilVeg!C209,LU!$A$2:$O$27,15,FALSE())=0,VLOOKUP(A209,Soil!$B$2:$R$14,12,FALSE()),0.000000000001)</f>
        <v>0</v>
      </c>
      <c r="F209" s="0" t="n">
        <f aca="false">VLOOKUP(A209,Soil!$B$2:$P$17,14,FALSE())</f>
        <v>0.012</v>
      </c>
      <c r="G209" s="0" t="n">
        <f aca="false">VLOOKUP(B209,LU!$B$1:$N$51,6,FALSE())</f>
        <v>4</v>
      </c>
      <c r="H209" s="0" t="n">
        <f aca="false">VLOOKUP(B209,LU!$B$1:$N$51,7,FALSE())</f>
        <v>0.62272727273</v>
      </c>
      <c r="I209" s="0" t="n">
        <f aca="false">VLOOKUP(B209,LU!$B$1:$N$51,8,FALSE())</f>
        <v>10.5</v>
      </c>
      <c r="J209" s="0" t="n">
        <f aca="false">VLOOKUP(A209,Soil!$B$2:$P$17,13,FALSE())</f>
        <v>0</v>
      </c>
      <c r="K209" s="0" t="n">
        <f aca="false">VLOOKUP(B209,LU!$B$1:$N$51,5,FALSE())</f>
        <v>0.6</v>
      </c>
      <c r="L209" s="0" t="n">
        <f aca="false">VLOOKUP(A209,Soil!$B$2:$P$17,15,FALSE())</f>
        <v>0</v>
      </c>
      <c r="M209" s="0" t="n">
        <f aca="false">SoilVeg!G209</f>
        <v>0</v>
      </c>
      <c r="N209" s="0" t="n">
        <f aca="false">SoilVeg!H209</f>
        <v>0</v>
      </c>
      <c r="O209" s="0" t="n">
        <f aca="false">VLOOKUP(A209,Soil!$B$2:$S$14,18,FALSE())</f>
        <v>0</v>
      </c>
    </row>
    <row r="210" customFormat="false" ht="14.25" hidden="false" customHeight="false" outlineLevel="0" collapsed="false">
      <c r="A210" s="1" t="str">
        <f aca="false">SoilVeg!B210</f>
        <v>SI</v>
      </c>
      <c r="B210" s="1" t="str">
        <f aca="false">SoilVeg!D210</f>
        <v>LPJ</v>
      </c>
      <c r="C210" s="1" t="str">
        <f aca="false">SoilVeg!A210</f>
        <v>SILPJ</v>
      </c>
      <c r="D210" s="0" t="n">
        <f aca="false">IF(VLOOKUP(SoilVeg!C210,LU!$A$2:$O$27,15,FALSE())=0,VLOOKUP(A210,Soil!$B$2:$R$14,8,FALSE()),0.000000000001)</f>
        <v>0</v>
      </c>
      <c r="E210" s="0" t="n">
        <f aca="false">IF(VLOOKUP(SoilVeg!C210,LU!$A$2:$O$27,15,FALSE())=0,VLOOKUP(A210,Soil!$B$2:$R$14,12,FALSE()),0.000000000001)</f>
        <v>0</v>
      </c>
      <c r="F210" s="0" t="n">
        <f aca="false">VLOOKUP(A210,Soil!$B$2:$P$17,14,FALSE())</f>
        <v>0.012</v>
      </c>
      <c r="G210" s="0" t="n">
        <f aca="false">VLOOKUP(B210,LU!$B$1:$N$51,6,FALSE())</f>
        <v>3</v>
      </c>
      <c r="H210" s="0" t="n">
        <f aca="false">VLOOKUP(B210,LU!$B$1:$N$51,7,FALSE())</f>
        <v>0.62272727273</v>
      </c>
      <c r="I210" s="0" t="n">
        <f aca="false">VLOOKUP(B210,LU!$B$1:$N$51,8,FALSE())</f>
        <v>6.5</v>
      </c>
      <c r="J210" s="0" t="n">
        <f aca="false">VLOOKUP(A210,Soil!$B$2:$P$17,13,FALSE())</f>
        <v>0</v>
      </c>
      <c r="K210" s="0" t="n">
        <f aca="false">VLOOKUP(B210,LU!$B$1:$N$51,5,FALSE())</f>
        <v>0.35</v>
      </c>
      <c r="L210" s="0" t="n">
        <f aca="false">VLOOKUP(A210,Soil!$B$2:$P$17,15,FALSE())</f>
        <v>0</v>
      </c>
      <c r="M210" s="0" t="n">
        <f aca="false">SoilVeg!G210</f>
        <v>0</v>
      </c>
      <c r="N210" s="0" t="n">
        <f aca="false">SoilVeg!H210</f>
        <v>0</v>
      </c>
      <c r="O210" s="0" t="n">
        <f aca="false">VLOOKUP(A210,Soil!$B$2:$S$14,18,FALSE())</f>
        <v>0</v>
      </c>
    </row>
    <row r="211" customFormat="false" ht="14.25" hidden="false" customHeight="false" outlineLevel="0" collapsed="false">
      <c r="A211" s="1" t="str">
        <f aca="false">SoilVeg!B211</f>
        <v>SI</v>
      </c>
      <c r="B211" s="1" t="str">
        <f aca="false">SoilVeg!D211</f>
        <v>LPS</v>
      </c>
      <c r="C211" s="1" t="str">
        <f aca="false">SoilVeg!A211</f>
        <v>SILPS</v>
      </c>
      <c r="D211" s="0" t="n">
        <f aca="false">IF(VLOOKUP(SoilVeg!C211,LU!$A$2:$O$27,15,FALSE())=0,VLOOKUP(A211,Soil!$B$2:$R$14,8,FALSE()),0.000000000001)</f>
        <v>0</v>
      </c>
      <c r="E211" s="0" t="n">
        <f aca="false">IF(VLOOKUP(SoilVeg!C211,LU!$A$2:$O$27,15,FALSE())=0,VLOOKUP(A211,Soil!$B$2:$R$14,12,FALSE()),0.000000000001)</f>
        <v>0</v>
      </c>
      <c r="F211" s="0" t="n">
        <f aca="false">VLOOKUP(A211,Soil!$B$2:$P$17,14,FALSE())</f>
        <v>0.012</v>
      </c>
      <c r="G211" s="0" t="n">
        <f aca="false">VLOOKUP(B211,LU!$B$1:$N$51,6,FALSE())</f>
        <v>4.5</v>
      </c>
      <c r="H211" s="0" t="n">
        <f aca="false">VLOOKUP(B211,LU!$B$1:$N$51,7,FALSE())</f>
        <v>0.8</v>
      </c>
      <c r="I211" s="0" t="n">
        <f aca="false">VLOOKUP(B211,LU!$B$1:$N$51,8,FALSE())</f>
        <v>15</v>
      </c>
      <c r="J211" s="0" t="n">
        <f aca="false">VLOOKUP(A211,Soil!$B$2:$P$17,13,FALSE())</f>
        <v>0</v>
      </c>
      <c r="K211" s="0" t="n">
        <f aca="false">VLOOKUP(B211,LU!$B$1:$N$51,5,FALSE())</f>
        <v>0.8</v>
      </c>
      <c r="L211" s="0" t="n">
        <f aca="false">VLOOKUP(A211,Soil!$B$2:$P$17,15,FALSE())</f>
        <v>0</v>
      </c>
      <c r="M211" s="0" t="n">
        <f aca="false">SoilVeg!G211</f>
        <v>0</v>
      </c>
      <c r="N211" s="0" t="n">
        <f aca="false">SoilVeg!H211</f>
        <v>0</v>
      </c>
      <c r="O211" s="0" t="n">
        <f aca="false">VLOOKUP(A211,Soil!$B$2:$S$14,18,FALSE())</f>
        <v>0</v>
      </c>
    </row>
    <row r="212" customFormat="false" ht="14.25" hidden="false" customHeight="false" outlineLevel="0" collapsed="false">
      <c r="A212" s="1" t="str">
        <f aca="false">SoilVeg!B212</f>
        <v>SI</v>
      </c>
      <c r="B212" s="1" t="str">
        <f aca="false">SoilVeg!D212</f>
        <v>LPK</v>
      </c>
      <c r="C212" s="1" t="str">
        <f aca="false">SoilVeg!A212</f>
        <v>SILPK</v>
      </c>
      <c r="D212" s="0" t="n">
        <f aca="false">IF(VLOOKUP(SoilVeg!C212,LU!$A$2:$O$27,15,FALSE())=0,VLOOKUP(A212,Soil!$B$2:$R$14,8,FALSE()),0.000000000001)</f>
        <v>0</v>
      </c>
      <c r="E212" s="0" t="n">
        <f aca="false">IF(VLOOKUP(SoilVeg!C212,LU!$A$2:$O$27,15,FALSE())=0,VLOOKUP(A212,Soil!$B$2:$R$14,12,FALSE()),0.000000000001)</f>
        <v>0</v>
      </c>
      <c r="F212" s="0" t="n">
        <f aca="false">VLOOKUP(A212,Soil!$B$2:$P$17,14,FALSE())</f>
        <v>0.012</v>
      </c>
      <c r="G212" s="0" t="n">
        <f aca="false">VLOOKUP(B212,LU!$B$1:$N$51,6,FALSE())</f>
        <v>3</v>
      </c>
      <c r="H212" s="0" t="n">
        <f aca="false">VLOOKUP(B212,LU!$B$1:$N$51,7,FALSE())</f>
        <v>0.6</v>
      </c>
      <c r="I212" s="0" t="n">
        <f aca="false">VLOOKUP(B212,LU!$B$1:$N$51,8,FALSE())</f>
        <v>15</v>
      </c>
      <c r="J212" s="0" t="n">
        <f aca="false">VLOOKUP(A212,Soil!$B$2:$P$17,13,FALSE())</f>
        <v>0</v>
      </c>
      <c r="K212" s="0" t="n">
        <f aca="false">VLOOKUP(B212,LU!$B$1:$N$51,5,FALSE())</f>
        <v>0.8</v>
      </c>
      <c r="L212" s="0" t="n">
        <f aca="false">VLOOKUP(A212,Soil!$B$2:$P$17,15,FALSE())</f>
        <v>0</v>
      </c>
      <c r="M212" s="0" t="n">
        <f aca="false">SoilVeg!G212</f>
        <v>0</v>
      </c>
      <c r="N212" s="0" t="n">
        <f aca="false">SoilVeg!H212</f>
        <v>0</v>
      </c>
      <c r="O212" s="0" t="n">
        <f aca="false">VLOOKUP(A212,Soil!$B$2:$S$14,18,FALSE())</f>
        <v>0</v>
      </c>
    </row>
    <row r="213" customFormat="false" ht="14.25" hidden="false" customHeight="false" outlineLevel="0" collapsed="false">
      <c r="A213" s="1" t="str">
        <f aca="false">SoilVeg!B213</f>
        <v>SI</v>
      </c>
      <c r="B213" s="1" t="str">
        <f aca="false">SoilVeg!D213</f>
        <v>AZP</v>
      </c>
      <c r="C213" s="1" t="str">
        <f aca="false">SoilVeg!A213</f>
        <v>SIAZP</v>
      </c>
      <c r="D213" s="0" t="n">
        <f aca="false">IF(VLOOKUP(SoilVeg!C213,LU!$A$2:$O$27,15,FALSE())=0,VLOOKUP(A213,Soil!$B$2:$R$14,8,FALSE()),0.000000000001)</f>
        <v>1E-012</v>
      </c>
      <c r="E213" s="0" t="n">
        <f aca="false">IF(VLOOKUP(SoilVeg!C213,LU!$A$2:$O$27,15,FALSE())=0,VLOOKUP(A213,Soil!$B$2:$R$14,12,FALSE()),0.000000000001)</f>
        <v>1E-012</v>
      </c>
      <c r="F213" s="0" t="n">
        <f aca="false">VLOOKUP(A213,Soil!$B$2:$P$17,14,FALSE())</f>
        <v>0.012</v>
      </c>
      <c r="G213" s="0" t="n">
        <f aca="false">VLOOKUP(B213,LU!$B$1:$N$51,6,FALSE())</f>
        <v>0</v>
      </c>
      <c r="H213" s="0" t="n">
        <f aca="false">VLOOKUP(B213,LU!$B$1:$N$51,7,FALSE())</f>
        <v>0</v>
      </c>
      <c r="I213" s="0" t="n">
        <f aca="false">VLOOKUP(B213,LU!$B$1:$N$51,8,FALSE())</f>
        <v>2.5</v>
      </c>
      <c r="J213" s="0" t="n">
        <f aca="false">VLOOKUP(A213,Soil!$B$2:$P$17,13,FALSE())</f>
        <v>0</v>
      </c>
      <c r="K213" s="0" t="n">
        <f aca="false">VLOOKUP(B213,LU!$B$1:$N$51,5,FALSE())</f>
        <v>0.05</v>
      </c>
      <c r="L213" s="0" t="n">
        <f aca="false">VLOOKUP(A213,Soil!$B$2:$P$17,15,FALSE())</f>
        <v>0</v>
      </c>
      <c r="M213" s="0" t="n">
        <f aca="false">SoilVeg!G213</f>
        <v>100</v>
      </c>
      <c r="N213" s="0" t="n">
        <f aca="false">SoilVeg!H213</f>
        <v>1</v>
      </c>
      <c r="O213" s="0" t="n">
        <f aca="false">VLOOKUP(A213,Soil!$B$2:$S$14,18,FALSE())</f>
        <v>0</v>
      </c>
    </row>
    <row r="214" customFormat="false" ht="14.25" hidden="false" customHeight="false" outlineLevel="0" collapsed="false">
      <c r="A214" s="1" t="str">
        <f aca="false">SoilVeg!B214</f>
        <v>SI</v>
      </c>
      <c r="B214" s="1" t="str">
        <f aca="false">SoilVeg!D214</f>
        <v>AZPN</v>
      </c>
      <c r="C214" s="1" t="str">
        <f aca="false">SoilVeg!A214</f>
        <v>SIAZPN</v>
      </c>
      <c r="D214" s="0" t="n">
        <f aca="false">IF(VLOOKUP(SoilVeg!C214,LU!$A$2:$O$27,15,FALSE())=0,VLOOKUP(A214,Soil!$B$2:$R$14,8,FALSE()),0.000000000001)</f>
        <v>1E-012</v>
      </c>
      <c r="E214" s="0" t="n">
        <f aca="false">IF(VLOOKUP(SoilVeg!C214,LU!$A$2:$O$27,15,FALSE())=0,VLOOKUP(A214,Soil!$B$2:$R$14,12,FALSE()),0.000000000001)</f>
        <v>1E-012</v>
      </c>
      <c r="F214" s="0" t="n">
        <f aca="false">VLOOKUP(A214,Soil!$B$2:$P$17,14,FALSE())</f>
        <v>0.012</v>
      </c>
      <c r="G214" s="0" t="n">
        <f aca="false">VLOOKUP(B214,LU!$B$1:$N$51,6,FALSE())</f>
        <v>0</v>
      </c>
      <c r="H214" s="0" t="n">
        <f aca="false">VLOOKUP(B214,LU!$B$1:$N$51,7,FALSE())</f>
        <v>0</v>
      </c>
      <c r="I214" s="0" t="n">
        <f aca="false">VLOOKUP(B214,LU!$B$1:$N$51,8,FALSE())</f>
        <v>0</v>
      </c>
      <c r="J214" s="0" t="n">
        <f aca="false">VLOOKUP(A214,Soil!$B$2:$P$17,13,FALSE())</f>
        <v>0</v>
      </c>
      <c r="K214" s="0" t="n">
        <f aca="false">VLOOKUP(B214,LU!$B$1:$N$51,5,FALSE())</f>
        <v>0.01</v>
      </c>
      <c r="L214" s="0" t="n">
        <f aca="false">VLOOKUP(A214,Soil!$B$2:$P$17,15,FALSE())</f>
        <v>0</v>
      </c>
      <c r="M214" s="0" t="n">
        <f aca="false">SoilVeg!G214</f>
        <v>100</v>
      </c>
      <c r="N214" s="0" t="n">
        <f aca="false">SoilVeg!H214</f>
        <v>1</v>
      </c>
      <c r="O214" s="0" t="n">
        <f aca="false">VLOOKUP(A214,Soil!$B$2:$S$14,18,FALSE())</f>
        <v>0</v>
      </c>
    </row>
    <row r="215" customFormat="false" ht="14.25" hidden="false" customHeight="false" outlineLevel="0" collapsed="false">
      <c r="A215" s="1" t="str">
        <f aca="false">SoilVeg!B215</f>
        <v>SI</v>
      </c>
      <c r="B215" s="1" t="str">
        <f aca="false">SoilVeg!D215</f>
        <v>AZPPL</v>
      </c>
      <c r="C215" s="1" t="str">
        <f aca="false">SoilVeg!A215</f>
        <v>SIAZPPL</v>
      </c>
      <c r="D215" s="0" t="n">
        <f aca="false">IF(VLOOKUP(SoilVeg!C215,LU!$A$2:$O$27,15,FALSE())=0,VLOOKUP(A215,Soil!$B$2:$R$14,8,FALSE()),0.000000000001)</f>
        <v>0</v>
      </c>
      <c r="E215" s="0" t="n">
        <f aca="false">IF(VLOOKUP(SoilVeg!C215,LU!$A$2:$O$27,15,FALSE())=0,VLOOKUP(A215,Soil!$B$2:$R$14,12,FALSE()),0.000000000001)</f>
        <v>0</v>
      </c>
      <c r="F215" s="0" t="n">
        <f aca="false">VLOOKUP(A215,Soil!$B$2:$P$17,14,FALSE())</f>
        <v>0.012</v>
      </c>
      <c r="G215" s="0" t="n">
        <f aca="false">VLOOKUP(B215,LU!$B$1:$N$51,6,FALSE())</f>
        <v>0</v>
      </c>
      <c r="H215" s="0" t="n">
        <f aca="false">VLOOKUP(B215,LU!$B$1:$N$51,7,FALSE())</f>
        <v>0</v>
      </c>
      <c r="I215" s="0" t="n">
        <f aca="false">VLOOKUP(B215,LU!$B$1:$N$51,8,FALSE())</f>
        <v>2.5</v>
      </c>
      <c r="J215" s="0" t="n">
        <f aca="false">VLOOKUP(A215,Soil!$B$2:$P$17,13,FALSE())</f>
        <v>0</v>
      </c>
      <c r="K215" s="0" t="n">
        <f aca="false">VLOOKUP(B215,LU!$B$1:$N$51,5,FALSE())</f>
        <v>0.02</v>
      </c>
      <c r="L215" s="0" t="n">
        <f aca="false">VLOOKUP(A215,Soil!$B$2:$P$17,15,FALSE())</f>
        <v>0</v>
      </c>
      <c r="M215" s="0" t="n">
        <f aca="false">SoilVeg!G215</f>
        <v>0</v>
      </c>
      <c r="N215" s="0" t="n">
        <f aca="false">SoilVeg!H215</f>
        <v>0</v>
      </c>
      <c r="O215" s="0" t="n">
        <f aca="false">VLOOKUP(A215,Soil!$B$2:$S$14,18,FALSE())</f>
        <v>0</v>
      </c>
    </row>
    <row r="216" customFormat="false" ht="14.25" hidden="false" customHeight="false" outlineLevel="0" collapsed="false">
      <c r="A216" s="1" t="str">
        <f aca="false">SoilVeg!B216</f>
        <v>SI</v>
      </c>
      <c r="B216" s="1" t="str">
        <f aca="false">SoilVeg!D216</f>
        <v>AZPP</v>
      </c>
      <c r="C216" s="1" t="str">
        <f aca="false">SoilVeg!A216</f>
        <v>SIAZPP</v>
      </c>
      <c r="D216" s="0" t="n">
        <f aca="false">IF(VLOOKUP(SoilVeg!C216,LU!$A$2:$O$27,15,FALSE())=0,VLOOKUP(A216,Soil!$B$2:$R$14,8,FALSE()),0.000000000001)</f>
        <v>0</v>
      </c>
      <c r="E216" s="0" t="n">
        <f aca="false">IF(VLOOKUP(SoilVeg!C216,LU!$A$2:$O$27,15,FALSE())=0,VLOOKUP(A216,Soil!$B$2:$R$14,12,FALSE()),0.000000000001)</f>
        <v>0</v>
      </c>
      <c r="F216" s="0" t="n">
        <f aca="false">VLOOKUP(A216,Soil!$B$2:$P$17,14,FALSE())</f>
        <v>0.012</v>
      </c>
      <c r="G216" s="0" t="n">
        <f aca="false">VLOOKUP(B216,LU!$B$1:$N$51,6,FALSE())</f>
        <v>0</v>
      </c>
      <c r="H216" s="0" t="n">
        <f aca="false">VLOOKUP(B216,LU!$B$1:$N$51,7,FALSE())</f>
        <v>0</v>
      </c>
      <c r="I216" s="0" t="n">
        <f aca="false">VLOOKUP(B216,LU!$B$1:$N$51,8,FALSE())</f>
        <v>7</v>
      </c>
      <c r="J216" s="0" t="n">
        <f aca="false">VLOOKUP(A216,Soil!$B$2:$P$17,13,FALSE())</f>
        <v>0</v>
      </c>
      <c r="K216" s="0" t="n">
        <f aca="false">VLOOKUP(B216,LU!$B$1:$N$51,5,FALSE())</f>
        <v>0.1</v>
      </c>
      <c r="L216" s="0" t="n">
        <f aca="false">VLOOKUP(A216,Soil!$B$2:$P$17,15,FALSE())</f>
        <v>0</v>
      </c>
      <c r="M216" s="0" t="n">
        <f aca="false">SoilVeg!G216</f>
        <v>0</v>
      </c>
      <c r="N216" s="0" t="n">
        <f aca="false">SoilVeg!H216</f>
        <v>0</v>
      </c>
      <c r="O216" s="0" t="n">
        <f aca="false">VLOOKUP(A216,Soil!$B$2:$S$14,18,FALSE())</f>
        <v>0</v>
      </c>
    </row>
    <row r="217" customFormat="false" ht="14.25" hidden="false" customHeight="false" outlineLevel="0" collapsed="false">
      <c r="A217" s="1" t="str">
        <f aca="false">SoilVeg!B217</f>
        <v>SI</v>
      </c>
      <c r="B217" s="1" t="str">
        <f aca="false">SoilVeg!D217</f>
        <v>ETK</v>
      </c>
      <c r="C217" s="1" t="str">
        <f aca="false">SoilVeg!A217</f>
        <v>SIETK</v>
      </c>
      <c r="D217" s="0" t="n">
        <f aca="false">IF(VLOOKUP(SoilVeg!C217,LU!$A$2:$O$27,15,FALSE())=0,VLOOKUP(A217,Soil!$B$2:$R$14,8,FALSE()),0.000000000001)</f>
        <v>0</v>
      </c>
      <c r="E217" s="0" t="n">
        <f aca="false">IF(VLOOKUP(SoilVeg!C217,LU!$A$2:$O$27,15,FALSE())=0,VLOOKUP(A217,Soil!$B$2:$R$14,12,FALSE()),0.000000000001)</f>
        <v>0</v>
      </c>
      <c r="F217" s="0" t="n">
        <f aca="false">VLOOKUP(A217,Soil!$B$2:$P$17,14,FALSE())</f>
        <v>0.012</v>
      </c>
      <c r="G217" s="0" t="n">
        <f aca="false">VLOOKUP(B217,LU!$B$1:$N$51,6,FALSE())</f>
        <v>1.4</v>
      </c>
      <c r="H217" s="0" t="n">
        <f aca="false">VLOOKUP(B217,LU!$B$1:$N$51,7,FALSE())</f>
        <v>0.65</v>
      </c>
      <c r="I217" s="0" t="n">
        <f aca="false">VLOOKUP(B217,LU!$B$1:$N$51,8,FALSE())</f>
        <v>8</v>
      </c>
      <c r="J217" s="0" t="n">
        <f aca="false">VLOOKUP(A217,Soil!$B$2:$P$17,13,FALSE())</f>
        <v>0</v>
      </c>
      <c r="K217" s="0" t="n">
        <f aca="false">VLOOKUP(B217,LU!$B$1:$N$51,5,FALSE())</f>
        <v>0.35</v>
      </c>
      <c r="L217" s="0" t="n">
        <f aca="false">VLOOKUP(A217,Soil!$B$2:$P$17,15,FALSE())</f>
        <v>0</v>
      </c>
      <c r="M217" s="0" t="n">
        <f aca="false">SoilVeg!G217</f>
        <v>0</v>
      </c>
      <c r="N217" s="0" t="n">
        <f aca="false">SoilVeg!H217</f>
        <v>0</v>
      </c>
      <c r="O217" s="0" t="n">
        <f aca="false">VLOOKUP(A217,Soil!$B$2:$S$14,18,FALSE())</f>
        <v>0</v>
      </c>
    </row>
    <row r="218" customFormat="false" ht="14.25" hidden="false" customHeight="false" outlineLevel="0" collapsed="false">
      <c r="A218" s="1" t="str">
        <f aca="false">SoilVeg!B218</f>
        <v>SI</v>
      </c>
      <c r="B218" s="1" t="str">
        <f aca="false">SoilVeg!D218</f>
        <v>ETK1</v>
      </c>
      <c r="C218" s="1" t="str">
        <f aca="false">SoilVeg!A218</f>
        <v>SIETK1</v>
      </c>
      <c r="D218" s="0" t="n">
        <f aca="false">IF(VLOOKUP(SoilVeg!C218,LU!$A$2:$O$27,15,FALSE())=0,VLOOKUP(A218,Soil!$B$2:$R$14,8,FALSE()),0.000000000001)</f>
        <v>0</v>
      </c>
      <c r="E218" s="0" t="n">
        <f aca="false">IF(VLOOKUP(SoilVeg!C218,LU!$A$2:$O$27,15,FALSE())=0,VLOOKUP(A218,Soil!$B$2:$R$14,12,FALSE()),0.000000000001)</f>
        <v>0</v>
      </c>
      <c r="F218" s="0" t="n">
        <f aca="false">VLOOKUP(A218,Soil!$B$2:$P$17,14,FALSE())</f>
        <v>0.012</v>
      </c>
      <c r="G218" s="0" t="n">
        <f aca="false">VLOOKUP(B218,LU!$B$1:$N$51,6,FALSE())</f>
        <v>1</v>
      </c>
      <c r="H218" s="0" t="n">
        <f aca="false">VLOOKUP(B218,LU!$B$1:$N$51,7,FALSE())</f>
        <v>0.4</v>
      </c>
      <c r="I218" s="0" t="n">
        <f aca="false">VLOOKUP(B218,LU!$B$1:$N$51,8,FALSE())</f>
        <v>5</v>
      </c>
      <c r="J218" s="0" t="n">
        <f aca="false">VLOOKUP(A218,Soil!$B$2:$P$17,13,FALSE())</f>
        <v>0</v>
      </c>
      <c r="K218" s="0" t="n">
        <f aca="false">VLOOKUP(B218,LU!$B$1:$N$51,5,FALSE())</f>
        <v>0.15</v>
      </c>
      <c r="L218" s="0" t="n">
        <f aca="false">VLOOKUP(A218,Soil!$B$2:$P$17,15,FALSE())</f>
        <v>0</v>
      </c>
      <c r="M218" s="0" t="n">
        <f aca="false">SoilVeg!G218</f>
        <v>0</v>
      </c>
      <c r="N218" s="0" t="n">
        <f aca="false">SoilVeg!H218</f>
        <v>0</v>
      </c>
      <c r="O218" s="0" t="n">
        <f aca="false">VLOOKUP(A218,Soil!$B$2:$S$14,18,FALSE())</f>
        <v>0</v>
      </c>
    </row>
    <row r="219" customFormat="false" ht="14.25" hidden="false" customHeight="false" outlineLevel="0" collapsed="false">
      <c r="A219" s="1" t="str">
        <f aca="false">SoilVeg!B219</f>
        <v>SI</v>
      </c>
      <c r="B219" s="1" t="str">
        <f aca="false">SoilVeg!D219</f>
        <v>ETK2</v>
      </c>
      <c r="C219" s="1" t="str">
        <f aca="false">SoilVeg!A219</f>
        <v>SIETK2</v>
      </c>
      <c r="D219" s="0" t="n">
        <f aca="false">IF(VLOOKUP(SoilVeg!C219,LU!$A$2:$O$27,15,FALSE())=0,VLOOKUP(A219,Soil!$B$2:$R$14,8,FALSE()),0.000000000001)</f>
        <v>0</v>
      </c>
      <c r="E219" s="0" t="n">
        <f aca="false">IF(VLOOKUP(SoilVeg!C219,LU!$A$2:$O$27,15,FALSE())=0,VLOOKUP(A219,Soil!$B$2:$R$14,12,FALSE()),0.000000000001)</f>
        <v>0</v>
      </c>
      <c r="F219" s="0" t="n">
        <f aca="false">VLOOKUP(A219,Soil!$B$2:$P$17,14,FALSE())</f>
        <v>0.012</v>
      </c>
      <c r="G219" s="0" t="n">
        <f aca="false">VLOOKUP(B219,LU!$B$1:$N$51,6,FALSE())</f>
        <v>1.1</v>
      </c>
      <c r="H219" s="0" t="n">
        <f aca="false">VLOOKUP(B219,LU!$B$1:$N$51,7,FALSE())</f>
        <v>0.4</v>
      </c>
      <c r="I219" s="0" t="n">
        <f aca="false">VLOOKUP(B219,LU!$B$1:$N$51,8,FALSE())</f>
        <v>7</v>
      </c>
      <c r="J219" s="0" t="n">
        <f aca="false">VLOOKUP(A219,Soil!$B$2:$P$17,13,FALSE())</f>
        <v>0</v>
      </c>
      <c r="K219" s="0" t="n">
        <f aca="false">VLOOKUP(B219,LU!$B$1:$N$51,5,FALSE())</f>
        <v>0.35</v>
      </c>
      <c r="L219" s="0" t="n">
        <f aca="false">VLOOKUP(A219,Soil!$B$2:$P$17,15,FALSE())</f>
        <v>0</v>
      </c>
      <c r="M219" s="0" t="n">
        <f aca="false">SoilVeg!G219</f>
        <v>0</v>
      </c>
      <c r="N219" s="0" t="n">
        <f aca="false">SoilVeg!H219</f>
        <v>0</v>
      </c>
      <c r="O219" s="0" t="n">
        <f aca="false">VLOOKUP(A219,Soil!$B$2:$S$14,18,FALSE())</f>
        <v>0</v>
      </c>
    </row>
    <row r="220" customFormat="false" ht="14.25" hidden="false" customHeight="false" outlineLevel="0" collapsed="false">
      <c r="A220" s="1" t="str">
        <f aca="false">SoilVeg!B220</f>
        <v>SI</v>
      </c>
      <c r="B220" s="1" t="str">
        <f aca="false">SoilVeg!D220</f>
        <v>ETK3</v>
      </c>
      <c r="C220" s="1" t="str">
        <f aca="false">SoilVeg!A220</f>
        <v>SIETK3</v>
      </c>
      <c r="D220" s="0" t="n">
        <f aca="false">IF(VLOOKUP(SoilVeg!C220,LU!$A$2:$O$27,15,FALSE())=0,VLOOKUP(A220,Soil!$B$2:$R$14,8,FALSE()),0.000000000001)</f>
        <v>0</v>
      </c>
      <c r="E220" s="0" t="n">
        <f aca="false">IF(VLOOKUP(SoilVeg!C220,LU!$A$2:$O$27,15,FALSE())=0,VLOOKUP(A220,Soil!$B$2:$R$14,12,FALSE()),0.000000000001)</f>
        <v>0</v>
      </c>
      <c r="F220" s="0" t="n">
        <f aca="false">VLOOKUP(A220,Soil!$B$2:$P$17,14,FALSE())</f>
        <v>0.012</v>
      </c>
      <c r="G220" s="0" t="n">
        <f aca="false">VLOOKUP(B220,LU!$B$1:$N$51,6,FALSE())</f>
        <v>1.35454545455</v>
      </c>
      <c r="H220" s="0" t="n">
        <f aca="false">VLOOKUP(B220,LU!$B$1:$N$51,7,FALSE())</f>
        <v>0.62272727273</v>
      </c>
      <c r="I220" s="0" t="n">
        <f aca="false">VLOOKUP(B220,LU!$B$1:$N$51,8,FALSE())</f>
        <v>10</v>
      </c>
      <c r="J220" s="0" t="n">
        <f aca="false">VLOOKUP(A220,Soil!$B$2:$P$17,13,FALSE())</f>
        <v>0</v>
      </c>
      <c r="K220" s="0" t="n">
        <f aca="false">VLOOKUP(B220,LU!$B$1:$N$51,5,FALSE())</f>
        <v>0.4</v>
      </c>
      <c r="L220" s="0" t="n">
        <f aca="false">VLOOKUP(A220,Soil!$B$2:$P$17,15,FALSE())</f>
        <v>0</v>
      </c>
      <c r="M220" s="0" t="n">
        <f aca="false">SoilVeg!G220</f>
        <v>0</v>
      </c>
      <c r="N220" s="0" t="n">
        <f aca="false">SoilVeg!H220</f>
        <v>0</v>
      </c>
      <c r="O220" s="0" t="n">
        <f aca="false">VLOOKUP(A220,Soil!$B$2:$S$14,18,FALSE())</f>
        <v>0</v>
      </c>
    </row>
    <row r="221" customFormat="false" ht="14.25" hidden="false" customHeight="false" outlineLevel="0" collapsed="false">
      <c r="A221" s="1" t="str">
        <f aca="false">SoilVeg!B221</f>
        <v>SI</v>
      </c>
      <c r="B221" s="1" t="str">
        <f aca="false">SoilVeg!D221</f>
        <v>VT</v>
      </c>
      <c r="C221" s="1" t="str">
        <f aca="false">SoilVeg!A221</f>
        <v>SIVT</v>
      </c>
      <c r="D221" s="0" t="n">
        <f aca="false">IF(VLOOKUP(SoilVeg!C221,LU!$A$2:$O$27,15,FALSE())=0,VLOOKUP(A221,Soil!$B$2:$R$14,8,FALSE()),0.000000000001)</f>
        <v>1E-012</v>
      </c>
      <c r="E221" s="0" t="n">
        <f aca="false">IF(VLOOKUP(SoilVeg!C221,LU!$A$2:$O$27,15,FALSE())=0,VLOOKUP(A221,Soil!$B$2:$R$14,12,FALSE()),0.000000000001)</f>
        <v>1E-012</v>
      </c>
      <c r="F221" s="0" t="n">
        <f aca="false">VLOOKUP(A221,Soil!$B$2:$P$17,14,FALSE())</f>
        <v>0.012</v>
      </c>
      <c r="G221" s="0" t="n">
        <f aca="false">VLOOKUP(B221,LU!$B$1:$N$51,6,FALSE())</f>
        <v>0</v>
      </c>
      <c r="H221" s="0" t="n">
        <f aca="false">VLOOKUP(B221,LU!$B$1:$N$51,7,FALSE())</f>
        <v>0</v>
      </c>
      <c r="I221" s="0" t="n">
        <f aca="false">VLOOKUP(B221,LU!$B$1:$N$51,8,FALSE())</f>
        <v>0</v>
      </c>
      <c r="J221" s="0" t="n">
        <f aca="false">VLOOKUP(A221,Soil!$B$2:$P$17,13,FALSE())</f>
        <v>0</v>
      </c>
      <c r="K221" s="0" t="n">
        <f aca="false">VLOOKUP(B221,LU!$B$1:$N$51,5,FALSE())</f>
        <v>0.03</v>
      </c>
      <c r="L221" s="0" t="n">
        <f aca="false">VLOOKUP(A221,Soil!$B$2:$P$17,15,FALSE())</f>
        <v>0</v>
      </c>
      <c r="M221" s="0" t="n">
        <f aca="false">SoilVeg!G221</f>
        <v>100</v>
      </c>
      <c r="N221" s="0" t="n">
        <f aca="false">SoilVeg!H221</f>
        <v>1</v>
      </c>
      <c r="O221" s="0" t="n">
        <f aca="false">VLOOKUP(A221,Soil!$B$2:$S$14,18,FALSE())</f>
        <v>0</v>
      </c>
    </row>
    <row r="222" customFormat="false" ht="14.25" hidden="false" customHeight="false" outlineLevel="0" collapsed="false">
      <c r="A222" s="1" t="str">
        <f aca="false">SoilVeg!B222</f>
        <v>SI</v>
      </c>
      <c r="B222" s="1" t="str">
        <f aca="false">SoilVeg!D222</f>
        <v>VP</v>
      </c>
      <c r="C222" s="1" t="str">
        <f aca="false">SoilVeg!A222</f>
        <v>SIVP</v>
      </c>
      <c r="D222" s="0" t="n">
        <f aca="false">IF(VLOOKUP(SoilVeg!C222,LU!$A$2:$O$27,15,FALSE())=0,VLOOKUP(A222,Soil!$B$2:$R$14,8,FALSE()),0.000000000001)</f>
        <v>1E-012</v>
      </c>
      <c r="E222" s="0" t="n">
        <f aca="false">IF(VLOOKUP(SoilVeg!C222,LU!$A$2:$O$27,15,FALSE())=0,VLOOKUP(A222,Soil!$B$2:$R$14,12,FALSE()),0.000000000001)</f>
        <v>1E-012</v>
      </c>
      <c r="F222" s="0" t="n">
        <f aca="false">VLOOKUP(A222,Soil!$B$2:$P$17,14,FALSE())</f>
        <v>0.012</v>
      </c>
      <c r="G222" s="0" t="n">
        <f aca="false">VLOOKUP(B222,LU!$B$1:$N$51,6,FALSE())</f>
        <v>0</v>
      </c>
      <c r="H222" s="0" t="n">
        <f aca="false">VLOOKUP(B222,LU!$B$1:$N$51,7,FALSE())</f>
        <v>0</v>
      </c>
      <c r="I222" s="0" t="n">
        <f aca="false">VLOOKUP(B222,LU!$B$1:$N$51,8,FALSE())</f>
        <v>0</v>
      </c>
      <c r="J222" s="0" t="n">
        <f aca="false">VLOOKUP(A222,Soil!$B$2:$P$17,13,FALSE())</f>
        <v>0</v>
      </c>
      <c r="K222" s="0" t="n">
        <f aca="false">VLOOKUP(B222,LU!$B$1:$N$51,5,FALSE())</f>
        <v>0.01</v>
      </c>
      <c r="L222" s="0" t="n">
        <f aca="false">VLOOKUP(A222,Soil!$B$2:$P$17,15,FALSE())</f>
        <v>0</v>
      </c>
      <c r="M222" s="0" t="n">
        <f aca="false">SoilVeg!G222</f>
        <v>100</v>
      </c>
      <c r="N222" s="0" t="n">
        <f aca="false">SoilVeg!H222</f>
        <v>1</v>
      </c>
      <c r="O222" s="0" t="n">
        <f aca="false">VLOOKUP(A222,Soil!$B$2:$S$14,18,FALSE())</f>
        <v>0</v>
      </c>
    </row>
    <row r="223" customFormat="false" ht="14.25" hidden="false" customHeight="false" outlineLevel="0" collapsed="false">
      <c r="A223" s="1" t="str">
        <f aca="false">SoilVeg!B223</f>
        <v>SI</v>
      </c>
      <c r="B223" s="1" t="str">
        <f aca="false">SoilVeg!D223</f>
        <v>TPT</v>
      </c>
      <c r="C223" s="1" t="str">
        <f aca="false">SoilVeg!A223</f>
        <v>SITPT</v>
      </c>
      <c r="D223" s="0" t="n">
        <f aca="false">IF(VLOOKUP(SoilVeg!C223,LU!$A$2:$O$27,15,FALSE())=0,VLOOKUP(A223,Soil!$B$2:$R$14,8,FALSE()),0.000000000001)</f>
        <v>0</v>
      </c>
      <c r="E223" s="0" t="n">
        <f aca="false">IF(VLOOKUP(SoilVeg!C223,LU!$A$2:$O$27,15,FALSE())=0,VLOOKUP(A223,Soil!$B$2:$R$14,12,FALSE()),0.000000000001)</f>
        <v>0</v>
      </c>
      <c r="F223" s="0" t="n">
        <f aca="false">VLOOKUP(A223,Soil!$B$2:$P$17,14,FALSE())</f>
        <v>0.012</v>
      </c>
      <c r="G223" s="0" t="n">
        <f aca="false">VLOOKUP(B223,LU!$B$1:$N$51,6,FALSE())</f>
        <v>1.1</v>
      </c>
      <c r="H223" s="0" t="n">
        <f aca="false">VLOOKUP(B223,LU!$B$1:$N$51,7,FALSE())</f>
        <v>0.4</v>
      </c>
      <c r="I223" s="0" t="n">
        <f aca="false">VLOOKUP(B223,LU!$B$1:$N$51,8,FALSE())</f>
        <v>7</v>
      </c>
      <c r="J223" s="0" t="n">
        <f aca="false">VLOOKUP(A223,Soil!$B$2:$P$17,13,FALSE())</f>
        <v>0</v>
      </c>
      <c r="K223" s="0" t="n">
        <f aca="false">VLOOKUP(B223,LU!$B$1:$N$51,5,FALSE())</f>
        <v>0.275</v>
      </c>
      <c r="L223" s="0" t="n">
        <f aca="false">VLOOKUP(A223,Soil!$B$2:$P$17,15,FALSE())</f>
        <v>0</v>
      </c>
      <c r="M223" s="0" t="n">
        <f aca="false">SoilVeg!G223</f>
        <v>0</v>
      </c>
      <c r="N223" s="0" t="n">
        <f aca="false">SoilVeg!H223</f>
        <v>0</v>
      </c>
      <c r="O223" s="0" t="n">
        <f aca="false">VLOOKUP(A223,Soil!$B$2:$S$14,18,FALSE())</f>
        <v>0</v>
      </c>
    </row>
    <row r="224" customFormat="false" ht="14.25" hidden="false" customHeight="false" outlineLevel="0" collapsed="false">
      <c r="A224" s="1" t="str">
        <f aca="false">SoilVeg!B224</f>
        <v>SI</v>
      </c>
      <c r="B224" s="1" t="str">
        <f aca="false">SoilVeg!D224</f>
        <v>VPT</v>
      </c>
      <c r="C224" s="1" t="str">
        <f aca="false">SoilVeg!A224</f>
        <v>SIVPT</v>
      </c>
      <c r="D224" s="0" t="n">
        <f aca="false">IF(VLOOKUP(SoilVeg!C224,LU!$A$2:$O$27,15,FALSE())=0,VLOOKUP(A224,Soil!$B$2:$R$14,8,FALSE()),0.000000000001)</f>
        <v>1E-012</v>
      </c>
      <c r="E224" s="0" t="n">
        <f aca="false">IF(VLOOKUP(SoilVeg!C224,LU!$A$2:$O$27,15,FALSE())=0,VLOOKUP(A224,Soil!$B$2:$R$14,12,FALSE()),0.000000000001)</f>
        <v>1E-012</v>
      </c>
      <c r="F224" s="0" t="n">
        <f aca="false">VLOOKUP(A224,Soil!$B$2:$P$17,14,FALSE())</f>
        <v>0.012</v>
      </c>
      <c r="G224" s="0" t="n">
        <f aca="false">VLOOKUP(B224,LU!$B$1:$N$51,6,FALSE())</f>
        <v>0</v>
      </c>
      <c r="H224" s="0" t="n">
        <f aca="false">VLOOKUP(B224,LU!$B$1:$N$51,7,FALSE())</f>
        <v>0</v>
      </c>
      <c r="I224" s="0" t="n">
        <f aca="false">VLOOKUP(B224,LU!$B$1:$N$51,8,FALSE())</f>
        <v>150</v>
      </c>
      <c r="J224" s="0" t="n">
        <f aca="false">VLOOKUP(A224,Soil!$B$2:$P$17,13,FALSE())</f>
        <v>0</v>
      </c>
      <c r="K224" s="0" t="n">
        <f aca="false">VLOOKUP(B224,LU!$B$1:$N$51,5,FALSE())</f>
        <v>0.01</v>
      </c>
      <c r="L224" s="0" t="n">
        <f aca="false">VLOOKUP(A224,Soil!$B$2:$P$17,15,FALSE())</f>
        <v>0</v>
      </c>
      <c r="M224" s="0" t="n">
        <f aca="false">SoilVeg!G224</f>
        <v>100</v>
      </c>
      <c r="N224" s="0" t="n">
        <f aca="false">SoilVeg!H224</f>
        <v>1</v>
      </c>
      <c r="O224" s="0" t="n">
        <f aca="false">VLOOKUP(A224,Soil!$B$2:$S$14,18,FALSE())</f>
        <v>0</v>
      </c>
    </row>
    <row r="225" customFormat="false" ht="14.25" hidden="false" customHeight="false" outlineLevel="0" collapsed="false">
      <c r="A225" s="1" t="str">
        <f aca="false">SoilVeg!B225</f>
        <v>SI</v>
      </c>
      <c r="B225" s="1" t="str">
        <f aca="false">SoilVeg!D225</f>
        <v>MOK</v>
      </c>
      <c r="C225" s="1" t="str">
        <f aca="false">SoilVeg!A225</f>
        <v>SIMOK</v>
      </c>
      <c r="D225" s="0" t="n">
        <f aca="false">IF(VLOOKUP(SoilVeg!C225,LU!$A$2:$O$27,15,FALSE())=0,VLOOKUP(A225,Soil!$B$2:$R$14,8,FALSE()),0.000000000001)</f>
        <v>0</v>
      </c>
      <c r="E225" s="0" t="n">
        <f aca="false">IF(VLOOKUP(SoilVeg!C225,LU!$A$2:$O$27,15,FALSE())=0,VLOOKUP(A225,Soil!$B$2:$R$14,12,FALSE()),0.000000000001)</f>
        <v>0</v>
      </c>
      <c r="F225" s="0" t="n">
        <f aca="false">VLOOKUP(A225,Soil!$B$2:$P$17,14,FALSE())</f>
        <v>0.012</v>
      </c>
      <c r="G225" s="0" t="n">
        <f aca="false">VLOOKUP(B225,LU!$B$1:$N$51,6,FALSE())</f>
        <v>1.35454545455</v>
      </c>
      <c r="H225" s="0" t="n">
        <f aca="false">VLOOKUP(B225,LU!$B$1:$N$51,7,FALSE())</f>
        <v>0.62272727273</v>
      </c>
      <c r="I225" s="0" t="n">
        <f aca="false">VLOOKUP(B225,LU!$B$1:$N$51,8,FALSE())</f>
        <v>10</v>
      </c>
      <c r="J225" s="0" t="n">
        <f aca="false">VLOOKUP(A225,Soil!$B$2:$P$17,13,FALSE())</f>
        <v>0</v>
      </c>
      <c r="K225" s="0" t="n">
        <f aca="false">VLOOKUP(B225,LU!$B$1:$N$51,5,FALSE())</f>
        <v>0.4</v>
      </c>
      <c r="L225" s="0" t="n">
        <f aca="false">VLOOKUP(A225,Soil!$B$2:$P$17,15,FALSE())</f>
        <v>0</v>
      </c>
      <c r="M225" s="0" t="n">
        <f aca="false">SoilVeg!G225</f>
        <v>0</v>
      </c>
      <c r="N225" s="0" t="n">
        <f aca="false">SoilVeg!H225</f>
        <v>0</v>
      </c>
      <c r="O225" s="0" t="n">
        <f aca="false">VLOOKUP(A225,Soil!$B$2:$S$14,18,FALSE())</f>
        <v>0</v>
      </c>
    </row>
    <row r="226" customFormat="false" ht="14.25" hidden="false" customHeight="false" outlineLevel="0" collapsed="false">
      <c r="A226" s="1" t="str">
        <f aca="false">SoilVeg!B226</f>
        <v>SI</v>
      </c>
      <c r="B226" s="1" t="str">
        <f aca="false">SoilVeg!D226</f>
        <v>RET</v>
      </c>
      <c r="C226" s="1" t="str">
        <f aca="false">SoilVeg!A226</f>
        <v>SIRET</v>
      </c>
      <c r="D226" s="0" t="n">
        <f aca="false">IF(VLOOKUP(SoilVeg!C226,LU!$A$2:$O$27,15,FALSE())=0,VLOOKUP(A226,Soil!$B$2:$R$14,8,FALSE()),0.000000000001)</f>
        <v>0</v>
      </c>
      <c r="E226" s="0" t="n">
        <f aca="false">IF(VLOOKUP(SoilVeg!C226,LU!$A$2:$O$27,15,FALSE())=0,VLOOKUP(A226,Soil!$B$2:$R$14,12,FALSE()),0.000000000001)</f>
        <v>0</v>
      </c>
      <c r="F226" s="0" t="n">
        <f aca="false">VLOOKUP(A226,Soil!$B$2:$P$17,14,FALSE())</f>
        <v>0.012</v>
      </c>
      <c r="G226" s="0" t="n">
        <f aca="false">VLOOKUP(B226,LU!$B$1:$N$51,6,FALSE())</f>
        <v>1.1</v>
      </c>
      <c r="H226" s="0" t="n">
        <f aca="false">VLOOKUP(B226,LU!$B$1:$N$51,7,FALSE())</f>
        <v>0.4</v>
      </c>
      <c r="I226" s="0" t="n">
        <f aca="false">VLOOKUP(B226,LU!$B$1:$N$51,8,FALSE())</f>
        <v>150</v>
      </c>
      <c r="J226" s="0" t="n">
        <f aca="false">VLOOKUP(A226,Soil!$B$2:$P$17,13,FALSE())</f>
        <v>0</v>
      </c>
      <c r="K226" s="0" t="n">
        <f aca="false">VLOOKUP(B226,LU!$B$1:$N$51,5,FALSE())</f>
        <v>0.275</v>
      </c>
      <c r="L226" s="0" t="n">
        <f aca="false">VLOOKUP(A226,Soil!$B$2:$P$17,15,FALSE())</f>
        <v>0</v>
      </c>
      <c r="M226" s="0" t="n">
        <f aca="false">SoilVeg!G226</f>
        <v>0</v>
      </c>
      <c r="N226" s="0" t="n">
        <f aca="false">SoilVeg!H226</f>
        <v>0</v>
      </c>
      <c r="O226" s="0" t="n">
        <f aca="false">VLOOKUP(A226,Soil!$B$2:$S$14,18,FALSE())</f>
        <v>0</v>
      </c>
    </row>
    <row r="227" customFormat="false" ht="14.25" hidden="false" customHeight="false" outlineLevel="0" collapsed="false">
      <c r="A227" s="1" t="str">
        <f aca="false">SoilVeg!B227</f>
        <v>SIL</v>
      </c>
      <c r="B227" s="1" t="str">
        <f aca="false">SoilVeg!D227</f>
        <v>OP</v>
      </c>
      <c r="C227" s="1" t="str">
        <f aca="false">SoilVeg!A227</f>
        <v>SILOP</v>
      </c>
      <c r="D227" s="0" t="n">
        <f aca="false">IF(VLOOKUP(SoilVeg!C227,LU!$A$2:$O$27,15,FALSE())=0,VLOOKUP(A227,Soil!$B$2:$R$14,8,FALSE()),0.000000000001)</f>
        <v>2.29249907407408E-006</v>
      </c>
      <c r="E227" s="0" t="n">
        <f aca="false">IF(VLOOKUP(SoilVeg!C227,LU!$A$2:$O$27,15,FALSE())=0,VLOOKUP(A227,Soil!$B$2:$R$14,12,FALSE()),0.000000000001)</f>
        <v>5.87719629603913E-005</v>
      </c>
      <c r="F227" s="0" t="n">
        <f aca="false">VLOOKUP(A227,Soil!$B$2:$P$17,14,FALSE())</f>
        <v>0.012</v>
      </c>
      <c r="G227" s="0" t="n">
        <f aca="false">VLOOKUP(B227,LU!$B$1:$N$51,6,FALSE())</f>
        <v>0.16</v>
      </c>
      <c r="H227" s="0" t="n">
        <f aca="false">VLOOKUP(B227,LU!$B$1:$N$51,7,FALSE())</f>
        <v>0.13</v>
      </c>
      <c r="I227" s="0" t="n">
        <f aca="false">VLOOKUP(B227,LU!$B$1:$N$51,8,FALSE())</f>
        <v>5</v>
      </c>
      <c r="J227" s="0" t="n">
        <f aca="false">VLOOKUP(A227,Soil!$B$2:$P$17,13,FALSE())</f>
        <v>1.7385</v>
      </c>
      <c r="K227" s="0" t="n">
        <f aca="false">VLOOKUP(B227,LU!$B$1:$N$51,5,FALSE())</f>
        <v>0.075</v>
      </c>
      <c r="L227" s="0" t="n">
        <f aca="false">VLOOKUP(A227,Soil!$B$2:$P$17,15,FALSE())</f>
        <v>0.5613</v>
      </c>
      <c r="M227" s="0" t="n">
        <f aca="false">SoilVeg!G227</f>
        <v>9.7</v>
      </c>
      <c r="N227" s="0" t="n">
        <f aca="false">SoilVeg!H227</f>
        <v>0.248</v>
      </c>
      <c r="O227" s="0" t="n">
        <f aca="false">VLOOKUP(A227,Soil!$B$2:$S$14,18,FALSE())</f>
        <v>0.02</v>
      </c>
    </row>
    <row r="228" customFormat="false" ht="14.25" hidden="false" customHeight="false" outlineLevel="0" collapsed="false">
      <c r="A228" s="1" t="str">
        <f aca="false">SoilVeg!B228</f>
        <v>SIL</v>
      </c>
      <c r="B228" s="1" t="str">
        <f aca="false">SoilVeg!D228</f>
        <v>OPTP</v>
      </c>
      <c r="C228" s="1" t="str">
        <f aca="false">SoilVeg!A228</f>
        <v>SILOPTP</v>
      </c>
      <c r="D228" s="0" t="n">
        <f aca="false">IF(VLOOKUP(SoilVeg!C228,LU!$A$2:$O$27,15,FALSE())=0,VLOOKUP(A228,Soil!$B$2:$R$14,8,FALSE()),0.000000000001)</f>
        <v>2.29249907407408E-006</v>
      </c>
      <c r="E228" s="0" t="n">
        <f aca="false">IF(VLOOKUP(SoilVeg!C228,LU!$A$2:$O$27,15,FALSE())=0,VLOOKUP(A228,Soil!$B$2:$R$14,12,FALSE()),0.000000000001)</f>
        <v>5.87719629603913E-005</v>
      </c>
      <c r="F228" s="0" t="n">
        <f aca="false">VLOOKUP(A228,Soil!$B$2:$P$17,14,FALSE())</f>
        <v>0.012</v>
      </c>
      <c r="G228" s="0" t="n">
        <f aca="false">VLOOKUP(B228,LU!$B$1:$N$51,6,FALSE())</f>
        <v>1.1</v>
      </c>
      <c r="H228" s="0" t="n">
        <f aca="false">VLOOKUP(B228,LU!$B$1:$N$51,7,FALSE())</f>
        <v>0.4</v>
      </c>
      <c r="I228" s="0" t="n">
        <f aca="false">VLOOKUP(B228,LU!$B$1:$N$51,8,FALSE())</f>
        <v>7</v>
      </c>
      <c r="J228" s="0" t="n">
        <f aca="false">VLOOKUP(A228,Soil!$B$2:$P$17,13,FALSE())</f>
        <v>1.7385</v>
      </c>
      <c r="K228" s="0" t="n">
        <f aca="false">VLOOKUP(B228,LU!$B$1:$N$51,5,FALSE())</f>
        <v>0.275</v>
      </c>
      <c r="L228" s="0" t="n">
        <f aca="false">VLOOKUP(A228,Soil!$B$2:$P$17,15,FALSE())</f>
        <v>0.5613</v>
      </c>
      <c r="M228" s="0" t="n">
        <f aca="false">SoilVeg!G228</f>
        <v>19.4</v>
      </c>
      <c r="N228" s="0" t="n">
        <f aca="false">SoilVeg!H228</f>
        <v>0.248</v>
      </c>
      <c r="O228" s="0" t="n">
        <f aca="false">VLOOKUP(A228,Soil!$B$2:$S$14,18,FALSE())</f>
        <v>0.02</v>
      </c>
    </row>
    <row r="229" customFormat="false" ht="14.25" hidden="false" customHeight="false" outlineLevel="0" collapsed="false">
      <c r="A229" s="1" t="str">
        <f aca="false">SoilVeg!B229</f>
        <v>SIL</v>
      </c>
      <c r="B229" s="1" t="str">
        <f aca="false">SoilVeg!D229</f>
        <v>OPSR</v>
      </c>
      <c r="C229" s="1" t="str">
        <f aca="false">SoilVeg!A229</f>
        <v>SILOPSR</v>
      </c>
      <c r="D229" s="0" t="n">
        <f aca="false">IF(VLOOKUP(SoilVeg!C229,LU!$A$2:$O$27,15,FALSE())=0,VLOOKUP(A229,Soil!$B$2:$R$14,8,FALSE()),0.000000000001)</f>
        <v>2.29249907407408E-006</v>
      </c>
      <c r="E229" s="0" t="n">
        <f aca="false">IF(VLOOKUP(SoilVeg!C229,LU!$A$2:$O$27,15,FALSE())=0,VLOOKUP(A229,Soil!$B$2:$R$14,12,FALSE()),0.000000000001)</f>
        <v>5.87719629603913E-005</v>
      </c>
      <c r="F229" s="0" t="n">
        <f aca="false">VLOOKUP(A229,Soil!$B$2:$P$17,14,FALSE())</f>
        <v>0.012</v>
      </c>
      <c r="G229" s="0" t="n">
        <f aca="false">VLOOKUP(B229,LU!$B$1:$N$51,6,FALSE())</f>
        <v>0.26</v>
      </c>
      <c r="H229" s="0" t="n">
        <f aca="false">VLOOKUP(B229,LU!$B$1:$N$51,7,FALSE())</f>
        <v>0.25</v>
      </c>
      <c r="I229" s="0" t="n">
        <f aca="false">VLOOKUP(B229,LU!$B$1:$N$51,8,FALSE())</f>
        <v>4</v>
      </c>
      <c r="J229" s="0" t="n">
        <f aca="false">VLOOKUP(A229,Soil!$B$2:$P$17,13,FALSE())</f>
        <v>1.7385</v>
      </c>
      <c r="K229" s="0" t="n">
        <f aca="false">VLOOKUP(B229,LU!$B$1:$N$51,5,FALSE())</f>
        <v>0.06</v>
      </c>
      <c r="L229" s="0" t="n">
        <f aca="false">VLOOKUP(A229,Soil!$B$2:$P$17,15,FALSE())</f>
        <v>0.5613</v>
      </c>
      <c r="M229" s="0" t="n">
        <f aca="false">SoilVeg!G229</f>
        <v>7.76</v>
      </c>
      <c r="N229" s="0" t="n">
        <f aca="false">SoilVeg!H229</f>
        <v>0.248</v>
      </c>
      <c r="O229" s="0" t="n">
        <f aca="false">VLOOKUP(A229,Soil!$B$2:$S$14,18,FALSE())</f>
        <v>0.02</v>
      </c>
    </row>
    <row r="230" customFormat="false" ht="14.25" hidden="false" customHeight="false" outlineLevel="0" collapsed="false">
      <c r="A230" s="1" t="str">
        <f aca="false">SoilVeg!B230</f>
        <v>SIL</v>
      </c>
      <c r="B230" s="1" t="str">
        <f aca="false">SoilVeg!D230</f>
        <v>OPUR</v>
      </c>
      <c r="C230" s="1" t="str">
        <f aca="false">SoilVeg!A230</f>
        <v>SILOPUR</v>
      </c>
      <c r="D230" s="0" t="n">
        <f aca="false">IF(VLOOKUP(SoilVeg!C230,LU!$A$2:$O$27,15,FALSE())=0,VLOOKUP(A230,Soil!$B$2:$R$14,8,FALSE()),0.000000000001)</f>
        <v>2.29249907407408E-006</v>
      </c>
      <c r="E230" s="0" t="n">
        <f aca="false">IF(VLOOKUP(SoilVeg!C230,LU!$A$2:$O$27,15,FALSE())=0,VLOOKUP(A230,Soil!$B$2:$R$14,12,FALSE()),0.000000000001)</f>
        <v>5.87719629603913E-005</v>
      </c>
      <c r="F230" s="0" t="n">
        <f aca="false">VLOOKUP(A230,Soil!$B$2:$P$17,14,FALSE())</f>
        <v>0.012</v>
      </c>
      <c r="G230" s="0" t="n">
        <f aca="false">VLOOKUP(B230,LU!$B$1:$N$51,6,FALSE())</f>
        <v>0.4</v>
      </c>
      <c r="H230" s="0" t="n">
        <f aca="false">VLOOKUP(B230,LU!$B$1:$N$51,7,FALSE())</f>
        <v>0.3</v>
      </c>
      <c r="I230" s="0" t="n">
        <f aca="false">VLOOKUP(B230,LU!$B$1:$N$51,8,FALSE())</f>
        <v>6</v>
      </c>
      <c r="J230" s="0" t="n">
        <f aca="false">VLOOKUP(A230,Soil!$B$2:$P$17,13,FALSE())</f>
        <v>1.7385</v>
      </c>
      <c r="K230" s="0" t="n">
        <f aca="false">VLOOKUP(B230,LU!$B$1:$N$51,5,FALSE())</f>
        <v>0.1</v>
      </c>
      <c r="L230" s="0" t="n">
        <f aca="false">VLOOKUP(A230,Soil!$B$2:$P$17,15,FALSE())</f>
        <v>0.5613</v>
      </c>
      <c r="M230" s="0" t="n">
        <f aca="false">SoilVeg!G230</f>
        <v>9.7</v>
      </c>
      <c r="N230" s="0" t="n">
        <f aca="false">SoilVeg!H230</f>
        <v>0.248</v>
      </c>
      <c r="O230" s="0" t="n">
        <f aca="false">VLOOKUP(A230,Soil!$B$2:$S$14,18,FALSE())</f>
        <v>0.02</v>
      </c>
    </row>
    <row r="231" customFormat="false" ht="14.25" hidden="false" customHeight="false" outlineLevel="0" collapsed="false">
      <c r="A231" s="1" t="str">
        <f aca="false">SoilVeg!B231</f>
        <v>SIL</v>
      </c>
      <c r="B231" s="1" t="str">
        <f aca="false">SoilVeg!D231</f>
        <v>OPU</v>
      </c>
      <c r="C231" s="1" t="str">
        <f aca="false">SoilVeg!A231</f>
        <v>SILOPU</v>
      </c>
      <c r="D231" s="0" t="n">
        <f aca="false">IF(VLOOKUP(SoilVeg!C231,LU!$A$2:$O$27,15,FALSE())=0,VLOOKUP(A231,Soil!$B$2:$R$14,8,FALSE()),0.000000000001)</f>
        <v>2.29249907407408E-006</v>
      </c>
      <c r="E231" s="0" t="n">
        <f aca="false">IF(VLOOKUP(SoilVeg!C231,LU!$A$2:$O$27,15,FALSE())=0,VLOOKUP(A231,Soil!$B$2:$R$14,12,FALSE()),0.000000000001)</f>
        <v>5.87719629603913E-005</v>
      </c>
      <c r="F231" s="0" t="n">
        <f aca="false">VLOOKUP(A231,Soil!$B$2:$P$17,14,FALSE())</f>
        <v>0.012</v>
      </c>
      <c r="G231" s="0" t="n">
        <f aca="false">VLOOKUP(B231,LU!$B$1:$N$51,6,FALSE())</f>
        <v>0</v>
      </c>
      <c r="H231" s="0" t="n">
        <f aca="false">VLOOKUP(B231,LU!$B$1:$N$51,7,FALSE())</f>
        <v>0</v>
      </c>
      <c r="I231" s="0" t="n">
        <f aca="false">VLOOKUP(B231,LU!$B$1:$N$51,8,FALSE())</f>
        <v>3.5</v>
      </c>
      <c r="J231" s="0" t="n">
        <f aca="false">VLOOKUP(A231,Soil!$B$2:$P$17,13,FALSE())</f>
        <v>1.7385</v>
      </c>
      <c r="K231" s="0" t="n">
        <f aca="false">VLOOKUP(B231,LU!$B$1:$N$51,5,FALSE())</f>
        <v>0.03</v>
      </c>
      <c r="L231" s="0" t="n">
        <f aca="false">VLOOKUP(A231,Soil!$B$2:$P$17,15,FALSE())</f>
        <v>0.5613</v>
      </c>
      <c r="M231" s="0" t="n">
        <f aca="false">SoilVeg!G231</f>
        <v>6.46666666666667</v>
      </c>
      <c r="N231" s="0" t="n">
        <f aca="false">SoilVeg!H231</f>
        <v>0.248</v>
      </c>
      <c r="O231" s="0" t="n">
        <f aca="false">VLOOKUP(A231,Soil!$B$2:$S$14,18,FALSE())</f>
        <v>0.02</v>
      </c>
    </row>
    <row r="232" customFormat="false" ht="14.25" hidden="false" customHeight="false" outlineLevel="0" collapsed="false">
      <c r="A232" s="1" t="str">
        <f aca="false">SoilVeg!B232</f>
        <v>SIL</v>
      </c>
      <c r="B232" s="1" t="str">
        <f aca="false">SoilVeg!D232</f>
        <v>TP</v>
      </c>
      <c r="C232" s="1" t="str">
        <f aca="false">SoilVeg!A232</f>
        <v>SILTP</v>
      </c>
      <c r="D232" s="0" t="n">
        <f aca="false">IF(VLOOKUP(SoilVeg!C232,LU!$A$2:$O$27,15,FALSE())=0,VLOOKUP(A232,Soil!$B$2:$R$14,8,FALSE()),0.000000000001)</f>
        <v>2.29249907407408E-006</v>
      </c>
      <c r="E232" s="0" t="n">
        <f aca="false">IF(VLOOKUP(SoilVeg!C232,LU!$A$2:$O$27,15,FALSE())=0,VLOOKUP(A232,Soil!$B$2:$R$14,12,FALSE()),0.000000000001)</f>
        <v>5.87719629603913E-005</v>
      </c>
      <c r="F232" s="0" t="n">
        <f aca="false">VLOOKUP(A232,Soil!$B$2:$P$17,14,FALSE())</f>
        <v>0.012</v>
      </c>
      <c r="G232" s="0" t="n">
        <f aca="false">VLOOKUP(B232,LU!$B$1:$N$51,6,FALSE())</f>
        <v>1.1</v>
      </c>
      <c r="H232" s="0" t="n">
        <f aca="false">VLOOKUP(B232,LU!$B$1:$N$51,7,FALSE())</f>
        <v>0.4</v>
      </c>
      <c r="I232" s="0" t="n">
        <f aca="false">VLOOKUP(B232,LU!$B$1:$N$51,8,FALSE())</f>
        <v>7</v>
      </c>
      <c r="J232" s="0" t="n">
        <f aca="false">VLOOKUP(A232,Soil!$B$2:$P$17,13,FALSE())</f>
        <v>1.7385</v>
      </c>
      <c r="K232" s="0" t="n">
        <f aca="false">VLOOKUP(B232,LU!$B$1:$N$51,5,FALSE())</f>
        <v>0.275</v>
      </c>
      <c r="L232" s="0" t="n">
        <f aca="false">VLOOKUP(A232,Soil!$B$2:$P$17,15,FALSE())</f>
        <v>0.5613</v>
      </c>
      <c r="M232" s="0" t="n">
        <f aca="false">SoilVeg!G232</f>
        <v>19.4</v>
      </c>
      <c r="N232" s="0" t="n">
        <f aca="false">SoilVeg!H232</f>
        <v>0.248</v>
      </c>
      <c r="O232" s="0" t="n">
        <f aca="false">VLOOKUP(A232,Soil!$B$2:$S$14,18,FALSE())</f>
        <v>0.02</v>
      </c>
    </row>
    <row r="233" customFormat="false" ht="14.25" hidden="false" customHeight="false" outlineLevel="0" collapsed="false">
      <c r="A233" s="1" t="str">
        <f aca="false">SoilVeg!B233</f>
        <v>SIL</v>
      </c>
      <c r="B233" s="1" t="str">
        <f aca="false">SoilVeg!D233</f>
        <v>LP</v>
      </c>
      <c r="C233" s="1" t="str">
        <f aca="false">SoilVeg!A233</f>
        <v>SILLP</v>
      </c>
      <c r="D233" s="0" t="n">
        <f aca="false">IF(VLOOKUP(SoilVeg!C233,LU!$A$2:$O$27,15,FALSE())=0,VLOOKUP(A233,Soil!$B$2:$R$14,8,FALSE()),0.000000000001)</f>
        <v>2.29249907407408E-006</v>
      </c>
      <c r="E233" s="0" t="n">
        <f aca="false">IF(VLOOKUP(SoilVeg!C233,LU!$A$2:$O$27,15,FALSE())=0,VLOOKUP(A233,Soil!$B$2:$R$14,12,FALSE()),0.000000000001)</f>
        <v>5.87719629603913E-005</v>
      </c>
      <c r="F233" s="0" t="n">
        <f aca="false">VLOOKUP(A233,Soil!$B$2:$P$17,14,FALSE())</f>
        <v>0.012</v>
      </c>
      <c r="G233" s="0" t="n">
        <f aca="false">VLOOKUP(B233,LU!$B$1:$N$51,6,FALSE())</f>
        <v>3</v>
      </c>
      <c r="H233" s="0" t="n">
        <f aca="false">VLOOKUP(B233,LU!$B$1:$N$51,7,FALSE())</f>
        <v>0.62272727273</v>
      </c>
      <c r="I233" s="0" t="n">
        <f aca="false">VLOOKUP(B233,LU!$B$1:$N$51,8,FALSE())</f>
        <v>9.45454545455</v>
      </c>
      <c r="J233" s="0" t="n">
        <f aca="false">VLOOKUP(A233,Soil!$B$2:$P$17,13,FALSE())</f>
        <v>1.7385</v>
      </c>
      <c r="K233" s="0" t="n">
        <f aca="false">VLOOKUP(B233,LU!$B$1:$N$51,5,FALSE())</f>
        <v>0.4</v>
      </c>
      <c r="L233" s="0" t="n">
        <f aca="false">VLOOKUP(A233,Soil!$B$2:$P$17,15,FALSE())</f>
        <v>0.5613</v>
      </c>
      <c r="M233" s="0" t="n">
        <f aca="false">SoilVeg!G233</f>
        <v>19.4</v>
      </c>
      <c r="N233" s="0" t="n">
        <f aca="false">SoilVeg!H233</f>
        <v>0.248</v>
      </c>
      <c r="O233" s="0" t="n">
        <f aca="false">VLOOKUP(A233,Soil!$B$2:$S$14,18,FALSE())</f>
        <v>0.02</v>
      </c>
    </row>
    <row r="234" customFormat="false" ht="14.25" hidden="false" customHeight="false" outlineLevel="0" collapsed="false">
      <c r="A234" s="1" t="str">
        <f aca="false">SoilVeg!B234</f>
        <v>SIL</v>
      </c>
      <c r="B234" s="1" t="str">
        <f aca="false">SoilVeg!D234</f>
        <v>LPL</v>
      </c>
      <c r="C234" s="1" t="str">
        <f aca="false">SoilVeg!A234</f>
        <v>SILLPL</v>
      </c>
      <c r="D234" s="0" t="n">
        <f aca="false">IF(VLOOKUP(SoilVeg!C234,LU!$A$2:$O$27,15,FALSE())=0,VLOOKUP(A234,Soil!$B$2:$R$14,8,FALSE()),0.000000000001)</f>
        <v>2.29249907407408E-006</v>
      </c>
      <c r="E234" s="0" t="n">
        <f aca="false">IF(VLOOKUP(SoilVeg!C234,LU!$A$2:$O$27,15,FALSE())=0,VLOOKUP(A234,Soil!$B$2:$R$14,12,FALSE()),0.000000000001)</f>
        <v>5.87719629603913E-005</v>
      </c>
      <c r="F234" s="0" t="n">
        <f aca="false">VLOOKUP(A234,Soil!$B$2:$P$17,14,FALSE())</f>
        <v>0.012</v>
      </c>
      <c r="G234" s="0" t="n">
        <f aca="false">VLOOKUP(B234,LU!$B$1:$N$51,6,FALSE())</f>
        <v>4</v>
      </c>
      <c r="H234" s="0" t="n">
        <f aca="false">VLOOKUP(B234,LU!$B$1:$N$51,7,FALSE())</f>
        <v>0.62272727273</v>
      </c>
      <c r="I234" s="0" t="n">
        <f aca="false">VLOOKUP(B234,LU!$B$1:$N$51,8,FALSE())</f>
        <v>10.5</v>
      </c>
      <c r="J234" s="0" t="n">
        <f aca="false">VLOOKUP(A234,Soil!$B$2:$P$17,13,FALSE())</f>
        <v>1.7385</v>
      </c>
      <c r="K234" s="0" t="n">
        <f aca="false">VLOOKUP(B234,LU!$B$1:$N$51,5,FALSE())</f>
        <v>0.6</v>
      </c>
      <c r="L234" s="0" t="n">
        <f aca="false">VLOOKUP(A234,Soil!$B$2:$P$17,15,FALSE())</f>
        <v>0.5613</v>
      </c>
      <c r="M234" s="0" t="n">
        <f aca="false">SoilVeg!G234</f>
        <v>19.4</v>
      </c>
      <c r="N234" s="0" t="n">
        <f aca="false">SoilVeg!H234</f>
        <v>0.248</v>
      </c>
      <c r="O234" s="0" t="n">
        <f aca="false">VLOOKUP(A234,Soil!$B$2:$S$14,18,FALSE())</f>
        <v>0.02</v>
      </c>
    </row>
    <row r="235" customFormat="false" ht="14.25" hidden="false" customHeight="false" outlineLevel="0" collapsed="false">
      <c r="A235" s="1" t="str">
        <f aca="false">SoilVeg!B235</f>
        <v>SIL</v>
      </c>
      <c r="B235" s="1" t="str">
        <f aca="false">SoilVeg!D235</f>
        <v>LPJ</v>
      </c>
      <c r="C235" s="1" t="str">
        <f aca="false">SoilVeg!A235</f>
        <v>SILLPJ</v>
      </c>
      <c r="D235" s="0" t="n">
        <f aca="false">IF(VLOOKUP(SoilVeg!C235,LU!$A$2:$O$27,15,FALSE())=0,VLOOKUP(A235,Soil!$B$2:$R$14,8,FALSE()),0.000000000001)</f>
        <v>2.29249907407408E-006</v>
      </c>
      <c r="E235" s="0" t="n">
        <f aca="false">IF(VLOOKUP(SoilVeg!C235,LU!$A$2:$O$27,15,FALSE())=0,VLOOKUP(A235,Soil!$B$2:$R$14,12,FALSE()),0.000000000001)</f>
        <v>5.87719629603913E-005</v>
      </c>
      <c r="F235" s="0" t="n">
        <f aca="false">VLOOKUP(A235,Soil!$B$2:$P$17,14,FALSE())</f>
        <v>0.012</v>
      </c>
      <c r="G235" s="0" t="n">
        <f aca="false">VLOOKUP(B235,LU!$B$1:$N$51,6,FALSE())</f>
        <v>3</v>
      </c>
      <c r="H235" s="0" t="n">
        <f aca="false">VLOOKUP(B235,LU!$B$1:$N$51,7,FALSE())</f>
        <v>0.62272727273</v>
      </c>
      <c r="I235" s="0" t="n">
        <f aca="false">VLOOKUP(B235,LU!$B$1:$N$51,8,FALSE())</f>
        <v>6.5</v>
      </c>
      <c r="J235" s="0" t="n">
        <f aca="false">VLOOKUP(A235,Soil!$B$2:$P$17,13,FALSE())</f>
        <v>1.7385</v>
      </c>
      <c r="K235" s="0" t="n">
        <f aca="false">VLOOKUP(B235,LU!$B$1:$N$51,5,FALSE())</f>
        <v>0.35</v>
      </c>
      <c r="L235" s="0" t="n">
        <f aca="false">VLOOKUP(A235,Soil!$B$2:$P$17,15,FALSE())</f>
        <v>0.5613</v>
      </c>
      <c r="M235" s="0" t="n">
        <f aca="false">SoilVeg!G235</f>
        <v>19.4</v>
      </c>
      <c r="N235" s="0" t="n">
        <f aca="false">SoilVeg!H235</f>
        <v>0.248</v>
      </c>
      <c r="O235" s="0" t="n">
        <f aca="false">VLOOKUP(A235,Soil!$B$2:$S$14,18,FALSE())</f>
        <v>0.02</v>
      </c>
    </row>
    <row r="236" customFormat="false" ht="14.25" hidden="false" customHeight="false" outlineLevel="0" collapsed="false">
      <c r="A236" s="1" t="str">
        <f aca="false">SoilVeg!B236</f>
        <v>SIL</v>
      </c>
      <c r="B236" s="1" t="str">
        <f aca="false">SoilVeg!D236</f>
        <v>LPS</v>
      </c>
      <c r="C236" s="1" t="str">
        <f aca="false">SoilVeg!A236</f>
        <v>SILLPS</v>
      </c>
      <c r="D236" s="0" t="n">
        <f aca="false">IF(VLOOKUP(SoilVeg!C236,LU!$A$2:$O$27,15,FALSE())=0,VLOOKUP(A236,Soil!$B$2:$R$14,8,FALSE()),0.000000000001)</f>
        <v>2.29249907407408E-006</v>
      </c>
      <c r="E236" s="0" t="n">
        <f aca="false">IF(VLOOKUP(SoilVeg!C236,LU!$A$2:$O$27,15,FALSE())=0,VLOOKUP(A236,Soil!$B$2:$R$14,12,FALSE()),0.000000000001)</f>
        <v>5.87719629603913E-005</v>
      </c>
      <c r="F236" s="0" t="n">
        <f aca="false">VLOOKUP(A236,Soil!$B$2:$P$17,14,FALSE())</f>
        <v>0.012</v>
      </c>
      <c r="G236" s="0" t="n">
        <f aca="false">VLOOKUP(B236,LU!$B$1:$N$51,6,FALSE())</f>
        <v>4.5</v>
      </c>
      <c r="H236" s="0" t="n">
        <f aca="false">VLOOKUP(B236,LU!$B$1:$N$51,7,FALSE())</f>
        <v>0.8</v>
      </c>
      <c r="I236" s="0" t="n">
        <f aca="false">VLOOKUP(B236,LU!$B$1:$N$51,8,FALSE())</f>
        <v>15</v>
      </c>
      <c r="J236" s="0" t="n">
        <f aca="false">VLOOKUP(A236,Soil!$B$2:$P$17,13,FALSE())</f>
        <v>1.7385</v>
      </c>
      <c r="K236" s="0" t="n">
        <f aca="false">VLOOKUP(B236,LU!$B$1:$N$51,5,FALSE())</f>
        <v>0.8</v>
      </c>
      <c r="L236" s="0" t="n">
        <f aca="false">VLOOKUP(A236,Soil!$B$2:$P$17,15,FALSE())</f>
        <v>0.5613</v>
      </c>
      <c r="M236" s="0" t="n">
        <f aca="false">SoilVeg!G236</f>
        <v>19.4</v>
      </c>
      <c r="N236" s="0" t="n">
        <f aca="false">SoilVeg!H236</f>
        <v>0.248</v>
      </c>
      <c r="O236" s="0" t="n">
        <f aca="false">VLOOKUP(A236,Soil!$B$2:$S$14,18,FALSE())</f>
        <v>0.02</v>
      </c>
    </row>
    <row r="237" customFormat="false" ht="14.25" hidden="false" customHeight="false" outlineLevel="0" collapsed="false">
      <c r="A237" s="1" t="str">
        <f aca="false">SoilVeg!B237</f>
        <v>SIL</v>
      </c>
      <c r="B237" s="1" t="str">
        <f aca="false">SoilVeg!D237</f>
        <v>LPK</v>
      </c>
      <c r="C237" s="1" t="str">
        <f aca="false">SoilVeg!A237</f>
        <v>SILLPK</v>
      </c>
      <c r="D237" s="0" t="n">
        <f aca="false">IF(VLOOKUP(SoilVeg!C237,LU!$A$2:$O$27,15,FALSE())=0,VLOOKUP(A237,Soil!$B$2:$R$14,8,FALSE()),0.000000000001)</f>
        <v>2.29249907407408E-006</v>
      </c>
      <c r="E237" s="0" t="n">
        <f aca="false">IF(VLOOKUP(SoilVeg!C237,LU!$A$2:$O$27,15,FALSE())=0,VLOOKUP(A237,Soil!$B$2:$R$14,12,FALSE()),0.000000000001)</f>
        <v>5.87719629603913E-005</v>
      </c>
      <c r="F237" s="0" t="n">
        <f aca="false">VLOOKUP(A237,Soil!$B$2:$P$17,14,FALSE())</f>
        <v>0.012</v>
      </c>
      <c r="G237" s="0" t="n">
        <f aca="false">VLOOKUP(B237,LU!$B$1:$N$51,6,FALSE())</f>
        <v>3</v>
      </c>
      <c r="H237" s="0" t="n">
        <f aca="false">VLOOKUP(B237,LU!$B$1:$N$51,7,FALSE())</f>
        <v>0.6</v>
      </c>
      <c r="I237" s="0" t="n">
        <f aca="false">VLOOKUP(B237,LU!$B$1:$N$51,8,FALSE())</f>
        <v>15</v>
      </c>
      <c r="J237" s="0" t="n">
        <f aca="false">VLOOKUP(A237,Soil!$B$2:$P$17,13,FALSE())</f>
        <v>1.7385</v>
      </c>
      <c r="K237" s="0" t="n">
        <f aca="false">VLOOKUP(B237,LU!$B$1:$N$51,5,FALSE())</f>
        <v>0.8</v>
      </c>
      <c r="L237" s="0" t="n">
        <f aca="false">VLOOKUP(A237,Soil!$B$2:$P$17,15,FALSE())</f>
        <v>0.5613</v>
      </c>
      <c r="M237" s="0" t="n">
        <f aca="false">SoilVeg!G237</f>
        <v>19.4</v>
      </c>
      <c r="N237" s="0" t="n">
        <f aca="false">SoilVeg!H237</f>
        <v>0.248</v>
      </c>
      <c r="O237" s="0" t="n">
        <f aca="false">VLOOKUP(A237,Soil!$B$2:$S$14,18,FALSE())</f>
        <v>0.02</v>
      </c>
    </row>
    <row r="238" customFormat="false" ht="14.25" hidden="false" customHeight="false" outlineLevel="0" collapsed="false">
      <c r="A238" s="1" t="str">
        <f aca="false">SoilVeg!B238</f>
        <v>SIL</v>
      </c>
      <c r="B238" s="1" t="str">
        <f aca="false">SoilVeg!D238</f>
        <v>AZP</v>
      </c>
      <c r="C238" s="1" t="str">
        <f aca="false">SoilVeg!A238</f>
        <v>SILAZP</v>
      </c>
      <c r="D238" s="0" t="n">
        <f aca="false">IF(VLOOKUP(SoilVeg!C238,LU!$A$2:$O$27,15,FALSE())=0,VLOOKUP(A238,Soil!$B$2:$R$14,8,FALSE()),0.000000000001)</f>
        <v>1E-012</v>
      </c>
      <c r="E238" s="0" t="n">
        <f aca="false">IF(VLOOKUP(SoilVeg!C238,LU!$A$2:$O$27,15,FALSE())=0,VLOOKUP(A238,Soil!$B$2:$R$14,12,FALSE()),0.000000000001)</f>
        <v>1E-012</v>
      </c>
      <c r="F238" s="0" t="n">
        <f aca="false">VLOOKUP(A238,Soil!$B$2:$P$17,14,FALSE())</f>
        <v>0.012</v>
      </c>
      <c r="G238" s="0" t="n">
        <f aca="false">VLOOKUP(B238,LU!$B$1:$N$51,6,FALSE())</f>
        <v>0</v>
      </c>
      <c r="H238" s="0" t="n">
        <f aca="false">VLOOKUP(B238,LU!$B$1:$N$51,7,FALSE())</f>
        <v>0</v>
      </c>
      <c r="I238" s="0" t="n">
        <f aca="false">VLOOKUP(B238,LU!$B$1:$N$51,8,FALSE())</f>
        <v>2.5</v>
      </c>
      <c r="J238" s="0" t="n">
        <f aca="false">VLOOKUP(A238,Soil!$B$2:$P$17,13,FALSE())</f>
        <v>1.7385</v>
      </c>
      <c r="K238" s="0" t="n">
        <f aca="false">VLOOKUP(B238,LU!$B$1:$N$51,5,FALSE())</f>
        <v>0.05</v>
      </c>
      <c r="L238" s="0" t="n">
        <f aca="false">VLOOKUP(A238,Soil!$B$2:$P$17,15,FALSE())</f>
        <v>0.5613</v>
      </c>
      <c r="M238" s="0" t="n">
        <f aca="false">SoilVeg!G238</f>
        <v>100</v>
      </c>
      <c r="N238" s="0" t="n">
        <f aca="false">SoilVeg!H238</f>
        <v>1</v>
      </c>
      <c r="O238" s="0" t="n">
        <f aca="false">VLOOKUP(A238,Soil!$B$2:$S$14,18,FALSE())</f>
        <v>0.02</v>
      </c>
    </row>
    <row r="239" customFormat="false" ht="14.25" hidden="false" customHeight="false" outlineLevel="0" collapsed="false">
      <c r="A239" s="1" t="str">
        <f aca="false">SoilVeg!B239</f>
        <v>SIL</v>
      </c>
      <c r="B239" s="1" t="str">
        <f aca="false">SoilVeg!D239</f>
        <v>AZPN</v>
      </c>
      <c r="C239" s="1" t="str">
        <f aca="false">SoilVeg!A239</f>
        <v>SILAZPN</v>
      </c>
      <c r="D239" s="0" t="n">
        <f aca="false">IF(VLOOKUP(SoilVeg!C239,LU!$A$2:$O$27,15,FALSE())=0,VLOOKUP(A239,Soil!$B$2:$R$14,8,FALSE()),0.000000000001)</f>
        <v>1E-012</v>
      </c>
      <c r="E239" s="0" t="n">
        <f aca="false">IF(VLOOKUP(SoilVeg!C239,LU!$A$2:$O$27,15,FALSE())=0,VLOOKUP(A239,Soil!$B$2:$R$14,12,FALSE()),0.000000000001)</f>
        <v>1E-012</v>
      </c>
      <c r="F239" s="0" t="n">
        <f aca="false">VLOOKUP(A239,Soil!$B$2:$P$17,14,FALSE())</f>
        <v>0.012</v>
      </c>
      <c r="G239" s="0" t="n">
        <f aca="false">VLOOKUP(B239,LU!$B$1:$N$51,6,FALSE())</f>
        <v>0</v>
      </c>
      <c r="H239" s="0" t="n">
        <f aca="false">VLOOKUP(B239,LU!$B$1:$N$51,7,FALSE())</f>
        <v>0</v>
      </c>
      <c r="I239" s="0" t="n">
        <f aca="false">VLOOKUP(B239,LU!$B$1:$N$51,8,FALSE())</f>
        <v>0</v>
      </c>
      <c r="J239" s="0" t="n">
        <f aca="false">VLOOKUP(A239,Soil!$B$2:$P$17,13,FALSE())</f>
        <v>1.7385</v>
      </c>
      <c r="K239" s="0" t="n">
        <f aca="false">VLOOKUP(B239,LU!$B$1:$N$51,5,FALSE())</f>
        <v>0.01</v>
      </c>
      <c r="L239" s="0" t="n">
        <f aca="false">VLOOKUP(A239,Soil!$B$2:$P$17,15,FALSE())</f>
        <v>0.5613</v>
      </c>
      <c r="M239" s="0" t="n">
        <f aca="false">SoilVeg!G239</f>
        <v>100</v>
      </c>
      <c r="N239" s="0" t="n">
        <f aca="false">SoilVeg!H239</f>
        <v>1</v>
      </c>
      <c r="O239" s="0" t="n">
        <f aca="false">VLOOKUP(A239,Soil!$B$2:$S$14,18,FALSE())</f>
        <v>0.02</v>
      </c>
    </row>
    <row r="240" customFormat="false" ht="14.25" hidden="false" customHeight="false" outlineLevel="0" collapsed="false">
      <c r="A240" s="1" t="str">
        <f aca="false">SoilVeg!B240</f>
        <v>SIL</v>
      </c>
      <c r="B240" s="1" t="str">
        <f aca="false">SoilVeg!D240</f>
        <v>AZPPL</v>
      </c>
      <c r="C240" s="1" t="str">
        <f aca="false">SoilVeg!A240</f>
        <v>SILAZPPL</v>
      </c>
      <c r="D240" s="0" t="n">
        <f aca="false">IF(VLOOKUP(SoilVeg!C240,LU!$A$2:$O$27,15,FALSE())=0,VLOOKUP(A240,Soil!$B$2:$R$14,8,FALSE()),0.000000000001)</f>
        <v>2.29249907407408E-006</v>
      </c>
      <c r="E240" s="0" t="n">
        <f aca="false">IF(VLOOKUP(SoilVeg!C240,LU!$A$2:$O$27,15,FALSE())=0,VLOOKUP(A240,Soil!$B$2:$R$14,12,FALSE()),0.000000000001)</f>
        <v>5.87719629603913E-005</v>
      </c>
      <c r="F240" s="0" t="n">
        <f aca="false">VLOOKUP(A240,Soil!$B$2:$P$17,14,FALSE())</f>
        <v>0.012</v>
      </c>
      <c r="G240" s="0" t="n">
        <f aca="false">VLOOKUP(B240,LU!$B$1:$N$51,6,FALSE())</f>
        <v>0</v>
      </c>
      <c r="H240" s="0" t="n">
        <f aca="false">VLOOKUP(B240,LU!$B$1:$N$51,7,FALSE())</f>
        <v>0</v>
      </c>
      <c r="I240" s="0" t="n">
        <f aca="false">VLOOKUP(B240,LU!$B$1:$N$51,8,FALSE())</f>
        <v>2.5</v>
      </c>
      <c r="J240" s="0" t="n">
        <f aca="false">VLOOKUP(A240,Soil!$B$2:$P$17,13,FALSE())</f>
        <v>1.7385</v>
      </c>
      <c r="K240" s="0" t="n">
        <f aca="false">VLOOKUP(B240,LU!$B$1:$N$51,5,FALSE())</f>
        <v>0.02</v>
      </c>
      <c r="L240" s="0" t="n">
        <f aca="false">VLOOKUP(A240,Soil!$B$2:$P$17,15,FALSE())</f>
        <v>0.5613</v>
      </c>
      <c r="M240" s="0" t="n">
        <f aca="false">SoilVeg!G240</f>
        <v>0.194</v>
      </c>
      <c r="N240" s="0" t="n">
        <f aca="false">SoilVeg!H240</f>
        <v>0.248</v>
      </c>
      <c r="O240" s="0" t="n">
        <f aca="false">VLOOKUP(A240,Soil!$B$2:$S$14,18,FALSE())</f>
        <v>0.02</v>
      </c>
    </row>
    <row r="241" customFormat="false" ht="14.25" hidden="false" customHeight="false" outlineLevel="0" collapsed="false">
      <c r="A241" s="1" t="str">
        <f aca="false">SoilVeg!B241</f>
        <v>SIL</v>
      </c>
      <c r="B241" s="1" t="str">
        <f aca="false">SoilVeg!D241</f>
        <v>AZPP</v>
      </c>
      <c r="C241" s="1" t="str">
        <f aca="false">SoilVeg!A241</f>
        <v>SILAZPP</v>
      </c>
      <c r="D241" s="0" t="n">
        <f aca="false">IF(VLOOKUP(SoilVeg!C241,LU!$A$2:$O$27,15,FALSE())=0,VLOOKUP(A241,Soil!$B$2:$R$14,8,FALSE()),0.000000000001)</f>
        <v>2.29249907407408E-006</v>
      </c>
      <c r="E241" s="0" t="n">
        <f aca="false">IF(VLOOKUP(SoilVeg!C241,LU!$A$2:$O$27,15,FALSE())=0,VLOOKUP(A241,Soil!$B$2:$R$14,12,FALSE()),0.000000000001)</f>
        <v>5.87719629603913E-005</v>
      </c>
      <c r="F241" s="0" t="n">
        <f aca="false">VLOOKUP(A241,Soil!$B$2:$P$17,14,FALSE())</f>
        <v>0.012</v>
      </c>
      <c r="G241" s="0" t="n">
        <f aca="false">VLOOKUP(B241,LU!$B$1:$N$51,6,FALSE())</f>
        <v>0</v>
      </c>
      <c r="H241" s="0" t="n">
        <f aca="false">VLOOKUP(B241,LU!$B$1:$N$51,7,FALSE())</f>
        <v>0</v>
      </c>
      <c r="I241" s="0" t="n">
        <f aca="false">VLOOKUP(B241,LU!$B$1:$N$51,8,FALSE())</f>
        <v>7</v>
      </c>
      <c r="J241" s="0" t="n">
        <f aca="false">VLOOKUP(A241,Soil!$B$2:$P$17,13,FALSE())</f>
        <v>1.7385</v>
      </c>
      <c r="K241" s="0" t="n">
        <f aca="false">VLOOKUP(B241,LU!$B$1:$N$51,5,FALSE())</f>
        <v>0.1</v>
      </c>
      <c r="L241" s="0" t="n">
        <f aca="false">VLOOKUP(A241,Soil!$B$2:$P$17,15,FALSE())</f>
        <v>0.5613</v>
      </c>
      <c r="M241" s="0" t="n">
        <f aca="false">SoilVeg!G241</f>
        <v>19.4</v>
      </c>
      <c r="N241" s="0" t="n">
        <f aca="false">SoilVeg!H241</f>
        <v>0.248</v>
      </c>
      <c r="O241" s="0" t="n">
        <f aca="false">VLOOKUP(A241,Soil!$B$2:$S$14,18,FALSE())</f>
        <v>0.02</v>
      </c>
    </row>
    <row r="242" customFormat="false" ht="14.25" hidden="false" customHeight="false" outlineLevel="0" collapsed="false">
      <c r="A242" s="1" t="str">
        <f aca="false">SoilVeg!B242</f>
        <v>SIL</v>
      </c>
      <c r="B242" s="1" t="str">
        <f aca="false">SoilVeg!D242</f>
        <v>ETK</v>
      </c>
      <c r="C242" s="1" t="str">
        <f aca="false">SoilVeg!A242</f>
        <v>SILETK</v>
      </c>
      <c r="D242" s="0" t="n">
        <f aca="false">IF(VLOOKUP(SoilVeg!C242,LU!$A$2:$O$27,15,FALSE())=0,VLOOKUP(A242,Soil!$B$2:$R$14,8,FALSE()),0.000000000001)</f>
        <v>2.29249907407408E-006</v>
      </c>
      <c r="E242" s="0" t="n">
        <f aca="false">IF(VLOOKUP(SoilVeg!C242,LU!$A$2:$O$27,15,FALSE())=0,VLOOKUP(A242,Soil!$B$2:$R$14,12,FALSE()),0.000000000001)</f>
        <v>5.87719629603913E-005</v>
      </c>
      <c r="F242" s="0" t="n">
        <f aca="false">VLOOKUP(A242,Soil!$B$2:$P$17,14,FALSE())</f>
        <v>0.012</v>
      </c>
      <c r="G242" s="0" t="n">
        <f aca="false">VLOOKUP(B242,LU!$B$1:$N$51,6,FALSE())</f>
        <v>1.4</v>
      </c>
      <c r="H242" s="0" t="n">
        <f aca="false">VLOOKUP(B242,LU!$B$1:$N$51,7,FALSE())</f>
        <v>0.65</v>
      </c>
      <c r="I242" s="0" t="n">
        <f aca="false">VLOOKUP(B242,LU!$B$1:$N$51,8,FALSE())</f>
        <v>8</v>
      </c>
      <c r="J242" s="0" t="n">
        <f aca="false">VLOOKUP(A242,Soil!$B$2:$P$17,13,FALSE())</f>
        <v>1.7385</v>
      </c>
      <c r="K242" s="0" t="n">
        <f aca="false">VLOOKUP(B242,LU!$B$1:$N$51,5,FALSE())</f>
        <v>0.35</v>
      </c>
      <c r="L242" s="0" t="n">
        <f aca="false">VLOOKUP(A242,Soil!$B$2:$P$17,15,FALSE())</f>
        <v>0.5613</v>
      </c>
      <c r="M242" s="0" t="n">
        <f aca="false">SoilVeg!G242</f>
        <v>19.4</v>
      </c>
      <c r="N242" s="0" t="n">
        <f aca="false">SoilVeg!H242</f>
        <v>0.248</v>
      </c>
      <c r="O242" s="0" t="n">
        <f aca="false">VLOOKUP(A242,Soil!$B$2:$S$14,18,FALSE())</f>
        <v>0.02</v>
      </c>
    </row>
    <row r="243" customFormat="false" ht="14.25" hidden="false" customHeight="false" outlineLevel="0" collapsed="false">
      <c r="A243" s="1" t="str">
        <f aca="false">SoilVeg!B243</f>
        <v>SIL</v>
      </c>
      <c r="B243" s="1" t="str">
        <f aca="false">SoilVeg!D243</f>
        <v>ETK1</v>
      </c>
      <c r="C243" s="1" t="str">
        <f aca="false">SoilVeg!A243</f>
        <v>SILETK1</v>
      </c>
      <c r="D243" s="0" t="n">
        <f aca="false">IF(VLOOKUP(SoilVeg!C243,LU!$A$2:$O$27,15,FALSE())=0,VLOOKUP(A243,Soil!$B$2:$R$14,8,FALSE()),0.000000000001)</f>
        <v>2.29249907407408E-006</v>
      </c>
      <c r="E243" s="0" t="n">
        <f aca="false">IF(VLOOKUP(SoilVeg!C243,LU!$A$2:$O$27,15,FALSE())=0,VLOOKUP(A243,Soil!$B$2:$R$14,12,FALSE()),0.000000000001)</f>
        <v>5.87719629603913E-005</v>
      </c>
      <c r="F243" s="0" t="n">
        <f aca="false">VLOOKUP(A243,Soil!$B$2:$P$17,14,FALSE())</f>
        <v>0.012</v>
      </c>
      <c r="G243" s="0" t="n">
        <f aca="false">VLOOKUP(B243,LU!$B$1:$N$51,6,FALSE())</f>
        <v>1</v>
      </c>
      <c r="H243" s="0" t="n">
        <f aca="false">VLOOKUP(B243,LU!$B$1:$N$51,7,FALSE())</f>
        <v>0.4</v>
      </c>
      <c r="I243" s="0" t="n">
        <f aca="false">VLOOKUP(B243,LU!$B$1:$N$51,8,FALSE())</f>
        <v>5</v>
      </c>
      <c r="J243" s="0" t="n">
        <f aca="false">VLOOKUP(A243,Soil!$B$2:$P$17,13,FALSE())</f>
        <v>1.7385</v>
      </c>
      <c r="K243" s="0" t="n">
        <f aca="false">VLOOKUP(B243,LU!$B$1:$N$51,5,FALSE())</f>
        <v>0.15</v>
      </c>
      <c r="L243" s="0" t="n">
        <f aca="false">VLOOKUP(A243,Soil!$B$2:$P$17,15,FALSE())</f>
        <v>0.5613</v>
      </c>
      <c r="M243" s="0" t="n">
        <f aca="false">SoilVeg!G243</f>
        <v>19.4</v>
      </c>
      <c r="N243" s="0" t="n">
        <f aca="false">SoilVeg!H243</f>
        <v>0.248</v>
      </c>
      <c r="O243" s="0" t="n">
        <f aca="false">VLOOKUP(A243,Soil!$B$2:$S$14,18,FALSE())</f>
        <v>0.02</v>
      </c>
    </row>
    <row r="244" customFormat="false" ht="14.25" hidden="false" customHeight="false" outlineLevel="0" collapsed="false">
      <c r="A244" s="1" t="str">
        <f aca="false">SoilVeg!B244</f>
        <v>SIL</v>
      </c>
      <c r="B244" s="1" t="str">
        <f aca="false">SoilVeg!D244</f>
        <v>ETK2</v>
      </c>
      <c r="C244" s="1" t="str">
        <f aca="false">SoilVeg!A244</f>
        <v>SILETK2</v>
      </c>
      <c r="D244" s="0" t="n">
        <f aca="false">IF(VLOOKUP(SoilVeg!C244,LU!$A$2:$O$27,15,FALSE())=0,VLOOKUP(A244,Soil!$B$2:$R$14,8,FALSE()),0.000000000001)</f>
        <v>2.29249907407408E-006</v>
      </c>
      <c r="E244" s="0" t="n">
        <f aca="false">IF(VLOOKUP(SoilVeg!C244,LU!$A$2:$O$27,15,FALSE())=0,VLOOKUP(A244,Soil!$B$2:$R$14,12,FALSE()),0.000000000001)</f>
        <v>5.87719629603913E-005</v>
      </c>
      <c r="F244" s="0" t="n">
        <f aca="false">VLOOKUP(A244,Soil!$B$2:$P$17,14,FALSE())</f>
        <v>0.012</v>
      </c>
      <c r="G244" s="0" t="n">
        <f aca="false">VLOOKUP(B244,LU!$B$1:$N$51,6,FALSE())</f>
        <v>1.1</v>
      </c>
      <c r="H244" s="0" t="n">
        <f aca="false">VLOOKUP(B244,LU!$B$1:$N$51,7,FALSE())</f>
        <v>0.4</v>
      </c>
      <c r="I244" s="0" t="n">
        <f aca="false">VLOOKUP(B244,LU!$B$1:$N$51,8,FALSE())</f>
        <v>7</v>
      </c>
      <c r="J244" s="0" t="n">
        <f aca="false">VLOOKUP(A244,Soil!$B$2:$P$17,13,FALSE())</f>
        <v>1.7385</v>
      </c>
      <c r="K244" s="0" t="n">
        <f aca="false">VLOOKUP(B244,LU!$B$1:$N$51,5,FALSE())</f>
        <v>0.35</v>
      </c>
      <c r="L244" s="0" t="n">
        <f aca="false">VLOOKUP(A244,Soil!$B$2:$P$17,15,FALSE())</f>
        <v>0.5613</v>
      </c>
      <c r="M244" s="0" t="n">
        <f aca="false">SoilVeg!G244</f>
        <v>19.4</v>
      </c>
      <c r="N244" s="0" t="n">
        <f aca="false">SoilVeg!H244</f>
        <v>0.248</v>
      </c>
      <c r="O244" s="0" t="n">
        <f aca="false">VLOOKUP(A244,Soil!$B$2:$S$14,18,FALSE())</f>
        <v>0.02</v>
      </c>
    </row>
    <row r="245" customFormat="false" ht="14.25" hidden="false" customHeight="false" outlineLevel="0" collapsed="false">
      <c r="A245" s="1" t="str">
        <f aca="false">SoilVeg!B245</f>
        <v>SIL</v>
      </c>
      <c r="B245" s="1" t="str">
        <f aca="false">SoilVeg!D245</f>
        <v>ETK3</v>
      </c>
      <c r="C245" s="1" t="str">
        <f aca="false">SoilVeg!A245</f>
        <v>SILETK3</v>
      </c>
      <c r="D245" s="0" t="n">
        <f aca="false">IF(VLOOKUP(SoilVeg!C245,LU!$A$2:$O$27,15,FALSE())=0,VLOOKUP(A245,Soil!$B$2:$R$14,8,FALSE()),0.000000000001)</f>
        <v>2.29249907407408E-006</v>
      </c>
      <c r="E245" s="0" t="n">
        <f aca="false">IF(VLOOKUP(SoilVeg!C245,LU!$A$2:$O$27,15,FALSE())=0,VLOOKUP(A245,Soil!$B$2:$R$14,12,FALSE()),0.000000000001)</f>
        <v>5.87719629603913E-005</v>
      </c>
      <c r="F245" s="0" t="n">
        <f aca="false">VLOOKUP(A245,Soil!$B$2:$P$17,14,FALSE())</f>
        <v>0.012</v>
      </c>
      <c r="G245" s="0" t="n">
        <f aca="false">VLOOKUP(B245,LU!$B$1:$N$51,6,FALSE())</f>
        <v>1.35454545455</v>
      </c>
      <c r="H245" s="0" t="n">
        <f aca="false">VLOOKUP(B245,LU!$B$1:$N$51,7,FALSE())</f>
        <v>0.62272727273</v>
      </c>
      <c r="I245" s="0" t="n">
        <f aca="false">VLOOKUP(B245,LU!$B$1:$N$51,8,FALSE())</f>
        <v>10</v>
      </c>
      <c r="J245" s="0" t="n">
        <f aca="false">VLOOKUP(A245,Soil!$B$2:$P$17,13,FALSE())</f>
        <v>1.7385</v>
      </c>
      <c r="K245" s="0" t="n">
        <f aca="false">VLOOKUP(B245,LU!$B$1:$N$51,5,FALSE())</f>
        <v>0.4</v>
      </c>
      <c r="L245" s="0" t="n">
        <f aca="false">VLOOKUP(A245,Soil!$B$2:$P$17,15,FALSE())</f>
        <v>0.5613</v>
      </c>
      <c r="M245" s="0" t="n">
        <f aca="false">SoilVeg!G245</f>
        <v>19.4</v>
      </c>
      <c r="N245" s="0" t="n">
        <f aca="false">SoilVeg!H245</f>
        <v>0.248</v>
      </c>
      <c r="O245" s="0" t="n">
        <f aca="false">VLOOKUP(A245,Soil!$B$2:$S$14,18,FALSE())</f>
        <v>0.02</v>
      </c>
    </row>
    <row r="246" customFormat="false" ht="14.25" hidden="false" customHeight="false" outlineLevel="0" collapsed="false">
      <c r="A246" s="1" t="str">
        <f aca="false">SoilVeg!B246</f>
        <v>SIL</v>
      </c>
      <c r="B246" s="1" t="str">
        <f aca="false">SoilVeg!D246</f>
        <v>VT</v>
      </c>
      <c r="C246" s="1" t="str">
        <f aca="false">SoilVeg!A246</f>
        <v>SILVT</v>
      </c>
      <c r="D246" s="0" t="n">
        <f aca="false">IF(VLOOKUP(SoilVeg!C246,LU!$A$2:$O$27,15,FALSE())=0,VLOOKUP(A246,Soil!$B$2:$R$14,8,FALSE()),0.000000000001)</f>
        <v>1E-012</v>
      </c>
      <c r="E246" s="0" t="n">
        <f aca="false">IF(VLOOKUP(SoilVeg!C246,LU!$A$2:$O$27,15,FALSE())=0,VLOOKUP(A246,Soil!$B$2:$R$14,12,FALSE()),0.000000000001)</f>
        <v>1E-012</v>
      </c>
      <c r="F246" s="0" t="n">
        <f aca="false">VLOOKUP(A246,Soil!$B$2:$P$17,14,FALSE())</f>
        <v>0.012</v>
      </c>
      <c r="G246" s="0" t="n">
        <f aca="false">VLOOKUP(B246,LU!$B$1:$N$51,6,FALSE())</f>
        <v>0</v>
      </c>
      <c r="H246" s="0" t="n">
        <f aca="false">VLOOKUP(B246,LU!$B$1:$N$51,7,FALSE())</f>
        <v>0</v>
      </c>
      <c r="I246" s="0" t="n">
        <f aca="false">VLOOKUP(B246,LU!$B$1:$N$51,8,FALSE())</f>
        <v>0</v>
      </c>
      <c r="J246" s="0" t="n">
        <f aca="false">VLOOKUP(A246,Soil!$B$2:$P$17,13,FALSE())</f>
        <v>1.7385</v>
      </c>
      <c r="K246" s="0" t="n">
        <f aca="false">VLOOKUP(B246,LU!$B$1:$N$51,5,FALSE())</f>
        <v>0.03</v>
      </c>
      <c r="L246" s="0" t="n">
        <f aca="false">VLOOKUP(A246,Soil!$B$2:$P$17,15,FALSE())</f>
        <v>0.5613</v>
      </c>
      <c r="M246" s="0" t="n">
        <f aca="false">SoilVeg!G246</f>
        <v>100</v>
      </c>
      <c r="N246" s="0" t="n">
        <f aca="false">SoilVeg!H246</f>
        <v>1</v>
      </c>
      <c r="O246" s="0" t="n">
        <f aca="false">VLOOKUP(A246,Soil!$B$2:$S$14,18,FALSE())</f>
        <v>0.02</v>
      </c>
    </row>
    <row r="247" customFormat="false" ht="14.25" hidden="false" customHeight="false" outlineLevel="0" collapsed="false">
      <c r="A247" s="1" t="str">
        <f aca="false">SoilVeg!B247</f>
        <v>SIL</v>
      </c>
      <c r="B247" s="1" t="str">
        <f aca="false">SoilVeg!D247</f>
        <v>VP</v>
      </c>
      <c r="C247" s="1" t="str">
        <f aca="false">SoilVeg!A247</f>
        <v>SILVP</v>
      </c>
      <c r="D247" s="0" t="n">
        <f aca="false">IF(VLOOKUP(SoilVeg!C247,LU!$A$2:$O$27,15,FALSE())=0,VLOOKUP(A247,Soil!$B$2:$R$14,8,FALSE()),0.000000000001)</f>
        <v>1E-012</v>
      </c>
      <c r="E247" s="0" t="n">
        <f aca="false">IF(VLOOKUP(SoilVeg!C247,LU!$A$2:$O$27,15,FALSE())=0,VLOOKUP(A247,Soil!$B$2:$R$14,12,FALSE()),0.000000000001)</f>
        <v>1E-012</v>
      </c>
      <c r="F247" s="0" t="n">
        <f aca="false">VLOOKUP(A247,Soil!$B$2:$P$17,14,FALSE())</f>
        <v>0.012</v>
      </c>
      <c r="G247" s="0" t="n">
        <f aca="false">VLOOKUP(B247,LU!$B$1:$N$51,6,FALSE())</f>
        <v>0</v>
      </c>
      <c r="H247" s="0" t="n">
        <f aca="false">VLOOKUP(B247,LU!$B$1:$N$51,7,FALSE())</f>
        <v>0</v>
      </c>
      <c r="I247" s="0" t="n">
        <f aca="false">VLOOKUP(B247,LU!$B$1:$N$51,8,FALSE())</f>
        <v>0</v>
      </c>
      <c r="J247" s="0" t="n">
        <f aca="false">VLOOKUP(A247,Soil!$B$2:$P$17,13,FALSE())</f>
        <v>1.7385</v>
      </c>
      <c r="K247" s="0" t="n">
        <f aca="false">VLOOKUP(B247,LU!$B$1:$N$51,5,FALSE())</f>
        <v>0.01</v>
      </c>
      <c r="L247" s="0" t="n">
        <f aca="false">VLOOKUP(A247,Soil!$B$2:$P$17,15,FALSE())</f>
        <v>0.5613</v>
      </c>
      <c r="M247" s="0" t="n">
        <f aca="false">SoilVeg!G247</f>
        <v>100</v>
      </c>
      <c r="N247" s="0" t="n">
        <f aca="false">SoilVeg!H247</f>
        <v>1</v>
      </c>
      <c r="O247" s="0" t="n">
        <f aca="false">VLOOKUP(A247,Soil!$B$2:$S$14,18,FALSE())</f>
        <v>0.02</v>
      </c>
    </row>
    <row r="248" customFormat="false" ht="14.25" hidden="false" customHeight="false" outlineLevel="0" collapsed="false">
      <c r="A248" s="1" t="str">
        <f aca="false">SoilVeg!B248</f>
        <v>SIL</v>
      </c>
      <c r="B248" s="1" t="str">
        <f aca="false">SoilVeg!D248</f>
        <v>TPT</v>
      </c>
      <c r="C248" s="1" t="str">
        <f aca="false">SoilVeg!A248</f>
        <v>SILTPT</v>
      </c>
      <c r="D248" s="0" t="n">
        <f aca="false">IF(VLOOKUP(SoilVeg!C248,LU!$A$2:$O$27,15,FALSE())=0,VLOOKUP(A248,Soil!$B$2:$R$14,8,FALSE()),0.000000000001)</f>
        <v>2.29249907407408E-006</v>
      </c>
      <c r="E248" s="0" t="n">
        <f aca="false">IF(VLOOKUP(SoilVeg!C248,LU!$A$2:$O$27,15,FALSE())=0,VLOOKUP(A248,Soil!$B$2:$R$14,12,FALSE()),0.000000000001)</f>
        <v>5.87719629603913E-005</v>
      </c>
      <c r="F248" s="0" t="n">
        <f aca="false">VLOOKUP(A248,Soil!$B$2:$P$17,14,FALSE())</f>
        <v>0.012</v>
      </c>
      <c r="G248" s="0" t="n">
        <f aca="false">VLOOKUP(B248,LU!$B$1:$N$51,6,FALSE())</f>
        <v>1.1</v>
      </c>
      <c r="H248" s="0" t="n">
        <f aca="false">VLOOKUP(B248,LU!$B$1:$N$51,7,FALSE())</f>
        <v>0.4</v>
      </c>
      <c r="I248" s="0" t="n">
        <f aca="false">VLOOKUP(B248,LU!$B$1:$N$51,8,FALSE())</f>
        <v>7</v>
      </c>
      <c r="J248" s="0" t="n">
        <f aca="false">VLOOKUP(A248,Soil!$B$2:$P$17,13,FALSE())</f>
        <v>1.7385</v>
      </c>
      <c r="K248" s="0" t="n">
        <f aca="false">VLOOKUP(B248,LU!$B$1:$N$51,5,FALSE())</f>
        <v>0.275</v>
      </c>
      <c r="L248" s="0" t="n">
        <f aca="false">VLOOKUP(A248,Soil!$B$2:$P$17,15,FALSE())</f>
        <v>0.5613</v>
      </c>
      <c r="M248" s="0" t="n">
        <f aca="false">SoilVeg!G248</f>
        <v>19.4</v>
      </c>
      <c r="N248" s="0" t="n">
        <f aca="false">SoilVeg!H248</f>
        <v>0.248</v>
      </c>
      <c r="O248" s="0" t="n">
        <f aca="false">VLOOKUP(A248,Soil!$B$2:$S$14,18,FALSE())</f>
        <v>0.02</v>
      </c>
    </row>
    <row r="249" customFormat="false" ht="14.25" hidden="false" customHeight="false" outlineLevel="0" collapsed="false">
      <c r="A249" s="1" t="str">
        <f aca="false">SoilVeg!B249</f>
        <v>SIL</v>
      </c>
      <c r="B249" s="1" t="str">
        <f aca="false">SoilVeg!D249</f>
        <v>VPT</v>
      </c>
      <c r="C249" s="1" t="str">
        <f aca="false">SoilVeg!A249</f>
        <v>SILVPT</v>
      </c>
      <c r="D249" s="0" t="n">
        <f aca="false">IF(VLOOKUP(SoilVeg!C249,LU!$A$2:$O$27,15,FALSE())=0,VLOOKUP(A249,Soil!$B$2:$R$14,8,FALSE()),0.000000000001)</f>
        <v>1E-012</v>
      </c>
      <c r="E249" s="0" t="n">
        <f aca="false">IF(VLOOKUP(SoilVeg!C249,LU!$A$2:$O$27,15,FALSE())=0,VLOOKUP(A249,Soil!$B$2:$R$14,12,FALSE()),0.000000000001)</f>
        <v>1E-012</v>
      </c>
      <c r="F249" s="0" t="n">
        <f aca="false">VLOOKUP(A249,Soil!$B$2:$P$17,14,FALSE())</f>
        <v>0.012</v>
      </c>
      <c r="G249" s="0" t="n">
        <f aca="false">VLOOKUP(B249,LU!$B$1:$N$51,6,FALSE())</f>
        <v>0</v>
      </c>
      <c r="H249" s="0" t="n">
        <f aca="false">VLOOKUP(B249,LU!$B$1:$N$51,7,FALSE())</f>
        <v>0</v>
      </c>
      <c r="I249" s="0" t="n">
        <f aca="false">VLOOKUP(B249,LU!$B$1:$N$51,8,FALSE())</f>
        <v>150</v>
      </c>
      <c r="J249" s="0" t="n">
        <f aca="false">VLOOKUP(A249,Soil!$B$2:$P$17,13,FALSE())</f>
        <v>1.7385</v>
      </c>
      <c r="K249" s="0" t="n">
        <f aca="false">VLOOKUP(B249,LU!$B$1:$N$51,5,FALSE())</f>
        <v>0.01</v>
      </c>
      <c r="L249" s="0" t="n">
        <f aca="false">VLOOKUP(A249,Soil!$B$2:$P$17,15,FALSE())</f>
        <v>0.5613</v>
      </c>
      <c r="M249" s="0" t="n">
        <f aca="false">SoilVeg!G249</f>
        <v>100</v>
      </c>
      <c r="N249" s="0" t="n">
        <f aca="false">SoilVeg!H249</f>
        <v>1</v>
      </c>
      <c r="O249" s="0" t="n">
        <f aca="false">VLOOKUP(A249,Soil!$B$2:$S$14,18,FALSE())</f>
        <v>0.02</v>
      </c>
    </row>
    <row r="250" customFormat="false" ht="14.25" hidden="false" customHeight="false" outlineLevel="0" collapsed="false">
      <c r="A250" s="1" t="str">
        <f aca="false">SoilVeg!B250</f>
        <v>SIL</v>
      </c>
      <c r="B250" s="1" t="str">
        <f aca="false">SoilVeg!D250</f>
        <v>MOK</v>
      </c>
      <c r="C250" s="1" t="str">
        <f aca="false">SoilVeg!A250</f>
        <v>SILMOK</v>
      </c>
      <c r="D250" s="0" t="n">
        <f aca="false">IF(VLOOKUP(SoilVeg!C250,LU!$A$2:$O$27,15,FALSE())=0,VLOOKUP(A250,Soil!$B$2:$R$14,8,FALSE()),0.000000000001)</f>
        <v>2.29249907407408E-006</v>
      </c>
      <c r="E250" s="0" t="n">
        <f aca="false">IF(VLOOKUP(SoilVeg!C250,LU!$A$2:$O$27,15,FALSE())=0,VLOOKUP(A250,Soil!$B$2:$R$14,12,FALSE()),0.000000000001)</f>
        <v>5.87719629603913E-005</v>
      </c>
      <c r="F250" s="0" t="n">
        <f aca="false">VLOOKUP(A250,Soil!$B$2:$P$17,14,FALSE())</f>
        <v>0.012</v>
      </c>
      <c r="G250" s="0" t="n">
        <f aca="false">VLOOKUP(B250,LU!$B$1:$N$51,6,FALSE())</f>
        <v>1.35454545455</v>
      </c>
      <c r="H250" s="0" t="n">
        <f aca="false">VLOOKUP(B250,LU!$B$1:$N$51,7,FALSE())</f>
        <v>0.62272727273</v>
      </c>
      <c r="I250" s="0" t="n">
        <f aca="false">VLOOKUP(B250,LU!$B$1:$N$51,8,FALSE())</f>
        <v>10</v>
      </c>
      <c r="J250" s="0" t="n">
        <f aca="false">VLOOKUP(A250,Soil!$B$2:$P$17,13,FALSE())</f>
        <v>1.7385</v>
      </c>
      <c r="K250" s="0" t="n">
        <f aca="false">VLOOKUP(B250,LU!$B$1:$N$51,5,FALSE())</f>
        <v>0.4</v>
      </c>
      <c r="L250" s="0" t="n">
        <f aca="false">VLOOKUP(A250,Soil!$B$2:$P$17,15,FALSE())</f>
        <v>0.5613</v>
      </c>
      <c r="M250" s="0" t="n">
        <f aca="false">SoilVeg!G250</f>
        <v>19.4</v>
      </c>
      <c r="N250" s="0" t="n">
        <f aca="false">SoilVeg!H250</f>
        <v>0.248</v>
      </c>
      <c r="O250" s="0" t="n">
        <f aca="false">VLOOKUP(A250,Soil!$B$2:$S$14,18,FALSE())</f>
        <v>0.02</v>
      </c>
    </row>
    <row r="251" customFormat="false" ht="14.25" hidden="false" customHeight="false" outlineLevel="0" collapsed="false">
      <c r="A251" s="1" t="str">
        <f aca="false">SoilVeg!B251</f>
        <v>SIL</v>
      </c>
      <c r="B251" s="1" t="str">
        <f aca="false">SoilVeg!D251</f>
        <v>RET</v>
      </c>
      <c r="C251" s="1" t="str">
        <f aca="false">SoilVeg!A251</f>
        <v>SILRET</v>
      </c>
      <c r="D251" s="0" t="n">
        <f aca="false">IF(VLOOKUP(SoilVeg!C251,LU!$A$2:$O$27,15,FALSE())=0,VLOOKUP(A251,Soil!$B$2:$R$14,8,FALSE()),0.000000000001)</f>
        <v>2.29249907407408E-006</v>
      </c>
      <c r="E251" s="0" t="n">
        <f aca="false">IF(VLOOKUP(SoilVeg!C251,LU!$A$2:$O$27,15,FALSE())=0,VLOOKUP(A251,Soil!$B$2:$R$14,12,FALSE()),0.000000000001)</f>
        <v>5.87719629603913E-005</v>
      </c>
      <c r="F251" s="0" t="n">
        <f aca="false">VLOOKUP(A251,Soil!$B$2:$P$17,14,FALSE())</f>
        <v>0.012</v>
      </c>
      <c r="G251" s="0" t="n">
        <f aca="false">VLOOKUP(B251,LU!$B$1:$N$51,6,FALSE())</f>
        <v>1.1</v>
      </c>
      <c r="H251" s="0" t="n">
        <f aca="false">VLOOKUP(B251,LU!$B$1:$N$51,7,FALSE())</f>
        <v>0.4</v>
      </c>
      <c r="I251" s="0" t="n">
        <f aca="false">VLOOKUP(B251,LU!$B$1:$N$51,8,FALSE())</f>
        <v>150</v>
      </c>
      <c r="J251" s="0" t="n">
        <f aca="false">VLOOKUP(A251,Soil!$B$2:$P$17,13,FALSE())</f>
        <v>1.7385</v>
      </c>
      <c r="K251" s="0" t="n">
        <f aca="false">VLOOKUP(B251,LU!$B$1:$N$51,5,FALSE())</f>
        <v>0.275</v>
      </c>
      <c r="L251" s="0" t="n">
        <f aca="false">VLOOKUP(A251,Soil!$B$2:$P$17,15,FALSE())</f>
        <v>0.5613</v>
      </c>
      <c r="M251" s="0" t="n">
        <f aca="false">SoilVeg!G251</f>
        <v>19.4</v>
      </c>
      <c r="N251" s="0" t="n">
        <f aca="false">SoilVeg!H251</f>
        <v>0.248</v>
      </c>
      <c r="O251" s="0" t="n">
        <f aca="false">VLOOKUP(A251,Soil!$B$2:$S$14,18,FALSE())</f>
        <v>0.02</v>
      </c>
    </row>
    <row r="252" customFormat="false" ht="14.25" hidden="false" customHeight="false" outlineLevel="0" collapsed="false">
      <c r="A252" s="1" t="str">
        <f aca="false">SoilVeg!B252</f>
        <v>SIC</v>
      </c>
      <c r="B252" s="1" t="str">
        <f aca="false">SoilVeg!D252</f>
        <v>OP</v>
      </c>
      <c r="C252" s="1" t="str">
        <f aca="false">SoilVeg!A252</f>
        <v>SICOP</v>
      </c>
      <c r="D252" s="0" t="n">
        <f aca="false">IF(VLOOKUP(SoilVeg!C252,LU!$A$2:$O$27,15,FALSE())=0,VLOOKUP(A252,Soil!$B$2:$R$14,8,FALSE()),0.000000000001)</f>
        <v>1.85384907407407E-006</v>
      </c>
      <c r="E252" s="0" t="n">
        <f aca="false">IF(VLOOKUP(SoilVeg!C252,LU!$A$2:$O$27,15,FALSE())=0,VLOOKUP(A252,Soil!$B$2:$R$14,12,FALSE()),0.000000000001)</f>
        <v>2.43807806636077E-005</v>
      </c>
      <c r="F252" s="0" t="n">
        <f aca="false">VLOOKUP(A252,Soil!$B$2:$P$17,14,FALSE())</f>
        <v>0.01</v>
      </c>
      <c r="G252" s="0" t="n">
        <f aca="false">VLOOKUP(B252,LU!$B$1:$N$51,6,FALSE())</f>
        <v>0.16</v>
      </c>
      <c r="H252" s="0" t="n">
        <f aca="false">VLOOKUP(B252,LU!$B$1:$N$51,7,FALSE())</f>
        <v>0.13</v>
      </c>
      <c r="I252" s="0" t="n">
        <f aca="false">VLOOKUP(B252,LU!$B$1:$N$51,8,FALSE())</f>
        <v>5</v>
      </c>
      <c r="J252" s="0" t="n">
        <f aca="false">VLOOKUP(A252,Soil!$B$2:$P$17,13,FALSE())</f>
        <v>1.6665</v>
      </c>
      <c r="K252" s="0" t="n">
        <f aca="false">VLOOKUP(B252,LU!$B$1:$N$51,5,FALSE())</f>
        <v>0.075</v>
      </c>
      <c r="L252" s="0" t="n">
        <f aca="false">VLOOKUP(A252,Soil!$B$2:$P$17,15,FALSE())</f>
        <v>0.6358</v>
      </c>
      <c r="M252" s="0" t="n">
        <f aca="false">SoilVeg!G252</f>
        <v>11.5</v>
      </c>
      <c r="N252" s="0" t="n">
        <f aca="false">SoilVeg!H252</f>
        <v>0.305</v>
      </c>
      <c r="O252" s="0" t="n">
        <f aca="false">VLOOKUP(A252,Soil!$B$2:$S$14,18,FALSE())</f>
        <v>0.01</v>
      </c>
    </row>
    <row r="253" customFormat="false" ht="14.25" hidden="false" customHeight="false" outlineLevel="0" collapsed="false">
      <c r="A253" s="1" t="str">
        <f aca="false">SoilVeg!B253</f>
        <v>SIC</v>
      </c>
      <c r="B253" s="1" t="str">
        <f aca="false">SoilVeg!D253</f>
        <v>OPTP</v>
      </c>
      <c r="C253" s="1" t="str">
        <f aca="false">SoilVeg!A253</f>
        <v>SICOPTP</v>
      </c>
      <c r="D253" s="0" t="n">
        <f aca="false">IF(VLOOKUP(SoilVeg!C253,LU!$A$2:$O$27,15,FALSE())=0,VLOOKUP(A253,Soil!$B$2:$R$14,8,FALSE()),0.000000000001)</f>
        <v>1.85384907407407E-006</v>
      </c>
      <c r="E253" s="0" t="n">
        <f aca="false">IF(VLOOKUP(SoilVeg!C253,LU!$A$2:$O$27,15,FALSE())=0,VLOOKUP(A253,Soil!$B$2:$R$14,12,FALSE()),0.000000000001)</f>
        <v>2.43807806636077E-005</v>
      </c>
      <c r="F253" s="0" t="n">
        <f aca="false">VLOOKUP(A253,Soil!$B$2:$P$17,14,FALSE())</f>
        <v>0.01</v>
      </c>
      <c r="G253" s="0" t="n">
        <f aca="false">VLOOKUP(B253,LU!$B$1:$N$51,6,FALSE())</f>
        <v>1.1</v>
      </c>
      <c r="H253" s="0" t="n">
        <f aca="false">VLOOKUP(B253,LU!$B$1:$N$51,7,FALSE())</f>
        <v>0.4</v>
      </c>
      <c r="I253" s="0" t="n">
        <f aca="false">VLOOKUP(B253,LU!$B$1:$N$51,8,FALSE())</f>
        <v>7</v>
      </c>
      <c r="J253" s="0" t="n">
        <f aca="false">VLOOKUP(A253,Soil!$B$2:$P$17,13,FALSE())</f>
        <v>1.6665</v>
      </c>
      <c r="K253" s="0" t="n">
        <f aca="false">VLOOKUP(B253,LU!$B$1:$N$51,5,FALSE())</f>
        <v>0.275</v>
      </c>
      <c r="L253" s="0" t="n">
        <f aca="false">VLOOKUP(A253,Soil!$B$2:$P$17,15,FALSE())</f>
        <v>0.6358</v>
      </c>
      <c r="M253" s="0" t="n">
        <f aca="false">SoilVeg!G253</f>
        <v>23</v>
      </c>
      <c r="N253" s="0" t="n">
        <f aca="false">SoilVeg!H253</f>
        <v>0.305</v>
      </c>
      <c r="O253" s="0" t="n">
        <f aca="false">VLOOKUP(A253,Soil!$B$2:$S$14,18,FALSE())</f>
        <v>0.01</v>
      </c>
    </row>
    <row r="254" customFormat="false" ht="14.25" hidden="false" customHeight="false" outlineLevel="0" collapsed="false">
      <c r="A254" s="1" t="str">
        <f aca="false">SoilVeg!B254</f>
        <v>SIC</v>
      </c>
      <c r="B254" s="1" t="str">
        <f aca="false">SoilVeg!D254</f>
        <v>OPSR</v>
      </c>
      <c r="C254" s="1" t="str">
        <f aca="false">SoilVeg!A254</f>
        <v>SICOPSR</v>
      </c>
      <c r="D254" s="0" t="n">
        <f aca="false">IF(VLOOKUP(SoilVeg!C254,LU!$A$2:$O$27,15,FALSE())=0,VLOOKUP(A254,Soil!$B$2:$R$14,8,FALSE()),0.000000000001)</f>
        <v>1.85384907407407E-006</v>
      </c>
      <c r="E254" s="0" t="n">
        <f aca="false">IF(VLOOKUP(SoilVeg!C254,LU!$A$2:$O$27,15,FALSE())=0,VLOOKUP(A254,Soil!$B$2:$R$14,12,FALSE()),0.000000000001)</f>
        <v>2.43807806636077E-005</v>
      </c>
      <c r="F254" s="0" t="n">
        <f aca="false">VLOOKUP(A254,Soil!$B$2:$P$17,14,FALSE())</f>
        <v>0.01</v>
      </c>
      <c r="G254" s="0" t="n">
        <f aca="false">VLOOKUP(B254,LU!$B$1:$N$51,6,FALSE())</f>
        <v>0.26</v>
      </c>
      <c r="H254" s="0" t="n">
        <f aca="false">VLOOKUP(B254,LU!$B$1:$N$51,7,FALSE())</f>
        <v>0.25</v>
      </c>
      <c r="I254" s="0" t="n">
        <f aca="false">VLOOKUP(B254,LU!$B$1:$N$51,8,FALSE())</f>
        <v>4</v>
      </c>
      <c r="J254" s="0" t="n">
        <f aca="false">VLOOKUP(A254,Soil!$B$2:$P$17,13,FALSE())</f>
        <v>1.6665</v>
      </c>
      <c r="K254" s="0" t="n">
        <f aca="false">VLOOKUP(B254,LU!$B$1:$N$51,5,FALSE())</f>
        <v>0.06</v>
      </c>
      <c r="L254" s="0" t="n">
        <f aca="false">VLOOKUP(A254,Soil!$B$2:$P$17,15,FALSE())</f>
        <v>0.6358</v>
      </c>
      <c r="M254" s="0" t="n">
        <f aca="false">SoilVeg!G254</f>
        <v>9.2</v>
      </c>
      <c r="N254" s="0" t="n">
        <f aca="false">SoilVeg!H254</f>
        <v>0.305</v>
      </c>
      <c r="O254" s="0" t="n">
        <f aca="false">VLOOKUP(A254,Soil!$B$2:$S$14,18,FALSE())</f>
        <v>0.01</v>
      </c>
    </row>
    <row r="255" customFormat="false" ht="14.25" hidden="false" customHeight="false" outlineLevel="0" collapsed="false">
      <c r="A255" s="1" t="str">
        <f aca="false">SoilVeg!B255</f>
        <v>SIC</v>
      </c>
      <c r="B255" s="1" t="str">
        <f aca="false">SoilVeg!D255</f>
        <v>OPUR</v>
      </c>
      <c r="C255" s="1" t="str">
        <f aca="false">SoilVeg!A255</f>
        <v>SICOPUR</v>
      </c>
      <c r="D255" s="0" t="n">
        <f aca="false">IF(VLOOKUP(SoilVeg!C255,LU!$A$2:$O$27,15,FALSE())=0,VLOOKUP(A255,Soil!$B$2:$R$14,8,FALSE()),0.000000000001)</f>
        <v>1.85384907407407E-006</v>
      </c>
      <c r="E255" s="0" t="n">
        <f aca="false">IF(VLOOKUP(SoilVeg!C255,LU!$A$2:$O$27,15,FALSE())=0,VLOOKUP(A255,Soil!$B$2:$R$14,12,FALSE()),0.000000000001)</f>
        <v>2.43807806636077E-005</v>
      </c>
      <c r="F255" s="0" t="n">
        <f aca="false">VLOOKUP(A255,Soil!$B$2:$P$17,14,FALSE())</f>
        <v>0.01</v>
      </c>
      <c r="G255" s="0" t="n">
        <f aca="false">VLOOKUP(B255,LU!$B$1:$N$51,6,FALSE())</f>
        <v>0.4</v>
      </c>
      <c r="H255" s="0" t="n">
        <f aca="false">VLOOKUP(B255,LU!$B$1:$N$51,7,FALSE())</f>
        <v>0.3</v>
      </c>
      <c r="I255" s="0" t="n">
        <f aca="false">VLOOKUP(B255,LU!$B$1:$N$51,8,FALSE())</f>
        <v>6</v>
      </c>
      <c r="J255" s="0" t="n">
        <f aca="false">VLOOKUP(A255,Soil!$B$2:$P$17,13,FALSE())</f>
        <v>1.6665</v>
      </c>
      <c r="K255" s="0" t="n">
        <f aca="false">VLOOKUP(B255,LU!$B$1:$N$51,5,FALSE())</f>
        <v>0.1</v>
      </c>
      <c r="L255" s="0" t="n">
        <f aca="false">VLOOKUP(A255,Soil!$B$2:$P$17,15,FALSE())</f>
        <v>0.6358</v>
      </c>
      <c r="M255" s="0" t="n">
        <f aca="false">SoilVeg!G255</f>
        <v>11.5</v>
      </c>
      <c r="N255" s="0" t="n">
        <f aca="false">SoilVeg!H255</f>
        <v>0.305</v>
      </c>
      <c r="O255" s="0" t="n">
        <f aca="false">VLOOKUP(A255,Soil!$B$2:$S$14,18,FALSE())</f>
        <v>0.01</v>
      </c>
    </row>
    <row r="256" customFormat="false" ht="14.25" hidden="false" customHeight="false" outlineLevel="0" collapsed="false">
      <c r="A256" s="1" t="str">
        <f aca="false">SoilVeg!B256</f>
        <v>SIC</v>
      </c>
      <c r="B256" s="1" t="str">
        <f aca="false">SoilVeg!D256</f>
        <v>OPU</v>
      </c>
      <c r="C256" s="1" t="str">
        <f aca="false">SoilVeg!A256</f>
        <v>SICOPU</v>
      </c>
      <c r="D256" s="0" t="n">
        <f aca="false">IF(VLOOKUP(SoilVeg!C256,LU!$A$2:$O$27,15,FALSE())=0,VLOOKUP(A256,Soil!$B$2:$R$14,8,FALSE()),0.000000000001)</f>
        <v>1.85384907407407E-006</v>
      </c>
      <c r="E256" s="0" t="n">
        <f aca="false">IF(VLOOKUP(SoilVeg!C256,LU!$A$2:$O$27,15,FALSE())=0,VLOOKUP(A256,Soil!$B$2:$R$14,12,FALSE()),0.000000000001)</f>
        <v>2.43807806636077E-005</v>
      </c>
      <c r="F256" s="0" t="n">
        <f aca="false">VLOOKUP(A256,Soil!$B$2:$P$17,14,FALSE())</f>
        <v>0.01</v>
      </c>
      <c r="G256" s="0" t="n">
        <f aca="false">VLOOKUP(B256,LU!$B$1:$N$51,6,FALSE())</f>
        <v>0</v>
      </c>
      <c r="H256" s="0" t="n">
        <f aca="false">VLOOKUP(B256,LU!$B$1:$N$51,7,FALSE())</f>
        <v>0</v>
      </c>
      <c r="I256" s="0" t="n">
        <f aca="false">VLOOKUP(B256,LU!$B$1:$N$51,8,FALSE())</f>
        <v>3.5</v>
      </c>
      <c r="J256" s="0" t="n">
        <f aca="false">VLOOKUP(A256,Soil!$B$2:$P$17,13,FALSE())</f>
        <v>1.6665</v>
      </c>
      <c r="K256" s="0" t="n">
        <f aca="false">VLOOKUP(B256,LU!$B$1:$N$51,5,FALSE())</f>
        <v>0.03</v>
      </c>
      <c r="L256" s="0" t="n">
        <f aca="false">VLOOKUP(A256,Soil!$B$2:$P$17,15,FALSE())</f>
        <v>0.6358</v>
      </c>
      <c r="M256" s="0" t="n">
        <f aca="false">SoilVeg!G256</f>
        <v>7.66666666666667</v>
      </c>
      <c r="N256" s="0" t="n">
        <f aca="false">SoilVeg!H256</f>
        <v>0.305</v>
      </c>
      <c r="O256" s="0" t="n">
        <f aca="false">VLOOKUP(A256,Soil!$B$2:$S$14,18,FALSE())</f>
        <v>0.01</v>
      </c>
    </row>
    <row r="257" customFormat="false" ht="14.25" hidden="false" customHeight="false" outlineLevel="0" collapsed="false">
      <c r="A257" s="1" t="str">
        <f aca="false">SoilVeg!B257</f>
        <v>SIC</v>
      </c>
      <c r="B257" s="1" t="str">
        <f aca="false">SoilVeg!D257</f>
        <v>TP</v>
      </c>
      <c r="C257" s="1" t="str">
        <f aca="false">SoilVeg!A257</f>
        <v>SICTP</v>
      </c>
      <c r="D257" s="0" t="n">
        <f aca="false">IF(VLOOKUP(SoilVeg!C257,LU!$A$2:$O$27,15,FALSE())=0,VLOOKUP(A257,Soil!$B$2:$R$14,8,FALSE()),0.000000000001)</f>
        <v>1.85384907407407E-006</v>
      </c>
      <c r="E257" s="0" t="n">
        <f aca="false">IF(VLOOKUP(SoilVeg!C257,LU!$A$2:$O$27,15,FALSE())=0,VLOOKUP(A257,Soil!$B$2:$R$14,12,FALSE()),0.000000000001)</f>
        <v>2.43807806636077E-005</v>
      </c>
      <c r="F257" s="0" t="n">
        <f aca="false">VLOOKUP(A257,Soil!$B$2:$P$17,14,FALSE())</f>
        <v>0.01</v>
      </c>
      <c r="G257" s="0" t="n">
        <f aca="false">VLOOKUP(B257,LU!$B$1:$N$51,6,FALSE())</f>
        <v>1.1</v>
      </c>
      <c r="H257" s="0" t="n">
        <f aca="false">VLOOKUP(B257,LU!$B$1:$N$51,7,FALSE())</f>
        <v>0.4</v>
      </c>
      <c r="I257" s="0" t="n">
        <f aca="false">VLOOKUP(B257,LU!$B$1:$N$51,8,FALSE())</f>
        <v>7</v>
      </c>
      <c r="J257" s="0" t="n">
        <f aca="false">VLOOKUP(A257,Soil!$B$2:$P$17,13,FALSE())</f>
        <v>1.6665</v>
      </c>
      <c r="K257" s="0" t="n">
        <f aca="false">VLOOKUP(B257,LU!$B$1:$N$51,5,FALSE())</f>
        <v>0.275</v>
      </c>
      <c r="L257" s="0" t="n">
        <f aca="false">VLOOKUP(A257,Soil!$B$2:$P$17,15,FALSE())</f>
        <v>0.6358</v>
      </c>
      <c r="M257" s="0" t="n">
        <f aca="false">SoilVeg!G257</f>
        <v>23</v>
      </c>
      <c r="N257" s="0" t="n">
        <f aca="false">SoilVeg!H257</f>
        <v>0.305</v>
      </c>
      <c r="O257" s="0" t="n">
        <f aca="false">VLOOKUP(A257,Soil!$B$2:$S$14,18,FALSE())</f>
        <v>0.01</v>
      </c>
    </row>
    <row r="258" customFormat="false" ht="14.25" hidden="false" customHeight="false" outlineLevel="0" collapsed="false">
      <c r="A258" s="1" t="str">
        <f aca="false">SoilVeg!B258</f>
        <v>SIC</v>
      </c>
      <c r="B258" s="1" t="str">
        <f aca="false">SoilVeg!D258</f>
        <v>LP</v>
      </c>
      <c r="C258" s="1" t="str">
        <f aca="false">SoilVeg!A258</f>
        <v>SICLP</v>
      </c>
      <c r="D258" s="0" t="n">
        <f aca="false">IF(VLOOKUP(SoilVeg!C258,LU!$A$2:$O$27,15,FALSE())=0,VLOOKUP(A258,Soil!$B$2:$R$14,8,FALSE()),0.000000000001)</f>
        <v>1.85384907407407E-006</v>
      </c>
      <c r="E258" s="0" t="n">
        <f aca="false">IF(VLOOKUP(SoilVeg!C258,LU!$A$2:$O$27,15,FALSE())=0,VLOOKUP(A258,Soil!$B$2:$R$14,12,FALSE()),0.000000000001)</f>
        <v>2.43807806636077E-005</v>
      </c>
      <c r="F258" s="0" t="n">
        <f aca="false">VLOOKUP(A258,Soil!$B$2:$P$17,14,FALSE())</f>
        <v>0.01</v>
      </c>
      <c r="G258" s="0" t="n">
        <f aca="false">VLOOKUP(B258,LU!$B$1:$N$51,6,FALSE())</f>
        <v>3</v>
      </c>
      <c r="H258" s="0" t="n">
        <f aca="false">VLOOKUP(B258,LU!$B$1:$N$51,7,FALSE())</f>
        <v>0.62272727273</v>
      </c>
      <c r="I258" s="0" t="n">
        <f aca="false">VLOOKUP(B258,LU!$B$1:$N$51,8,FALSE())</f>
        <v>9.45454545455</v>
      </c>
      <c r="J258" s="0" t="n">
        <f aca="false">VLOOKUP(A258,Soil!$B$2:$P$17,13,FALSE())</f>
        <v>1.6665</v>
      </c>
      <c r="K258" s="0" t="n">
        <f aca="false">VLOOKUP(B258,LU!$B$1:$N$51,5,FALSE())</f>
        <v>0.4</v>
      </c>
      <c r="L258" s="0" t="n">
        <f aca="false">VLOOKUP(A258,Soil!$B$2:$P$17,15,FALSE())</f>
        <v>0.6358</v>
      </c>
      <c r="M258" s="0" t="n">
        <f aca="false">SoilVeg!G258</f>
        <v>23</v>
      </c>
      <c r="N258" s="0" t="n">
        <f aca="false">SoilVeg!H258</f>
        <v>0.305</v>
      </c>
      <c r="O258" s="0" t="n">
        <f aca="false">VLOOKUP(A258,Soil!$B$2:$S$14,18,FALSE())</f>
        <v>0.01</v>
      </c>
    </row>
    <row r="259" customFormat="false" ht="14.25" hidden="false" customHeight="false" outlineLevel="0" collapsed="false">
      <c r="A259" s="1" t="str">
        <f aca="false">SoilVeg!B259</f>
        <v>SIC</v>
      </c>
      <c r="B259" s="1" t="str">
        <f aca="false">SoilVeg!D259</f>
        <v>LPL</v>
      </c>
      <c r="C259" s="1" t="str">
        <f aca="false">SoilVeg!A259</f>
        <v>SICLPL</v>
      </c>
      <c r="D259" s="0" t="n">
        <f aca="false">IF(VLOOKUP(SoilVeg!C259,LU!$A$2:$O$27,15,FALSE())=0,VLOOKUP(A259,Soil!$B$2:$R$14,8,FALSE()),0.000000000001)</f>
        <v>1.85384907407407E-006</v>
      </c>
      <c r="E259" s="0" t="n">
        <f aca="false">IF(VLOOKUP(SoilVeg!C259,LU!$A$2:$O$27,15,FALSE())=0,VLOOKUP(A259,Soil!$B$2:$R$14,12,FALSE()),0.000000000001)</f>
        <v>2.43807806636077E-005</v>
      </c>
      <c r="F259" s="0" t="n">
        <f aca="false">VLOOKUP(A259,Soil!$B$2:$P$17,14,FALSE())</f>
        <v>0.01</v>
      </c>
      <c r="G259" s="0" t="n">
        <f aca="false">VLOOKUP(B259,LU!$B$1:$N$51,6,FALSE())</f>
        <v>4</v>
      </c>
      <c r="H259" s="0" t="n">
        <f aca="false">VLOOKUP(B259,LU!$B$1:$N$51,7,FALSE())</f>
        <v>0.62272727273</v>
      </c>
      <c r="I259" s="0" t="n">
        <f aca="false">VLOOKUP(B259,LU!$B$1:$N$51,8,FALSE())</f>
        <v>10.5</v>
      </c>
      <c r="J259" s="0" t="n">
        <f aca="false">VLOOKUP(A259,Soil!$B$2:$P$17,13,FALSE())</f>
        <v>1.6665</v>
      </c>
      <c r="K259" s="0" t="n">
        <f aca="false">VLOOKUP(B259,LU!$B$1:$N$51,5,FALSE())</f>
        <v>0.6</v>
      </c>
      <c r="L259" s="0" t="n">
        <f aca="false">VLOOKUP(A259,Soil!$B$2:$P$17,15,FALSE())</f>
        <v>0.6358</v>
      </c>
      <c r="M259" s="0" t="n">
        <f aca="false">SoilVeg!G259</f>
        <v>23</v>
      </c>
      <c r="N259" s="0" t="n">
        <f aca="false">SoilVeg!H259</f>
        <v>0.305</v>
      </c>
      <c r="O259" s="0" t="n">
        <f aca="false">VLOOKUP(A259,Soil!$B$2:$S$14,18,FALSE())</f>
        <v>0.01</v>
      </c>
    </row>
    <row r="260" customFormat="false" ht="14.25" hidden="false" customHeight="false" outlineLevel="0" collapsed="false">
      <c r="A260" s="1" t="str">
        <f aca="false">SoilVeg!B260</f>
        <v>SIC</v>
      </c>
      <c r="B260" s="1" t="str">
        <f aca="false">SoilVeg!D260</f>
        <v>LPJ</v>
      </c>
      <c r="C260" s="1" t="str">
        <f aca="false">SoilVeg!A260</f>
        <v>SICLPJ</v>
      </c>
      <c r="D260" s="0" t="n">
        <f aca="false">IF(VLOOKUP(SoilVeg!C260,LU!$A$2:$O$27,15,FALSE())=0,VLOOKUP(A260,Soil!$B$2:$R$14,8,FALSE()),0.000000000001)</f>
        <v>1.85384907407407E-006</v>
      </c>
      <c r="E260" s="0" t="n">
        <f aca="false">IF(VLOOKUP(SoilVeg!C260,LU!$A$2:$O$27,15,FALSE())=0,VLOOKUP(A260,Soil!$B$2:$R$14,12,FALSE()),0.000000000001)</f>
        <v>2.43807806636077E-005</v>
      </c>
      <c r="F260" s="0" t="n">
        <f aca="false">VLOOKUP(A260,Soil!$B$2:$P$17,14,FALSE())</f>
        <v>0.01</v>
      </c>
      <c r="G260" s="0" t="n">
        <f aca="false">VLOOKUP(B260,LU!$B$1:$N$51,6,FALSE())</f>
        <v>3</v>
      </c>
      <c r="H260" s="0" t="n">
        <f aca="false">VLOOKUP(B260,LU!$B$1:$N$51,7,FALSE())</f>
        <v>0.62272727273</v>
      </c>
      <c r="I260" s="0" t="n">
        <f aca="false">VLOOKUP(B260,LU!$B$1:$N$51,8,FALSE())</f>
        <v>6.5</v>
      </c>
      <c r="J260" s="0" t="n">
        <f aca="false">VLOOKUP(A260,Soil!$B$2:$P$17,13,FALSE())</f>
        <v>1.6665</v>
      </c>
      <c r="K260" s="0" t="n">
        <f aca="false">VLOOKUP(B260,LU!$B$1:$N$51,5,FALSE())</f>
        <v>0.35</v>
      </c>
      <c r="L260" s="0" t="n">
        <f aca="false">VLOOKUP(A260,Soil!$B$2:$P$17,15,FALSE())</f>
        <v>0.6358</v>
      </c>
      <c r="M260" s="0" t="n">
        <f aca="false">SoilVeg!G260</f>
        <v>23</v>
      </c>
      <c r="N260" s="0" t="n">
        <f aca="false">SoilVeg!H260</f>
        <v>0.305</v>
      </c>
      <c r="O260" s="0" t="n">
        <f aca="false">VLOOKUP(A260,Soil!$B$2:$S$14,18,FALSE())</f>
        <v>0.01</v>
      </c>
    </row>
    <row r="261" customFormat="false" ht="14.25" hidden="false" customHeight="false" outlineLevel="0" collapsed="false">
      <c r="A261" s="1" t="str">
        <f aca="false">SoilVeg!B261</f>
        <v>SIC</v>
      </c>
      <c r="B261" s="1" t="str">
        <f aca="false">SoilVeg!D261</f>
        <v>LPS</v>
      </c>
      <c r="C261" s="1" t="str">
        <f aca="false">SoilVeg!A261</f>
        <v>SICLPS</v>
      </c>
      <c r="D261" s="0" t="n">
        <f aca="false">IF(VLOOKUP(SoilVeg!C261,LU!$A$2:$O$27,15,FALSE())=0,VLOOKUP(A261,Soil!$B$2:$R$14,8,FALSE()),0.000000000001)</f>
        <v>1.85384907407407E-006</v>
      </c>
      <c r="E261" s="0" t="n">
        <f aca="false">IF(VLOOKUP(SoilVeg!C261,LU!$A$2:$O$27,15,FALSE())=0,VLOOKUP(A261,Soil!$B$2:$R$14,12,FALSE()),0.000000000001)</f>
        <v>2.43807806636077E-005</v>
      </c>
      <c r="F261" s="0" t="n">
        <f aca="false">VLOOKUP(A261,Soil!$B$2:$P$17,14,FALSE())</f>
        <v>0.01</v>
      </c>
      <c r="G261" s="0" t="n">
        <f aca="false">VLOOKUP(B261,LU!$B$1:$N$51,6,FALSE())</f>
        <v>4.5</v>
      </c>
      <c r="H261" s="0" t="n">
        <f aca="false">VLOOKUP(B261,LU!$B$1:$N$51,7,FALSE())</f>
        <v>0.8</v>
      </c>
      <c r="I261" s="0" t="n">
        <f aca="false">VLOOKUP(B261,LU!$B$1:$N$51,8,FALSE())</f>
        <v>15</v>
      </c>
      <c r="J261" s="0" t="n">
        <f aca="false">VLOOKUP(A261,Soil!$B$2:$P$17,13,FALSE())</f>
        <v>1.6665</v>
      </c>
      <c r="K261" s="0" t="n">
        <f aca="false">VLOOKUP(B261,LU!$B$1:$N$51,5,FALSE())</f>
        <v>0.8</v>
      </c>
      <c r="L261" s="0" t="n">
        <f aca="false">VLOOKUP(A261,Soil!$B$2:$P$17,15,FALSE())</f>
        <v>0.6358</v>
      </c>
      <c r="M261" s="0" t="n">
        <f aca="false">SoilVeg!G261</f>
        <v>23</v>
      </c>
      <c r="N261" s="0" t="n">
        <f aca="false">SoilVeg!H261</f>
        <v>0.305</v>
      </c>
      <c r="O261" s="0" t="n">
        <f aca="false">VLOOKUP(A261,Soil!$B$2:$S$14,18,FALSE())</f>
        <v>0.01</v>
      </c>
    </row>
    <row r="262" customFormat="false" ht="14.25" hidden="false" customHeight="false" outlineLevel="0" collapsed="false">
      <c r="A262" s="1" t="str">
        <f aca="false">SoilVeg!B262</f>
        <v>SIC</v>
      </c>
      <c r="B262" s="1" t="str">
        <f aca="false">SoilVeg!D262</f>
        <v>LPK</v>
      </c>
      <c r="C262" s="1" t="str">
        <f aca="false">SoilVeg!A262</f>
        <v>SICLPK</v>
      </c>
      <c r="D262" s="0" t="n">
        <f aca="false">IF(VLOOKUP(SoilVeg!C262,LU!$A$2:$O$27,15,FALSE())=0,VLOOKUP(A262,Soil!$B$2:$R$14,8,FALSE()),0.000000000001)</f>
        <v>1.85384907407407E-006</v>
      </c>
      <c r="E262" s="0" t="n">
        <f aca="false">IF(VLOOKUP(SoilVeg!C262,LU!$A$2:$O$27,15,FALSE())=0,VLOOKUP(A262,Soil!$B$2:$R$14,12,FALSE()),0.000000000001)</f>
        <v>2.43807806636077E-005</v>
      </c>
      <c r="F262" s="0" t="n">
        <f aca="false">VLOOKUP(A262,Soil!$B$2:$P$17,14,FALSE())</f>
        <v>0.01</v>
      </c>
      <c r="G262" s="0" t="n">
        <f aca="false">VLOOKUP(B262,LU!$B$1:$N$51,6,FALSE())</f>
        <v>3</v>
      </c>
      <c r="H262" s="0" t="n">
        <f aca="false">VLOOKUP(B262,LU!$B$1:$N$51,7,FALSE())</f>
        <v>0.6</v>
      </c>
      <c r="I262" s="0" t="n">
        <f aca="false">VLOOKUP(B262,LU!$B$1:$N$51,8,FALSE())</f>
        <v>15</v>
      </c>
      <c r="J262" s="0" t="n">
        <f aca="false">VLOOKUP(A262,Soil!$B$2:$P$17,13,FALSE())</f>
        <v>1.6665</v>
      </c>
      <c r="K262" s="0" t="n">
        <f aca="false">VLOOKUP(B262,LU!$B$1:$N$51,5,FALSE())</f>
        <v>0.8</v>
      </c>
      <c r="L262" s="0" t="n">
        <f aca="false">VLOOKUP(A262,Soil!$B$2:$P$17,15,FALSE())</f>
        <v>0.6358</v>
      </c>
      <c r="M262" s="0" t="n">
        <f aca="false">SoilVeg!G262</f>
        <v>23</v>
      </c>
      <c r="N262" s="0" t="n">
        <f aca="false">SoilVeg!H262</f>
        <v>0.305</v>
      </c>
      <c r="O262" s="0" t="n">
        <f aca="false">VLOOKUP(A262,Soil!$B$2:$S$14,18,FALSE())</f>
        <v>0.01</v>
      </c>
    </row>
    <row r="263" customFormat="false" ht="14.25" hidden="false" customHeight="false" outlineLevel="0" collapsed="false">
      <c r="A263" s="1" t="str">
        <f aca="false">SoilVeg!B263</f>
        <v>SIC</v>
      </c>
      <c r="B263" s="1" t="str">
        <f aca="false">SoilVeg!D263</f>
        <v>AZP</v>
      </c>
      <c r="C263" s="1" t="str">
        <f aca="false">SoilVeg!A263</f>
        <v>SICAZP</v>
      </c>
      <c r="D263" s="0" t="n">
        <f aca="false">IF(VLOOKUP(SoilVeg!C263,LU!$A$2:$O$27,15,FALSE())=0,VLOOKUP(A263,Soil!$B$2:$R$14,8,FALSE()),0.000000000001)</f>
        <v>1E-012</v>
      </c>
      <c r="E263" s="0" t="n">
        <f aca="false">IF(VLOOKUP(SoilVeg!C263,LU!$A$2:$O$27,15,FALSE())=0,VLOOKUP(A263,Soil!$B$2:$R$14,12,FALSE()),0.000000000001)</f>
        <v>1E-012</v>
      </c>
      <c r="F263" s="0" t="n">
        <f aca="false">VLOOKUP(A263,Soil!$B$2:$P$17,14,FALSE())</f>
        <v>0.01</v>
      </c>
      <c r="G263" s="0" t="n">
        <f aca="false">VLOOKUP(B263,LU!$B$1:$N$51,6,FALSE())</f>
        <v>0</v>
      </c>
      <c r="H263" s="0" t="n">
        <f aca="false">VLOOKUP(B263,LU!$B$1:$N$51,7,FALSE())</f>
        <v>0</v>
      </c>
      <c r="I263" s="0" t="n">
        <f aca="false">VLOOKUP(B263,LU!$B$1:$N$51,8,FALSE())</f>
        <v>2.5</v>
      </c>
      <c r="J263" s="0" t="n">
        <f aca="false">VLOOKUP(A263,Soil!$B$2:$P$17,13,FALSE())</f>
        <v>1.6665</v>
      </c>
      <c r="K263" s="0" t="n">
        <f aca="false">VLOOKUP(B263,LU!$B$1:$N$51,5,FALSE())</f>
        <v>0.05</v>
      </c>
      <c r="L263" s="0" t="n">
        <f aca="false">VLOOKUP(A263,Soil!$B$2:$P$17,15,FALSE())</f>
        <v>0.6358</v>
      </c>
      <c r="M263" s="0" t="n">
        <f aca="false">SoilVeg!G263</f>
        <v>100</v>
      </c>
      <c r="N263" s="0" t="n">
        <f aca="false">SoilVeg!H263</f>
        <v>1</v>
      </c>
      <c r="O263" s="0" t="n">
        <f aca="false">VLOOKUP(A263,Soil!$B$2:$S$14,18,FALSE())</f>
        <v>0.01</v>
      </c>
    </row>
    <row r="264" customFormat="false" ht="14.25" hidden="false" customHeight="false" outlineLevel="0" collapsed="false">
      <c r="A264" s="1" t="str">
        <f aca="false">SoilVeg!B264</f>
        <v>SIC</v>
      </c>
      <c r="B264" s="1" t="str">
        <f aca="false">SoilVeg!D264</f>
        <v>AZPN</v>
      </c>
      <c r="C264" s="1" t="str">
        <f aca="false">SoilVeg!A264</f>
        <v>SICAZPN</v>
      </c>
      <c r="D264" s="0" t="n">
        <f aca="false">IF(VLOOKUP(SoilVeg!C264,LU!$A$2:$O$27,15,FALSE())=0,VLOOKUP(A264,Soil!$B$2:$R$14,8,FALSE()),0.000000000001)</f>
        <v>1E-012</v>
      </c>
      <c r="E264" s="0" t="n">
        <f aca="false">IF(VLOOKUP(SoilVeg!C264,LU!$A$2:$O$27,15,FALSE())=0,VLOOKUP(A264,Soil!$B$2:$R$14,12,FALSE()),0.000000000001)</f>
        <v>1E-012</v>
      </c>
      <c r="F264" s="0" t="n">
        <f aca="false">VLOOKUP(A264,Soil!$B$2:$P$17,14,FALSE())</f>
        <v>0.01</v>
      </c>
      <c r="G264" s="0" t="n">
        <f aca="false">VLOOKUP(B264,LU!$B$1:$N$51,6,FALSE())</f>
        <v>0</v>
      </c>
      <c r="H264" s="0" t="n">
        <f aca="false">VLOOKUP(B264,LU!$B$1:$N$51,7,FALSE())</f>
        <v>0</v>
      </c>
      <c r="I264" s="0" t="n">
        <f aca="false">VLOOKUP(B264,LU!$B$1:$N$51,8,FALSE())</f>
        <v>0</v>
      </c>
      <c r="J264" s="0" t="n">
        <f aca="false">VLOOKUP(A264,Soil!$B$2:$P$17,13,FALSE())</f>
        <v>1.6665</v>
      </c>
      <c r="K264" s="0" t="n">
        <f aca="false">VLOOKUP(B264,LU!$B$1:$N$51,5,FALSE())</f>
        <v>0.01</v>
      </c>
      <c r="L264" s="0" t="n">
        <f aca="false">VLOOKUP(A264,Soil!$B$2:$P$17,15,FALSE())</f>
        <v>0.6358</v>
      </c>
      <c r="M264" s="0" t="n">
        <f aca="false">SoilVeg!G264</f>
        <v>100</v>
      </c>
      <c r="N264" s="0" t="n">
        <f aca="false">SoilVeg!H264</f>
        <v>1</v>
      </c>
      <c r="O264" s="0" t="n">
        <f aca="false">VLOOKUP(A264,Soil!$B$2:$S$14,18,FALSE())</f>
        <v>0.01</v>
      </c>
    </row>
    <row r="265" customFormat="false" ht="14.25" hidden="false" customHeight="false" outlineLevel="0" collapsed="false">
      <c r="A265" s="1" t="str">
        <f aca="false">SoilVeg!B265</f>
        <v>SIC</v>
      </c>
      <c r="B265" s="1" t="str">
        <f aca="false">SoilVeg!D265</f>
        <v>AZPPL</v>
      </c>
      <c r="C265" s="1" t="str">
        <f aca="false">SoilVeg!A265</f>
        <v>SICAZPPL</v>
      </c>
      <c r="D265" s="0" t="n">
        <f aca="false">IF(VLOOKUP(SoilVeg!C265,LU!$A$2:$O$27,15,FALSE())=0,VLOOKUP(A265,Soil!$B$2:$R$14,8,FALSE()),0.000000000001)</f>
        <v>1.85384907407407E-006</v>
      </c>
      <c r="E265" s="0" t="n">
        <f aca="false">IF(VLOOKUP(SoilVeg!C265,LU!$A$2:$O$27,15,FALSE())=0,VLOOKUP(A265,Soil!$B$2:$R$14,12,FALSE()),0.000000000001)</f>
        <v>2.43807806636077E-005</v>
      </c>
      <c r="F265" s="0" t="n">
        <f aca="false">VLOOKUP(A265,Soil!$B$2:$P$17,14,FALSE())</f>
        <v>0.01</v>
      </c>
      <c r="G265" s="0" t="n">
        <f aca="false">VLOOKUP(B265,LU!$B$1:$N$51,6,FALSE())</f>
        <v>0</v>
      </c>
      <c r="H265" s="0" t="n">
        <f aca="false">VLOOKUP(B265,LU!$B$1:$N$51,7,FALSE())</f>
        <v>0</v>
      </c>
      <c r="I265" s="0" t="n">
        <f aca="false">VLOOKUP(B265,LU!$B$1:$N$51,8,FALSE())</f>
        <v>2.5</v>
      </c>
      <c r="J265" s="0" t="n">
        <f aca="false">VLOOKUP(A265,Soil!$B$2:$P$17,13,FALSE())</f>
        <v>1.6665</v>
      </c>
      <c r="K265" s="0" t="n">
        <f aca="false">VLOOKUP(B265,LU!$B$1:$N$51,5,FALSE())</f>
        <v>0.02</v>
      </c>
      <c r="L265" s="0" t="n">
        <f aca="false">VLOOKUP(A265,Soil!$B$2:$P$17,15,FALSE())</f>
        <v>0.6358</v>
      </c>
      <c r="M265" s="0" t="n">
        <f aca="false">SoilVeg!G265</f>
        <v>0.23</v>
      </c>
      <c r="N265" s="0" t="n">
        <f aca="false">SoilVeg!H265</f>
        <v>0.305</v>
      </c>
      <c r="O265" s="0" t="n">
        <f aca="false">VLOOKUP(A265,Soil!$B$2:$S$14,18,FALSE())</f>
        <v>0.01</v>
      </c>
    </row>
    <row r="266" customFormat="false" ht="14.25" hidden="false" customHeight="false" outlineLevel="0" collapsed="false">
      <c r="A266" s="1" t="str">
        <f aca="false">SoilVeg!B266</f>
        <v>SIC</v>
      </c>
      <c r="B266" s="1" t="str">
        <f aca="false">SoilVeg!D266</f>
        <v>AZPP</v>
      </c>
      <c r="C266" s="1" t="str">
        <f aca="false">SoilVeg!A266</f>
        <v>SICAZPP</v>
      </c>
      <c r="D266" s="0" t="n">
        <f aca="false">IF(VLOOKUP(SoilVeg!C266,LU!$A$2:$O$27,15,FALSE())=0,VLOOKUP(A266,Soil!$B$2:$R$14,8,FALSE()),0.000000000001)</f>
        <v>1.85384907407407E-006</v>
      </c>
      <c r="E266" s="0" t="n">
        <f aca="false">IF(VLOOKUP(SoilVeg!C266,LU!$A$2:$O$27,15,FALSE())=0,VLOOKUP(A266,Soil!$B$2:$R$14,12,FALSE()),0.000000000001)</f>
        <v>2.43807806636077E-005</v>
      </c>
      <c r="F266" s="0" t="n">
        <f aca="false">VLOOKUP(A266,Soil!$B$2:$P$17,14,FALSE())</f>
        <v>0.01</v>
      </c>
      <c r="G266" s="0" t="n">
        <f aca="false">VLOOKUP(B266,LU!$B$1:$N$51,6,FALSE())</f>
        <v>0</v>
      </c>
      <c r="H266" s="0" t="n">
        <f aca="false">VLOOKUP(B266,LU!$B$1:$N$51,7,FALSE())</f>
        <v>0</v>
      </c>
      <c r="I266" s="0" t="n">
        <f aca="false">VLOOKUP(B266,LU!$B$1:$N$51,8,FALSE())</f>
        <v>7</v>
      </c>
      <c r="J266" s="0" t="n">
        <f aca="false">VLOOKUP(A266,Soil!$B$2:$P$17,13,FALSE())</f>
        <v>1.6665</v>
      </c>
      <c r="K266" s="0" t="n">
        <f aca="false">VLOOKUP(B266,LU!$B$1:$N$51,5,FALSE())</f>
        <v>0.1</v>
      </c>
      <c r="L266" s="0" t="n">
        <f aca="false">VLOOKUP(A266,Soil!$B$2:$P$17,15,FALSE())</f>
        <v>0.6358</v>
      </c>
      <c r="M266" s="0" t="n">
        <f aca="false">SoilVeg!G266</f>
        <v>23</v>
      </c>
      <c r="N266" s="0" t="n">
        <f aca="false">SoilVeg!H266</f>
        <v>0.305</v>
      </c>
      <c r="O266" s="0" t="n">
        <f aca="false">VLOOKUP(A266,Soil!$B$2:$S$14,18,FALSE())</f>
        <v>0.01</v>
      </c>
    </row>
    <row r="267" customFormat="false" ht="14.25" hidden="false" customHeight="false" outlineLevel="0" collapsed="false">
      <c r="A267" s="1" t="str">
        <f aca="false">SoilVeg!B267</f>
        <v>SIC</v>
      </c>
      <c r="B267" s="1" t="str">
        <f aca="false">SoilVeg!D267</f>
        <v>ETK</v>
      </c>
      <c r="C267" s="1" t="str">
        <f aca="false">SoilVeg!A267</f>
        <v>SICETK</v>
      </c>
      <c r="D267" s="0" t="n">
        <f aca="false">IF(VLOOKUP(SoilVeg!C267,LU!$A$2:$O$27,15,FALSE())=0,VLOOKUP(A267,Soil!$B$2:$R$14,8,FALSE()),0.000000000001)</f>
        <v>1.85384907407407E-006</v>
      </c>
      <c r="E267" s="0" t="n">
        <f aca="false">IF(VLOOKUP(SoilVeg!C267,LU!$A$2:$O$27,15,FALSE())=0,VLOOKUP(A267,Soil!$B$2:$R$14,12,FALSE()),0.000000000001)</f>
        <v>2.43807806636077E-005</v>
      </c>
      <c r="F267" s="0" t="n">
        <f aca="false">VLOOKUP(A267,Soil!$B$2:$P$17,14,FALSE())</f>
        <v>0.01</v>
      </c>
      <c r="G267" s="0" t="n">
        <f aca="false">VLOOKUP(B267,LU!$B$1:$N$51,6,FALSE())</f>
        <v>1.4</v>
      </c>
      <c r="H267" s="0" t="n">
        <f aca="false">VLOOKUP(B267,LU!$B$1:$N$51,7,FALSE())</f>
        <v>0.65</v>
      </c>
      <c r="I267" s="0" t="n">
        <f aca="false">VLOOKUP(B267,LU!$B$1:$N$51,8,FALSE())</f>
        <v>8</v>
      </c>
      <c r="J267" s="0" t="n">
        <f aca="false">VLOOKUP(A267,Soil!$B$2:$P$17,13,FALSE())</f>
        <v>1.6665</v>
      </c>
      <c r="K267" s="0" t="n">
        <f aca="false">VLOOKUP(B267,LU!$B$1:$N$51,5,FALSE())</f>
        <v>0.35</v>
      </c>
      <c r="L267" s="0" t="n">
        <f aca="false">VLOOKUP(A267,Soil!$B$2:$P$17,15,FALSE())</f>
        <v>0.6358</v>
      </c>
      <c r="M267" s="0" t="n">
        <f aca="false">SoilVeg!G267</f>
        <v>23</v>
      </c>
      <c r="N267" s="0" t="n">
        <f aca="false">SoilVeg!H267</f>
        <v>0.305</v>
      </c>
      <c r="O267" s="0" t="n">
        <f aca="false">VLOOKUP(A267,Soil!$B$2:$S$14,18,FALSE())</f>
        <v>0.01</v>
      </c>
    </row>
    <row r="268" customFormat="false" ht="14.25" hidden="false" customHeight="false" outlineLevel="0" collapsed="false">
      <c r="A268" s="1" t="str">
        <f aca="false">SoilVeg!B268</f>
        <v>SIC</v>
      </c>
      <c r="B268" s="1" t="str">
        <f aca="false">SoilVeg!D268</f>
        <v>ETK1</v>
      </c>
      <c r="C268" s="1" t="str">
        <f aca="false">SoilVeg!A268</f>
        <v>SICETK1</v>
      </c>
      <c r="D268" s="0" t="n">
        <f aca="false">IF(VLOOKUP(SoilVeg!C268,LU!$A$2:$O$27,15,FALSE())=0,VLOOKUP(A268,Soil!$B$2:$R$14,8,FALSE()),0.000000000001)</f>
        <v>1.85384907407407E-006</v>
      </c>
      <c r="E268" s="0" t="n">
        <f aca="false">IF(VLOOKUP(SoilVeg!C268,LU!$A$2:$O$27,15,FALSE())=0,VLOOKUP(A268,Soil!$B$2:$R$14,12,FALSE()),0.000000000001)</f>
        <v>2.43807806636077E-005</v>
      </c>
      <c r="F268" s="0" t="n">
        <f aca="false">VLOOKUP(A268,Soil!$B$2:$P$17,14,FALSE())</f>
        <v>0.01</v>
      </c>
      <c r="G268" s="0" t="n">
        <f aca="false">VLOOKUP(B268,LU!$B$1:$N$51,6,FALSE())</f>
        <v>1</v>
      </c>
      <c r="H268" s="0" t="n">
        <f aca="false">VLOOKUP(B268,LU!$B$1:$N$51,7,FALSE())</f>
        <v>0.4</v>
      </c>
      <c r="I268" s="0" t="n">
        <f aca="false">VLOOKUP(B268,LU!$B$1:$N$51,8,FALSE())</f>
        <v>5</v>
      </c>
      <c r="J268" s="0" t="n">
        <f aca="false">VLOOKUP(A268,Soil!$B$2:$P$17,13,FALSE())</f>
        <v>1.6665</v>
      </c>
      <c r="K268" s="0" t="n">
        <f aca="false">VLOOKUP(B268,LU!$B$1:$N$51,5,FALSE())</f>
        <v>0.15</v>
      </c>
      <c r="L268" s="0" t="n">
        <f aca="false">VLOOKUP(A268,Soil!$B$2:$P$17,15,FALSE())</f>
        <v>0.6358</v>
      </c>
      <c r="M268" s="0" t="n">
        <f aca="false">SoilVeg!G268</f>
        <v>23</v>
      </c>
      <c r="N268" s="0" t="n">
        <f aca="false">SoilVeg!H268</f>
        <v>0.305</v>
      </c>
      <c r="O268" s="0" t="n">
        <f aca="false">VLOOKUP(A268,Soil!$B$2:$S$14,18,FALSE())</f>
        <v>0.01</v>
      </c>
    </row>
    <row r="269" customFormat="false" ht="14.25" hidden="false" customHeight="false" outlineLevel="0" collapsed="false">
      <c r="A269" s="1" t="str">
        <f aca="false">SoilVeg!B269</f>
        <v>SIC</v>
      </c>
      <c r="B269" s="1" t="str">
        <f aca="false">SoilVeg!D269</f>
        <v>ETK2</v>
      </c>
      <c r="C269" s="1" t="str">
        <f aca="false">SoilVeg!A269</f>
        <v>SICETK2</v>
      </c>
      <c r="D269" s="0" t="n">
        <f aca="false">IF(VLOOKUP(SoilVeg!C269,LU!$A$2:$O$27,15,FALSE())=0,VLOOKUP(A269,Soil!$B$2:$R$14,8,FALSE()),0.000000000001)</f>
        <v>1.85384907407407E-006</v>
      </c>
      <c r="E269" s="0" t="n">
        <f aca="false">IF(VLOOKUP(SoilVeg!C269,LU!$A$2:$O$27,15,FALSE())=0,VLOOKUP(A269,Soil!$B$2:$R$14,12,FALSE()),0.000000000001)</f>
        <v>2.43807806636077E-005</v>
      </c>
      <c r="F269" s="0" t="n">
        <f aca="false">VLOOKUP(A269,Soil!$B$2:$P$17,14,FALSE())</f>
        <v>0.01</v>
      </c>
      <c r="G269" s="0" t="n">
        <f aca="false">VLOOKUP(B269,LU!$B$1:$N$51,6,FALSE())</f>
        <v>1.1</v>
      </c>
      <c r="H269" s="0" t="n">
        <f aca="false">VLOOKUP(B269,LU!$B$1:$N$51,7,FALSE())</f>
        <v>0.4</v>
      </c>
      <c r="I269" s="0" t="n">
        <f aca="false">VLOOKUP(B269,LU!$B$1:$N$51,8,FALSE())</f>
        <v>7</v>
      </c>
      <c r="J269" s="0" t="n">
        <f aca="false">VLOOKUP(A269,Soil!$B$2:$P$17,13,FALSE())</f>
        <v>1.6665</v>
      </c>
      <c r="K269" s="0" t="n">
        <f aca="false">VLOOKUP(B269,LU!$B$1:$N$51,5,FALSE())</f>
        <v>0.35</v>
      </c>
      <c r="L269" s="0" t="n">
        <f aca="false">VLOOKUP(A269,Soil!$B$2:$P$17,15,FALSE())</f>
        <v>0.6358</v>
      </c>
      <c r="M269" s="0" t="n">
        <f aca="false">SoilVeg!G269</f>
        <v>23</v>
      </c>
      <c r="N269" s="0" t="n">
        <f aca="false">SoilVeg!H269</f>
        <v>0.305</v>
      </c>
      <c r="O269" s="0" t="n">
        <f aca="false">VLOOKUP(A269,Soil!$B$2:$S$14,18,FALSE())</f>
        <v>0.01</v>
      </c>
    </row>
    <row r="270" customFormat="false" ht="14.25" hidden="false" customHeight="false" outlineLevel="0" collapsed="false">
      <c r="A270" s="1" t="str">
        <f aca="false">SoilVeg!B270</f>
        <v>SIC</v>
      </c>
      <c r="B270" s="1" t="str">
        <f aca="false">SoilVeg!D270</f>
        <v>ETK3</v>
      </c>
      <c r="C270" s="1" t="str">
        <f aca="false">SoilVeg!A270</f>
        <v>SICETK3</v>
      </c>
      <c r="D270" s="0" t="n">
        <f aca="false">IF(VLOOKUP(SoilVeg!C270,LU!$A$2:$O$27,15,FALSE())=0,VLOOKUP(A270,Soil!$B$2:$R$14,8,FALSE()),0.000000000001)</f>
        <v>1.85384907407407E-006</v>
      </c>
      <c r="E270" s="0" t="n">
        <f aca="false">IF(VLOOKUP(SoilVeg!C270,LU!$A$2:$O$27,15,FALSE())=0,VLOOKUP(A270,Soil!$B$2:$R$14,12,FALSE()),0.000000000001)</f>
        <v>2.43807806636077E-005</v>
      </c>
      <c r="F270" s="0" t="n">
        <f aca="false">VLOOKUP(A270,Soil!$B$2:$P$17,14,FALSE())</f>
        <v>0.01</v>
      </c>
      <c r="G270" s="0" t="n">
        <f aca="false">VLOOKUP(B270,LU!$B$1:$N$51,6,FALSE())</f>
        <v>1.35454545455</v>
      </c>
      <c r="H270" s="0" t="n">
        <f aca="false">VLOOKUP(B270,LU!$B$1:$N$51,7,FALSE())</f>
        <v>0.62272727273</v>
      </c>
      <c r="I270" s="0" t="n">
        <f aca="false">VLOOKUP(B270,LU!$B$1:$N$51,8,FALSE())</f>
        <v>10</v>
      </c>
      <c r="J270" s="0" t="n">
        <f aca="false">VLOOKUP(A270,Soil!$B$2:$P$17,13,FALSE())</f>
        <v>1.6665</v>
      </c>
      <c r="K270" s="0" t="n">
        <f aca="false">VLOOKUP(B270,LU!$B$1:$N$51,5,FALSE())</f>
        <v>0.4</v>
      </c>
      <c r="L270" s="0" t="n">
        <f aca="false">VLOOKUP(A270,Soil!$B$2:$P$17,15,FALSE())</f>
        <v>0.6358</v>
      </c>
      <c r="M270" s="0" t="n">
        <f aca="false">SoilVeg!G270</f>
        <v>23</v>
      </c>
      <c r="N270" s="0" t="n">
        <f aca="false">SoilVeg!H270</f>
        <v>0.305</v>
      </c>
      <c r="O270" s="0" t="n">
        <f aca="false">VLOOKUP(A270,Soil!$B$2:$S$14,18,FALSE())</f>
        <v>0.01</v>
      </c>
    </row>
    <row r="271" customFormat="false" ht="14.25" hidden="false" customHeight="false" outlineLevel="0" collapsed="false">
      <c r="A271" s="1" t="str">
        <f aca="false">SoilVeg!B271</f>
        <v>SIC</v>
      </c>
      <c r="B271" s="1" t="str">
        <f aca="false">SoilVeg!D271</f>
        <v>VT</v>
      </c>
      <c r="C271" s="1" t="str">
        <f aca="false">SoilVeg!A271</f>
        <v>SICVT</v>
      </c>
      <c r="D271" s="0" t="n">
        <f aca="false">IF(VLOOKUP(SoilVeg!C271,LU!$A$2:$O$27,15,FALSE())=0,VLOOKUP(A271,Soil!$B$2:$R$14,8,FALSE()),0.000000000001)</f>
        <v>1E-012</v>
      </c>
      <c r="E271" s="0" t="n">
        <f aca="false">IF(VLOOKUP(SoilVeg!C271,LU!$A$2:$O$27,15,FALSE())=0,VLOOKUP(A271,Soil!$B$2:$R$14,12,FALSE()),0.000000000001)</f>
        <v>1E-012</v>
      </c>
      <c r="F271" s="0" t="n">
        <f aca="false">VLOOKUP(A271,Soil!$B$2:$P$17,14,FALSE())</f>
        <v>0.01</v>
      </c>
      <c r="G271" s="0" t="n">
        <f aca="false">VLOOKUP(B271,LU!$B$1:$N$51,6,FALSE())</f>
        <v>0</v>
      </c>
      <c r="H271" s="0" t="n">
        <f aca="false">VLOOKUP(B271,LU!$B$1:$N$51,7,FALSE())</f>
        <v>0</v>
      </c>
      <c r="I271" s="0" t="n">
        <f aca="false">VLOOKUP(B271,LU!$B$1:$N$51,8,FALSE())</f>
        <v>0</v>
      </c>
      <c r="J271" s="0" t="n">
        <f aca="false">VLOOKUP(A271,Soil!$B$2:$P$17,13,FALSE())</f>
        <v>1.6665</v>
      </c>
      <c r="K271" s="0" t="n">
        <f aca="false">VLOOKUP(B271,LU!$B$1:$N$51,5,FALSE())</f>
        <v>0.03</v>
      </c>
      <c r="L271" s="0" t="n">
        <f aca="false">VLOOKUP(A271,Soil!$B$2:$P$17,15,FALSE())</f>
        <v>0.6358</v>
      </c>
      <c r="M271" s="0" t="n">
        <f aca="false">SoilVeg!G271</f>
        <v>100</v>
      </c>
      <c r="N271" s="0" t="n">
        <f aca="false">SoilVeg!H271</f>
        <v>1</v>
      </c>
      <c r="O271" s="0" t="n">
        <f aca="false">VLOOKUP(A271,Soil!$B$2:$S$14,18,FALSE())</f>
        <v>0.01</v>
      </c>
    </row>
    <row r="272" customFormat="false" ht="14.25" hidden="false" customHeight="false" outlineLevel="0" collapsed="false">
      <c r="A272" s="1" t="str">
        <f aca="false">SoilVeg!B272</f>
        <v>SIC</v>
      </c>
      <c r="B272" s="1" t="str">
        <f aca="false">SoilVeg!D272</f>
        <v>VP</v>
      </c>
      <c r="C272" s="1" t="str">
        <f aca="false">SoilVeg!A272</f>
        <v>SICVP</v>
      </c>
      <c r="D272" s="0" t="n">
        <f aca="false">IF(VLOOKUP(SoilVeg!C272,LU!$A$2:$O$27,15,FALSE())=0,VLOOKUP(A272,Soil!$B$2:$R$14,8,FALSE()),0.000000000001)</f>
        <v>1E-012</v>
      </c>
      <c r="E272" s="0" t="n">
        <f aca="false">IF(VLOOKUP(SoilVeg!C272,LU!$A$2:$O$27,15,FALSE())=0,VLOOKUP(A272,Soil!$B$2:$R$14,12,FALSE()),0.000000000001)</f>
        <v>1E-012</v>
      </c>
      <c r="F272" s="0" t="n">
        <f aca="false">VLOOKUP(A272,Soil!$B$2:$P$17,14,FALSE())</f>
        <v>0.01</v>
      </c>
      <c r="G272" s="0" t="n">
        <f aca="false">VLOOKUP(B272,LU!$B$1:$N$51,6,FALSE())</f>
        <v>0</v>
      </c>
      <c r="H272" s="0" t="n">
        <f aca="false">VLOOKUP(B272,LU!$B$1:$N$51,7,FALSE())</f>
        <v>0</v>
      </c>
      <c r="I272" s="0" t="n">
        <f aca="false">VLOOKUP(B272,LU!$B$1:$N$51,8,FALSE())</f>
        <v>0</v>
      </c>
      <c r="J272" s="0" t="n">
        <f aca="false">VLOOKUP(A272,Soil!$B$2:$P$17,13,FALSE())</f>
        <v>1.6665</v>
      </c>
      <c r="K272" s="0" t="n">
        <f aca="false">VLOOKUP(B272,LU!$B$1:$N$51,5,FALSE())</f>
        <v>0.01</v>
      </c>
      <c r="L272" s="0" t="n">
        <f aca="false">VLOOKUP(A272,Soil!$B$2:$P$17,15,FALSE())</f>
        <v>0.6358</v>
      </c>
      <c r="M272" s="0" t="n">
        <f aca="false">SoilVeg!G272</f>
        <v>100</v>
      </c>
      <c r="N272" s="0" t="n">
        <f aca="false">SoilVeg!H272</f>
        <v>1</v>
      </c>
      <c r="O272" s="0" t="n">
        <f aca="false">VLOOKUP(A272,Soil!$B$2:$S$14,18,FALSE())</f>
        <v>0.01</v>
      </c>
    </row>
    <row r="273" customFormat="false" ht="14.25" hidden="false" customHeight="false" outlineLevel="0" collapsed="false">
      <c r="A273" s="1" t="str">
        <f aca="false">SoilVeg!B273</f>
        <v>SIC</v>
      </c>
      <c r="B273" s="1" t="str">
        <f aca="false">SoilVeg!D273</f>
        <v>TPT</v>
      </c>
      <c r="C273" s="1" t="str">
        <f aca="false">SoilVeg!A273</f>
        <v>SICTPT</v>
      </c>
      <c r="D273" s="0" t="n">
        <f aca="false">IF(VLOOKUP(SoilVeg!C273,LU!$A$2:$O$27,15,FALSE())=0,VLOOKUP(A273,Soil!$B$2:$R$14,8,FALSE()),0.000000000001)</f>
        <v>1.85384907407407E-006</v>
      </c>
      <c r="E273" s="0" t="n">
        <f aca="false">IF(VLOOKUP(SoilVeg!C273,LU!$A$2:$O$27,15,FALSE())=0,VLOOKUP(A273,Soil!$B$2:$R$14,12,FALSE()),0.000000000001)</f>
        <v>2.43807806636077E-005</v>
      </c>
      <c r="F273" s="0" t="n">
        <f aca="false">VLOOKUP(A273,Soil!$B$2:$P$17,14,FALSE())</f>
        <v>0.01</v>
      </c>
      <c r="G273" s="0" t="n">
        <f aca="false">VLOOKUP(B273,LU!$B$1:$N$51,6,FALSE())</f>
        <v>1.1</v>
      </c>
      <c r="H273" s="0" t="n">
        <f aca="false">VLOOKUP(B273,LU!$B$1:$N$51,7,FALSE())</f>
        <v>0.4</v>
      </c>
      <c r="I273" s="0" t="n">
        <f aca="false">VLOOKUP(B273,LU!$B$1:$N$51,8,FALSE())</f>
        <v>7</v>
      </c>
      <c r="J273" s="0" t="n">
        <f aca="false">VLOOKUP(A273,Soil!$B$2:$P$17,13,FALSE())</f>
        <v>1.6665</v>
      </c>
      <c r="K273" s="0" t="n">
        <f aca="false">VLOOKUP(B273,LU!$B$1:$N$51,5,FALSE())</f>
        <v>0.275</v>
      </c>
      <c r="L273" s="0" t="n">
        <f aca="false">VLOOKUP(A273,Soil!$B$2:$P$17,15,FALSE())</f>
        <v>0.6358</v>
      </c>
      <c r="M273" s="0" t="n">
        <f aca="false">SoilVeg!G273</f>
        <v>23</v>
      </c>
      <c r="N273" s="0" t="n">
        <f aca="false">SoilVeg!H273</f>
        <v>0.305</v>
      </c>
      <c r="O273" s="0" t="n">
        <f aca="false">VLOOKUP(A273,Soil!$B$2:$S$14,18,FALSE())</f>
        <v>0.01</v>
      </c>
    </row>
    <row r="274" customFormat="false" ht="14.25" hidden="false" customHeight="false" outlineLevel="0" collapsed="false">
      <c r="A274" s="1" t="str">
        <f aca="false">SoilVeg!B274</f>
        <v>SIC</v>
      </c>
      <c r="B274" s="1" t="str">
        <f aca="false">SoilVeg!D274</f>
        <v>VPT</v>
      </c>
      <c r="C274" s="1" t="str">
        <f aca="false">SoilVeg!A274</f>
        <v>SICVPT</v>
      </c>
      <c r="D274" s="0" t="n">
        <f aca="false">IF(VLOOKUP(SoilVeg!C274,LU!$A$2:$O$27,15,FALSE())=0,VLOOKUP(A274,Soil!$B$2:$R$14,8,FALSE()),0.000000000001)</f>
        <v>1E-012</v>
      </c>
      <c r="E274" s="0" t="n">
        <f aca="false">IF(VLOOKUP(SoilVeg!C274,LU!$A$2:$O$27,15,FALSE())=0,VLOOKUP(A274,Soil!$B$2:$R$14,12,FALSE()),0.000000000001)</f>
        <v>1E-012</v>
      </c>
      <c r="F274" s="0" t="n">
        <f aca="false">VLOOKUP(A274,Soil!$B$2:$P$17,14,FALSE())</f>
        <v>0.01</v>
      </c>
      <c r="G274" s="0" t="n">
        <f aca="false">VLOOKUP(B274,LU!$B$1:$N$51,6,FALSE())</f>
        <v>0</v>
      </c>
      <c r="H274" s="0" t="n">
        <f aca="false">VLOOKUP(B274,LU!$B$1:$N$51,7,FALSE())</f>
        <v>0</v>
      </c>
      <c r="I274" s="0" t="n">
        <f aca="false">VLOOKUP(B274,LU!$B$1:$N$51,8,FALSE())</f>
        <v>150</v>
      </c>
      <c r="J274" s="0" t="n">
        <f aca="false">VLOOKUP(A274,Soil!$B$2:$P$17,13,FALSE())</f>
        <v>1.6665</v>
      </c>
      <c r="K274" s="0" t="n">
        <f aca="false">VLOOKUP(B274,LU!$B$1:$N$51,5,FALSE())</f>
        <v>0.01</v>
      </c>
      <c r="L274" s="0" t="n">
        <f aca="false">VLOOKUP(A274,Soil!$B$2:$P$17,15,FALSE())</f>
        <v>0.6358</v>
      </c>
      <c r="M274" s="0" t="n">
        <f aca="false">SoilVeg!G274</f>
        <v>100</v>
      </c>
      <c r="N274" s="0" t="n">
        <f aca="false">SoilVeg!H274</f>
        <v>1</v>
      </c>
      <c r="O274" s="0" t="n">
        <f aca="false">VLOOKUP(A274,Soil!$B$2:$S$14,18,FALSE())</f>
        <v>0.01</v>
      </c>
    </row>
    <row r="275" customFormat="false" ht="14.25" hidden="false" customHeight="false" outlineLevel="0" collapsed="false">
      <c r="A275" s="1" t="str">
        <f aca="false">SoilVeg!B275</f>
        <v>SIC</v>
      </c>
      <c r="B275" s="1" t="str">
        <f aca="false">SoilVeg!D275</f>
        <v>MOK</v>
      </c>
      <c r="C275" s="1" t="str">
        <f aca="false">SoilVeg!A275</f>
        <v>SICMOK</v>
      </c>
      <c r="D275" s="0" t="n">
        <f aca="false">IF(VLOOKUP(SoilVeg!C275,LU!$A$2:$O$27,15,FALSE())=0,VLOOKUP(A275,Soil!$B$2:$R$14,8,FALSE()),0.000000000001)</f>
        <v>1.85384907407407E-006</v>
      </c>
      <c r="E275" s="0" t="n">
        <f aca="false">IF(VLOOKUP(SoilVeg!C275,LU!$A$2:$O$27,15,FALSE())=0,VLOOKUP(A275,Soil!$B$2:$R$14,12,FALSE()),0.000000000001)</f>
        <v>2.43807806636077E-005</v>
      </c>
      <c r="F275" s="0" t="n">
        <f aca="false">VLOOKUP(A275,Soil!$B$2:$P$17,14,FALSE())</f>
        <v>0.01</v>
      </c>
      <c r="G275" s="0" t="n">
        <f aca="false">VLOOKUP(B275,LU!$B$1:$N$51,6,FALSE())</f>
        <v>1.35454545455</v>
      </c>
      <c r="H275" s="0" t="n">
        <f aca="false">VLOOKUP(B275,LU!$B$1:$N$51,7,FALSE())</f>
        <v>0.62272727273</v>
      </c>
      <c r="I275" s="0" t="n">
        <f aca="false">VLOOKUP(B275,LU!$B$1:$N$51,8,FALSE())</f>
        <v>10</v>
      </c>
      <c r="J275" s="0" t="n">
        <f aca="false">VLOOKUP(A275,Soil!$B$2:$P$17,13,FALSE())</f>
        <v>1.6665</v>
      </c>
      <c r="K275" s="0" t="n">
        <f aca="false">VLOOKUP(B275,LU!$B$1:$N$51,5,FALSE())</f>
        <v>0.4</v>
      </c>
      <c r="L275" s="0" t="n">
        <f aca="false">VLOOKUP(A275,Soil!$B$2:$P$17,15,FALSE())</f>
        <v>0.6358</v>
      </c>
      <c r="M275" s="0" t="n">
        <f aca="false">SoilVeg!G275</f>
        <v>23</v>
      </c>
      <c r="N275" s="0" t="n">
        <f aca="false">SoilVeg!H275</f>
        <v>0.305</v>
      </c>
      <c r="O275" s="0" t="n">
        <f aca="false">VLOOKUP(A275,Soil!$B$2:$S$14,18,FALSE())</f>
        <v>0.01</v>
      </c>
    </row>
    <row r="276" customFormat="false" ht="14.25" hidden="false" customHeight="false" outlineLevel="0" collapsed="false">
      <c r="A276" s="1" t="str">
        <f aca="false">SoilVeg!B276</f>
        <v>SIC</v>
      </c>
      <c r="B276" s="1" t="str">
        <f aca="false">SoilVeg!D276</f>
        <v>RET</v>
      </c>
      <c r="C276" s="1" t="str">
        <f aca="false">SoilVeg!A276</f>
        <v>SICRET</v>
      </c>
      <c r="D276" s="0" t="n">
        <f aca="false">IF(VLOOKUP(SoilVeg!C276,LU!$A$2:$O$27,15,FALSE())=0,VLOOKUP(A276,Soil!$B$2:$R$14,8,FALSE()),0.000000000001)</f>
        <v>1.85384907407407E-006</v>
      </c>
      <c r="E276" s="0" t="n">
        <f aca="false">IF(VLOOKUP(SoilVeg!C276,LU!$A$2:$O$27,15,FALSE())=0,VLOOKUP(A276,Soil!$B$2:$R$14,12,FALSE()),0.000000000001)</f>
        <v>2.43807806636077E-005</v>
      </c>
      <c r="F276" s="0" t="n">
        <f aca="false">VLOOKUP(A276,Soil!$B$2:$P$17,14,FALSE())</f>
        <v>0.01</v>
      </c>
      <c r="G276" s="0" t="n">
        <f aca="false">VLOOKUP(B276,LU!$B$1:$N$51,6,FALSE())</f>
        <v>1.1</v>
      </c>
      <c r="H276" s="0" t="n">
        <f aca="false">VLOOKUP(B276,LU!$B$1:$N$51,7,FALSE())</f>
        <v>0.4</v>
      </c>
      <c r="I276" s="0" t="n">
        <f aca="false">VLOOKUP(B276,LU!$B$1:$N$51,8,FALSE())</f>
        <v>150</v>
      </c>
      <c r="J276" s="0" t="n">
        <f aca="false">VLOOKUP(A276,Soil!$B$2:$P$17,13,FALSE())</f>
        <v>1.6665</v>
      </c>
      <c r="K276" s="0" t="n">
        <f aca="false">VLOOKUP(B276,LU!$B$1:$N$51,5,FALSE())</f>
        <v>0.275</v>
      </c>
      <c r="L276" s="0" t="n">
        <f aca="false">VLOOKUP(A276,Soil!$B$2:$P$17,15,FALSE())</f>
        <v>0.6358</v>
      </c>
      <c r="M276" s="0" t="n">
        <f aca="false">SoilVeg!G276</f>
        <v>23</v>
      </c>
      <c r="N276" s="0" t="n">
        <f aca="false">SoilVeg!H276</f>
        <v>0.305</v>
      </c>
      <c r="O276" s="0" t="n">
        <f aca="false">VLOOKUP(A276,Soil!$B$2:$S$14,18,FALSE())</f>
        <v>0.01</v>
      </c>
    </row>
    <row r="277" customFormat="false" ht="14.25" hidden="false" customHeight="false" outlineLevel="0" collapsed="false">
      <c r="A277" s="1" t="str">
        <f aca="false">SoilVeg!B277</f>
        <v>SICL</v>
      </c>
      <c r="B277" s="1" t="str">
        <f aca="false">SoilVeg!D277</f>
        <v>OP</v>
      </c>
      <c r="C277" s="1" t="str">
        <f aca="false">SoilVeg!A277</f>
        <v>SICLOP</v>
      </c>
      <c r="D277" s="0" t="n">
        <f aca="false">IF(VLOOKUP(SoilVeg!C277,LU!$A$2:$O$27,15,FALSE())=0,VLOOKUP(A277,Soil!$B$2:$R$14,8,FALSE()),0.000000000001)</f>
        <v>1.81567361111111E-006</v>
      </c>
      <c r="E277" s="0" t="n">
        <f aca="false">IF(VLOOKUP(SoilVeg!C277,LU!$A$2:$O$27,15,FALSE())=0,VLOOKUP(A277,Soil!$B$2:$R$14,12,FALSE()),0.000000000001)</f>
        <v>3.44617882372963E-005</v>
      </c>
      <c r="F277" s="0" t="n">
        <f aca="false">VLOOKUP(A277,Soil!$B$2:$P$17,14,FALSE())</f>
        <v>0.012</v>
      </c>
      <c r="G277" s="0" t="n">
        <f aca="false">VLOOKUP(B277,LU!$B$1:$N$51,6,FALSE())</f>
        <v>0.16</v>
      </c>
      <c r="H277" s="0" t="n">
        <f aca="false">VLOOKUP(B277,LU!$B$1:$N$51,7,FALSE())</f>
        <v>0.13</v>
      </c>
      <c r="I277" s="0" t="n">
        <f aca="false">VLOOKUP(B277,LU!$B$1:$N$51,8,FALSE())</f>
        <v>5</v>
      </c>
      <c r="J277" s="0" t="n">
        <f aca="false">VLOOKUP(A277,Soil!$B$2:$P$17,13,FALSE())</f>
        <v>1.7025</v>
      </c>
      <c r="K277" s="0" t="n">
        <f aca="false">VLOOKUP(B277,LU!$B$1:$N$51,5,FALSE())</f>
        <v>0.075</v>
      </c>
      <c r="L277" s="0" t="n">
        <f aca="false">VLOOKUP(A277,Soil!$B$2:$P$17,15,FALSE())</f>
        <v>0.6028</v>
      </c>
      <c r="M277" s="0" t="n">
        <f aca="false">SoilVeg!G277</f>
        <v>11.1</v>
      </c>
      <c r="N277" s="0" t="n">
        <f aca="false">SoilVeg!H277</f>
        <v>0.264</v>
      </c>
      <c r="O277" s="0" t="n">
        <f aca="false">VLOOKUP(A277,Soil!$B$2:$S$14,18,FALSE())</f>
        <v>0.01</v>
      </c>
    </row>
    <row r="278" customFormat="false" ht="14.25" hidden="false" customHeight="false" outlineLevel="0" collapsed="false">
      <c r="A278" s="1" t="str">
        <f aca="false">SoilVeg!B278</f>
        <v>SICL</v>
      </c>
      <c r="B278" s="1" t="str">
        <f aca="false">SoilVeg!D278</f>
        <v>OPTP</v>
      </c>
      <c r="C278" s="1" t="str">
        <f aca="false">SoilVeg!A278</f>
        <v>SICLOPTP</v>
      </c>
      <c r="D278" s="0" t="n">
        <f aca="false">IF(VLOOKUP(SoilVeg!C278,LU!$A$2:$O$27,15,FALSE())=0,VLOOKUP(A278,Soil!$B$2:$R$14,8,FALSE()),0.000000000001)</f>
        <v>1.81567361111111E-006</v>
      </c>
      <c r="E278" s="0" t="n">
        <f aca="false">IF(VLOOKUP(SoilVeg!C278,LU!$A$2:$O$27,15,FALSE())=0,VLOOKUP(A278,Soil!$B$2:$R$14,12,FALSE()),0.000000000001)</f>
        <v>3.44617882372963E-005</v>
      </c>
      <c r="F278" s="0" t="n">
        <f aca="false">VLOOKUP(A278,Soil!$B$2:$P$17,14,FALSE())</f>
        <v>0.012</v>
      </c>
      <c r="G278" s="0" t="n">
        <f aca="false">VLOOKUP(B278,LU!$B$1:$N$51,6,FALSE())</f>
        <v>1.1</v>
      </c>
      <c r="H278" s="0" t="n">
        <f aca="false">VLOOKUP(B278,LU!$B$1:$N$51,7,FALSE())</f>
        <v>0.4</v>
      </c>
      <c r="I278" s="0" t="n">
        <f aca="false">VLOOKUP(B278,LU!$B$1:$N$51,8,FALSE())</f>
        <v>7</v>
      </c>
      <c r="J278" s="0" t="n">
        <f aca="false">VLOOKUP(A278,Soil!$B$2:$P$17,13,FALSE())</f>
        <v>1.7025</v>
      </c>
      <c r="K278" s="0" t="n">
        <f aca="false">VLOOKUP(B278,LU!$B$1:$N$51,5,FALSE())</f>
        <v>0.275</v>
      </c>
      <c r="L278" s="0" t="n">
        <f aca="false">VLOOKUP(A278,Soil!$B$2:$P$17,15,FALSE())</f>
        <v>0.6028</v>
      </c>
      <c r="M278" s="0" t="n">
        <f aca="false">SoilVeg!G278</f>
        <v>22.2</v>
      </c>
      <c r="N278" s="0" t="n">
        <f aca="false">SoilVeg!H278</f>
        <v>0.264</v>
      </c>
      <c r="O278" s="0" t="n">
        <f aca="false">VLOOKUP(A278,Soil!$B$2:$S$14,18,FALSE())</f>
        <v>0.01</v>
      </c>
    </row>
    <row r="279" customFormat="false" ht="14.25" hidden="false" customHeight="false" outlineLevel="0" collapsed="false">
      <c r="A279" s="1" t="str">
        <f aca="false">SoilVeg!B279</f>
        <v>SICL</v>
      </c>
      <c r="B279" s="1" t="str">
        <f aca="false">SoilVeg!D279</f>
        <v>OPSR</v>
      </c>
      <c r="C279" s="1" t="str">
        <f aca="false">SoilVeg!A279</f>
        <v>SICLOPSR</v>
      </c>
      <c r="D279" s="0" t="n">
        <f aca="false">IF(VLOOKUP(SoilVeg!C279,LU!$A$2:$O$27,15,FALSE())=0,VLOOKUP(A279,Soil!$B$2:$R$14,8,FALSE()),0.000000000001)</f>
        <v>1.81567361111111E-006</v>
      </c>
      <c r="E279" s="0" t="n">
        <f aca="false">IF(VLOOKUP(SoilVeg!C279,LU!$A$2:$O$27,15,FALSE())=0,VLOOKUP(A279,Soil!$B$2:$R$14,12,FALSE()),0.000000000001)</f>
        <v>3.44617882372963E-005</v>
      </c>
      <c r="F279" s="0" t="n">
        <f aca="false">VLOOKUP(A279,Soil!$B$2:$P$17,14,FALSE())</f>
        <v>0.012</v>
      </c>
      <c r="G279" s="0" t="n">
        <f aca="false">VLOOKUP(B279,LU!$B$1:$N$51,6,FALSE())</f>
        <v>0.26</v>
      </c>
      <c r="H279" s="0" t="n">
        <f aca="false">VLOOKUP(B279,LU!$B$1:$N$51,7,FALSE())</f>
        <v>0.25</v>
      </c>
      <c r="I279" s="0" t="n">
        <f aca="false">VLOOKUP(B279,LU!$B$1:$N$51,8,FALSE())</f>
        <v>4</v>
      </c>
      <c r="J279" s="0" t="n">
        <f aca="false">VLOOKUP(A279,Soil!$B$2:$P$17,13,FALSE())</f>
        <v>1.7025</v>
      </c>
      <c r="K279" s="0" t="n">
        <f aca="false">VLOOKUP(B279,LU!$B$1:$N$51,5,FALSE())</f>
        <v>0.06</v>
      </c>
      <c r="L279" s="0" t="n">
        <f aca="false">VLOOKUP(A279,Soil!$B$2:$P$17,15,FALSE())</f>
        <v>0.6028</v>
      </c>
      <c r="M279" s="0" t="n">
        <f aca="false">SoilVeg!G279</f>
        <v>8.88</v>
      </c>
      <c r="N279" s="0" t="n">
        <f aca="false">SoilVeg!H279</f>
        <v>0.264</v>
      </c>
      <c r="O279" s="0" t="n">
        <f aca="false">VLOOKUP(A279,Soil!$B$2:$S$14,18,FALSE())</f>
        <v>0.01</v>
      </c>
    </row>
    <row r="280" customFormat="false" ht="14.25" hidden="false" customHeight="false" outlineLevel="0" collapsed="false">
      <c r="A280" s="1" t="str">
        <f aca="false">SoilVeg!B280</f>
        <v>SICL</v>
      </c>
      <c r="B280" s="1" t="str">
        <f aca="false">SoilVeg!D280</f>
        <v>OPUR</v>
      </c>
      <c r="C280" s="1" t="str">
        <f aca="false">SoilVeg!A280</f>
        <v>SICLOPUR</v>
      </c>
      <c r="D280" s="0" t="n">
        <f aca="false">IF(VLOOKUP(SoilVeg!C280,LU!$A$2:$O$27,15,FALSE())=0,VLOOKUP(A280,Soil!$B$2:$R$14,8,FALSE()),0.000000000001)</f>
        <v>1.81567361111111E-006</v>
      </c>
      <c r="E280" s="0" t="n">
        <f aca="false">IF(VLOOKUP(SoilVeg!C280,LU!$A$2:$O$27,15,FALSE())=0,VLOOKUP(A280,Soil!$B$2:$R$14,12,FALSE()),0.000000000001)</f>
        <v>3.44617882372963E-005</v>
      </c>
      <c r="F280" s="0" t="n">
        <f aca="false">VLOOKUP(A280,Soil!$B$2:$P$17,14,FALSE())</f>
        <v>0.012</v>
      </c>
      <c r="G280" s="0" t="n">
        <f aca="false">VLOOKUP(B280,LU!$B$1:$N$51,6,FALSE())</f>
        <v>0.4</v>
      </c>
      <c r="H280" s="0" t="n">
        <f aca="false">VLOOKUP(B280,LU!$B$1:$N$51,7,FALSE())</f>
        <v>0.3</v>
      </c>
      <c r="I280" s="0" t="n">
        <f aca="false">VLOOKUP(B280,LU!$B$1:$N$51,8,FALSE())</f>
        <v>6</v>
      </c>
      <c r="J280" s="0" t="n">
        <f aca="false">VLOOKUP(A280,Soil!$B$2:$P$17,13,FALSE())</f>
        <v>1.7025</v>
      </c>
      <c r="K280" s="0" t="n">
        <f aca="false">VLOOKUP(B280,LU!$B$1:$N$51,5,FALSE())</f>
        <v>0.1</v>
      </c>
      <c r="L280" s="0" t="n">
        <f aca="false">VLOOKUP(A280,Soil!$B$2:$P$17,15,FALSE())</f>
        <v>0.6028</v>
      </c>
      <c r="M280" s="0" t="n">
        <f aca="false">SoilVeg!G280</f>
        <v>11.1</v>
      </c>
      <c r="N280" s="0" t="n">
        <f aca="false">SoilVeg!H280</f>
        <v>0.264</v>
      </c>
      <c r="O280" s="0" t="n">
        <f aca="false">VLOOKUP(A280,Soil!$B$2:$S$14,18,FALSE())</f>
        <v>0.01</v>
      </c>
    </row>
    <row r="281" customFormat="false" ht="14.25" hidden="false" customHeight="false" outlineLevel="0" collapsed="false">
      <c r="A281" s="1" t="str">
        <f aca="false">SoilVeg!B281</f>
        <v>SICL</v>
      </c>
      <c r="B281" s="1" t="str">
        <f aca="false">SoilVeg!D281</f>
        <v>OPU</v>
      </c>
      <c r="C281" s="1" t="str">
        <f aca="false">SoilVeg!A281</f>
        <v>SICLOPU</v>
      </c>
      <c r="D281" s="0" t="n">
        <f aca="false">IF(VLOOKUP(SoilVeg!C281,LU!$A$2:$O$27,15,FALSE())=0,VLOOKUP(A281,Soil!$B$2:$R$14,8,FALSE()),0.000000000001)</f>
        <v>1.81567361111111E-006</v>
      </c>
      <c r="E281" s="0" t="n">
        <f aca="false">IF(VLOOKUP(SoilVeg!C281,LU!$A$2:$O$27,15,FALSE())=0,VLOOKUP(A281,Soil!$B$2:$R$14,12,FALSE()),0.000000000001)</f>
        <v>3.44617882372963E-005</v>
      </c>
      <c r="F281" s="0" t="n">
        <f aca="false">VLOOKUP(A281,Soil!$B$2:$P$17,14,FALSE())</f>
        <v>0.012</v>
      </c>
      <c r="G281" s="0" t="n">
        <f aca="false">VLOOKUP(B281,LU!$B$1:$N$51,6,FALSE())</f>
        <v>0</v>
      </c>
      <c r="H281" s="0" t="n">
        <f aca="false">VLOOKUP(B281,LU!$B$1:$N$51,7,FALSE())</f>
        <v>0</v>
      </c>
      <c r="I281" s="0" t="n">
        <f aca="false">VLOOKUP(B281,LU!$B$1:$N$51,8,FALSE())</f>
        <v>3.5</v>
      </c>
      <c r="J281" s="0" t="n">
        <f aca="false">VLOOKUP(A281,Soil!$B$2:$P$17,13,FALSE())</f>
        <v>1.7025</v>
      </c>
      <c r="K281" s="0" t="n">
        <f aca="false">VLOOKUP(B281,LU!$B$1:$N$51,5,FALSE())</f>
        <v>0.03</v>
      </c>
      <c r="L281" s="0" t="n">
        <f aca="false">VLOOKUP(A281,Soil!$B$2:$P$17,15,FALSE())</f>
        <v>0.6028</v>
      </c>
      <c r="M281" s="0" t="n">
        <f aca="false">SoilVeg!G281</f>
        <v>7.4</v>
      </c>
      <c r="N281" s="0" t="n">
        <f aca="false">SoilVeg!H281</f>
        <v>0.264</v>
      </c>
      <c r="O281" s="0" t="n">
        <f aca="false">VLOOKUP(A281,Soil!$B$2:$S$14,18,FALSE())</f>
        <v>0.01</v>
      </c>
    </row>
    <row r="282" customFormat="false" ht="14.25" hidden="false" customHeight="false" outlineLevel="0" collapsed="false">
      <c r="A282" s="1" t="str">
        <f aca="false">SoilVeg!B282</f>
        <v>SICL</v>
      </c>
      <c r="B282" s="1" t="str">
        <f aca="false">SoilVeg!D282</f>
        <v>TP</v>
      </c>
      <c r="C282" s="1" t="str">
        <f aca="false">SoilVeg!A282</f>
        <v>SICLTP</v>
      </c>
      <c r="D282" s="0" t="n">
        <f aca="false">IF(VLOOKUP(SoilVeg!C282,LU!$A$2:$O$27,15,FALSE())=0,VLOOKUP(A282,Soil!$B$2:$R$14,8,FALSE()),0.000000000001)</f>
        <v>1.81567361111111E-006</v>
      </c>
      <c r="E282" s="0" t="n">
        <f aca="false">IF(VLOOKUP(SoilVeg!C282,LU!$A$2:$O$27,15,FALSE())=0,VLOOKUP(A282,Soil!$B$2:$R$14,12,FALSE()),0.000000000001)</f>
        <v>3.44617882372963E-005</v>
      </c>
      <c r="F282" s="0" t="n">
        <f aca="false">VLOOKUP(A282,Soil!$B$2:$P$17,14,FALSE())</f>
        <v>0.012</v>
      </c>
      <c r="G282" s="0" t="n">
        <f aca="false">VLOOKUP(B282,LU!$B$1:$N$51,6,FALSE())</f>
        <v>1.1</v>
      </c>
      <c r="H282" s="0" t="n">
        <f aca="false">VLOOKUP(B282,LU!$B$1:$N$51,7,FALSE())</f>
        <v>0.4</v>
      </c>
      <c r="I282" s="0" t="n">
        <f aca="false">VLOOKUP(B282,LU!$B$1:$N$51,8,FALSE())</f>
        <v>7</v>
      </c>
      <c r="J282" s="0" t="n">
        <f aca="false">VLOOKUP(A282,Soil!$B$2:$P$17,13,FALSE())</f>
        <v>1.7025</v>
      </c>
      <c r="K282" s="0" t="n">
        <f aca="false">VLOOKUP(B282,LU!$B$1:$N$51,5,FALSE())</f>
        <v>0.275</v>
      </c>
      <c r="L282" s="0" t="n">
        <f aca="false">VLOOKUP(A282,Soil!$B$2:$P$17,15,FALSE())</f>
        <v>0.6028</v>
      </c>
      <c r="M282" s="0" t="n">
        <f aca="false">SoilVeg!G282</f>
        <v>22.2</v>
      </c>
      <c r="N282" s="0" t="n">
        <f aca="false">SoilVeg!H282</f>
        <v>0.264</v>
      </c>
      <c r="O282" s="0" t="n">
        <f aca="false">VLOOKUP(A282,Soil!$B$2:$S$14,18,FALSE())</f>
        <v>0.01</v>
      </c>
    </row>
    <row r="283" customFormat="false" ht="14.25" hidden="false" customHeight="false" outlineLevel="0" collapsed="false">
      <c r="A283" s="1" t="str">
        <f aca="false">SoilVeg!B283</f>
        <v>SICL</v>
      </c>
      <c r="B283" s="1" t="str">
        <f aca="false">SoilVeg!D283</f>
        <v>LP</v>
      </c>
      <c r="C283" s="1" t="str">
        <f aca="false">SoilVeg!A283</f>
        <v>SICLLP</v>
      </c>
      <c r="D283" s="0" t="n">
        <f aca="false">IF(VLOOKUP(SoilVeg!C283,LU!$A$2:$O$27,15,FALSE())=0,VLOOKUP(A283,Soil!$B$2:$R$14,8,FALSE()),0.000000000001)</f>
        <v>1.81567361111111E-006</v>
      </c>
      <c r="E283" s="0" t="n">
        <f aca="false">IF(VLOOKUP(SoilVeg!C283,LU!$A$2:$O$27,15,FALSE())=0,VLOOKUP(A283,Soil!$B$2:$R$14,12,FALSE()),0.000000000001)</f>
        <v>3.44617882372963E-005</v>
      </c>
      <c r="F283" s="0" t="n">
        <f aca="false">VLOOKUP(A283,Soil!$B$2:$P$17,14,FALSE())</f>
        <v>0.012</v>
      </c>
      <c r="G283" s="0" t="n">
        <f aca="false">VLOOKUP(B283,LU!$B$1:$N$51,6,FALSE())</f>
        <v>3</v>
      </c>
      <c r="H283" s="0" t="n">
        <f aca="false">VLOOKUP(B283,LU!$B$1:$N$51,7,FALSE())</f>
        <v>0.62272727273</v>
      </c>
      <c r="I283" s="0" t="n">
        <f aca="false">VLOOKUP(B283,LU!$B$1:$N$51,8,FALSE())</f>
        <v>9.45454545455</v>
      </c>
      <c r="J283" s="0" t="n">
        <f aca="false">VLOOKUP(A283,Soil!$B$2:$P$17,13,FALSE())</f>
        <v>1.7025</v>
      </c>
      <c r="K283" s="0" t="n">
        <f aca="false">VLOOKUP(B283,LU!$B$1:$N$51,5,FALSE())</f>
        <v>0.4</v>
      </c>
      <c r="L283" s="0" t="n">
        <f aca="false">VLOOKUP(A283,Soil!$B$2:$P$17,15,FALSE())</f>
        <v>0.6028</v>
      </c>
      <c r="M283" s="0" t="n">
        <f aca="false">SoilVeg!G283</f>
        <v>22.2</v>
      </c>
      <c r="N283" s="0" t="n">
        <f aca="false">SoilVeg!H283</f>
        <v>0.264</v>
      </c>
      <c r="O283" s="0" t="n">
        <f aca="false">VLOOKUP(A283,Soil!$B$2:$S$14,18,FALSE())</f>
        <v>0.01</v>
      </c>
    </row>
    <row r="284" customFormat="false" ht="14.25" hidden="false" customHeight="false" outlineLevel="0" collapsed="false">
      <c r="A284" s="1" t="str">
        <f aca="false">SoilVeg!B284</f>
        <v>SICL</v>
      </c>
      <c r="B284" s="1" t="str">
        <f aca="false">SoilVeg!D284</f>
        <v>LPL</v>
      </c>
      <c r="C284" s="1" t="str">
        <f aca="false">SoilVeg!A284</f>
        <v>SICLLPL</v>
      </c>
      <c r="D284" s="0" t="n">
        <f aca="false">IF(VLOOKUP(SoilVeg!C284,LU!$A$2:$O$27,15,FALSE())=0,VLOOKUP(A284,Soil!$B$2:$R$14,8,FALSE()),0.000000000001)</f>
        <v>1.81567361111111E-006</v>
      </c>
      <c r="E284" s="0" t="n">
        <f aca="false">IF(VLOOKUP(SoilVeg!C284,LU!$A$2:$O$27,15,FALSE())=0,VLOOKUP(A284,Soil!$B$2:$R$14,12,FALSE()),0.000000000001)</f>
        <v>3.44617882372963E-005</v>
      </c>
      <c r="F284" s="0" t="n">
        <f aca="false">VLOOKUP(A284,Soil!$B$2:$P$17,14,FALSE())</f>
        <v>0.012</v>
      </c>
      <c r="G284" s="0" t="n">
        <f aca="false">VLOOKUP(B284,LU!$B$1:$N$51,6,FALSE())</f>
        <v>4</v>
      </c>
      <c r="H284" s="0" t="n">
        <f aca="false">VLOOKUP(B284,LU!$B$1:$N$51,7,FALSE())</f>
        <v>0.62272727273</v>
      </c>
      <c r="I284" s="0" t="n">
        <f aca="false">VLOOKUP(B284,LU!$B$1:$N$51,8,FALSE())</f>
        <v>10.5</v>
      </c>
      <c r="J284" s="0" t="n">
        <f aca="false">VLOOKUP(A284,Soil!$B$2:$P$17,13,FALSE())</f>
        <v>1.7025</v>
      </c>
      <c r="K284" s="0" t="n">
        <f aca="false">VLOOKUP(B284,LU!$B$1:$N$51,5,FALSE())</f>
        <v>0.6</v>
      </c>
      <c r="L284" s="0" t="n">
        <f aca="false">VLOOKUP(A284,Soil!$B$2:$P$17,15,FALSE())</f>
        <v>0.6028</v>
      </c>
      <c r="M284" s="0" t="n">
        <f aca="false">SoilVeg!G284</f>
        <v>22.2</v>
      </c>
      <c r="N284" s="0" t="n">
        <f aca="false">SoilVeg!H284</f>
        <v>0.264</v>
      </c>
      <c r="O284" s="0" t="n">
        <f aca="false">VLOOKUP(A284,Soil!$B$2:$S$14,18,FALSE())</f>
        <v>0.01</v>
      </c>
    </row>
    <row r="285" customFormat="false" ht="14.25" hidden="false" customHeight="false" outlineLevel="0" collapsed="false">
      <c r="A285" s="1" t="str">
        <f aca="false">SoilVeg!B285</f>
        <v>SICL</v>
      </c>
      <c r="B285" s="1" t="str">
        <f aca="false">SoilVeg!D285</f>
        <v>LPJ</v>
      </c>
      <c r="C285" s="1" t="str">
        <f aca="false">SoilVeg!A285</f>
        <v>SICLLPJ</v>
      </c>
      <c r="D285" s="0" t="n">
        <f aca="false">IF(VLOOKUP(SoilVeg!C285,LU!$A$2:$O$27,15,FALSE())=0,VLOOKUP(A285,Soil!$B$2:$R$14,8,FALSE()),0.000000000001)</f>
        <v>1.81567361111111E-006</v>
      </c>
      <c r="E285" s="0" t="n">
        <f aca="false">IF(VLOOKUP(SoilVeg!C285,LU!$A$2:$O$27,15,FALSE())=0,VLOOKUP(A285,Soil!$B$2:$R$14,12,FALSE()),0.000000000001)</f>
        <v>3.44617882372963E-005</v>
      </c>
      <c r="F285" s="0" t="n">
        <f aca="false">VLOOKUP(A285,Soil!$B$2:$P$17,14,FALSE())</f>
        <v>0.012</v>
      </c>
      <c r="G285" s="0" t="n">
        <f aca="false">VLOOKUP(B285,LU!$B$1:$N$51,6,FALSE())</f>
        <v>3</v>
      </c>
      <c r="H285" s="0" t="n">
        <f aca="false">VLOOKUP(B285,LU!$B$1:$N$51,7,FALSE())</f>
        <v>0.62272727273</v>
      </c>
      <c r="I285" s="0" t="n">
        <f aca="false">VLOOKUP(B285,LU!$B$1:$N$51,8,FALSE())</f>
        <v>6.5</v>
      </c>
      <c r="J285" s="0" t="n">
        <f aca="false">VLOOKUP(A285,Soil!$B$2:$P$17,13,FALSE())</f>
        <v>1.7025</v>
      </c>
      <c r="K285" s="0" t="n">
        <f aca="false">VLOOKUP(B285,LU!$B$1:$N$51,5,FALSE())</f>
        <v>0.35</v>
      </c>
      <c r="L285" s="0" t="n">
        <f aca="false">VLOOKUP(A285,Soil!$B$2:$P$17,15,FALSE())</f>
        <v>0.6028</v>
      </c>
      <c r="M285" s="0" t="n">
        <f aca="false">SoilVeg!G285</f>
        <v>22.2</v>
      </c>
      <c r="N285" s="0" t="n">
        <f aca="false">SoilVeg!H285</f>
        <v>0.264</v>
      </c>
      <c r="O285" s="0" t="n">
        <f aca="false">VLOOKUP(A285,Soil!$B$2:$S$14,18,FALSE())</f>
        <v>0.01</v>
      </c>
    </row>
    <row r="286" customFormat="false" ht="14.25" hidden="false" customHeight="false" outlineLevel="0" collapsed="false">
      <c r="A286" s="1" t="str">
        <f aca="false">SoilVeg!B286</f>
        <v>SICL</v>
      </c>
      <c r="B286" s="1" t="str">
        <f aca="false">SoilVeg!D286</f>
        <v>LPS</v>
      </c>
      <c r="C286" s="1" t="str">
        <f aca="false">SoilVeg!A286</f>
        <v>SICLLPS</v>
      </c>
      <c r="D286" s="0" t="n">
        <f aca="false">IF(VLOOKUP(SoilVeg!C286,LU!$A$2:$O$27,15,FALSE())=0,VLOOKUP(A286,Soil!$B$2:$R$14,8,FALSE()),0.000000000001)</f>
        <v>1.81567361111111E-006</v>
      </c>
      <c r="E286" s="0" t="n">
        <f aca="false">IF(VLOOKUP(SoilVeg!C286,LU!$A$2:$O$27,15,FALSE())=0,VLOOKUP(A286,Soil!$B$2:$R$14,12,FALSE()),0.000000000001)</f>
        <v>3.44617882372963E-005</v>
      </c>
      <c r="F286" s="0" t="n">
        <f aca="false">VLOOKUP(A286,Soil!$B$2:$P$17,14,FALSE())</f>
        <v>0.012</v>
      </c>
      <c r="G286" s="0" t="n">
        <f aca="false">VLOOKUP(B286,LU!$B$1:$N$51,6,FALSE())</f>
        <v>4.5</v>
      </c>
      <c r="H286" s="0" t="n">
        <f aca="false">VLOOKUP(B286,LU!$B$1:$N$51,7,FALSE())</f>
        <v>0.8</v>
      </c>
      <c r="I286" s="0" t="n">
        <f aca="false">VLOOKUP(B286,LU!$B$1:$N$51,8,FALSE())</f>
        <v>15</v>
      </c>
      <c r="J286" s="0" t="n">
        <f aca="false">VLOOKUP(A286,Soil!$B$2:$P$17,13,FALSE())</f>
        <v>1.7025</v>
      </c>
      <c r="K286" s="0" t="n">
        <f aca="false">VLOOKUP(B286,LU!$B$1:$N$51,5,FALSE())</f>
        <v>0.8</v>
      </c>
      <c r="L286" s="0" t="n">
        <f aca="false">VLOOKUP(A286,Soil!$B$2:$P$17,15,FALSE())</f>
        <v>0.6028</v>
      </c>
      <c r="M286" s="0" t="n">
        <f aca="false">SoilVeg!G286</f>
        <v>22.2</v>
      </c>
      <c r="N286" s="0" t="n">
        <f aca="false">SoilVeg!H286</f>
        <v>0.264</v>
      </c>
      <c r="O286" s="0" t="n">
        <f aca="false">VLOOKUP(A286,Soil!$B$2:$S$14,18,FALSE())</f>
        <v>0.01</v>
      </c>
    </row>
    <row r="287" customFormat="false" ht="14.25" hidden="false" customHeight="false" outlineLevel="0" collapsed="false">
      <c r="A287" s="1" t="str">
        <f aca="false">SoilVeg!B287</f>
        <v>SICL</v>
      </c>
      <c r="B287" s="1" t="str">
        <f aca="false">SoilVeg!D287</f>
        <v>LPK</v>
      </c>
      <c r="C287" s="1" t="str">
        <f aca="false">SoilVeg!A287</f>
        <v>SICLLPK</v>
      </c>
      <c r="D287" s="0" t="n">
        <f aca="false">IF(VLOOKUP(SoilVeg!C287,LU!$A$2:$O$27,15,FALSE())=0,VLOOKUP(A287,Soil!$B$2:$R$14,8,FALSE()),0.000000000001)</f>
        <v>1.81567361111111E-006</v>
      </c>
      <c r="E287" s="0" t="n">
        <f aca="false">IF(VLOOKUP(SoilVeg!C287,LU!$A$2:$O$27,15,FALSE())=0,VLOOKUP(A287,Soil!$B$2:$R$14,12,FALSE()),0.000000000001)</f>
        <v>3.44617882372963E-005</v>
      </c>
      <c r="F287" s="0" t="n">
        <f aca="false">VLOOKUP(A287,Soil!$B$2:$P$17,14,FALSE())</f>
        <v>0.012</v>
      </c>
      <c r="G287" s="0" t="n">
        <f aca="false">VLOOKUP(B287,LU!$B$1:$N$51,6,FALSE())</f>
        <v>3</v>
      </c>
      <c r="H287" s="0" t="n">
        <f aca="false">VLOOKUP(B287,LU!$B$1:$N$51,7,FALSE())</f>
        <v>0.6</v>
      </c>
      <c r="I287" s="0" t="n">
        <f aca="false">VLOOKUP(B287,LU!$B$1:$N$51,8,FALSE())</f>
        <v>15</v>
      </c>
      <c r="J287" s="0" t="n">
        <f aca="false">VLOOKUP(A287,Soil!$B$2:$P$17,13,FALSE())</f>
        <v>1.7025</v>
      </c>
      <c r="K287" s="0" t="n">
        <f aca="false">VLOOKUP(B287,LU!$B$1:$N$51,5,FALSE())</f>
        <v>0.8</v>
      </c>
      <c r="L287" s="0" t="n">
        <f aca="false">VLOOKUP(A287,Soil!$B$2:$P$17,15,FALSE())</f>
        <v>0.6028</v>
      </c>
      <c r="M287" s="0" t="n">
        <f aca="false">SoilVeg!G287</f>
        <v>22.2</v>
      </c>
      <c r="N287" s="0" t="n">
        <f aca="false">SoilVeg!H287</f>
        <v>0.264</v>
      </c>
      <c r="O287" s="0" t="n">
        <f aca="false">VLOOKUP(A287,Soil!$B$2:$S$14,18,FALSE())</f>
        <v>0.01</v>
      </c>
    </row>
    <row r="288" customFormat="false" ht="14.25" hidden="false" customHeight="false" outlineLevel="0" collapsed="false">
      <c r="A288" s="1" t="str">
        <f aca="false">SoilVeg!B288</f>
        <v>SICL</v>
      </c>
      <c r="B288" s="1" t="str">
        <f aca="false">SoilVeg!D288</f>
        <v>AZP</v>
      </c>
      <c r="C288" s="1" t="str">
        <f aca="false">SoilVeg!A288</f>
        <v>SICLAZP</v>
      </c>
      <c r="D288" s="0" t="n">
        <f aca="false">IF(VLOOKUP(SoilVeg!C288,LU!$A$2:$O$27,15,FALSE())=0,VLOOKUP(A288,Soil!$B$2:$R$14,8,FALSE()),0.000000000001)</f>
        <v>1E-012</v>
      </c>
      <c r="E288" s="0" t="n">
        <f aca="false">IF(VLOOKUP(SoilVeg!C288,LU!$A$2:$O$27,15,FALSE())=0,VLOOKUP(A288,Soil!$B$2:$R$14,12,FALSE()),0.000000000001)</f>
        <v>1E-012</v>
      </c>
      <c r="F288" s="0" t="n">
        <f aca="false">VLOOKUP(A288,Soil!$B$2:$P$17,14,FALSE())</f>
        <v>0.012</v>
      </c>
      <c r="G288" s="0" t="n">
        <f aca="false">VLOOKUP(B288,LU!$B$1:$N$51,6,FALSE())</f>
        <v>0</v>
      </c>
      <c r="H288" s="0" t="n">
        <f aca="false">VLOOKUP(B288,LU!$B$1:$N$51,7,FALSE())</f>
        <v>0</v>
      </c>
      <c r="I288" s="0" t="n">
        <f aca="false">VLOOKUP(B288,LU!$B$1:$N$51,8,FALSE())</f>
        <v>2.5</v>
      </c>
      <c r="J288" s="0" t="n">
        <f aca="false">VLOOKUP(A288,Soil!$B$2:$P$17,13,FALSE())</f>
        <v>1.7025</v>
      </c>
      <c r="K288" s="0" t="n">
        <f aca="false">VLOOKUP(B288,LU!$B$1:$N$51,5,FALSE())</f>
        <v>0.05</v>
      </c>
      <c r="L288" s="0" t="n">
        <f aca="false">VLOOKUP(A288,Soil!$B$2:$P$17,15,FALSE())</f>
        <v>0.6028</v>
      </c>
      <c r="M288" s="0" t="n">
        <f aca="false">SoilVeg!G288</f>
        <v>100</v>
      </c>
      <c r="N288" s="0" t="n">
        <f aca="false">SoilVeg!H288</f>
        <v>1</v>
      </c>
      <c r="O288" s="0" t="n">
        <f aca="false">VLOOKUP(A288,Soil!$B$2:$S$14,18,FALSE())</f>
        <v>0.01</v>
      </c>
    </row>
    <row r="289" customFormat="false" ht="14.25" hidden="false" customHeight="false" outlineLevel="0" collapsed="false">
      <c r="A289" s="1" t="str">
        <f aca="false">SoilVeg!B289</f>
        <v>SICL</v>
      </c>
      <c r="B289" s="1" t="str">
        <f aca="false">SoilVeg!D289</f>
        <v>AZPN</v>
      </c>
      <c r="C289" s="1" t="str">
        <f aca="false">SoilVeg!A289</f>
        <v>SICLAZPN</v>
      </c>
      <c r="D289" s="0" t="n">
        <f aca="false">IF(VLOOKUP(SoilVeg!C289,LU!$A$2:$O$27,15,FALSE())=0,VLOOKUP(A289,Soil!$B$2:$R$14,8,FALSE()),0.000000000001)</f>
        <v>1E-012</v>
      </c>
      <c r="E289" s="0" t="n">
        <f aca="false">IF(VLOOKUP(SoilVeg!C289,LU!$A$2:$O$27,15,FALSE())=0,VLOOKUP(A289,Soil!$B$2:$R$14,12,FALSE()),0.000000000001)</f>
        <v>1E-012</v>
      </c>
      <c r="F289" s="0" t="n">
        <f aca="false">VLOOKUP(A289,Soil!$B$2:$P$17,14,FALSE())</f>
        <v>0.012</v>
      </c>
      <c r="G289" s="0" t="n">
        <f aca="false">VLOOKUP(B289,LU!$B$1:$N$51,6,FALSE())</f>
        <v>0</v>
      </c>
      <c r="H289" s="0" t="n">
        <f aca="false">VLOOKUP(B289,LU!$B$1:$N$51,7,FALSE())</f>
        <v>0</v>
      </c>
      <c r="I289" s="0" t="n">
        <f aca="false">VLOOKUP(B289,LU!$B$1:$N$51,8,FALSE())</f>
        <v>0</v>
      </c>
      <c r="J289" s="0" t="n">
        <f aca="false">VLOOKUP(A289,Soil!$B$2:$P$17,13,FALSE())</f>
        <v>1.7025</v>
      </c>
      <c r="K289" s="0" t="n">
        <f aca="false">VLOOKUP(B289,LU!$B$1:$N$51,5,FALSE())</f>
        <v>0.01</v>
      </c>
      <c r="L289" s="0" t="n">
        <f aca="false">VLOOKUP(A289,Soil!$B$2:$P$17,15,FALSE())</f>
        <v>0.6028</v>
      </c>
      <c r="M289" s="0" t="n">
        <f aca="false">SoilVeg!G289</f>
        <v>100</v>
      </c>
      <c r="N289" s="0" t="n">
        <f aca="false">SoilVeg!H289</f>
        <v>1</v>
      </c>
      <c r="O289" s="0" t="n">
        <f aca="false">VLOOKUP(A289,Soil!$B$2:$S$14,18,FALSE())</f>
        <v>0.01</v>
      </c>
    </row>
    <row r="290" customFormat="false" ht="14.25" hidden="false" customHeight="false" outlineLevel="0" collapsed="false">
      <c r="A290" s="1" t="str">
        <f aca="false">SoilVeg!B290</f>
        <v>SICL</v>
      </c>
      <c r="B290" s="1" t="str">
        <f aca="false">SoilVeg!D290</f>
        <v>AZPPL</v>
      </c>
      <c r="C290" s="1" t="str">
        <f aca="false">SoilVeg!A290</f>
        <v>SICLAZPPL</v>
      </c>
      <c r="D290" s="0" t="n">
        <f aca="false">IF(VLOOKUP(SoilVeg!C290,LU!$A$2:$O$27,15,FALSE())=0,VLOOKUP(A290,Soil!$B$2:$R$14,8,FALSE()),0.000000000001)</f>
        <v>1.81567361111111E-006</v>
      </c>
      <c r="E290" s="0" t="n">
        <f aca="false">IF(VLOOKUP(SoilVeg!C290,LU!$A$2:$O$27,15,FALSE())=0,VLOOKUP(A290,Soil!$B$2:$R$14,12,FALSE()),0.000000000001)</f>
        <v>3.44617882372963E-005</v>
      </c>
      <c r="F290" s="0" t="n">
        <f aca="false">VLOOKUP(A290,Soil!$B$2:$P$17,14,FALSE())</f>
        <v>0.012</v>
      </c>
      <c r="G290" s="0" t="n">
        <f aca="false">VLOOKUP(B290,LU!$B$1:$N$51,6,FALSE())</f>
        <v>0</v>
      </c>
      <c r="H290" s="0" t="n">
        <f aca="false">VLOOKUP(B290,LU!$B$1:$N$51,7,FALSE())</f>
        <v>0</v>
      </c>
      <c r="I290" s="0" t="n">
        <f aca="false">VLOOKUP(B290,LU!$B$1:$N$51,8,FALSE())</f>
        <v>2.5</v>
      </c>
      <c r="J290" s="0" t="n">
        <f aca="false">VLOOKUP(A290,Soil!$B$2:$P$17,13,FALSE())</f>
        <v>1.7025</v>
      </c>
      <c r="K290" s="0" t="n">
        <f aca="false">VLOOKUP(B290,LU!$B$1:$N$51,5,FALSE())</f>
        <v>0.02</v>
      </c>
      <c r="L290" s="0" t="n">
        <f aca="false">VLOOKUP(A290,Soil!$B$2:$P$17,15,FALSE())</f>
        <v>0.6028</v>
      </c>
      <c r="M290" s="0" t="n">
        <f aca="false">SoilVeg!G290</f>
        <v>0.222</v>
      </c>
      <c r="N290" s="0" t="n">
        <f aca="false">SoilVeg!H290</f>
        <v>0.264</v>
      </c>
      <c r="O290" s="0" t="n">
        <f aca="false">VLOOKUP(A290,Soil!$B$2:$S$14,18,FALSE())</f>
        <v>0.01</v>
      </c>
    </row>
    <row r="291" customFormat="false" ht="14.25" hidden="false" customHeight="false" outlineLevel="0" collapsed="false">
      <c r="A291" s="1" t="str">
        <f aca="false">SoilVeg!B291</f>
        <v>SICL</v>
      </c>
      <c r="B291" s="1" t="str">
        <f aca="false">SoilVeg!D291</f>
        <v>AZPP</v>
      </c>
      <c r="C291" s="1" t="str">
        <f aca="false">SoilVeg!A291</f>
        <v>SICLAZPP</v>
      </c>
      <c r="D291" s="0" t="n">
        <f aca="false">IF(VLOOKUP(SoilVeg!C291,LU!$A$2:$O$27,15,FALSE())=0,VLOOKUP(A291,Soil!$B$2:$R$14,8,FALSE()),0.000000000001)</f>
        <v>1.81567361111111E-006</v>
      </c>
      <c r="E291" s="0" t="n">
        <f aca="false">IF(VLOOKUP(SoilVeg!C291,LU!$A$2:$O$27,15,FALSE())=0,VLOOKUP(A291,Soil!$B$2:$R$14,12,FALSE()),0.000000000001)</f>
        <v>3.44617882372963E-005</v>
      </c>
      <c r="F291" s="0" t="n">
        <f aca="false">VLOOKUP(A291,Soil!$B$2:$P$17,14,FALSE())</f>
        <v>0.012</v>
      </c>
      <c r="G291" s="0" t="n">
        <f aca="false">VLOOKUP(B291,LU!$B$1:$N$51,6,FALSE())</f>
        <v>0</v>
      </c>
      <c r="H291" s="0" t="n">
        <f aca="false">VLOOKUP(B291,LU!$B$1:$N$51,7,FALSE())</f>
        <v>0</v>
      </c>
      <c r="I291" s="0" t="n">
        <f aca="false">VLOOKUP(B291,LU!$B$1:$N$51,8,FALSE())</f>
        <v>7</v>
      </c>
      <c r="J291" s="0" t="n">
        <f aca="false">VLOOKUP(A291,Soil!$B$2:$P$17,13,FALSE())</f>
        <v>1.7025</v>
      </c>
      <c r="K291" s="0" t="n">
        <f aca="false">VLOOKUP(B291,LU!$B$1:$N$51,5,FALSE())</f>
        <v>0.1</v>
      </c>
      <c r="L291" s="0" t="n">
        <f aca="false">VLOOKUP(A291,Soil!$B$2:$P$17,15,FALSE())</f>
        <v>0.6028</v>
      </c>
      <c r="M291" s="0" t="n">
        <f aca="false">SoilVeg!G291</f>
        <v>22.2</v>
      </c>
      <c r="N291" s="0" t="n">
        <f aca="false">SoilVeg!H291</f>
        <v>0.264</v>
      </c>
      <c r="O291" s="0" t="n">
        <f aca="false">VLOOKUP(A291,Soil!$B$2:$S$14,18,FALSE())</f>
        <v>0.01</v>
      </c>
    </row>
    <row r="292" customFormat="false" ht="14.25" hidden="false" customHeight="false" outlineLevel="0" collapsed="false">
      <c r="A292" s="1" t="str">
        <f aca="false">SoilVeg!B292</f>
        <v>SICL</v>
      </c>
      <c r="B292" s="1" t="str">
        <f aca="false">SoilVeg!D292</f>
        <v>ETK</v>
      </c>
      <c r="C292" s="1" t="str">
        <f aca="false">SoilVeg!A292</f>
        <v>SICLETK</v>
      </c>
      <c r="D292" s="0" t="n">
        <f aca="false">IF(VLOOKUP(SoilVeg!C292,LU!$A$2:$O$27,15,FALSE())=0,VLOOKUP(A292,Soil!$B$2:$R$14,8,FALSE()),0.000000000001)</f>
        <v>1.81567361111111E-006</v>
      </c>
      <c r="E292" s="0" t="n">
        <f aca="false">IF(VLOOKUP(SoilVeg!C292,LU!$A$2:$O$27,15,FALSE())=0,VLOOKUP(A292,Soil!$B$2:$R$14,12,FALSE()),0.000000000001)</f>
        <v>3.44617882372963E-005</v>
      </c>
      <c r="F292" s="0" t="n">
        <f aca="false">VLOOKUP(A292,Soil!$B$2:$P$17,14,FALSE())</f>
        <v>0.012</v>
      </c>
      <c r="G292" s="0" t="n">
        <f aca="false">VLOOKUP(B292,LU!$B$1:$N$51,6,FALSE())</f>
        <v>1.4</v>
      </c>
      <c r="H292" s="0" t="n">
        <f aca="false">VLOOKUP(B292,LU!$B$1:$N$51,7,FALSE())</f>
        <v>0.65</v>
      </c>
      <c r="I292" s="0" t="n">
        <f aca="false">VLOOKUP(B292,LU!$B$1:$N$51,8,FALSE())</f>
        <v>8</v>
      </c>
      <c r="J292" s="0" t="n">
        <f aca="false">VLOOKUP(A292,Soil!$B$2:$P$17,13,FALSE())</f>
        <v>1.7025</v>
      </c>
      <c r="K292" s="0" t="n">
        <f aca="false">VLOOKUP(B292,LU!$B$1:$N$51,5,FALSE())</f>
        <v>0.35</v>
      </c>
      <c r="L292" s="0" t="n">
        <f aca="false">VLOOKUP(A292,Soil!$B$2:$P$17,15,FALSE())</f>
        <v>0.6028</v>
      </c>
      <c r="M292" s="0" t="n">
        <f aca="false">SoilVeg!G292</f>
        <v>22.2</v>
      </c>
      <c r="N292" s="0" t="n">
        <f aca="false">SoilVeg!H292</f>
        <v>0.264</v>
      </c>
      <c r="O292" s="0" t="n">
        <f aca="false">VLOOKUP(A292,Soil!$B$2:$S$14,18,FALSE())</f>
        <v>0.01</v>
      </c>
    </row>
    <row r="293" customFormat="false" ht="14.25" hidden="false" customHeight="false" outlineLevel="0" collapsed="false">
      <c r="A293" s="1" t="str">
        <f aca="false">SoilVeg!B293</f>
        <v>SICL</v>
      </c>
      <c r="B293" s="1" t="str">
        <f aca="false">SoilVeg!D293</f>
        <v>ETK1</v>
      </c>
      <c r="C293" s="1" t="str">
        <f aca="false">SoilVeg!A293</f>
        <v>SICLETK1</v>
      </c>
      <c r="D293" s="0" t="n">
        <f aca="false">IF(VLOOKUP(SoilVeg!C293,LU!$A$2:$O$27,15,FALSE())=0,VLOOKUP(A293,Soil!$B$2:$R$14,8,FALSE()),0.000000000001)</f>
        <v>1.81567361111111E-006</v>
      </c>
      <c r="E293" s="0" t="n">
        <f aca="false">IF(VLOOKUP(SoilVeg!C293,LU!$A$2:$O$27,15,FALSE())=0,VLOOKUP(A293,Soil!$B$2:$R$14,12,FALSE()),0.000000000001)</f>
        <v>3.44617882372963E-005</v>
      </c>
      <c r="F293" s="0" t="n">
        <f aca="false">VLOOKUP(A293,Soil!$B$2:$P$17,14,FALSE())</f>
        <v>0.012</v>
      </c>
      <c r="G293" s="0" t="n">
        <f aca="false">VLOOKUP(B293,LU!$B$1:$N$51,6,FALSE())</f>
        <v>1</v>
      </c>
      <c r="H293" s="0" t="n">
        <f aca="false">VLOOKUP(B293,LU!$B$1:$N$51,7,FALSE())</f>
        <v>0.4</v>
      </c>
      <c r="I293" s="0" t="n">
        <f aca="false">VLOOKUP(B293,LU!$B$1:$N$51,8,FALSE())</f>
        <v>5</v>
      </c>
      <c r="J293" s="0" t="n">
        <f aca="false">VLOOKUP(A293,Soil!$B$2:$P$17,13,FALSE())</f>
        <v>1.7025</v>
      </c>
      <c r="K293" s="0" t="n">
        <f aca="false">VLOOKUP(B293,LU!$B$1:$N$51,5,FALSE())</f>
        <v>0.15</v>
      </c>
      <c r="L293" s="0" t="n">
        <f aca="false">VLOOKUP(A293,Soil!$B$2:$P$17,15,FALSE())</f>
        <v>0.6028</v>
      </c>
      <c r="M293" s="0" t="n">
        <f aca="false">SoilVeg!G293</f>
        <v>22.2</v>
      </c>
      <c r="N293" s="0" t="n">
        <f aca="false">SoilVeg!H293</f>
        <v>0.264</v>
      </c>
      <c r="O293" s="0" t="n">
        <f aca="false">VLOOKUP(A293,Soil!$B$2:$S$14,18,FALSE())</f>
        <v>0.01</v>
      </c>
    </row>
    <row r="294" customFormat="false" ht="14.25" hidden="false" customHeight="false" outlineLevel="0" collapsed="false">
      <c r="A294" s="1" t="str">
        <f aca="false">SoilVeg!B294</f>
        <v>SICL</v>
      </c>
      <c r="B294" s="1" t="str">
        <f aca="false">SoilVeg!D294</f>
        <v>ETK2</v>
      </c>
      <c r="C294" s="1" t="str">
        <f aca="false">SoilVeg!A294</f>
        <v>SICLETK2</v>
      </c>
      <c r="D294" s="0" t="n">
        <f aca="false">IF(VLOOKUP(SoilVeg!C294,LU!$A$2:$O$27,15,FALSE())=0,VLOOKUP(A294,Soil!$B$2:$R$14,8,FALSE()),0.000000000001)</f>
        <v>1.81567361111111E-006</v>
      </c>
      <c r="E294" s="0" t="n">
        <f aca="false">IF(VLOOKUP(SoilVeg!C294,LU!$A$2:$O$27,15,FALSE())=0,VLOOKUP(A294,Soil!$B$2:$R$14,12,FALSE()),0.000000000001)</f>
        <v>3.44617882372963E-005</v>
      </c>
      <c r="F294" s="0" t="n">
        <f aca="false">VLOOKUP(A294,Soil!$B$2:$P$17,14,FALSE())</f>
        <v>0.012</v>
      </c>
      <c r="G294" s="0" t="n">
        <f aca="false">VLOOKUP(B294,LU!$B$1:$N$51,6,FALSE())</f>
        <v>1.1</v>
      </c>
      <c r="H294" s="0" t="n">
        <f aca="false">VLOOKUP(B294,LU!$B$1:$N$51,7,FALSE())</f>
        <v>0.4</v>
      </c>
      <c r="I294" s="0" t="n">
        <f aca="false">VLOOKUP(B294,LU!$B$1:$N$51,8,FALSE())</f>
        <v>7</v>
      </c>
      <c r="J294" s="0" t="n">
        <f aca="false">VLOOKUP(A294,Soil!$B$2:$P$17,13,FALSE())</f>
        <v>1.7025</v>
      </c>
      <c r="K294" s="0" t="n">
        <f aca="false">VLOOKUP(B294,LU!$B$1:$N$51,5,FALSE())</f>
        <v>0.35</v>
      </c>
      <c r="L294" s="0" t="n">
        <f aca="false">VLOOKUP(A294,Soil!$B$2:$P$17,15,FALSE())</f>
        <v>0.6028</v>
      </c>
      <c r="M294" s="0" t="n">
        <f aca="false">SoilVeg!G294</f>
        <v>22.2</v>
      </c>
      <c r="N294" s="0" t="n">
        <f aca="false">SoilVeg!H294</f>
        <v>0.264</v>
      </c>
      <c r="O294" s="0" t="n">
        <f aca="false">VLOOKUP(A294,Soil!$B$2:$S$14,18,FALSE())</f>
        <v>0.01</v>
      </c>
    </row>
    <row r="295" customFormat="false" ht="14.25" hidden="false" customHeight="false" outlineLevel="0" collapsed="false">
      <c r="A295" s="1" t="str">
        <f aca="false">SoilVeg!B295</f>
        <v>SICL</v>
      </c>
      <c r="B295" s="1" t="str">
        <f aca="false">SoilVeg!D295</f>
        <v>ETK3</v>
      </c>
      <c r="C295" s="1" t="str">
        <f aca="false">SoilVeg!A295</f>
        <v>SICLETK3</v>
      </c>
      <c r="D295" s="0" t="n">
        <f aca="false">IF(VLOOKUP(SoilVeg!C295,LU!$A$2:$O$27,15,FALSE())=0,VLOOKUP(A295,Soil!$B$2:$R$14,8,FALSE()),0.000000000001)</f>
        <v>1.81567361111111E-006</v>
      </c>
      <c r="E295" s="0" t="n">
        <f aca="false">IF(VLOOKUP(SoilVeg!C295,LU!$A$2:$O$27,15,FALSE())=0,VLOOKUP(A295,Soil!$B$2:$R$14,12,FALSE()),0.000000000001)</f>
        <v>3.44617882372963E-005</v>
      </c>
      <c r="F295" s="0" t="n">
        <f aca="false">VLOOKUP(A295,Soil!$B$2:$P$17,14,FALSE())</f>
        <v>0.012</v>
      </c>
      <c r="G295" s="0" t="n">
        <f aca="false">VLOOKUP(B295,LU!$B$1:$N$51,6,FALSE())</f>
        <v>1.35454545455</v>
      </c>
      <c r="H295" s="0" t="n">
        <f aca="false">VLOOKUP(B295,LU!$B$1:$N$51,7,FALSE())</f>
        <v>0.62272727273</v>
      </c>
      <c r="I295" s="0" t="n">
        <f aca="false">VLOOKUP(B295,LU!$B$1:$N$51,8,FALSE())</f>
        <v>10</v>
      </c>
      <c r="J295" s="0" t="n">
        <f aca="false">VLOOKUP(A295,Soil!$B$2:$P$17,13,FALSE())</f>
        <v>1.7025</v>
      </c>
      <c r="K295" s="0" t="n">
        <f aca="false">VLOOKUP(B295,LU!$B$1:$N$51,5,FALSE())</f>
        <v>0.4</v>
      </c>
      <c r="L295" s="0" t="n">
        <f aca="false">VLOOKUP(A295,Soil!$B$2:$P$17,15,FALSE())</f>
        <v>0.6028</v>
      </c>
      <c r="M295" s="0" t="n">
        <f aca="false">SoilVeg!G295</f>
        <v>22.2</v>
      </c>
      <c r="N295" s="0" t="n">
        <f aca="false">SoilVeg!H295</f>
        <v>0.264</v>
      </c>
      <c r="O295" s="0" t="n">
        <f aca="false">VLOOKUP(A295,Soil!$B$2:$S$14,18,FALSE())</f>
        <v>0.01</v>
      </c>
    </row>
    <row r="296" customFormat="false" ht="14.25" hidden="false" customHeight="false" outlineLevel="0" collapsed="false">
      <c r="A296" s="1" t="str">
        <f aca="false">SoilVeg!B296</f>
        <v>SICL</v>
      </c>
      <c r="B296" s="1" t="str">
        <f aca="false">SoilVeg!D296</f>
        <v>VT</v>
      </c>
      <c r="C296" s="1" t="str">
        <f aca="false">SoilVeg!A296</f>
        <v>SICLVT</v>
      </c>
      <c r="D296" s="0" t="n">
        <f aca="false">IF(VLOOKUP(SoilVeg!C296,LU!$A$2:$O$27,15,FALSE())=0,VLOOKUP(A296,Soil!$B$2:$R$14,8,FALSE()),0.000000000001)</f>
        <v>1E-012</v>
      </c>
      <c r="E296" s="0" t="n">
        <f aca="false">IF(VLOOKUP(SoilVeg!C296,LU!$A$2:$O$27,15,FALSE())=0,VLOOKUP(A296,Soil!$B$2:$R$14,12,FALSE()),0.000000000001)</f>
        <v>1E-012</v>
      </c>
      <c r="F296" s="0" t="n">
        <f aca="false">VLOOKUP(A296,Soil!$B$2:$P$17,14,FALSE())</f>
        <v>0.012</v>
      </c>
      <c r="G296" s="0" t="n">
        <f aca="false">VLOOKUP(B296,LU!$B$1:$N$51,6,FALSE())</f>
        <v>0</v>
      </c>
      <c r="H296" s="0" t="n">
        <f aca="false">VLOOKUP(B296,LU!$B$1:$N$51,7,FALSE())</f>
        <v>0</v>
      </c>
      <c r="I296" s="0" t="n">
        <f aca="false">VLOOKUP(B296,LU!$B$1:$N$51,8,FALSE())</f>
        <v>0</v>
      </c>
      <c r="J296" s="0" t="n">
        <f aca="false">VLOOKUP(A296,Soil!$B$2:$P$17,13,FALSE())</f>
        <v>1.7025</v>
      </c>
      <c r="K296" s="0" t="n">
        <f aca="false">VLOOKUP(B296,LU!$B$1:$N$51,5,FALSE())</f>
        <v>0.03</v>
      </c>
      <c r="L296" s="0" t="n">
        <f aca="false">VLOOKUP(A296,Soil!$B$2:$P$17,15,FALSE())</f>
        <v>0.6028</v>
      </c>
      <c r="M296" s="0" t="n">
        <f aca="false">SoilVeg!G296</f>
        <v>100</v>
      </c>
      <c r="N296" s="0" t="n">
        <f aca="false">SoilVeg!H296</f>
        <v>1</v>
      </c>
      <c r="O296" s="0" t="n">
        <f aca="false">VLOOKUP(A296,Soil!$B$2:$S$14,18,FALSE())</f>
        <v>0.01</v>
      </c>
    </row>
    <row r="297" customFormat="false" ht="14.25" hidden="false" customHeight="false" outlineLevel="0" collapsed="false">
      <c r="A297" s="1" t="str">
        <f aca="false">SoilVeg!B297</f>
        <v>SICL</v>
      </c>
      <c r="B297" s="1" t="str">
        <f aca="false">SoilVeg!D297</f>
        <v>VP</v>
      </c>
      <c r="C297" s="1" t="str">
        <f aca="false">SoilVeg!A297</f>
        <v>SICLVP</v>
      </c>
      <c r="D297" s="0" t="n">
        <f aca="false">IF(VLOOKUP(SoilVeg!C297,LU!$A$2:$O$27,15,FALSE())=0,VLOOKUP(A297,Soil!$B$2:$R$14,8,FALSE()),0.000000000001)</f>
        <v>1E-012</v>
      </c>
      <c r="E297" s="0" t="n">
        <f aca="false">IF(VLOOKUP(SoilVeg!C297,LU!$A$2:$O$27,15,FALSE())=0,VLOOKUP(A297,Soil!$B$2:$R$14,12,FALSE()),0.000000000001)</f>
        <v>1E-012</v>
      </c>
      <c r="F297" s="0" t="n">
        <f aca="false">VLOOKUP(A297,Soil!$B$2:$P$17,14,FALSE())</f>
        <v>0.012</v>
      </c>
      <c r="G297" s="0" t="n">
        <f aca="false">VLOOKUP(B297,LU!$B$1:$N$51,6,FALSE())</f>
        <v>0</v>
      </c>
      <c r="H297" s="0" t="n">
        <f aca="false">VLOOKUP(B297,LU!$B$1:$N$51,7,FALSE())</f>
        <v>0</v>
      </c>
      <c r="I297" s="0" t="n">
        <f aca="false">VLOOKUP(B297,LU!$B$1:$N$51,8,FALSE())</f>
        <v>0</v>
      </c>
      <c r="J297" s="0" t="n">
        <f aca="false">VLOOKUP(A297,Soil!$B$2:$P$17,13,FALSE())</f>
        <v>1.7025</v>
      </c>
      <c r="K297" s="0" t="n">
        <f aca="false">VLOOKUP(B297,LU!$B$1:$N$51,5,FALSE())</f>
        <v>0.01</v>
      </c>
      <c r="L297" s="0" t="n">
        <f aca="false">VLOOKUP(A297,Soil!$B$2:$P$17,15,FALSE())</f>
        <v>0.6028</v>
      </c>
      <c r="M297" s="0" t="n">
        <f aca="false">SoilVeg!G297</f>
        <v>100</v>
      </c>
      <c r="N297" s="0" t="n">
        <f aca="false">SoilVeg!H297</f>
        <v>1</v>
      </c>
      <c r="O297" s="0" t="n">
        <f aca="false">VLOOKUP(A297,Soil!$B$2:$S$14,18,FALSE())</f>
        <v>0.01</v>
      </c>
    </row>
    <row r="298" customFormat="false" ht="14.25" hidden="false" customHeight="false" outlineLevel="0" collapsed="false">
      <c r="A298" s="1" t="str">
        <f aca="false">SoilVeg!B298</f>
        <v>SICL</v>
      </c>
      <c r="B298" s="1" t="str">
        <f aca="false">SoilVeg!D298</f>
        <v>TPT</v>
      </c>
      <c r="C298" s="1" t="str">
        <f aca="false">SoilVeg!A298</f>
        <v>SICLTPT</v>
      </c>
      <c r="D298" s="0" t="n">
        <f aca="false">IF(VLOOKUP(SoilVeg!C298,LU!$A$2:$O$27,15,FALSE())=0,VLOOKUP(A298,Soil!$B$2:$R$14,8,FALSE()),0.000000000001)</f>
        <v>1.81567361111111E-006</v>
      </c>
      <c r="E298" s="0" t="n">
        <f aca="false">IF(VLOOKUP(SoilVeg!C298,LU!$A$2:$O$27,15,FALSE())=0,VLOOKUP(A298,Soil!$B$2:$R$14,12,FALSE()),0.000000000001)</f>
        <v>3.44617882372963E-005</v>
      </c>
      <c r="F298" s="0" t="n">
        <f aca="false">VLOOKUP(A298,Soil!$B$2:$P$17,14,FALSE())</f>
        <v>0.012</v>
      </c>
      <c r="G298" s="0" t="n">
        <f aca="false">VLOOKUP(B298,LU!$B$1:$N$51,6,FALSE())</f>
        <v>1.1</v>
      </c>
      <c r="H298" s="0" t="n">
        <f aca="false">VLOOKUP(B298,LU!$B$1:$N$51,7,FALSE())</f>
        <v>0.4</v>
      </c>
      <c r="I298" s="0" t="n">
        <f aca="false">VLOOKUP(B298,LU!$B$1:$N$51,8,FALSE())</f>
        <v>7</v>
      </c>
      <c r="J298" s="0" t="n">
        <f aca="false">VLOOKUP(A298,Soil!$B$2:$P$17,13,FALSE())</f>
        <v>1.7025</v>
      </c>
      <c r="K298" s="0" t="n">
        <f aca="false">VLOOKUP(B298,LU!$B$1:$N$51,5,FALSE())</f>
        <v>0.275</v>
      </c>
      <c r="L298" s="0" t="n">
        <f aca="false">VLOOKUP(A298,Soil!$B$2:$P$17,15,FALSE())</f>
        <v>0.6028</v>
      </c>
      <c r="M298" s="0" t="n">
        <f aca="false">SoilVeg!G298</f>
        <v>22.2</v>
      </c>
      <c r="N298" s="0" t="n">
        <f aca="false">SoilVeg!H298</f>
        <v>0.264</v>
      </c>
      <c r="O298" s="0" t="n">
        <f aca="false">VLOOKUP(A298,Soil!$B$2:$S$14,18,FALSE())</f>
        <v>0.01</v>
      </c>
    </row>
    <row r="299" customFormat="false" ht="14.25" hidden="false" customHeight="false" outlineLevel="0" collapsed="false">
      <c r="A299" s="1" t="str">
        <f aca="false">SoilVeg!B299</f>
        <v>SICL</v>
      </c>
      <c r="B299" s="1" t="str">
        <f aca="false">SoilVeg!D299</f>
        <v>VPT</v>
      </c>
      <c r="C299" s="1" t="str">
        <f aca="false">SoilVeg!A299</f>
        <v>SICLVPT</v>
      </c>
      <c r="D299" s="0" t="n">
        <f aca="false">IF(VLOOKUP(SoilVeg!C299,LU!$A$2:$O$27,15,FALSE())=0,VLOOKUP(A299,Soil!$B$2:$R$14,8,FALSE()),0.000000000001)</f>
        <v>1E-012</v>
      </c>
      <c r="E299" s="0" t="n">
        <f aca="false">IF(VLOOKUP(SoilVeg!C299,LU!$A$2:$O$27,15,FALSE())=0,VLOOKUP(A299,Soil!$B$2:$R$14,12,FALSE()),0.000000000001)</f>
        <v>1E-012</v>
      </c>
      <c r="F299" s="0" t="n">
        <f aca="false">VLOOKUP(A299,Soil!$B$2:$P$17,14,FALSE())</f>
        <v>0.012</v>
      </c>
      <c r="G299" s="0" t="n">
        <f aca="false">VLOOKUP(B299,LU!$B$1:$N$51,6,FALSE())</f>
        <v>0</v>
      </c>
      <c r="H299" s="0" t="n">
        <f aca="false">VLOOKUP(B299,LU!$B$1:$N$51,7,FALSE())</f>
        <v>0</v>
      </c>
      <c r="I299" s="0" t="n">
        <f aca="false">VLOOKUP(B299,LU!$B$1:$N$51,8,FALSE())</f>
        <v>150</v>
      </c>
      <c r="J299" s="0" t="n">
        <f aca="false">VLOOKUP(A299,Soil!$B$2:$P$17,13,FALSE())</f>
        <v>1.7025</v>
      </c>
      <c r="K299" s="0" t="n">
        <f aca="false">VLOOKUP(B299,LU!$B$1:$N$51,5,FALSE())</f>
        <v>0.01</v>
      </c>
      <c r="L299" s="0" t="n">
        <f aca="false">VLOOKUP(A299,Soil!$B$2:$P$17,15,FALSE())</f>
        <v>0.6028</v>
      </c>
      <c r="M299" s="0" t="n">
        <f aca="false">SoilVeg!G299</f>
        <v>100</v>
      </c>
      <c r="N299" s="0" t="n">
        <f aca="false">SoilVeg!H299</f>
        <v>1</v>
      </c>
      <c r="O299" s="0" t="n">
        <f aca="false">VLOOKUP(A299,Soil!$B$2:$S$14,18,FALSE())</f>
        <v>0.01</v>
      </c>
    </row>
    <row r="300" customFormat="false" ht="14.25" hidden="false" customHeight="false" outlineLevel="0" collapsed="false">
      <c r="A300" s="1" t="str">
        <f aca="false">SoilVeg!B300</f>
        <v>SICL</v>
      </c>
      <c r="B300" s="1" t="str">
        <f aca="false">SoilVeg!D300</f>
        <v>MOK</v>
      </c>
      <c r="C300" s="1" t="str">
        <f aca="false">SoilVeg!A300</f>
        <v>SICLMOK</v>
      </c>
      <c r="D300" s="0" t="n">
        <f aca="false">IF(VLOOKUP(SoilVeg!C300,LU!$A$2:$O$27,15,FALSE())=0,VLOOKUP(A300,Soil!$B$2:$R$14,8,FALSE()),0.000000000001)</f>
        <v>1.81567361111111E-006</v>
      </c>
      <c r="E300" s="0" t="n">
        <f aca="false">IF(VLOOKUP(SoilVeg!C300,LU!$A$2:$O$27,15,FALSE())=0,VLOOKUP(A300,Soil!$B$2:$R$14,12,FALSE()),0.000000000001)</f>
        <v>3.44617882372963E-005</v>
      </c>
      <c r="F300" s="0" t="n">
        <f aca="false">VLOOKUP(A300,Soil!$B$2:$P$17,14,FALSE())</f>
        <v>0.012</v>
      </c>
      <c r="G300" s="0" t="n">
        <f aca="false">VLOOKUP(B300,LU!$B$1:$N$51,6,FALSE())</f>
        <v>1.35454545455</v>
      </c>
      <c r="H300" s="0" t="n">
        <f aca="false">VLOOKUP(B300,LU!$B$1:$N$51,7,FALSE())</f>
        <v>0.62272727273</v>
      </c>
      <c r="I300" s="0" t="n">
        <f aca="false">VLOOKUP(B300,LU!$B$1:$N$51,8,FALSE())</f>
        <v>10</v>
      </c>
      <c r="J300" s="0" t="n">
        <f aca="false">VLOOKUP(A300,Soil!$B$2:$P$17,13,FALSE())</f>
        <v>1.7025</v>
      </c>
      <c r="K300" s="0" t="n">
        <f aca="false">VLOOKUP(B300,LU!$B$1:$N$51,5,FALSE())</f>
        <v>0.4</v>
      </c>
      <c r="L300" s="0" t="n">
        <f aca="false">VLOOKUP(A300,Soil!$B$2:$P$17,15,FALSE())</f>
        <v>0.6028</v>
      </c>
      <c r="M300" s="0" t="n">
        <f aca="false">SoilVeg!G300</f>
        <v>22.2</v>
      </c>
      <c r="N300" s="0" t="n">
        <f aca="false">SoilVeg!H300</f>
        <v>0.264</v>
      </c>
      <c r="O300" s="0" t="n">
        <f aca="false">VLOOKUP(A300,Soil!$B$2:$S$14,18,FALSE())</f>
        <v>0.01</v>
      </c>
    </row>
    <row r="301" customFormat="false" ht="14.25" hidden="false" customHeight="false" outlineLevel="0" collapsed="false">
      <c r="A301" s="1" t="str">
        <f aca="false">SoilVeg!B301</f>
        <v>SICL</v>
      </c>
      <c r="B301" s="1" t="str">
        <f aca="false">SoilVeg!D301</f>
        <v>RET</v>
      </c>
      <c r="C301" s="1" t="str">
        <f aca="false">SoilVeg!A301</f>
        <v>SICLRET</v>
      </c>
      <c r="D301" s="0" t="n">
        <f aca="false">IF(VLOOKUP(SoilVeg!C301,LU!$A$2:$O$27,15,FALSE())=0,VLOOKUP(A301,Soil!$B$2:$R$14,8,FALSE()),0.000000000001)</f>
        <v>1.81567361111111E-006</v>
      </c>
      <c r="E301" s="0" t="n">
        <f aca="false">IF(VLOOKUP(SoilVeg!C301,LU!$A$2:$O$27,15,FALSE())=0,VLOOKUP(A301,Soil!$B$2:$R$14,12,FALSE()),0.000000000001)</f>
        <v>3.44617882372963E-005</v>
      </c>
      <c r="F301" s="0" t="n">
        <f aca="false">VLOOKUP(A301,Soil!$B$2:$P$17,14,FALSE())</f>
        <v>0.012</v>
      </c>
      <c r="G301" s="0" t="n">
        <f aca="false">VLOOKUP(B301,LU!$B$1:$N$51,6,FALSE())</f>
        <v>1.1</v>
      </c>
      <c r="H301" s="0" t="n">
        <f aca="false">VLOOKUP(B301,LU!$B$1:$N$51,7,FALSE())</f>
        <v>0.4</v>
      </c>
      <c r="I301" s="0" t="n">
        <f aca="false">VLOOKUP(B301,LU!$B$1:$N$51,8,FALSE())</f>
        <v>150</v>
      </c>
      <c r="J301" s="0" t="n">
        <f aca="false">VLOOKUP(A301,Soil!$B$2:$P$17,13,FALSE())</f>
        <v>1.7025</v>
      </c>
      <c r="K301" s="0" t="n">
        <f aca="false">VLOOKUP(B301,LU!$B$1:$N$51,5,FALSE())</f>
        <v>0.275</v>
      </c>
      <c r="L301" s="0" t="n">
        <f aca="false">VLOOKUP(A301,Soil!$B$2:$P$17,15,FALSE())</f>
        <v>0.6028</v>
      </c>
      <c r="M301" s="0" t="n">
        <f aca="false">SoilVeg!G301</f>
        <v>22.2</v>
      </c>
      <c r="N301" s="0" t="n">
        <f aca="false">SoilVeg!H301</f>
        <v>0.264</v>
      </c>
      <c r="O301" s="0" t="n">
        <f aca="false">VLOOKUP(A301,Soil!$B$2:$S$14,18,FALSE())</f>
        <v>0.01</v>
      </c>
    </row>
    <row r="302" customFormat="false" ht="14.25" hidden="false" customHeight="false" outlineLevel="0" collapsed="false">
      <c r="A302" s="1" t="str">
        <f aca="false">SoilVeg!B302</f>
        <v>NO</v>
      </c>
      <c r="B302" s="1" t="str">
        <f aca="false">SoilVeg!D302</f>
        <v>OP</v>
      </c>
      <c r="C302" s="1" t="str">
        <f aca="false">SoilVeg!A302</f>
        <v>NOOP</v>
      </c>
      <c r="D302" s="0" t="n">
        <f aca="false">IF(VLOOKUP(SoilVeg!C302,LU!$A$2:$O$27,15,FALSE())=0,VLOOKUP(A302,Soil!$B$2:$R$14,8,FALSE()),0.000000000001)</f>
        <v>0</v>
      </c>
      <c r="E302" s="0" t="n">
        <f aca="false">IF(VLOOKUP(SoilVeg!C302,LU!$A$2:$O$27,15,FALSE())=0,VLOOKUP(A302,Soil!$B$2:$R$14,12,FALSE()),0.000000000001)</f>
        <v>0</v>
      </c>
      <c r="F302" s="0" t="n">
        <f aca="false">VLOOKUP(A302,Soil!$B$2:$P$17,14,FALSE())</f>
        <v>0.01</v>
      </c>
      <c r="G302" s="0" t="n">
        <f aca="false">VLOOKUP(B302,LU!$B$1:$N$51,6,FALSE())</f>
        <v>0.16</v>
      </c>
      <c r="H302" s="0" t="n">
        <f aca="false">VLOOKUP(B302,LU!$B$1:$N$51,7,FALSE())</f>
        <v>0.13</v>
      </c>
      <c r="I302" s="0" t="n">
        <f aca="false">VLOOKUP(B302,LU!$B$1:$N$51,8,FALSE())</f>
        <v>5</v>
      </c>
      <c r="J302" s="0" t="n">
        <f aca="false">VLOOKUP(A302,Soil!$B$2:$P$17,13,FALSE())</f>
        <v>1.5847</v>
      </c>
      <c r="K302" s="0" t="n">
        <f aca="false">VLOOKUP(B302,LU!$B$1:$N$51,5,FALSE())</f>
        <v>0.075</v>
      </c>
      <c r="L302" s="0" t="n">
        <f aca="false">VLOOKUP(A302,Soil!$B$2:$P$17,15,FALSE())</f>
        <v>0.48887216</v>
      </c>
      <c r="M302" s="0" t="n">
        <f aca="false">SoilVeg!G302</f>
        <v>50</v>
      </c>
      <c r="N302" s="0" t="n">
        <f aca="false">SoilVeg!H302</f>
        <v>3</v>
      </c>
      <c r="O302" s="0" t="n">
        <f aca="false">VLOOKUP(A302,Soil!$B$2:$S$14,18,FALSE())</f>
        <v>1</v>
      </c>
    </row>
    <row r="303" customFormat="false" ht="14.25" hidden="false" customHeight="false" outlineLevel="0" collapsed="false">
      <c r="A303" s="1" t="str">
        <f aca="false">SoilVeg!B303</f>
        <v>NO</v>
      </c>
      <c r="B303" s="1" t="str">
        <f aca="false">SoilVeg!D303</f>
        <v>OPTP</v>
      </c>
      <c r="C303" s="1" t="str">
        <f aca="false">SoilVeg!A303</f>
        <v>NOOPTP</v>
      </c>
      <c r="D303" s="0" t="n">
        <f aca="false">IF(VLOOKUP(SoilVeg!C303,LU!$A$2:$O$27,15,FALSE())=0,VLOOKUP(A303,Soil!$B$2:$R$14,8,FALSE()),0.000000000001)</f>
        <v>0</v>
      </c>
      <c r="E303" s="0" t="n">
        <f aca="false">IF(VLOOKUP(SoilVeg!C303,LU!$A$2:$O$27,15,FALSE())=0,VLOOKUP(A303,Soil!$B$2:$R$14,12,FALSE()),0.000000000001)</f>
        <v>0</v>
      </c>
      <c r="F303" s="0" t="n">
        <f aca="false">VLOOKUP(A303,Soil!$B$2:$P$17,14,FALSE())</f>
        <v>0.01</v>
      </c>
      <c r="G303" s="0" t="n">
        <f aca="false">VLOOKUP(B303,LU!$B$1:$N$51,6,FALSE())</f>
        <v>1.1</v>
      </c>
      <c r="H303" s="0" t="n">
        <f aca="false">VLOOKUP(B303,LU!$B$1:$N$51,7,FALSE())</f>
        <v>0.4</v>
      </c>
      <c r="I303" s="0" t="n">
        <f aca="false">VLOOKUP(B303,LU!$B$1:$N$51,8,FALSE())</f>
        <v>7</v>
      </c>
      <c r="J303" s="0" t="n">
        <f aca="false">VLOOKUP(A303,Soil!$B$2:$P$17,13,FALSE())</f>
        <v>1.5847</v>
      </c>
      <c r="K303" s="0" t="n">
        <f aca="false">VLOOKUP(B303,LU!$B$1:$N$51,5,FALSE())</f>
        <v>0.275</v>
      </c>
      <c r="L303" s="0" t="n">
        <f aca="false">VLOOKUP(A303,Soil!$B$2:$P$17,15,FALSE())</f>
        <v>0.48887216</v>
      </c>
      <c r="M303" s="0" t="n">
        <f aca="false">SoilVeg!G303</f>
        <v>100</v>
      </c>
      <c r="N303" s="0" t="n">
        <f aca="false">SoilVeg!H303</f>
        <v>3</v>
      </c>
      <c r="O303" s="0" t="n">
        <f aca="false">VLOOKUP(A303,Soil!$B$2:$S$14,18,FALSE())</f>
        <v>1</v>
      </c>
    </row>
    <row r="304" customFormat="false" ht="14.25" hidden="false" customHeight="false" outlineLevel="0" collapsed="false">
      <c r="A304" s="1" t="str">
        <f aca="false">SoilVeg!B304</f>
        <v>NO</v>
      </c>
      <c r="B304" s="1" t="str">
        <f aca="false">SoilVeg!D304</f>
        <v>OPSR</v>
      </c>
      <c r="C304" s="1" t="str">
        <f aca="false">SoilVeg!A304</f>
        <v>NOOPSR</v>
      </c>
      <c r="D304" s="0" t="n">
        <f aca="false">IF(VLOOKUP(SoilVeg!C304,LU!$A$2:$O$27,15,FALSE())=0,VLOOKUP(A304,Soil!$B$2:$R$14,8,FALSE()),0.000000000001)</f>
        <v>0</v>
      </c>
      <c r="E304" s="0" t="n">
        <f aca="false">IF(VLOOKUP(SoilVeg!C304,LU!$A$2:$O$27,15,FALSE())=0,VLOOKUP(A304,Soil!$B$2:$R$14,12,FALSE()),0.000000000001)</f>
        <v>0</v>
      </c>
      <c r="F304" s="0" t="n">
        <f aca="false">VLOOKUP(A304,Soil!$B$2:$P$17,14,FALSE())</f>
        <v>0.01</v>
      </c>
      <c r="G304" s="0" t="n">
        <f aca="false">VLOOKUP(B304,LU!$B$1:$N$51,6,FALSE())</f>
        <v>0.26</v>
      </c>
      <c r="H304" s="0" t="n">
        <f aca="false">VLOOKUP(B304,LU!$B$1:$N$51,7,FALSE())</f>
        <v>0.25</v>
      </c>
      <c r="I304" s="0" t="n">
        <f aca="false">VLOOKUP(B304,LU!$B$1:$N$51,8,FALSE())</f>
        <v>4</v>
      </c>
      <c r="J304" s="0" t="n">
        <f aca="false">VLOOKUP(A304,Soil!$B$2:$P$17,13,FALSE())</f>
        <v>1.5847</v>
      </c>
      <c r="K304" s="0" t="n">
        <f aca="false">VLOOKUP(B304,LU!$B$1:$N$51,5,FALSE())</f>
        <v>0.06</v>
      </c>
      <c r="L304" s="0" t="n">
        <f aca="false">VLOOKUP(A304,Soil!$B$2:$P$17,15,FALSE())</f>
        <v>0.48887216</v>
      </c>
      <c r="M304" s="0" t="n">
        <f aca="false">SoilVeg!G304</f>
        <v>40</v>
      </c>
      <c r="N304" s="0" t="n">
        <f aca="false">SoilVeg!H304</f>
        <v>3</v>
      </c>
      <c r="O304" s="0" t="n">
        <f aca="false">VLOOKUP(A304,Soil!$B$2:$S$14,18,FALSE())</f>
        <v>1</v>
      </c>
    </row>
    <row r="305" customFormat="false" ht="14.25" hidden="false" customHeight="false" outlineLevel="0" collapsed="false">
      <c r="A305" s="1" t="str">
        <f aca="false">SoilVeg!B305</f>
        <v>NO</v>
      </c>
      <c r="B305" s="1" t="str">
        <f aca="false">SoilVeg!D305</f>
        <v>OPUR</v>
      </c>
      <c r="C305" s="1" t="str">
        <f aca="false">SoilVeg!A305</f>
        <v>NOOPUR</v>
      </c>
      <c r="D305" s="0" t="n">
        <f aca="false">IF(VLOOKUP(SoilVeg!C305,LU!$A$2:$O$27,15,FALSE())=0,VLOOKUP(A305,Soil!$B$2:$R$14,8,FALSE()),0.000000000001)</f>
        <v>0</v>
      </c>
      <c r="E305" s="0" t="n">
        <f aca="false">IF(VLOOKUP(SoilVeg!C305,LU!$A$2:$O$27,15,FALSE())=0,VLOOKUP(A305,Soil!$B$2:$R$14,12,FALSE()),0.000000000001)</f>
        <v>0</v>
      </c>
      <c r="F305" s="0" t="n">
        <f aca="false">VLOOKUP(A305,Soil!$B$2:$P$17,14,FALSE())</f>
        <v>0.01</v>
      </c>
      <c r="G305" s="0" t="n">
        <f aca="false">VLOOKUP(B305,LU!$B$1:$N$51,6,FALSE())</f>
        <v>0.4</v>
      </c>
      <c r="H305" s="0" t="n">
        <f aca="false">VLOOKUP(B305,LU!$B$1:$N$51,7,FALSE())</f>
        <v>0.3</v>
      </c>
      <c r="I305" s="0" t="n">
        <f aca="false">VLOOKUP(B305,LU!$B$1:$N$51,8,FALSE())</f>
        <v>6</v>
      </c>
      <c r="J305" s="0" t="n">
        <f aca="false">VLOOKUP(A305,Soil!$B$2:$P$17,13,FALSE())</f>
        <v>1.5847</v>
      </c>
      <c r="K305" s="0" t="n">
        <f aca="false">VLOOKUP(B305,LU!$B$1:$N$51,5,FALSE())</f>
        <v>0.1</v>
      </c>
      <c r="L305" s="0" t="n">
        <f aca="false">VLOOKUP(A305,Soil!$B$2:$P$17,15,FALSE())</f>
        <v>0.48887216</v>
      </c>
      <c r="M305" s="0" t="n">
        <f aca="false">SoilVeg!G305</f>
        <v>50</v>
      </c>
      <c r="N305" s="0" t="n">
        <f aca="false">SoilVeg!H305</f>
        <v>3</v>
      </c>
      <c r="O305" s="0" t="n">
        <f aca="false">VLOOKUP(A305,Soil!$B$2:$S$14,18,FALSE())</f>
        <v>1</v>
      </c>
    </row>
    <row r="306" customFormat="false" ht="14.25" hidden="false" customHeight="false" outlineLevel="0" collapsed="false">
      <c r="A306" s="1" t="str">
        <f aca="false">SoilVeg!B306</f>
        <v>NO</v>
      </c>
      <c r="B306" s="1" t="str">
        <f aca="false">SoilVeg!D306</f>
        <v>OPU</v>
      </c>
      <c r="C306" s="1" t="str">
        <f aca="false">SoilVeg!A306</f>
        <v>NOOPU</v>
      </c>
      <c r="D306" s="0" t="n">
        <f aca="false">IF(VLOOKUP(SoilVeg!C306,LU!$A$2:$O$27,15,FALSE())=0,VLOOKUP(A306,Soil!$B$2:$R$14,8,FALSE()),0.000000000001)</f>
        <v>0</v>
      </c>
      <c r="E306" s="0" t="n">
        <f aca="false">IF(VLOOKUP(SoilVeg!C306,LU!$A$2:$O$27,15,FALSE())=0,VLOOKUP(A306,Soil!$B$2:$R$14,12,FALSE()),0.000000000001)</f>
        <v>0</v>
      </c>
      <c r="F306" s="0" t="n">
        <f aca="false">VLOOKUP(A306,Soil!$B$2:$P$17,14,FALSE())</f>
        <v>0.01</v>
      </c>
      <c r="G306" s="0" t="n">
        <f aca="false">VLOOKUP(B306,LU!$B$1:$N$51,6,FALSE())</f>
        <v>0</v>
      </c>
      <c r="H306" s="0" t="n">
        <f aca="false">VLOOKUP(B306,LU!$B$1:$N$51,7,FALSE())</f>
        <v>0</v>
      </c>
      <c r="I306" s="0" t="n">
        <f aca="false">VLOOKUP(B306,LU!$B$1:$N$51,8,FALSE())</f>
        <v>3.5</v>
      </c>
      <c r="J306" s="0" t="n">
        <f aca="false">VLOOKUP(A306,Soil!$B$2:$P$17,13,FALSE())</f>
        <v>1.5847</v>
      </c>
      <c r="K306" s="0" t="n">
        <f aca="false">VLOOKUP(B306,LU!$B$1:$N$51,5,FALSE())</f>
        <v>0.03</v>
      </c>
      <c r="L306" s="0" t="n">
        <f aca="false">VLOOKUP(A306,Soil!$B$2:$P$17,15,FALSE())</f>
        <v>0.48887216</v>
      </c>
      <c r="M306" s="0" t="n">
        <f aca="false">SoilVeg!G306</f>
        <v>33.3333333333333</v>
      </c>
      <c r="N306" s="0" t="n">
        <f aca="false">SoilVeg!H306</f>
        <v>3</v>
      </c>
      <c r="O306" s="0" t="n">
        <f aca="false">VLOOKUP(A306,Soil!$B$2:$S$14,18,FALSE())</f>
        <v>1</v>
      </c>
    </row>
    <row r="307" customFormat="false" ht="14.25" hidden="false" customHeight="false" outlineLevel="0" collapsed="false">
      <c r="A307" s="1" t="str">
        <f aca="false">SoilVeg!B307</f>
        <v>NO</v>
      </c>
      <c r="B307" s="1" t="str">
        <f aca="false">SoilVeg!D307</f>
        <v>TP</v>
      </c>
      <c r="C307" s="1" t="str">
        <f aca="false">SoilVeg!A307</f>
        <v>NOTP</v>
      </c>
      <c r="D307" s="0" t="n">
        <f aca="false">IF(VLOOKUP(SoilVeg!C307,LU!$A$2:$O$27,15,FALSE())=0,VLOOKUP(A307,Soil!$B$2:$R$14,8,FALSE()),0.000000000001)</f>
        <v>0</v>
      </c>
      <c r="E307" s="0" t="n">
        <f aca="false">IF(VLOOKUP(SoilVeg!C307,LU!$A$2:$O$27,15,FALSE())=0,VLOOKUP(A307,Soil!$B$2:$R$14,12,FALSE()),0.000000000001)</f>
        <v>0</v>
      </c>
      <c r="F307" s="0" t="n">
        <f aca="false">VLOOKUP(A307,Soil!$B$2:$P$17,14,FALSE())</f>
        <v>0.01</v>
      </c>
      <c r="G307" s="0" t="n">
        <f aca="false">VLOOKUP(B307,LU!$B$1:$N$51,6,FALSE())</f>
        <v>1.1</v>
      </c>
      <c r="H307" s="0" t="n">
        <f aca="false">VLOOKUP(B307,LU!$B$1:$N$51,7,FALSE())</f>
        <v>0.4</v>
      </c>
      <c r="I307" s="0" t="n">
        <f aca="false">VLOOKUP(B307,LU!$B$1:$N$51,8,FALSE())</f>
        <v>7</v>
      </c>
      <c r="J307" s="0" t="n">
        <f aca="false">VLOOKUP(A307,Soil!$B$2:$P$17,13,FALSE())</f>
        <v>1.5847</v>
      </c>
      <c r="K307" s="0" t="n">
        <f aca="false">VLOOKUP(B307,LU!$B$1:$N$51,5,FALSE())</f>
        <v>0.275</v>
      </c>
      <c r="L307" s="0" t="n">
        <f aca="false">VLOOKUP(A307,Soil!$B$2:$P$17,15,FALSE())</f>
        <v>0.48887216</v>
      </c>
      <c r="M307" s="0" t="n">
        <f aca="false">SoilVeg!G307</f>
        <v>100</v>
      </c>
      <c r="N307" s="0" t="n">
        <f aca="false">SoilVeg!H307</f>
        <v>3</v>
      </c>
      <c r="O307" s="0" t="n">
        <f aca="false">VLOOKUP(A307,Soil!$B$2:$S$14,18,FALSE())</f>
        <v>1</v>
      </c>
    </row>
    <row r="308" customFormat="false" ht="14.25" hidden="false" customHeight="false" outlineLevel="0" collapsed="false">
      <c r="A308" s="1" t="str">
        <f aca="false">SoilVeg!B308</f>
        <v>NO</v>
      </c>
      <c r="B308" s="1" t="str">
        <f aca="false">SoilVeg!D308</f>
        <v>LP</v>
      </c>
      <c r="C308" s="1" t="str">
        <f aca="false">SoilVeg!A308</f>
        <v>NOLP</v>
      </c>
      <c r="D308" s="0" t="n">
        <f aca="false">IF(VLOOKUP(SoilVeg!C308,LU!$A$2:$O$27,15,FALSE())=0,VLOOKUP(A308,Soil!$B$2:$R$14,8,FALSE()),0.000000000001)</f>
        <v>0</v>
      </c>
      <c r="E308" s="0" t="n">
        <f aca="false">IF(VLOOKUP(SoilVeg!C308,LU!$A$2:$O$27,15,FALSE())=0,VLOOKUP(A308,Soil!$B$2:$R$14,12,FALSE()),0.000000000001)</f>
        <v>0</v>
      </c>
      <c r="F308" s="0" t="n">
        <f aca="false">VLOOKUP(A308,Soil!$B$2:$P$17,14,FALSE())</f>
        <v>0.01</v>
      </c>
      <c r="G308" s="0" t="n">
        <f aca="false">VLOOKUP(B308,LU!$B$1:$N$51,6,FALSE())</f>
        <v>3</v>
      </c>
      <c r="H308" s="0" t="n">
        <f aca="false">VLOOKUP(B308,LU!$B$1:$N$51,7,FALSE())</f>
        <v>0.62272727273</v>
      </c>
      <c r="I308" s="0" t="n">
        <f aca="false">VLOOKUP(B308,LU!$B$1:$N$51,8,FALSE())</f>
        <v>9.45454545455</v>
      </c>
      <c r="J308" s="0" t="n">
        <f aca="false">VLOOKUP(A308,Soil!$B$2:$P$17,13,FALSE())</f>
        <v>1.5847</v>
      </c>
      <c r="K308" s="0" t="n">
        <f aca="false">VLOOKUP(B308,LU!$B$1:$N$51,5,FALSE())</f>
        <v>0.4</v>
      </c>
      <c r="L308" s="0" t="n">
        <f aca="false">VLOOKUP(A308,Soil!$B$2:$P$17,15,FALSE())</f>
        <v>0.48887216</v>
      </c>
      <c r="M308" s="0" t="n">
        <f aca="false">SoilVeg!G308</f>
        <v>100</v>
      </c>
      <c r="N308" s="0" t="n">
        <f aca="false">SoilVeg!H308</f>
        <v>3</v>
      </c>
      <c r="O308" s="0" t="n">
        <f aca="false">VLOOKUP(A308,Soil!$B$2:$S$14,18,FALSE())</f>
        <v>1</v>
      </c>
    </row>
    <row r="309" customFormat="false" ht="14.25" hidden="false" customHeight="false" outlineLevel="0" collapsed="false">
      <c r="A309" s="1" t="str">
        <f aca="false">SoilVeg!B309</f>
        <v>NO</v>
      </c>
      <c r="B309" s="1" t="str">
        <f aca="false">SoilVeg!D309</f>
        <v>LPL</v>
      </c>
      <c r="C309" s="1" t="str">
        <f aca="false">SoilVeg!A309</f>
        <v>NOLPL</v>
      </c>
      <c r="D309" s="0" t="n">
        <f aca="false">IF(VLOOKUP(SoilVeg!C309,LU!$A$2:$O$27,15,FALSE())=0,VLOOKUP(A309,Soil!$B$2:$R$14,8,FALSE()),0.000000000001)</f>
        <v>0</v>
      </c>
      <c r="E309" s="0" t="n">
        <f aca="false">IF(VLOOKUP(SoilVeg!C309,LU!$A$2:$O$27,15,FALSE())=0,VLOOKUP(A309,Soil!$B$2:$R$14,12,FALSE()),0.000000000001)</f>
        <v>0</v>
      </c>
      <c r="F309" s="0" t="n">
        <f aca="false">VLOOKUP(A309,Soil!$B$2:$P$17,14,FALSE())</f>
        <v>0.01</v>
      </c>
      <c r="G309" s="0" t="n">
        <f aca="false">VLOOKUP(B309,LU!$B$1:$N$51,6,FALSE())</f>
        <v>4</v>
      </c>
      <c r="H309" s="0" t="n">
        <f aca="false">VLOOKUP(B309,LU!$B$1:$N$51,7,FALSE())</f>
        <v>0.62272727273</v>
      </c>
      <c r="I309" s="0" t="n">
        <f aca="false">VLOOKUP(B309,LU!$B$1:$N$51,8,FALSE())</f>
        <v>10.5</v>
      </c>
      <c r="J309" s="0" t="n">
        <f aca="false">VLOOKUP(A309,Soil!$B$2:$P$17,13,FALSE())</f>
        <v>1.5847</v>
      </c>
      <c r="K309" s="0" t="n">
        <f aca="false">VLOOKUP(B309,LU!$B$1:$N$51,5,FALSE())</f>
        <v>0.6</v>
      </c>
      <c r="L309" s="0" t="n">
        <f aca="false">VLOOKUP(A309,Soil!$B$2:$P$17,15,FALSE())</f>
        <v>0.48887216</v>
      </c>
      <c r="M309" s="0" t="n">
        <f aca="false">SoilVeg!G309</f>
        <v>100</v>
      </c>
      <c r="N309" s="0" t="n">
        <f aca="false">SoilVeg!H309</f>
        <v>3</v>
      </c>
      <c r="O309" s="0" t="n">
        <f aca="false">VLOOKUP(A309,Soil!$B$2:$S$14,18,FALSE())</f>
        <v>1</v>
      </c>
    </row>
    <row r="310" customFormat="false" ht="14.25" hidden="false" customHeight="false" outlineLevel="0" collapsed="false">
      <c r="A310" s="1" t="str">
        <f aca="false">SoilVeg!B310</f>
        <v>NO</v>
      </c>
      <c r="B310" s="1" t="str">
        <f aca="false">SoilVeg!D310</f>
        <v>LPJ</v>
      </c>
      <c r="C310" s="1" t="str">
        <f aca="false">SoilVeg!A310</f>
        <v>NOLPJ</v>
      </c>
      <c r="D310" s="0" t="n">
        <f aca="false">IF(VLOOKUP(SoilVeg!C310,LU!$A$2:$O$27,15,FALSE())=0,VLOOKUP(A310,Soil!$B$2:$R$14,8,FALSE()),0.000000000001)</f>
        <v>0</v>
      </c>
      <c r="E310" s="0" t="n">
        <f aca="false">IF(VLOOKUP(SoilVeg!C310,LU!$A$2:$O$27,15,FALSE())=0,VLOOKUP(A310,Soil!$B$2:$R$14,12,FALSE()),0.000000000001)</f>
        <v>0</v>
      </c>
      <c r="F310" s="0" t="n">
        <f aca="false">VLOOKUP(A310,Soil!$B$2:$P$17,14,FALSE())</f>
        <v>0.01</v>
      </c>
      <c r="G310" s="0" t="n">
        <f aca="false">VLOOKUP(B310,LU!$B$1:$N$51,6,FALSE())</f>
        <v>3</v>
      </c>
      <c r="H310" s="0" t="n">
        <f aca="false">VLOOKUP(B310,LU!$B$1:$N$51,7,FALSE())</f>
        <v>0.62272727273</v>
      </c>
      <c r="I310" s="0" t="n">
        <f aca="false">VLOOKUP(B310,LU!$B$1:$N$51,8,FALSE())</f>
        <v>6.5</v>
      </c>
      <c r="J310" s="0" t="n">
        <f aca="false">VLOOKUP(A310,Soil!$B$2:$P$17,13,FALSE())</f>
        <v>1.5847</v>
      </c>
      <c r="K310" s="0" t="n">
        <f aca="false">VLOOKUP(B310,LU!$B$1:$N$51,5,FALSE())</f>
        <v>0.35</v>
      </c>
      <c r="L310" s="0" t="n">
        <f aca="false">VLOOKUP(A310,Soil!$B$2:$P$17,15,FALSE())</f>
        <v>0.48887216</v>
      </c>
      <c r="M310" s="0" t="n">
        <f aca="false">SoilVeg!G310</f>
        <v>100</v>
      </c>
      <c r="N310" s="0" t="n">
        <f aca="false">SoilVeg!H310</f>
        <v>3</v>
      </c>
      <c r="O310" s="0" t="n">
        <f aca="false">VLOOKUP(A310,Soil!$B$2:$S$14,18,FALSE())</f>
        <v>1</v>
      </c>
    </row>
    <row r="311" customFormat="false" ht="14.25" hidden="false" customHeight="false" outlineLevel="0" collapsed="false">
      <c r="A311" s="1" t="str">
        <f aca="false">SoilVeg!B311</f>
        <v>NO</v>
      </c>
      <c r="B311" s="1" t="str">
        <f aca="false">SoilVeg!D311</f>
        <v>LPS</v>
      </c>
      <c r="C311" s="1" t="str">
        <f aca="false">SoilVeg!A311</f>
        <v>NOLPS</v>
      </c>
      <c r="D311" s="0" t="n">
        <f aca="false">IF(VLOOKUP(SoilVeg!C311,LU!$A$2:$O$27,15,FALSE())=0,VLOOKUP(A311,Soil!$B$2:$R$14,8,FALSE()),0.000000000001)</f>
        <v>0</v>
      </c>
      <c r="E311" s="0" t="n">
        <f aca="false">IF(VLOOKUP(SoilVeg!C311,LU!$A$2:$O$27,15,FALSE())=0,VLOOKUP(A311,Soil!$B$2:$R$14,12,FALSE()),0.000000000001)</f>
        <v>0</v>
      </c>
      <c r="F311" s="0" t="n">
        <f aca="false">VLOOKUP(A311,Soil!$B$2:$P$17,14,FALSE())</f>
        <v>0.01</v>
      </c>
      <c r="G311" s="0" t="n">
        <f aca="false">VLOOKUP(B311,LU!$B$1:$N$51,6,FALSE())</f>
        <v>4.5</v>
      </c>
      <c r="H311" s="0" t="n">
        <f aca="false">VLOOKUP(B311,LU!$B$1:$N$51,7,FALSE())</f>
        <v>0.8</v>
      </c>
      <c r="I311" s="0" t="n">
        <f aca="false">VLOOKUP(B311,LU!$B$1:$N$51,8,FALSE())</f>
        <v>15</v>
      </c>
      <c r="J311" s="0" t="n">
        <f aca="false">VLOOKUP(A311,Soil!$B$2:$P$17,13,FALSE())</f>
        <v>1.5847</v>
      </c>
      <c r="K311" s="0" t="n">
        <f aca="false">VLOOKUP(B311,LU!$B$1:$N$51,5,FALSE())</f>
        <v>0.8</v>
      </c>
      <c r="L311" s="0" t="n">
        <f aca="false">VLOOKUP(A311,Soil!$B$2:$P$17,15,FALSE())</f>
        <v>0.48887216</v>
      </c>
      <c r="M311" s="0" t="n">
        <f aca="false">SoilVeg!G311</f>
        <v>100</v>
      </c>
      <c r="N311" s="0" t="n">
        <f aca="false">SoilVeg!H311</f>
        <v>3</v>
      </c>
      <c r="O311" s="0" t="n">
        <f aca="false">VLOOKUP(A311,Soil!$B$2:$S$14,18,FALSE())</f>
        <v>1</v>
      </c>
    </row>
    <row r="312" customFormat="false" ht="14.25" hidden="false" customHeight="false" outlineLevel="0" collapsed="false">
      <c r="A312" s="1" t="str">
        <f aca="false">SoilVeg!B312</f>
        <v>NO</v>
      </c>
      <c r="B312" s="1" t="str">
        <f aca="false">SoilVeg!D312</f>
        <v>LPK</v>
      </c>
      <c r="C312" s="1" t="str">
        <f aca="false">SoilVeg!A312</f>
        <v>NOLPK</v>
      </c>
      <c r="D312" s="0" t="n">
        <f aca="false">IF(VLOOKUP(SoilVeg!C312,LU!$A$2:$O$27,15,FALSE())=0,VLOOKUP(A312,Soil!$B$2:$R$14,8,FALSE()),0.000000000001)</f>
        <v>0</v>
      </c>
      <c r="E312" s="0" t="n">
        <f aca="false">IF(VLOOKUP(SoilVeg!C312,LU!$A$2:$O$27,15,FALSE())=0,VLOOKUP(A312,Soil!$B$2:$R$14,12,FALSE()),0.000000000001)</f>
        <v>0</v>
      </c>
      <c r="F312" s="0" t="n">
        <f aca="false">VLOOKUP(A312,Soil!$B$2:$P$17,14,FALSE())</f>
        <v>0.01</v>
      </c>
      <c r="G312" s="0" t="n">
        <f aca="false">VLOOKUP(B312,LU!$B$1:$N$51,6,FALSE())</f>
        <v>3</v>
      </c>
      <c r="H312" s="0" t="n">
        <f aca="false">VLOOKUP(B312,LU!$B$1:$N$51,7,FALSE())</f>
        <v>0.6</v>
      </c>
      <c r="I312" s="0" t="n">
        <f aca="false">VLOOKUP(B312,LU!$B$1:$N$51,8,FALSE())</f>
        <v>15</v>
      </c>
      <c r="J312" s="0" t="n">
        <f aca="false">VLOOKUP(A312,Soil!$B$2:$P$17,13,FALSE())</f>
        <v>1.5847</v>
      </c>
      <c r="K312" s="0" t="n">
        <f aca="false">VLOOKUP(B312,LU!$B$1:$N$51,5,FALSE())</f>
        <v>0.8</v>
      </c>
      <c r="L312" s="0" t="n">
        <f aca="false">VLOOKUP(A312,Soil!$B$2:$P$17,15,FALSE())</f>
        <v>0.48887216</v>
      </c>
      <c r="M312" s="0" t="n">
        <f aca="false">SoilVeg!G312</f>
        <v>100</v>
      </c>
      <c r="N312" s="0" t="n">
        <f aca="false">SoilVeg!H312</f>
        <v>3</v>
      </c>
      <c r="O312" s="0" t="n">
        <f aca="false">VLOOKUP(A312,Soil!$B$2:$S$14,18,FALSE())</f>
        <v>1</v>
      </c>
    </row>
    <row r="313" customFormat="false" ht="14.25" hidden="false" customHeight="false" outlineLevel="0" collapsed="false">
      <c r="A313" s="1" t="str">
        <f aca="false">SoilVeg!B313</f>
        <v>NO</v>
      </c>
      <c r="B313" s="1" t="str">
        <f aca="false">SoilVeg!D313</f>
        <v>AZP</v>
      </c>
      <c r="C313" s="1" t="str">
        <f aca="false">SoilVeg!A313</f>
        <v>NOAZP</v>
      </c>
      <c r="D313" s="0" t="n">
        <f aca="false">IF(VLOOKUP(SoilVeg!C313,LU!$A$2:$O$27,15,FALSE())=0,VLOOKUP(A313,Soil!$B$2:$R$14,8,FALSE()),0.000000000001)</f>
        <v>1E-012</v>
      </c>
      <c r="E313" s="0" t="n">
        <f aca="false">IF(VLOOKUP(SoilVeg!C313,LU!$A$2:$O$27,15,FALSE())=0,VLOOKUP(A313,Soil!$B$2:$R$14,12,FALSE()),0.000000000001)</f>
        <v>1E-012</v>
      </c>
      <c r="F313" s="0" t="n">
        <f aca="false">VLOOKUP(A313,Soil!$B$2:$P$17,14,FALSE())</f>
        <v>0.01</v>
      </c>
      <c r="G313" s="0" t="n">
        <f aca="false">VLOOKUP(B313,LU!$B$1:$N$51,6,FALSE())</f>
        <v>0</v>
      </c>
      <c r="H313" s="0" t="n">
        <f aca="false">VLOOKUP(B313,LU!$B$1:$N$51,7,FALSE())</f>
        <v>0</v>
      </c>
      <c r="I313" s="0" t="n">
        <f aca="false">VLOOKUP(B313,LU!$B$1:$N$51,8,FALSE())</f>
        <v>2.5</v>
      </c>
      <c r="J313" s="0" t="n">
        <f aca="false">VLOOKUP(A313,Soil!$B$2:$P$17,13,FALSE())</f>
        <v>1.5847</v>
      </c>
      <c r="K313" s="0" t="n">
        <f aca="false">VLOOKUP(B313,LU!$B$1:$N$51,5,FALSE())</f>
        <v>0.05</v>
      </c>
      <c r="L313" s="0" t="n">
        <f aca="false">VLOOKUP(A313,Soil!$B$2:$P$17,15,FALSE())</f>
        <v>0.48887216</v>
      </c>
      <c r="M313" s="0" t="n">
        <f aca="false">SoilVeg!G313</f>
        <v>100</v>
      </c>
      <c r="N313" s="0" t="n">
        <f aca="false">SoilVeg!H313</f>
        <v>1</v>
      </c>
      <c r="O313" s="0" t="n">
        <f aca="false">VLOOKUP(A313,Soil!$B$2:$S$14,18,FALSE())</f>
        <v>1</v>
      </c>
    </row>
    <row r="314" customFormat="false" ht="14.25" hidden="false" customHeight="false" outlineLevel="0" collapsed="false">
      <c r="A314" s="1" t="str">
        <f aca="false">SoilVeg!B314</f>
        <v>NO</v>
      </c>
      <c r="B314" s="1" t="str">
        <f aca="false">SoilVeg!D314</f>
        <v>AZPN</v>
      </c>
      <c r="C314" s="1" t="str">
        <f aca="false">SoilVeg!A314</f>
        <v>NOAZPN</v>
      </c>
      <c r="D314" s="0" t="n">
        <f aca="false">IF(VLOOKUP(SoilVeg!C314,LU!$A$2:$O$27,15,FALSE())=0,VLOOKUP(A314,Soil!$B$2:$R$14,8,FALSE()),0.000000000001)</f>
        <v>1E-012</v>
      </c>
      <c r="E314" s="0" t="n">
        <f aca="false">IF(VLOOKUP(SoilVeg!C314,LU!$A$2:$O$27,15,FALSE())=0,VLOOKUP(A314,Soil!$B$2:$R$14,12,FALSE()),0.000000000001)</f>
        <v>1E-012</v>
      </c>
      <c r="F314" s="0" t="n">
        <f aca="false">VLOOKUP(A314,Soil!$B$2:$P$17,14,FALSE())</f>
        <v>0.01</v>
      </c>
      <c r="G314" s="0" t="n">
        <f aca="false">VLOOKUP(B314,LU!$B$1:$N$51,6,FALSE())</f>
        <v>0</v>
      </c>
      <c r="H314" s="0" t="n">
        <f aca="false">VLOOKUP(B314,LU!$B$1:$N$51,7,FALSE())</f>
        <v>0</v>
      </c>
      <c r="I314" s="0" t="n">
        <f aca="false">VLOOKUP(B314,LU!$B$1:$N$51,8,FALSE())</f>
        <v>0</v>
      </c>
      <c r="J314" s="0" t="n">
        <f aca="false">VLOOKUP(A314,Soil!$B$2:$P$17,13,FALSE())</f>
        <v>1.5847</v>
      </c>
      <c r="K314" s="0" t="n">
        <f aca="false">VLOOKUP(B314,LU!$B$1:$N$51,5,FALSE())</f>
        <v>0.01</v>
      </c>
      <c r="L314" s="0" t="n">
        <f aca="false">VLOOKUP(A314,Soil!$B$2:$P$17,15,FALSE())</f>
        <v>0.48887216</v>
      </c>
      <c r="M314" s="0" t="n">
        <f aca="false">SoilVeg!G314</f>
        <v>100</v>
      </c>
      <c r="N314" s="0" t="n">
        <f aca="false">SoilVeg!H314</f>
        <v>1</v>
      </c>
      <c r="O314" s="0" t="n">
        <f aca="false">VLOOKUP(A314,Soil!$B$2:$S$14,18,FALSE())</f>
        <v>1</v>
      </c>
    </row>
    <row r="315" customFormat="false" ht="14.25" hidden="false" customHeight="false" outlineLevel="0" collapsed="false">
      <c r="A315" s="1" t="str">
        <f aca="false">SoilVeg!B315</f>
        <v>NO</v>
      </c>
      <c r="B315" s="1" t="str">
        <f aca="false">SoilVeg!D315</f>
        <v>AZPPL</v>
      </c>
      <c r="C315" s="1" t="str">
        <f aca="false">SoilVeg!A315</f>
        <v>NOAZPPL</v>
      </c>
      <c r="D315" s="0" t="n">
        <f aca="false">IF(VLOOKUP(SoilVeg!C315,LU!$A$2:$O$27,15,FALSE())=0,VLOOKUP(A315,Soil!$B$2:$R$14,8,FALSE()),0.000000000001)</f>
        <v>0</v>
      </c>
      <c r="E315" s="0" t="n">
        <f aca="false">IF(VLOOKUP(SoilVeg!C315,LU!$A$2:$O$27,15,FALSE())=0,VLOOKUP(A315,Soil!$B$2:$R$14,12,FALSE()),0.000000000001)</f>
        <v>0</v>
      </c>
      <c r="F315" s="0" t="n">
        <f aca="false">VLOOKUP(A315,Soil!$B$2:$P$17,14,FALSE())</f>
        <v>0.01</v>
      </c>
      <c r="G315" s="0" t="n">
        <f aca="false">VLOOKUP(B315,LU!$B$1:$N$51,6,FALSE())</f>
        <v>0</v>
      </c>
      <c r="H315" s="0" t="n">
        <f aca="false">VLOOKUP(B315,LU!$B$1:$N$51,7,FALSE())</f>
        <v>0</v>
      </c>
      <c r="I315" s="0" t="n">
        <f aca="false">VLOOKUP(B315,LU!$B$1:$N$51,8,FALSE())</f>
        <v>2.5</v>
      </c>
      <c r="J315" s="0" t="n">
        <f aca="false">VLOOKUP(A315,Soil!$B$2:$P$17,13,FALSE())</f>
        <v>1.5847</v>
      </c>
      <c r="K315" s="0" t="n">
        <f aca="false">VLOOKUP(B315,LU!$B$1:$N$51,5,FALSE())</f>
        <v>0.02</v>
      </c>
      <c r="L315" s="0" t="n">
        <f aca="false">VLOOKUP(A315,Soil!$B$2:$P$17,15,FALSE())</f>
        <v>0.48887216</v>
      </c>
      <c r="M315" s="0" t="n">
        <f aca="false">SoilVeg!G315</f>
        <v>1</v>
      </c>
      <c r="N315" s="0" t="n">
        <f aca="false">SoilVeg!H315</f>
        <v>3</v>
      </c>
      <c r="O315" s="0" t="n">
        <f aca="false">VLOOKUP(A315,Soil!$B$2:$S$14,18,FALSE())</f>
        <v>1</v>
      </c>
    </row>
    <row r="316" customFormat="false" ht="14.25" hidden="false" customHeight="false" outlineLevel="0" collapsed="false">
      <c r="A316" s="1" t="str">
        <f aca="false">SoilVeg!B316</f>
        <v>NO</v>
      </c>
      <c r="B316" s="1" t="str">
        <f aca="false">SoilVeg!D316</f>
        <v>AZPP</v>
      </c>
      <c r="C316" s="1" t="str">
        <f aca="false">SoilVeg!A316</f>
        <v>NOAZPP</v>
      </c>
      <c r="D316" s="0" t="n">
        <f aca="false">IF(VLOOKUP(SoilVeg!C316,LU!$A$2:$O$27,15,FALSE())=0,VLOOKUP(A316,Soil!$B$2:$R$14,8,FALSE()),0.000000000001)</f>
        <v>0</v>
      </c>
      <c r="E316" s="0" t="n">
        <f aca="false">IF(VLOOKUP(SoilVeg!C316,LU!$A$2:$O$27,15,FALSE())=0,VLOOKUP(A316,Soil!$B$2:$R$14,12,FALSE()),0.000000000001)</f>
        <v>0</v>
      </c>
      <c r="F316" s="0" t="n">
        <f aca="false">VLOOKUP(A316,Soil!$B$2:$P$17,14,FALSE())</f>
        <v>0.01</v>
      </c>
      <c r="G316" s="0" t="n">
        <f aca="false">VLOOKUP(B316,LU!$B$1:$N$51,6,FALSE())</f>
        <v>0</v>
      </c>
      <c r="H316" s="0" t="n">
        <f aca="false">VLOOKUP(B316,LU!$B$1:$N$51,7,FALSE())</f>
        <v>0</v>
      </c>
      <c r="I316" s="0" t="n">
        <f aca="false">VLOOKUP(B316,LU!$B$1:$N$51,8,FALSE())</f>
        <v>7</v>
      </c>
      <c r="J316" s="0" t="n">
        <f aca="false">VLOOKUP(A316,Soil!$B$2:$P$17,13,FALSE())</f>
        <v>1.5847</v>
      </c>
      <c r="K316" s="0" t="n">
        <f aca="false">VLOOKUP(B316,LU!$B$1:$N$51,5,FALSE())</f>
        <v>0.1</v>
      </c>
      <c r="L316" s="0" t="n">
        <f aca="false">VLOOKUP(A316,Soil!$B$2:$P$17,15,FALSE())</f>
        <v>0.48887216</v>
      </c>
      <c r="M316" s="0" t="n">
        <f aca="false">SoilVeg!G316</f>
        <v>100</v>
      </c>
      <c r="N316" s="0" t="n">
        <f aca="false">SoilVeg!H316</f>
        <v>3</v>
      </c>
      <c r="O316" s="0" t="n">
        <f aca="false">VLOOKUP(A316,Soil!$B$2:$S$14,18,FALSE())</f>
        <v>1</v>
      </c>
    </row>
    <row r="317" customFormat="false" ht="14.25" hidden="false" customHeight="false" outlineLevel="0" collapsed="false">
      <c r="A317" s="1" t="str">
        <f aca="false">SoilVeg!B317</f>
        <v>NO</v>
      </c>
      <c r="B317" s="1" t="str">
        <f aca="false">SoilVeg!D317</f>
        <v>ETK</v>
      </c>
      <c r="C317" s="1" t="str">
        <f aca="false">SoilVeg!A317</f>
        <v>NOETK</v>
      </c>
      <c r="D317" s="0" t="n">
        <f aca="false">IF(VLOOKUP(SoilVeg!C317,LU!$A$2:$O$27,15,FALSE())=0,VLOOKUP(A317,Soil!$B$2:$R$14,8,FALSE()),0.000000000001)</f>
        <v>0</v>
      </c>
      <c r="E317" s="0" t="n">
        <f aca="false">IF(VLOOKUP(SoilVeg!C317,LU!$A$2:$O$27,15,FALSE())=0,VLOOKUP(A317,Soil!$B$2:$R$14,12,FALSE()),0.000000000001)</f>
        <v>0</v>
      </c>
      <c r="F317" s="0" t="n">
        <f aca="false">VLOOKUP(A317,Soil!$B$2:$P$17,14,FALSE())</f>
        <v>0.01</v>
      </c>
      <c r="G317" s="0" t="n">
        <f aca="false">VLOOKUP(B317,LU!$B$1:$N$51,6,FALSE())</f>
        <v>1.4</v>
      </c>
      <c r="H317" s="0" t="n">
        <f aca="false">VLOOKUP(B317,LU!$B$1:$N$51,7,FALSE())</f>
        <v>0.65</v>
      </c>
      <c r="I317" s="0" t="n">
        <f aca="false">VLOOKUP(B317,LU!$B$1:$N$51,8,FALSE())</f>
        <v>8</v>
      </c>
      <c r="J317" s="0" t="n">
        <f aca="false">VLOOKUP(A317,Soil!$B$2:$P$17,13,FALSE())</f>
        <v>1.5847</v>
      </c>
      <c r="K317" s="0" t="n">
        <f aca="false">VLOOKUP(B317,LU!$B$1:$N$51,5,FALSE())</f>
        <v>0.35</v>
      </c>
      <c r="L317" s="0" t="n">
        <f aca="false">VLOOKUP(A317,Soil!$B$2:$P$17,15,FALSE())</f>
        <v>0.48887216</v>
      </c>
      <c r="M317" s="0" t="n">
        <f aca="false">SoilVeg!G317</f>
        <v>100</v>
      </c>
      <c r="N317" s="0" t="n">
        <f aca="false">SoilVeg!H317</f>
        <v>3</v>
      </c>
      <c r="O317" s="0" t="n">
        <f aca="false">VLOOKUP(A317,Soil!$B$2:$S$14,18,FALSE())</f>
        <v>1</v>
      </c>
    </row>
    <row r="318" customFormat="false" ht="14.25" hidden="false" customHeight="false" outlineLevel="0" collapsed="false">
      <c r="A318" s="1" t="str">
        <f aca="false">SoilVeg!B318</f>
        <v>NO</v>
      </c>
      <c r="B318" s="1" t="str">
        <f aca="false">SoilVeg!D318</f>
        <v>ETK1</v>
      </c>
      <c r="C318" s="1" t="str">
        <f aca="false">SoilVeg!A318</f>
        <v>NOETK1</v>
      </c>
      <c r="D318" s="0" t="n">
        <f aca="false">IF(VLOOKUP(SoilVeg!C318,LU!$A$2:$O$27,15,FALSE())=0,VLOOKUP(A318,Soil!$B$2:$R$14,8,FALSE()),0.000000000001)</f>
        <v>0</v>
      </c>
      <c r="E318" s="0" t="n">
        <f aca="false">IF(VLOOKUP(SoilVeg!C318,LU!$A$2:$O$27,15,FALSE())=0,VLOOKUP(A318,Soil!$B$2:$R$14,12,FALSE()),0.000000000001)</f>
        <v>0</v>
      </c>
      <c r="F318" s="0" t="n">
        <f aca="false">VLOOKUP(A318,Soil!$B$2:$P$17,14,FALSE())</f>
        <v>0.01</v>
      </c>
      <c r="G318" s="0" t="n">
        <f aca="false">VLOOKUP(B318,LU!$B$1:$N$51,6,FALSE())</f>
        <v>1</v>
      </c>
      <c r="H318" s="0" t="n">
        <f aca="false">VLOOKUP(B318,LU!$B$1:$N$51,7,FALSE())</f>
        <v>0.4</v>
      </c>
      <c r="I318" s="0" t="n">
        <f aca="false">VLOOKUP(B318,LU!$B$1:$N$51,8,FALSE())</f>
        <v>5</v>
      </c>
      <c r="J318" s="0" t="n">
        <f aca="false">VLOOKUP(A318,Soil!$B$2:$P$17,13,FALSE())</f>
        <v>1.5847</v>
      </c>
      <c r="K318" s="0" t="n">
        <f aca="false">VLOOKUP(B318,LU!$B$1:$N$51,5,FALSE())</f>
        <v>0.15</v>
      </c>
      <c r="L318" s="0" t="n">
        <f aca="false">VLOOKUP(A318,Soil!$B$2:$P$17,15,FALSE())</f>
        <v>0.48887216</v>
      </c>
      <c r="M318" s="0" t="n">
        <f aca="false">SoilVeg!G318</f>
        <v>100</v>
      </c>
      <c r="N318" s="0" t="n">
        <f aca="false">SoilVeg!H318</f>
        <v>3</v>
      </c>
      <c r="O318" s="0" t="n">
        <f aca="false">VLOOKUP(A318,Soil!$B$2:$S$14,18,FALSE())</f>
        <v>1</v>
      </c>
    </row>
    <row r="319" customFormat="false" ht="14.25" hidden="false" customHeight="false" outlineLevel="0" collapsed="false">
      <c r="A319" s="1" t="str">
        <f aca="false">SoilVeg!B319</f>
        <v>NO</v>
      </c>
      <c r="B319" s="1" t="str">
        <f aca="false">SoilVeg!D319</f>
        <v>ETK2</v>
      </c>
      <c r="C319" s="1" t="str">
        <f aca="false">SoilVeg!A319</f>
        <v>NOETK2</v>
      </c>
      <c r="D319" s="0" t="n">
        <f aca="false">IF(VLOOKUP(SoilVeg!C319,LU!$A$2:$O$27,15,FALSE())=0,VLOOKUP(A319,Soil!$B$2:$R$14,8,FALSE()),0.000000000001)</f>
        <v>0</v>
      </c>
      <c r="E319" s="0" t="n">
        <f aca="false">IF(VLOOKUP(SoilVeg!C319,LU!$A$2:$O$27,15,FALSE())=0,VLOOKUP(A319,Soil!$B$2:$R$14,12,FALSE()),0.000000000001)</f>
        <v>0</v>
      </c>
      <c r="F319" s="0" t="n">
        <f aca="false">VLOOKUP(A319,Soil!$B$2:$P$17,14,FALSE())</f>
        <v>0.01</v>
      </c>
      <c r="G319" s="0" t="n">
        <f aca="false">VLOOKUP(B319,LU!$B$1:$N$51,6,FALSE())</f>
        <v>1.1</v>
      </c>
      <c r="H319" s="0" t="n">
        <f aca="false">VLOOKUP(B319,LU!$B$1:$N$51,7,FALSE())</f>
        <v>0.4</v>
      </c>
      <c r="I319" s="0" t="n">
        <f aca="false">VLOOKUP(B319,LU!$B$1:$N$51,8,FALSE())</f>
        <v>7</v>
      </c>
      <c r="J319" s="0" t="n">
        <f aca="false">VLOOKUP(A319,Soil!$B$2:$P$17,13,FALSE())</f>
        <v>1.5847</v>
      </c>
      <c r="K319" s="0" t="n">
        <f aca="false">VLOOKUP(B319,LU!$B$1:$N$51,5,FALSE())</f>
        <v>0.35</v>
      </c>
      <c r="L319" s="0" t="n">
        <f aca="false">VLOOKUP(A319,Soil!$B$2:$P$17,15,FALSE())</f>
        <v>0.48887216</v>
      </c>
      <c r="M319" s="0" t="n">
        <f aca="false">SoilVeg!G319</f>
        <v>100</v>
      </c>
      <c r="N319" s="0" t="n">
        <f aca="false">SoilVeg!H319</f>
        <v>3</v>
      </c>
      <c r="O319" s="0" t="n">
        <f aca="false">VLOOKUP(A319,Soil!$B$2:$S$14,18,FALSE())</f>
        <v>1</v>
      </c>
    </row>
    <row r="320" customFormat="false" ht="14.25" hidden="false" customHeight="false" outlineLevel="0" collapsed="false">
      <c r="A320" s="1" t="str">
        <f aca="false">SoilVeg!B320</f>
        <v>NO</v>
      </c>
      <c r="B320" s="1" t="str">
        <f aca="false">SoilVeg!D320</f>
        <v>ETK3</v>
      </c>
      <c r="C320" s="1" t="str">
        <f aca="false">SoilVeg!A320</f>
        <v>NOETK3</v>
      </c>
      <c r="D320" s="0" t="n">
        <f aca="false">IF(VLOOKUP(SoilVeg!C320,LU!$A$2:$O$27,15,FALSE())=0,VLOOKUP(A320,Soil!$B$2:$R$14,8,FALSE()),0.000000000001)</f>
        <v>0</v>
      </c>
      <c r="E320" s="0" t="n">
        <f aca="false">IF(VLOOKUP(SoilVeg!C320,LU!$A$2:$O$27,15,FALSE())=0,VLOOKUP(A320,Soil!$B$2:$R$14,12,FALSE()),0.000000000001)</f>
        <v>0</v>
      </c>
      <c r="F320" s="0" t="n">
        <f aca="false">VLOOKUP(A320,Soil!$B$2:$P$17,14,FALSE())</f>
        <v>0.01</v>
      </c>
      <c r="G320" s="0" t="n">
        <f aca="false">VLOOKUP(B320,LU!$B$1:$N$51,6,FALSE())</f>
        <v>1.35454545455</v>
      </c>
      <c r="H320" s="0" t="n">
        <f aca="false">VLOOKUP(B320,LU!$B$1:$N$51,7,FALSE())</f>
        <v>0.62272727273</v>
      </c>
      <c r="I320" s="0" t="n">
        <f aca="false">VLOOKUP(B320,LU!$B$1:$N$51,8,FALSE())</f>
        <v>10</v>
      </c>
      <c r="J320" s="0" t="n">
        <f aca="false">VLOOKUP(A320,Soil!$B$2:$P$17,13,FALSE())</f>
        <v>1.5847</v>
      </c>
      <c r="K320" s="0" t="n">
        <f aca="false">VLOOKUP(B320,LU!$B$1:$N$51,5,FALSE())</f>
        <v>0.4</v>
      </c>
      <c r="L320" s="0" t="n">
        <f aca="false">VLOOKUP(A320,Soil!$B$2:$P$17,15,FALSE())</f>
        <v>0.48887216</v>
      </c>
      <c r="M320" s="0" t="n">
        <f aca="false">SoilVeg!G320</f>
        <v>100</v>
      </c>
      <c r="N320" s="0" t="n">
        <f aca="false">SoilVeg!H320</f>
        <v>3</v>
      </c>
      <c r="O320" s="0" t="n">
        <f aca="false">VLOOKUP(A320,Soil!$B$2:$S$14,18,FALSE())</f>
        <v>1</v>
      </c>
    </row>
    <row r="321" customFormat="false" ht="14.25" hidden="false" customHeight="false" outlineLevel="0" collapsed="false">
      <c r="A321" s="1" t="str">
        <f aca="false">SoilVeg!B321</f>
        <v>NO</v>
      </c>
      <c r="B321" s="1" t="str">
        <f aca="false">SoilVeg!D321</f>
        <v>VT</v>
      </c>
      <c r="C321" s="1" t="str">
        <f aca="false">SoilVeg!A321</f>
        <v>NOVT</v>
      </c>
      <c r="D321" s="0" t="n">
        <f aca="false">IF(VLOOKUP(SoilVeg!C321,LU!$A$2:$O$27,15,FALSE())=0,VLOOKUP(A321,Soil!$B$2:$R$14,8,FALSE()),0.000000000001)</f>
        <v>1E-012</v>
      </c>
      <c r="E321" s="0" t="n">
        <f aca="false">IF(VLOOKUP(SoilVeg!C321,LU!$A$2:$O$27,15,FALSE())=0,VLOOKUP(A321,Soil!$B$2:$R$14,12,FALSE()),0.000000000001)</f>
        <v>1E-012</v>
      </c>
      <c r="F321" s="0" t="n">
        <f aca="false">VLOOKUP(A321,Soil!$B$2:$P$17,14,FALSE())</f>
        <v>0.01</v>
      </c>
      <c r="G321" s="0" t="n">
        <f aca="false">VLOOKUP(B321,LU!$B$1:$N$51,6,FALSE())</f>
        <v>0</v>
      </c>
      <c r="H321" s="0" t="n">
        <f aca="false">VLOOKUP(B321,LU!$B$1:$N$51,7,FALSE())</f>
        <v>0</v>
      </c>
      <c r="I321" s="0" t="n">
        <f aca="false">VLOOKUP(B321,LU!$B$1:$N$51,8,FALSE())</f>
        <v>0</v>
      </c>
      <c r="J321" s="0" t="n">
        <f aca="false">VLOOKUP(A321,Soil!$B$2:$P$17,13,FALSE())</f>
        <v>1.5847</v>
      </c>
      <c r="K321" s="0" t="n">
        <f aca="false">VLOOKUP(B321,LU!$B$1:$N$51,5,FALSE())</f>
        <v>0.03</v>
      </c>
      <c r="L321" s="0" t="n">
        <f aca="false">VLOOKUP(A321,Soil!$B$2:$P$17,15,FALSE())</f>
        <v>0.48887216</v>
      </c>
      <c r="M321" s="0" t="n">
        <f aca="false">SoilVeg!G321</f>
        <v>100</v>
      </c>
      <c r="N321" s="0" t="n">
        <f aca="false">SoilVeg!H321</f>
        <v>1</v>
      </c>
      <c r="O321" s="0" t="n">
        <f aca="false">VLOOKUP(A321,Soil!$B$2:$S$14,18,FALSE())</f>
        <v>1</v>
      </c>
    </row>
    <row r="322" customFormat="false" ht="14.25" hidden="false" customHeight="false" outlineLevel="0" collapsed="false">
      <c r="A322" s="1" t="str">
        <f aca="false">SoilVeg!B322</f>
        <v>NO</v>
      </c>
      <c r="B322" s="1" t="str">
        <f aca="false">SoilVeg!D322</f>
        <v>VP</v>
      </c>
      <c r="C322" s="1" t="str">
        <f aca="false">SoilVeg!A322</f>
        <v>NOVP</v>
      </c>
      <c r="D322" s="0" t="n">
        <f aca="false">IF(VLOOKUP(SoilVeg!C322,LU!$A$2:$O$27,15,FALSE())=0,VLOOKUP(A322,Soil!$B$2:$R$14,8,FALSE()),0.000000000001)</f>
        <v>1E-012</v>
      </c>
      <c r="E322" s="0" t="n">
        <f aca="false">IF(VLOOKUP(SoilVeg!C322,LU!$A$2:$O$27,15,FALSE())=0,VLOOKUP(A322,Soil!$B$2:$R$14,12,FALSE()),0.000000000001)</f>
        <v>1E-012</v>
      </c>
      <c r="F322" s="0" t="n">
        <f aca="false">VLOOKUP(A322,Soil!$B$2:$P$17,14,FALSE())</f>
        <v>0.01</v>
      </c>
      <c r="G322" s="0" t="n">
        <f aca="false">VLOOKUP(B322,LU!$B$1:$N$51,6,FALSE())</f>
        <v>0</v>
      </c>
      <c r="H322" s="0" t="n">
        <f aca="false">VLOOKUP(B322,LU!$B$1:$N$51,7,FALSE())</f>
        <v>0</v>
      </c>
      <c r="I322" s="0" t="n">
        <f aca="false">VLOOKUP(B322,LU!$B$1:$N$51,8,FALSE())</f>
        <v>0</v>
      </c>
      <c r="J322" s="0" t="n">
        <f aca="false">VLOOKUP(A322,Soil!$B$2:$P$17,13,FALSE())</f>
        <v>1.5847</v>
      </c>
      <c r="K322" s="0" t="n">
        <f aca="false">VLOOKUP(B322,LU!$B$1:$N$51,5,FALSE())</f>
        <v>0.01</v>
      </c>
      <c r="L322" s="0" t="n">
        <f aca="false">VLOOKUP(A322,Soil!$B$2:$P$17,15,FALSE())</f>
        <v>0.48887216</v>
      </c>
      <c r="M322" s="0" t="n">
        <f aca="false">SoilVeg!G322</f>
        <v>100</v>
      </c>
      <c r="N322" s="0" t="n">
        <f aca="false">SoilVeg!H322</f>
        <v>1</v>
      </c>
      <c r="O322" s="0" t="n">
        <f aca="false">VLOOKUP(A322,Soil!$B$2:$S$14,18,FALSE())</f>
        <v>1</v>
      </c>
    </row>
    <row r="323" customFormat="false" ht="14.25" hidden="false" customHeight="false" outlineLevel="0" collapsed="false">
      <c r="A323" s="1" t="str">
        <f aca="false">SoilVeg!B323</f>
        <v>NO</v>
      </c>
      <c r="B323" s="1" t="str">
        <f aca="false">SoilVeg!D323</f>
        <v>TPT</v>
      </c>
      <c r="C323" s="1" t="str">
        <f aca="false">SoilVeg!A323</f>
        <v>NOTPT</v>
      </c>
      <c r="D323" s="0" t="n">
        <f aca="false">IF(VLOOKUP(SoilVeg!C323,LU!$A$2:$O$27,15,FALSE())=0,VLOOKUP(A323,Soil!$B$2:$R$14,8,FALSE()),0.000000000001)</f>
        <v>0</v>
      </c>
      <c r="E323" s="0" t="n">
        <f aca="false">IF(VLOOKUP(SoilVeg!C323,LU!$A$2:$O$27,15,FALSE())=0,VLOOKUP(A323,Soil!$B$2:$R$14,12,FALSE()),0.000000000001)</f>
        <v>0</v>
      </c>
      <c r="F323" s="0" t="n">
        <f aca="false">VLOOKUP(A323,Soil!$B$2:$P$17,14,FALSE())</f>
        <v>0.01</v>
      </c>
      <c r="G323" s="0" t="n">
        <f aca="false">VLOOKUP(B323,LU!$B$1:$N$51,6,FALSE())</f>
        <v>1.1</v>
      </c>
      <c r="H323" s="0" t="n">
        <f aca="false">VLOOKUP(B323,LU!$B$1:$N$51,7,FALSE())</f>
        <v>0.4</v>
      </c>
      <c r="I323" s="0" t="n">
        <f aca="false">VLOOKUP(B323,LU!$B$1:$N$51,8,FALSE())</f>
        <v>7</v>
      </c>
      <c r="J323" s="0" t="n">
        <f aca="false">VLOOKUP(A323,Soil!$B$2:$P$17,13,FALSE())</f>
        <v>1.5847</v>
      </c>
      <c r="K323" s="0" t="n">
        <f aca="false">VLOOKUP(B323,LU!$B$1:$N$51,5,FALSE())</f>
        <v>0.275</v>
      </c>
      <c r="L323" s="0" t="n">
        <f aca="false">VLOOKUP(A323,Soil!$B$2:$P$17,15,FALSE())</f>
        <v>0.48887216</v>
      </c>
      <c r="M323" s="0" t="n">
        <f aca="false">SoilVeg!G323</f>
        <v>100</v>
      </c>
      <c r="N323" s="0" t="n">
        <f aca="false">SoilVeg!H323</f>
        <v>3</v>
      </c>
      <c r="O323" s="0" t="n">
        <f aca="false">VLOOKUP(A323,Soil!$B$2:$S$14,18,FALSE())</f>
        <v>1</v>
      </c>
    </row>
    <row r="324" customFormat="false" ht="14.25" hidden="false" customHeight="false" outlineLevel="0" collapsed="false">
      <c r="A324" s="1" t="str">
        <f aca="false">SoilVeg!B324</f>
        <v>NO</v>
      </c>
      <c r="B324" s="1" t="str">
        <f aca="false">SoilVeg!D324</f>
        <v>VPT</v>
      </c>
      <c r="C324" s="1" t="str">
        <f aca="false">SoilVeg!A324</f>
        <v>NOVPT</v>
      </c>
      <c r="D324" s="0" t="n">
        <f aca="false">IF(VLOOKUP(SoilVeg!C324,LU!$A$2:$O$27,15,FALSE())=0,VLOOKUP(A324,Soil!$B$2:$R$14,8,FALSE()),0.000000000001)</f>
        <v>1E-012</v>
      </c>
      <c r="E324" s="0" t="n">
        <f aca="false">IF(VLOOKUP(SoilVeg!C324,LU!$A$2:$O$27,15,FALSE())=0,VLOOKUP(A324,Soil!$B$2:$R$14,12,FALSE()),0.000000000001)</f>
        <v>1E-012</v>
      </c>
      <c r="F324" s="0" t="n">
        <f aca="false">VLOOKUP(A324,Soil!$B$2:$P$17,14,FALSE())</f>
        <v>0.01</v>
      </c>
      <c r="G324" s="0" t="n">
        <f aca="false">VLOOKUP(B324,LU!$B$1:$N$51,6,FALSE())</f>
        <v>0</v>
      </c>
      <c r="H324" s="0" t="n">
        <f aca="false">VLOOKUP(B324,LU!$B$1:$N$51,7,FALSE())</f>
        <v>0</v>
      </c>
      <c r="I324" s="0" t="n">
        <f aca="false">VLOOKUP(B324,LU!$B$1:$N$51,8,FALSE())</f>
        <v>150</v>
      </c>
      <c r="J324" s="0" t="n">
        <f aca="false">VLOOKUP(A324,Soil!$B$2:$P$17,13,FALSE())</f>
        <v>1.5847</v>
      </c>
      <c r="K324" s="0" t="n">
        <f aca="false">VLOOKUP(B324,LU!$B$1:$N$51,5,FALSE())</f>
        <v>0.01</v>
      </c>
      <c r="L324" s="0" t="n">
        <f aca="false">VLOOKUP(A324,Soil!$B$2:$P$17,15,FALSE())</f>
        <v>0.48887216</v>
      </c>
      <c r="M324" s="0" t="n">
        <f aca="false">SoilVeg!G324</f>
        <v>100</v>
      </c>
      <c r="N324" s="0" t="n">
        <f aca="false">SoilVeg!H324</f>
        <v>1</v>
      </c>
      <c r="O324" s="0" t="n">
        <f aca="false">VLOOKUP(A324,Soil!$B$2:$S$14,18,FALSE())</f>
        <v>1</v>
      </c>
    </row>
    <row r="325" customFormat="false" ht="14.25" hidden="false" customHeight="false" outlineLevel="0" collapsed="false">
      <c r="A325" s="1" t="str">
        <f aca="false">SoilVeg!B325</f>
        <v>NO</v>
      </c>
      <c r="B325" s="1" t="str">
        <f aca="false">SoilVeg!D325</f>
        <v>MOK</v>
      </c>
      <c r="C325" s="1" t="str">
        <f aca="false">SoilVeg!A325</f>
        <v>NOMOK</v>
      </c>
      <c r="D325" s="0" t="n">
        <f aca="false">IF(VLOOKUP(SoilVeg!C325,LU!$A$2:$O$27,15,FALSE())=0,VLOOKUP(A325,Soil!$B$2:$R$14,8,FALSE()),0.000000000001)</f>
        <v>0</v>
      </c>
      <c r="E325" s="0" t="n">
        <f aca="false">IF(VLOOKUP(SoilVeg!C325,LU!$A$2:$O$27,15,FALSE())=0,VLOOKUP(A325,Soil!$B$2:$R$14,12,FALSE()),0.000000000001)</f>
        <v>0</v>
      </c>
      <c r="F325" s="0" t="n">
        <f aca="false">VLOOKUP(A325,Soil!$B$2:$P$17,14,FALSE())</f>
        <v>0.01</v>
      </c>
      <c r="G325" s="0" t="n">
        <f aca="false">VLOOKUP(B325,LU!$B$1:$N$51,6,FALSE())</f>
        <v>1.35454545455</v>
      </c>
      <c r="H325" s="0" t="n">
        <f aca="false">VLOOKUP(B325,LU!$B$1:$N$51,7,FALSE())</f>
        <v>0.62272727273</v>
      </c>
      <c r="I325" s="0" t="n">
        <f aca="false">VLOOKUP(B325,LU!$B$1:$N$51,8,FALSE())</f>
        <v>10</v>
      </c>
      <c r="J325" s="0" t="n">
        <f aca="false">VLOOKUP(A325,Soil!$B$2:$P$17,13,FALSE())</f>
        <v>1.5847</v>
      </c>
      <c r="K325" s="0" t="n">
        <f aca="false">VLOOKUP(B325,LU!$B$1:$N$51,5,FALSE())</f>
        <v>0.4</v>
      </c>
      <c r="L325" s="0" t="n">
        <f aca="false">VLOOKUP(A325,Soil!$B$2:$P$17,15,FALSE())</f>
        <v>0.48887216</v>
      </c>
      <c r="M325" s="0" t="n">
        <f aca="false">SoilVeg!G325</f>
        <v>100</v>
      </c>
      <c r="N325" s="0" t="n">
        <f aca="false">SoilVeg!H325</f>
        <v>3</v>
      </c>
      <c r="O325" s="0" t="n">
        <f aca="false">VLOOKUP(A325,Soil!$B$2:$S$14,18,FALSE())</f>
        <v>1</v>
      </c>
    </row>
    <row r="326" customFormat="false" ht="14.25" hidden="false" customHeight="false" outlineLevel="0" collapsed="false">
      <c r="A326" s="1" t="str">
        <f aca="false">SoilVeg!B326</f>
        <v>NO</v>
      </c>
      <c r="B326" s="1" t="str">
        <f aca="false">SoilVeg!D326</f>
        <v>RET</v>
      </c>
      <c r="C326" s="1" t="str">
        <f aca="false">SoilVeg!A326</f>
        <v>NORET</v>
      </c>
      <c r="D326" s="0" t="n">
        <f aca="false">IF(VLOOKUP(SoilVeg!C326,LU!$A$2:$O$27,15,FALSE())=0,VLOOKUP(A326,Soil!$B$2:$R$14,8,FALSE()),0.000000000001)</f>
        <v>0</v>
      </c>
      <c r="E326" s="0" t="n">
        <f aca="false">IF(VLOOKUP(SoilVeg!C326,LU!$A$2:$O$27,15,FALSE())=0,VLOOKUP(A326,Soil!$B$2:$R$14,12,FALSE()),0.000000000001)</f>
        <v>0</v>
      </c>
      <c r="F326" s="0" t="n">
        <f aca="false">VLOOKUP(A326,Soil!$B$2:$P$17,14,FALSE())</f>
        <v>0.01</v>
      </c>
      <c r="G326" s="0" t="n">
        <f aca="false">VLOOKUP(B326,LU!$B$1:$N$51,6,FALSE())</f>
        <v>1.1</v>
      </c>
      <c r="H326" s="0" t="n">
        <f aca="false">VLOOKUP(B326,LU!$B$1:$N$51,7,FALSE())</f>
        <v>0.4</v>
      </c>
      <c r="I326" s="0" t="n">
        <f aca="false">VLOOKUP(B326,LU!$B$1:$N$51,8,FALSE())</f>
        <v>150</v>
      </c>
      <c r="J326" s="0" t="n">
        <f aca="false">VLOOKUP(A326,Soil!$B$2:$P$17,13,FALSE())</f>
        <v>1.5847</v>
      </c>
      <c r="K326" s="0" t="n">
        <f aca="false">VLOOKUP(B326,LU!$B$1:$N$51,5,FALSE())</f>
        <v>0.275</v>
      </c>
      <c r="L326" s="0" t="n">
        <f aca="false">VLOOKUP(A326,Soil!$B$2:$P$17,15,FALSE())</f>
        <v>0.48887216</v>
      </c>
      <c r="M326" s="0" t="n">
        <f aca="false">SoilVeg!G326</f>
        <v>100</v>
      </c>
      <c r="N326" s="0" t="n">
        <f aca="false">SoilVeg!H326</f>
        <v>3</v>
      </c>
      <c r="O326" s="0" t="n">
        <f aca="false">VLOOKUP(A326,Soil!$B$2:$S$14,18,FALSE())</f>
        <v>1</v>
      </c>
    </row>
    <row r="327" customFormat="false" ht="14.25" hidden="false" customHeight="false" outlineLevel="0" collapsed="false">
      <c r="A327" s="1"/>
      <c r="B327" s="1"/>
      <c r="C327" s="1"/>
    </row>
    <row r="328" customFormat="false" ht="14.25" hidden="false" customHeight="false" outlineLevel="0" collapsed="false">
      <c r="A328" s="1"/>
      <c r="B328" s="1"/>
      <c r="C328" s="1"/>
    </row>
    <row r="329" customFormat="false" ht="14.25" hidden="false" customHeight="false" outlineLevel="0" collapsed="false">
      <c r="A329" s="1"/>
      <c r="B329" s="1"/>
      <c r="C329" s="1"/>
    </row>
    <row r="330" customFormat="false" ht="14.25" hidden="false" customHeight="false" outlineLevel="0" collapsed="false">
      <c r="A330" s="1"/>
      <c r="B330" s="1"/>
      <c r="C330" s="1"/>
    </row>
    <row r="331" customFormat="false" ht="14.25" hidden="false" customHeight="false" outlineLevel="0" collapsed="false">
      <c r="A331" s="1"/>
      <c r="B331" s="1"/>
      <c r="C331" s="1"/>
    </row>
    <row r="332" customFormat="false" ht="14.25" hidden="false" customHeight="false" outlineLevel="0" collapsed="false">
      <c r="A332" s="1"/>
      <c r="B332" s="1"/>
      <c r="C332" s="1"/>
    </row>
    <row r="333" customFormat="false" ht="14.25" hidden="false" customHeight="false" outlineLevel="0" collapsed="false">
      <c r="A333" s="1"/>
      <c r="B333" s="1"/>
      <c r="C333" s="1"/>
    </row>
    <row r="334" customFormat="false" ht="14.25" hidden="false" customHeight="false" outlineLevel="0" collapsed="false">
      <c r="A334" s="1"/>
      <c r="B334" s="1"/>
      <c r="C334" s="1"/>
    </row>
    <row r="335" customFormat="false" ht="14.25" hidden="false" customHeight="false" outlineLevel="0" collapsed="false">
      <c r="A335" s="1"/>
      <c r="B335" s="1"/>
      <c r="C335" s="1"/>
    </row>
    <row r="336" customFormat="false" ht="14.25" hidden="false" customHeight="false" outlineLevel="0" collapsed="false">
      <c r="A336" s="1"/>
      <c r="B336" s="1"/>
      <c r="C336" s="1"/>
    </row>
    <row r="337" customFormat="false" ht="14.25" hidden="false" customHeight="false" outlineLevel="0" collapsed="false">
      <c r="A337" s="1"/>
      <c r="B337" s="1"/>
      <c r="C337" s="1"/>
    </row>
    <row r="338" customFormat="false" ht="14.25" hidden="false" customHeight="false" outlineLevel="0" collapsed="false">
      <c r="A338" s="1"/>
      <c r="B338" s="1"/>
      <c r="C338" s="1"/>
    </row>
    <row r="339" customFormat="false" ht="14.25" hidden="false" customHeight="false" outlineLevel="0" collapsed="false">
      <c r="A339" s="1"/>
      <c r="B339" s="1"/>
      <c r="C339" s="1"/>
    </row>
    <row r="340" customFormat="false" ht="14.25" hidden="false" customHeight="false" outlineLevel="0" collapsed="false">
      <c r="A340" s="1"/>
      <c r="B340" s="1"/>
      <c r="C340" s="1"/>
    </row>
    <row r="341" customFormat="false" ht="14.25" hidden="false" customHeight="false" outlineLevel="0" collapsed="false">
      <c r="A341" s="1"/>
      <c r="B341" s="1"/>
      <c r="C341" s="1"/>
    </row>
    <row r="342" customFormat="false" ht="14.25" hidden="false" customHeight="false" outlineLevel="0" collapsed="false">
      <c r="A342" s="1"/>
      <c r="B342" s="1"/>
      <c r="C342" s="1"/>
    </row>
    <row r="343" customFormat="false" ht="14.25" hidden="false" customHeight="false" outlineLevel="0" collapsed="false">
      <c r="A343" s="1"/>
      <c r="B343" s="1"/>
      <c r="C343" s="1"/>
    </row>
    <row r="344" customFormat="false" ht="14.25" hidden="false" customHeight="false" outlineLevel="0" collapsed="false">
      <c r="A344" s="1"/>
      <c r="B344" s="1"/>
      <c r="C344" s="1"/>
    </row>
    <row r="345" customFormat="false" ht="14.25" hidden="false" customHeight="false" outlineLevel="0" collapsed="false">
      <c r="A345" s="1"/>
      <c r="B345" s="1"/>
      <c r="C345" s="1"/>
    </row>
    <row r="346" customFormat="false" ht="14.25" hidden="false" customHeight="false" outlineLevel="0" collapsed="false">
      <c r="A346" s="1"/>
      <c r="B346" s="1"/>
      <c r="C346" s="1"/>
    </row>
    <row r="347" customFormat="false" ht="14.25" hidden="false" customHeight="false" outlineLevel="0" collapsed="false">
      <c r="A347" s="1"/>
      <c r="B347" s="1"/>
      <c r="C347" s="1"/>
    </row>
    <row r="348" customFormat="false" ht="14.25" hidden="false" customHeight="false" outlineLevel="0" collapsed="false">
      <c r="A348" s="1"/>
      <c r="B348" s="1"/>
      <c r="C348" s="1"/>
    </row>
    <row r="349" customFormat="false" ht="14.25" hidden="false" customHeight="false" outlineLevel="0" collapsed="false">
      <c r="A349" s="1"/>
      <c r="B349" s="1"/>
      <c r="C349" s="1"/>
    </row>
    <row r="350" customFormat="false" ht="14.25" hidden="false" customHeight="false" outlineLevel="0" collapsed="false">
      <c r="A350" s="1"/>
      <c r="B350" s="1"/>
      <c r="C350" s="1"/>
    </row>
    <row r="351" customFormat="false" ht="14.25" hidden="false" customHeight="false" outlineLevel="0" collapsed="false">
      <c r="A351" s="1"/>
      <c r="B351" s="1"/>
      <c r="C351" s="1"/>
    </row>
    <row r="352" customFormat="false" ht="14.25" hidden="false" customHeight="false" outlineLevel="0" collapsed="false">
      <c r="A352" s="1"/>
      <c r="B352" s="1"/>
      <c r="C352" s="1"/>
    </row>
    <row r="353" customFormat="false" ht="14.25" hidden="false" customHeight="false" outlineLevel="0" collapsed="false">
      <c r="A353" s="1"/>
      <c r="B353" s="1"/>
      <c r="C353" s="1"/>
    </row>
    <row r="354" customFormat="false" ht="14.25" hidden="false" customHeight="false" outlineLevel="0" collapsed="false">
      <c r="A354" s="1"/>
      <c r="B354" s="1"/>
      <c r="C354" s="1"/>
    </row>
    <row r="355" customFormat="false" ht="14.25" hidden="false" customHeight="false" outlineLevel="0" collapsed="false">
      <c r="A355" s="1"/>
      <c r="B355" s="1"/>
      <c r="C355" s="1"/>
    </row>
    <row r="356" customFormat="false" ht="14.25" hidden="false" customHeight="false" outlineLevel="0" collapsed="false">
      <c r="A356" s="1"/>
      <c r="B356" s="1"/>
      <c r="C356" s="1"/>
    </row>
    <row r="357" customFormat="false" ht="14.25" hidden="false" customHeight="false" outlineLevel="0" collapsed="false">
      <c r="A357" s="1"/>
      <c r="B357" s="1"/>
      <c r="C357" s="1"/>
    </row>
    <row r="358" customFormat="false" ht="14.25" hidden="false" customHeight="false" outlineLevel="0" collapsed="false">
      <c r="A358" s="1"/>
      <c r="B358" s="1"/>
      <c r="C358" s="1"/>
    </row>
    <row r="359" customFormat="false" ht="14.25" hidden="false" customHeight="false" outlineLevel="0" collapsed="false">
      <c r="A359" s="1"/>
      <c r="B359" s="1"/>
      <c r="C359" s="1"/>
    </row>
    <row r="360" customFormat="false" ht="14.25" hidden="false" customHeight="false" outlineLevel="0" collapsed="false">
      <c r="A360" s="1"/>
      <c r="B360" s="1"/>
      <c r="C360" s="1"/>
    </row>
    <row r="361" customFormat="false" ht="14.25" hidden="false" customHeight="false" outlineLevel="0" collapsed="false">
      <c r="A361" s="1"/>
      <c r="B361" s="1"/>
      <c r="C361" s="1"/>
    </row>
    <row r="362" customFormat="false" ht="14.25" hidden="false" customHeight="false" outlineLevel="0" collapsed="false">
      <c r="A362" s="1"/>
      <c r="B362" s="1"/>
      <c r="C362" s="1"/>
    </row>
    <row r="363" customFormat="false" ht="14.25" hidden="false" customHeight="false" outlineLevel="0" collapsed="false">
      <c r="A363" s="1"/>
      <c r="B363" s="1"/>
      <c r="C363" s="1"/>
    </row>
    <row r="364" customFormat="false" ht="14.25" hidden="false" customHeight="false" outlineLevel="0" collapsed="false">
      <c r="A364" s="1"/>
      <c r="B364" s="1"/>
      <c r="C364" s="1"/>
    </row>
    <row r="365" customFormat="false" ht="14.25" hidden="false" customHeight="false" outlineLevel="0" collapsed="false">
      <c r="A365" s="1"/>
      <c r="B365" s="1"/>
      <c r="C365" s="1"/>
    </row>
    <row r="366" customFormat="false" ht="14.25" hidden="false" customHeight="false" outlineLevel="0" collapsed="false">
      <c r="A366" s="1"/>
      <c r="B366" s="1"/>
      <c r="C366" s="1"/>
    </row>
    <row r="367" customFormat="false" ht="14.25" hidden="false" customHeight="false" outlineLevel="0" collapsed="false">
      <c r="A367" s="1"/>
      <c r="B367" s="1"/>
      <c r="C367" s="1"/>
    </row>
    <row r="368" customFormat="false" ht="14.25" hidden="false" customHeight="false" outlineLevel="0" collapsed="false">
      <c r="A368" s="1"/>
      <c r="B368" s="1"/>
      <c r="C368" s="1"/>
    </row>
    <row r="369" customFormat="false" ht="14.25" hidden="false" customHeight="false" outlineLevel="0" collapsed="false">
      <c r="A369" s="1"/>
      <c r="B369" s="1"/>
      <c r="C369" s="1"/>
    </row>
    <row r="370" customFormat="false" ht="14.25" hidden="false" customHeight="false" outlineLevel="0" collapsed="false">
      <c r="A370" s="1"/>
      <c r="B370" s="1"/>
      <c r="C370" s="1"/>
    </row>
    <row r="371" customFormat="false" ht="14.25" hidden="false" customHeight="false" outlineLevel="0" collapsed="false">
      <c r="A371" s="1"/>
      <c r="B371" s="1"/>
      <c r="C371" s="1"/>
    </row>
    <row r="372" customFormat="false" ht="14.25" hidden="false" customHeight="false" outlineLevel="0" collapsed="false">
      <c r="A372" s="1"/>
      <c r="B372" s="1"/>
      <c r="C372" s="1"/>
    </row>
    <row r="373" customFormat="false" ht="14.25" hidden="false" customHeight="false" outlineLevel="0" collapsed="false">
      <c r="A373" s="1"/>
      <c r="B373" s="1"/>
      <c r="C373" s="1"/>
    </row>
    <row r="374" customFormat="false" ht="14.25" hidden="false" customHeight="false" outlineLevel="0" collapsed="false">
      <c r="A374" s="1"/>
      <c r="B374" s="1"/>
      <c r="C374" s="1"/>
    </row>
    <row r="375" customFormat="false" ht="14.25" hidden="false" customHeight="false" outlineLevel="0" collapsed="false">
      <c r="A375" s="1"/>
      <c r="B375" s="1"/>
      <c r="C375" s="1"/>
    </row>
    <row r="376" customFormat="false" ht="14.25" hidden="false" customHeight="false" outlineLevel="0" collapsed="false">
      <c r="A376" s="1"/>
      <c r="B376" s="1"/>
      <c r="C376" s="1"/>
    </row>
    <row r="377" customFormat="false" ht="14.25" hidden="false" customHeight="false" outlineLevel="0" collapsed="false">
      <c r="A377" s="1"/>
      <c r="B377" s="1"/>
      <c r="C377" s="1"/>
    </row>
    <row r="378" customFormat="false" ht="14.25" hidden="false" customHeight="false" outlineLevel="0" collapsed="false">
      <c r="A378" s="1"/>
      <c r="B378" s="1"/>
      <c r="C378" s="1"/>
    </row>
    <row r="379" customFormat="false" ht="14.25" hidden="false" customHeight="false" outlineLevel="0" collapsed="false">
      <c r="A379" s="1"/>
      <c r="B379" s="1"/>
      <c r="C379" s="1"/>
    </row>
    <row r="380" customFormat="false" ht="14.25" hidden="false" customHeight="false" outlineLevel="0" collapsed="false">
      <c r="A380" s="1"/>
      <c r="B380" s="1"/>
      <c r="C380" s="1"/>
    </row>
    <row r="381" customFormat="false" ht="14.25" hidden="false" customHeight="false" outlineLevel="0" collapsed="false">
      <c r="A381" s="1"/>
      <c r="B381" s="1"/>
      <c r="C381" s="1"/>
    </row>
    <row r="382" customFormat="false" ht="14.25" hidden="false" customHeight="false" outlineLevel="0" collapsed="false">
      <c r="A382" s="1"/>
      <c r="B382" s="1"/>
      <c r="C382" s="1"/>
    </row>
    <row r="383" customFormat="false" ht="14.25" hidden="false" customHeight="false" outlineLevel="0" collapsed="false">
      <c r="A383" s="1"/>
      <c r="B383" s="1"/>
      <c r="C383" s="1"/>
    </row>
    <row r="384" customFormat="false" ht="14.25" hidden="false" customHeight="false" outlineLevel="0" collapsed="false">
      <c r="A384" s="1"/>
      <c r="B384" s="1"/>
      <c r="C384" s="1"/>
    </row>
    <row r="385" customFormat="false" ht="14.25" hidden="false" customHeight="false" outlineLevel="0" collapsed="false">
      <c r="A385" s="1"/>
      <c r="B385" s="1"/>
      <c r="C385" s="1"/>
    </row>
    <row r="386" customFormat="false" ht="14.25" hidden="false" customHeight="false" outlineLevel="0" collapsed="false">
      <c r="A386" s="1"/>
      <c r="B386" s="1"/>
      <c r="C386" s="1"/>
    </row>
    <row r="387" customFormat="false" ht="14.25" hidden="false" customHeight="false" outlineLevel="0" collapsed="false">
      <c r="A387" s="1"/>
      <c r="B387" s="1"/>
      <c r="C387" s="1"/>
    </row>
    <row r="388" customFormat="false" ht="14.25" hidden="false" customHeight="false" outlineLevel="0" collapsed="false">
      <c r="A388" s="1"/>
      <c r="B388" s="1"/>
      <c r="C388" s="1"/>
    </row>
    <row r="389" customFormat="false" ht="14.25" hidden="false" customHeight="false" outlineLevel="0" collapsed="false">
      <c r="A389" s="1"/>
      <c r="B389" s="1"/>
      <c r="C389" s="1"/>
    </row>
    <row r="390" customFormat="false" ht="14.25" hidden="false" customHeight="false" outlineLevel="0" collapsed="false">
      <c r="A390" s="1"/>
      <c r="B390" s="1"/>
      <c r="C390" s="1"/>
    </row>
    <row r="391" customFormat="false" ht="14.25" hidden="false" customHeight="false" outlineLevel="0" collapsed="false">
      <c r="A391" s="1"/>
      <c r="B391" s="1"/>
      <c r="C391" s="1"/>
    </row>
    <row r="392" customFormat="false" ht="14.25" hidden="false" customHeight="false" outlineLevel="0" collapsed="false">
      <c r="A392" s="1"/>
      <c r="B392" s="1"/>
      <c r="C392" s="1"/>
    </row>
    <row r="393" customFormat="false" ht="14.25" hidden="false" customHeight="false" outlineLevel="0" collapsed="false">
      <c r="A393" s="1"/>
      <c r="B393" s="1"/>
      <c r="C393" s="1"/>
    </row>
    <row r="394" customFormat="false" ht="14.25" hidden="false" customHeight="false" outlineLevel="0" collapsed="false">
      <c r="A394" s="1"/>
      <c r="B394" s="1"/>
      <c r="C394" s="1"/>
    </row>
    <row r="395" customFormat="false" ht="14.25" hidden="false" customHeight="false" outlineLevel="0" collapsed="false">
      <c r="A395" s="1"/>
      <c r="B395" s="1"/>
      <c r="C395" s="1"/>
    </row>
    <row r="396" customFormat="false" ht="14.25" hidden="false" customHeight="false" outlineLevel="0" collapsed="false">
      <c r="A396" s="1"/>
      <c r="B396" s="1"/>
      <c r="C396" s="1"/>
    </row>
    <row r="397" customFormat="false" ht="14.25" hidden="false" customHeight="false" outlineLevel="0" collapsed="false">
      <c r="A397" s="1"/>
      <c r="B397" s="1"/>
      <c r="C397" s="1"/>
    </row>
    <row r="398" customFormat="false" ht="14.25" hidden="false" customHeight="false" outlineLevel="0" collapsed="false">
      <c r="A398" s="1"/>
      <c r="B398" s="1"/>
      <c r="C398" s="1"/>
    </row>
    <row r="399" customFormat="false" ht="14.25" hidden="false" customHeight="false" outlineLevel="0" collapsed="false">
      <c r="A399" s="1"/>
      <c r="B399" s="1"/>
      <c r="C399" s="1"/>
    </row>
    <row r="400" customFormat="false" ht="14.25" hidden="false" customHeight="false" outlineLevel="0" collapsed="false">
      <c r="A400" s="1"/>
      <c r="B400" s="1"/>
      <c r="C400" s="1"/>
    </row>
    <row r="401" customFormat="false" ht="14.25" hidden="false" customHeight="false" outlineLevel="0" collapsed="false">
      <c r="A401" s="1"/>
      <c r="B401" s="1"/>
      <c r="C401" s="1"/>
    </row>
    <row r="402" customFormat="false" ht="14.25" hidden="false" customHeight="false" outlineLevel="0" collapsed="false">
      <c r="A402" s="1"/>
      <c r="B402" s="1"/>
      <c r="C402" s="1"/>
    </row>
    <row r="403" customFormat="false" ht="14.25" hidden="false" customHeight="false" outlineLevel="0" collapsed="false">
      <c r="A403" s="1"/>
      <c r="B403" s="1"/>
      <c r="C403" s="1"/>
    </row>
    <row r="404" customFormat="false" ht="14.25" hidden="false" customHeight="false" outlineLevel="0" collapsed="false">
      <c r="A404" s="1"/>
      <c r="B404" s="1"/>
      <c r="C404" s="1"/>
    </row>
    <row r="405" customFormat="false" ht="14.25" hidden="false" customHeight="false" outlineLevel="0" collapsed="false">
      <c r="A405" s="1"/>
      <c r="B405" s="1"/>
      <c r="C405" s="1"/>
    </row>
    <row r="406" customFormat="false" ht="14.25" hidden="false" customHeight="false" outlineLevel="0" collapsed="false">
      <c r="A406" s="1"/>
      <c r="B406" s="1"/>
      <c r="C406" s="1"/>
    </row>
    <row r="407" customFormat="false" ht="14.25" hidden="false" customHeight="false" outlineLevel="0" collapsed="false">
      <c r="A407" s="1"/>
      <c r="B407" s="1"/>
      <c r="C407" s="1"/>
    </row>
    <row r="408" customFormat="false" ht="14.25" hidden="false" customHeight="false" outlineLevel="0" collapsed="false">
      <c r="A408" s="1"/>
      <c r="B408" s="1"/>
      <c r="C408" s="1"/>
    </row>
    <row r="409" customFormat="false" ht="14.25" hidden="false" customHeight="false" outlineLevel="0" collapsed="false">
      <c r="A409" s="1"/>
      <c r="B409" s="1"/>
      <c r="C409" s="1"/>
    </row>
    <row r="410" customFormat="false" ht="14.25" hidden="false" customHeight="false" outlineLevel="0" collapsed="false">
      <c r="A410" s="1"/>
      <c r="B410" s="1"/>
      <c r="C410" s="1"/>
    </row>
    <row r="411" customFormat="false" ht="14.25" hidden="false" customHeight="false" outlineLevel="0" collapsed="false">
      <c r="A411" s="1"/>
      <c r="B411" s="1"/>
      <c r="C411" s="1"/>
    </row>
    <row r="412" customFormat="false" ht="14.25" hidden="false" customHeight="false" outlineLevel="0" collapsed="false">
      <c r="A412" s="1"/>
      <c r="B412" s="1"/>
      <c r="C412" s="1"/>
    </row>
    <row r="413" customFormat="false" ht="14.25" hidden="false" customHeight="false" outlineLevel="0" collapsed="false">
      <c r="A413" s="1"/>
      <c r="B413" s="1"/>
      <c r="C413" s="1"/>
    </row>
    <row r="414" customFormat="false" ht="14.25" hidden="false" customHeight="false" outlineLevel="0" collapsed="false">
      <c r="A414" s="1"/>
      <c r="B414" s="1"/>
      <c r="C414" s="1"/>
    </row>
    <row r="415" customFormat="false" ht="14.25" hidden="false" customHeight="false" outlineLevel="0" collapsed="false">
      <c r="A415" s="1"/>
      <c r="B415" s="1"/>
      <c r="C415" s="1"/>
    </row>
    <row r="416" customFormat="false" ht="14.25" hidden="false" customHeight="false" outlineLevel="0" collapsed="false">
      <c r="A416" s="1"/>
      <c r="B416" s="1"/>
      <c r="C416" s="1"/>
    </row>
    <row r="417" customFormat="false" ht="14.25" hidden="false" customHeight="false" outlineLevel="0" collapsed="false">
      <c r="A417" s="1"/>
      <c r="B417" s="1"/>
      <c r="C417" s="1"/>
    </row>
    <row r="418" customFormat="false" ht="14.25" hidden="false" customHeight="false" outlineLevel="0" collapsed="false">
      <c r="A418" s="1"/>
      <c r="B418" s="1"/>
      <c r="C418" s="1"/>
    </row>
    <row r="419" customFormat="false" ht="14.25" hidden="false" customHeight="false" outlineLevel="0" collapsed="false">
      <c r="A419" s="1"/>
      <c r="B419" s="1"/>
      <c r="C419" s="1"/>
    </row>
    <row r="420" customFormat="false" ht="14.25" hidden="false" customHeight="false" outlineLevel="0" collapsed="false">
      <c r="A420" s="1"/>
      <c r="B420" s="1"/>
      <c r="C420" s="1"/>
    </row>
    <row r="421" customFormat="false" ht="14.25" hidden="false" customHeight="false" outlineLevel="0" collapsed="false">
      <c r="A421" s="1"/>
      <c r="B421" s="1"/>
      <c r="C421" s="1"/>
    </row>
    <row r="422" customFormat="false" ht="14.25" hidden="false" customHeight="false" outlineLevel="0" collapsed="false">
      <c r="A422" s="1"/>
      <c r="B422" s="1"/>
      <c r="C422" s="1"/>
    </row>
    <row r="423" customFormat="false" ht="14.25" hidden="false" customHeight="false" outlineLevel="0" collapsed="false">
      <c r="A423" s="1"/>
      <c r="B423" s="1"/>
      <c r="C423" s="1"/>
    </row>
    <row r="424" customFormat="false" ht="14.25" hidden="false" customHeight="false" outlineLevel="0" collapsed="false">
      <c r="A424" s="1"/>
      <c r="B424" s="1"/>
      <c r="C424" s="1"/>
    </row>
    <row r="425" customFormat="false" ht="14.25" hidden="false" customHeight="false" outlineLevel="0" collapsed="false">
      <c r="A425" s="1"/>
      <c r="B425" s="1"/>
      <c r="C425" s="1"/>
    </row>
    <row r="426" customFormat="false" ht="14.25" hidden="false" customHeight="false" outlineLevel="0" collapsed="false">
      <c r="A426" s="1"/>
      <c r="B426" s="1"/>
      <c r="C426" s="1"/>
    </row>
    <row r="427" customFormat="false" ht="14.25" hidden="false" customHeight="false" outlineLevel="0" collapsed="false">
      <c r="A427" s="1"/>
      <c r="B427" s="1"/>
      <c r="C427" s="1"/>
    </row>
    <row r="428" customFormat="false" ht="14.25" hidden="false" customHeight="false" outlineLevel="0" collapsed="false">
      <c r="A428" s="1"/>
      <c r="B428" s="1"/>
      <c r="C428" s="1"/>
    </row>
    <row r="429" customFormat="false" ht="14.25" hidden="false" customHeight="false" outlineLevel="0" collapsed="false">
      <c r="A429" s="1"/>
      <c r="B429" s="1"/>
      <c r="C429" s="1"/>
    </row>
    <row r="430" customFormat="false" ht="14.25" hidden="false" customHeight="false" outlineLevel="0" collapsed="false">
      <c r="A430" s="1"/>
      <c r="B430" s="1"/>
      <c r="C430" s="1"/>
    </row>
    <row r="431" customFormat="false" ht="14.25" hidden="false" customHeight="false" outlineLevel="0" collapsed="false">
      <c r="A431" s="1"/>
      <c r="B431" s="1"/>
      <c r="C431" s="1"/>
    </row>
    <row r="432" customFormat="false" ht="14.25" hidden="false" customHeight="false" outlineLevel="0" collapsed="false">
      <c r="A432" s="1"/>
      <c r="B432" s="1"/>
      <c r="C432" s="1"/>
    </row>
    <row r="433" customFormat="false" ht="14.25" hidden="false" customHeight="false" outlineLevel="0" collapsed="false">
      <c r="A433" s="1"/>
      <c r="B433" s="1"/>
      <c r="C433" s="1"/>
    </row>
    <row r="434" customFormat="false" ht="14.25" hidden="false" customHeight="false" outlineLevel="0" collapsed="false">
      <c r="A434" s="1"/>
      <c r="B434" s="1"/>
      <c r="C434" s="1"/>
    </row>
    <row r="435" customFormat="false" ht="14.25" hidden="false" customHeight="false" outlineLevel="0" collapsed="false">
      <c r="A435" s="1"/>
      <c r="B435" s="1"/>
      <c r="C435" s="1"/>
    </row>
    <row r="436" customFormat="false" ht="14.25" hidden="false" customHeight="false" outlineLevel="0" collapsed="false">
      <c r="A436" s="1"/>
      <c r="B436" s="1"/>
      <c r="C436" s="1"/>
    </row>
    <row r="437" customFormat="false" ht="14.25" hidden="false" customHeight="false" outlineLevel="0" collapsed="false">
      <c r="A437" s="1"/>
      <c r="B437" s="1"/>
      <c r="C437" s="1"/>
    </row>
    <row r="438" customFormat="false" ht="14.25" hidden="false" customHeight="false" outlineLevel="0" collapsed="false">
      <c r="A438" s="1"/>
      <c r="B438" s="1"/>
      <c r="C438" s="1"/>
    </row>
    <row r="439" customFormat="false" ht="14.25" hidden="false" customHeight="false" outlineLevel="0" collapsed="false">
      <c r="A439" s="1"/>
      <c r="B439" s="1"/>
      <c r="C439" s="1"/>
    </row>
    <row r="440" customFormat="false" ht="14.25" hidden="false" customHeight="false" outlineLevel="0" collapsed="false">
      <c r="A440" s="1"/>
      <c r="B440" s="1"/>
      <c r="C440" s="1"/>
    </row>
    <row r="441" customFormat="false" ht="14.25" hidden="false" customHeight="false" outlineLevel="0" collapsed="false">
      <c r="A441" s="1"/>
      <c r="B441" s="1"/>
      <c r="C441" s="1"/>
    </row>
    <row r="442" customFormat="false" ht="14.25" hidden="false" customHeight="false" outlineLevel="0" collapsed="false">
      <c r="A442" s="1"/>
      <c r="B442" s="1"/>
      <c r="C442" s="1"/>
    </row>
    <row r="443" customFormat="false" ht="14.25" hidden="false" customHeight="false" outlineLevel="0" collapsed="false">
      <c r="A443" s="1"/>
      <c r="B443" s="1"/>
      <c r="C443" s="1"/>
    </row>
    <row r="444" customFormat="false" ht="14.25" hidden="false" customHeight="false" outlineLevel="0" collapsed="false">
      <c r="A444" s="1"/>
      <c r="B444" s="1"/>
      <c r="C444" s="1"/>
    </row>
    <row r="445" customFormat="false" ht="14.25" hidden="false" customHeight="false" outlineLevel="0" collapsed="false">
      <c r="A445" s="1"/>
      <c r="B445" s="1"/>
      <c r="C445" s="1"/>
    </row>
    <row r="446" customFormat="false" ht="14.25" hidden="false" customHeight="false" outlineLevel="0" collapsed="false">
      <c r="A446" s="1"/>
      <c r="B446" s="1"/>
      <c r="C446" s="1"/>
    </row>
    <row r="447" customFormat="false" ht="14.25" hidden="false" customHeight="false" outlineLevel="0" collapsed="false">
      <c r="A447" s="1"/>
      <c r="B447" s="1"/>
      <c r="C447" s="1"/>
    </row>
    <row r="448" customFormat="false" ht="14.25" hidden="false" customHeight="false" outlineLevel="0" collapsed="false">
      <c r="A448" s="1"/>
      <c r="B448" s="1"/>
      <c r="C448" s="1"/>
    </row>
    <row r="449" customFormat="false" ht="14.25" hidden="false" customHeight="false" outlineLevel="0" collapsed="false">
      <c r="A449" s="1"/>
      <c r="B449" s="1"/>
      <c r="C449" s="1"/>
    </row>
    <row r="450" customFormat="false" ht="14.25" hidden="false" customHeight="false" outlineLevel="0" collapsed="false">
      <c r="A450" s="1"/>
      <c r="B450" s="1"/>
      <c r="C450" s="1"/>
    </row>
    <row r="451" customFormat="false" ht="14.25" hidden="false" customHeight="false" outlineLevel="0" collapsed="false">
      <c r="A451" s="1"/>
      <c r="B451" s="1"/>
      <c r="C451" s="1"/>
    </row>
    <row r="452" customFormat="false" ht="14.25" hidden="false" customHeight="false" outlineLevel="0" collapsed="false">
      <c r="A452" s="1"/>
      <c r="B452" s="1"/>
      <c r="C452" s="1"/>
    </row>
    <row r="453" customFormat="false" ht="14.25" hidden="false" customHeight="false" outlineLevel="0" collapsed="false">
      <c r="A453" s="1"/>
      <c r="B453" s="1"/>
      <c r="C453" s="1"/>
    </row>
    <row r="454" customFormat="false" ht="14.25" hidden="false" customHeight="false" outlineLevel="0" collapsed="false">
      <c r="A454" s="1"/>
      <c r="B454" s="1"/>
      <c r="C454" s="1"/>
    </row>
    <row r="455" customFormat="false" ht="14.25" hidden="false" customHeight="false" outlineLevel="0" collapsed="false">
      <c r="A455" s="1"/>
      <c r="B455" s="1"/>
      <c r="C455" s="1"/>
    </row>
    <row r="456" customFormat="false" ht="14.25" hidden="false" customHeight="false" outlineLevel="0" collapsed="false">
      <c r="A456" s="1"/>
      <c r="B456" s="1"/>
      <c r="C456" s="1"/>
    </row>
    <row r="457" customFormat="false" ht="14.25" hidden="false" customHeight="false" outlineLevel="0" collapsed="false">
      <c r="A457" s="1"/>
      <c r="B457" s="1"/>
      <c r="C457" s="1"/>
    </row>
    <row r="458" customFormat="false" ht="14.25" hidden="false" customHeight="false" outlineLevel="0" collapsed="false">
      <c r="A458" s="1"/>
      <c r="B458" s="1"/>
      <c r="C458" s="1"/>
    </row>
    <row r="459" customFormat="false" ht="14.25" hidden="false" customHeight="false" outlineLevel="0" collapsed="false">
      <c r="A459" s="1"/>
      <c r="B459" s="1"/>
      <c r="C459" s="1"/>
    </row>
    <row r="460" customFormat="false" ht="14.25" hidden="false" customHeight="false" outlineLevel="0" collapsed="false">
      <c r="A460" s="1"/>
      <c r="B460" s="1"/>
      <c r="C460" s="1"/>
    </row>
    <row r="461" customFormat="false" ht="14.25" hidden="false" customHeight="false" outlineLevel="0" collapsed="false">
      <c r="A461" s="1"/>
      <c r="B461" s="1"/>
      <c r="C461" s="1"/>
    </row>
    <row r="462" customFormat="false" ht="14.25" hidden="false" customHeight="false" outlineLevel="0" collapsed="false">
      <c r="A462" s="1"/>
      <c r="B462" s="1"/>
      <c r="C462" s="1"/>
    </row>
    <row r="463" customFormat="false" ht="14.25" hidden="false" customHeight="false" outlineLevel="0" collapsed="false">
      <c r="A463" s="1"/>
      <c r="B463" s="1"/>
      <c r="C463" s="1"/>
    </row>
    <row r="464" customFormat="false" ht="14.25" hidden="false" customHeight="false" outlineLevel="0" collapsed="false">
      <c r="A464" s="1"/>
      <c r="B464" s="1"/>
      <c r="C464" s="1"/>
    </row>
    <row r="465" customFormat="false" ht="14.25" hidden="false" customHeight="false" outlineLevel="0" collapsed="false">
      <c r="A465" s="1"/>
      <c r="B465" s="1"/>
      <c r="C465" s="1"/>
    </row>
    <row r="466" customFormat="false" ht="14.25" hidden="false" customHeight="false" outlineLevel="0" collapsed="false">
      <c r="A466" s="1"/>
      <c r="B466" s="1"/>
      <c r="C466" s="1"/>
    </row>
    <row r="467" customFormat="false" ht="14.25" hidden="false" customHeight="false" outlineLevel="0" collapsed="false">
      <c r="A467" s="1"/>
      <c r="B467" s="1"/>
      <c r="C467" s="1"/>
    </row>
    <row r="468" customFormat="false" ht="14.25" hidden="false" customHeight="false" outlineLevel="0" collapsed="false">
      <c r="A468" s="1"/>
      <c r="B468" s="1"/>
      <c r="C468" s="1"/>
    </row>
    <row r="469" customFormat="false" ht="14.25" hidden="false" customHeight="false" outlineLevel="0" collapsed="false">
      <c r="A469" s="1"/>
      <c r="B469" s="1"/>
      <c r="C469" s="1"/>
    </row>
    <row r="470" customFormat="false" ht="14.25" hidden="false" customHeight="false" outlineLevel="0" collapsed="false">
      <c r="A470" s="1"/>
      <c r="B470" s="1"/>
      <c r="C470" s="1"/>
    </row>
    <row r="471" customFormat="false" ht="14.25" hidden="false" customHeight="false" outlineLevel="0" collapsed="false">
      <c r="A471" s="1"/>
      <c r="B471" s="1"/>
      <c r="C471" s="1"/>
    </row>
    <row r="472" customFormat="false" ht="14.25" hidden="false" customHeight="false" outlineLevel="0" collapsed="false">
      <c r="A472" s="1"/>
      <c r="B472" s="1"/>
      <c r="C472" s="1"/>
    </row>
    <row r="473" customFormat="false" ht="14.25" hidden="false" customHeight="false" outlineLevel="0" collapsed="false">
      <c r="A473" s="1"/>
      <c r="B473" s="1"/>
      <c r="C473" s="1"/>
    </row>
    <row r="474" customFormat="false" ht="14.25" hidden="false" customHeight="false" outlineLevel="0" collapsed="false">
      <c r="A474" s="1"/>
      <c r="B474" s="1"/>
      <c r="C474" s="1"/>
    </row>
    <row r="475" customFormat="false" ht="14.25" hidden="false" customHeight="false" outlineLevel="0" collapsed="false">
      <c r="A475" s="1"/>
      <c r="B475" s="1"/>
      <c r="C475" s="1"/>
    </row>
    <row r="476" customFormat="false" ht="14.25" hidden="false" customHeight="false" outlineLevel="0" collapsed="false">
      <c r="A476" s="1"/>
      <c r="B476" s="1"/>
      <c r="C476" s="1"/>
    </row>
    <row r="477" customFormat="false" ht="14.25" hidden="false" customHeight="false" outlineLevel="0" collapsed="false">
      <c r="A477" s="1"/>
      <c r="B477" s="1"/>
      <c r="C477" s="1"/>
    </row>
    <row r="478" customFormat="false" ht="14.25" hidden="false" customHeight="false" outlineLevel="0" collapsed="false">
      <c r="A478" s="1"/>
      <c r="B478" s="1"/>
      <c r="C478" s="1"/>
    </row>
    <row r="479" customFormat="false" ht="14.25" hidden="false" customHeight="false" outlineLevel="0" collapsed="false">
      <c r="A479" s="1"/>
      <c r="B479" s="1"/>
      <c r="C479" s="1"/>
    </row>
    <row r="480" customFormat="false" ht="14.25" hidden="false" customHeight="false" outlineLevel="0" collapsed="false">
      <c r="A480" s="1"/>
      <c r="B480" s="1"/>
      <c r="C480" s="1"/>
    </row>
    <row r="481" customFormat="false" ht="14.25" hidden="false" customHeight="false" outlineLevel="0" collapsed="false">
      <c r="A481" s="1"/>
      <c r="B481" s="1"/>
      <c r="C481" s="1"/>
    </row>
    <row r="482" customFormat="false" ht="14.25" hidden="false" customHeight="false" outlineLevel="0" collapsed="false">
      <c r="A482" s="1"/>
      <c r="B482" s="1"/>
      <c r="C482" s="1"/>
    </row>
    <row r="483" customFormat="false" ht="14.25" hidden="false" customHeight="false" outlineLevel="0" collapsed="false">
      <c r="A483" s="1"/>
      <c r="B483" s="1"/>
      <c r="C483" s="1"/>
    </row>
    <row r="484" customFormat="false" ht="14.25" hidden="false" customHeight="false" outlineLevel="0" collapsed="false">
      <c r="A484" s="1"/>
      <c r="B484" s="1"/>
      <c r="C484" s="1"/>
    </row>
    <row r="485" customFormat="false" ht="14.25" hidden="false" customHeight="false" outlineLevel="0" collapsed="false">
      <c r="A485" s="1"/>
      <c r="B485" s="1"/>
      <c r="C485" s="1"/>
    </row>
    <row r="486" customFormat="false" ht="14.25" hidden="false" customHeight="false" outlineLevel="0" collapsed="false">
      <c r="A486" s="1"/>
      <c r="B486" s="1"/>
      <c r="C486" s="1"/>
    </row>
    <row r="487" customFormat="false" ht="14.25" hidden="false" customHeight="false" outlineLevel="0" collapsed="false">
      <c r="A487" s="1"/>
      <c r="B487" s="1"/>
      <c r="C487" s="1"/>
    </row>
    <row r="488" customFormat="false" ht="14.25" hidden="false" customHeight="false" outlineLevel="0" collapsed="false">
      <c r="A488" s="1"/>
      <c r="B488" s="1"/>
      <c r="C488" s="1"/>
    </row>
    <row r="489" customFormat="false" ht="14.25" hidden="false" customHeight="false" outlineLevel="0" collapsed="false">
      <c r="A489" s="1"/>
      <c r="B489" s="1"/>
      <c r="C489" s="1"/>
    </row>
    <row r="490" customFormat="false" ht="14.25" hidden="false" customHeight="false" outlineLevel="0" collapsed="false">
      <c r="A490" s="1"/>
      <c r="B490" s="1"/>
      <c r="C490" s="1"/>
    </row>
    <row r="491" customFormat="false" ht="14.25" hidden="false" customHeight="false" outlineLevel="0" collapsed="false">
      <c r="A491" s="1"/>
      <c r="B491" s="1"/>
      <c r="C491" s="1"/>
    </row>
    <row r="492" customFormat="false" ht="14.25" hidden="false" customHeight="false" outlineLevel="0" collapsed="false">
      <c r="A492" s="1"/>
      <c r="B492" s="1"/>
      <c r="C492" s="1"/>
    </row>
    <row r="493" customFormat="false" ht="14.25" hidden="false" customHeight="false" outlineLevel="0" collapsed="false">
      <c r="A493" s="1"/>
      <c r="B493" s="1"/>
      <c r="C493" s="1"/>
    </row>
    <row r="494" customFormat="false" ht="14.25" hidden="false" customHeight="false" outlineLevel="0" collapsed="false">
      <c r="A494" s="1"/>
      <c r="B494" s="1"/>
      <c r="C494" s="1"/>
    </row>
    <row r="495" customFormat="false" ht="14.25" hidden="false" customHeight="false" outlineLevel="0" collapsed="false">
      <c r="A495" s="1"/>
      <c r="B495" s="1"/>
      <c r="C495" s="1"/>
    </row>
    <row r="496" customFormat="false" ht="14.25" hidden="false" customHeight="false" outlineLevel="0" collapsed="false">
      <c r="A496" s="1"/>
      <c r="B496" s="1"/>
      <c r="C496" s="1"/>
    </row>
    <row r="497" customFormat="false" ht="14.25" hidden="false" customHeight="false" outlineLevel="0" collapsed="false">
      <c r="A497" s="1"/>
      <c r="B497" s="1"/>
      <c r="C497" s="1"/>
    </row>
    <row r="498" customFormat="false" ht="14.25" hidden="false" customHeight="false" outlineLevel="0" collapsed="false">
      <c r="A498" s="1"/>
      <c r="B498" s="1"/>
      <c r="C498" s="1"/>
    </row>
    <row r="499" customFormat="false" ht="14.25" hidden="false" customHeight="false" outlineLevel="0" collapsed="false">
      <c r="A499" s="1"/>
      <c r="B499" s="1"/>
      <c r="C499" s="1"/>
    </row>
    <row r="500" customFormat="false" ht="14.25" hidden="false" customHeight="false" outlineLevel="0" collapsed="false">
      <c r="A500" s="1"/>
      <c r="B500" s="1"/>
      <c r="C500" s="1"/>
    </row>
    <row r="501" customFormat="false" ht="14.25" hidden="false" customHeight="false" outlineLevel="0" collapsed="false">
      <c r="A501" s="1"/>
      <c r="B501" s="1"/>
      <c r="C501" s="1"/>
    </row>
    <row r="502" customFormat="false" ht="14.25" hidden="false" customHeight="false" outlineLevel="0" collapsed="false">
      <c r="A502" s="1"/>
      <c r="B502" s="1"/>
      <c r="C502" s="1"/>
    </row>
    <row r="503" customFormat="false" ht="14.25" hidden="false" customHeight="false" outlineLevel="0" collapsed="false">
      <c r="A503" s="1"/>
      <c r="B503" s="1"/>
      <c r="C503" s="1"/>
    </row>
    <row r="504" customFormat="false" ht="14.25" hidden="false" customHeight="false" outlineLevel="0" collapsed="false">
      <c r="A504" s="1"/>
      <c r="B504" s="1"/>
      <c r="C50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8671875" defaultRowHeight="12.75" zeroHeight="false" outlineLevelRow="0" outlineLevelCol="0"/>
  <cols>
    <col collapsed="false" customWidth="true" hidden="false" outlineLevel="0" max="1" min="1" style="67" width="4.86"/>
    <col collapsed="false" customWidth="true" hidden="false" outlineLevel="0" max="2" min="2" style="67" width="5.6"/>
    <col collapsed="false" customWidth="true" hidden="false" outlineLevel="0" max="3" min="3" style="67" width="10.13"/>
    <col collapsed="false" customWidth="true" hidden="false" outlineLevel="0" max="4" min="4" style="67" width="25.39"/>
    <col collapsed="false" customWidth="true" hidden="false" outlineLevel="0" max="5" min="5" style="67" width="38.6"/>
    <col collapsed="false" customWidth="false" hidden="false" outlineLevel="0" max="16384" min="6" style="67" width="8.86"/>
  </cols>
  <sheetData>
    <row r="1" customFormat="false" ht="12.75" hidden="false" customHeight="false" outlineLevel="0" collapsed="false">
      <c r="A1" s="68" t="s">
        <v>530</v>
      </c>
      <c r="B1" s="68" t="s">
        <v>531</v>
      </c>
      <c r="C1" s="68" t="s">
        <v>532</v>
      </c>
      <c r="D1" s="68" t="s">
        <v>533</v>
      </c>
      <c r="E1" s="68" t="s">
        <v>534</v>
      </c>
      <c r="F1" s="68" t="s">
        <v>535</v>
      </c>
      <c r="G1" s="68" t="s">
        <v>536</v>
      </c>
      <c r="H1" s="68" t="s">
        <v>537</v>
      </c>
      <c r="I1" s="67" t="s">
        <v>538</v>
      </c>
    </row>
    <row r="2" customFormat="false" ht="12.75" hidden="false" customHeight="false" outlineLevel="0" collapsed="false">
      <c r="A2" s="69" t="n">
        <v>2</v>
      </c>
      <c r="B2" s="70" t="n">
        <v>0</v>
      </c>
      <c r="C2" s="67" t="s">
        <v>539</v>
      </c>
      <c r="D2" s="71" t="s">
        <v>17</v>
      </c>
      <c r="E2" s="72" t="s">
        <v>540</v>
      </c>
      <c r="F2" s="73" t="s">
        <v>16</v>
      </c>
      <c r="G2" s="73" t="s">
        <v>541</v>
      </c>
      <c r="H2" s="73" t="s">
        <v>530</v>
      </c>
      <c r="I2" s="67" t="n">
        <v>10000</v>
      </c>
    </row>
    <row r="3" customFormat="false" ht="12.75" hidden="false" customHeight="false" outlineLevel="0" collapsed="false">
      <c r="A3" s="71" t="n">
        <v>2</v>
      </c>
      <c r="B3" s="71" t="n">
        <v>1</v>
      </c>
      <c r="C3" s="71" t="s">
        <v>542</v>
      </c>
      <c r="D3" s="71" t="s">
        <v>17</v>
      </c>
      <c r="E3" s="72" t="s">
        <v>543</v>
      </c>
      <c r="F3" s="73" t="s">
        <v>334</v>
      </c>
      <c r="G3" s="73" t="s">
        <v>202</v>
      </c>
      <c r="H3" s="73" t="s">
        <v>202</v>
      </c>
      <c r="I3" s="67" t="n">
        <v>44200</v>
      </c>
    </row>
    <row r="4" customFormat="false" ht="12.75" hidden="false" customHeight="false" outlineLevel="0" collapsed="false">
      <c r="A4" s="71" t="n">
        <v>2</v>
      </c>
      <c r="B4" s="71" t="n">
        <v>2</v>
      </c>
      <c r="C4" s="71" t="s">
        <v>544</v>
      </c>
      <c r="D4" s="71" t="s">
        <v>17</v>
      </c>
      <c r="E4" s="72" t="s">
        <v>466</v>
      </c>
      <c r="F4" s="73" t="s">
        <v>545</v>
      </c>
      <c r="G4" s="73" t="s">
        <v>202</v>
      </c>
      <c r="H4" s="73" t="s">
        <v>546</v>
      </c>
      <c r="I4" s="67" t="n">
        <v>11551</v>
      </c>
    </row>
    <row r="5" customFormat="false" ht="12.75" hidden="false" customHeight="false" outlineLevel="0" collapsed="false">
      <c r="A5" s="71" t="n">
        <v>2</v>
      </c>
      <c r="B5" s="71" t="n">
        <v>3</v>
      </c>
      <c r="C5" s="71" t="s">
        <v>547</v>
      </c>
      <c r="D5" s="71" t="s">
        <v>17</v>
      </c>
      <c r="E5" s="72" t="s">
        <v>548</v>
      </c>
      <c r="F5" s="73" t="s">
        <v>545</v>
      </c>
      <c r="G5" s="73" t="s">
        <v>202</v>
      </c>
      <c r="H5" s="73" t="s">
        <v>546</v>
      </c>
      <c r="I5" s="67" t="n">
        <v>33700</v>
      </c>
    </row>
    <row r="6" customFormat="false" ht="12.75" hidden="false" customHeight="false" outlineLevel="0" collapsed="false">
      <c r="A6" s="71" t="n">
        <v>2</v>
      </c>
      <c r="B6" s="71" t="n">
        <v>29</v>
      </c>
      <c r="C6" s="71" t="s">
        <v>549</v>
      </c>
      <c r="D6" s="71" t="s">
        <v>17</v>
      </c>
      <c r="E6" s="72" t="s">
        <v>550</v>
      </c>
      <c r="F6" s="73" t="s">
        <v>551</v>
      </c>
      <c r="G6" s="73" t="n">
        <v>65</v>
      </c>
      <c r="H6" s="73" t="s">
        <v>202</v>
      </c>
      <c r="I6" s="67" t="n">
        <v>44200</v>
      </c>
    </row>
    <row r="7" customFormat="false" ht="12.75" hidden="false" customHeight="false" outlineLevel="0" collapsed="false">
      <c r="A7" s="71" t="n">
        <v>2</v>
      </c>
      <c r="B7" s="71" t="n">
        <v>30</v>
      </c>
      <c r="C7" s="71" t="s">
        <v>552</v>
      </c>
      <c r="D7" s="71" t="s">
        <v>17</v>
      </c>
      <c r="E7" s="72" t="s">
        <v>553</v>
      </c>
      <c r="F7" s="73" t="s">
        <v>545</v>
      </c>
      <c r="G7" s="73" t="s">
        <v>202</v>
      </c>
      <c r="H7" s="73" t="s">
        <v>530</v>
      </c>
      <c r="I7" s="67" t="n">
        <v>66100</v>
      </c>
    </row>
    <row r="8" customFormat="false" ht="12.75" hidden="false" customHeight="false" outlineLevel="0" collapsed="false">
      <c r="A8" s="71" t="n">
        <v>3</v>
      </c>
      <c r="B8" s="71" t="n">
        <v>0</v>
      </c>
      <c r="C8" s="71" t="s">
        <v>554</v>
      </c>
      <c r="D8" s="71" t="s">
        <v>229</v>
      </c>
      <c r="E8" s="72" t="s">
        <v>540</v>
      </c>
      <c r="F8" s="73" t="s">
        <v>555</v>
      </c>
      <c r="G8" s="73" t="s">
        <v>202</v>
      </c>
      <c r="H8" s="73" t="s">
        <v>530</v>
      </c>
      <c r="I8" s="67" t="n">
        <v>50000</v>
      </c>
    </row>
    <row r="9" customFormat="false" ht="12.75" hidden="false" customHeight="false" outlineLevel="0" collapsed="false">
      <c r="A9" s="71" t="n">
        <v>3</v>
      </c>
      <c r="B9" s="71" t="n">
        <v>1</v>
      </c>
      <c r="C9" s="71" t="s">
        <v>556</v>
      </c>
      <c r="D9" s="71" t="s">
        <v>229</v>
      </c>
      <c r="E9" s="72" t="s">
        <v>543</v>
      </c>
      <c r="F9" s="73" t="s">
        <v>334</v>
      </c>
      <c r="G9" s="73" t="s">
        <v>202</v>
      </c>
      <c r="H9" s="73" t="s">
        <v>202</v>
      </c>
      <c r="I9" s="67" t="n">
        <v>44200</v>
      </c>
    </row>
    <row r="10" customFormat="false" ht="12.75" hidden="false" customHeight="false" outlineLevel="0" collapsed="false">
      <c r="A10" s="71" t="n">
        <v>3</v>
      </c>
      <c r="B10" s="71" t="n">
        <v>29</v>
      </c>
      <c r="C10" s="71" t="s">
        <v>557</v>
      </c>
      <c r="D10" s="71" t="s">
        <v>229</v>
      </c>
      <c r="E10" s="72" t="s">
        <v>550</v>
      </c>
      <c r="F10" s="73" t="s">
        <v>551</v>
      </c>
      <c r="G10" s="73" t="n">
        <v>65</v>
      </c>
      <c r="H10" s="73" t="s">
        <v>202</v>
      </c>
      <c r="I10" s="67" t="n">
        <v>44200</v>
      </c>
    </row>
    <row r="11" customFormat="false" ht="12.75" hidden="false" customHeight="false" outlineLevel="0" collapsed="false">
      <c r="A11" s="71" t="n">
        <v>3</v>
      </c>
      <c r="B11" s="71" t="n">
        <v>30</v>
      </c>
      <c r="C11" s="71" t="s">
        <v>558</v>
      </c>
      <c r="D11" s="71" t="s">
        <v>229</v>
      </c>
      <c r="E11" s="72" t="s">
        <v>553</v>
      </c>
      <c r="F11" s="73" t="s">
        <v>545</v>
      </c>
      <c r="G11" s="73" t="s">
        <v>202</v>
      </c>
      <c r="H11" s="73" t="s">
        <v>530</v>
      </c>
      <c r="I11" s="67" t="n">
        <v>66100</v>
      </c>
    </row>
    <row r="12" customFormat="false" ht="12.75" hidden="false" customHeight="false" outlineLevel="0" collapsed="false">
      <c r="A12" s="71" t="n">
        <v>4</v>
      </c>
      <c r="B12" s="71" t="n">
        <v>0</v>
      </c>
      <c r="C12" s="71" t="s">
        <v>559</v>
      </c>
      <c r="D12" s="71" t="s">
        <v>230</v>
      </c>
      <c r="E12" s="72" t="s">
        <v>540</v>
      </c>
      <c r="F12" s="73" t="s">
        <v>555</v>
      </c>
      <c r="G12" s="73" t="s">
        <v>202</v>
      </c>
      <c r="H12" s="73" t="s">
        <v>530</v>
      </c>
      <c r="I12" s="67" t="n">
        <v>50000</v>
      </c>
    </row>
    <row r="13" customFormat="false" ht="12.75" hidden="false" customHeight="false" outlineLevel="0" collapsed="false">
      <c r="A13" s="71" t="n">
        <v>4</v>
      </c>
      <c r="B13" s="71" t="n">
        <v>1</v>
      </c>
      <c r="C13" s="71" t="s">
        <v>560</v>
      </c>
      <c r="D13" s="71" t="s">
        <v>230</v>
      </c>
      <c r="E13" s="72" t="s">
        <v>543</v>
      </c>
      <c r="F13" s="73" t="s">
        <v>334</v>
      </c>
      <c r="G13" s="73" t="s">
        <v>202</v>
      </c>
      <c r="H13" s="73" t="s">
        <v>202</v>
      </c>
      <c r="I13" s="67" t="n">
        <v>44200</v>
      </c>
    </row>
    <row r="14" customFormat="false" ht="12.75" hidden="false" customHeight="false" outlineLevel="0" collapsed="false">
      <c r="A14" s="71" t="n">
        <v>4</v>
      </c>
      <c r="B14" s="71" t="n">
        <v>29</v>
      </c>
      <c r="C14" s="71" t="s">
        <v>561</v>
      </c>
      <c r="D14" s="71" t="s">
        <v>230</v>
      </c>
      <c r="E14" s="72" t="s">
        <v>550</v>
      </c>
      <c r="F14" s="73" t="s">
        <v>551</v>
      </c>
      <c r="G14" s="73" t="n">
        <v>65</v>
      </c>
      <c r="H14" s="73" t="s">
        <v>202</v>
      </c>
      <c r="I14" s="67" t="n">
        <v>44200</v>
      </c>
    </row>
    <row r="15" customFormat="false" ht="12.75" hidden="false" customHeight="false" outlineLevel="0" collapsed="false">
      <c r="A15" s="71" t="n">
        <v>4</v>
      </c>
      <c r="B15" s="71" t="n">
        <v>30</v>
      </c>
      <c r="C15" s="71" t="s">
        <v>562</v>
      </c>
      <c r="D15" s="71" t="s">
        <v>230</v>
      </c>
      <c r="E15" s="72" t="s">
        <v>553</v>
      </c>
      <c r="F15" s="73" t="s">
        <v>545</v>
      </c>
      <c r="G15" s="73" t="s">
        <v>202</v>
      </c>
      <c r="H15" s="73" t="s">
        <v>530</v>
      </c>
      <c r="I15" s="67" t="n">
        <v>66100</v>
      </c>
    </row>
    <row r="16" customFormat="false" ht="12.75" hidden="false" customHeight="false" outlineLevel="0" collapsed="false">
      <c r="A16" s="69" t="n">
        <v>5</v>
      </c>
      <c r="B16" s="70" t="n">
        <v>0</v>
      </c>
      <c r="C16" s="71" t="s">
        <v>563</v>
      </c>
      <c r="D16" s="71" t="s">
        <v>564</v>
      </c>
      <c r="E16" s="72" t="s">
        <v>540</v>
      </c>
      <c r="F16" s="73" t="s">
        <v>565</v>
      </c>
      <c r="G16" s="73" t="s">
        <v>202</v>
      </c>
      <c r="H16" s="73" t="s">
        <v>566</v>
      </c>
      <c r="I16" s="67" t="n">
        <v>50000</v>
      </c>
    </row>
    <row r="17" customFormat="false" ht="12.75" hidden="false" customHeight="false" outlineLevel="0" collapsed="false">
      <c r="A17" s="71" t="n">
        <v>5</v>
      </c>
      <c r="B17" s="71" t="n">
        <v>1</v>
      </c>
      <c r="C17" s="71" t="s">
        <v>567</v>
      </c>
      <c r="D17" s="71" t="s">
        <v>564</v>
      </c>
      <c r="E17" s="72" t="s">
        <v>543</v>
      </c>
      <c r="F17" s="73" t="s">
        <v>334</v>
      </c>
      <c r="G17" s="73" t="s">
        <v>202</v>
      </c>
      <c r="H17" s="73" t="s">
        <v>202</v>
      </c>
      <c r="I17" s="67" t="n">
        <v>44200</v>
      </c>
    </row>
    <row r="18" customFormat="false" ht="12.75" hidden="false" customHeight="false" outlineLevel="0" collapsed="false">
      <c r="A18" s="71" t="n">
        <v>5</v>
      </c>
      <c r="B18" s="71" t="n">
        <v>29</v>
      </c>
      <c r="C18" s="71" t="s">
        <v>568</v>
      </c>
      <c r="D18" s="71" t="s">
        <v>564</v>
      </c>
      <c r="E18" s="72" t="s">
        <v>550</v>
      </c>
      <c r="F18" s="73" t="s">
        <v>551</v>
      </c>
      <c r="G18" s="73" t="n">
        <v>65</v>
      </c>
      <c r="H18" s="73" t="s">
        <v>202</v>
      </c>
      <c r="I18" s="67" t="n">
        <v>44200</v>
      </c>
    </row>
    <row r="19" customFormat="false" ht="12.75" hidden="false" customHeight="false" outlineLevel="0" collapsed="false">
      <c r="A19" s="71" t="n">
        <v>5</v>
      </c>
      <c r="B19" s="71" t="n">
        <v>30</v>
      </c>
      <c r="C19" s="71" t="s">
        <v>569</v>
      </c>
      <c r="D19" s="71" t="s">
        <v>564</v>
      </c>
      <c r="E19" s="72" t="s">
        <v>553</v>
      </c>
      <c r="F19" s="73" t="s">
        <v>545</v>
      </c>
      <c r="G19" s="73" t="s">
        <v>202</v>
      </c>
      <c r="H19" s="73" t="s">
        <v>530</v>
      </c>
      <c r="I19" s="67" t="n">
        <v>66100</v>
      </c>
    </row>
    <row r="20" customFormat="false" ht="12.75" hidden="false" customHeight="false" outlineLevel="0" collapsed="false">
      <c r="A20" s="71" t="n">
        <v>6</v>
      </c>
      <c r="B20" s="71" t="n">
        <v>0</v>
      </c>
      <c r="C20" s="71" t="s">
        <v>570</v>
      </c>
      <c r="D20" s="71" t="s">
        <v>459</v>
      </c>
      <c r="E20" s="72" t="s">
        <v>540</v>
      </c>
      <c r="F20" s="73" t="s">
        <v>571</v>
      </c>
      <c r="G20" s="73" t="s">
        <v>202</v>
      </c>
      <c r="H20" s="73" t="s">
        <v>566</v>
      </c>
      <c r="I20" s="67" t="n">
        <v>50000</v>
      </c>
    </row>
    <row r="21" customFormat="false" ht="12.75" hidden="false" customHeight="false" outlineLevel="0" collapsed="false">
      <c r="A21" s="71" t="n">
        <v>6</v>
      </c>
      <c r="B21" s="71" t="n">
        <v>1</v>
      </c>
      <c r="C21" s="71" t="s">
        <v>572</v>
      </c>
      <c r="D21" s="71" t="s">
        <v>459</v>
      </c>
      <c r="E21" s="72" t="s">
        <v>543</v>
      </c>
      <c r="F21" s="73" t="s">
        <v>334</v>
      </c>
      <c r="G21" s="73" t="s">
        <v>202</v>
      </c>
      <c r="H21" s="73" t="s">
        <v>202</v>
      </c>
      <c r="I21" s="67" t="n">
        <v>44200</v>
      </c>
    </row>
    <row r="22" customFormat="false" ht="12.75" hidden="false" customHeight="false" outlineLevel="0" collapsed="false">
      <c r="A22" s="71" t="n">
        <v>6</v>
      </c>
      <c r="B22" s="71" t="n">
        <v>29</v>
      </c>
      <c r="C22" s="71" t="s">
        <v>573</v>
      </c>
      <c r="D22" s="71" t="s">
        <v>459</v>
      </c>
      <c r="E22" s="72" t="s">
        <v>550</v>
      </c>
      <c r="F22" s="73" t="s">
        <v>551</v>
      </c>
      <c r="G22" s="73" t="n">
        <v>65</v>
      </c>
      <c r="H22" s="73" t="s">
        <v>202</v>
      </c>
      <c r="I22" s="67" t="n">
        <v>44200</v>
      </c>
    </row>
    <row r="23" customFormat="false" ht="12.75" hidden="false" customHeight="false" outlineLevel="0" collapsed="false">
      <c r="A23" s="71" t="n">
        <v>6</v>
      </c>
      <c r="B23" s="71" t="n">
        <v>30</v>
      </c>
      <c r="C23" s="71" t="s">
        <v>574</v>
      </c>
      <c r="D23" s="71" t="s">
        <v>459</v>
      </c>
      <c r="E23" s="72" t="s">
        <v>553</v>
      </c>
      <c r="F23" s="73" t="s">
        <v>545</v>
      </c>
      <c r="G23" s="73" t="s">
        <v>202</v>
      </c>
      <c r="H23" s="73" t="s">
        <v>530</v>
      </c>
      <c r="I23" s="67" t="n">
        <v>66100</v>
      </c>
    </row>
    <row r="24" customFormat="false" ht="12.75" hidden="false" customHeight="false" outlineLevel="0" collapsed="false">
      <c r="A24" s="69" t="n">
        <v>7</v>
      </c>
      <c r="B24" s="70" t="n">
        <v>0</v>
      </c>
      <c r="C24" s="71" t="s">
        <v>575</v>
      </c>
      <c r="D24" s="71" t="s">
        <v>460</v>
      </c>
      <c r="E24" s="72" t="s">
        <v>540</v>
      </c>
      <c r="F24" s="73" t="s">
        <v>576</v>
      </c>
      <c r="G24" s="73" t="s">
        <v>202</v>
      </c>
      <c r="H24" s="73" t="s">
        <v>202</v>
      </c>
      <c r="I24" s="67" t="n">
        <v>20000</v>
      </c>
    </row>
    <row r="25" customFormat="false" ht="12.75" hidden="false" customHeight="false" outlineLevel="0" collapsed="false">
      <c r="A25" s="71" t="n">
        <v>7</v>
      </c>
      <c r="B25" s="71" t="n">
        <v>1</v>
      </c>
      <c r="C25" s="71" t="s">
        <v>577</v>
      </c>
      <c r="D25" s="71" t="s">
        <v>460</v>
      </c>
      <c r="E25" s="72" t="s">
        <v>543</v>
      </c>
      <c r="F25" s="73" t="s">
        <v>334</v>
      </c>
      <c r="G25" s="73" t="s">
        <v>202</v>
      </c>
      <c r="H25" s="73" t="s">
        <v>202</v>
      </c>
      <c r="I25" s="67" t="n">
        <v>44200</v>
      </c>
    </row>
    <row r="26" customFormat="false" ht="12.75" hidden="false" customHeight="false" outlineLevel="0" collapsed="false">
      <c r="A26" s="71" t="n">
        <v>7</v>
      </c>
      <c r="B26" s="71" t="n">
        <v>2</v>
      </c>
      <c r="C26" s="71" t="s">
        <v>578</v>
      </c>
      <c r="D26" s="71" t="s">
        <v>460</v>
      </c>
      <c r="E26" s="72" t="s">
        <v>466</v>
      </c>
      <c r="F26" s="73" t="s">
        <v>579</v>
      </c>
      <c r="G26" s="73" t="s">
        <v>202</v>
      </c>
      <c r="H26" s="73" t="s">
        <v>546</v>
      </c>
      <c r="I26" s="67" t="n">
        <v>11551</v>
      </c>
    </row>
    <row r="27" customFormat="false" ht="12.75" hidden="false" customHeight="false" outlineLevel="0" collapsed="false">
      <c r="A27" s="71" t="n">
        <v>7</v>
      </c>
      <c r="B27" s="71" t="n">
        <v>3</v>
      </c>
      <c r="C27" s="71" t="s">
        <v>580</v>
      </c>
      <c r="D27" s="71" t="s">
        <v>460</v>
      </c>
      <c r="E27" s="72" t="s">
        <v>548</v>
      </c>
      <c r="F27" s="73" t="s">
        <v>545</v>
      </c>
      <c r="G27" s="73" t="s">
        <v>202</v>
      </c>
      <c r="H27" s="73" t="s">
        <v>546</v>
      </c>
      <c r="I27" s="67" t="n">
        <v>33700</v>
      </c>
    </row>
    <row r="28" customFormat="false" ht="12.75" hidden="false" customHeight="false" outlineLevel="0" collapsed="false">
      <c r="A28" s="71" t="n">
        <v>7</v>
      </c>
      <c r="B28" s="71" t="n">
        <v>29</v>
      </c>
      <c r="C28" s="71" t="s">
        <v>581</v>
      </c>
      <c r="D28" s="71" t="s">
        <v>460</v>
      </c>
      <c r="E28" s="72" t="s">
        <v>550</v>
      </c>
      <c r="F28" s="73" t="s">
        <v>551</v>
      </c>
      <c r="G28" s="73" t="n">
        <v>65</v>
      </c>
      <c r="H28" s="73" t="s">
        <v>202</v>
      </c>
      <c r="I28" s="67" t="n">
        <v>44200</v>
      </c>
    </row>
    <row r="29" customFormat="false" ht="12.75" hidden="false" customHeight="false" outlineLevel="0" collapsed="false">
      <c r="A29" s="71" t="n">
        <v>7</v>
      </c>
      <c r="B29" s="71" t="n">
        <v>30</v>
      </c>
      <c r="C29" s="71" t="s">
        <v>582</v>
      </c>
      <c r="D29" s="71" t="s">
        <v>460</v>
      </c>
      <c r="E29" s="72" t="s">
        <v>553</v>
      </c>
      <c r="F29" s="73" t="s">
        <v>545</v>
      </c>
      <c r="G29" s="73" t="s">
        <v>202</v>
      </c>
      <c r="H29" s="73" t="s">
        <v>530</v>
      </c>
      <c r="I29" s="67" t="n">
        <v>66100</v>
      </c>
    </row>
    <row r="30" customFormat="false" ht="12.75" hidden="false" customHeight="false" outlineLevel="0" collapsed="false">
      <c r="A30" s="69" t="n">
        <v>10</v>
      </c>
      <c r="B30" s="70" t="n">
        <v>0</v>
      </c>
      <c r="C30" s="71" t="s">
        <v>583</v>
      </c>
      <c r="D30" s="71" t="s">
        <v>584</v>
      </c>
      <c r="E30" s="72" t="s">
        <v>540</v>
      </c>
      <c r="F30" s="73" t="s">
        <v>30</v>
      </c>
      <c r="G30" s="73" t="s">
        <v>202</v>
      </c>
      <c r="H30" s="73" t="n">
        <v>3</v>
      </c>
      <c r="I30" s="67" t="n">
        <v>30000</v>
      </c>
    </row>
    <row r="31" customFormat="false" ht="12.75" hidden="false" customHeight="false" outlineLevel="0" collapsed="false">
      <c r="A31" s="71" t="n">
        <v>10</v>
      </c>
      <c r="B31" s="71" t="n">
        <v>1</v>
      </c>
      <c r="C31" s="71" t="s">
        <v>585</v>
      </c>
      <c r="D31" s="71" t="s">
        <v>584</v>
      </c>
      <c r="E31" s="72" t="s">
        <v>543</v>
      </c>
      <c r="F31" s="73" t="s">
        <v>334</v>
      </c>
      <c r="G31" s="73" t="s">
        <v>202</v>
      </c>
      <c r="H31" s="73" t="s">
        <v>202</v>
      </c>
      <c r="I31" s="67" t="n">
        <v>44200</v>
      </c>
    </row>
    <row r="32" customFormat="false" ht="12.75" hidden="false" customHeight="false" outlineLevel="0" collapsed="false">
      <c r="A32" s="71" t="n">
        <v>10</v>
      </c>
      <c r="B32" s="71" t="n">
        <v>2</v>
      </c>
      <c r="C32" s="71" t="s">
        <v>586</v>
      </c>
      <c r="D32" s="71" t="s">
        <v>584</v>
      </c>
      <c r="E32" s="72" t="s">
        <v>466</v>
      </c>
      <c r="F32" s="73" t="s">
        <v>30</v>
      </c>
      <c r="G32" s="73" t="s">
        <v>202</v>
      </c>
      <c r="H32" s="73" t="n">
        <v>3</v>
      </c>
      <c r="I32" s="67" t="n">
        <v>33600</v>
      </c>
    </row>
    <row r="33" customFormat="false" ht="12.75" hidden="false" customHeight="false" outlineLevel="0" collapsed="false">
      <c r="A33" s="71" t="n">
        <v>10</v>
      </c>
      <c r="B33" s="71" t="n">
        <v>3</v>
      </c>
      <c r="C33" s="71" t="s">
        <v>587</v>
      </c>
      <c r="D33" s="71" t="s">
        <v>584</v>
      </c>
      <c r="E33" s="72" t="s">
        <v>548</v>
      </c>
      <c r="F33" s="73" t="s">
        <v>545</v>
      </c>
      <c r="G33" s="73" t="s">
        <v>202</v>
      </c>
      <c r="H33" s="73" t="s">
        <v>546</v>
      </c>
      <c r="I33" s="67" t="n">
        <v>33700</v>
      </c>
    </row>
    <row r="34" customFormat="false" ht="12.75" hidden="false" customHeight="false" outlineLevel="0" collapsed="false">
      <c r="A34" s="71" t="n">
        <v>10</v>
      </c>
      <c r="B34" s="71" t="n">
        <v>4</v>
      </c>
      <c r="C34" s="71" t="s">
        <v>588</v>
      </c>
      <c r="D34" s="71" t="s">
        <v>584</v>
      </c>
      <c r="E34" s="72" t="s">
        <v>589</v>
      </c>
      <c r="F34" s="73" t="s">
        <v>30</v>
      </c>
      <c r="G34" s="73" t="s">
        <v>202</v>
      </c>
      <c r="H34" s="73" t="n">
        <v>5</v>
      </c>
      <c r="I34" s="67" t="n">
        <v>30000</v>
      </c>
    </row>
    <row r="35" customFormat="false" ht="12.75" hidden="false" customHeight="false" outlineLevel="0" collapsed="false">
      <c r="A35" s="71" t="n">
        <v>10</v>
      </c>
      <c r="B35" s="71" t="n">
        <v>5</v>
      </c>
      <c r="C35" s="71" t="s">
        <v>590</v>
      </c>
      <c r="D35" s="71" t="s">
        <v>584</v>
      </c>
      <c r="E35" s="72" t="s">
        <v>591</v>
      </c>
      <c r="F35" s="73" t="s">
        <v>334</v>
      </c>
      <c r="G35" s="73" t="s">
        <v>202</v>
      </c>
      <c r="H35" s="73" t="s">
        <v>202</v>
      </c>
      <c r="I35" s="67" t="n">
        <v>44200</v>
      </c>
    </row>
    <row r="36" customFormat="false" ht="12.75" hidden="false" customHeight="false" outlineLevel="0" collapsed="false">
      <c r="A36" s="71" t="n">
        <v>10</v>
      </c>
      <c r="B36" s="71" t="n">
        <v>17</v>
      </c>
      <c r="C36" s="71" t="s">
        <v>592</v>
      </c>
      <c r="D36" s="71" t="s">
        <v>584</v>
      </c>
      <c r="E36" s="72" t="s">
        <v>593</v>
      </c>
      <c r="F36" s="73" t="s">
        <v>594</v>
      </c>
      <c r="G36" s="73" t="s">
        <v>595</v>
      </c>
      <c r="H36" s="73" t="s">
        <v>202</v>
      </c>
      <c r="I36" s="67" t="n">
        <v>44100</v>
      </c>
    </row>
    <row r="37" customFormat="false" ht="12.75" hidden="false" customHeight="false" outlineLevel="0" collapsed="false">
      <c r="A37" s="71" t="n">
        <v>10</v>
      </c>
      <c r="B37" s="71" t="n">
        <v>20</v>
      </c>
      <c r="C37" s="71" t="s">
        <v>596</v>
      </c>
      <c r="D37" s="71" t="s">
        <v>584</v>
      </c>
      <c r="E37" s="72" t="s">
        <v>597</v>
      </c>
      <c r="F37" s="73" t="s">
        <v>565</v>
      </c>
      <c r="G37" s="73" t="s">
        <v>202</v>
      </c>
      <c r="H37" s="73" t="s">
        <v>530</v>
      </c>
      <c r="I37" s="67" t="n">
        <v>44200</v>
      </c>
    </row>
    <row r="38" customFormat="false" ht="12.75" hidden="false" customHeight="false" outlineLevel="0" collapsed="false">
      <c r="A38" s="71" t="n">
        <v>10</v>
      </c>
      <c r="B38" s="71" t="n">
        <v>29</v>
      </c>
      <c r="C38" s="71" t="s">
        <v>598</v>
      </c>
      <c r="D38" s="71" t="s">
        <v>584</v>
      </c>
      <c r="E38" s="72" t="s">
        <v>550</v>
      </c>
      <c r="F38" s="73" t="s">
        <v>551</v>
      </c>
      <c r="G38" s="73" t="n">
        <v>65</v>
      </c>
      <c r="H38" s="73" t="s">
        <v>202</v>
      </c>
      <c r="I38" s="67" t="n">
        <v>44200</v>
      </c>
    </row>
    <row r="39" customFormat="false" ht="12.75" hidden="false" customHeight="false" outlineLevel="0" collapsed="false">
      <c r="A39" s="71" t="n">
        <v>10</v>
      </c>
      <c r="B39" s="71" t="n">
        <v>30</v>
      </c>
      <c r="C39" s="71" t="s">
        <v>599</v>
      </c>
      <c r="D39" s="71" t="s">
        <v>584</v>
      </c>
      <c r="E39" s="72" t="s">
        <v>553</v>
      </c>
      <c r="F39" s="73" t="s">
        <v>30</v>
      </c>
      <c r="G39" s="73" t="s">
        <v>202</v>
      </c>
      <c r="H39" s="73" t="n">
        <v>2</v>
      </c>
      <c r="I39" s="67" t="n">
        <v>66100</v>
      </c>
    </row>
    <row r="40" customFormat="false" ht="12.75" hidden="false" customHeight="false" outlineLevel="0" collapsed="false">
      <c r="A40" s="71" t="n">
        <v>11</v>
      </c>
      <c r="B40" s="71" t="n">
        <v>0</v>
      </c>
      <c r="C40" s="71" t="s">
        <v>600</v>
      </c>
      <c r="D40" s="69" t="s">
        <v>601</v>
      </c>
      <c r="E40" s="72" t="s">
        <v>540</v>
      </c>
      <c r="F40" s="73" t="s">
        <v>334</v>
      </c>
      <c r="G40" s="73" t="s">
        <v>202</v>
      </c>
      <c r="H40" s="73" t="s">
        <v>202</v>
      </c>
      <c r="I40" s="67" t="n">
        <v>70000</v>
      </c>
    </row>
    <row r="41" customFormat="false" ht="12.75" hidden="false" customHeight="false" outlineLevel="0" collapsed="false">
      <c r="A41" s="71" t="n">
        <v>11</v>
      </c>
      <c r="B41" s="71" t="n">
        <v>6</v>
      </c>
      <c r="C41" s="71" t="s">
        <v>602</v>
      </c>
      <c r="D41" s="69" t="s">
        <v>601</v>
      </c>
      <c r="E41" s="72" t="s">
        <v>462</v>
      </c>
      <c r="F41" s="73" t="s">
        <v>334</v>
      </c>
      <c r="G41" s="73" t="s">
        <v>202</v>
      </c>
      <c r="H41" s="73" t="s">
        <v>202</v>
      </c>
      <c r="I41" s="67" t="n">
        <v>70000</v>
      </c>
    </row>
    <row r="42" customFormat="false" ht="12.75" hidden="false" customHeight="false" outlineLevel="0" collapsed="false">
      <c r="A42" s="71" t="n">
        <v>11</v>
      </c>
      <c r="B42" s="71" t="n">
        <v>7</v>
      </c>
      <c r="C42" s="71" t="s">
        <v>603</v>
      </c>
      <c r="D42" s="69" t="s">
        <v>601</v>
      </c>
      <c r="E42" s="72" t="s">
        <v>604</v>
      </c>
      <c r="F42" s="73" t="s">
        <v>334</v>
      </c>
      <c r="G42" s="73" t="s">
        <v>202</v>
      </c>
      <c r="H42" s="73" t="s">
        <v>202</v>
      </c>
      <c r="I42" s="67" t="n">
        <v>66100</v>
      </c>
    </row>
    <row r="43" customFormat="false" ht="12.75" hidden="false" customHeight="false" outlineLevel="0" collapsed="false">
      <c r="A43" s="71" t="n">
        <v>11</v>
      </c>
      <c r="B43" s="71" t="n">
        <v>8</v>
      </c>
      <c r="C43" s="71" t="s">
        <v>605</v>
      </c>
      <c r="D43" s="69" t="s">
        <v>601</v>
      </c>
      <c r="E43" s="72" t="s">
        <v>606</v>
      </c>
      <c r="F43" s="73" t="s">
        <v>334</v>
      </c>
      <c r="G43" s="73" t="s">
        <v>202</v>
      </c>
      <c r="H43" s="73" t="s">
        <v>202</v>
      </c>
      <c r="I43" s="67" t="n">
        <v>66100</v>
      </c>
    </row>
    <row r="44" customFormat="false" ht="12.75" hidden="false" customHeight="false" outlineLevel="0" collapsed="false">
      <c r="A44" s="71" t="n">
        <v>11</v>
      </c>
      <c r="B44" s="71" t="n">
        <v>9</v>
      </c>
      <c r="C44" s="71" t="s">
        <v>607</v>
      </c>
      <c r="D44" s="69" t="s">
        <v>601</v>
      </c>
      <c r="E44" s="72" t="s">
        <v>608</v>
      </c>
      <c r="F44" s="73" t="s">
        <v>334</v>
      </c>
      <c r="G44" s="73" t="s">
        <v>202</v>
      </c>
      <c r="H44" s="73" t="s">
        <v>202</v>
      </c>
      <c r="I44" s="67" t="n">
        <v>70000</v>
      </c>
    </row>
    <row r="45" customFormat="false" ht="12.75" hidden="false" customHeight="false" outlineLevel="0" collapsed="false">
      <c r="A45" s="71" t="n">
        <v>11</v>
      </c>
      <c r="B45" s="71" t="n">
        <v>10</v>
      </c>
      <c r="C45" s="71" t="s">
        <v>609</v>
      </c>
      <c r="D45" s="69" t="s">
        <v>601</v>
      </c>
      <c r="E45" s="72" t="s">
        <v>610</v>
      </c>
      <c r="F45" s="73" t="s">
        <v>334</v>
      </c>
      <c r="G45" s="73" t="s">
        <v>202</v>
      </c>
      <c r="H45" s="73" t="s">
        <v>202</v>
      </c>
      <c r="I45" s="67" t="n">
        <v>70000</v>
      </c>
    </row>
    <row r="46" customFormat="false" ht="12.75" hidden="false" customHeight="false" outlineLevel="0" collapsed="false">
      <c r="A46" s="71" t="n">
        <v>11</v>
      </c>
      <c r="B46" s="71" t="n">
        <v>11</v>
      </c>
      <c r="C46" s="71" t="s">
        <v>611</v>
      </c>
      <c r="D46" s="69" t="s">
        <v>601</v>
      </c>
      <c r="E46" s="72" t="s">
        <v>612</v>
      </c>
      <c r="F46" s="73" t="s">
        <v>334</v>
      </c>
      <c r="G46" s="73" t="s">
        <v>202</v>
      </c>
      <c r="H46" s="73" t="s">
        <v>202</v>
      </c>
      <c r="I46" s="67" t="n">
        <v>63000</v>
      </c>
    </row>
    <row r="47" customFormat="false" ht="12.75" hidden="false" customHeight="false" outlineLevel="0" collapsed="false">
      <c r="A47" s="71" t="n">
        <v>11</v>
      </c>
      <c r="B47" s="71" t="n">
        <v>28</v>
      </c>
      <c r="C47" s="71" t="s">
        <v>613</v>
      </c>
      <c r="D47" s="69" t="s">
        <v>601</v>
      </c>
      <c r="E47" s="72" t="s">
        <v>614</v>
      </c>
      <c r="F47" s="73" t="s">
        <v>334</v>
      </c>
      <c r="G47" s="73" t="s">
        <v>202</v>
      </c>
      <c r="H47" s="73" t="s">
        <v>202</v>
      </c>
      <c r="I47" s="67" t="n">
        <v>70000</v>
      </c>
    </row>
    <row r="48" customFormat="false" ht="12.75" hidden="false" customHeight="false" outlineLevel="0" collapsed="false">
      <c r="A48" s="71" t="n">
        <v>11</v>
      </c>
      <c r="B48" s="71" t="n">
        <v>29</v>
      </c>
      <c r="C48" s="71" t="s">
        <v>615</v>
      </c>
      <c r="D48" s="69" t="s">
        <v>601</v>
      </c>
      <c r="E48" s="72" t="s">
        <v>550</v>
      </c>
      <c r="F48" s="73" t="s">
        <v>334</v>
      </c>
      <c r="G48" s="73" t="s">
        <v>202</v>
      </c>
      <c r="H48" s="73" t="s">
        <v>202</v>
      </c>
      <c r="I48" s="67" t="n">
        <v>70000</v>
      </c>
    </row>
    <row r="49" customFormat="false" ht="12.75" hidden="false" customHeight="false" outlineLevel="0" collapsed="false">
      <c r="A49" s="71" t="n">
        <v>11</v>
      </c>
      <c r="B49" s="71" t="n">
        <v>30</v>
      </c>
      <c r="C49" s="71" t="s">
        <v>616</v>
      </c>
      <c r="D49" s="69" t="s">
        <v>601</v>
      </c>
      <c r="E49" s="72" t="s">
        <v>553</v>
      </c>
      <c r="F49" s="73" t="s">
        <v>202</v>
      </c>
      <c r="G49" s="73" t="s">
        <v>202</v>
      </c>
      <c r="H49" s="73" t="s">
        <v>202</v>
      </c>
      <c r="I49" s="67" t="n">
        <v>66100</v>
      </c>
    </row>
    <row r="50" customFormat="false" ht="12.75" hidden="false" customHeight="false" outlineLevel="0" collapsed="false">
      <c r="A50" s="69" t="n">
        <v>13</v>
      </c>
      <c r="B50" s="70" t="n">
        <v>0</v>
      </c>
      <c r="C50" s="71" t="s">
        <v>617</v>
      </c>
      <c r="D50" s="69" t="s">
        <v>618</v>
      </c>
      <c r="E50" s="72" t="s">
        <v>540</v>
      </c>
      <c r="F50" s="73" t="s">
        <v>202</v>
      </c>
      <c r="G50" s="73" t="s">
        <v>202</v>
      </c>
      <c r="H50" s="73" t="s">
        <v>202</v>
      </c>
      <c r="I50" s="67" t="n">
        <v>44100</v>
      </c>
    </row>
    <row r="51" customFormat="false" ht="12.75" hidden="false" customHeight="false" outlineLevel="0" collapsed="false">
      <c r="A51" s="71" t="n">
        <v>13</v>
      </c>
      <c r="B51" s="71" t="n">
        <v>12</v>
      </c>
      <c r="C51" s="71" t="s">
        <v>619</v>
      </c>
      <c r="D51" s="69" t="s">
        <v>618</v>
      </c>
      <c r="E51" s="72" t="s">
        <v>620</v>
      </c>
      <c r="F51" s="73" t="s">
        <v>621</v>
      </c>
      <c r="G51" s="73" t="s">
        <v>202</v>
      </c>
      <c r="H51" s="73" t="s">
        <v>202</v>
      </c>
      <c r="I51" s="67" t="n">
        <v>44100</v>
      </c>
    </row>
    <row r="52" customFormat="false" ht="12.75" hidden="false" customHeight="false" outlineLevel="0" collapsed="false">
      <c r="A52" s="71" t="n">
        <v>13</v>
      </c>
      <c r="B52" s="71" t="n">
        <v>13</v>
      </c>
      <c r="C52" s="71" t="s">
        <v>622</v>
      </c>
      <c r="D52" s="69" t="s">
        <v>618</v>
      </c>
      <c r="E52" s="72" t="s">
        <v>623</v>
      </c>
      <c r="F52" s="73" t="s">
        <v>551</v>
      </c>
      <c r="G52" s="73" t="n">
        <v>25</v>
      </c>
      <c r="H52" s="73" t="s">
        <v>202</v>
      </c>
      <c r="I52" s="67" t="n">
        <v>44200</v>
      </c>
    </row>
    <row r="53" customFormat="false" ht="12.75" hidden="false" customHeight="false" outlineLevel="0" collapsed="false">
      <c r="A53" s="71" t="n">
        <v>13</v>
      </c>
      <c r="B53" s="71" t="n">
        <v>29</v>
      </c>
      <c r="C53" s="71" t="s">
        <v>624</v>
      </c>
      <c r="D53" s="69" t="s">
        <v>618</v>
      </c>
      <c r="E53" s="72" t="s">
        <v>550</v>
      </c>
      <c r="F53" s="73" t="s">
        <v>551</v>
      </c>
      <c r="G53" s="73" t="n">
        <v>65</v>
      </c>
      <c r="H53" s="73" t="s">
        <v>202</v>
      </c>
      <c r="I53" s="67" t="n">
        <v>44100</v>
      </c>
    </row>
    <row r="54" customFormat="false" ht="12.75" hidden="false" customHeight="false" outlineLevel="0" collapsed="false">
      <c r="A54" s="71" t="n">
        <v>13</v>
      </c>
      <c r="B54" s="71" t="n">
        <v>30</v>
      </c>
      <c r="C54" s="71" t="s">
        <v>625</v>
      </c>
      <c r="D54" s="69" t="s">
        <v>618</v>
      </c>
      <c r="E54" s="72" t="s">
        <v>553</v>
      </c>
      <c r="F54" s="73" t="s">
        <v>551</v>
      </c>
      <c r="G54" s="73" t="n">
        <v>25</v>
      </c>
      <c r="H54" s="73" t="s">
        <v>202</v>
      </c>
      <c r="I54" s="67" t="n">
        <v>44100</v>
      </c>
    </row>
    <row r="55" customFormat="false" ht="12.75" hidden="false" customHeight="false" outlineLevel="0" collapsed="false">
      <c r="A55" s="71" t="n">
        <v>14</v>
      </c>
      <c r="B55" s="71" t="n">
        <v>0</v>
      </c>
      <c r="C55" s="71" t="s">
        <v>626</v>
      </c>
      <c r="D55" s="69" t="s">
        <v>627</v>
      </c>
      <c r="E55" s="72" t="s">
        <v>540</v>
      </c>
      <c r="F55" s="73" t="s">
        <v>202</v>
      </c>
      <c r="G55" s="73" t="s">
        <v>202</v>
      </c>
      <c r="H55" s="73" t="s">
        <v>202</v>
      </c>
      <c r="I55" s="67" t="n">
        <v>40000</v>
      </c>
    </row>
    <row r="56" customFormat="false" ht="12.75" hidden="false" customHeight="false" outlineLevel="0" collapsed="false">
      <c r="A56" s="71" t="n">
        <v>14</v>
      </c>
      <c r="B56" s="71" t="n">
        <v>3</v>
      </c>
      <c r="C56" s="71" t="s">
        <v>628</v>
      </c>
      <c r="D56" s="69" t="s">
        <v>627</v>
      </c>
      <c r="E56" s="72" t="s">
        <v>548</v>
      </c>
      <c r="F56" s="73" t="s">
        <v>545</v>
      </c>
      <c r="G56" s="73" t="s">
        <v>202</v>
      </c>
      <c r="H56" s="73" t="s">
        <v>546</v>
      </c>
      <c r="I56" s="67" t="n">
        <v>33700</v>
      </c>
    </row>
    <row r="57" customFormat="false" ht="12.75" hidden="false" customHeight="false" outlineLevel="0" collapsed="false">
      <c r="A57" s="71" t="n">
        <v>14</v>
      </c>
      <c r="B57" s="71" t="n">
        <v>11</v>
      </c>
      <c r="C57" s="71" t="s">
        <v>629</v>
      </c>
      <c r="D57" s="69" t="s">
        <v>627</v>
      </c>
      <c r="E57" s="72" t="s">
        <v>612</v>
      </c>
      <c r="F57" s="73" t="s">
        <v>334</v>
      </c>
      <c r="G57" s="73" t="s">
        <v>202</v>
      </c>
      <c r="H57" s="73" t="s">
        <v>202</v>
      </c>
      <c r="I57" s="67" t="n">
        <v>63000</v>
      </c>
    </row>
    <row r="58" customFormat="false" ht="12.75" hidden="false" customHeight="false" outlineLevel="0" collapsed="false">
      <c r="A58" s="71" t="n">
        <v>14</v>
      </c>
      <c r="B58" s="71" t="n">
        <v>14</v>
      </c>
      <c r="C58" s="71" t="s">
        <v>630</v>
      </c>
      <c r="D58" s="69" t="s">
        <v>627</v>
      </c>
      <c r="E58" s="72" t="s">
        <v>631</v>
      </c>
      <c r="F58" s="73" t="s">
        <v>594</v>
      </c>
      <c r="G58" s="73" t="s">
        <v>632</v>
      </c>
      <c r="H58" s="73" t="s">
        <v>202</v>
      </c>
      <c r="I58" s="67" t="n">
        <v>44100</v>
      </c>
    </row>
    <row r="59" customFormat="false" ht="12.75" hidden="false" customHeight="false" outlineLevel="0" collapsed="false">
      <c r="A59" s="71" t="n">
        <v>14</v>
      </c>
      <c r="B59" s="71" t="n">
        <v>15</v>
      </c>
      <c r="C59" s="71" t="s">
        <v>633</v>
      </c>
      <c r="D59" s="69" t="s">
        <v>627</v>
      </c>
      <c r="E59" s="72" t="s">
        <v>634</v>
      </c>
      <c r="F59" s="73" t="s">
        <v>594</v>
      </c>
      <c r="G59" s="73" t="s">
        <v>595</v>
      </c>
      <c r="H59" s="73" t="s">
        <v>202</v>
      </c>
      <c r="I59" s="67" t="n">
        <v>44100</v>
      </c>
    </row>
    <row r="60" customFormat="false" ht="12.75" hidden="false" customHeight="false" outlineLevel="0" collapsed="false">
      <c r="A60" s="71" t="n">
        <v>14</v>
      </c>
      <c r="B60" s="71" t="n">
        <v>16</v>
      </c>
      <c r="C60" s="71" t="s">
        <v>635</v>
      </c>
      <c r="D60" s="69" t="s">
        <v>627</v>
      </c>
      <c r="E60" s="72" t="s">
        <v>636</v>
      </c>
      <c r="F60" s="73" t="s">
        <v>594</v>
      </c>
      <c r="G60" s="73" t="s">
        <v>595</v>
      </c>
      <c r="H60" s="73" t="s">
        <v>202</v>
      </c>
      <c r="I60" s="67" t="n">
        <v>44100</v>
      </c>
    </row>
    <row r="61" customFormat="false" ht="12.75" hidden="false" customHeight="false" outlineLevel="0" collapsed="false">
      <c r="A61" s="71" t="n">
        <v>14</v>
      </c>
      <c r="B61" s="71" t="n">
        <v>17</v>
      </c>
      <c r="C61" s="71" t="s">
        <v>637</v>
      </c>
      <c r="D61" s="69" t="s">
        <v>627</v>
      </c>
      <c r="E61" s="72" t="s">
        <v>593</v>
      </c>
      <c r="F61" s="73" t="s">
        <v>594</v>
      </c>
      <c r="G61" s="73" t="s">
        <v>595</v>
      </c>
      <c r="H61" s="73" t="s">
        <v>202</v>
      </c>
      <c r="I61" s="67" t="n">
        <v>44100</v>
      </c>
    </row>
    <row r="62" customFormat="false" ht="12.75" hidden="false" customHeight="false" outlineLevel="0" collapsed="false">
      <c r="A62" s="71" t="n">
        <v>14</v>
      </c>
      <c r="B62" s="71" t="n">
        <v>18</v>
      </c>
      <c r="C62" s="71" t="s">
        <v>638</v>
      </c>
      <c r="D62" s="69" t="s">
        <v>627</v>
      </c>
      <c r="E62" s="72" t="s">
        <v>639</v>
      </c>
      <c r="F62" s="73" t="s">
        <v>334</v>
      </c>
      <c r="G62" s="73" t="s">
        <v>202</v>
      </c>
      <c r="H62" s="73" t="s">
        <v>202</v>
      </c>
      <c r="I62" s="67" t="n">
        <v>44100</v>
      </c>
    </row>
    <row r="63" customFormat="false" ht="12.75" hidden="false" customHeight="false" outlineLevel="0" collapsed="false">
      <c r="A63" s="71" t="n">
        <v>14</v>
      </c>
      <c r="B63" s="71" t="n">
        <v>19</v>
      </c>
      <c r="C63" s="71" t="s">
        <v>640</v>
      </c>
      <c r="D63" s="69" t="s">
        <v>627</v>
      </c>
      <c r="E63" s="72" t="s">
        <v>641</v>
      </c>
      <c r="F63" s="73" t="s">
        <v>565</v>
      </c>
      <c r="G63" s="73" t="s">
        <v>202</v>
      </c>
      <c r="H63" s="73" t="s">
        <v>530</v>
      </c>
      <c r="I63" s="67" t="n">
        <v>60000</v>
      </c>
    </row>
    <row r="64" customFormat="false" ht="12.75" hidden="false" customHeight="false" outlineLevel="0" collapsed="false">
      <c r="A64" s="71" t="n">
        <v>14</v>
      </c>
      <c r="B64" s="71" t="n">
        <v>20</v>
      </c>
      <c r="C64" s="71" t="s">
        <v>642</v>
      </c>
      <c r="D64" s="69" t="s">
        <v>627</v>
      </c>
      <c r="E64" s="72" t="s">
        <v>597</v>
      </c>
      <c r="F64" s="73" t="s">
        <v>565</v>
      </c>
      <c r="G64" s="73" t="s">
        <v>202</v>
      </c>
      <c r="H64" s="73" t="s">
        <v>566</v>
      </c>
      <c r="I64" s="67" t="n">
        <v>44100</v>
      </c>
    </row>
    <row r="65" customFormat="false" ht="12.75" hidden="false" customHeight="false" outlineLevel="0" collapsed="false">
      <c r="A65" s="71" t="n">
        <v>14</v>
      </c>
      <c r="B65" s="71" t="n">
        <v>21</v>
      </c>
      <c r="C65" s="71" t="s">
        <v>643</v>
      </c>
      <c r="D65" s="69" t="s">
        <v>627</v>
      </c>
      <c r="E65" s="72" t="s">
        <v>644</v>
      </c>
      <c r="F65" s="73" t="s">
        <v>565</v>
      </c>
      <c r="G65" s="73" t="s">
        <v>202</v>
      </c>
      <c r="H65" s="73" t="s">
        <v>566</v>
      </c>
      <c r="I65" s="67" t="n">
        <v>44300</v>
      </c>
    </row>
    <row r="66" customFormat="false" ht="12.75" hidden="false" customHeight="false" outlineLevel="0" collapsed="false">
      <c r="A66" s="71" t="n">
        <v>14</v>
      </c>
      <c r="B66" s="71" t="n">
        <v>22</v>
      </c>
      <c r="C66" s="71" t="s">
        <v>645</v>
      </c>
      <c r="D66" s="69" t="s">
        <v>627</v>
      </c>
      <c r="E66" s="72" t="s">
        <v>646</v>
      </c>
      <c r="F66" s="73" t="s">
        <v>621</v>
      </c>
      <c r="G66" s="73" t="s">
        <v>202</v>
      </c>
      <c r="H66" s="73" t="s">
        <v>202</v>
      </c>
      <c r="I66" s="67" t="n">
        <v>44100</v>
      </c>
    </row>
    <row r="67" customFormat="false" ht="12.75" hidden="false" customHeight="false" outlineLevel="0" collapsed="false">
      <c r="A67" s="71" t="n">
        <v>14</v>
      </c>
      <c r="B67" s="71" t="n">
        <v>23</v>
      </c>
      <c r="C67" s="71" t="s">
        <v>647</v>
      </c>
      <c r="D67" s="69" t="s">
        <v>627</v>
      </c>
      <c r="E67" s="72" t="s">
        <v>648</v>
      </c>
      <c r="F67" s="73" t="s">
        <v>594</v>
      </c>
      <c r="G67" s="73" t="s">
        <v>632</v>
      </c>
      <c r="H67" s="73" t="s">
        <v>202</v>
      </c>
      <c r="I67" s="67" t="n">
        <v>44100</v>
      </c>
    </row>
    <row r="68" customFormat="false" ht="12.75" hidden="false" customHeight="false" outlineLevel="0" collapsed="false">
      <c r="A68" s="71" t="n">
        <v>14</v>
      </c>
      <c r="B68" s="71" t="n">
        <v>25</v>
      </c>
      <c r="C68" s="71" t="s">
        <v>649</v>
      </c>
      <c r="D68" s="69" t="s">
        <v>627</v>
      </c>
      <c r="E68" s="72" t="s">
        <v>650</v>
      </c>
      <c r="F68" s="73" t="s">
        <v>565</v>
      </c>
      <c r="G68" s="73" t="s">
        <v>202</v>
      </c>
      <c r="H68" s="73" t="s">
        <v>566</v>
      </c>
      <c r="I68" s="67" t="n">
        <v>44200</v>
      </c>
    </row>
    <row r="69" customFormat="false" ht="12.75" hidden="false" customHeight="false" outlineLevel="0" collapsed="false">
      <c r="A69" s="71" t="n">
        <v>14</v>
      </c>
      <c r="B69" s="71" t="n">
        <v>26</v>
      </c>
      <c r="C69" s="71" t="s">
        <v>651</v>
      </c>
      <c r="D69" s="69" t="s">
        <v>627</v>
      </c>
      <c r="E69" s="72" t="s">
        <v>652</v>
      </c>
      <c r="F69" s="73" t="s">
        <v>202</v>
      </c>
      <c r="G69" s="73" t="s">
        <v>202</v>
      </c>
      <c r="H69" s="73" t="s">
        <v>202</v>
      </c>
      <c r="I69" s="67" t="n">
        <v>40000</v>
      </c>
    </row>
    <row r="70" customFormat="false" ht="12.75" hidden="false" customHeight="false" outlineLevel="0" collapsed="false">
      <c r="A70" s="71" t="n">
        <v>14</v>
      </c>
      <c r="B70" s="71" t="n">
        <v>27</v>
      </c>
      <c r="C70" s="71" t="s">
        <v>653</v>
      </c>
      <c r="D70" s="69" t="s">
        <v>627</v>
      </c>
      <c r="E70" s="72" t="s">
        <v>654</v>
      </c>
      <c r="F70" s="73" t="s">
        <v>594</v>
      </c>
      <c r="G70" s="73" t="s">
        <v>655</v>
      </c>
      <c r="H70" s="73" t="s">
        <v>202</v>
      </c>
      <c r="I70" s="67" t="n">
        <v>11102</v>
      </c>
    </row>
    <row r="71" customFormat="false" ht="12.75" hidden="false" customHeight="false" outlineLevel="0" collapsed="false">
      <c r="A71" s="71" t="n">
        <v>14</v>
      </c>
      <c r="B71" s="71" t="n">
        <v>29</v>
      </c>
      <c r="C71" s="71" t="s">
        <v>656</v>
      </c>
      <c r="D71" s="69" t="s">
        <v>627</v>
      </c>
      <c r="E71" s="72" t="s">
        <v>550</v>
      </c>
      <c r="F71" s="73" t="s">
        <v>551</v>
      </c>
      <c r="G71" s="73" t="n">
        <v>65</v>
      </c>
      <c r="H71" s="73" t="s">
        <v>202</v>
      </c>
      <c r="I71" s="67" t="n">
        <v>40000</v>
      </c>
    </row>
    <row r="72" customFormat="false" ht="12.75" hidden="false" customHeight="false" outlineLevel="0" collapsed="false">
      <c r="A72" s="71" t="n">
        <v>14</v>
      </c>
      <c r="B72" s="71" t="n">
        <v>30</v>
      </c>
      <c r="C72" s="71" t="s">
        <v>657</v>
      </c>
      <c r="D72" s="69" t="s">
        <v>627</v>
      </c>
      <c r="E72" s="72" t="s">
        <v>553</v>
      </c>
      <c r="F72" s="73" t="s">
        <v>551</v>
      </c>
      <c r="G72" s="73" t="n">
        <v>25</v>
      </c>
      <c r="H72" s="73" t="s">
        <v>202</v>
      </c>
      <c r="I72" s="67" t="n">
        <v>66100</v>
      </c>
    </row>
    <row r="73" customFormat="false" ht="14.25" hidden="false" customHeight="false" outlineLevel="0" collapsed="false">
      <c r="A73" s="69"/>
      <c r="B73" s="74"/>
    </row>
  </sheetData>
  <autoFilter ref="A1:I72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8.8671875" defaultRowHeight="12.75" zeroHeight="false" outlineLevelRow="0" outlineLevelCol="0"/>
  <cols>
    <col collapsed="false" customWidth="true" hidden="false" outlineLevel="0" max="1" min="1" style="75" width="16"/>
    <col collapsed="false" customWidth="true" hidden="false" outlineLevel="0" max="3" min="2" style="75" width="42"/>
    <col collapsed="false" customWidth="true" hidden="false" outlineLevel="0" max="7" min="4" style="75" width="16"/>
    <col collapsed="false" customWidth="false" hidden="false" outlineLevel="0" max="257" min="8" style="75" width="8.86"/>
    <col collapsed="false" customWidth="true" hidden="false" outlineLevel="0" max="258" min="258" style="75" width="16"/>
    <col collapsed="false" customWidth="true" hidden="false" outlineLevel="0" max="259" min="259" style="75" width="42"/>
    <col collapsed="false" customWidth="true" hidden="false" outlineLevel="0" max="263" min="260" style="75" width="16"/>
    <col collapsed="false" customWidth="false" hidden="false" outlineLevel="0" max="513" min="264" style="75" width="8.86"/>
    <col collapsed="false" customWidth="true" hidden="false" outlineLevel="0" max="514" min="514" style="75" width="16"/>
    <col collapsed="false" customWidth="true" hidden="false" outlineLevel="0" max="515" min="515" style="75" width="42"/>
    <col collapsed="false" customWidth="true" hidden="false" outlineLevel="0" max="519" min="516" style="75" width="16"/>
    <col collapsed="false" customWidth="false" hidden="false" outlineLevel="0" max="769" min="520" style="75" width="8.86"/>
    <col collapsed="false" customWidth="true" hidden="false" outlineLevel="0" max="770" min="770" style="75" width="16"/>
    <col collapsed="false" customWidth="true" hidden="false" outlineLevel="0" max="771" min="771" style="75" width="42"/>
    <col collapsed="false" customWidth="true" hidden="false" outlineLevel="0" max="775" min="772" style="75" width="16"/>
    <col collapsed="false" customWidth="false" hidden="false" outlineLevel="0" max="1025" min="776" style="75" width="8.86"/>
    <col collapsed="false" customWidth="true" hidden="false" outlineLevel="0" max="1026" min="1026" style="75" width="16"/>
    <col collapsed="false" customWidth="true" hidden="false" outlineLevel="0" max="1027" min="1027" style="75" width="42"/>
    <col collapsed="false" customWidth="true" hidden="false" outlineLevel="0" max="1031" min="1028" style="75" width="16"/>
    <col collapsed="false" customWidth="false" hidden="false" outlineLevel="0" max="1281" min="1032" style="75" width="8.86"/>
    <col collapsed="false" customWidth="true" hidden="false" outlineLevel="0" max="1282" min="1282" style="75" width="16"/>
    <col collapsed="false" customWidth="true" hidden="false" outlineLevel="0" max="1283" min="1283" style="75" width="42"/>
    <col collapsed="false" customWidth="true" hidden="false" outlineLevel="0" max="1287" min="1284" style="75" width="16"/>
    <col collapsed="false" customWidth="false" hidden="false" outlineLevel="0" max="1537" min="1288" style="75" width="8.86"/>
    <col collapsed="false" customWidth="true" hidden="false" outlineLevel="0" max="1538" min="1538" style="75" width="16"/>
    <col collapsed="false" customWidth="true" hidden="false" outlineLevel="0" max="1539" min="1539" style="75" width="42"/>
    <col collapsed="false" customWidth="true" hidden="false" outlineLevel="0" max="1543" min="1540" style="75" width="16"/>
    <col collapsed="false" customWidth="false" hidden="false" outlineLevel="0" max="1793" min="1544" style="75" width="8.86"/>
    <col collapsed="false" customWidth="true" hidden="false" outlineLevel="0" max="1794" min="1794" style="75" width="16"/>
    <col collapsed="false" customWidth="true" hidden="false" outlineLevel="0" max="1795" min="1795" style="75" width="42"/>
    <col collapsed="false" customWidth="true" hidden="false" outlineLevel="0" max="1799" min="1796" style="75" width="16"/>
    <col collapsed="false" customWidth="false" hidden="false" outlineLevel="0" max="2049" min="1800" style="75" width="8.86"/>
    <col collapsed="false" customWidth="true" hidden="false" outlineLevel="0" max="2050" min="2050" style="75" width="16"/>
    <col collapsed="false" customWidth="true" hidden="false" outlineLevel="0" max="2051" min="2051" style="75" width="42"/>
    <col collapsed="false" customWidth="true" hidden="false" outlineLevel="0" max="2055" min="2052" style="75" width="16"/>
    <col collapsed="false" customWidth="false" hidden="false" outlineLevel="0" max="2305" min="2056" style="75" width="8.86"/>
    <col collapsed="false" customWidth="true" hidden="false" outlineLevel="0" max="2306" min="2306" style="75" width="16"/>
    <col collapsed="false" customWidth="true" hidden="false" outlineLevel="0" max="2307" min="2307" style="75" width="42"/>
    <col collapsed="false" customWidth="true" hidden="false" outlineLevel="0" max="2311" min="2308" style="75" width="16"/>
    <col collapsed="false" customWidth="false" hidden="false" outlineLevel="0" max="2561" min="2312" style="75" width="8.86"/>
    <col collapsed="false" customWidth="true" hidden="false" outlineLevel="0" max="2562" min="2562" style="75" width="16"/>
    <col collapsed="false" customWidth="true" hidden="false" outlineLevel="0" max="2563" min="2563" style="75" width="42"/>
    <col collapsed="false" customWidth="true" hidden="false" outlineLevel="0" max="2567" min="2564" style="75" width="16"/>
    <col collapsed="false" customWidth="false" hidden="false" outlineLevel="0" max="2817" min="2568" style="75" width="8.86"/>
    <col collapsed="false" customWidth="true" hidden="false" outlineLevel="0" max="2818" min="2818" style="75" width="16"/>
    <col collapsed="false" customWidth="true" hidden="false" outlineLevel="0" max="2819" min="2819" style="75" width="42"/>
    <col collapsed="false" customWidth="true" hidden="false" outlineLevel="0" max="2823" min="2820" style="75" width="16"/>
    <col collapsed="false" customWidth="false" hidden="false" outlineLevel="0" max="3073" min="2824" style="75" width="8.86"/>
    <col collapsed="false" customWidth="true" hidden="false" outlineLevel="0" max="3074" min="3074" style="75" width="16"/>
    <col collapsed="false" customWidth="true" hidden="false" outlineLevel="0" max="3075" min="3075" style="75" width="42"/>
    <col collapsed="false" customWidth="true" hidden="false" outlineLevel="0" max="3079" min="3076" style="75" width="16"/>
    <col collapsed="false" customWidth="false" hidden="false" outlineLevel="0" max="3329" min="3080" style="75" width="8.86"/>
    <col collapsed="false" customWidth="true" hidden="false" outlineLevel="0" max="3330" min="3330" style="75" width="16"/>
    <col collapsed="false" customWidth="true" hidden="false" outlineLevel="0" max="3331" min="3331" style="75" width="42"/>
    <col collapsed="false" customWidth="true" hidden="false" outlineLevel="0" max="3335" min="3332" style="75" width="16"/>
    <col collapsed="false" customWidth="false" hidden="false" outlineLevel="0" max="3585" min="3336" style="75" width="8.86"/>
    <col collapsed="false" customWidth="true" hidden="false" outlineLevel="0" max="3586" min="3586" style="75" width="16"/>
    <col collapsed="false" customWidth="true" hidden="false" outlineLevel="0" max="3587" min="3587" style="75" width="42"/>
    <col collapsed="false" customWidth="true" hidden="false" outlineLevel="0" max="3591" min="3588" style="75" width="16"/>
    <col collapsed="false" customWidth="false" hidden="false" outlineLevel="0" max="3841" min="3592" style="75" width="8.86"/>
    <col collapsed="false" customWidth="true" hidden="false" outlineLevel="0" max="3842" min="3842" style="75" width="16"/>
    <col collapsed="false" customWidth="true" hidden="false" outlineLevel="0" max="3843" min="3843" style="75" width="42"/>
    <col collapsed="false" customWidth="true" hidden="false" outlineLevel="0" max="3847" min="3844" style="75" width="16"/>
    <col collapsed="false" customWidth="false" hidden="false" outlineLevel="0" max="4097" min="3848" style="75" width="8.86"/>
    <col collapsed="false" customWidth="true" hidden="false" outlineLevel="0" max="4098" min="4098" style="75" width="16"/>
    <col collapsed="false" customWidth="true" hidden="false" outlineLevel="0" max="4099" min="4099" style="75" width="42"/>
    <col collapsed="false" customWidth="true" hidden="false" outlineLevel="0" max="4103" min="4100" style="75" width="16"/>
    <col collapsed="false" customWidth="false" hidden="false" outlineLevel="0" max="4353" min="4104" style="75" width="8.86"/>
    <col collapsed="false" customWidth="true" hidden="false" outlineLevel="0" max="4354" min="4354" style="75" width="16"/>
    <col collapsed="false" customWidth="true" hidden="false" outlineLevel="0" max="4355" min="4355" style="75" width="42"/>
    <col collapsed="false" customWidth="true" hidden="false" outlineLevel="0" max="4359" min="4356" style="75" width="16"/>
    <col collapsed="false" customWidth="false" hidden="false" outlineLevel="0" max="4609" min="4360" style="75" width="8.86"/>
    <col collapsed="false" customWidth="true" hidden="false" outlineLevel="0" max="4610" min="4610" style="75" width="16"/>
    <col collapsed="false" customWidth="true" hidden="false" outlineLevel="0" max="4611" min="4611" style="75" width="42"/>
    <col collapsed="false" customWidth="true" hidden="false" outlineLevel="0" max="4615" min="4612" style="75" width="16"/>
    <col collapsed="false" customWidth="false" hidden="false" outlineLevel="0" max="4865" min="4616" style="75" width="8.86"/>
    <col collapsed="false" customWidth="true" hidden="false" outlineLevel="0" max="4866" min="4866" style="75" width="16"/>
    <col collapsed="false" customWidth="true" hidden="false" outlineLevel="0" max="4867" min="4867" style="75" width="42"/>
    <col collapsed="false" customWidth="true" hidden="false" outlineLevel="0" max="4871" min="4868" style="75" width="16"/>
    <col collapsed="false" customWidth="false" hidden="false" outlineLevel="0" max="5121" min="4872" style="75" width="8.86"/>
    <col collapsed="false" customWidth="true" hidden="false" outlineLevel="0" max="5122" min="5122" style="75" width="16"/>
    <col collapsed="false" customWidth="true" hidden="false" outlineLevel="0" max="5123" min="5123" style="75" width="42"/>
    <col collapsed="false" customWidth="true" hidden="false" outlineLevel="0" max="5127" min="5124" style="75" width="16"/>
    <col collapsed="false" customWidth="false" hidden="false" outlineLevel="0" max="5377" min="5128" style="75" width="8.86"/>
    <col collapsed="false" customWidth="true" hidden="false" outlineLevel="0" max="5378" min="5378" style="75" width="16"/>
    <col collapsed="false" customWidth="true" hidden="false" outlineLevel="0" max="5379" min="5379" style="75" width="42"/>
    <col collapsed="false" customWidth="true" hidden="false" outlineLevel="0" max="5383" min="5380" style="75" width="16"/>
    <col collapsed="false" customWidth="false" hidden="false" outlineLevel="0" max="5633" min="5384" style="75" width="8.86"/>
    <col collapsed="false" customWidth="true" hidden="false" outlineLevel="0" max="5634" min="5634" style="75" width="16"/>
    <col collapsed="false" customWidth="true" hidden="false" outlineLevel="0" max="5635" min="5635" style="75" width="42"/>
    <col collapsed="false" customWidth="true" hidden="false" outlineLevel="0" max="5639" min="5636" style="75" width="16"/>
    <col collapsed="false" customWidth="false" hidden="false" outlineLevel="0" max="5889" min="5640" style="75" width="8.86"/>
    <col collapsed="false" customWidth="true" hidden="false" outlineLevel="0" max="5890" min="5890" style="75" width="16"/>
    <col collapsed="false" customWidth="true" hidden="false" outlineLevel="0" max="5891" min="5891" style="75" width="42"/>
    <col collapsed="false" customWidth="true" hidden="false" outlineLevel="0" max="5895" min="5892" style="75" width="16"/>
    <col collapsed="false" customWidth="false" hidden="false" outlineLevel="0" max="6145" min="5896" style="75" width="8.86"/>
    <col collapsed="false" customWidth="true" hidden="false" outlineLevel="0" max="6146" min="6146" style="75" width="16"/>
    <col collapsed="false" customWidth="true" hidden="false" outlineLevel="0" max="6147" min="6147" style="75" width="42"/>
    <col collapsed="false" customWidth="true" hidden="false" outlineLevel="0" max="6151" min="6148" style="75" width="16"/>
    <col collapsed="false" customWidth="false" hidden="false" outlineLevel="0" max="6401" min="6152" style="75" width="8.86"/>
    <col collapsed="false" customWidth="true" hidden="false" outlineLevel="0" max="6402" min="6402" style="75" width="16"/>
    <col collapsed="false" customWidth="true" hidden="false" outlineLevel="0" max="6403" min="6403" style="75" width="42"/>
    <col collapsed="false" customWidth="true" hidden="false" outlineLevel="0" max="6407" min="6404" style="75" width="16"/>
    <col collapsed="false" customWidth="false" hidden="false" outlineLevel="0" max="6657" min="6408" style="75" width="8.86"/>
    <col collapsed="false" customWidth="true" hidden="false" outlineLevel="0" max="6658" min="6658" style="75" width="16"/>
    <col collapsed="false" customWidth="true" hidden="false" outlineLevel="0" max="6659" min="6659" style="75" width="42"/>
    <col collapsed="false" customWidth="true" hidden="false" outlineLevel="0" max="6663" min="6660" style="75" width="16"/>
    <col collapsed="false" customWidth="false" hidden="false" outlineLevel="0" max="6913" min="6664" style="75" width="8.86"/>
    <col collapsed="false" customWidth="true" hidden="false" outlineLevel="0" max="6914" min="6914" style="75" width="16"/>
    <col collapsed="false" customWidth="true" hidden="false" outlineLevel="0" max="6915" min="6915" style="75" width="42"/>
    <col collapsed="false" customWidth="true" hidden="false" outlineLevel="0" max="6919" min="6916" style="75" width="16"/>
    <col collapsed="false" customWidth="false" hidden="false" outlineLevel="0" max="7169" min="6920" style="75" width="8.86"/>
    <col collapsed="false" customWidth="true" hidden="false" outlineLevel="0" max="7170" min="7170" style="75" width="16"/>
    <col collapsed="false" customWidth="true" hidden="false" outlineLevel="0" max="7171" min="7171" style="75" width="42"/>
    <col collapsed="false" customWidth="true" hidden="false" outlineLevel="0" max="7175" min="7172" style="75" width="16"/>
    <col collapsed="false" customWidth="false" hidden="false" outlineLevel="0" max="7425" min="7176" style="75" width="8.86"/>
    <col collapsed="false" customWidth="true" hidden="false" outlineLevel="0" max="7426" min="7426" style="75" width="16"/>
    <col collapsed="false" customWidth="true" hidden="false" outlineLevel="0" max="7427" min="7427" style="75" width="42"/>
    <col collapsed="false" customWidth="true" hidden="false" outlineLevel="0" max="7431" min="7428" style="75" width="16"/>
    <col collapsed="false" customWidth="false" hidden="false" outlineLevel="0" max="7681" min="7432" style="75" width="8.86"/>
    <col collapsed="false" customWidth="true" hidden="false" outlineLevel="0" max="7682" min="7682" style="75" width="16"/>
    <col collapsed="false" customWidth="true" hidden="false" outlineLevel="0" max="7683" min="7683" style="75" width="42"/>
    <col collapsed="false" customWidth="true" hidden="false" outlineLevel="0" max="7687" min="7684" style="75" width="16"/>
    <col collapsed="false" customWidth="false" hidden="false" outlineLevel="0" max="7937" min="7688" style="75" width="8.86"/>
    <col collapsed="false" customWidth="true" hidden="false" outlineLevel="0" max="7938" min="7938" style="75" width="16"/>
    <col collapsed="false" customWidth="true" hidden="false" outlineLevel="0" max="7939" min="7939" style="75" width="42"/>
    <col collapsed="false" customWidth="true" hidden="false" outlineLevel="0" max="7943" min="7940" style="75" width="16"/>
    <col collapsed="false" customWidth="false" hidden="false" outlineLevel="0" max="8193" min="7944" style="75" width="8.86"/>
    <col collapsed="false" customWidth="true" hidden="false" outlineLevel="0" max="8194" min="8194" style="75" width="16"/>
    <col collapsed="false" customWidth="true" hidden="false" outlineLevel="0" max="8195" min="8195" style="75" width="42"/>
    <col collapsed="false" customWidth="true" hidden="false" outlineLevel="0" max="8199" min="8196" style="75" width="16"/>
    <col collapsed="false" customWidth="false" hidden="false" outlineLevel="0" max="8449" min="8200" style="75" width="8.86"/>
    <col collapsed="false" customWidth="true" hidden="false" outlineLevel="0" max="8450" min="8450" style="75" width="16"/>
    <col collapsed="false" customWidth="true" hidden="false" outlineLevel="0" max="8451" min="8451" style="75" width="42"/>
    <col collapsed="false" customWidth="true" hidden="false" outlineLevel="0" max="8455" min="8452" style="75" width="16"/>
    <col collapsed="false" customWidth="false" hidden="false" outlineLevel="0" max="8705" min="8456" style="75" width="8.86"/>
    <col collapsed="false" customWidth="true" hidden="false" outlineLevel="0" max="8706" min="8706" style="75" width="16"/>
    <col collapsed="false" customWidth="true" hidden="false" outlineLevel="0" max="8707" min="8707" style="75" width="42"/>
    <col collapsed="false" customWidth="true" hidden="false" outlineLevel="0" max="8711" min="8708" style="75" width="16"/>
    <col collapsed="false" customWidth="false" hidden="false" outlineLevel="0" max="8961" min="8712" style="75" width="8.86"/>
    <col collapsed="false" customWidth="true" hidden="false" outlineLevel="0" max="8962" min="8962" style="75" width="16"/>
    <col collapsed="false" customWidth="true" hidden="false" outlineLevel="0" max="8963" min="8963" style="75" width="42"/>
    <col collapsed="false" customWidth="true" hidden="false" outlineLevel="0" max="8967" min="8964" style="75" width="16"/>
    <col collapsed="false" customWidth="false" hidden="false" outlineLevel="0" max="9217" min="8968" style="75" width="8.86"/>
    <col collapsed="false" customWidth="true" hidden="false" outlineLevel="0" max="9218" min="9218" style="75" width="16"/>
    <col collapsed="false" customWidth="true" hidden="false" outlineLevel="0" max="9219" min="9219" style="75" width="42"/>
    <col collapsed="false" customWidth="true" hidden="false" outlineLevel="0" max="9223" min="9220" style="75" width="16"/>
    <col collapsed="false" customWidth="false" hidden="false" outlineLevel="0" max="9473" min="9224" style="75" width="8.86"/>
    <col collapsed="false" customWidth="true" hidden="false" outlineLevel="0" max="9474" min="9474" style="75" width="16"/>
    <col collapsed="false" customWidth="true" hidden="false" outlineLevel="0" max="9475" min="9475" style="75" width="42"/>
    <col collapsed="false" customWidth="true" hidden="false" outlineLevel="0" max="9479" min="9476" style="75" width="16"/>
    <col collapsed="false" customWidth="false" hidden="false" outlineLevel="0" max="9729" min="9480" style="75" width="8.86"/>
    <col collapsed="false" customWidth="true" hidden="false" outlineLevel="0" max="9730" min="9730" style="75" width="16"/>
    <col collapsed="false" customWidth="true" hidden="false" outlineLevel="0" max="9731" min="9731" style="75" width="42"/>
    <col collapsed="false" customWidth="true" hidden="false" outlineLevel="0" max="9735" min="9732" style="75" width="16"/>
    <col collapsed="false" customWidth="false" hidden="false" outlineLevel="0" max="9985" min="9736" style="75" width="8.86"/>
    <col collapsed="false" customWidth="true" hidden="false" outlineLevel="0" max="9986" min="9986" style="75" width="16"/>
    <col collapsed="false" customWidth="true" hidden="false" outlineLevel="0" max="9987" min="9987" style="75" width="42"/>
    <col collapsed="false" customWidth="true" hidden="false" outlineLevel="0" max="9991" min="9988" style="75" width="16"/>
    <col collapsed="false" customWidth="false" hidden="false" outlineLevel="0" max="10241" min="9992" style="75" width="8.86"/>
    <col collapsed="false" customWidth="true" hidden="false" outlineLevel="0" max="10242" min="10242" style="75" width="16"/>
    <col collapsed="false" customWidth="true" hidden="false" outlineLevel="0" max="10243" min="10243" style="75" width="42"/>
    <col collapsed="false" customWidth="true" hidden="false" outlineLevel="0" max="10247" min="10244" style="75" width="16"/>
    <col collapsed="false" customWidth="false" hidden="false" outlineLevel="0" max="10497" min="10248" style="75" width="8.86"/>
    <col collapsed="false" customWidth="true" hidden="false" outlineLevel="0" max="10498" min="10498" style="75" width="16"/>
    <col collapsed="false" customWidth="true" hidden="false" outlineLevel="0" max="10499" min="10499" style="75" width="42"/>
    <col collapsed="false" customWidth="true" hidden="false" outlineLevel="0" max="10503" min="10500" style="75" width="16"/>
    <col collapsed="false" customWidth="false" hidden="false" outlineLevel="0" max="10753" min="10504" style="75" width="8.86"/>
    <col collapsed="false" customWidth="true" hidden="false" outlineLevel="0" max="10754" min="10754" style="75" width="16"/>
    <col collapsed="false" customWidth="true" hidden="false" outlineLevel="0" max="10755" min="10755" style="75" width="42"/>
    <col collapsed="false" customWidth="true" hidden="false" outlineLevel="0" max="10759" min="10756" style="75" width="16"/>
    <col collapsed="false" customWidth="false" hidden="false" outlineLevel="0" max="11009" min="10760" style="75" width="8.86"/>
    <col collapsed="false" customWidth="true" hidden="false" outlineLevel="0" max="11010" min="11010" style="75" width="16"/>
    <col collapsed="false" customWidth="true" hidden="false" outlineLevel="0" max="11011" min="11011" style="75" width="42"/>
    <col collapsed="false" customWidth="true" hidden="false" outlineLevel="0" max="11015" min="11012" style="75" width="16"/>
    <col collapsed="false" customWidth="false" hidden="false" outlineLevel="0" max="11265" min="11016" style="75" width="8.86"/>
    <col collapsed="false" customWidth="true" hidden="false" outlineLevel="0" max="11266" min="11266" style="75" width="16"/>
    <col collapsed="false" customWidth="true" hidden="false" outlineLevel="0" max="11267" min="11267" style="75" width="42"/>
    <col collapsed="false" customWidth="true" hidden="false" outlineLevel="0" max="11271" min="11268" style="75" width="16"/>
    <col collapsed="false" customWidth="false" hidden="false" outlineLevel="0" max="11521" min="11272" style="75" width="8.86"/>
    <col collapsed="false" customWidth="true" hidden="false" outlineLevel="0" max="11522" min="11522" style="75" width="16"/>
    <col collapsed="false" customWidth="true" hidden="false" outlineLevel="0" max="11523" min="11523" style="75" width="42"/>
    <col collapsed="false" customWidth="true" hidden="false" outlineLevel="0" max="11527" min="11524" style="75" width="16"/>
    <col collapsed="false" customWidth="false" hidden="false" outlineLevel="0" max="11777" min="11528" style="75" width="8.86"/>
    <col collapsed="false" customWidth="true" hidden="false" outlineLevel="0" max="11778" min="11778" style="75" width="16"/>
    <col collapsed="false" customWidth="true" hidden="false" outlineLevel="0" max="11779" min="11779" style="75" width="42"/>
    <col collapsed="false" customWidth="true" hidden="false" outlineLevel="0" max="11783" min="11780" style="75" width="16"/>
    <col collapsed="false" customWidth="false" hidden="false" outlineLevel="0" max="12033" min="11784" style="75" width="8.86"/>
    <col collapsed="false" customWidth="true" hidden="false" outlineLevel="0" max="12034" min="12034" style="75" width="16"/>
    <col collapsed="false" customWidth="true" hidden="false" outlineLevel="0" max="12035" min="12035" style="75" width="42"/>
    <col collapsed="false" customWidth="true" hidden="false" outlineLevel="0" max="12039" min="12036" style="75" width="16"/>
    <col collapsed="false" customWidth="false" hidden="false" outlineLevel="0" max="12289" min="12040" style="75" width="8.86"/>
    <col collapsed="false" customWidth="true" hidden="false" outlineLevel="0" max="12290" min="12290" style="75" width="16"/>
    <col collapsed="false" customWidth="true" hidden="false" outlineLevel="0" max="12291" min="12291" style="75" width="42"/>
    <col collapsed="false" customWidth="true" hidden="false" outlineLevel="0" max="12295" min="12292" style="75" width="16"/>
    <col collapsed="false" customWidth="false" hidden="false" outlineLevel="0" max="12545" min="12296" style="75" width="8.86"/>
    <col collapsed="false" customWidth="true" hidden="false" outlineLevel="0" max="12546" min="12546" style="75" width="16"/>
    <col collapsed="false" customWidth="true" hidden="false" outlineLevel="0" max="12547" min="12547" style="75" width="42"/>
    <col collapsed="false" customWidth="true" hidden="false" outlineLevel="0" max="12551" min="12548" style="75" width="16"/>
    <col collapsed="false" customWidth="false" hidden="false" outlineLevel="0" max="12801" min="12552" style="75" width="8.86"/>
    <col collapsed="false" customWidth="true" hidden="false" outlineLevel="0" max="12802" min="12802" style="75" width="16"/>
    <col collapsed="false" customWidth="true" hidden="false" outlineLevel="0" max="12803" min="12803" style="75" width="42"/>
    <col collapsed="false" customWidth="true" hidden="false" outlineLevel="0" max="12807" min="12804" style="75" width="16"/>
    <col collapsed="false" customWidth="false" hidden="false" outlineLevel="0" max="13057" min="12808" style="75" width="8.86"/>
    <col collapsed="false" customWidth="true" hidden="false" outlineLevel="0" max="13058" min="13058" style="75" width="16"/>
    <col collapsed="false" customWidth="true" hidden="false" outlineLevel="0" max="13059" min="13059" style="75" width="42"/>
    <col collapsed="false" customWidth="true" hidden="false" outlineLevel="0" max="13063" min="13060" style="75" width="16"/>
    <col collapsed="false" customWidth="false" hidden="false" outlineLevel="0" max="13313" min="13064" style="75" width="8.86"/>
    <col collapsed="false" customWidth="true" hidden="false" outlineLevel="0" max="13314" min="13314" style="75" width="16"/>
    <col collapsed="false" customWidth="true" hidden="false" outlineLevel="0" max="13315" min="13315" style="75" width="42"/>
    <col collapsed="false" customWidth="true" hidden="false" outlineLevel="0" max="13319" min="13316" style="75" width="16"/>
    <col collapsed="false" customWidth="false" hidden="false" outlineLevel="0" max="13569" min="13320" style="75" width="8.86"/>
    <col collapsed="false" customWidth="true" hidden="false" outlineLevel="0" max="13570" min="13570" style="75" width="16"/>
    <col collapsed="false" customWidth="true" hidden="false" outlineLevel="0" max="13571" min="13571" style="75" width="42"/>
    <col collapsed="false" customWidth="true" hidden="false" outlineLevel="0" max="13575" min="13572" style="75" width="16"/>
    <col collapsed="false" customWidth="false" hidden="false" outlineLevel="0" max="13825" min="13576" style="75" width="8.86"/>
    <col collapsed="false" customWidth="true" hidden="false" outlineLevel="0" max="13826" min="13826" style="75" width="16"/>
    <col collapsed="false" customWidth="true" hidden="false" outlineLevel="0" max="13827" min="13827" style="75" width="42"/>
    <col collapsed="false" customWidth="true" hidden="false" outlineLevel="0" max="13831" min="13828" style="75" width="16"/>
    <col collapsed="false" customWidth="false" hidden="false" outlineLevel="0" max="14081" min="13832" style="75" width="8.86"/>
    <col collapsed="false" customWidth="true" hidden="false" outlineLevel="0" max="14082" min="14082" style="75" width="16"/>
    <col collapsed="false" customWidth="true" hidden="false" outlineLevel="0" max="14083" min="14083" style="75" width="42"/>
    <col collapsed="false" customWidth="true" hidden="false" outlineLevel="0" max="14087" min="14084" style="75" width="16"/>
    <col collapsed="false" customWidth="false" hidden="false" outlineLevel="0" max="14337" min="14088" style="75" width="8.86"/>
    <col collapsed="false" customWidth="true" hidden="false" outlineLevel="0" max="14338" min="14338" style="75" width="16"/>
    <col collapsed="false" customWidth="true" hidden="false" outlineLevel="0" max="14339" min="14339" style="75" width="42"/>
    <col collapsed="false" customWidth="true" hidden="false" outlineLevel="0" max="14343" min="14340" style="75" width="16"/>
    <col collapsed="false" customWidth="false" hidden="false" outlineLevel="0" max="14593" min="14344" style="75" width="8.86"/>
    <col collapsed="false" customWidth="true" hidden="false" outlineLevel="0" max="14594" min="14594" style="75" width="16"/>
    <col collapsed="false" customWidth="true" hidden="false" outlineLevel="0" max="14595" min="14595" style="75" width="42"/>
    <col collapsed="false" customWidth="true" hidden="false" outlineLevel="0" max="14599" min="14596" style="75" width="16"/>
    <col collapsed="false" customWidth="false" hidden="false" outlineLevel="0" max="14849" min="14600" style="75" width="8.86"/>
    <col collapsed="false" customWidth="true" hidden="false" outlineLevel="0" max="14850" min="14850" style="75" width="16"/>
    <col collapsed="false" customWidth="true" hidden="false" outlineLevel="0" max="14851" min="14851" style="75" width="42"/>
    <col collapsed="false" customWidth="true" hidden="false" outlineLevel="0" max="14855" min="14852" style="75" width="16"/>
    <col collapsed="false" customWidth="false" hidden="false" outlineLevel="0" max="15105" min="14856" style="75" width="8.86"/>
    <col collapsed="false" customWidth="true" hidden="false" outlineLevel="0" max="15106" min="15106" style="75" width="16"/>
    <col collapsed="false" customWidth="true" hidden="false" outlineLevel="0" max="15107" min="15107" style="75" width="42"/>
    <col collapsed="false" customWidth="true" hidden="false" outlineLevel="0" max="15111" min="15108" style="75" width="16"/>
    <col collapsed="false" customWidth="false" hidden="false" outlineLevel="0" max="15361" min="15112" style="75" width="8.86"/>
    <col collapsed="false" customWidth="true" hidden="false" outlineLevel="0" max="15362" min="15362" style="75" width="16"/>
    <col collapsed="false" customWidth="true" hidden="false" outlineLevel="0" max="15363" min="15363" style="75" width="42"/>
    <col collapsed="false" customWidth="true" hidden="false" outlineLevel="0" max="15367" min="15364" style="75" width="16"/>
    <col collapsed="false" customWidth="false" hidden="false" outlineLevel="0" max="15617" min="15368" style="75" width="8.86"/>
    <col collapsed="false" customWidth="true" hidden="false" outlineLevel="0" max="15618" min="15618" style="75" width="16"/>
    <col collapsed="false" customWidth="true" hidden="false" outlineLevel="0" max="15619" min="15619" style="75" width="42"/>
    <col collapsed="false" customWidth="true" hidden="false" outlineLevel="0" max="15623" min="15620" style="75" width="16"/>
    <col collapsed="false" customWidth="false" hidden="false" outlineLevel="0" max="15873" min="15624" style="75" width="8.86"/>
    <col collapsed="false" customWidth="true" hidden="false" outlineLevel="0" max="15874" min="15874" style="75" width="16"/>
    <col collapsed="false" customWidth="true" hidden="false" outlineLevel="0" max="15875" min="15875" style="75" width="42"/>
    <col collapsed="false" customWidth="true" hidden="false" outlineLevel="0" max="15879" min="15876" style="75" width="16"/>
    <col collapsed="false" customWidth="false" hidden="false" outlineLevel="0" max="16129" min="15880" style="75" width="8.86"/>
    <col collapsed="false" customWidth="true" hidden="false" outlineLevel="0" max="16130" min="16130" style="75" width="16"/>
    <col collapsed="false" customWidth="true" hidden="false" outlineLevel="0" max="16131" min="16131" style="75" width="42"/>
    <col collapsed="false" customWidth="true" hidden="false" outlineLevel="0" max="16135" min="16132" style="75" width="16"/>
    <col collapsed="false" customWidth="false" hidden="false" outlineLevel="0" max="16384" min="16136" style="75" width="8.86"/>
  </cols>
  <sheetData>
    <row r="1" customFormat="false" ht="12.75" hidden="false" customHeight="false" outlineLevel="0" collapsed="false">
      <c r="A1" s="76" t="s">
        <v>182</v>
      </c>
      <c r="B1" s="76" t="s">
        <v>658</v>
      </c>
      <c r="C1" s="76" t="s">
        <v>659</v>
      </c>
      <c r="D1" s="76" t="s">
        <v>660</v>
      </c>
      <c r="E1" s="76" t="s">
        <v>661</v>
      </c>
      <c r="F1" s="76" t="s">
        <v>90</v>
      </c>
      <c r="G1" s="76" t="s">
        <v>530</v>
      </c>
    </row>
    <row r="2" customFormat="false" ht="12.75" hidden="false" customHeight="false" outlineLevel="0" collapsed="false">
      <c r="A2" s="77" t="n">
        <v>111</v>
      </c>
      <c r="B2" s="75" t="s">
        <v>662</v>
      </c>
      <c r="C2" s="75" t="s">
        <v>663</v>
      </c>
      <c r="D2" s="77" t="n">
        <v>85</v>
      </c>
      <c r="E2" s="77" t="n">
        <v>90</v>
      </c>
      <c r="F2" s="77" t="n">
        <v>93</v>
      </c>
      <c r="G2" s="77" t="n">
        <v>94</v>
      </c>
    </row>
    <row r="3" customFormat="false" ht="12.75" hidden="false" customHeight="false" outlineLevel="0" collapsed="false">
      <c r="A3" s="77" t="n">
        <v>112</v>
      </c>
      <c r="B3" s="75" t="s">
        <v>664</v>
      </c>
      <c r="C3" s="75" t="s">
        <v>665</v>
      </c>
      <c r="D3" s="77" t="n">
        <v>77</v>
      </c>
      <c r="E3" s="77" t="n">
        <v>85</v>
      </c>
      <c r="F3" s="77" t="n">
        <v>90</v>
      </c>
      <c r="G3" s="77" t="n">
        <v>92</v>
      </c>
    </row>
    <row r="4" customFormat="false" ht="12.75" hidden="false" customHeight="false" outlineLevel="0" collapsed="false">
      <c r="A4" s="77" t="n">
        <v>121</v>
      </c>
      <c r="B4" s="75" t="s">
        <v>666</v>
      </c>
      <c r="C4" s="75" t="s">
        <v>667</v>
      </c>
      <c r="D4" s="77" t="n">
        <v>85</v>
      </c>
      <c r="E4" s="77" t="n">
        <v>90</v>
      </c>
      <c r="F4" s="77" t="n">
        <v>93</v>
      </c>
      <c r="G4" s="77" t="n">
        <v>94</v>
      </c>
    </row>
    <row r="5" customFormat="false" ht="12.75" hidden="false" customHeight="false" outlineLevel="0" collapsed="false">
      <c r="A5" s="77" t="n">
        <v>122</v>
      </c>
      <c r="B5" s="75" t="s">
        <v>668</v>
      </c>
      <c r="C5" s="75" t="s">
        <v>669</v>
      </c>
      <c r="D5" s="77" t="n">
        <v>85</v>
      </c>
      <c r="E5" s="77" t="n">
        <v>90</v>
      </c>
      <c r="F5" s="77" t="n">
        <v>93</v>
      </c>
      <c r="G5" s="77" t="n">
        <v>94</v>
      </c>
    </row>
    <row r="6" customFormat="false" ht="12.75" hidden="false" customHeight="false" outlineLevel="0" collapsed="false">
      <c r="A6" s="77" t="n">
        <v>123</v>
      </c>
      <c r="B6" s="75" t="s">
        <v>670</v>
      </c>
      <c r="C6" s="75" t="s">
        <v>671</v>
      </c>
      <c r="D6" s="77" t="n">
        <v>85</v>
      </c>
      <c r="E6" s="77" t="n">
        <v>90</v>
      </c>
      <c r="F6" s="77" t="n">
        <v>93</v>
      </c>
      <c r="G6" s="77" t="n">
        <v>94</v>
      </c>
    </row>
    <row r="7" customFormat="false" ht="12.75" hidden="false" customHeight="false" outlineLevel="0" collapsed="false">
      <c r="A7" s="77" t="n">
        <v>124</v>
      </c>
      <c r="B7" s="75" t="s">
        <v>672</v>
      </c>
      <c r="C7" s="75" t="s">
        <v>673</v>
      </c>
      <c r="D7" s="77" t="n">
        <v>85</v>
      </c>
      <c r="E7" s="77" t="n">
        <v>90</v>
      </c>
      <c r="F7" s="77" t="n">
        <v>93</v>
      </c>
      <c r="G7" s="77" t="n">
        <v>94</v>
      </c>
    </row>
    <row r="8" customFormat="false" ht="12.75" hidden="false" customHeight="false" outlineLevel="0" collapsed="false">
      <c r="A8" s="77" t="n">
        <v>131</v>
      </c>
      <c r="B8" s="75" t="s">
        <v>674</v>
      </c>
      <c r="C8" s="75" t="s">
        <v>675</v>
      </c>
      <c r="D8" s="77" t="n">
        <v>85</v>
      </c>
      <c r="E8" s="77" t="n">
        <v>90</v>
      </c>
      <c r="F8" s="77" t="n">
        <v>93</v>
      </c>
      <c r="G8" s="77" t="n">
        <v>94</v>
      </c>
    </row>
    <row r="9" customFormat="false" ht="12.75" hidden="false" customHeight="false" outlineLevel="0" collapsed="false">
      <c r="A9" s="77" t="n">
        <v>132</v>
      </c>
      <c r="B9" s="75" t="s">
        <v>676</v>
      </c>
      <c r="C9" s="75" t="s">
        <v>677</v>
      </c>
      <c r="D9" s="77" t="n">
        <v>85</v>
      </c>
      <c r="E9" s="77" t="n">
        <v>90</v>
      </c>
      <c r="F9" s="77" t="n">
        <v>93</v>
      </c>
      <c r="G9" s="77" t="n">
        <v>94</v>
      </c>
    </row>
    <row r="10" customFormat="false" ht="12.75" hidden="false" customHeight="false" outlineLevel="0" collapsed="false">
      <c r="A10" s="77" t="n">
        <v>133</v>
      </c>
      <c r="B10" s="75" t="s">
        <v>678</v>
      </c>
      <c r="C10" s="75" t="s">
        <v>679</v>
      </c>
      <c r="D10" s="77" t="n">
        <v>85</v>
      </c>
      <c r="E10" s="77" t="n">
        <v>90</v>
      </c>
      <c r="F10" s="77" t="n">
        <v>93</v>
      </c>
      <c r="G10" s="77" t="n">
        <v>94</v>
      </c>
    </row>
    <row r="11" customFormat="false" ht="12.75" hidden="false" customHeight="false" outlineLevel="0" collapsed="false">
      <c r="A11" s="77" t="n">
        <v>141</v>
      </c>
      <c r="B11" s="75" t="s">
        <v>680</v>
      </c>
      <c r="C11" s="75" t="s">
        <v>681</v>
      </c>
      <c r="D11" s="77" t="n">
        <v>45</v>
      </c>
      <c r="E11" s="77" t="n">
        <v>65</v>
      </c>
      <c r="F11" s="77" t="n">
        <v>77</v>
      </c>
      <c r="G11" s="77" t="n">
        <v>82</v>
      </c>
    </row>
    <row r="12" customFormat="false" ht="12.75" hidden="false" customHeight="false" outlineLevel="0" collapsed="false">
      <c r="A12" s="77" t="n">
        <v>142</v>
      </c>
      <c r="B12" s="75" t="s">
        <v>682</v>
      </c>
      <c r="C12" s="75" t="s">
        <v>683</v>
      </c>
      <c r="D12" s="77" t="n">
        <v>77</v>
      </c>
      <c r="E12" s="77" t="n">
        <v>85</v>
      </c>
      <c r="F12" s="77" t="n">
        <v>90</v>
      </c>
      <c r="G12" s="77" t="n">
        <v>92</v>
      </c>
    </row>
    <row r="13" customFormat="false" ht="12.75" hidden="false" customHeight="false" outlineLevel="0" collapsed="false">
      <c r="A13" s="77" t="n">
        <v>211</v>
      </c>
      <c r="B13" s="75" t="s">
        <v>684</v>
      </c>
      <c r="C13" s="75" t="s">
        <v>685</v>
      </c>
      <c r="D13" s="77" t="n">
        <v>64</v>
      </c>
      <c r="E13" s="77" t="n">
        <v>73</v>
      </c>
      <c r="F13" s="77" t="n">
        <v>83</v>
      </c>
      <c r="G13" s="77" t="n">
        <v>87</v>
      </c>
    </row>
    <row r="14" customFormat="false" ht="12.75" hidden="false" customHeight="false" outlineLevel="0" collapsed="false">
      <c r="A14" s="77" t="n">
        <v>221</v>
      </c>
      <c r="B14" s="75" t="s">
        <v>431</v>
      </c>
      <c r="C14" s="75" t="s">
        <v>686</v>
      </c>
      <c r="D14" s="77" t="n">
        <v>54</v>
      </c>
      <c r="E14" s="77" t="n">
        <v>70</v>
      </c>
      <c r="F14" s="77" t="n">
        <v>79</v>
      </c>
      <c r="G14" s="77" t="n">
        <v>84</v>
      </c>
    </row>
    <row r="15" customFormat="false" ht="12.75" hidden="false" customHeight="false" outlineLevel="0" collapsed="false">
      <c r="A15" s="77" t="n">
        <v>222</v>
      </c>
      <c r="B15" s="75" t="s">
        <v>687</v>
      </c>
      <c r="C15" s="75" t="s">
        <v>688</v>
      </c>
      <c r="D15" s="77" t="n">
        <v>45</v>
      </c>
      <c r="E15" s="77" t="n">
        <v>66</v>
      </c>
      <c r="F15" s="77" t="n">
        <v>77</v>
      </c>
      <c r="G15" s="77" t="n">
        <v>83</v>
      </c>
    </row>
    <row r="16" customFormat="false" ht="12.75" hidden="false" customHeight="false" outlineLevel="0" collapsed="false">
      <c r="A16" s="77" t="n">
        <v>231</v>
      </c>
      <c r="B16" s="75" t="s">
        <v>689</v>
      </c>
      <c r="C16" s="75" t="s">
        <v>690</v>
      </c>
      <c r="D16" s="77" t="n">
        <v>49</v>
      </c>
      <c r="E16" s="77" t="n">
        <v>69</v>
      </c>
      <c r="F16" s="77" t="n">
        <v>79</v>
      </c>
      <c r="G16" s="77" t="n">
        <v>84</v>
      </c>
    </row>
    <row r="17" customFormat="false" ht="12.75" hidden="false" customHeight="false" outlineLevel="0" collapsed="false">
      <c r="A17" s="77" t="n">
        <v>241</v>
      </c>
      <c r="B17" s="75" t="s">
        <v>691</v>
      </c>
      <c r="C17" s="75" t="s">
        <v>692</v>
      </c>
      <c r="D17" s="77" t="n">
        <v>65</v>
      </c>
      <c r="E17" s="77" t="n">
        <v>75</v>
      </c>
      <c r="F17" s="77" t="n">
        <v>83</v>
      </c>
      <c r="G17" s="77" t="n">
        <v>86</v>
      </c>
    </row>
    <row r="18" customFormat="false" ht="12.75" hidden="false" customHeight="false" outlineLevel="0" collapsed="false">
      <c r="A18" s="77" t="n">
        <v>242</v>
      </c>
      <c r="B18" s="75" t="s">
        <v>693</v>
      </c>
      <c r="C18" s="75" t="s">
        <v>694</v>
      </c>
      <c r="D18" s="77" t="n">
        <v>54</v>
      </c>
      <c r="E18" s="77" t="n">
        <v>72</v>
      </c>
      <c r="F18" s="77" t="n">
        <v>82</v>
      </c>
      <c r="G18" s="77" t="n">
        <v>87</v>
      </c>
    </row>
    <row r="19" customFormat="false" ht="12.75" hidden="false" customHeight="false" outlineLevel="0" collapsed="false">
      <c r="A19" s="77" t="n">
        <v>243</v>
      </c>
      <c r="B19" s="75" t="s">
        <v>695</v>
      </c>
      <c r="C19" s="78" t="s">
        <v>696</v>
      </c>
      <c r="D19" s="77" t="n">
        <v>71</v>
      </c>
      <c r="E19" s="77" t="n">
        <v>82</v>
      </c>
      <c r="F19" s="77" t="n">
        <v>87</v>
      </c>
      <c r="G19" s="77" t="n">
        <v>90</v>
      </c>
    </row>
    <row r="20" customFormat="false" ht="12.75" hidden="false" customHeight="false" outlineLevel="0" collapsed="false">
      <c r="A20" s="77" t="n">
        <v>311</v>
      </c>
      <c r="B20" s="75" t="s">
        <v>697</v>
      </c>
      <c r="C20" s="75" t="s">
        <v>698</v>
      </c>
      <c r="D20" s="77" t="n">
        <v>45</v>
      </c>
      <c r="E20" s="77" t="n">
        <v>61</v>
      </c>
      <c r="F20" s="77" t="n">
        <v>74</v>
      </c>
      <c r="G20" s="77" t="n">
        <v>80</v>
      </c>
    </row>
    <row r="21" customFormat="false" ht="12.75" hidden="false" customHeight="false" outlineLevel="0" collapsed="false">
      <c r="A21" s="77" t="n">
        <v>312</v>
      </c>
      <c r="B21" s="75" t="s">
        <v>699</v>
      </c>
      <c r="C21" s="75" t="s">
        <v>700</v>
      </c>
      <c r="D21" s="77" t="n">
        <v>45</v>
      </c>
      <c r="E21" s="77" t="n">
        <v>61</v>
      </c>
      <c r="F21" s="77" t="n">
        <v>74</v>
      </c>
      <c r="G21" s="77" t="n">
        <v>80</v>
      </c>
    </row>
    <row r="22" customFormat="false" ht="12.75" hidden="false" customHeight="false" outlineLevel="0" collapsed="false">
      <c r="A22" s="77" t="n">
        <v>313</v>
      </c>
      <c r="B22" s="75" t="s">
        <v>701</v>
      </c>
      <c r="C22" s="75" t="s">
        <v>702</v>
      </c>
      <c r="D22" s="77" t="n">
        <v>45</v>
      </c>
      <c r="E22" s="77" t="n">
        <v>61</v>
      </c>
      <c r="F22" s="77" t="n">
        <v>74</v>
      </c>
      <c r="G22" s="77" t="n">
        <v>80</v>
      </c>
    </row>
    <row r="23" customFormat="false" ht="12.75" hidden="false" customHeight="false" outlineLevel="0" collapsed="false">
      <c r="A23" s="77" t="n">
        <v>321</v>
      </c>
      <c r="B23" s="75" t="s">
        <v>703</v>
      </c>
      <c r="C23" s="75" t="s">
        <v>704</v>
      </c>
      <c r="D23" s="77" t="n">
        <v>45</v>
      </c>
      <c r="E23" s="77" t="n">
        <v>60</v>
      </c>
      <c r="F23" s="77" t="n">
        <v>73</v>
      </c>
      <c r="G23" s="77" t="n">
        <v>79</v>
      </c>
    </row>
    <row r="24" customFormat="false" ht="12.75" hidden="false" customHeight="false" outlineLevel="0" collapsed="false">
      <c r="A24" s="77" t="n">
        <v>322</v>
      </c>
      <c r="B24" s="75" t="s">
        <v>705</v>
      </c>
      <c r="C24" s="75" t="s">
        <v>706</v>
      </c>
      <c r="D24" s="77" t="n">
        <v>77</v>
      </c>
      <c r="E24" s="77" t="n">
        <v>86</v>
      </c>
      <c r="F24" s="77" t="n">
        <v>91</v>
      </c>
      <c r="G24" s="77" t="n">
        <v>94</v>
      </c>
    </row>
    <row r="25" customFormat="false" ht="12.75" hidden="false" customHeight="false" outlineLevel="0" collapsed="false">
      <c r="A25" s="77" t="n">
        <v>324</v>
      </c>
      <c r="B25" s="75" t="s">
        <v>707</v>
      </c>
      <c r="C25" s="75" t="s">
        <v>708</v>
      </c>
      <c r="D25" s="77" t="n">
        <v>45</v>
      </c>
      <c r="E25" s="77" t="n">
        <v>58</v>
      </c>
      <c r="F25" s="77" t="n">
        <v>72</v>
      </c>
      <c r="G25" s="77" t="n">
        <v>78</v>
      </c>
    </row>
    <row r="26" customFormat="false" ht="12.75" hidden="false" customHeight="false" outlineLevel="0" collapsed="false">
      <c r="A26" s="77" t="n">
        <v>331</v>
      </c>
      <c r="B26" s="75" t="s">
        <v>709</v>
      </c>
      <c r="C26" s="75" t="s">
        <v>710</v>
      </c>
      <c r="D26" s="77" t="n">
        <v>77</v>
      </c>
      <c r="E26" s="77" t="n">
        <v>86</v>
      </c>
      <c r="F26" s="77" t="n">
        <v>91</v>
      </c>
      <c r="G26" s="77" t="n">
        <v>94</v>
      </c>
    </row>
    <row r="27" customFormat="false" ht="12.75" hidden="false" customHeight="false" outlineLevel="0" collapsed="false">
      <c r="A27" s="77" t="n">
        <v>332</v>
      </c>
      <c r="B27" s="75" t="s">
        <v>711</v>
      </c>
      <c r="C27" s="75" t="s">
        <v>712</v>
      </c>
      <c r="D27" s="77" t="n">
        <v>77</v>
      </c>
      <c r="E27" s="77" t="n">
        <v>86</v>
      </c>
      <c r="F27" s="77" t="n">
        <v>91</v>
      </c>
      <c r="G27" s="77" t="n">
        <v>94</v>
      </c>
    </row>
    <row r="28" customFormat="false" ht="12.75" hidden="false" customHeight="false" outlineLevel="0" collapsed="false">
      <c r="A28" s="77" t="n">
        <v>333</v>
      </c>
      <c r="B28" s="75" t="s">
        <v>713</v>
      </c>
      <c r="C28" s="75" t="s">
        <v>714</v>
      </c>
      <c r="D28" s="77" t="n">
        <v>63</v>
      </c>
      <c r="E28" s="77" t="n">
        <v>77</v>
      </c>
      <c r="F28" s="77" t="n">
        <v>84</v>
      </c>
      <c r="G28" s="77" t="n">
        <v>89</v>
      </c>
    </row>
    <row r="29" customFormat="false" ht="12.75" hidden="false" customHeight="false" outlineLevel="0" collapsed="false">
      <c r="A29" s="77" t="n">
        <v>334</v>
      </c>
      <c r="B29" s="75" t="s">
        <v>715</v>
      </c>
      <c r="C29" s="75" t="s">
        <v>716</v>
      </c>
      <c r="D29" s="77" t="n">
        <v>77</v>
      </c>
      <c r="E29" s="77" t="n">
        <v>86</v>
      </c>
      <c r="F29" s="77" t="n">
        <v>91</v>
      </c>
      <c r="G29" s="77" t="n">
        <v>94</v>
      </c>
    </row>
    <row r="30" customFormat="false" ht="12.75" hidden="false" customHeight="false" outlineLevel="0" collapsed="false">
      <c r="A30" s="77" t="n">
        <v>335</v>
      </c>
      <c r="B30" s="75" t="s">
        <v>717</v>
      </c>
      <c r="C30" s="75" t="s">
        <v>718</v>
      </c>
      <c r="D30" s="77" t="n">
        <v>99</v>
      </c>
      <c r="E30" s="77" t="n">
        <v>99</v>
      </c>
      <c r="F30" s="77" t="n">
        <v>99</v>
      </c>
      <c r="G30" s="77" t="n">
        <v>99</v>
      </c>
    </row>
    <row r="31" customFormat="false" ht="12.75" hidden="false" customHeight="false" outlineLevel="0" collapsed="false">
      <c r="A31" s="77" t="n">
        <v>411</v>
      </c>
      <c r="B31" s="75" t="s">
        <v>719</v>
      </c>
      <c r="C31" s="75" t="s">
        <v>720</v>
      </c>
      <c r="D31" s="77" t="n">
        <v>85</v>
      </c>
      <c r="E31" s="77" t="n">
        <v>90</v>
      </c>
      <c r="F31" s="77" t="n">
        <v>93</v>
      </c>
      <c r="G31" s="77" t="n">
        <v>94</v>
      </c>
    </row>
    <row r="32" customFormat="false" ht="12.75" hidden="false" customHeight="false" outlineLevel="0" collapsed="false">
      <c r="A32" s="77" t="n">
        <v>412</v>
      </c>
      <c r="B32" s="75" t="s">
        <v>721</v>
      </c>
      <c r="C32" s="75" t="s">
        <v>722</v>
      </c>
      <c r="D32" s="77" t="n">
        <v>85</v>
      </c>
      <c r="E32" s="77" t="n">
        <v>90</v>
      </c>
      <c r="F32" s="77" t="n">
        <v>93</v>
      </c>
      <c r="G32" s="77" t="n">
        <v>94</v>
      </c>
    </row>
    <row r="33" customFormat="false" ht="12.75" hidden="false" customHeight="false" outlineLevel="0" collapsed="false">
      <c r="A33" s="77" t="n">
        <v>511</v>
      </c>
      <c r="B33" s="75" t="s">
        <v>723</v>
      </c>
      <c r="C33" s="75" t="s">
        <v>724</v>
      </c>
      <c r="D33" s="77" t="n">
        <v>100</v>
      </c>
      <c r="E33" s="77" t="n">
        <v>100</v>
      </c>
      <c r="F33" s="77" t="n">
        <v>100</v>
      </c>
      <c r="G33" s="77" t="n">
        <v>100</v>
      </c>
    </row>
    <row r="34" customFormat="false" ht="12.75" hidden="false" customHeight="false" outlineLevel="0" collapsed="false">
      <c r="A34" s="77" t="n">
        <v>512</v>
      </c>
      <c r="B34" s="75" t="s">
        <v>725</v>
      </c>
      <c r="C34" s="75" t="s">
        <v>726</v>
      </c>
      <c r="D34" s="77" t="n">
        <v>100</v>
      </c>
      <c r="E34" s="77" t="n">
        <v>100</v>
      </c>
      <c r="F34" s="77" t="n">
        <v>100</v>
      </c>
      <c r="G34" s="77" t="n">
        <v>100</v>
      </c>
    </row>
    <row r="39" customFormat="false" ht="12.75" hidden="false" customHeight="false" outlineLevel="0" collapsed="false">
      <c r="B39" s="75" t="s">
        <v>727</v>
      </c>
    </row>
    <row r="94" customFormat="false" ht="12.75" hidden="false" customHeight="false" outlineLevel="0" collapsed="false">
      <c r="B94" s="75" t="s">
        <v>728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48.86"/>
    <col collapsed="false" customWidth="true" hidden="false" outlineLevel="0" max="2" min="2" style="0" width="109"/>
    <col collapsed="false" customWidth="true" hidden="false" outlineLevel="0" max="3" min="3" style="0" width="10.26"/>
    <col collapsed="false" customWidth="true" hidden="false" outlineLevel="0" max="5" min="4" style="0" width="10.13"/>
    <col collapsed="false" customWidth="true" hidden="false" outlineLevel="0" max="6" min="6" style="0" width="10.26"/>
  </cols>
  <sheetData>
    <row r="1" customFormat="false" ht="14.25" hidden="false" customHeight="false" outlineLevel="0" collapsed="false">
      <c r="B1" s="0" t="s">
        <v>729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4.25" hidden="false" customHeight="false" outlineLevel="0" collapsed="false">
      <c r="A2" s="0" t="s">
        <v>17</v>
      </c>
      <c r="B2" s="0" t="s">
        <v>206</v>
      </c>
      <c r="C2" s="0" t="n">
        <v>74</v>
      </c>
      <c r="D2" s="0" t="n">
        <v>83</v>
      </c>
      <c r="E2" s="0" t="n">
        <v>88</v>
      </c>
      <c r="F2" s="0" t="n">
        <v>90</v>
      </c>
    </row>
    <row r="3" customFormat="false" ht="14.25" hidden="false" customHeight="false" outlineLevel="0" collapsed="false">
      <c r="B3" s="0" t="s">
        <v>214</v>
      </c>
      <c r="C3" s="0" t="n">
        <v>39</v>
      </c>
      <c r="D3" s="0" t="n">
        <v>61</v>
      </c>
      <c r="E3" s="0" t="n">
        <v>74</v>
      </c>
      <c r="F3" s="0" t="n">
        <v>80</v>
      </c>
    </row>
    <row r="4" customFormat="false" ht="14.25" hidden="false" customHeight="false" outlineLevel="0" collapsed="false">
      <c r="B4" s="0" t="s">
        <v>216</v>
      </c>
      <c r="C4" s="0" t="n">
        <v>72</v>
      </c>
      <c r="D4" s="0" t="n">
        <v>81</v>
      </c>
      <c r="E4" s="0" t="n">
        <v>88</v>
      </c>
      <c r="F4" s="0" t="n">
        <v>91</v>
      </c>
    </row>
    <row r="5" customFormat="false" ht="14.25" hidden="false" customHeight="false" outlineLevel="0" collapsed="false">
      <c r="B5" s="0" t="s">
        <v>218</v>
      </c>
      <c r="C5" s="0" t="n">
        <v>65</v>
      </c>
      <c r="D5" s="0" t="n">
        <v>75</v>
      </c>
      <c r="E5" s="0" t="n">
        <v>82</v>
      </c>
      <c r="F5" s="0" t="n">
        <v>86</v>
      </c>
    </row>
    <row r="6" customFormat="false" ht="14.25" hidden="false" customHeight="false" outlineLevel="0" collapsed="false">
      <c r="B6" s="0" t="s">
        <v>220</v>
      </c>
      <c r="C6" s="0" t="n">
        <v>65</v>
      </c>
      <c r="D6" s="0" t="n">
        <v>76</v>
      </c>
      <c r="E6" s="0" t="n">
        <v>84</v>
      </c>
      <c r="F6" s="0" t="n">
        <v>88</v>
      </c>
    </row>
    <row r="7" customFormat="false" ht="14.25" hidden="false" customHeight="false" outlineLevel="0" collapsed="false">
      <c r="B7" s="0" t="s">
        <v>222</v>
      </c>
      <c r="C7" s="0" t="n">
        <v>61</v>
      </c>
      <c r="D7" s="0" t="n">
        <v>73</v>
      </c>
      <c r="E7" s="0" t="n">
        <v>81</v>
      </c>
      <c r="F7" s="0" t="n">
        <v>84</v>
      </c>
    </row>
    <row r="8" customFormat="false" ht="14.25" hidden="false" customHeight="false" outlineLevel="0" collapsed="false">
      <c r="B8" s="0" t="s">
        <v>224</v>
      </c>
      <c r="C8" s="0" t="n">
        <v>61</v>
      </c>
      <c r="D8" s="0" t="n">
        <v>73</v>
      </c>
      <c r="E8" s="0" t="n">
        <v>81</v>
      </c>
      <c r="F8" s="0" t="n">
        <v>84</v>
      </c>
    </row>
    <row r="9" customFormat="false" ht="14.25" hidden="false" customHeight="false" outlineLevel="0" collapsed="false">
      <c r="B9" s="0" t="s">
        <v>226</v>
      </c>
      <c r="C9" s="0" t="n">
        <v>77</v>
      </c>
      <c r="D9" s="0" t="n">
        <v>86</v>
      </c>
      <c r="E9" s="0" t="n">
        <v>91</v>
      </c>
      <c r="F9" s="0" t="n">
        <v>94</v>
      </c>
    </row>
    <row r="10" customFormat="false" ht="14.25" hidden="false" customHeight="false" outlineLevel="0" collapsed="false">
      <c r="A10" s="0" t="s">
        <v>28</v>
      </c>
      <c r="B10" s="0" t="s">
        <v>267</v>
      </c>
      <c r="C10" s="0" t="n">
        <v>68</v>
      </c>
      <c r="D10" s="0" t="n">
        <v>79</v>
      </c>
      <c r="E10" s="0" t="n">
        <v>86</v>
      </c>
      <c r="F10" s="0" t="n">
        <v>89</v>
      </c>
    </row>
    <row r="11" customFormat="false" ht="14.25" hidden="false" customHeight="false" outlineLevel="0" collapsed="false">
      <c r="B11" s="0" t="s">
        <v>269</v>
      </c>
      <c r="C11" s="0" t="n">
        <v>39</v>
      </c>
      <c r="D11" s="0" t="n">
        <v>61</v>
      </c>
      <c r="E11" s="0" t="n">
        <v>74</v>
      </c>
      <c r="F11" s="0" t="n">
        <v>80</v>
      </c>
    </row>
    <row r="12" customFormat="false" ht="14.25" hidden="false" customHeight="false" outlineLevel="0" collapsed="false">
      <c r="B12" s="0" t="s">
        <v>271</v>
      </c>
      <c r="C12" s="0" t="n">
        <v>77</v>
      </c>
      <c r="D12" s="0" t="n">
        <v>86</v>
      </c>
      <c r="E12" s="0" t="n">
        <v>91</v>
      </c>
      <c r="F12" s="0" t="n">
        <v>94</v>
      </c>
    </row>
    <row r="13" customFormat="false" ht="14.25" hidden="false" customHeight="false" outlineLevel="0" collapsed="false">
      <c r="A13" s="0" t="s">
        <v>31</v>
      </c>
      <c r="B13" s="0" t="s">
        <v>279</v>
      </c>
      <c r="C13" s="0" t="n">
        <v>30</v>
      </c>
      <c r="D13" s="0" t="n">
        <v>50</v>
      </c>
      <c r="E13" s="0" t="n">
        <v>60</v>
      </c>
      <c r="F13" s="0" t="n">
        <v>67</v>
      </c>
    </row>
    <row r="14" customFormat="false" ht="14.25" hidden="false" customHeight="false" outlineLevel="0" collapsed="false">
      <c r="B14" s="0" t="s">
        <v>280</v>
      </c>
      <c r="C14" s="0" t="n">
        <v>56</v>
      </c>
      <c r="D14" s="0" t="n">
        <v>71</v>
      </c>
      <c r="E14" s="0" t="n">
        <v>80</v>
      </c>
      <c r="F14" s="0" t="n">
        <v>85</v>
      </c>
    </row>
    <row r="15" customFormat="false" ht="14.25" hidden="false" customHeight="false" outlineLevel="0" collapsed="false">
      <c r="B15" s="0" t="s">
        <v>281</v>
      </c>
      <c r="C15" s="0" t="n">
        <v>51</v>
      </c>
      <c r="D15" s="0" t="n">
        <v>69</v>
      </c>
      <c r="E15" s="0" t="n">
        <v>79</v>
      </c>
      <c r="F15" s="0" t="n">
        <v>85</v>
      </c>
    </row>
    <row r="16" customFormat="false" ht="14.25" hidden="false" customHeight="false" outlineLevel="0" collapsed="false">
      <c r="B16" s="0" t="s">
        <v>40</v>
      </c>
      <c r="C16" s="0" t="n">
        <v>30</v>
      </c>
      <c r="D16" s="0" t="n">
        <v>50</v>
      </c>
      <c r="E16" s="0" t="n">
        <v>60</v>
      </c>
      <c r="F16" s="0" t="n">
        <v>67</v>
      </c>
    </row>
    <row r="17" customFormat="false" ht="14.25" hidden="false" customHeight="false" outlineLevel="0" collapsed="false">
      <c r="B17" s="0" t="s">
        <v>277</v>
      </c>
      <c r="C17" s="0" t="n">
        <v>48</v>
      </c>
      <c r="D17" s="0" t="n">
        <v>67</v>
      </c>
      <c r="E17" s="0" t="n">
        <v>77</v>
      </c>
      <c r="F17" s="0" t="n">
        <v>83</v>
      </c>
    </row>
    <row r="18" customFormat="false" ht="14.25" hidden="false" customHeight="false" outlineLevel="0" collapsed="false">
      <c r="A18" s="0" t="s">
        <v>42</v>
      </c>
      <c r="B18" s="0" t="s">
        <v>45</v>
      </c>
      <c r="C18" s="0" t="n">
        <v>89</v>
      </c>
      <c r="D18" s="0" t="n">
        <v>92</v>
      </c>
      <c r="E18" s="0" t="n">
        <v>94</v>
      </c>
      <c r="F18" s="0" t="n">
        <v>95</v>
      </c>
    </row>
    <row r="19" customFormat="false" ht="14.25" hidden="false" customHeight="false" outlineLevel="0" collapsed="false">
      <c r="B19" s="0" t="s">
        <v>47</v>
      </c>
      <c r="C19" s="0" t="n">
        <v>61</v>
      </c>
      <c r="D19" s="0" t="n">
        <v>75</v>
      </c>
      <c r="E19" s="0" t="n">
        <v>83</v>
      </c>
      <c r="F19" s="0" t="n">
        <v>87</v>
      </c>
    </row>
    <row r="20" customFormat="false" ht="14.25" hidden="false" customHeight="false" outlineLevel="0" collapsed="false">
      <c r="B20" s="0" t="s">
        <v>49</v>
      </c>
      <c r="C20" s="0" t="n">
        <v>51</v>
      </c>
      <c r="D20" s="0" t="n">
        <v>68</v>
      </c>
      <c r="E20" s="0" t="n">
        <v>79</v>
      </c>
      <c r="F20" s="0" t="n">
        <v>84</v>
      </c>
    </row>
    <row r="21" customFormat="false" ht="14.25" hidden="false" customHeight="false" outlineLevel="0" collapsed="false">
      <c r="A21" s="0" t="s">
        <v>295</v>
      </c>
      <c r="C21" s="0" t="n">
        <v>60</v>
      </c>
      <c r="D21" s="0" t="n">
        <v>74</v>
      </c>
      <c r="E21" s="0" t="n">
        <v>83</v>
      </c>
      <c r="F21" s="0" t="n">
        <v>87</v>
      </c>
    </row>
    <row r="22" customFormat="false" ht="14.25" hidden="false" customHeight="false" outlineLevel="0" collapsed="false">
      <c r="A22" s="0" t="s">
        <v>51</v>
      </c>
      <c r="B22" s="0" t="s">
        <v>54</v>
      </c>
      <c r="C22" s="0" t="n">
        <v>43</v>
      </c>
      <c r="D22" s="0" t="n">
        <v>65</v>
      </c>
      <c r="E22" s="0" t="n">
        <v>76</v>
      </c>
      <c r="F22" s="0" t="n">
        <v>82</v>
      </c>
    </row>
    <row r="23" customFormat="false" ht="14.25" hidden="false" customHeight="false" outlineLevel="0" collapsed="false">
      <c r="B23" s="0" t="s">
        <v>56</v>
      </c>
      <c r="C23" s="0" t="n">
        <v>49</v>
      </c>
      <c r="D23" s="0" t="n">
        <v>69</v>
      </c>
      <c r="E23" s="0" t="n">
        <v>79</v>
      </c>
      <c r="F23" s="0" t="n">
        <v>84</v>
      </c>
    </row>
    <row r="24" customFormat="false" ht="14.25" hidden="false" customHeight="false" outlineLevel="0" collapsed="false">
      <c r="B24" s="0" t="s">
        <v>58</v>
      </c>
      <c r="C24" s="0" t="n">
        <v>85</v>
      </c>
      <c r="D24" s="0" t="n">
        <v>90</v>
      </c>
      <c r="E24" s="0" t="n">
        <v>93</v>
      </c>
      <c r="F24" s="0" t="n">
        <v>94</v>
      </c>
    </row>
    <row r="25" customFormat="false" ht="14.25" hidden="false" customHeight="false" outlineLevel="0" collapsed="false">
      <c r="B25" s="0" t="s">
        <v>304</v>
      </c>
      <c r="C25" s="0" t="n">
        <v>63</v>
      </c>
      <c r="D25" s="0" t="n">
        <v>77</v>
      </c>
      <c r="E25" s="0" t="n">
        <v>84</v>
      </c>
      <c r="F25" s="0" t="n">
        <v>89</v>
      </c>
    </row>
    <row r="26" customFormat="false" ht="14.25" hidden="false" customHeight="false" outlineLevel="0" collapsed="false">
      <c r="B26" s="0" t="s">
        <v>305</v>
      </c>
      <c r="C26" s="0" t="n">
        <v>30</v>
      </c>
      <c r="D26" s="0" t="n">
        <v>58</v>
      </c>
      <c r="E26" s="0" t="n">
        <v>71</v>
      </c>
      <c r="F26" s="0" t="n">
        <v>78</v>
      </c>
    </row>
    <row r="27" customFormat="false" ht="14.25" hidden="false" customHeight="false" outlineLevel="0" collapsed="false">
      <c r="A27" s="0" t="s">
        <v>63</v>
      </c>
      <c r="C27" s="0" t="n">
        <v>99</v>
      </c>
      <c r="D27" s="0" t="n">
        <v>99</v>
      </c>
      <c r="E27" s="0" t="n">
        <v>99</v>
      </c>
      <c r="F27" s="0" t="n">
        <v>99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M7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0" ySplit="2" topLeftCell="A18" activePane="bottomLeft" state="frozen"/>
      <selection pane="topLeft" activeCell="A1" activeCellId="0" sqref="A1"/>
      <selection pane="bottomLeft" activeCell="G91" activeCellId="0" sqref="G91"/>
    </sheetView>
  </sheetViews>
  <sheetFormatPr defaultColWidth="9.13671875" defaultRowHeight="17.25" zeroHeight="false" outlineLevelRow="0" outlineLevelCol="0"/>
  <cols>
    <col collapsed="false" customWidth="true" hidden="false" outlineLevel="0" max="1" min="1" style="79" width="97.13"/>
    <col collapsed="false" customWidth="true" hidden="true" outlineLevel="0" max="2" min="2" style="79" width="9.73"/>
    <col collapsed="false" customWidth="true" hidden="false" outlineLevel="0" max="3" min="3" style="79" width="5.6"/>
    <col collapsed="false" customWidth="true" hidden="true" outlineLevel="0" max="4" min="4" style="79" width="5.6"/>
    <col collapsed="false" customWidth="true" hidden="false" outlineLevel="0" max="5" min="5" style="79" width="6.26"/>
    <col collapsed="false" customWidth="true" hidden="true" outlineLevel="0" max="6" min="6" style="79" width="6.26"/>
    <col collapsed="false" customWidth="true" hidden="false" outlineLevel="0" max="7" min="7" style="79" width="6.13"/>
    <col collapsed="false" customWidth="true" hidden="true" outlineLevel="0" max="8" min="8" style="79" width="6.13"/>
    <col collapsed="false" customWidth="true" hidden="false" outlineLevel="0" max="9" min="9" style="79" width="6.4"/>
    <col collapsed="false" customWidth="true" hidden="false" outlineLevel="0" max="10" min="10" style="80" width="8"/>
    <col collapsed="false" customWidth="true" hidden="false" outlineLevel="0" max="11" min="11" style="80" width="10.73"/>
    <col collapsed="false" customWidth="true" hidden="false" outlineLevel="0" max="12" min="12" style="80" width="10.4"/>
    <col collapsed="false" customWidth="true" hidden="false" outlineLevel="0" max="13" min="13" style="67" width="20.4"/>
    <col collapsed="false" customWidth="false" hidden="false" outlineLevel="0" max="263" min="14" style="79" width="9.13"/>
    <col collapsed="false" customWidth="true" hidden="false" outlineLevel="0" max="264" min="264" style="79" width="50.73"/>
    <col collapsed="false" customWidth="true" hidden="false" outlineLevel="0" max="265" min="265" style="79" width="5.6"/>
    <col collapsed="false" customWidth="true" hidden="false" outlineLevel="0" max="266" min="266" style="79" width="6.26"/>
    <col collapsed="false" customWidth="true" hidden="false" outlineLevel="0" max="267" min="267" style="79" width="6.13"/>
    <col collapsed="false" customWidth="true" hidden="false" outlineLevel="0" max="268" min="268" style="79" width="6.4"/>
    <col collapsed="false" customWidth="false" hidden="false" outlineLevel="0" max="519" min="269" style="79" width="9.13"/>
    <col collapsed="false" customWidth="true" hidden="false" outlineLevel="0" max="520" min="520" style="79" width="50.73"/>
    <col collapsed="false" customWidth="true" hidden="false" outlineLevel="0" max="521" min="521" style="79" width="5.6"/>
    <col collapsed="false" customWidth="true" hidden="false" outlineLevel="0" max="522" min="522" style="79" width="6.26"/>
    <col collapsed="false" customWidth="true" hidden="false" outlineLevel="0" max="523" min="523" style="79" width="6.13"/>
    <col collapsed="false" customWidth="true" hidden="false" outlineLevel="0" max="524" min="524" style="79" width="6.4"/>
    <col collapsed="false" customWidth="false" hidden="false" outlineLevel="0" max="775" min="525" style="79" width="9.13"/>
    <col collapsed="false" customWidth="true" hidden="false" outlineLevel="0" max="776" min="776" style="79" width="50.73"/>
    <col collapsed="false" customWidth="true" hidden="false" outlineLevel="0" max="777" min="777" style="79" width="5.6"/>
    <col collapsed="false" customWidth="true" hidden="false" outlineLevel="0" max="778" min="778" style="79" width="6.26"/>
    <col collapsed="false" customWidth="true" hidden="false" outlineLevel="0" max="779" min="779" style="79" width="6.13"/>
    <col collapsed="false" customWidth="true" hidden="false" outlineLevel="0" max="780" min="780" style="79" width="6.4"/>
    <col collapsed="false" customWidth="false" hidden="false" outlineLevel="0" max="1031" min="781" style="79" width="9.13"/>
    <col collapsed="false" customWidth="true" hidden="false" outlineLevel="0" max="1032" min="1032" style="79" width="50.73"/>
    <col collapsed="false" customWidth="true" hidden="false" outlineLevel="0" max="1033" min="1033" style="79" width="5.6"/>
    <col collapsed="false" customWidth="true" hidden="false" outlineLevel="0" max="1034" min="1034" style="79" width="6.26"/>
    <col collapsed="false" customWidth="true" hidden="false" outlineLevel="0" max="1035" min="1035" style="79" width="6.13"/>
    <col collapsed="false" customWidth="true" hidden="false" outlineLevel="0" max="1036" min="1036" style="79" width="6.4"/>
    <col collapsed="false" customWidth="false" hidden="false" outlineLevel="0" max="1287" min="1037" style="79" width="9.13"/>
    <col collapsed="false" customWidth="true" hidden="false" outlineLevel="0" max="1288" min="1288" style="79" width="50.73"/>
    <col collapsed="false" customWidth="true" hidden="false" outlineLevel="0" max="1289" min="1289" style="79" width="5.6"/>
    <col collapsed="false" customWidth="true" hidden="false" outlineLevel="0" max="1290" min="1290" style="79" width="6.26"/>
    <col collapsed="false" customWidth="true" hidden="false" outlineLevel="0" max="1291" min="1291" style="79" width="6.13"/>
    <col collapsed="false" customWidth="true" hidden="false" outlineLevel="0" max="1292" min="1292" style="79" width="6.4"/>
    <col collapsed="false" customWidth="false" hidden="false" outlineLevel="0" max="1543" min="1293" style="79" width="9.13"/>
    <col collapsed="false" customWidth="true" hidden="false" outlineLevel="0" max="1544" min="1544" style="79" width="50.73"/>
    <col collapsed="false" customWidth="true" hidden="false" outlineLevel="0" max="1545" min="1545" style="79" width="5.6"/>
    <col collapsed="false" customWidth="true" hidden="false" outlineLevel="0" max="1546" min="1546" style="79" width="6.26"/>
    <col collapsed="false" customWidth="true" hidden="false" outlineLevel="0" max="1547" min="1547" style="79" width="6.13"/>
    <col collapsed="false" customWidth="true" hidden="false" outlineLevel="0" max="1548" min="1548" style="79" width="6.4"/>
    <col collapsed="false" customWidth="false" hidden="false" outlineLevel="0" max="1799" min="1549" style="79" width="9.13"/>
    <col collapsed="false" customWidth="true" hidden="false" outlineLevel="0" max="1800" min="1800" style="79" width="50.73"/>
    <col collapsed="false" customWidth="true" hidden="false" outlineLevel="0" max="1801" min="1801" style="79" width="5.6"/>
    <col collapsed="false" customWidth="true" hidden="false" outlineLevel="0" max="1802" min="1802" style="79" width="6.26"/>
    <col collapsed="false" customWidth="true" hidden="false" outlineLevel="0" max="1803" min="1803" style="79" width="6.13"/>
    <col collapsed="false" customWidth="true" hidden="false" outlineLevel="0" max="1804" min="1804" style="79" width="6.4"/>
    <col collapsed="false" customWidth="false" hidden="false" outlineLevel="0" max="2055" min="1805" style="79" width="9.13"/>
    <col collapsed="false" customWidth="true" hidden="false" outlineLevel="0" max="2056" min="2056" style="79" width="50.73"/>
    <col collapsed="false" customWidth="true" hidden="false" outlineLevel="0" max="2057" min="2057" style="79" width="5.6"/>
    <col collapsed="false" customWidth="true" hidden="false" outlineLevel="0" max="2058" min="2058" style="79" width="6.26"/>
    <col collapsed="false" customWidth="true" hidden="false" outlineLevel="0" max="2059" min="2059" style="79" width="6.13"/>
    <col collapsed="false" customWidth="true" hidden="false" outlineLevel="0" max="2060" min="2060" style="79" width="6.4"/>
    <col collapsed="false" customWidth="false" hidden="false" outlineLevel="0" max="2311" min="2061" style="79" width="9.13"/>
    <col collapsed="false" customWidth="true" hidden="false" outlineLevel="0" max="2312" min="2312" style="79" width="50.73"/>
    <col collapsed="false" customWidth="true" hidden="false" outlineLevel="0" max="2313" min="2313" style="79" width="5.6"/>
    <col collapsed="false" customWidth="true" hidden="false" outlineLevel="0" max="2314" min="2314" style="79" width="6.26"/>
    <col collapsed="false" customWidth="true" hidden="false" outlineLevel="0" max="2315" min="2315" style="79" width="6.13"/>
    <col collapsed="false" customWidth="true" hidden="false" outlineLevel="0" max="2316" min="2316" style="79" width="6.4"/>
    <col collapsed="false" customWidth="false" hidden="false" outlineLevel="0" max="2567" min="2317" style="79" width="9.13"/>
    <col collapsed="false" customWidth="true" hidden="false" outlineLevel="0" max="2568" min="2568" style="79" width="50.73"/>
    <col collapsed="false" customWidth="true" hidden="false" outlineLevel="0" max="2569" min="2569" style="79" width="5.6"/>
    <col collapsed="false" customWidth="true" hidden="false" outlineLevel="0" max="2570" min="2570" style="79" width="6.26"/>
    <col collapsed="false" customWidth="true" hidden="false" outlineLevel="0" max="2571" min="2571" style="79" width="6.13"/>
    <col collapsed="false" customWidth="true" hidden="false" outlineLevel="0" max="2572" min="2572" style="79" width="6.4"/>
    <col collapsed="false" customWidth="false" hidden="false" outlineLevel="0" max="2823" min="2573" style="79" width="9.13"/>
    <col collapsed="false" customWidth="true" hidden="false" outlineLevel="0" max="2824" min="2824" style="79" width="50.73"/>
    <col collapsed="false" customWidth="true" hidden="false" outlineLevel="0" max="2825" min="2825" style="79" width="5.6"/>
    <col collapsed="false" customWidth="true" hidden="false" outlineLevel="0" max="2826" min="2826" style="79" width="6.26"/>
    <col collapsed="false" customWidth="true" hidden="false" outlineLevel="0" max="2827" min="2827" style="79" width="6.13"/>
    <col collapsed="false" customWidth="true" hidden="false" outlineLevel="0" max="2828" min="2828" style="79" width="6.4"/>
    <col collapsed="false" customWidth="false" hidden="false" outlineLevel="0" max="3079" min="2829" style="79" width="9.13"/>
    <col collapsed="false" customWidth="true" hidden="false" outlineLevel="0" max="3080" min="3080" style="79" width="50.73"/>
    <col collapsed="false" customWidth="true" hidden="false" outlineLevel="0" max="3081" min="3081" style="79" width="5.6"/>
    <col collapsed="false" customWidth="true" hidden="false" outlineLevel="0" max="3082" min="3082" style="79" width="6.26"/>
    <col collapsed="false" customWidth="true" hidden="false" outlineLevel="0" max="3083" min="3083" style="79" width="6.13"/>
    <col collapsed="false" customWidth="true" hidden="false" outlineLevel="0" max="3084" min="3084" style="79" width="6.4"/>
    <col collapsed="false" customWidth="false" hidden="false" outlineLevel="0" max="3335" min="3085" style="79" width="9.13"/>
    <col collapsed="false" customWidth="true" hidden="false" outlineLevel="0" max="3336" min="3336" style="79" width="50.73"/>
    <col collapsed="false" customWidth="true" hidden="false" outlineLevel="0" max="3337" min="3337" style="79" width="5.6"/>
    <col collapsed="false" customWidth="true" hidden="false" outlineLevel="0" max="3338" min="3338" style="79" width="6.26"/>
    <col collapsed="false" customWidth="true" hidden="false" outlineLevel="0" max="3339" min="3339" style="79" width="6.13"/>
    <col collapsed="false" customWidth="true" hidden="false" outlineLevel="0" max="3340" min="3340" style="79" width="6.4"/>
    <col collapsed="false" customWidth="false" hidden="false" outlineLevel="0" max="3591" min="3341" style="79" width="9.13"/>
    <col collapsed="false" customWidth="true" hidden="false" outlineLevel="0" max="3592" min="3592" style="79" width="50.73"/>
    <col collapsed="false" customWidth="true" hidden="false" outlineLevel="0" max="3593" min="3593" style="79" width="5.6"/>
    <col collapsed="false" customWidth="true" hidden="false" outlineLevel="0" max="3594" min="3594" style="79" width="6.26"/>
    <col collapsed="false" customWidth="true" hidden="false" outlineLevel="0" max="3595" min="3595" style="79" width="6.13"/>
    <col collapsed="false" customWidth="true" hidden="false" outlineLevel="0" max="3596" min="3596" style="79" width="6.4"/>
    <col collapsed="false" customWidth="false" hidden="false" outlineLevel="0" max="3847" min="3597" style="79" width="9.13"/>
    <col collapsed="false" customWidth="true" hidden="false" outlineLevel="0" max="3848" min="3848" style="79" width="50.73"/>
    <col collapsed="false" customWidth="true" hidden="false" outlineLevel="0" max="3849" min="3849" style="79" width="5.6"/>
    <col collapsed="false" customWidth="true" hidden="false" outlineLevel="0" max="3850" min="3850" style="79" width="6.26"/>
    <col collapsed="false" customWidth="true" hidden="false" outlineLevel="0" max="3851" min="3851" style="79" width="6.13"/>
    <col collapsed="false" customWidth="true" hidden="false" outlineLevel="0" max="3852" min="3852" style="79" width="6.4"/>
    <col collapsed="false" customWidth="false" hidden="false" outlineLevel="0" max="4103" min="3853" style="79" width="9.13"/>
    <col collapsed="false" customWidth="true" hidden="false" outlineLevel="0" max="4104" min="4104" style="79" width="50.73"/>
    <col collapsed="false" customWidth="true" hidden="false" outlineLevel="0" max="4105" min="4105" style="79" width="5.6"/>
    <col collapsed="false" customWidth="true" hidden="false" outlineLevel="0" max="4106" min="4106" style="79" width="6.26"/>
    <col collapsed="false" customWidth="true" hidden="false" outlineLevel="0" max="4107" min="4107" style="79" width="6.13"/>
    <col collapsed="false" customWidth="true" hidden="false" outlineLevel="0" max="4108" min="4108" style="79" width="6.4"/>
    <col collapsed="false" customWidth="false" hidden="false" outlineLevel="0" max="4359" min="4109" style="79" width="9.13"/>
    <col collapsed="false" customWidth="true" hidden="false" outlineLevel="0" max="4360" min="4360" style="79" width="50.73"/>
    <col collapsed="false" customWidth="true" hidden="false" outlineLevel="0" max="4361" min="4361" style="79" width="5.6"/>
    <col collapsed="false" customWidth="true" hidden="false" outlineLevel="0" max="4362" min="4362" style="79" width="6.26"/>
    <col collapsed="false" customWidth="true" hidden="false" outlineLevel="0" max="4363" min="4363" style="79" width="6.13"/>
    <col collapsed="false" customWidth="true" hidden="false" outlineLevel="0" max="4364" min="4364" style="79" width="6.4"/>
    <col collapsed="false" customWidth="false" hidden="false" outlineLevel="0" max="4615" min="4365" style="79" width="9.13"/>
    <col collapsed="false" customWidth="true" hidden="false" outlineLevel="0" max="4616" min="4616" style="79" width="50.73"/>
    <col collapsed="false" customWidth="true" hidden="false" outlineLevel="0" max="4617" min="4617" style="79" width="5.6"/>
    <col collapsed="false" customWidth="true" hidden="false" outlineLevel="0" max="4618" min="4618" style="79" width="6.26"/>
    <col collapsed="false" customWidth="true" hidden="false" outlineLevel="0" max="4619" min="4619" style="79" width="6.13"/>
    <col collapsed="false" customWidth="true" hidden="false" outlineLevel="0" max="4620" min="4620" style="79" width="6.4"/>
    <col collapsed="false" customWidth="false" hidden="false" outlineLevel="0" max="4871" min="4621" style="79" width="9.13"/>
    <col collapsed="false" customWidth="true" hidden="false" outlineLevel="0" max="4872" min="4872" style="79" width="50.73"/>
    <col collapsed="false" customWidth="true" hidden="false" outlineLevel="0" max="4873" min="4873" style="79" width="5.6"/>
    <col collapsed="false" customWidth="true" hidden="false" outlineLevel="0" max="4874" min="4874" style="79" width="6.26"/>
    <col collapsed="false" customWidth="true" hidden="false" outlineLevel="0" max="4875" min="4875" style="79" width="6.13"/>
    <col collapsed="false" customWidth="true" hidden="false" outlineLevel="0" max="4876" min="4876" style="79" width="6.4"/>
    <col collapsed="false" customWidth="false" hidden="false" outlineLevel="0" max="5127" min="4877" style="79" width="9.13"/>
    <col collapsed="false" customWidth="true" hidden="false" outlineLevel="0" max="5128" min="5128" style="79" width="50.73"/>
    <col collapsed="false" customWidth="true" hidden="false" outlineLevel="0" max="5129" min="5129" style="79" width="5.6"/>
    <col collapsed="false" customWidth="true" hidden="false" outlineLevel="0" max="5130" min="5130" style="79" width="6.26"/>
    <col collapsed="false" customWidth="true" hidden="false" outlineLevel="0" max="5131" min="5131" style="79" width="6.13"/>
    <col collapsed="false" customWidth="true" hidden="false" outlineLevel="0" max="5132" min="5132" style="79" width="6.4"/>
    <col collapsed="false" customWidth="false" hidden="false" outlineLevel="0" max="5383" min="5133" style="79" width="9.13"/>
    <col collapsed="false" customWidth="true" hidden="false" outlineLevel="0" max="5384" min="5384" style="79" width="50.73"/>
    <col collapsed="false" customWidth="true" hidden="false" outlineLevel="0" max="5385" min="5385" style="79" width="5.6"/>
    <col collapsed="false" customWidth="true" hidden="false" outlineLevel="0" max="5386" min="5386" style="79" width="6.26"/>
    <col collapsed="false" customWidth="true" hidden="false" outlineLevel="0" max="5387" min="5387" style="79" width="6.13"/>
    <col collapsed="false" customWidth="true" hidden="false" outlineLevel="0" max="5388" min="5388" style="79" width="6.4"/>
    <col collapsed="false" customWidth="false" hidden="false" outlineLevel="0" max="5639" min="5389" style="79" width="9.13"/>
    <col collapsed="false" customWidth="true" hidden="false" outlineLevel="0" max="5640" min="5640" style="79" width="50.73"/>
    <col collapsed="false" customWidth="true" hidden="false" outlineLevel="0" max="5641" min="5641" style="79" width="5.6"/>
    <col collapsed="false" customWidth="true" hidden="false" outlineLevel="0" max="5642" min="5642" style="79" width="6.26"/>
    <col collapsed="false" customWidth="true" hidden="false" outlineLevel="0" max="5643" min="5643" style="79" width="6.13"/>
    <col collapsed="false" customWidth="true" hidden="false" outlineLevel="0" max="5644" min="5644" style="79" width="6.4"/>
    <col collapsed="false" customWidth="false" hidden="false" outlineLevel="0" max="5895" min="5645" style="79" width="9.13"/>
    <col collapsed="false" customWidth="true" hidden="false" outlineLevel="0" max="5896" min="5896" style="79" width="50.73"/>
    <col collapsed="false" customWidth="true" hidden="false" outlineLevel="0" max="5897" min="5897" style="79" width="5.6"/>
    <col collapsed="false" customWidth="true" hidden="false" outlineLevel="0" max="5898" min="5898" style="79" width="6.26"/>
    <col collapsed="false" customWidth="true" hidden="false" outlineLevel="0" max="5899" min="5899" style="79" width="6.13"/>
    <col collapsed="false" customWidth="true" hidden="false" outlineLevel="0" max="5900" min="5900" style="79" width="6.4"/>
    <col collapsed="false" customWidth="false" hidden="false" outlineLevel="0" max="6151" min="5901" style="79" width="9.13"/>
    <col collapsed="false" customWidth="true" hidden="false" outlineLevel="0" max="6152" min="6152" style="79" width="50.73"/>
    <col collapsed="false" customWidth="true" hidden="false" outlineLevel="0" max="6153" min="6153" style="79" width="5.6"/>
    <col collapsed="false" customWidth="true" hidden="false" outlineLevel="0" max="6154" min="6154" style="79" width="6.26"/>
    <col collapsed="false" customWidth="true" hidden="false" outlineLevel="0" max="6155" min="6155" style="79" width="6.13"/>
    <col collapsed="false" customWidth="true" hidden="false" outlineLevel="0" max="6156" min="6156" style="79" width="6.4"/>
    <col collapsed="false" customWidth="false" hidden="false" outlineLevel="0" max="6407" min="6157" style="79" width="9.13"/>
    <col collapsed="false" customWidth="true" hidden="false" outlineLevel="0" max="6408" min="6408" style="79" width="50.73"/>
    <col collapsed="false" customWidth="true" hidden="false" outlineLevel="0" max="6409" min="6409" style="79" width="5.6"/>
    <col collapsed="false" customWidth="true" hidden="false" outlineLevel="0" max="6410" min="6410" style="79" width="6.26"/>
    <col collapsed="false" customWidth="true" hidden="false" outlineLevel="0" max="6411" min="6411" style="79" width="6.13"/>
    <col collapsed="false" customWidth="true" hidden="false" outlineLevel="0" max="6412" min="6412" style="79" width="6.4"/>
    <col collapsed="false" customWidth="false" hidden="false" outlineLevel="0" max="6663" min="6413" style="79" width="9.13"/>
    <col collapsed="false" customWidth="true" hidden="false" outlineLevel="0" max="6664" min="6664" style="79" width="50.73"/>
    <col collapsed="false" customWidth="true" hidden="false" outlineLevel="0" max="6665" min="6665" style="79" width="5.6"/>
    <col collapsed="false" customWidth="true" hidden="false" outlineLevel="0" max="6666" min="6666" style="79" width="6.26"/>
    <col collapsed="false" customWidth="true" hidden="false" outlineLevel="0" max="6667" min="6667" style="79" width="6.13"/>
    <col collapsed="false" customWidth="true" hidden="false" outlineLevel="0" max="6668" min="6668" style="79" width="6.4"/>
    <col collapsed="false" customWidth="false" hidden="false" outlineLevel="0" max="6919" min="6669" style="79" width="9.13"/>
    <col collapsed="false" customWidth="true" hidden="false" outlineLevel="0" max="6920" min="6920" style="79" width="50.73"/>
    <col collapsed="false" customWidth="true" hidden="false" outlineLevel="0" max="6921" min="6921" style="79" width="5.6"/>
    <col collapsed="false" customWidth="true" hidden="false" outlineLevel="0" max="6922" min="6922" style="79" width="6.26"/>
    <col collapsed="false" customWidth="true" hidden="false" outlineLevel="0" max="6923" min="6923" style="79" width="6.13"/>
    <col collapsed="false" customWidth="true" hidden="false" outlineLevel="0" max="6924" min="6924" style="79" width="6.4"/>
    <col collapsed="false" customWidth="false" hidden="false" outlineLevel="0" max="7175" min="6925" style="79" width="9.13"/>
    <col collapsed="false" customWidth="true" hidden="false" outlineLevel="0" max="7176" min="7176" style="79" width="50.73"/>
    <col collapsed="false" customWidth="true" hidden="false" outlineLevel="0" max="7177" min="7177" style="79" width="5.6"/>
    <col collapsed="false" customWidth="true" hidden="false" outlineLevel="0" max="7178" min="7178" style="79" width="6.26"/>
    <col collapsed="false" customWidth="true" hidden="false" outlineLevel="0" max="7179" min="7179" style="79" width="6.13"/>
    <col collapsed="false" customWidth="true" hidden="false" outlineLevel="0" max="7180" min="7180" style="79" width="6.4"/>
    <col collapsed="false" customWidth="false" hidden="false" outlineLevel="0" max="7431" min="7181" style="79" width="9.13"/>
    <col collapsed="false" customWidth="true" hidden="false" outlineLevel="0" max="7432" min="7432" style="79" width="50.73"/>
    <col collapsed="false" customWidth="true" hidden="false" outlineLevel="0" max="7433" min="7433" style="79" width="5.6"/>
    <col collapsed="false" customWidth="true" hidden="false" outlineLevel="0" max="7434" min="7434" style="79" width="6.26"/>
    <col collapsed="false" customWidth="true" hidden="false" outlineLevel="0" max="7435" min="7435" style="79" width="6.13"/>
    <col collapsed="false" customWidth="true" hidden="false" outlineLevel="0" max="7436" min="7436" style="79" width="6.4"/>
    <col collapsed="false" customWidth="false" hidden="false" outlineLevel="0" max="7687" min="7437" style="79" width="9.13"/>
    <col collapsed="false" customWidth="true" hidden="false" outlineLevel="0" max="7688" min="7688" style="79" width="50.73"/>
    <col collapsed="false" customWidth="true" hidden="false" outlineLevel="0" max="7689" min="7689" style="79" width="5.6"/>
    <col collapsed="false" customWidth="true" hidden="false" outlineLevel="0" max="7690" min="7690" style="79" width="6.26"/>
    <col collapsed="false" customWidth="true" hidden="false" outlineLevel="0" max="7691" min="7691" style="79" width="6.13"/>
    <col collapsed="false" customWidth="true" hidden="false" outlineLevel="0" max="7692" min="7692" style="79" width="6.4"/>
    <col collapsed="false" customWidth="false" hidden="false" outlineLevel="0" max="7943" min="7693" style="79" width="9.13"/>
    <col collapsed="false" customWidth="true" hidden="false" outlineLevel="0" max="7944" min="7944" style="79" width="50.73"/>
    <col collapsed="false" customWidth="true" hidden="false" outlineLevel="0" max="7945" min="7945" style="79" width="5.6"/>
    <col collapsed="false" customWidth="true" hidden="false" outlineLevel="0" max="7946" min="7946" style="79" width="6.26"/>
    <col collapsed="false" customWidth="true" hidden="false" outlineLevel="0" max="7947" min="7947" style="79" width="6.13"/>
    <col collapsed="false" customWidth="true" hidden="false" outlineLevel="0" max="7948" min="7948" style="79" width="6.4"/>
    <col collapsed="false" customWidth="false" hidden="false" outlineLevel="0" max="8199" min="7949" style="79" width="9.13"/>
    <col collapsed="false" customWidth="true" hidden="false" outlineLevel="0" max="8200" min="8200" style="79" width="50.73"/>
    <col collapsed="false" customWidth="true" hidden="false" outlineLevel="0" max="8201" min="8201" style="79" width="5.6"/>
    <col collapsed="false" customWidth="true" hidden="false" outlineLevel="0" max="8202" min="8202" style="79" width="6.26"/>
    <col collapsed="false" customWidth="true" hidden="false" outlineLevel="0" max="8203" min="8203" style="79" width="6.13"/>
    <col collapsed="false" customWidth="true" hidden="false" outlineLevel="0" max="8204" min="8204" style="79" width="6.4"/>
    <col collapsed="false" customWidth="false" hidden="false" outlineLevel="0" max="8455" min="8205" style="79" width="9.13"/>
    <col collapsed="false" customWidth="true" hidden="false" outlineLevel="0" max="8456" min="8456" style="79" width="50.73"/>
    <col collapsed="false" customWidth="true" hidden="false" outlineLevel="0" max="8457" min="8457" style="79" width="5.6"/>
    <col collapsed="false" customWidth="true" hidden="false" outlineLevel="0" max="8458" min="8458" style="79" width="6.26"/>
    <col collapsed="false" customWidth="true" hidden="false" outlineLevel="0" max="8459" min="8459" style="79" width="6.13"/>
    <col collapsed="false" customWidth="true" hidden="false" outlineLevel="0" max="8460" min="8460" style="79" width="6.4"/>
    <col collapsed="false" customWidth="false" hidden="false" outlineLevel="0" max="8711" min="8461" style="79" width="9.13"/>
    <col collapsed="false" customWidth="true" hidden="false" outlineLevel="0" max="8712" min="8712" style="79" width="50.73"/>
    <col collapsed="false" customWidth="true" hidden="false" outlineLevel="0" max="8713" min="8713" style="79" width="5.6"/>
    <col collapsed="false" customWidth="true" hidden="false" outlineLevel="0" max="8714" min="8714" style="79" width="6.26"/>
    <col collapsed="false" customWidth="true" hidden="false" outlineLevel="0" max="8715" min="8715" style="79" width="6.13"/>
    <col collapsed="false" customWidth="true" hidden="false" outlineLevel="0" max="8716" min="8716" style="79" width="6.4"/>
    <col collapsed="false" customWidth="false" hidden="false" outlineLevel="0" max="8967" min="8717" style="79" width="9.13"/>
    <col collapsed="false" customWidth="true" hidden="false" outlineLevel="0" max="8968" min="8968" style="79" width="50.73"/>
    <col collapsed="false" customWidth="true" hidden="false" outlineLevel="0" max="8969" min="8969" style="79" width="5.6"/>
    <col collapsed="false" customWidth="true" hidden="false" outlineLevel="0" max="8970" min="8970" style="79" width="6.26"/>
    <col collapsed="false" customWidth="true" hidden="false" outlineLevel="0" max="8971" min="8971" style="79" width="6.13"/>
    <col collapsed="false" customWidth="true" hidden="false" outlineLevel="0" max="8972" min="8972" style="79" width="6.4"/>
    <col collapsed="false" customWidth="false" hidden="false" outlineLevel="0" max="9223" min="8973" style="79" width="9.13"/>
    <col collapsed="false" customWidth="true" hidden="false" outlineLevel="0" max="9224" min="9224" style="79" width="50.73"/>
    <col collapsed="false" customWidth="true" hidden="false" outlineLevel="0" max="9225" min="9225" style="79" width="5.6"/>
    <col collapsed="false" customWidth="true" hidden="false" outlineLevel="0" max="9226" min="9226" style="79" width="6.26"/>
    <col collapsed="false" customWidth="true" hidden="false" outlineLevel="0" max="9227" min="9227" style="79" width="6.13"/>
    <col collapsed="false" customWidth="true" hidden="false" outlineLevel="0" max="9228" min="9228" style="79" width="6.4"/>
    <col collapsed="false" customWidth="false" hidden="false" outlineLevel="0" max="9479" min="9229" style="79" width="9.13"/>
    <col collapsed="false" customWidth="true" hidden="false" outlineLevel="0" max="9480" min="9480" style="79" width="50.73"/>
    <col collapsed="false" customWidth="true" hidden="false" outlineLevel="0" max="9481" min="9481" style="79" width="5.6"/>
    <col collapsed="false" customWidth="true" hidden="false" outlineLevel="0" max="9482" min="9482" style="79" width="6.26"/>
    <col collapsed="false" customWidth="true" hidden="false" outlineLevel="0" max="9483" min="9483" style="79" width="6.13"/>
    <col collapsed="false" customWidth="true" hidden="false" outlineLevel="0" max="9484" min="9484" style="79" width="6.4"/>
    <col collapsed="false" customWidth="false" hidden="false" outlineLevel="0" max="9735" min="9485" style="79" width="9.13"/>
    <col collapsed="false" customWidth="true" hidden="false" outlineLevel="0" max="9736" min="9736" style="79" width="50.73"/>
    <col collapsed="false" customWidth="true" hidden="false" outlineLevel="0" max="9737" min="9737" style="79" width="5.6"/>
    <col collapsed="false" customWidth="true" hidden="false" outlineLevel="0" max="9738" min="9738" style="79" width="6.26"/>
    <col collapsed="false" customWidth="true" hidden="false" outlineLevel="0" max="9739" min="9739" style="79" width="6.13"/>
    <col collapsed="false" customWidth="true" hidden="false" outlineLevel="0" max="9740" min="9740" style="79" width="6.4"/>
    <col collapsed="false" customWidth="false" hidden="false" outlineLevel="0" max="9991" min="9741" style="79" width="9.13"/>
    <col collapsed="false" customWidth="true" hidden="false" outlineLevel="0" max="9992" min="9992" style="79" width="50.73"/>
    <col collapsed="false" customWidth="true" hidden="false" outlineLevel="0" max="9993" min="9993" style="79" width="5.6"/>
    <col collapsed="false" customWidth="true" hidden="false" outlineLevel="0" max="9994" min="9994" style="79" width="6.26"/>
    <col collapsed="false" customWidth="true" hidden="false" outlineLevel="0" max="9995" min="9995" style="79" width="6.13"/>
    <col collapsed="false" customWidth="true" hidden="false" outlineLevel="0" max="9996" min="9996" style="79" width="6.4"/>
    <col collapsed="false" customWidth="false" hidden="false" outlineLevel="0" max="10247" min="9997" style="79" width="9.13"/>
    <col collapsed="false" customWidth="true" hidden="false" outlineLevel="0" max="10248" min="10248" style="79" width="50.73"/>
    <col collapsed="false" customWidth="true" hidden="false" outlineLevel="0" max="10249" min="10249" style="79" width="5.6"/>
    <col collapsed="false" customWidth="true" hidden="false" outlineLevel="0" max="10250" min="10250" style="79" width="6.26"/>
    <col collapsed="false" customWidth="true" hidden="false" outlineLevel="0" max="10251" min="10251" style="79" width="6.13"/>
    <col collapsed="false" customWidth="true" hidden="false" outlineLevel="0" max="10252" min="10252" style="79" width="6.4"/>
    <col collapsed="false" customWidth="false" hidden="false" outlineLevel="0" max="10503" min="10253" style="79" width="9.13"/>
    <col collapsed="false" customWidth="true" hidden="false" outlineLevel="0" max="10504" min="10504" style="79" width="50.73"/>
    <col collapsed="false" customWidth="true" hidden="false" outlineLevel="0" max="10505" min="10505" style="79" width="5.6"/>
    <col collapsed="false" customWidth="true" hidden="false" outlineLevel="0" max="10506" min="10506" style="79" width="6.26"/>
    <col collapsed="false" customWidth="true" hidden="false" outlineLevel="0" max="10507" min="10507" style="79" width="6.13"/>
    <col collapsed="false" customWidth="true" hidden="false" outlineLevel="0" max="10508" min="10508" style="79" width="6.4"/>
    <col collapsed="false" customWidth="false" hidden="false" outlineLevel="0" max="10759" min="10509" style="79" width="9.13"/>
    <col collapsed="false" customWidth="true" hidden="false" outlineLevel="0" max="10760" min="10760" style="79" width="50.73"/>
    <col collapsed="false" customWidth="true" hidden="false" outlineLevel="0" max="10761" min="10761" style="79" width="5.6"/>
    <col collapsed="false" customWidth="true" hidden="false" outlineLevel="0" max="10762" min="10762" style="79" width="6.26"/>
    <col collapsed="false" customWidth="true" hidden="false" outlineLevel="0" max="10763" min="10763" style="79" width="6.13"/>
    <col collapsed="false" customWidth="true" hidden="false" outlineLevel="0" max="10764" min="10764" style="79" width="6.4"/>
    <col collapsed="false" customWidth="false" hidden="false" outlineLevel="0" max="11015" min="10765" style="79" width="9.13"/>
    <col collapsed="false" customWidth="true" hidden="false" outlineLevel="0" max="11016" min="11016" style="79" width="50.73"/>
    <col collapsed="false" customWidth="true" hidden="false" outlineLevel="0" max="11017" min="11017" style="79" width="5.6"/>
    <col collapsed="false" customWidth="true" hidden="false" outlineLevel="0" max="11018" min="11018" style="79" width="6.26"/>
    <col collapsed="false" customWidth="true" hidden="false" outlineLevel="0" max="11019" min="11019" style="79" width="6.13"/>
    <col collapsed="false" customWidth="true" hidden="false" outlineLevel="0" max="11020" min="11020" style="79" width="6.4"/>
    <col collapsed="false" customWidth="false" hidden="false" outlineLevel="0" max="11271" min="11021" style="79" width="9.13"/>
    <col collapsed="false" customWidth="true" hidden="false" outlineLevel="0" max="11272" min="11272" style="79" width="50.73"/>
    <col collapsed="false" customWidth="true" hidden="false" outlineLevel="0" max="11273" min="11273" style="79" width="5.6"/>
    <col collapsed="false" customWidth="true" hidden="false" outlineLevel="0" max="11274" min="11274" style="79" width="6.26"/>
    <col collapsed="false" customWidth="true" hidden="false" outlineLevel="0" max="11275" min="11275" style="79" width="6.13"/>
    <col collapsed="false" customWidth="true" hidden="false" outlineLevel="0" max="11276" min="11276" style="79" width="6.4"/>
    <col collapsed="false" customWidth="false" hidden="false" outlineLevel="0" max="11527" min="11277" style="79" width="9.13"/>
    <col collapsed="false" customWidth="true" hidden="false" outlineLevel="0" max="11528" min="11528" style="79" width="50.73"/>
    <col collapsed="false" customWidth="true" hidden="false" outlineLevel="0" max="11529" min="11529" style="79" width="5.6"/>
    <col collapsed="false" customWidth="true" hidden="false" outlineLevel="0" max="11530" min="11530" style="79" width="6.26"/>
    <col collapsed="false" customWidth="true" hidden="false" outlineLevel="0" max="11531" min="11531" style="79" width="6.13"/>
    <col collapsed="false" customWidth="true" hidden="false" outlineLevel="0" max="11532" min="11532" style="79" width="6.4"/>
    <col collapsed="false" customWidth="false" hidden="false" outlineLevel="0" max="11783" min="11533" style="79" width="9.13"/>
    <col collapsed="false" customWidth="true" hidden="false" outlineLevel="0" max="11784" min="11784" style="79" width="50.73"/>
    <col collapsed="false" customWidth="true" hidden="false" outlineLevel="0" max="11785" min="11785" style="79" width="5.6"/>
    <col collapsed="false" customWidth="true" hidden="false" outlineLevel="0" max="11786" min="11786" style="79" width="6.26"/>
    <col collapsed="false" customWidth="true" hidden="false" outlineLevel="0" max="11787" min="11787" style="79" width="6.13"/>
    <col collapsed="false" customWidth="true" hidden="false" outlineLevel="0" max="11788" min="11788" style="79" width="6.4"/>
    <col collapsed="false" customWidth="false" hidden="false" outlineLevel="0" max="12039" min="11789" style="79" width="9.13"/>
    <col collapsed="false" customWidth="true" hidden="false" outlineLevel="0" max="12040" min="12040" style="79" width="50.73"/>
    <col collapsed="false" customWidth="true" hidden="false" outlineLevel="0" max="12041" min="12041" style="79" width="5.6"/>
    <col collapsed="false" customWidth="true" hidden="false" outlineLevel="0" max="12042" min="12042" style="79" width="6.26"/>
    <col collapsed="false" customWidth="true" hidden="false" outlineLevel="0" max="12043" min="12043" style="79" width="6.13"/>
    <col collapsed="false" customWidth="true" hidden="false" outlineLevel="0" max="12044" min="12044" style="79" width="6.4"/>
    <col collapsed="false" customWidth="false" hidden="false" outlineLevel="0" max="12295" min="12045" style="79" width="9.13"/>
    <col collapsed="false" customWidth="true" hidden="false" outlineLevel="0" max="12296" min="12296" style="79" width="50.73"/>
    <col collapsed="false" customWidth="true" hidden="false" outlineLevel="0" max="12297" min="12297" style="79" width="5.6"/>
    <col collapsed="false" customWidth="true" hidden="false" outlineLevel="0" max="12298" min="12298" style="79" width="6.26"/>
    <col collapsed="false" customWidth="true" hidden="false" outlineLevel="0" max="12299" min="12299" style="79" width="6.13"/>
    <col collapsed="false" customWidth="true" hidden="false" outlineLevel="0" max="12300" min="12300" style="79" width="6.4"/>
    <col collapsed="false" customWidth="false" hidden="false" outlineLevel="0" max="12551" min="12301" style="79" width="9.13"/>
    <col collapsed="false" customWidth="true" hidden="false" outlineLevel="0" max="12552" min="12552" style="79" width="50.73"/>
    <col collapsed="false" customWidth="true" hidden="false" outlineLevel="0" max="12553" min="12553" style="79" width="5.6"/>
    <col collapsed="false" customWidth="true" hidden="false" outlineLevel="0" max="12554" min="12554" style="79" width="6.26"/>
    <col collapsed="false" customWidth="true" hidden="false" outlineLevel="0" max="12555" min="12555" style="79" width="6.13"/>
    <col collapsed="false" customWidth="true" hidden="false" outlineLevel="0" max="12556" min="12556" style="79" width="6.4"/>
    <col collapsed="false" customWidth="false" hidden="false" outlineLevel="0" max="12807" min="12557" style="79" width="9.13"/>
    <col collapsed="false" customWidth="true" hidden="false" outlineLevel="0" max="12808" min="12808" style="79" width="50.73"/>
    <col collapsed="false" customWidth="true" hidden="false" outlineLevel="0" max="12809" min="12809" style="79" width="5.6"/>
    <col collapsed="false" customWidth="true" hidden="false" outlineLevel="0" max="12810" min="12810" style="79" width="6.26"/>
    <col collapsed="false" customWidth="true" hidden="false" outlineLevel="0" max="12811" min="12811" style="79" width="6.13"/>
    <col collapsed="false" customWidth="true" hidden="false" outlineLevel="0" max="12812" min="12812" style="79" width="6.4"/>
    <col collapsed="false" customWidth="false" hidden="false" outlineLevel="0" max="13063" min="12813" style="79" width="9.13"/>
    <col collapsed="false" customWidth="true" hidden="false" outlineLevel="0" max="13064" min="13064" style="79" width="50.73"/>
    <col collapsed="false" customWidth="true" hidden="false" outlineLevel="0" max="13065" min="13065" style="79" width="5.6"/>
    <col collapsed="false" customWidth="true" hidden="false" outlineLevel="0" max="13066" min="13066" style="79" width="6.26"/>
    <col collapsed="false" customWidth="true" hidden="false" outlineLevel="0" max="13067" min="13067" style="79" width="6.13"/>
    <col collapsed="false" customWidth="true" hidden="false" outlineLevel="0" max="13068" min="13068" style="79" width="6.4"/>
    <col collapsed="false" customWidth="false" hidden="false" outlineLevel="0" max="13319" min="13069" style="79" width="9.13"/>
    <col collapsed="false" customWidth="true" hidden="false" outlineLevel="0" max="13320" min="13320" style="79" width="50.73"/>
    <col collapsed="false" customWidth="true" hidden="false" outlineLevel="0" max="13321" min="13321" style="79" width="5.6"/>
    <col collapsed="false" customWidth="true" hidden="false" outlineLevel="0" max="13322" min="13322" style="79" width="6.26"/>
    <col collapsed="false" customWidth="true" hidden="false" outlineLevel="0" max="13323" min="13323" style="79" width="6.13"/>
    <col collapsed="false" customWidth="true" hidden="false" outlineLevel="0" max="13324" min="13324" style="79" width="6.4"/>
    <col collapsed="false" customWidth="false" hidden="false" outlineLevel="0" max="13575" min="13325" style="79" width="9.13"/>
    <col collapsed="false" customWidth="true" hidden="false" outlineLevel="0" max="13576" min="13576" style="79" width="50.73"/>
    <col collapsed="false" customWidth="true" hidden="false" outlineLevel="0" max="13577" min="13577" style="79" width="5.6"/>
    <col collapsed="false" customWidth="true" hidden="false" outlineLevel="0" max="13578" min="13578" style="79" width="6.26"/>
    <col collapsed="false" customWidth="true" hidden="false" outlineLevel="0" max="13579" min="13579" style="79" width="6.13"/>
    <col collapsed="false" customWidth="true" hidden="false" outlineLevel="0" max="13580" min="13580" style="79" width="6.4"/>
    <col collapsed="false" customWidth="false" hidden="false" outlineLevel="0" max="13831" min="13581" style="79" width="9.13"/>
    <col collapsed="false" customWidth="true" hidden="false" outlineLevel="0" max="13832" min="13832" style="79" width="50.73"/>
    <col collapsed="false" customWidth="true" hidden="false" outlineLevel="0" max="13833" min="13833" style="79" width="5.6"/>
    <col collapsed="false" customWidth="true" hidden="false" outlineLevel="0" max="13834" min="13834" style="79" width="6.26"/>
    <col collapsed="false" customWidth="true" hidden="false" outlineLevel="0" max="13835" min="13835" style="79" width="6.13"/>
    <col collapsed="false" customWidth="true" hidden="false" outlineLevel="0" max="13836" min="13836" style="79" width="6.4"/>
    <col collapsed="false" customWidth="false" hidden="false" outlineLevel="0" max="14087" min="13837" style="79" width="9.13"/>
    <col collapsed="false" customWidth="true" hidden="false" outlineLevel="0" max="14088" min="14088" style="79" width="50.73"/>
    <col collapsed="false" customWidth="true" hidden="false" outlineLevel="0" max="14089" min="14089" style="79" width="5.6"/>
    <col collapsed="false" customWidth="true" hidden="false" outlineLevel="0" max="14090" min="14090" style="79" width="6.26"/>
    <col collapsed="false" customWidth="true" hidden="false" outlineLevel="0" max="14091" min="14091" style="79" width="6.13"/>
    <col collapsed="false" customWidth="true" hidden="false" outlineLevel="0" max="14092" min="14092" style="79" width="6.4"/>
    <col collapsed="false" customWidth="false" hidden="false" outlineLevel="0" max="14343" min="14093" style="79" width="9.13"/>
    <col collapsed="false" customWidth="true" hidden="false" outlineLevel="0" max="14344" min="14344" style="79" width="50.73"/>
    <col collapsed="false" customWidth="true" hidden="false" outlineLevel="0" max="14345" min="14345" style="79" width="5.6"/>
    <col collapsed="false" customWidth="true" hidden="false" outlineLevel="0" max="14346" min="14346" style="79" width="6.26"/>
    <col collapsed="false" customWidth="true" hidden="false" outlineLevel="0" max="14347" min="14347" style="79" width="6.13"/>
    <col collapsed="false" customWidth="true" hidden="false" outlineLevel="0" max="14348" min="14348" style="79" width="6.4"/>
    <col collapsed="false" customWidth="false" hidden="false" outlineLevel="0" max="14599" min="14349" style="79" width="9.13"/>
    <col collapsed="false" customWidth="true" hidden="false" outlineLevel="0" max="14600" min="14600" style="79" width="50.73"/>
    <col collapsed="false" customWidth="true" hidden="false" outlineLevel="0" max="14601" min="14601" style="79" width="5.6"/>
    <col collapsed="false" customWidth="true" hidden="false" outlineLevel="0" max="14602" min="14602" style="79" width="6.26"/>
    <col collapsed="false" customWidth="true" hidden="false" outlineLevel="0" max="14603" min="14603" style="79" width="6.13"/>
    <col collapsed="false" customWidth="true" hidden="false" outlineLevel="0" max="14604" min="14604" style="79" width="6.4"/>
    <col collapsed="false" customWidth="false" hidden="false" outlineLevel="0" max="14855" min="14605" style="79" width="9.13"/>
    <col collapsed="false" customWidth="true" hidden="false" outlineLevel="0" max="14856" min="14856" style="79" width="50.73"/>
    <col collapsed="false" customWidth="true" hidden="false" outlineLevel="0" max="14857" min="14857" style="79" width="5.6"/>
    <col collapsed="false" customWidth="true" hidden="false" outlineLevel="0" max="14858" min="14858" style="79" width="6.26"/>
    <col collapsed="false" customWidth="true" hidden="false" outlineLevel="0" max="14859" min="14859" style="79" width="6.13"/>
    <col collapsed="false" customWidth="true" hidden="false" outlineLevel="0" max="14860" min="14860" style="79" width="6.4"/>
    <col collapsed="false" customWidth="false" hidden="false" outlineLevel="0" max="15111" min="14861" style="79" width="9.13"/>
    <col collapsed="false" customWidth="true" hidden="false" outlineLevel="0" max="15112" min="15112" style="79" width="50.73"/>
    <col collapsed="false" customWidth="true" hidden="false" outlineLevel="0" max="15113" min="15113" style="79" width="5.6"/>
    <col collapsed="false" customWidth="true" hidden="false" outlineLevel="0" max="15114" min="15114" style="79" width="6.26"/>
    <col collapsed="false" customWidth="true" hidden="false" outlineLevel="0" max="15115" min="15115" style="79" width="6.13"/>
    <col collapsed="false" customWidth="true" hidden="false" outlineLevel="0" max="15116" min="15116" style="79" width="6.4"/>
    <col collapsed="false" customWidth="false" hidden="false" outlineLevel="0" max="15367" min="15117" style="79" width="9.13"/>
    <col collapsed="false" customWidth="true" hidden="false" outlineLevel="0" max="15368" min="15368" style="79" width="50.73"/>
    <col collapsed="false" customWidth="true" hidden="false" outlineLevel="0" max="15369" min="15369" style="79" width="5.6"/>
    <col collapsed="false" customWidth="true" hidden="false" outlineLevel="0" max="15370" min="15370" style="79" width="6.26"/>
    <col collapsed="false" customWidth="true" hidden="false" outlineLevel="0" max="15371" min="15371" style="79" width="6.13"/>
    <col collapsed="false" customWidth="true" hidden="false" outlineLevel="0" max="15372" min="15372" style="79" width="6.4"/>
    <col collapsed="false" customWidth="false" hidden="false" outlineLevel="0" max="15623" min="15373" style="79" width="9.13"/>
    <col collapsed="false" customWidth="true" hidden="false" outlineLevel="0" max="15624" min="15624" style="79" width="50.73"/>
    <col collapsed="false" customWidth="true" hidden="false" outlineLevel="0" max="15625" min="15625" style="79" width="5.6"/>
    <col collapsed="false" customWidth="true" hidden="false" outlineLevel="0" max="15626" min="15626" style="79" width="6.26"/>
    <col collapsed="false" customWidth="true" hidden="false" outlineLevel="0" max="15627" min="15627" style="79" width="6.13"/>
    <col collapsed="false" customWidth="true" hidden="false" outlineLevel="0" max="15628" min="15628" style="79" width="6.4"/>
    <col collapsed="false" customWidth="false" hidden="false" outlineLevel="0" max="15879" min="15629" style="79" width="9.13"/>
    <col collapsed="false" customWidth="true" hidden="false" outlineLevel="0" max="15880" min="15880" style="79" width="50.73"/>
    <col collapsed="false" customWidth="true" hidden="false" outlineLevel="0" max="15881" min="15881" style="79" width="5.6"/>
    <col collapsed="false" customWidth="true" hidden="false" outlineLevel="0" max="15882" min="15882" style="79" width="6.26"/>
    <col collapsed="false" customWidth="true" hidden="false" outlineLevel="0" max="15883" min="15883" style="79" width="6.13"/>
    <col collapsed="false" customWidth="true" hidden="false" outlineLevel="0" max="15884" min="15884" style="79" width="6.4"/>
    <col collapsed="false" customWidth="false" hidden="false" outlineLevel="0" max="16135" min="15885" style="79" width="9.13"/>
    <col collapsed="false" customWidth="true" hidden="false" outlineLevel="0" max="16136" min="16136" style="79" width="50.73"/>
    <col collapsed="false" customWidth="true" hidden="false" outlineLevel="0" max="16137" min="16137" style="79" width="5.6"/>
    <col collapsed="false" customWidth="true" hidden="false" outlineLevel="0" max="16138" min="16138" style="79" width="6.26"/>
    <col collapsed="false" customWidth="true" hidden="false" outlineLevel="0" max="16139" min="16139" style="79" width="6.13"/>
    <col collapsed="false" customWidth="true" hidden="false" outlineLevel="0" max="16140" min="16140" style="79" width="6.4"/>
    <col collapsed="false" customWidth="false" hidden="false" outlineLevel="0" max="16384" min="16141" style="79" width="9.13"/>
  </cols>
  <sheetData>
    <row r="1" customFormat="false" ht="17.25" hidden="false" customHeight="true" outlineLevel="0" collapsed="false">
      <c r="A1" s="81" t="s">
        <v>730</v>
      </c>
      <c r="B1" s="81" t="s">
        <v>731</v>
      </c>
      <c r="C1" s="82" t="s">
        <v>732</v>
      </c>
      <c r="D1" s="82"/>
      <c r="E1" s="82"/>
      <c r="F1" s="82"/>
      <c r="G1" s="82"/>
      <c r="H1" s="82"/>
      <c r="I1" s="82"/>
      <c r="J1" s="81" t="s">
        <v>535</v>
      </c>
      <c r="K1" s="81" t="s">
        <v>733</v>
      </c>
      <c r="L1" s="81" t="s">
        <v>734</v>
      </c>
      <c r="M1" s="81" t="s">
        <v>735</v>
      </c>
    </row>
    <row r="2" customFormat="false" ht="17.25" hidden="false" customHeight="true" outlineLevel="0" collapsed="false">
      <c r="A2" s="81"/>
      <c r="B2" s="81"/>
      <c r="C2" s="82" t="s">
        <v>660</v>
      </c>
      <c r="D2" s="82" t="s">
        <v>736</v>
      </c>
      <c r="E2" s="82" t="s">
        <v>661</v>
      </c>
      <c r="F2" s="82" t="s">
        <v>737</v>
      </c>
      <c r="G2" s="82" t="s">
        <v>90</v>
      </c>
      <c r="H2" s="82" t="s">
        <v>738</v>
      </c>
      <c r="I2" s="82" t="s">
        <v>530</v>
      </c>
      <c r="J2" s="81"/>
      <c r="K2" s="81"/>
      <c r="L2" s="81"/>
      <c r="M2" s="81"/>
    </row>
    <row r="3" customFormat="false" ht="17.25" hidden="false" customHeight="false" outlineLevel="0" collapsed="false">
      <c r="A3" s="83" t="s">
        <v>739</v>
      </c>
      <c r="B3" s="83" t="s">
        <v>740</v>
      </c>
      <c r="C3" s="83" t="n">
        <v>77</v>
      </c>
      <c r="D3" s="83" t="n">
        <f aca="false">ROUND(AVERAGE(C3,E3),0)</f>
        <v>82</v>
      </c>
      <c r="E3" s="83" t="n">
        <v>86</v>
      </c>
      <c r="F3" s="83" t="n">
        <f aca="false">ROUND(AVERAGE(E3,G3),0)</f>
        <v>89</v>
      </c>
      <c r="G3" s="83" t="n">
        <v>91</v>
      </c>
      <c r="H3" s="83" t="n">
        <f aca="false">ROUND(AVERAGE(G3,I3),0)</f>
        <v>93</v>
      </c>
      <c r="I3" s="83" t="n">
        <v>94</v>
      </c>
      <c r="J3" s="84" t="s">
        <v>16</v>
      </c>
      <c r="K3" s="84" t="s">
        <v>181</v>
      </c>
      <c r="L3" s="84" t="s">
        <v>202</v>
      </c>
      <c r="M3" s="85" t="str">
        <f aca="false">J3&amp;"_"&amp;K3&amp;"_"&amp;L3</f>
        <v>OP_U_X</v>
      </c>
    </row>
    <row r="4" customFormat="false" ht="17.25" hidden="false" customHeight="false" outlineLevel="0" collapsed="false">
      <c r="A4" s="83" t="s">
        <v>741</v>
      </c>
      <c r="B4" s="83" t="s">
        <v>742</v>
      </c>
      <c r="C4" s="83" t="n">
        <v>76</v>
      </c>
      <c r="D4" s="83" t="n">
        <f aca="false">ROUND(AVERAGE(C4,E4),0)</f>
        <v>81</v>
      </c>
      <c r="E4" s="83" t="n">
        <v>85</v>
      </c>
      <c r="F4" s="83" t="n">
        <f aca="false">ROUND(AVERAGE(E4,G4),0)</f>
        <v>88</v>
      </c>
      <c r="G4" s="83" t="n">
        <v>90</v>
      </c>
      <c r="H4" s="83" t="n">
        <f aca="false">ROUND(AVERAGE(G4,I4),0)</f>
        <v>92</v>
      </c>
      <c r="I4" s="83" t="n">
        <v>93</v>
      </c>
      <c r="J4" s="84" t="s">
        <v>16</v>
      </c>
      <c r="K4" s="84" t="s">
        <v>743</v>
      </c>
      <c r="L4" s="84" t="s">
        <v>546</v>
      </c>
      <c r="M4" s="85" t="str">
        <f aca="false">J4&amp;"_"&amp;K4&amp;"_"&amp;L4</f>
        <v>OP_UPZ_S</v>
      </c>
    </row>
    <row r="5" customFormat="false" ht="17.25" hidden="false" customHeight="false" outlineLevel="0" collapsed="false">
      <c r="A5" s="83" t="s">
        <v>744</v>
      </c>
      <c r="B5" s="83" t="s">
        <v>745</v>
      </c>
      <c r="C5" s="83" t="n">
        <v>74</v>
      </c>
      <c r="D5" s="83" t="n">
        <f aca="false">ROUND(AVERAGE(C5,E5),0)</f>
        <v>79</v>
      </c>
      <c r="E5" s="83" t="n">
        <v>83</v>
      </c>
      <c r="F5" s="83" t="n">
        <f aca="false">ROUND(AVERAGE(E5,G5),0)</f>
        <v>86</v>
      </c>
      <c r="G5" s="83" t="n">
        <v>88</v>
      </c>
      <c r="H5" s="83" t="n">
        <f aca="false">ROUND(AVERAGE(G5,I5),0)</f>
        <v>89</v>
      </c>
      <c r="I5" s="83" t="n">
        <v>90</v>
      </c>
      <c r="J5" s="84" t="s">
        <v>16</v>
      </c>
      <c r="K5" s="84" t="s">
        <v>743</v>
      </c>
      <c r="L5" s="84" t="s">
        <v>530</v>
      </c>
      <c r="M5" s="85" t="str">
        <f aca="false">J5&amp;"_"&amp;K5&amp;"_"&amp;L5</f>
        <v>OP_UPZ_D</v>
      </c>
    </row>
    <row r="6" customFormat="false" ht="17.25" hidden="false" customHeight="false" outlineLevel="0" collapsed="false">
      <c r="A6" s="83" t="s">
        <v>746</v>
      </c>
      <c r="B6" s="83" t="s">
        <v>747</v>
      </c>
      <c r="C6" s="83" t="n">
        <v>72</v>
      </c>
      <c r="D6" s="83" t="n">
        <f aca="false">ROUND(AVERAGE(C6,E6),0)</f>
        <v>77</v>
      </c>
      <c r="E6" s="83" t="n">
        <v>81</v>
      </c>
      <c r="F6" s="83" t="n">
        <f aca="false">ROUND(AVERAGE(E6,G6),0)</f>
        <v>85</v>
      </c>
      <c r="G6" s="83" t="n">
        <v>88</v>
      </c>
      <c r="H6" s="83" t="n">
        <f aca="false">ROUND(AVERAGE(G6,I6),0)</f>
        <v>90</v>
      </c>
      <c r="I6" s="83" t="n">
        <v>91</v>
      </c>
      <c r="J6" s="84" t="s">
        <v>16</v>
      </c>
      <c r="K6" s="84" t="s">
        <v>541</v>
      </c>
      <c r="L6" s="84" t="s">
        <v>546</v>
      </c>
      <c r="M6" s="85" t="str">
        <f aca="false">J6&amp;"_"&amp;K6&amp;"_"&amp;L6</f>
        <v>OP_SPR_S</v>
      </c>
    </row>
    <row r="7" customFormat="false" ht="17.25" hidden="false" customHeight="false" outlineLevel="0" collapsed="false">
      <c r="A7" s="83" t="s">
        <v>748</v>
      </c>
      <c r="B7" s="83" t="s">
        <v>749</v>
      </c>
      <c r="C7" s="83" t="n">
        <v>67</v>
      </c>
      <c r="D7" s="83" t="n">
        <f aca="false">ROUND(AVERAGE(C7,E7),0)</f>
        <v>73</v>
      </c>
      <c r="E7" s="83" t="n">
        <v>78</v>
      </c>
      <c r="F7" s="83" t="n">
        <f aca="false">ROUND(AVERAGE(E7,G7),0)</f>
        <v>82</v>
      </c>
      <c r="G7" s="83" t="n">
        <v>85</v>
      </c>
      <c r="H7" s="83" t="n">
        <f aca="false">ROUND(AVERAGE(G7,I7),0)</f>
        <v>87</v>
      </c>
      <c r="I7" s="83" t="n">
        <v>89</v>
      </c>
      <c r="J7" s="84" t="s">
        <v>16</v>
      </c>
      <c r="K7" s="84" t="s">
        <v>541</v>
      </c>
      <c r="L7" s="84" t="s">
        <v>530</v>
      </c>
      <c r="M7" s="85" t="str">
        <f aca="false">J7&amp;"_"&amp;K7&amp;"_"&amp;L7</f>
        <v>OP_SPR_D</v>
      </c>
    </row>
    <row r="8" customFormat="false" ht="17.25" hidden="false" customHeight="false" outlineLevel="0" collapsed="false">
      <c r="A8" s="83" t="s">
        <v>750</v>
      </c>
      <c r="B8" s="83" t="s">
        <v>751</v>
      </c>
      <c r="C8" s="83" t="n">
        <v>71</v>
      </c>
      <c r="D8" s="83" t="n">
        <f aca="false">ROUND(AVERAGE(C8,E8),0)</f>
        <v>76</v>
      </c>
      <c r="E8" s="83" t="n">
        <v>80</v>
      </c>
      <c r="F8" s="83" t="n">
        <f aca="false">ROUND(AVERAGE(E8,G8),0)</f>
        <v>84</v>
      </c>
      <c r="G8" s="83" t="n">
        <v>87</v>
      </c>
      <c r="H8" s="83" t="n">
        <f aca="false">ROUND(AVERAGE(G8,I8),0)</f>
        <v>89</v>
      </c>
      <c r="I8" s="83" t="n">
        <v>90</v>
      </c>
      <c r="J8" s="84" t="s">
        <v>16</v>
      </c>
      <c r="K8" s="84" t="s">
        <v>752</v>
      </c>
      <c r="L8" s="84" t="s">
        <v>546</v>
      </c>
      <c r="M8" s="85" t="str">
        <f aca="false">J8&amp;"_"&amp;K8&amp;"_"&amp;L8</f>
        <v>OP_SPRPZ_S</v>
      </c>
    </row>
    <row r="9" customFormat="false" ht="17.25" hidden="false" customHeight="false" outlineLevel="0" collapsed="false">
      <c r="A9" s="83" t="s">
        <v>753</v>
      </c>
      <c r="B9" s="83" t="s">
        <v>754</v>
      </c>
      <c r="C9" s="83" t="n">
        <v>64</v>
      </c>
      <c r="D9" s="83" t="n">
        <f aca="false">ROUND(AVERAGE(C9,E9),0)</f>
        <v>70</v>
      </c>
      <c r="E9" s="83" t="n">
        <v>75</v>
      </c>
      <c r="F9" s="83" t="n">
        <f aca="false">ROUND(AVERAGE(E9,G9),0)</f>
        <v>79</v>
      </c>
      <c r="G9" s="83" t="n">
        <v>82</v>
      </c>
      <c r="H9" s="83" t="n">
        <f aca="false">ROUND(AVERAGE(G9,I9),0)</f>
        <v>84</v>
      </c>
      <c r="I9" s="83" t="n">
        <v>85</v>
      </c>
      <c r="J9" s="84" t="s">
        <v>16</v>
      </c>
      <c r="K9" s="84" t="s">
        <v>752</v>
      </c>
      <c r="L9" s="84" t="s">
        <v>530</v>
      </c>
      <c r="M9" s="85" t="str">
        <f aca="false">J9&amp;"_"&amp;K9&amp;"_"&amp;L9</f>
        <v>OP_SPRPZ_D</v>
      </c>
    </row>
    <row r="10" customFormat="false" ht="17.25" hidden="false" customHeight="false" outlineLevel="0" collapsed="false">
      <c r="A10" s="83" t="s">
        <v>755</v>
      </c>
      <c r="B10" s="83" t="s">
        <v>756</v>
      </c>
      <c r="C10" s="83" t="n">
        <v>70</v>
      </c>
      <c r="D10" s="83" t="n">
        <f aca="false">ROUND(AVERAGE(C10,E10),0)</f>
        <v>75</v>
      </c>
      <c r="E10" s="83" t="n">
        <v>79</v>
      </c>
      <c r="F10" s="83" t="n">
        <f aca="false">ROUND(AVERAGE(E10,G10),0)</f>
        <v>82</v>
      </c>
      <c r="G10" s="83" t="n">
        <v>84</v>
      </c>
      <c r="H10" s="83" t="n">
        <f aca="false">ROUND(AVERAGE(G10,I10),0)</f>
        <v>86</v>
      </c>
      <c r="I10" s="83" t="n">
        <v>88</v>
      </c>
      <c r="J10" s="84" t="s">
        <v>16</v>
      </c>
      <c r="K10" s="84" t="s">
        <v>757</v>
      </c>
      <c r="L10" s="84" t="s">
        <v>546</v>
      </c>
      <c r="M10" s="85" t="str">
        <f aca="false">J10&amp;"_"&amp;K10&amp;"_"&amp;L10</f>
        <v>OP_SVR_S</v>
      </c>
    </row>
    <row r="11" customFormat="false" ht="17.25" hidden="false" customHeight="false" outlineLevel="0" collapsed="false">
      <c r="A11" s="83" t="s">
        <v>758</v>
      </c>
      <c r="B11" s="83" t="s">
        <v>759</v>
      </c>
      <c r="C11" s="83" t="n">
        <v>65</v>
      </c>
      <c r="D11" s="83" t="n">
        <f aca="false">ROUND(AVERAGE(C11,E11),0)</f>
        <v>70</v>
      </c>
      <c r="E11" s="83" t="n">
        <v>75</v>
      </c>
      <c r="F11" s="83" t="n">
        <f aca="false">ROUND(AVERAGE(E11,G11),0)</f>
        <v>79</v>
      </c>
      <c r="G11" s="83" t="n">
        <v>82</v>
      </c>
      <c r="H11" s="83" t="n">
        <f aca="false">ROUND(AVERAGE(G11,I11),0)</f>
        <v>84</v>
      </c>
      <c r="I11" s="83" t="n">
        <v>86</v>
      </c>
      <c r="J11" s="84" t="s">
        <v>16</v>
      </c>
      <c r="K11" s="84" t="s">
        <v>757</v>
      </c>
      <c r="L11" s="84" t="s">
        <v>530</v>
      </c>
      <c r="M11" s="85" t="str">
        <f aca="false">J11&amp;"_"&amp;K11&amp;"_"&amp;L11</f>
        <v>OP_SVR_D</v>
      </c>
    </row>
    <row r="12" customFormat="false" ht="17.25" hidden="false" customHeight="false" outlineLevel="0" collapsed="false">
      <c r="A12" s="83" t="s">
        <v>760</v>
      </c>
      <c r="B12" s="83" t="s">
        <v>761</v>
      </c>
      <c r="C12" s="83" t="n">
        <v>69</v>
      </c>
      <c r="D12" s="83" t="n">
        <f aca="false">ROUND(AVERAGE(C12,E12),0)</f>
        <v>74</v>
      </c>
      <c r="E12" s="83" t="n">
        <v>78</v>
      </c>
      <c r="F12" s="83" t="n">
        <f aca="false">ROUND(AVERAGE(E12,G12),0)</f>
        <v>81</v>
      </c>
      <c r="G12" s="83" t="n">
        <v>83</v>
      </c>
      <c r="H12" s="83" t="n">
        <f aca="false">ROUND(AVERAGE(G12,I12),0)</f>
        <v>85</v>
      </c>
      <c r="I12" s="83" t="n">
        <v>87</v>
      </c>
      <c r="J12" s="84" t="s">
        <v>16</v>
      </c>
      <c r="K12" s="84" t="s">
        <v>762</v>
      </c>
      <c r="L12" s="84" t="s">
        <v>546</v>
      </c>
      <c r="M12" s="85" t="str">
        <f aca="false">J12&amp;"_"&amp;K12&amp;"_"&amp;L12</f>
        <v>OP_SVRPZ_S</v>
      </c>
    </row>
    <row r="13" customFormat="false" ht="17.25" hidden="false" customHeight="false" outlineLevel="0" collapsed="false">
      <c r="A13" s="83" t="s">
        <v>763</v>
      </c>
      <c r="B13" s="83" t="s">
        <v>764</v>
      </c>
      <c r="C13" s="83" t="n">
        <v>64</v>
      </c>
      <c r="D13" s="83" t="n">
        <f aca="false">ROUND(AVERAGE(C13,E13),0)</f>
        <v>69</v>
      </c>
      <c r="E13" s="83" t="n">
        <v>74</v>
      </c>
      <c r="F13" s="83" t="n">
        <f aca="false">ROUND(AVERAGE(E13,G13),0)</f>
        <v>78</v>
      </c>
      <c r="G13" s="83" t="n">
        <v>81</v>
      </c>
      <c r="H13" s="83" t="n">
        <f aca="false">ROUND(AVERAGE(G13,I13),0)</f>
        <v>83</v>
      </c>
      <c r="I13" s="83" t="n">
        <v>85</v>
      </c>
      <c r="J13" s="84" t="s">
        <v>16</v>
      </c>
      <c r="K13" s="84" t="s">
        <v>762</v>
      </c>
      <c r="L13" s="84" t="s">
        <v>530</v>
      </c>
      <c r="M13" s="85" t="str">
        <f aca="false">J13&amp;"_"&amp;K13&amp;"_"&amp;L13</f>
        <v>OP_SVRPZ_D</v>
      </c>
    </row>
    <row r="14" customFormat="false" ht="17.25" hidden="false" customHeight="false" outlineLevel="0" collapsed="false">
      <c r="A14" s="83" t="s">
        <v>765</v>
      </c>
      <c r="B14" s="83" t="s">
        <v>766</v>
      </c>
      <c r="C14" s="83" t="n">
        <v>66</v>
      </c>
      <c r="D14" s="83" t="n">
        <f aca="false">ROUND(AVERAGE(C14,E14),0)</f>
        <v>70</v>
      </c>
      <c r="E14" s="83" t="n">
        <v>74</v>
      </c>
      <c r="F14" s="83" t="n">
        <f aca="false">ROUND(AVERAGE(E14,G14),0)</f>
        <v>77</v>
      </c>
      <c r="G14" s="83" t="n">
        <v>80</v>
      </c>
      <c r="H14" s="83" t="n">
        <f aca="false">ROUND(AVERAGE(G14,I14),0)</f>
        <v>81</v>
      </c>
      <c r="I14" s="83" t="n">
        <v>82</v>
      </c>
      <c r="J14" s="84" t="s">
        <v>16</v>
      </c>
      <c r="K14" s="84" t="s">
        <v>767</v>
      </c>
      <c r="L14" s="84" t="s">
        <v>546</v>
      </c>
      <c r="M14" s="85" t="str">
        <f aca="false">J14&amp;"_"&amp;K14&amp;"_"&amp;L14</f>
        <v>OP_SVRTE_S</v>
      </c>
    </row>
    <row r="15" customFormat="false" ht="17.25" hidden="false" customHeight="false" outlineLevel="0" collapsed="false">
      <c r="A15" s="83" t="s">
        <v>768</v>
      </c>
      <c r="B15" s="83" t="s">
        <v>769</v>
      </c>
      <c r="C15" s="83" t="n">
        <v>62</v>
      </c>
      <c r="D15" s="83" t="n">
        <f aca="false">ROUND(AVERAGE(C15,E15),0)</f>
        <v>67</v>
      </c>
      <c r="E15" s="83" t="n">
        <v>71</v>
      </c>
      <c r="F15" s="83" t="n">
        <f aca="false">ROUND(AVERAGE(E15,G15),0)</f>
        <v>75</v>
      </c>
      <c r="G15" s="83" t="n">
        <v>78</v>
      </c>
      <c r="H15" s="83" t="n">
        <f aca="false">ROUND(AVERAGE(G15,I15),0)</f>
        <v>80</v>
      </c>
      <c r="I15" s="83" t="n">
        <v>81</v>
      </c>
      <c r="J15" s="84" t="s">
        <v>16</v>
      </c>
      <c r="K15" s="84" t="s">
        <v>767</v>
      </c>
      <c r="L15" s="84" t="s">
        <v>530</v>
      </c>
      <c r="M15" s="85" t="str">
        <f aca="false">J15&amp;"_"&amp;K15&amp;"_"&amp;L15</f>
        <v>OP_SVRTE_D</v>
      </c>
    </row>
    <row r="16" customFormat="false" ht="17.25" hidden="false" customHeight="false" outlineLevel="0" collapsed="false">
      <c r="A16" s="83" t="s">
        <v>770</v>
      </c>
      <c r="B16" s="83" t="s">
        <v>771</v>
      </c>
      <c r="C16" s="83" t="n">
        <v>65</v>
      </c>
      <c r="D16" s="83" t="n">
        <f aca="false">ROUND(AVERAGE(C16,E16),0)</f>
        <v>69</v>
      </c>
      <c r="E16" s="83" t="n">
        <v>73</v>
      </c>
      <c r="F16" s="83" t="n">
        <f aca="false">ROUND(AVERAGE(E16,G16),0)</f>
        <v>76</v>
      </c>
      <c r="G16" s="83" t="n">
        <v>79</v>
      </c>
      <c r="H16" s="83" t="n">
        <f aca="false">ROUND(AVERAGE(G16,I16),0)</f>
        <v>80</v>
      </c>
      <c r="I16" s="83" t="n">
        <v>81</v>
      </c>
      <c r="J16" s="84" t="s">
        <v>16</v>
      </c>
      <c r="K16" s="84" t="s">
        <v>772</v>
      </c>
      <c r="L16" s="84" t="s">
        <v>546</v>
      </c>
      <c r="M16" s="85" t="str">
        <f aca="false">J16&amp;"_"&amp;K16&amp;"_"&amp;L16</f>
        <v>OP_SVRTEPZ_S</v>
      </c>
    </row>
    <row r="17" customFormat="false" ht="17.25" hidden="false" customHeight="false" outlineLevel="0" collapsed="false">
      <c r="A17" s="83" t="s">
        <v>773</v>
      </c>
      <c r="B17" s="83" t="s">
        <v>774</v>
      </c>
      <c r="C17" s="83" t="n">
        <v>61</v>
      </c>
      <c r="D17" s="83" t="n">
        <f aca="false">ROUND(AVERAGE(C17,E17),0)</f>
        <v>66</v>
      </c>
      <c r="E17" s="83" t="n">
        <v>70</v>
      </c>
      <c r="F17" s="83" t="n">
        <f aca="false">ROUND(AVERAGE(E17,G17),0)</f>
        <v>74</v>
      </c>
      <c r="G17" s="83" t="n">
        <v>77</v>
      </c>
      <c r="H17" s="83" t="n">
        <f aca="false">ROUND(AVERAGE(G17,I17),0)</f>
        <v>79</v>
      </c>
      <c r="I17" s="83" t="n">
        <v>80</v>
      </c>
      <c r="J17" s="84" t="s">
        <v>16</v>
      </c>
      <c r="K17" s="84" t="s">
        <v>772</v>
      </c>
      <c r="L17" s="84" t="s">
        <v>530</v>
      </c>
      <c r="M17" s="85" t="str">
        <f aca="false">J17&amp;"_"&amp;K17&amp;"_"&amp;L17</f>
        <v>OP_SVRTEPZ_D</v>
      </c>
    </row>
    <row r="18" customFormat="false" ht="26.25" hidden="false" customHeight="true" outlineLevel="0" collapsed="false">
      <c r="A18" s="83" t="s">
        <v>775</v>
      </c>
      <c r="B18" s="83" t="s">
        <v>776</v>
      </c>
      <c r="C18" s="83" t="n">
        <v>65</v>
      </c>
      <c r="D18" s="83" t="n">
        <f aca="false">ROUND(AVERAGE(C18,E18),0)</f>
        <v>71</v>
      </c>
      <c r="E18" s="83" t="n">
        <v>76</v>
      </c>
      <c r="F18" s="83" t="n">
        <f aca="false">ROUND(AVERAGE(E18,G18),0)</f>
        <v>80</v>
      </c>
      <c r="G18" s="83" t="n">
        <v>84</v>
      </c>
      <c r="H18" s="83" t="n">
        <f aca="false">ROUND(AVERAGE(G18,I18),0)</f>
        <v>86</v>
      </c>
      <c r="I18" s="83" t="n">
        <v>88</v>
      </c>
      <c r="J18" s="84" t="s">
        <v>16</v>
      </c>
      <c r="K18" s="84" t="s">
        <v>777</v>
      </c>
      <c r="L18" s="84" t="s">
        <v>546</v>
      </c>
      <c r="M18" s="85" t="str">
        <f aca="false">J18&amp;"_"&amp;K18&amp;"_"&amp;L18</f>
        <v>OP_UPR_S</v>
      </c>
    </row>
    <row r="19" customFormat="false" ht="17.25" hidden="false" customHeight="false" outlineLevel="0" collapsed="false">
      <c r="A19" s="83" t="s">
        <v>778</v>
      </c>
      <c r="B19" s="83" t="s">
        <v>779</v>
      </c>
      <c r="C19" s="83" t="n">
        <v>63</v>
      </c>
      <c r="D19" s="83" t="n">
        <f aca="false">ROUND(AVERAGE(C19,E19),0)</f>
        <v>69</v>
      </c>
      <c r="E19" s="83" t="n">
        <v>75</v>
      </c>
      <c r="F19" s="83" t="n">
        <f aca="false">ROUND(AVERAGE(E19,G19),0)</f>
        <v>79</v>
      </c>
      <c r="G19" s="83" t="n">
        <v>83</v>
      </c>
      <c r="H19" s="83" t="n">
        <f aca="false">ROUND(AVERAGE(G19,I19),0)</f>
        <v>85</v>
      </c>
      <c r="I19" s="83" t="n">
        <v>87</v>
      </c>
      <c r="J19" s="84" t="s">
        <v>16</v>
      </c>
      <c r="K19" s="84" t="s">
        <v>777</v>
      </c>
      <c r="L19" s="84" t="s">
        <v>530</v>
      </c>
      <c r="M19" s="85" t="str">
        <f aca="false">J19&amp;"_"&amp;K19&amp;"_"&amp;L19</f>
        <v>OP_UPR_D</v>
      </c>
    </row>
    <row r="20" customFormat="false" ht="17.25" hidden="false" customHeight="false" outlineLevel="0" collapsed="false">
      <c r="A20" s="83" t="s">
        <v>780</v>
      </c>
      <c r="B20" s="83" t="s">
        <v>781</v>
      </c>
      <c r="C20" s="83" t="n">
        <v>64</v>
      </c>
      <c r="D20" s="83" t="n">
        <f aca="false">ROUND(AVERAGE(C20,E20),0)</f>
        <v>70</v>
      </c>
      <c r="E20" s="83" t="n">
        <v>75</v>
      </c>
      <c r="F20" s="83" t="n">
        <f aca="false">ROUND(AVERAGE(E20,G20),0)</f>
        <v>79</v>
      </c>
      <c r="G20" s="83" t="n">
        <v>83</v>
      </c>
      <c r="H20" s="83" t="n">
        <f aca="false">ROUND(AVERAGE(G20,I20),0)</f>
        <v>85</v>
      </c>
      <c r="I20" s="83" t="n">
        <v>86</v>
      </c>
      <c r="J20" s="84" t="s">
        <v>16</v>
      </c>
      <c r="K20" s="84" t="s">
        <v>782</v>
      </c>
      <c r="L20" s="84" t="s">
        <v>546</v>
      </c>
      <c r="M20" s="85" t="str">
        <f aca="false">J20&amp;"_"&amp;K20&amp;"_"&amp;L20</f>
        <v>OP_UPRPZ_S</v>
      </c>
    </row>
    <row r="21" customFormat="false" ht="17.25" hidden="false" customHeight="false" outlineLevel="0" collapsed="false">
      <c r="A21" s="83" t="s">
        <v>783</v>
      </c>
      <c r="B21" s="83" t="s">
        <v>784</v>
      </c>
      <c r="C21" s="83" t="n">
        <v>60</v>
      </c>
      <c r="D21" s="83" t="n">
        <f aca="false">ROUND(AVERAGE(C21,E21),0)</f>
        <v>66</v>
      </c>
      <c r="E21" s="83" t="n">
        <v>72</v>
      </c>
      <c r="F21" s="83" t="n">
        <f aca="false">ROUND(AVERAGE(E21,G21),0)</f>
        <v>76</v>
      </c>
      <c r="G21" s="83" t="n">
        <v>80</v>
      </c>
      <c r="H21" s="83" t="n">
        <f aca="false">ROUND(AVERAGE(G21,I21),0)</f>
        <v>82</v>
      </c>
      <c r="I21" s="83" t="n">
        <v>84</v>
      </c>
      <c r="J21" s="84" t="s">
        <v>16</v>
      </c>
      <c r="K21" s="84" t="s">
        <v>782</v>
      </c>
      <c r="L21" s="84" t="s">
        <v>530</v>
      </c>
      <c r="M21" s="85" t="str">
        <f aca="false">J21&amp;"_"&amp;K21&amp;"_"&amp;L21</f>
        <v>OP_UPRPZ_D</v>
      </c>
    </row>
    <row r="22" customFormat="false" ht="17.25" hidden="false" customHeight="false" outlineLevel="0" collapsed="false">
      <c r="A22" s="83" t="s">
        <v>785</v>
      </c>
      <c r="B22" s="83" t="s">
        <v>786</v>
      </c>
      <c r="C22" s="83" t="n">
        <v>63</v>
      </c>
      <c r="D22" s="83" t="n">
        <f aca="false">ROUND(AVERAGE(C22,E22),0)</f>
        <v>69</v>
      </c>
      <c r="E22" s="83" t="n">
        <v>74</v>
      </c>
      <c r="F22" s="83" t="n">
        <f aca="false">ROUND(AVERAGE(E22,G22),0)</f>
        <v>78</v>
      </c>
      <c r="G22" s="83" t="n">
        <v>82</v>
      </c>
      <c r="H22" s="83" t="n">
        <f aca="false">ROUND(AVERAGE(G22,I22),0)</f>
        <v>84</v>
      </c>
      <c r="I22" s="83" t="n">
        <v>85</v>
      </c>
      <c r="J22" s="84" t="s">
        <v>16</v>
      </c>
      <c r="K22" s="84" t="s">
        <v>787</v>
      </c>
      <c r="L22" s="84" t="s">
        <v>546</v>
      </c>
      <c r="M22" s="85" t="str">
        <f aca="false">J22&amp;"_"&amp;K22&amp;"_"&amp;L22</f>
        <v>OP_UVR_S</v>
      </c>
    </row>
    <row r="23" customFormat="false" ht="17.25" hidden="false" customHeight="false" outlineLevel="0" collapsed="false">
      <c r="A23" s="83" t="s">
        <v>788</v>
      </c>
      <c r="B23" s="83" t="s">
        <v>789</v>
      </c>
      <c r="C23" s="83" t="n">
        <v>61</v>
      </c>
      <c r="D23" s="83" t="n">
        <f aca="false">ROUND(AVERAGE(C23,E23),0)</f>
        <v>67</v>
      </c>
      <c r="E23" s="83" t="n">
        <v>73</v>
      </c>
      <c r="F23" s="83" t="n">
        <f aca="false">ROUND(AVERAGE(E23,G23),0)</f>
        <v>77</v>
      </c>
      <c r="G23" s="83" t="n">
        <v>81</v>
      </c>
      <c r="H23" s="83" t="n">
        <f aca="false">ROUND(AVERAGE(G23,I23),0)</f>
        <v>83</v>
      </c>
      <c r="I23" s="83" t="n">
        <v>84</v>
      </c>
      <c r="J23" s="84" t="s">
        <v>16</v>
      </c>
      <c r="K23" s="84" t="s">
        <v>787</v>
      </c>
      <c r="L23" s="84" t="s">
        <v>530</v>
      </c>
      <c r="M23" s="85" t="str">
        <f aca="false">J23&amp;"_"&amp;K23&amp;"_"&amp;L23</f>
        <v>OP_UVR_D</v>
      </c>
    </row>
    <row r="24" customFormat="false" ht="17.25" hidden="false" customHeight="false" outlineLevel="0" collapsed="false">
      <c r="A24" s="83" t="s">
        <v>790</v>
      </c>
      <c r="B24" s="83" t="s">
        <v>791</v>
      </c>
      <c r="C24" s="83" t="n">
        <v>62</v>
      </c>
      <c r="D24" s="83" t="n">
        <f aca="false">ROUND(AVERAGE(C24,E24),0)</f>
        <v>68</v>
      </c>
      <c r="E24" s="83" t="n">
        <v>73</v>
      </c>
      <c r="F24" s="83" t="n">
        <f aca="false">ROUND(AVERAGE(E24,G24),0)</f>
        <v>77</v>
      </c>
      <c r="G24" s="83" t="n">
        <v>81</v>
      </c>
      <c r="H24" s="83" t="n">
        <f aca="false">ROUND(AVERAGE(G24,I24),0)</f>
        <v>83</v>
      </c>
      <c r="I24" s="83" t="n">
        <v>84</v>
      </c>
      <c r="J24" s="84" t="s">
        <v>16</v>
      </c>
      <c r="K24" s="84" t="s">
        <v>792</v>
      </c>
      <c r="L24" s="84" t="s">
        <v>546</v>
      </c>
      <c r="M24" s="85" t="str">
        <f aca="false">J24&amp;"_"&amp;K24&amp;"_"&amp;L24</f>
        <v>OP_UVRPZ_S</v>
      </c>
    </row>
    <row r="25" customFormat="false" ht="17.25" hidden="false" customHeight="false" outlineLevel="0" collapsed="false">
      <c r="A25" s="83" t="s">
        <v>793</v>
      </c>
      <c r="B25" s="83" t="s">
        <v>794</v>
      </c>
      <c r="C25" s="83" t="n">
        <v>60</v>
      </c>
      <c r="D25" s="83" t="n">
        <f aca="false">ROUND(AVERAGE(C25,E25),0)</f>
        <v>66</v>
      </c>
      <c r="E25" s="83" t="n">
        <v>72</v>
      </c>
      <c r="F25" s="83" t="n">
        <f aca="false">ROUND(AVERAGE(E25,G25),0)</f>
        <v>76</v>
      </c>
      <c r="G25" s="83" t="n">
        <v>80</v>
      </c>
      <c r="H25" s="83" t="n">
        <f aca="false">ROUND(AVERAGE(G25,I25),0)</f>
        <v>82</v>
      </c>
      <c r="I25" s="83" t="n">
        <v>83</v>
      </c>
      <c r="J25" s="84" t="s">
        <v>16</v>
      </c>
      <c r="K25" s="84" t="s">
        <v>792</v>
      </c>
      <c r="L25" s="84" t="s">
        <v>530</v>
      </c>
      <c r="M25" s="85" t="str">
        <f aca="false">J25&amp;"_"&amp;K25&amp;"_"&amp;L25</f>
        <v>OP_UVRPZ_D</v>
      </c>
    </row>
    <row r="26" customFormat="false" ht="17.25" hidden="false" customHeight="false" outlineLevel="0" collapsed="false">
      <c r="A26" s="83" t="s">
        <v>795</v>
      </c>
      <c r="B26" s="83" t="s">
        <v>796</v>
      </c>
      <c r="C26" s="83" t="n">
        <v>61</v>
      </c>
      <c r="D26" s="83" t="n">
        <f aca="false">ROUND(AVERAGE(C26,E26),0)</f>
        <v>67</v>
      </c>
      <c r="E26" s="83" t="n">
        <v>72</v>
      </c>
      <c r="F26" s="83" t="n">
        <f aca="false">ROUND(AVERAGE(E26,G26),0)</f>
        <v>76</v>
      </c>
      <c r="G26" s="83" t="n">
        <v>79</v>
      </c>
      <c r="H26" s="83" t="n">
        <f aca="false">ROUND(AVERAGE(G26,I26),0)</f>
        <v>81</v>
      </c>
      <c r="I26" s="83" t="n">
        <v>82</v>
      </c>
      <c r="J26" s="84" t="s">
        <v>16</v>
      </c>
      <c r="K26" s="84" t="s">
        <v>797</v>
      </c>
      <c r="L26" s="84" t="s">
        <v>546</v>
      </c>
      <c r="M26" s="85" t="str">
        <f aca="false">J26&amp;"_"&amp;K26&amp;"_"&amp;L26</f>
        <v>OP_UVRTE_S</v>
      </c>
    </row>
    <row r="27" customFormat="false" ht="17.25" hidden="false" customHeight="false" outlineLevel="0" collapsed="false">
      <c r="A27" s="83" t="s">
        <v>798</v>
      </c>
      <c r="B27" s="83" t="s">
        <v>799</v>
      </c>
      <c r="C27" s="83" t="n">
        <v>59</v>
      </c>
      <c r="D27" s="83" t="n">
        <f aca="false">ROUND(AVERAGE(C27,E27),0)</f>
        <v>65</v>
      </c>
      <c r="E27" s="83" t="n">
        <v>70</v>
      </c>
      <c r="F27" s="83" t="n">
        <f aca="false">ROUND(AVERAGE(E27,G27),0)</f>
        <v>74</v>
      </c>
      <c r="G27" s="83" t="n">
        <v>78</v>
      </c>
      <c r="H27" s="83" t="n">
        <f aca="false">ROUND(AVERAGE(G27,I27),0)</f>
        <v>80</v>
      </c>
      <c r="I27" s="83" t="n">
        <v>81</v>
      </c>
      <c r="J27" s="84" t="s">
        <v>16</v>
      </c>
      <c r="K27" s="84" t="s">
        <v>797</v>
      </c>
      <c r="L27" s="84" t="s">
        <v>530</v>
      </c>
      <c r="M27" s="85" t="str">
        <f aca="false">J27&amp;"_"&amp;K27&amp;"_"&amp;L27</f>
        <v>OP_UVRTE_D</v>
      </c>
    </row>
    <row r="28" customFormat="false" ht="17.25" hidden="false" customHeight="false" outlineLevel="0" collapsed="false">
      <c r="A28" s="83" t="s">
        <v>800</v>
      </c>
      <c r="B28" s="83" t="s">
        <v>801</v>
      </c>
      <c r="C28" s="83" t="n">
        <v>60</v>
      </c>
      <c r="D28" s="83" t="n">
        <f aca="false">ROUND(AVERAGE(C28,E28),0)</f>
        <v>66</v>
      </c>
      <c r="E28" s="83" t="n">
        <v>71</v>
      </c>
      <c r="F28" s="83" t="n">
        <f aca="false">ROUND(AVERAGE(E28,G28),0)</f>
        <v>75</v>
      </c>
      <c r="G28" s="83" t="n">
        <v>78</v>
      </c>
      <c r="H28" s="83" t="n">
        <f aca="false">ROUND(AVERAGE(G28,I28),0)</f>
        <v>80</v>
      </c>
      <c r="I28" s="83" t="n">
        <v>81</v>
      </c>
      <c r="J28" s="84" t="s">
        <v>16</v>
      </c>
      <c r="K28" s="84" t="s">
        <v>802</v>
      </c>
      <c r="L28" s="84" t="s">
        <v>546</v>
      </c>
      <c r="M28" s="85" t="str">
        <f aca="false">J28&amp;"_"&amp;K28&amp;"_"&amp;L28</f>
        <v>OP_UVRTEPZ_S</v>
      </c>
    </row>
    <row r="29" customFormat="false" ht="17.25" hidden="false" customHeight="false" outlineLevel="0" collapsed="false">
      <c r="A29" s="83" t="s">
        <v>803</v>
      </c>
      <c r="B29" s="83" t="s">
        <v>804</v>
      </c>
      <c r="C29" s="83" t="n">
        <v>58</v>
      </c>
      <c r="D29" s="83" t="n">
        <f aca="false">ROUND(AVERAGE(C29,E29),0)</f>
        <v>64</v>
      </c>
      <c r="E29" s="83" t="n">
        <v>69</v>
      </c>
      <c r="F29" s="83" t="n">
        <f aca="false">ROUND(AVERAGE(E29,G29),0)</f>
        <v>73</v>
      </c>
      <c r="G29" s="83" t="n">
        <v>77</v>
      </c>
      <c r="H29" s="83" t="n">
        <f aca="false">ROUND(AVERAGE(G29,I29),0)</f>
        <v>79</v>
      </c>
      <c r="I29" s="83" t="n">
        <v>80</v>
      </c>
      <c r="J29" s="84" t="s">
        <v>16</v>
      </c>
      <c r="K29" s="84" t="s">
        <v>802</v>
      </c>
      <c r="L29" s="84" t="s">
        <v>530</v>
      </c>
      <c r="M29" s="85" t="str">
        <f aca="false">J29&amp;"_"&amp;K29&amp;"_"&amp;L29</f>
        <v>OP_UVRTEPZ_D</v>
      </c>
    </row>
    <row r="30" customFormat="false" ht="26.25" hidden="false" customHeight="true" outlineLevel="0" collapsed="false">
      <c r="A30" s="83" t="s">
        <v>805</v>
      </c>
      <c r="B30" s="83" t="s">
        <v>806</v>
      </c>
      <c r="C30" s="83" t="n">
        <v>66</v>
      </c>
      <c r="D30" s="83" t="n">
        <f aca="false">ROUND(AVERAGE(C30,E30),0)</f>
        <v>72</v>
      </c>
      <c r="E30" s="83" t="n">
        <v>77</v>
      </c>
      <c r="F30" s="83" t="n">
        <f aca="false">ROUND(AVERAGE(E30,G30),0)</f>
        <v>81</v>
      </c>
      <c r="G30" s="83" t="n">
        <v>85</v>
      </c>
      <c r="H30" s="83" t="n">
        <f aca="false">ROUND(AVERAGE(G30,I30),0)</f>
        <v>87</v>
      </c>
      <c r="I30" s="83" t="n">
        <v>89</v>
      </c>
      <c r="J30" s="84" t="s">
        <v>16</v>
      </c>
      <c r="K30" s="84" t="s">
        <v>807</v>
      </c>
      <c r="L30" s="84" t="s">
        <v>546</v>
      </c>
      <c r="M30" s="85" t="str">
        <f aca="false">J30&amp;"_"&amp;K30&amp;"_"&amp;L30</f>
        <v>OP_PPR_S</v>
      </c>
    </row>
    <row r="31" customFormat="false" ht="17.25" hidden="false" customHeight="false" outlineLevel="0" collapsed="false">
      <c r="A31" s="83" t="s">
        <v>808</v>
      </c>
      <c r="B31" s="83" t="s">
        <v>809</v>
      </c>
      <c r="C31" s="83" t="n">
        <v>58</v>
      </c>
      <c r="D31" s="83" t="n">
        <f aca="false">ROUND(AVERAGE(C31,E31),0)</f>
        <v>65</v>
      </c>
      <c r="E31" s="83" t="n">
        <v>72</v>
      </c>
      <c r="F31" s="83" t="n">
        <f aca="false">ROUND(AVERAGE(E31,G31),0)</f>
        <v>77</v>
      </c>
      <c r="G31" s="83" t="n">
        <v>81</v>
      </c>
      <c r="H31" s="83" t="n">
        <f aca="false">ROUND(AVERAGE(G31,I31),0)</f>
        <v>83</v>
      </c>
      <c r="I31" s="83" t="n">
        <v>85</v>
      </c>
      <c r="J31" s="84" t="s">
        <v>16</v>
      </c>
      <c r="K31" s="84" t="s">
        <v>807</v>
      </c>
      <c r="L31" s="84" t="s">
        <v>530</v>
      </c>
      <c r="M31" s="85" t="str">
        <f aca="false">J31&amp;"_"&amp;K31&amp;"_"&amp;L31</f>
        <v>OP_PPR_D</v>
      </c>
    </row>
    <row r="32" customFormat="false" ht="17.25" hidden="false" customHeight="false" outlineLevel="0" collapsed="false">
      <c r="A32" s="83" t="s">
        <v>810</v>
      </c>
      <c r="B32" s="83" t="s">
        <v>811</v>
      </c>
      <c r="C32" s="83" t="n">
        <v>64</v>
      </c>
      <c r="D32" s="83" t="n">
        <f aca="false">ROUND(AVERAGE(C32,E32),0)</f>
        <v>70</v>
      </c>
      <c r="E32" s="83" t="n">
        <v>75</v>
      </c>
      <c r="F32" s="83" t="n">
        <f aca="false">ROUND(AVERAGE(E32,G32),0)</f>
        <v>79</v>
      </c>
      <c r="G32" s="83" t="n">
        <v>83</v>
      </c>
      <c r="H32" s="83" t="n">
        <f aca="false">ROUND(AVERAGE(G32,I32),0)</f>
        <v>84</v>
      </c>
      <c r="I32" s="83" t="n">
        <v>85</v>
      </c>
      <c r="J32" s="84" t="s">
        <v>16</v>
      </c>
      <c r="K32" s="84" t="s">
        <v>812</v>
      </c>
      <c r="L32" s="84" t="s">
        <v>546</v>
      </c>
      <c r="M32" s="85" t="str">
        <f aca="false">J32&amp;"_"&amp;K32&amp;"_"&amp;L32</f>
        <v>OP_PVR_S</v>
      </c>
    </row>
    <row r="33" customFormat="false" ht="17.25" hidden="false" customHeight="false" outlineLevel="0" collapsed="false">
      <c r="A33" s="83" t="s">
        <v>813</v>
      </c>
      <c r="B33" s="83" t="s">
        <v>814</v>
      </c>
      <c r="C33" s="83" t="n">
        <v>55</v>
      </c>
      <c r="D33" s="83" t="n">
        <f aca="false">ROUND(AVERAGE(C33,E33),0)</f>
        <v>62</v>
      </c>
      <c r="E33" s="83" t="n">
        <v>69</v>
      </c>
      <c r="F33" s="83" t="n">
        <f aca="false">ROUND(AVERAGE(E33,G33),0)</f>
        <v>74</v>
      </c>
      <c r="G33" s="83" t="n">
        <v>78</v>
      </c>
      <c r="H33" s="83" t="n">
        <f aca="false">ROUND(AVERAGE(G33,I33),0)</f>
        <v>81</v>
      </c>
      <c r="I33" s="83" t="n">
        <v>83</v>
      </c>
      <c r="J33" s="84" t="s">
        <v>16</v>
      </c>
      <c r="K33" s="84" t="s">
        <v>812</v>
      </c>
      <c r="L33" s="84" t="s">
        <v>530</v>
      </c>
      <c r="M33" s="85" t="str">
        <f aca="false">J33&amp;"_"&amp;K33&amp;"_"&amp;L33</f>
        <v>OP_PVR_D</v>
      </c>
    </row>
    <row r="34" customFormat="false" ht="17.25" hidden="false" customHeight="false" outlineLevel="0" collapsed="false">
      <c r="A34" s="83" t="s">
        <v>815</v>
      </c>
      <c r="B34" s="83" t="s">
        <v>816</v>
      </c>
      <c r="C34" s="83" t="n">
        <v>63</v>
      </c>
      <c r="D34" s="83" t="n">
        <f aca="false">ROUND(AVERAGE(C34,E34),0)</f>
        <v>68</v>
      </c>
      <c r="E34" s="83" t="n">
        <v>73</v>
      </c>
      <c r="F34" s="83" t="n">
        <f aca="false">ROUND(AVERAGE(E34,G34),0)</f>
        <v>77</v>
      </c>
      <c r="G34" s="83" t="n">
        <v>80</v>
      </c>
      <c r="H34" s="83" t="n">
        <f aca="false">ROUND(AVERAGE(G34,I34),0)</f>
        <v>82</v>
      </c>
      <c r="I34" s="83" t="n">
        <v>83</v>
      </c>
      <c r="J34" s="84" t="s">
        <v>16</v>
      </c>
      <c r="K34" s="84" t="s">
        <v>817</v>
      </c>
      <c r="L34" s="84" t="s">
        <v>546</v>
      </c>
      <c r="M34" s="85" t="str">
        <f aca="false">J34&amp;"_"&amp;K34&amp;"_"&amp;L34</f>
        <v>OP_PVRPA_S</v>
      </c>
    </row>
    <row r="35" customFormat="false" ht="17.25" hidden="false" customHeight="false" outlineLevel="0" collapsed="false">
      <c r="A35" s="83" t="s">
        <v>818</v>
      </c>
      <c r="B35" s="83" t="s">
        <v>819</v>
      </c>
      <c r="C35" s="83" t="n">
        <v>51</v>
      </c>
      <c r="D35" s="83" t="n">
        <f aca="false">ROUND(AVERAGE(C35,E35),0)</f>
        <v>59</v>
      </c>
      <c r="E35" s="83" t="n">
        <v>67</v>
      </c>
      <c r="F35" s="83" t="n">
        <f aca="false">ROUND(AVERAGE(E35,G35),0)</f>
        <v>72</v>
      </c>
      <c r="G35" s="83" t="n">
        <v>76</v>
      </c>
      <c r="H35" s="83" t="n">
        <f aca="false">ROUND(AVERAGE(G35,I35),0)</f>
        <v>78</v>
      </c>
      <c r="I35" s="83" t="n">
        <v>80</v>
      </c>
      <c r="J35" s="84" t="s">
        <v>16</v>
      </c>
      <c r="K35" s="84" t="s">
        <v>817</v>
      </c>
      <c r="L35" s="84" t="s">
        <v>530</v>
      </c>
      <c r="M35" s="85" t="str">
        <f aca="false">J35&amp;"_"&amp;K35&amp;"_"&amp;L35</f>
        <v>OP_PVRPA_D</v>
      </c>
    </row>
    <row r="36" customFormat="false" ht="12.75" hidden="false" customHeight="true" outlineLevel="0" collapsed="false">
      <c r="A36" s="83" t="s">
        <v>820</v>
      </c>
      <c r="B36" s="83" t="s">
        <v>555</v>
      </c>
      <c r="C36" s="83" t="n">
        <v>68</v>
      </c>
      <c r="D36" s="83" t="n">
        <f aca="false">ROUND(AVERAGE(C36,E36),0)</f>
        <v>74</v>
      </c>
      <c r="E36" s="83" t="n">
        <v>79</v>
      </c>
      <c r="F36" s="83" t="n">
        <f aca="false">ROUND(AVERAGE(E36,G36),0)</f>
        <v>83</v>
      </c>
      <c r="G36" s="83" t="n">
        <v>86</v>
      </c>
      <c r="H36" s="83" t="n">
        <f aca="false">ROUND(AVERAGE(G36,I36),0)</f>
        <v>88</v>
      </c>
      <c r="I36" s="83" t="n">
        <v>89</v>
      </c>
      <c r="J36" s="86" t="s">
        <v>555</v>
      </c>
      <c r="K36" s="86" t="s">
        <v>202</v>
      </c>
      <c r="L36" s="86" t="s">
        <v>546</v>
      </c>
      <c r="M36" s="87" t="str">
        <f aca="false">J36&amp;"_"&amp;K36&amp;"_"&amp;L36</f>
        <v>PA_X_S</v>
      </c>
    </row>
    <row r="37" customFormat="false" ht="17.25" hidden="false" customHeight="false" outlineLevel="0" collapsed="false">
      <c r="A37" s="83" t="s">
        <v>821</v>
      </c>
      <c r="B37" s="83" t="s">
        <v>822</v>
      </c>
      <c r="C37" s="83" t="n">
        <v>49</v>
      </c>
      <c r="D37" s="83" t="n">
        <f aca="false">ROUND(AVERAGE(C37,E37),0)</f>
        <v>59</v>
      </c>
      <c r="E37" s="83" t="n">
        <v>69</v>
      </c>
      <c r="F37" s="83" t="n">
        <f aca="false">ROUND(AVERAGE(E37,G37),0)</f>
        <v>74</v>
      </c>
      <c r="G37" s="83" t="n">
        <v>79</v>
      </c>
      <c r="H37" s="83" t="n">
        <f aca="false">ROUND(AVERAGE(G37,I37),0)</f>
        <v>82</v>
      </c>
      <c r="I37" s="83" t="n">
        <v>84</v>
      </c>
      <c r="J37" s="86" t="s">
        <v>555</v>
      </c>
      <c r="K37" s="86" t="s">
        <v>202</v>
      </c>
      <c r="L37" s="86" t="s">
        <v>566</v>
      </c>
      <c r="M37" s="87" t="str">
        <f aca="false">J37&amp;"_"&amp;K37&amp;"_"&amp;L37</f>
        <v>PA_X_P</v>
      </c>
    </row>
    <row r="38" customFormat="false" ht="17.25" hidden="false" customHeight="false" outlineLevel="0" collapsed="false">
      <c r="A38" s="83" t="s">
        <v>823</v>
      </c>
      <c r="B38" s="83" t="s">
        <v>824</v>
      </c>
      <c r="C38" s="83" t="n">
        <v>39</v>
      </c>
      <c r="D38" s="83" t="n">
        <f aca="false">ROUND(AVERAGE(C38,E38),0)</f>
        <v>50</v>
      </c>
      <c r="E38" s="83" t="n">
        <v>61</v>
      </c>
      <c r="F38" s="83" t="n">
        <f aca="false">ROUND(AVERAGE(E38,G38),0)</f>
        <v>68</v>
      </c>
      <c r="G38" s="83" t="n">
        <v>74</v>
      </c>
      <c r="H38" s="83" t="n">
        <f aca="false">ROUND(AVERAGE(G38,I38),0)</f>
        <v>77</v>
      </c>
      <c r="I38" s="83" t="n">
        <v>80</v>
      </c>
      <c r="J38" s="86" t="s">
        <v>555</v>
      </c>
      <c r="K38" s="86" t="s">
        <v>202</v>
      </c>
      <c r="L38" s="86" t="s">
        <v>530</v>
      </c>
      <c r="M38" s="87" t="str">
        <f aca="false">J38&amp;"_"&amp;K38&amp;"_"&amp;L38</f>
        <v>PA_X_D</v>
      </c>
    </row>
    <row r="39" customFormat="false" ht="17.25" hidden="false" customHeight="false" outlineLevel="0" collapsed="false">
      <c r="A39" s="83" t="s">
        <v>825</v>
      </c>
      <c r="B39" s="83" t="s">
        <v>96</v>
      </c>
      <c r="C39" s="83" t="n">
        <v>30</v>
      </c>
      <c r="D39" s="83" t="n">
        <f aca="false">ROUND(AVERAGE(C39,E39),0)</f>
        <v>44</v>
      </c>
      <c r="E39" s="83" t="n">
        <v>58</v>
      </c>
      <c r="F39" s="83" t="n">
        <f aca="false">ROUND(AVERAGE(E39,G39),0)</f>
        <v>65</v>
      </c>
      <c r="G39" s="83" t="n">
        <v>71</v>
      </c>
      <c r="H39" s="83" t="n">
        <f aca="false">ROUND(AVERAGE(G39,I39),0)</f>
        <v>75</v>
      </c>
      <c r="I39" s="83" t="n">
        <v>78</v>
      </c>
      <c r="J39" s="86" t="s">
        <v>576</v>
      </c>
      <c r="K39" s="86" t="s">
        <v>202</v>
      </c>
      <c r="L39" s="86" t="s">
        <v>202</v>
      </c>
      <c r="M39" s="87" t="str">
        <f aca="false">J39&amp;"_"&amp;K39&amp;"_"&amp;L39</f>
        <v>LO_X_X</v>
      </c>
    </row>
    <row r="40" customFormat="false" ht="12.75" hidden="false" customHeight="true" outlineLevel="0" collapsed="false">
      <c r="A40" s="83" t="s">
        <v>826</v>
      </c>
      <c r="B40" s="83" t="s">
        <v>827</v>
      </c>
      <c r="C40" s="83" t="n">
        <v>48</v>
      </c>
      <c r="D40" s="83" t="n">
        <f aca="false">ROUND(AVERAGE(C40,E40),0)</f>
        <v>58</v>
      </c>
      <c r="E40" s="83" t="n">
        <v>67</v>
      </c>
      <c r="F40" s="83" t="n">
        <f aca="false">ROUND(AVERAGE(E40,G40),0)</f>
        <v>72</v>
      </c>
      <c r="G40" s="83" t="n">
        <v>77</v>
      </c>
      <c r="H40" s="83" t="n">
        <f aca="false">ROUND(AVERAGE(G40,I40),0)</f>
        <v>80</v>
      </c>
      <c r="I40" s="83" t="n">
        <v>83</v>
      </c>
      <c r="J40" s="88" t="s">
        <v>545</v>
      </c>
      <c r="K40" s="88" t="s">
        <v>202</v>
      </c>
      <c r="L40" s="88" t="s">
        <v>546</v>
      </c>
      <c r="M40" s="89" t="str">
        <f aca="false">J40&amp;"_"&amp;K40&amp;"_"&amp;L40</f>
        <v>KP_X_S</v>
      </c>
    </row>
    <row r="41" customFormat="false" ht="17.25" hidden="false" customHeight="false" outlineLevel="0" collapsed="false">
      <c r="A41" s="83" t="s">
        <v>828</v>
      </c>
      <c r="B41" s="83" t="s">
        <v>829</v>
      </c>
      <c r="C41" s="83" t="n">
        <v>35</v>
      </c>
      <c r="D41" s="83" t="n">
        <f aca="false">ROUND(AVERAGE(C41,E41),0)</f>
        <v>46</v>
      </c>
      <c r="E41" s="83" t="n">
        <v>56</v>
      </c>
      <c r="F41" s="83" t="n">
        <f aca="false">ROUND(AVERAGE(E41,G41),0)</f>
        <v>63</v>
      </c>
      <c r="G41" s="83" t="n">
        <v>70</v>
      </c>
      <c r="H41" s="83" t="n">
        <f aca="false">ROUND(AVERAGE(G41,I41),0)</f>
        <v>74</v>
      </c>
      <c r="I41" s="83" t="n">
        <v>77</v>
      </c>
      <c r="J41" s="88" t="s">
        <v>545</v>
      </c>
      <c r="K41" s="88" t="s">
        <v>202</v>
      </c>
      <c r="L41" s="88" t="s">
        <v>566</v>
      </c>
      <c r="M41" s="89" t="str">
        <f aca="false">J41&amp;"_"&amp;K41&amp;"_"&amp;L41</f>
        <v>KP_X_P</v>
      </c>
    </row>
    <row r="42" customFormat="false" ht="17.25" hidden="false" customHeight="false" outlineLevel="0" collapsed="false">
      <c r="A42" s="83" t="s">
        <v>830</v>
      </c>
      <c r="B42" s="83" t="s">
        <v>831</v>
      </c>
      <c r="C42" s="83" t="n">
        <v>30</v>
      </c>
      <c r="D42" s="83" t="n">
        <f aca="false">ROUND(AVERAGE(C42,E42),0)</f>
        <v>39</v>
      </c>
      <c r="E42" s="83" t="n">
        <v>48</v>
      </c>
      <c r="F42" s="83" t="n">
        <f aca="false">ROUND(AVERAGE(E42,G42),0)</f>
        <v>57</v>
      </c>
      <c r="G42" s="83" t="n">
        <v>65</v>
      </c>
      <c r="H42" s="83" t="n">
        <f aca="false">ROUND(AVERAGE(G42,I42),0)</f>
        <v>69</v>
      </c>
      <c r="I42" s="83" t="n">
        <v>73</v>
      </c>
      <c r="J42" s="88" t="s">
        <v>545</v>
      </c>
      <c r="K42" s="88" t="s">
        <v>202</v>
      </c>
      <c r="L42" s="88" t="s">
        <v>530</v>
      </c>
      <c r="M42" s="89" t="str">
        <f aca="false">J42&amp;"_"&amp;K42&amp;"_"&amp;L42</f>
        <v>KP_X_D</v>
      </c>
    </row>
    <row r="43" customFormat="false" ht="12.75" hidden="false" customHeight="true" outlineLevel="0" collapsed="false">
      <c r="A43" s="83" t="s">
        <v>832</v>
      </c>
      <c r="B43" s="83" t="s">
        <v>833</v>
      </c>
      <c r="C43" s="83" t="n">
        <v>57</v>
      </c>
      <c r="D43" s="83" t="n">
        <f aca="false">ROUND(AVERAGE(C43,E43),0)</f>
        <v>65</v>
      </c>
      <c r="E43" s="83" t="n">
        <v>73</v>
      </c>
      <c r="F43" s="83" t="n">
        <f aca="false">ROUND(AVERAGE(E43,G43),0)</f>
        <v>78</v>
      </c>
      <c r="G43" s="83" t="n">
        <v>82</v>
      </c>
      <c r="H43" s="83" t="n">
        <f aca="false">ROUND(AVERAGE(G43,I43),0)</f>
        <v>84</v>
      </c>
      <c r="I43" s="83" t="n">
        <v>86</v>
      </c>
      <c r="J43" s="90" t="s">
        <v>571</v>
      </c>
      <c r="K43" s="90" t="s">
        <v>202</v>
      </c>
      <c r="L43" s="90" t="s">
        <v>546</v>
      </c>
      <c r="M43" s="91" t="str">
        <f aca="false">J43&amp;"_"&amp;K43&amp;"_"&amp;L43</f>
        <v>SE_X_S</v>
      </c>
    </row>
    <row r="44" customFormat="false" ht="17.25" hidden="false" customHeight="false" outlineLevel="0" collapsed="false">
      <c r="A44" s="83" t="s">
        <v>834</v>
      </c>
      <c r="B44" s="83" t="s">
        <v>835</v>
      </c>
      <c r="C44" s="83" t="n">
        <v>43</v>
      </c>
      <c r="D44" s="83" t="n">
        <f aca="false">ROUND(AVERAGE(C44,E44),0)</f>
        <v>54</v>
      </c>
      <c r="E44" s="83" t="n">
        <v>65</v>
      </c>
      <c r="F44" s="83" t="n">
        <f aca="false">ROUND(AVERAGE(E44,G44),0)</f>
        <v>71</v>
      </c>
      <c r="G44" s="83" t="n">
        <v>76</v>
      </c>
      <c r="H44" s="83" t="n">
        <f aca="false">ROUND(AVERAGE(G44,I44),0)</f>
        <v>79</v>
      </c>
      <c r="I44" s="83" t="n">
        <v>82</v>
      </c>
      <c r="J44" s="90" t="s">
        <v>571</v>
      </c>
      <c r="K44" s="90" t="s">
        <v>202</v>
      </c>
      <c r="L44" s="90" t="s">
        <v>566</v>
      </c>
      <c r="M44" s="91" t="str">
        <f aca="false">J44&amp;"_"&amp;K44&amp;"_"&amp;L44</f>
        <v>SE_X_P</v>
      </c>
    </row>
    <row r="45" customFormat="false" ht="17.25" hidden="false" customHeight="false" outlineLevel="0" collapsed="false">
      <c r="A45" s="83" t="s">
        <v>836</v>
      </c>
      <c r="B45" s="83" t="s">
        <v>837</v>
      </c>
      <c r="C45" s="83" t="n">
        <v>32</v>
      </c>
      <c r="D45" s="83" t="n">
        <f aca="false">ROUND(AVERAGE(C45,E45),0)</f>
        <v>45</v>
      </c>
      <c r="E45" s="83" t="n">
        <v>58</v>
      </c>
      <c r="F45" s="83" t="n">
        <f aca="false">ROUND(AVERAGE(E45,G45),0)</f>
        <v>65</v>
      </c>
      <c r="G45" s="83" t="n">
        <v>72</v>
      </c>
      <c r="H45" s="83" t="n">
        <f aca="false">ROUND(AVERAGE(G45,I45),0)</f>
        <v>76</v>
      </c>
      <c r="I45" s="83" t="n">
        <v>79</v>
      </c>
      <c r="J45" s="90" t="s">
        <v>571</v>
      </c>
      <c r="K45" s="90" t="s">
        <v>202</v>
      </c>
      <c r="L45" s="90" t="s">
        <v>530</v>
      </c>
      <c r="M45" s="91" t="str">
        <f aca="false">J45&amp;"_"&amp;K45&amp;"_"&amp;L45</f>
        <v>SE_X_D</v>
      </c>
    </row>
    <row r="46" customFormat="false" ht="17.25" hidden="false" customHeight="false" outlineLevel="0" collapsed="false">
      <c r="A46" s="83" t="s">
        <v>838</v>
      </c>
      <c r="B46" s="83" t="s">
        <v>839</v>
      </c>
      <c r="C46" s="83" t="n">
        <v>45</v>
      </c>
      <c r="D46" s="83" t="n">
        <f aca="false">ROUND(AVERAGE(C46,E46),0)</f>
        <v>56</v>
      </c>
      <c r="E46" s="83" t="n">
        <v>66</v>
      </c>
      <c r="F46" s="83" t="n">
        <f aca="false">ROUND(AVERAGE(E46,G46),0)</f>
        <v>72</v>
      </c>
      <c r="G46" s="83" t="n">
        <v>77</v>
      </c>
      <c r="H46" s="83" t="n">
        <f aca="false">ROUND(AVERAGE(G46,I46),0)</f>
        <v>80</v>
      </c>
      <c r="I46" s="83" t="n">
        <v>83</v>
      </c>
      <c r="J46" s="88" t="s">
        <v>579</v>
      </c>
      <c r="K46" s="88" t="s">
        <v>202</v>
      </c>
      <c r="L46" s="88" t="s">
        <v>546</v>
      </c>
      <c r="M46" s="89" t="str">
        <f aca="false">J46&amp;"_"&amp;K46&amp;"_"&amp;L46</f>
        <v>LR_X_S</v>
      </c>
    </row>
    <row r="47" customFormat="false" ht="23.85" hidden="false" customHeight="false" outlineLevel="0" collapsed="false">
      <c r="A47" s="83" t="s">
        <v>840</v>
      </c>
      <c r="B47" s="83" t="s">
        <v>841</v>
      </c>
      <c r="C47" s="83" t="n">
        <v>36</v>
      </c>
      <c r="D47" s="83" t="n">
        <f aca="false">ROUND(AVERAGE(C47,E47),0)</f>
        <v>48</v>
      </c>
      <c r="E47" s="83" t="n">
        <v>60</v>
      </c>
      <c r="F47" s="83" t="n">
        <f aca="false">ROUND(AVERAGE(E47,G47),0)</f>
        <v>67</v>
      </c>
      <c r="G47" s="83" t="n">
        <v>73</v>
      </c>
      <c r="H47" s="83" t="n">
        <f aca="false">ROUND(AVERAGE(G47,I47),0)</f>
        <v>76</v>
      </c>
      <c r="I47" s="83" t="n">
        <v>79</v>
      </c>
      <c r="J47" s="88" t="s">
        <v>579</v>
      </c>
      <c r="K47" s="88" t="s">
        <v>202</v>
      </c>
      <c r="L47" s="88" t="s">
        <v>566</v>
      </c>
      <c r="M47" s="89" t="str">
        <f aca="false">J47&amp;"_"&amp;K47&amp;"_"&amp;L47</f>
        <v>LR_X_P</v>
      </c>
    </row>
    <row r="48" customFormat="false" ht="17.25" hidden="false" customHeight="false" outlineLevel="0" collapsed="false">
      <c r="A48" s="83" t="s">
        <v>842</v>
      </c>
      <c r="B48" s="83" t="s">
        <v>843</v>
      </c>
      <c r="C48" s="83" t="n">
        <v>30</v>
      </c>
      <c r="D48" s="83" t="n">
        <f aca="false">ROUND(AVERAGE(C48,E48),0)</f>
        <v>43</v>
      </c>
      <c r="E48" s="83" t="n">
        <v>55</v>
      </c>
      <c r="F48" s="83" t="n">
        <f aca="false">ROUND(AVERAGE(E48,G48),0)</f>
        <v>63</v>
      </c>
      <c r="G48" s="83" t="n">
        <v>70</v>
      </c>
      <c r="H48" s="83" t="n">
        <f aca="false">ROUND(AVERAGE(G48,I48),0)</f>
        <v>74</v>
      </c>
      <c r="I48" s="83" t="n">
        <v>77</v>
      </c>
      <c r="J48" s="88" t="s">
        <v>579</v>
      </c>
      <c r="K48" s="88" t="s">
        <v>202</v>
      </c>
      <c r="L48" s="88" t="s">
        <v>530</v>
      </c>
      <c r="M48" s="89" t="str">
        <f aca="false">J48&amp;"_"&amp;K48&amp;"_"&amp;L48</f>
        <v>LR_X_D</v>
      </c>
    </row>
    <row r="49" customFormat="false" ht="17.25" hidden="false" customHeight="false" outlineLevel="0" collapsed="false">
      <c r="A49" s="83" t="s">
        <v>844</v>
      </c>
      <c r="B49" s="83" t="s">
        <v>530</v>
      </c>
      <c r="C49" s="83" t="n">
        <v>59</v>
      </c>
      <c r="D49" s="83" t="n">
        <f aca="false">ROUND(AVERAGE(C49,E49),0)</f>
        <v>67</v>
      </c>
      <c r="E49" s="83" t="n">
        <v>74</v>
      </c>
      <c r="F49" s="83" t="n">
        <f aca="false">ROUND(AVERAGE(E49,G49),0)</f>
        <v>78</v>
      </c>
      <c r="G49" s="83" t="n">
        <v>82</v>
      </c>
      <c r="H49" s="83" t="n">
        <f aca="false">ROUND(AVERAGE(G49,I49),0)</f>
        <v>84</v>
      </c>
      <c r="I49" s="83" t="n">
        <v>86</v>
      </c>
      <c r="J49" s="92" t="s">
        <v>621</v>
      </c>
      <c r="K49" s="92" t="s">
        <v>202</v>
      </c>
      <c r="L49" s="92" t="s">
        <v>202</v>
      </c>
      <c r="M49" s="93" t="str">
        <f aca="false">J49&amp;"_"&amp;K49&amp;"_"&amp;L49</f>
        <v>HD_X_X</v>
      </c>
    </row>
    <row r="50" customFormat="false" ht="18.75" hidden="false" customHeight="true" outlineLevel="0" collapsed="false">
      <c r="A50" s="83" t="s">
        <v>845</v>
      </c>
      <c r="B50" s="83"/>
      <c r="C50" s="94" t="n">
        <v>56</v>
      </c>
      <c r="D50" s="94" t="n">
        <f aca="false">ROUND(AVERAGE(C50,E50),0)</f>
        <v>66</v>
      </c>
      <c r="E50" s="94" t="n">
        <v>75</v>
      </c>
      <c r="F50" s="94" t="n">
        <f aca="false">ROUND(AVERAGE(E50,G50),0)</f>
        <v>80</v>
      </c>
      <c r="G50" s="94" t="n">
        <v>85</v>
      </c>
      <c r="H50" s="94" t="n">
        <f aca="false">ROUND(AVERAGE(G50,I50),0)</f>
        <v>88</v>
      </c>
      <c r="I50" s="94" t="n">
        <v>91</v>
      </c>
      <c r="J50" s="88" t="s">
        <v>30</v>
      </c>
      <c r="K50" s="88" t="s">
        <v>202</v>
      </c>
      <c r="L50" s="88" t="n">
        <v>1</v>
      </c>
      <c r="M50" s="89" t="str">
        <f aca="false">J50&amp;"_"&amp;K50&amp;"_"&amp;L50</f>
        <v>LP_X_1</v>
      </c>
    </row>
    <row r="51" customFormat="false" ht="17.25" hidden="false" customHeight="true" outlineLevel="0" collapsed="false">
      <c r="A51" s="83" t="s">
        <v>846</v>
      </c>
      <c r="B51" s="83"/>
      <c r="C51" s="94" t="n">
        <f aca="false">-($C$50-$C$55)/5+C50</f>
        <v>50.8</v>
      </c>
      <c r="D51" s="94" t="n">
        <f aca="false">ROUND(AVERAGE(C51,E51),0)</f>
        <v>60</v>
      </c>
      <c r="E51" s="94" t="n">
        <f aca="false">-($E$50-$E$55)/5+E50</f>
        <v>68.8</v>
      </c>
      <c r="F51" s="94" t="n">
        <f aca="false">ROUND(AVERAGE(E51,G51),0)</f>
        <v>74</v>
      </c>
      <c r="G51" s="94" t="n">
        <f aca="false">-($G$50-$G$55)/5+G50</f>
        <v>78.8</v>
      </c>
      <c r="H51" s="94" t="n">
        <f aca="false">ROUND(AVERAGE(G51,I51),0)</f>
        <v>82</v>
      </c>
      <c r="I51" s="94" t="n">
        <f aca="false">-($I$50-$I$55)/5+I50</f>
        <v>85</v>
      </c>
      <c r="J51" s="88" t="s">
        <v>30</v>
      </c>
      <c r="K51" s="88" t="s">
        <v>202</v>
      </c>
      <c r="L51" s="88" t="n">
        <v>2</v>
      </c>
      <c r="M51" s="89" t="str">
        <f aca="false">J51&amp;"_"&amp;K51&amp;"_"&amp;L51</f>
        <v>LP_X_2</v>
      </c>
    </row>
    <row r="52" customFormat="false" ht="17.25" hidden="false" customHeight="true" outlineLevel="0" collapsed="false">
      <c r="A52" s="83" t="s">
        <v>847</v>
      </c>
      <c r="B52" s="83"/>
      <c r="C52" s="94" t="n">
        <f aca="false">-($C$50-$C$55)/5+C51</f>
        <v>45.6</v>
      </c>
      <c r="D52" s="94" t="n">
        <f aca="false">ROUND(AVERAGE(C52,E52),0)</f>
        <v>54</v>
      </c>
      <c r="E52" s="94" t="n">
        <f aca="false">-($E$50-$E$55)/5+E51</f>
        <v>62.6</v>
      </c>
      <c r="F52" s="94" t="n">
        <f aca="false">ROUND(AVERAGE(E52,G52),0)</f>
        <v>68</v>
      </c>
      <c r="G52" s="94" t="n">
        <f aca="false">-($G$50-$G$55)/5+G51</f>
        <v>72.6</v>
      </c>
      <c r="H52" s="94" t="n">
        <f aca="false">ROUND(AVERAGE(G52,I52),0)</f>
        <v>76</v>
      </c>
      <c r="I52" s="94" t="n">
        <f aca="false">-($I$50-$I$55)/5+I51</f>
        <v>79</v>
      </c>
      <c r="J52" s="88" t="s">
        <v>30</v>
      </c>
      <c r="K52" s="88" t="s">
        <v>202</v>
      </c>
      <c r="L52" s="88" t="n">
        <v>3</v>
      </c>
      <c r="M52" s="89" t="str">
        <f aca="false">J52&amp;"_"&amp;K52&amp;"_"&amp;L52</f>
        <v>LP_X_3</v>
      </c>
    </row>
    <row r="53" customFormat="false" ht="17.25" hidden="false" customHeight="true" outlineLevel="0" collapsed="false">
      <c r="A53" s="83" t="s">
        <v>848</v>
      </c>
      <c r="B53" s="83"/>
      <c r="C53" s="94" t="n">
        <f aca="false">-($C$50-$C$55)/5+C52</f>
        <v>40.4</v>
      </c>
      <c r="D53" s="94" t="n">
        <f aca="false">ROUND(AVERAGE(C53,E53),0)</f>
        <v>48</v>
      </c>
      <c r="E53" s="94" t="n">
        <f aca="false">-($E$50-$E$55)/5+E52</f>
        <v>56.4</v>
      </c>
      <c r="F53" s="94" t="n">
        <f aca="false">ROUND(AVERAGE(E53,G53),0)</f>
        <v>61</v>
      </c>
      <c r="G53" s="94" t="n">
        <f aca="false">-($G$50-$G$55)/5+G52</f>
        <v>66.4</v>
      </c>
      <c r="H53" s="94" t="n">
        <f aca="false">ROUND(AVERAGE(G53,I53),0)</f>
        <v>70</v>
      </c>
      <c r="I53" s="94" t="n">
        <f aca="false">-($I$50-$I$55)/5+I52</f>
        <v>73</v>
      </c>
      <c r="J53" s="88" t="s">
        <v>30</v>
      </c>
      <c r="K53" s="88" t="s">
        <v>202</v>
      </c>
      <c r="L53" s="88" t="n">
        <v>4</v>
      </c>
      <c r="M53" s="89" t="str">
        <f aca="false">J53&amp;"_"&amp;K53&amp;"_"&amp;L53</f>
        <v>LP_X_4</v>
      </c>
    </row>
    <row r="54" customFormat="false" ht="17.25" hidden="false" customHeight="true" outlineLevel="0" collapsed="false">
      <c r="A54" s="83" t="s">
        <v>849</v>
      </c>
      <c r="B54" s="83"/>
      <c r="C54" s="94" t="n">
        <v>30</v>
      </c>
      <c r="D54" s="94" t="n">
        <f aca="false">ROUND(AVERAGE(C54,E54),0)</f>
        <v>40</v>
      </c>
      <c r="E54" s="94" t="n">
        <f aca="false">-($E$50-$E$55)/5+E53</f>
        <v>50.2</v>
      </c>
      <c r="F54" s="94" t="n">
        <f aca="false">ROUND(AVERAGE(E54,G54),0)</f>
        <v>55</v>
      </c>
      <c r="G54" s="94" t="n">
        <f aca="false">-($G$50-$G$55)/5+G53</f>
        <v>60.2</v>
      </c>
      <c r="H54" s="94" t="n">
        <f aca="false">ROUND(AVERAGE(G54,I54),0)</f>
        <v>64</v>
      </c>
      <c r="I54" s="94" t="n">
        <f aca="false">-($I$50-$I$55)/5+I53</f>
        <v>67</v>
      </c>
      <c r="J54" s="88" t="s">
        <v>30</v>
      </c>
      <c r="K54" s="88" t="s">
        <v>202</v>
      </c>
      <c r="L54" s="88" t="n">
        <v>5</v>
      </c>
      <c r="M54" s="89" t="str">
        <f aca="false">J54&amp;"_"&amp;K54&amp;"_"&amp;L54</f>
        <v>LP_X_5</v>
      </c>
    </row>
    <row r="55" customFormat="false" ht="17.25" hidden="false" customHeight="true" outlineLevel="0" collapsed="false">
      <c r="A55" s="83" t="s">
        <v>850</v>
      </c>
      <c r="B55" s="83"/>
      <c r="C55" s="94" t="n">
        <v>30</v>
      </c>
      <c r="D55" s="94" t="n">
        <f aca="false">ROUND(AVERAGE(C55,E55),0)</f>
        <v>37</v>
      </c>
      <c r="E55" s="94" t="n">
        <v>44</v>
      </c>
      <c r="F55" s="94" t="n">
        <f aca="false">ROUND(AVERAGE(E55,G55),0)</f>
        <v>49</v>
      </c>
      <c r="G55" s="94" t="n">
        <v>54</v>
      </c>
      <c r="H55" s="94" t="n">
        <f aca="false">ROUND(AVERAGE(G55,I55),0)</f>
        <v>58</v>
      </c>
      <c r="I55" s="94" t="n">
        <v>61</v>
      </c>
      <c r="J55" s="88" t="s">
        <v>30</v>
      </c>
      <c r="K55" s="88" t="s">
        <v>202</v>
      </c>
      <c r="L55" s="88" t="n">
        <v>6</v>
      </c>
      <c r="M55" s="89" t="str">
        <f aca="false">J55&amp;"_"&amp;K55&amp;"_"&amp;L55</f>
        <v>LP_X_6</v>
      </c>
    </row>
    <row r="56" customFormat="false" ht="23.85" hidden="false" customHeight="false" outlineLevel="0" collapsed="false">
      <c r="A56" s="83" t="s">
        <v>851</v>
      </c>
      <c r="B56" s="83" t="s">
        <v>852</v>
      </c>
      <c r="C56" s="83" t="n">
        <v>98</v>
      </c>
      <c r="D56" s="83" t="n">
        <f aca="false">ROUND(AVERAGE(C56,E56),0)</f>
        <v>98</v>
      </c>
      <c r="E56" s="83" t="n">
        <v>98</v>
      </c>
      <c r="F56" s="83" t="n">
        <f aca="false">ROUND(AVERAGE(E56,G56),0)</f>
        <v>98</v>
      </c>
      <c r="G56" s="83" t="n">
        <v>98</v>
      </c>
      <c r="H56" s="83" t="n">
        <f aca="false">ROUND(AVERAGE(G56,I56),0)</f>
        <v>98</v>
      </c>
      <c r="I56" s="83" t="n">
        <v>98</v>
      </c>
      <c r="J56" s="95" t="s">
        <v>334</v>
      </c>
      <c r="K56" s="95" t="s">
        <v>202</v>
      </c>
      <c r="L56" s="95" t="s">
        <v>202</v>
      </c>
      <c r="M56" s="96" t="str">
        <f aca="false">J56&amp;"_"&amp;K56&amp;"_"&amp;L56</f>
        <v>NE_X_X</v>
      </c>
    </row>
    <row r="57" customFormat="false" ht="17.25" hidden="false" customHeight="false" outlineLevel="0" collapsed="false">
      <c r="A57" s="83" t="s">
        <v>853</v>
      </c>
      <c r="B57" s="83"/>
      <c r="C57" s="83" t="n">
        <v>98</v>
      </c>
      <c r="D57" s="83" t="n">
        <f aca="false">ROUND(AVERAGE(C57,E57),0)</f>
        <v>98</v>
      </c>
      <c r="E57" s="83" t="n">
        <v>98</v>
      </c>
      <c r="F57" s="83" t="n">
        <f aca="false">ROUND(AVERAGE(E57,G57),0)</f>
        <v>98</v>
      </c>
      <c r="G57" s="83" t="n">
        <v>98</v>
      </c>
      <c r="H57" s="83" t="n">
        <f aca="false">ROUND(AVERAGE(G57,I57),0)</f>
        <v>98</v>
      </c>
      <c r="I57" s="83" t="n">
        <v>98</v>
      </c>
      <c r="J57" s="97" t="s">
        <v>594</v>
      </c>
      <c r="K57" s="97" t="s">
        <v>334</v>
      </c>
      <c r="L57" s="97" t="s">
        <v>202</v>
      </c>
      <c r="M57" s="98" t="str">
        <f aca="false">J57&amp;"_"&amp;K57&amp;"_"&amp;L57</f>
        <v>KO_NE_X</v>
      </c>
    </row>
    <row r="58" customFormat="false" ht="17.25" hidden="false" customHeight="true" outlineLevel="0" collapsed="false">
      <c r="A58" s="83" t="s">
        <v>854</v>
      </c>
      <c r="B58" s="83" t="s">
        <v>855</v>
      </c>
      <c r="C58" s="83" t="n">
        <v>83</v>
      </c>
      <c r="D58" s="83" t="n">
        <f aca="false">ROUND(AVERAGE(C58,E58),0)</f>
        <v>86</v>
      </c>
      <c r="E58" s="83" t="n">
        <v>89</v>
      </c>
      <c r="F58" s="83" t="n">
        <f aca="false">ROUND(AVERAGE(E58,G58),0)</f>
        <v>91</v>
      </c>
      <c r="G58" s="83" t="n">
        <v>92</v>
      </c>
      <c r="H58" s="83" t="n">
        <f aca="false">ROUND(AVERAGE(G58,I58),0)</f>
        <v>93</v>
      </c>
      <c r="I58" s="83" t="n">
        <v>93</v>
      </c>
      <c r="J58" s="97" t="s">
        <v>594</v>
      </c>
      <c r="K58" s="97" t="s">
        <v>595</v>
      </c>
      <c r="L58" s="97" t="s">
        <v>202</v>
      </c>
      <c r="M58" s="98" t="str">
        <f aca="false">J58&amp;"_"&amp;K58&amp;"_"&amp;L58</f>
        <v>KO_PR_X</v>
      </c>
    </row>
    <row r="59" customFormat="false" ht="17.25" hidden="false" customHeight="true" outlineLevel="0" collapsed="false">
      <c r="A59" s="83" t="s">
        <v>856</v>
      </c>
      <c r="B59" s="83" t="s">
        <v>857</v>
      </c>
      <c r="C59" s="83" t="n">
        <v>76</v>
      </c>
      <c r="D59" s="83" t="n">
        <f aca="false">ROUND(AVERAGE(C59,E59),0)</f>
        <v>81</v>
      </c>
      <c r="E59" s="83" t="n">
        <v>85</v>
      </c>
      <c r="F59" s="83" t="n">
        <f aca="false">ROUND(AVERAGE(E59,G59),0)</f>
        <v>87</v>
      </c>
      <c r="G59" s="83" t="n">
        <v>89</v>
      </c>
      <c r="H59" s="83" t="n">
        <f aca="false">ROUND(AVERAGE(G59,I59),0)</f>
        <v>90</v>
      </c>
      <c r="I59" s="83" t="n">
        <v>91</v>
      </c>
      <c r="J59" s="97" t="s">
        <v>594</v>
      </c>
      <c r="K59" s="97" t="s">
        <v>632</v>
      </c>
      <c r="L59" s="97" t="s">
        <v>202</v>
      </c>
      <c r="M59" s="98" t="str">
        <f aca="false">J59&amp;"_"&amp;K59&amp;"_"&amp;L59</f>
        <v>KO_ST_X</v>
      </c>
    </row>
    <row r="60" customFormat="false" ht="17.25" hidden="false" customHeight="true" outlineLevel="0" collapsed="false">
      <c r="A60" s="83" t="s">
        <v>858</v>
      </c>
      <c r="B60" s="83" t="s">
        <v>859</v>
      </c>
      <c r="C60" s="83" t="n">
        <v>72</v>
      </c>
      <c r="D60" s="83" t="n">
        <f aca="false">ROUND(AVERAGE(C60,E60),0)</f>
        <v>77</v>
      </c>
      <c r="E60" s="83" t="n">
        <v>82</v>
      </c>
      <c r="F60" s="83" t="n">
        <f aca="false">ROUND(AVERAGE(E60,G60),0)</f>
        <v>85</v>
      </c>
      <c r="G60" s="83" t="n">
        <v>87</v>
      </c>
      <c r="H60" s="83" t="n">
        <f aca="false">ROUND(AVERAGE(G60,I60),0)</f>
        <v>88</v>
      </c>
      <c r="I60" s="83" t="n">
        <v>89</v>
      </c>
      <c r="J60" s="97" t="s">
        <v>594</v>
      </c>
      <c r="K60" s="97" t="s">
        <v>655</v>
      </c>
      <c r="L60" s="97" t="s">
        <v>202</v>
      </c>
      <c r="M60" s="98" t="str">
        <f aca="false">J60&amp;"_"&amp;K60&amp;"_"&amp;L60</f>
        <v>KO_HL_X</v>
      </c>
    </row>
    <row r="61" customFormat="false" ht="17.25" hidden="false" customHeight="false" outlineLevel="0" collapsed="false">
      <c r="A61" s="83" t="s">
        <v>860</v>
      </c>
      <c r="B61" s="83"/>
      <c r="C61" s="83" t="n">
        <v>68</v>
      </c>
      <c r="D61" s="83" t="n">
        <f aca="false">ROUND(AVERAGE(C61,E61),0)</f>
        <v>74</v>
      </c>
      <c r="E61" s="83" t="n">
        <v>79</v>
      </c>
      <c r="F61" s="83" t="n">
        <f aca="false">ROUND(AVERAGE(E61,G61),0)</f>
        <v>83</v>
      </c>
      <c r="G61" s="83" t="n">
        <v>86</v>
      </c>
      <c r="H61" s="83" t="n">
        <f aca="false">ROUND(AVERAGE(G61,I61),0)</f>
        <v>88</v>
      </c>
      <c r="I61" s="83" t="n">
        <v>89</v>
      </c>
      <c r="J61" s="86" t="s">
        <v>565</v>
      </c>
      <c r="K61" s="86" t="s">
        <v>202</v>
      </c>
      <c r="L61" s="86" t="s">
        <v>546</v>
      </c>
      <c r="M61" s="87" t="str">
        <f aca="false">J61&amp;"_"&amp;K61&amp;"_"&amp;L61</f>
        <v>SZ_X_S</v>
      </c>
    </row>
    <row r="62" customFormat="false" ht="17.25" hidden="false" customHeight="false" outlineLevel="0" collapsed="false">
      <c r="A62" s="83" t="s">
        <v>861</v>
      </c>
      <c r="B62" s="83"/>
      <c r="C62" s="83" t="n">
        <v>49</v>
      </c>
      <c r="D62" s="83" t="n">
        <f aca="false">ROUND(AVERAGE(C62,E62),0)</f>
        <v>59</v>
      </c>
      <c r="E62" s="83" t="n">
        <v>69</v>
      </c>
      <c r="F62" s="83" t="n">
        <f aca="false">ROUND(AVERAGE(E62,G62),0)</f>
        <v>74</v>
      </c>
      <c r="G62" s="83" t="n">
        <v>79</v>
      </c>
      <c r="H62" s="83" t="n">
        <f aca="false">ROUND(AVERAGE(G62,I62),0)</f>
        <v>82</v>
      </c>
      <c r="I62" s="83" t="n">
        <v>84</v>
      </c>
      <c r="J62" s="86" t="s">
        <v>565</v>
      </c>
      <c r="K62" s="86" t="s">
        <v>202</v>
      </c>
      <c r="L62" s="86" t="s">
        <v>566</v>
      </c>
      <c r="M62" s="87" t="str">
        <f aca="false">J62&amp;"_"&amp;K62&amp;"_"&amp;L62</f>
        <v>SZ_X_P</v>
      </c>
    </row>
    <row r="63" customFormat="false" ht="17.25" hidden="false" customHeight="false" outlineLevel="0" collapsed="false">
      <c r="A63" s="83" t="s">
        <v>862</v>
      </c>
      <c r="B63" s="83"/>
      <c r="C63" s="83" t="n">
        <v>39</v>
      </c>
      <c r="D63" s="83" t="n">
        <f aca="false">ROUND(AVERAGE(C63,E63),0)</f>
        <v>50</v>
      </c>
      <c r="E63" s="83" t="n">
        <v>61</v>
      </c>
      <c r="F63" s="83" t="n">
        <f aca="false">ROUND(AVERAGE(E63,G63),0)</f>
        <v>68</v>
      </c>
      <c r="G63" s="83" t="n">
        <v>74</v>
      </c>
      <c r="H63" s="83" t="n">
        <f aca="false">ROUND(AVERAGE(G63,I63),0)</f>
        <v>77</v>
      </c>
      <c r="I63" s="83" t="n">
        <v>80</v>
      </c>
      <c r="J63" s="86" t="s">
        <v>565</v>
      </c>
      <c r="K63" s="86" t="s">
        <v>202</v>
      </c>
      <c r="L63" s="86" t="s">
        <v>530</v>
      </c>
      <c r="M63" s="87" t="str">
        <f aca="false">J63&amp;"_"&amp;K63&amp;"_"&amp;L63</f>
        <v>SZ_X_D</v>
      </c>
    </row>
    <row r="64" customFormat="false" ht="17.25" hidden="false" customHeight="true" outlineLevel="0" collapsed="false">
      <c r="A64" s="83" t="s">
        <v>863</v>
      </c>
      <c r="B64" s="83"/>
      <c r="C64" s="83" t="n">
        <v>89</v>
      </c>
      <c r="D64" s="83" t="n">
        <f aca="false">ROUND(AVERAGE(C64,E64),0)</f>
        <v>91</v>
      </c>
      <c r="E64" s="83" t="n">
        <v>92</v>
      </c>
      <c r="F64" s="83" t="n">
        <f aca="false">ROUND(AVERAGE(E64,G64),0)</f>
        <v>93</v>
      </c>
      <c r="G64" s="83" t="n">
        <v>94</v>
      </c>
      <c r="H64" s="83" t="n">
        <f aca="false">ROUND(AVERAGE(G64,I64),0)</f>
        <v>95</v>
      </c>
      <c r="I64" s="83" t="n">
        <v>95</v>
      </c>
      <c r="J64" s="92" t="s">
        <v>864</v>
      </c>
      <c r="K64" s="92" t="s">
        <v>594</v>
      </c>
      <c r="L64" s="92" t="s">
        <v>202</v>
      </c>
      <c r="M64" s="93" t="str">
        <f aca="false">J64&amp;"_"&amp;K64&amp;"_"&amp;L64</f>
        <v>MZ_KO_X</v>
      </c>
    </row>
    <row r="65" customFormat="false" ht="17.25" hidden="false" customHeight="true" outlineLevel="0" collapsed="false">
      <c r="A65" s="83" t="s">
        <v>865</v>
      </c>
      <c r="B65" s="83"/>
      <c r="C65" s="83" t="n">
        <v>81</v>
      </c>
      <c r="D65" s="83" t="n">
        <f aca="false">ROUND(AVERAGE(C65,E65),0)</f>
        <v>85</v>
      </c>
      <c r="E65" s="83" t="n">
        <v>88</v>
      </c>
      <c r="F65" s="83" t="n">
        <f aca="false">ROUND(AVERAGE(E65,G65),0)</f>
        <v>90</v>
      </c>
      <c r="G65" s="83" t="n">
        <v>91</v>
      </c>
      <c r="H65" s="83" t="n">
        <f aca="false">ROUND(AVERAGE(G65,I65),0)</f>
        <v>92</v>
      </c>
      <c r="I65" s="83" t="n">
        <v>93</v>
      </c>
      <c r="J65" s="92" t="s">
        <v>864</v>
      </c>
      <c r="K65" s="92" t="s">
        <v>595</v>
      </c>
      <c r="L65" s="92" t="s">
        <v>202</v>
      </c>
      <c r="M65" s="93" t="str">
        <f aca="false">J65&amp;"_"&amp;K65&amp;"_"&amp;L65</f>
        <v>MZ_PR_X</v>
      </c>
    </row>
    <row r="66" customFormat="false" ht="17.25" hidden="false" customHeight="true" outlineLevel="0" collapsed="false">
      <c r="A66" s="83" t="s">
        <v>866</v>
      </c>
      <c r="B66" s="83"/>
      <c r="C66" s="83" t="n">
        <v>77</v>
      </c>
      <c r="D66" s="83" t="n">
        <f aca="false">ROUND(AVERAGE(C66,E66),0)</f>
        <v>81</v>
      </c>
      <c r="E66" s="83" t="n">
        <v>85</v>
      </c>
      <c r="F66" s="83" t="n">
        <f aca="false">ROUND(AVERAGE(E66,G66),0)</f>
        <v>88</v>
      </c>
      <c r="G66" s="83" t="n">
        <v>90</v>
      </c>
      <c r="H66" s="83" t="n">
        <f aca="false">ROUND(AVERAGE(G66,I66),0)</f>
        <v>91</v>
      </c>
      <c r="I66" s="83" t="n">
        <v>92</v>
      </c>
      <c r="J66" s="92" t="s">
        <v>551</v>
      </c>
      <c r="K66" s="92" t="n">
        <v>65</v>
      </c>
      <c r="L66" s="92" t="s">
        <v>202</v>
      </c>
      <c r="M66" s="93" t="str">
        <f aca="false">J66&amp;"_"&amp;K66&amp;"_"&amp;L66</f>
        <v>OZ_65_X</v>
      </c>
    </row>
    <row r="67" customFormat="false" ht="17.25" hidden="false" customHeight="true" outlineLevel="0" collapsed="false">
      <c r="A67" s="83" t="s">
        <v>867</v>
      </c>
      <c r="B67" s="83"/>
      <c r="C67" s="83" t="n">
        <v>61</v>
      </c>
      <c r="D67" s="83" t="n">
        <f aca="false">ROUND(AVERAGE(C67,E67),0)</f>
        <v>68</v>
      </c>
      <c r="E67" s="83" t="n">
        <v>75</v>
      </c>
      <c r="F67" s="83" t="n">
        <f aca="false">ROUND(AVERAGE(E67,G67),0)</f>
        <v>79</v>
      </c>
      <c r="G67" s="83" t="n">
        <v>83</v>
      </c>
      <c r="H67" s="83" t="n">
        <f aca="false">ROUND(AVERAGE(G67,I67),0)</f>
        <v>85</v>
      </c>
      <c r="I67" s="83" t="n">
        <v>87</v>
      </c>
      <c r="J67" s="92" t="s">
        <v>551</v>
      </c>
      <c r="K67" s="92" t="n">
        <v>38</v>
      </c>
      <c r="L67" s="92" t="s">
        <v>202</v>
      </c>
      <c r="M67" s="93" t="str">
        <f aca="false">J67&amp;"_"&amp;K67&amp;"_"&amp;L67</f>
        <v>OZ_38_X</v>
      </c>
    </row>
    <row r="68" customFormat="false" ht="17.25" hidden="false" customHeight="true" outlineLevel="0" collapsed="false">
      <c r="A68" s="83" t="s">
        <v>868</v>
      </c>
      <c r="B68" s="83"/>
      <c r="C68" s="83" t="n">
        <v>57</v>
      </c>
      <c r="D68" s="83" t="n">
        <f aca="false">ROUND(AVERAGE(C68,E68),0)</f>
        <v>65</v>
      </c>
      <c r="E68" s="83" t="n">
        <v>72</v>
      </c>
      <c r="F68" s="83" t="n">
        <f aca="false">ROUND(AVERAGE(E68,G68),0)</f>
        <v>77</v>
      </c>
      <c r="G68" s="83" t="n">
        <v>81</v>
      </c>
      <c r="H68" s="83" t="n">
        <f aca="false">ROUND(AVERAGE(G68,I68),0)</f>
        <v>84</v>
      </c>
      <c r="I68" s="83" t="n">
        <v>86</v>
      </c>
      <c r="J68" s="92" t="s">
        <v>551</v>
      </c>
      <c r="K68" s="92" t="n">
        <v>30</v>
      </c>
      <c r="L68" s="92" t="s">
        <v>202</v>
      </c>
      <c r="M68" s="93" t="str">
        <f aca="false">J68&amp;"_"&amp;K68&amp;"_"&amp;L68</f>
        <v>OZ_30_X</v>
      </c>
    </row>
    <row r="69" customFormat="false" ht="17.25" hidden="false" customHeight="true" outlineLevel="0" collapsed="false">
      <c r="A69" s="83" t="s">
        <v>869</v>
      </c>
      <c r="B69" s="83"/>
      <c r="C69" s="83" t="n">
        <v>54</v>
      </c>
      <c r="D69" s="83" t="n">
        <f aca="false">ROUND(AVERAGE(C69,E69),0)</f>
        <v>62</v>
      </c>
      <c r="E69" s="83" t="n">
        <v>70</v>
      </c>
      <c r="F69" s="83" t="n">
        <f aca="false">ROUND(AVERAGE(E69,G69),0)</f>
        <v>75</v>
      </c>
      <c r="G69" s="83" t="n">
        <v>80</v>
      </c>
      <c r="H69" s="83" t="n">
        <f aca="false">ROUND(AVERAGE(G69,I69),0)</f>
        <v>83</v>
      </c>
      <c r="I69" s="83" t="n">
        <v>85</v>
      </c>
      <c r="J69" s="92" t="s">
        <v>551</v>
      </c>
      <c r="K69" s="92" t="n">
        <v>25</v>
      </c>
      <c r="L69" s="92" t="s">
        <v>202</v>
      </c>
      <c r="M69" s="93" t="str">
        <f aca="false">J69&amp;"_"&amp;K69&amp;"_"&amp;L69</f>
        <v>OZ_25_X</v>
      </c>
    </row>
    <row r="70" customFormat="false" ht="17.25" hidden="false" customHeight="true" outlineLevel="0" collapsed="false">
      <c r="A70" s="83" t="s">
        <v>870</v>
      </c>
      <c r="B70" s="83"/>
      <c r="C70" s="83" t="n">
        <v>51</v>
      </c>
      <c r="D70" s="83" t="n">
        <f aca="false">ROUND(AVERAGE(C70,E70),0)</f>
        <v>60</v>
      </c>
      <c r="E70" s="83" t="n">
        <v>68</v>
      </c>
      <c r="F70" s="83" t="n">
        <f aca="false">ROUND(AVERAGE(E70,G70),0)</f>
        <v>74</v>
      </c>
      <c r="G70" s="83" t="n">
        <v>79</v>
      </c>
      <c r="H70" s="83" t="n">
        <f aca="false">ROUND(AVERAGE(G70,I70),0)</f>
        <v>82</v>
      </c>
      <c r="I70" s="83" t="n">
        <v>84</v>
      </c>
      <c r="J70" s="92" t="s">
        <v>551</v>
      </c>
      <c r="K70" s="92" t="n">
        <v>20</v>
      </c>
      <c r="L70" s="92" t="s">
        <v>202</v>
      </c>
      <c r="M70" s="93" t="str">
        <f aca="false">J70&amp;"_"&amp;K70&amp;"_"&amp;L70</f>
        <v>OZ_20_X</v>
      </c>
    </row>
    <row r="71" customFormat="false" ht="17.25" hidden="false" customHeight="true" outlineLevel="0" collapsed="false">
      <c r="A71" s="83" t="s">
        <v>871</v>
      </c>
      <c r="B71" s="83"/>
      <c r="C71" s="83" t="n">
        <v>46</v>
      </c>
      <c r="D71" s="83" t="n">
        <f aca="false">ROUND(AVERAGE(C71,E71),0)</f>
        <v>56</v>
      </c>
      <c r="E71" s="83" t="n">
        <v>65</v>
      </c>
      <c r="F71" s="83" t="n">
        <f aca="false">ROUND(AVERAGE(E71,G71),0)</f>
        <v>71</v>
      </c>
      <c r="G71" s="83" t="n">
        <v>77</v>
      </c>
      <c r="H71" s="83" t="n">
        <f aca="false">ROUND(AVERAGE(G71,I71),0)</f>
        <v>80</v>
      </c>
      <c r="I71" s="83" t="n">
        <v>82</v>
      </c>
      <c r="J71" s="92" t="s">
        <v>551</v>
      </c>
      <c r="K71" s="92" t="n">
        <v>12</v>
      </c>
      <c r="L71" s="92" t="s">
        <v>202</v>
      </c>
      <c r="M71" s="93" t="str">
        <f aca="false">J71&amp;"_"&amp;K71&amp;"_"&amp;L71</f>
        <v>OZ_12_X</v>
      </c>
    </row>
    <row r="72" customFormat="false" ht="17.25" hidden="false" customHeight="true" outlineLevel="0" collapsed="false">
      <c r="A72" s="83" t="s">
        <v>872</v>
      </c>
      <c r="B72" s="83"/>
      <c r="C72" s="83" t="n">
        <v>77</v>
      </c>
      <c r="D72" s="83" t="n">
        <f aca="false">ROUND(AVERAGE(C72,E72),0)</f>
        <v>82</v>
      </c>
      <c r="E72" s="83" t="n">
        <v>86</v>
      </c>
      <c r="F72" s="83" t="n">
        <f aca="false">ROUND(AVERAGE(E72,G72),0)</f>
        <v>89</v>
      </c>
      <c r="G72" s="83" t="n">
        <v>91</v>
      </c>
      <c r="H72" s="83" t="n">
        <f aca="false">ROUND(AVERAGE(G72,I72),0)</f>
        <v>93</v>
      </c>
      <c r="I72" s="83" t="n">
        <v>94</v>
      </c>
      <c r="J72" s="92" t="s">
        <v>873</v>
      </c>
      <c r="K72" s="92" t="s">
        <v>202</v>
      </c>
      <c r="L72" s="92" t="s">
        <v>202</v>
      </c>
      <c r="M72" s="93" t="str">
        <f aca="false">J72&amp;"_"&amp;K72&amp;"_"&amp;L72</f>
        <v>UP_X_X</v>
      </c>
    </row>
  </sheetData>
  <mergeCells count="7">
    <mergeCell ref="A1:A2"/>
    <mergeCell ref="B1:B2"/>
    <mergeCell ref="C1:I1"/>
    <mergeCell ref="J1:J2"/>
    <mergeCell ref="K1:K2"/>
    <mergeCell ref="L1:L2"/>
    <mergeCell ref="M1:M2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7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4" activeCellId="0" sqref="B2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99" width="12.13"/>
    <col collapsed="false" customWidth="true" hidden="false" outlineLevel="0" max="2" min="2" style="0" width="139.87"/>
  </cols>
  <sheetData>
    <row r="1" customFormat="false" ht="14.25" hidden="false" customHeight="false" outlineLevel="0" collapsed="false">
      <c r="A1" s="100" t="s">
        <v>874</v>
      </c>
      <c r="B1" s="101" t="s">
        <v>730</v>
      </c>
      <c r="C1" s="102" t="s">
        <v>875</v>
      </c>
      <c r="D1" s="102"/>
      <c r="E1" s="102"/>
      <c r="F1" s="103"/>
    </row>
    <row r="2" customFormat="false" ht="14.25" hidden="false" customHeight="false" outlineLevel="0" collapsed="false">
      <c r="A2" s="100"/>
      <c r="B2" s="101"/>
      <c r="C2" s="104" t="s">
        <v>660</v>
      </c>
      <c r="D2" s="104" t="s">
        <v>661</v>
      </c>
      <c r="E2" s="104" t="s">
        <v>90</v>
      </c>
      <c r="F2" s="105" t="s">
        <v>530</v>
      </c>
    </row>
    <row r="3" customFormat="false" ht="14.25" hidden="false" customHeight="false" outlineLevel="0" collapsed="false">
      <c r="A3" s="106" t="s">
        <v>498</v>
      </c>
      <c r="B3" s="107" t="s">
        <v>739</v>
      </c>
      <c r="C3" s="108" t="n">
        <v>77</v>
      </c>
      <c r="D3" s="108" t="n">
        <v>86</v>
      </c>
      <c r="E3" s="108" t="n">
        <v>91</v>
      </c>
      <c r="F3" s="109" t="n">
        <v>94</v>
      </c>
    </row>
    <row r="4" customFormat="false" ht="14.25" hidden="false" customHeight="false" outlineLevel="0" collapsed="false">
      <c r="A4" s="106"/>
      <c r="B4" s="110" t="s">
        <v>741</v>
      </c>
      <c r="C4" s="111" t="n">
        <v>76</v>
      </c>
      <c r="D4" s="111" t="n">
        <v>85</v>
      </c>
      <c r="E4" s="111" t="n">
        <v>90</v>
      </c>
      <c r="F4" s="112" t="n">
        <v>93</v>
      </c>
    </row>
    <row r="5" customFormat="false" ht="14.25" hidden="false" customHeight="false" outlineLevel="0" collapsed="false">
      <c r="A5" s="106"/>
      <c r="B5" s="110" t="s">
        <v>744</v>
      </c>
      <c r="C5" s="111" t="n">
        <v>74</v>
      </c>
      <c r="D5" s="111" t="n">
        <v>83</v>
      </c>
      <c r="E5" s="111" t="n">
        <v>88</v>
      </c>
      <c r="F5" s="112" t="n">
        <v>90</v>
      </c>
    </row>
    <row r="6" customFormat="false" ht="14.25" hidden="false" customHeight="false" outlineLevel="0" collapsed="false">
      <c r="A6" s="106"/>
      <c r="B6" s="110" t="s">
        <v>746</v>
      </c>
      <c r="C6" s="111" t="n">
        <v>72</v>
      </c>
      <c r="D6" s="111" t="n">
        <v>81</v>
      </c>
      <c r="E6" s="111" t="n">
        <v>88</v>
      </c>
      <c r="F6" s="112" t="n">
        <v>91</v>
      </c>
    </row>
    <row r="7" customFormat="false" ht="14.25" hidden="false" customHeight="false" outlineLevel="0" collapsed="false">
      <c r="A7" s="106"/>
      <c r="B7" s="110" t="s">
        <v>748</v>
      </c>
      <c r="C7" s="111" t="n">
        <v>67</v>
      </c>
      <c r="D7" s="111" t="n">
        <v>78</v>
      </c>
      <c r="E7" s="111" t="n">
        <v>85</v>
      </c>
      <c r="F7" s="112" t="n">
        <v>89</v>
      </c>
    </row>
    <row r="8" customFormat="false" ht="14.25" hidden="false" customHeight="false" outlineLevel="0" collapsed="false">
      <c r="A8" s="106"/>
      <c r="B8" s="110" t="s">
        <v>750</v>
      </c>
      <c r="C8" s="111" t="n">
        <v>71</v>
      </c>
      <c r="D8" s="111" t="n">
        <v>80</v>
      </c>
      <c r="E8" s="111" t="n">
        <v>87</v>
      </c>
      <c r="F8" s="112" t="n">
        <v>90</v>
      </c>
    </row>
    <row r="9" customFormat="false" ht="14.25" hidden="false" customHeight="false" outlineLevel="0" collapsed="false">
      <c r="A9" s="106"/>
      <c r="B9" s="110" t="s">
        <v>753</v>
      </c>
      <c r="C9" s="111" t="n">
        <v>64</v>
      </c>
      <c r="D9" s="111" t="n">
        <v>75</v>
      </c>
      <c r="E9" s="111" t="n">
        <v>82</v>
      </c>
      <c r="F9" s="112" t="n">
        <v>85</v>
      </c>
    </row>
    <row r="10" customFormat="false" ht="14.25" hidden="false" customHeight="false" outlineLevel="0" collapsed="false">
      <c r="A10" s="106"/>
      <c r="B10" s="110" t="s">
        <v>755</v>
      </c>
      <c r="C10" s="111" t="n">
        <v>70</v>
      </c>
      <c r="D10" s="111" t="n">
        <v>79</v>
      </c>
      <c r="E10" s="111" t="n">
        <v>84</v>
      </c>
      <c r="F10" s="112" t="n">
        <v>88</v>
      </c>
    </row>
    <row r="11" customFormat="false" ht="14.25" hidden="false" customHeight="false" outlineLevel="0" collapsed="false">
      <c r="A11" s="106"/>
      <c r="B11" s="110" t="s">
        <v>758</v>
      </c>
      <c r="C11" s="111" t="n">
        <v>65</v>
      </c>
      <c r="D11" s="111" t="n">
        <v>75</v>
      </c>
      <c r="E11" s="111" t="n">
        <v>82</v>
      </c>
      <c r="F11" s="112" t="n">
        <v>86</v>
      </c>
    </row>
    <row r="12" customFormat="false" ht="14.25" hidden="false" customHeight="false" outlineLevel="0" collapsed="false">
      <c r="A12" s="106"/>
      <c r="B12" s="110" t="s">
        <v>760</v>
      </c>
      <c r="C12" s="111" t="n">
        <v>69</v>
      </c>
      <c r="D12" s="111" t="n">
        <v>78</v>
      </c>
      <c r="E12" s="111" t="n">
        <v>83</v>
      </c>
      <c r="F12" s="112" t="n">
        <v>87</v>
      </c>
    </row>
    <row r="13" customFormat="false" ht="14.25" hidden="false" customHeight="false" outlineLevel="0" collapsed="false">
      <c r="A13" s="106"/>
      <c r="B13" s="110" t="s">
        <v>763</v>
      </c>
      <c r="C13" s="111" t="n">
        <v>64</v>
      </c>
      <c r="D13" s="111" t="n">
        <v>74</v>
      </c>
      <c r="E13" s="111" t="n">
        <v>81</v>
      </c>
      <c r="F13" s="112" t="n">
        <v>85</v>
      </c>
    </row>
    <row r="14" customFormat="false" ht="14.25" hidden="false" customHeight="false" outlineLevel="0" collapsed="false">
      <c r="A14" s="106"/>
      <c r="B14" s="110" t="s">
        <v>765</v>
      </c>
      <c r="C14" s="111" t="n">
        <v>66</v>
      </c>
      <c r="D14" s="111" t="n">
        <v>74</v>
      </c>
      <c r="E14" s="111" t="n">
        <v>80</v>
      </c>
      <c r="F14" s="112" t="n">
        <v>82</v>
      </c>
    </row>
    <row r="15" customFormat="false" ht="14.25" hidden="false" customHeight="false" outlineLevel="0" collapsed="false">
      <c r="A15" s="106"/>
      <c r="B15" s="110" t="s">
        <v>768</v>
      </c>
      <c r="C15" s="111" t="n">
        <v>62</v>
      </c>
      <c r="D15" s="111" t="n">
        <v>71</v>
      </c>
      <c r="E15" s="111" t="n">
        <v>78</v>
      </c>
      <c r="F15" s="112" t="n">
        <v>81</v>
      </c>
    </row>
    <row r="16" customFormat="false" ht="14.25" hidden="false" customHeight="false" outlineLevel="0" collapsed="false">
      <c r="A16" s="106"/>
      <c r="B16" s="110" t="s">
        <v>770</v>
      </c>
      <c r="C16" s="111" t="n">
        <v>65</v>
      </c>
      <c r="D16" s="111" t="n">
        <v>73</v>
      </c>
      <c r="E16" s="111" t="n">
        <v>79</v>
      </c>
      <c r="F16" s="112" t="n">
        <v>81</v>
      </c>
    </row>
    <row r="17" customFormat="false" ht="14.25" hidden="false" customHeight="false" outlineLevel="0" collapsed="false">
      <c r="A17" s="106"/>
      <c r="B17" s="110" t="s">
        <v>773</v>
      </c>
      <c r="C17" s="111" t="n">
        <v>61</v>
      </c>
      <c r="D17" s="111" t="n">
        <v>70</v>
      </c>
      <c r="E17" s="111" t="n">
        <v>77</v>
      </c>
      <c r="F17" s="112" t="n">
        <v>80</v>
      </c>
    </row>
    <row r="18" customFormat="false" ht="14.25" hidden="false" customHeight="false" outlineLevel="0" collapsed="false">
      <c r="A18" s="106"/>
      <c r="B18" s="110" t="s">
        <v>775</v>
      </c>
      <c r="C18" s="111" t="n">
        <v>65</v>
      </c>
      <c r="D18" s="111" t="n">
        <v>76</v>
      </c>
      <c r="E18" s="111" t="n">
        <v>84</v>
      </c>
      <c r="F18" s="112" t="n">
        <v>88</v>
      </c>
    </row>
    <row r="19" customFormat="false" ht="14.25" hidden="false" customHeight="false" outlineLevel="0" collapsed="false">
      <c r="A19" s="106"/>
      <c r="B19" s="110" t="s">
        <v>778</v>
      </c>
      <c r="C19" s="111" t="n">
        <v>63</v>
      </c>
      <c r="D19" s="111" t="n">
        <v>75</v>
      </c>
      <c r="E19" s="111" t="n">
        <v>83</v>
      </c>
      <c r="F19" s="112" t="n">
        <v>87</v>
      </c>
    </row>
    <row r="20" customFormat="false" ht="14.25" hidden="false" customHeight="false" outlineLevel="0" collapsed="false">
      <c r="A20" s="106"/>
      <c r="B20" s="110" t="s">
        <v>780</v>
      </c>
      <c r="C20" s="111" t="n">
        <v>64</v>
      </c>
      <c r="D20" s="111" t="n">
        <v>75</v>
      </c>
      <c r="E20" s="111" t="n">
        <v>83</v>
      </c>
      <c r="F20" s="112" t="n">
        <v>86</v>
      </c>
    </row>
    <row r="21" customFormat="false" ht="14.25" hidden="false" customHeight="false" outlineLevel="0" collapsed="false">
      <c r="A21" s="106"/>
      <c r="B21" s="110" t="s">
        <v>783</v>
      </c>
      <c r="C21" s="111" t="n">
        <v>60</v>
      </c>
      <c r="D21" s="111" t="n">
        <v>72</v>
      </c>
      <c r="E21" s="111" t="n">
        <v>80</v>
      </c>
      <c r="F21" s="112" t="n">
        <v>84</v>
      </c>
    </row>
    <row r="22" customFormat="false" ht="14.25" hidden="false" customHeight="false" outlineLevel="0" collapsed="false">
      <c r="A22" s="106"/>
      <c r="B22" s="110" t="s">
        <v>785</v>
      </c>
      <c r="C22" s="111" t="n">
        <v>63</v>
      </c>
      <c r="D22" s="111" t="n">
        <v>74</v>
      </c>
      <c r="E22" s="111" t="n">
        <v>82</v>
      </c>
      <c r="F22" s="112" t="n">
        <v>85</v>
      </c>
    </row>
    <row r="23" customFormat="false" ht="14.25" hidden="false" customHeight="false" outlineLevel="0" collapsed="false">
      <c r="A23" s="106"/>
      <c r="B23" s="110" t="s">
        <v>788</v>
      </c>
      <c r="C23" s="111" t="n">
        <v>61</v>
      </c>
      <c r="D23" s="111" t="n">
        <v>73</v>
      </c>
      <c r="E23" s="111" t="n">
        <v>81</v>
      </c>
      <c r="F23" s="112" t="n">
        <v>84</v>
      </c>
    </row>
    <row r="24" customFormat="false" ht="14.25" hidden="false" customHeight="false" outlineLevel="0" collapsed="false">
      <c r="A24" s="106"/>
      <c r="B24" s="110" t="s">
        <v>790</v>
      </c>
      <c r="C24" s="111" t="n">
        <v>62</v>
      </c>
      <c r="D24" s="111" t="n">
        <v>73</v>
      </c>
      <c r="E24" s="111" t="n">
        <v>81</v>
      </c>
      <c r="F24" s="112" t="n">
        <v>84</v>
      </c>
    </row>
    <row r="25" customFormat="false" ht="14.25" hidden="false" customHeight="false" outlineLevel="0" collapsed="false">
      <c r="A25" s="106"/>
      <c r="B25" s="110" t="s">
        <v>793</v>
      </c>
      <c r="C25" s="111" t="n">
        <v>60</v>
      </c>
      <c r="D25" s="111" t="n">
        <v>72</v>
      </c>
      <c r="E25" s="111" t="n">
        <v>80</v>
      </c>
      <c r="F25" s="112" t="n">
        <v>83</v>
      </c>
    </row>
    <row r="26" customFormat="false" ht="14.25" hidden="false" customHeight="false" outlineLevel="0" collapsed="false">
      <c r="A26" s="106"/>
      <c r="B26" s="110" t="s">
        <v>795</v>
      </c>
      <c r="C26" s="111" t="n">
        <v>61</v>
      </c>
      <c r="D26" s="111" t="n">
        <v>72</v>
      </c>
      <c r="E26" s="111" t="n">
        <v>79</v>
      </c>
      <c r="F26" s="112" t="n">
        <v>82</v>
      </c>
    </row>
    <row r="27" customFormat="false" ht="14.25" hidden="false" customHeight="false" outlineLevel="0" collapsed="false">
      <c r="A27" s="106"/>
      <c r="B27" s="110" t="s">
        <v>798</v>
      </c>
      <c r="C27" s="111" t="n">
        <v>59</v>
      </c>
      <c r="D27" s="111" t="n">
        <v>70</v>
      </c>
      <c r="E27" s="111" t="n">
        <v>78</v>
      </c>
      <c r="F27" s="112" t="n">
        <v>81</v>
      </c>
    </row>
    <row r="28" customFormat="false" ht="14.25" hidden="false" customHeight="false" outlineLevel="0" collapsed="false">
      <c r="A28" s="106"/>
      <c r="B28" s="110" t="s">
        <v>800</v>
      </c>
      <c r="C28" s="111" t="n">
        <v>60</v>
      </c>
      <c r="D28" s="111" t="n">
        <v>71</v>
      </c>
      <c r="E28" s="111" t="n">
        <v>78</v>
      </c>
      <c r="F28" s="112" t="n">
        <v>81</v>
      </c>
    </row>
    <row r="29" customFormat="false" ht="14.25" hidden="false" customHeight="false" outlineLevel="0" collapsed="false">
      <c r="A29" s="106"/>
      <c r="B29" s="110" t="s">
        <v>803</v>
      </c>
      <c r="C29" s="111" t="n">
        <v>58</v>
      </c>
      <c r="D29" s="111" t="n">
        <v>69</v>
      </c>
      <c r="E29" s="111" t="n">
        <v>77</v>
      </c>
      <c r="F29" s="112" t="n">
        <v>80</v>
      </c>
    </row>
    <row r="30" customFormat="false" ht="14.25" hidden="false" customHeight="false" outlineLevel="0" collapsed="false">
      <c r="A30" s="106"/>
      <c r="B30" s="110" t="s">
        <v>805</v>
      </c>
      <c r="C30" s="111" t="n">
        <v>66</v>
      </c>
      <c r="D30" s="111" t="n">
        <v>77</v>
      </c>
      <c r="E30" s="111" t="n">
        <v>85</v>
      </c>
      <c r="F30" s="112" t="n">
        <v>89</v>
      </c>
    </row>
    <row r="31" customFormat="false" ht="14.25" hidden="false" customHeight="false" outlineLevel="0" collapsed="false">
      <c r="A31" s="106"/>
      <c r="B31" s="110" t="s">
        <v>808</v>
      </c>
      <c r="C31" s="111" t="n">
        <v>58</v>
      </c>
      <c r="D31" s="111" t="n">
        <v>72</v>
      </c>
      <c r="E31" s="111" t="n">
        <v>81</v>
      </c>
      <c r="F31" s="112" t="n">
        <v>85</v>
      </c>
    </row>
    <row r="32" customFormat="false" ht="14.25" hidden="false" customHeight="false" outlineLevel="0" collapsed="false">
      <c r="A32" s="106"/>
      <c r="B32" s="110" t="s">
        <v>810</v>
      </c>
      <c r="C32" s="111" t="n">
        <v>64</v>
      </c>
      <c r="D32" s="111" t="n">
        <v>75</v>
      </c>
      <c r="E32" s="111" t="n">
        <v>83</v>
      </c>
      <c r="F32" s="112" t="n">
        <v>85</v>
      </c>
    </row>
    <row r="33" customFormat="false" ht="14.25" hidden="false" customHeight="false" outlineLevel="0" collapsed="false">
      <c r="A33" s="106"/>
      <c r="B33" s="110" t="s">
        <v>813</v>
      </c>
      <c r="C33" s="111" t="n">
        <v>55</v>
      </c>
      <c r="D33" s="111" t="n">
        <v>69</v>
      </c>
      <c r="E33" s="111" t="n">
        <v>78</v>
      </c>
      <c r="F33" s="112" t="n">
        <v>83</v>
      </c>
    </row>
    <row r="34" customFormat="false" ht="14.25" hidden="false" customHeight="false" outlineLevel="0" collapsed="false">
      <c r="A34" s="106"/>
      <c r="B34" s="110" t="s">
        <v>815</v>
      </c>
      <c r="C34" s="111" t="n">
        <v>63</v>
      </c>
      <c r="D34" s="111" t="n">
        <v>73</v>
      </c>
      <c r="E34" s="111" t="n">
        <v>80</v>
      </c>
      <c r="F34" s="112" t="n">
        <v>83</v>
      </c>
    </row>
    <row r="35" customFormat="false" ht="14.25" hidden="false" customHeight="false" outlineLevel="0" collapsed="false">
      <c r="A35" s="106"/>
      <c r="B35" s="113" t="s">
        <v>818</v>
      </c>
      <c r="C35" s="114" t="n">
        <v>51</v>
      </c>
      <c r="D35" s="114" t="n">
        <v>67</v>
      </c>
      <c r="E35" s="114" t="n">
        <v>76</v>
      </c>
      <c r="F35" s="115" t="n">
        <v>80</v>
      </c>
    </row>
    <row r="36" customFormat="false" ht="14.25" hidden="false" customHeight="false" outlineLevel="0" collapsed="false">
      <c r="A36" s="106" t="s">
        <v>876</v>
      </c>
      <c r="B36" s="116" t="s">
        <v>820</v>
      </c>
      <c r="C36" s="102" t="n">
        <v>68</v>
      </c>
      <c r="D36" s="102" t="n">
        <v>79</v>
      </c>
      <c r="E36" s="102" t="n">
        <v>86</v>
      </c>
      <c r="F36" s="103" t="n">
        <v>89</v>
      </c>
    </row>
    <row r="37" customFormat="false" ht="14.25" hidden="false" customHeight="false" outlineLevel="0" collapsed="false">
      <c r="A37" s="106"/>
      <c r="B37" s="110" t="s">
        <v>821</v>
      </c>
      <c r="C37" s="111" t="n">
        <v>49</v>
      </c>
      <c r="D37" s="111" t="n">
        <v>69</v>
      </c>
      <c r="E37" s="111" t="n">
        <v>79</v>
      </c>
      <c r="F37" s="112" t="n">
        <v>84</v>
      </c>
    </row>
    <row r="38" customFormat="false" ht="14.25" hidden="false" customHeight="false" outlineLevel="0" collapsed="false">
      <c r="A38" s="106"/>
      <c r="B38" s="110" t="s">
        <v>823</v>
      </c>
      <c r="C38" s="111" t="n">
        <v>39</v>
      </c>
      <c r="D38" s="111" t="n">
        <v>61</v>
      </c>
      <c r="E38" s="111" t="n">
        <v>74</v>
      </c>
      <c r="F38" s="112" t="n">
        <v>80</v>
      </c>
    </row>
    <row r="39" customFormat="false" ht="14.25" hidden="false" customHeight="false" outlineLevel="0" collapsed="false">
      <c r="A39" s="106"/>
      <c r="B39" s="110" t="s">
        <v>825</v>
      </c>
      <c r="C39" s="111" t="n">
        <v>30</v>
      </c>
      <c r="D39" s="111" t="n">
        <v>58</v>
      </c>
      <c r="E39" s="111" t="n">
        <v>71</v>
      </c>
      <c r="F39" s="112" t="n">
        <v>78</v>
      </c>
    </row>
    <row r="40" customFormat="false" ht="14.25" hidden="false" customHeight="false" outlineLevel="0" collapsed="false">
      <c r="A40" s="106"/>
      <c r="B40" s="110" t="s">
        <v>826</v>
      </c>
      <c r="C40" s="111" t="n">
        <v>48</v>
      </c>
      <c r="D40" s="111" t="n">
        <v>67</v>
      </c>
      <c r="E40" s="111" t="n">
        <v>77</v>
      </c>
      <c r="F40" s="112" t="n">
        <v>83</v>
      </c>
    </row>
    <row r="41" customFormat="false" ht="14.25" hidden="false" customHeight="false" outlineLevel="0" collapsed="false">
      <c r="A41" s="106"/>
      <c r="B41" s="110" t="s">
        <v>828</v>
      </c>
      <c r="C41" s="111" t="n">
        <v>35</v>
      </c>
      <c r="D41" s="111" t="n">
        <v>56</v>
      </c>
      <c r="E41" s="111" t="n">
        <v>70</v>
      </c>
      <c r="F41" s="112" t="n">
        <v>77</v>
      </c>
    </row>
    <row r="42" customFormat="false" ht="14.25" hidden="false" customHeight="false" outlineLevel="0" collapsed="false">
      <c r="A42" s="106"/>
      <c r="B42" s="110" t="s">
        <v>830</v>
      </c>
      <c r="C42" s="111" t="n">
        <v>30</v>
      </c>
      <c r="D42" s="111" t="n">
        <v>48</v>
      </c>
      <c r="E42" s="111" t="n">
        <v>65</v>
      </c>
      <c r="F42" s="112" t="n">
        <v>73</v>
      </c>
    </row>
    <row r="43" customFormat="false" ht="14.25" hidden="false" customHeight="false" outlineLevel="0" collapsed="false">
      <c r="A43" s="106"/>
      <c r="B43" s="110" t="s">
        <v>832</v>
      </c>
      <c r="C43" s="111" t="n">
        <v>57</v>
      </c>
      <c r="D43" s="111" t="n">
        <v>73</v>
      </c>
      <c r="E43" s="111" t="n">
        <v>82</v>
      </c>
      <c r="F43" s="112" t="n">
        <v>86</v>
      </c>
    </row>
    <row r="44" customFormat="false" ht="14.25" hidden="false" customHeight="false" outlineLevel="0" collapsed="false">
      <c r="A44" s="106"/>
      <c r="B44" s="110" t="s">
        <v>834</v>
      </c>
      <c r="C44" s="111" t="n">
        <v>43</v>
      </c>
      <c r="D44" s="111" t="n">
        <v>65</v>
      </c>
      <c r="E44" s="111" t="n">
        <v>76</v>
      </c>
      <c r="F44" s="112" t="n">
        <v>82</v>
      </c>
    </row>
    <row r="45" customFormat="false" ht="14.25" hidden="false" customHeight="false" outlineLevel="0" collapsed="false">
      <c r="A45" s="106"/>
      <c r="B45" s="110" t="s">
        <v>836</v>
      </c>
      <c r="C45" s="111" t="n">
        <v>32</v>
      </c>
      <c r="D45" s="111" t="n">
        <v>58</v>
      </c>
      <c r="E45" s="111" t="n">
        <v>72</v>
      </c>
      <c r="F45" s="112" t="n">
        <v>79</v>
      </c>
    </row>
    <row r="46" customFormat="false" ht="14.25" hidden="false" customHeight="false" outlineLevel="0" collapsed="false">
      <c r="A46" s="106"/>
      <c r="B46" s="110" t="s">
        <v>838</v>
      </c>
      <c r="C46" s="111" t="n">
        <v>45</v>
      </c>
      <c r="D46" s="111" t="n">
        <v>66</v>
      </c>
      <c r="E46" s="111" t="n">
        <v>77</v>
      </c>
      <c r="F46" s="112" t="n">
        <v>83</v>
      </c>
    </row>
    <row r="47" customFormat="false" ht="14.25" hidden="false" customHeight="false" outlineLevel="0" collapsed="false">
      <c r="A47" s="106"/>
      <c r="B47" s="110" t="s">
        <v>840</v>
      </c>
      <c r="C47" s="111" t="n">
        <v>36</v>
      </c>
      <c r="D47" s="111" t="n">
        <v>60</v>
      </c>
      <c r="E47" s="111" t="n">
        <v>73</v>
      </c>
      <c r="F47" s="112" t="n">
        <v>79</v>
      </c>
    </row>
    <row r="48" customFormat="false" ht="14.25" hidden="false" customHeight="false" outlineLevel="0" collapsed="false">
      <c r="A48" s="106"/>
      <c r="B48" s="110" t="s">
        <v>842</v>
      </c>
      <c r="C48" s="111" t="n">
        <v>30</v>
      </c>
      <c r="D48" s="111" t="n">
        <v>55</v>
      </c>
      <c r="E48" s="111" t="n">
        <v>70</v>
      </c>
      <c r="F48" s="112" t="n">
        <v>77</v>
      </c>
    </row>
    <row r="49" customFormat="false" ht="14.25" hidden="false" customHeight="false" outlineLevel="0" collapsed="false">
      <c r="A49" s="106"/>
      <c r="B49" s="117" t="s">
        <v>844</v>
      </c>
      <c r="C49" s="104" t="n">
        <v>59</v>
      </c>
      <c r="D49" s="104" t="n">
        <v>74</v>
      </c>
      <c r="E49" s="104" t="n">
        <v>82</v>
      </c>
      <c r="F49" s="105" t="n">
        <v>86</v>
      </c>
    </row>
    <row r="50" customFormat="false" ht="14.25" hidden="false" customHeight="false" outlineLevel="0" collapsed="false">
      <c r="A50" s="106" t="s">
        <v>877</v>
      </c>
      <c r="B50" s="116" t="s">
        <v>845</v>
      </c>
      <c r="C50" s="102" t="n">
        <v>56</v>
      </c>
      <c r="D50" s="102" t="n">
        <v>75</v>
      </c>
      <c r="E50" s="102" t="n">
        <v>85</v>
      </c>
      <c r="F50" s="103" t="n">
        <v>91</v>
      </c>
    </row>
    <row r="51" customFormat="false" ht="14.25" hidden="false" customHeight="false" outlineLevel="0" collapsed="false">
      <c r="A51" s="106"/>
      <c r="B51" s="110" t="s">
        <v>846</v>
      </c>
      <c r="C51" s="118" t="n">
        <v>50.8</v>
      </c>
      <c r="D51" s="118" t="n">
        <v>68.8</v>
      </c>
      <c r="E51" s="118" t="n">
        <v>78.8</v>
      </c>
      <c r="F51" s="112" t="n">
        <v>85</v>
      </c>
    </row>
    <row r="52" customFormat="false" ht="14.25" hidden="false" customHeight="false" outlineLevel="0" collapsed="false">
      <c r="A52" s="106"/>
      <c r="B52" s="110" t="s">
        <v>847</v>
      </c>
      <c r="C52" s="118" t="n">
        <v>45.6</v>
      </c>
      <c r="D52" s="118" t="n">
        <v>62.6</v>
      </c>
      <c r="E52" s="118" t="n">
        <v>72.6</v>
      </c>
      <c r="F52" s="112" t="n">
        <v>79</v>
      </c>
    </row>
    <row r="53" customFormat="false" ht="14.25" hidden="false" customHeight="false" outlineLevel="0" collapsed="false">
      <c r="A53" s="106"/>
      <c r="B53" s="110" t="s">
        <v>848</v>
      </c>
      <c r="C53" s="118" t="n">
        <v>40.4</v>
      </c>
      <c r="D53" s="118" t="n">
        <v>56.4</v>
      </c>
      <c r="E53" s="118" t="n">
        <v>66.4</v>
      </c>
      <c r="F53" s="112" t="n">
        <v>73</v>
      </c>
    </row>
    <row r="54" customFormat="false" ht="14.25" hidden="false" customHeight="false" outlineLevel="0" collapsed="false">
      <c r="A54" s="106"/>
      <c r="B54" s="110" t="s">
        <v>849</v>
      </c>
      <c r="C54" s="118" t="n">
        <v>30</v>
      </c>
      <c r="D54" s="118" t="n">
        <v>50.2</v>
      </c>
      <c r="E54" s="118" t="n">
        <v>60.2</v>
      </c>
      <c r="F54" s="112" t="n">
        <v>67</v>
      </c>
    </row>
    <row r="55" customFormat="false" ht="14.25" hidden="false" customHeight="false" outlineLevel="0" collapsed="false">
      <c r="A55" s="106"/>
      <c r="B55" s="117" t="s">
        <v>850</v>
      </c>
      <c r="C55" s="104" t="n">
        <v>30</v>
      </c>
      <c r="D55" s="104" t="n">
        <v>44</v>
      </c>
      <c r="E55" s="104" t="n">
        <v>54</v>
      </c>
      <c r="F55" s="105" t="n">
        <v>61</v>
      </c>
    </row>
    <row r="56" customFormat="false" ht="14.25" hidden="false" customHeight="false" outlineLevel="0" collapsed="false">
      <c r="A56" s="106" t="s">
        <v>878</v>
      </c>
      <c r="B56" s="107" t="s">
        <v>851</v>
      </c>
      <c r="C56" s="108" t="n">
        <v>98</v>
      </c>
      <c r="D56" s="108" t="n">
        <v>98</v>
      </c>
      <c r="E56" s="108" t="n">
        <v>98</v>
      </c>
      <c r="F56" s="109" t="n">
        <v>98</v>
      </c>
    </row>
    <row r="57" customFormat="false" ht="14.25" hidden="false" customHeight="false" outlineLevel="0" collapsed="false">
      <c r="A57" s="106"/>
      <c r="B57" s="110" t="s">
        <v>853</v>
      </c>
      <c r="C57" s="111" t="n">
        <v>98</v>
      </c>
      <c r="D57" s="111" t="n">
        <v>98</v>
      </c>
      <c r="E57" s="111" t="n">
        <v>98</v>
      </c>
      <c r="F57" s="112" t="n">
        <v>98</v>
      </c>
    </row>
    <row r="58" customFormat="false" ht="14.25" hidden="false" customHeight="false" outlineLevel="0" collapsed="false">
      <c r="A58" s="106"/>
      <c r="B58" s="110" t="s">
        <v>854</v>
      </c>
      <c r="C58" s="111" t="n">
        <v>83</v>
      </c>
      <c r="D58" s="111" t="n">
        <v>89</v>
      </c>
      <c r="E58" s="111" t="n">
        <v>92</v>
      </c>
      <c r="F58" s="112" t="n">
        <v>93</v>
      </c>
    </row>
    <row r="59" customFormat="false" ht="14.25" hidden="false" customHeight="false" outlineLevel="0" collapsed="false">
      <c r="A59" s="106"/>
      <c r="B59" s="110" t="s">
        <v>856</v>
      </c>
      <c r="C59" s="111" t="n">
        <v>76</v>
      </c>
      <c r="D59" s="111" t="n">
        <v>85</v>
      </c>
      <c r="E59" s="111" t="n">
        <v>89</v>
      </c>
      <c r="F59" s="112" t="n">
        <v>91</v>
      </c>
    </row>
    <row r="60" customFormat="false" ht="14.25" hidden="false" customHeight="false" outlineLevel="0" collapsed="false">
      <c r="A60" s="106"/>
      <c r="B60" s="110" t="s">
        <v>858</v>
      </c>
      <c r="C60" s="111" t="n">
        <v>72</v>
      </c>
      <c r="D60" s="111" t="n">
        <v>82</v>
      </c>
      <c r="E60" s="111" t="n">
        <v>87</v>
      </c>
      <c r="F60" s="112" t="n">
        <v>89</v>
      </c>
    </row>
    <row r="61" customFormat="false" ht="14.25" hidden="false" customHeight="false" outlineLevel="0" collapsed="false">
      <c r="A61" s="106"/>
      <c r="B61" s="110" t="s">
        <v>860</v>
      </c>
      <c r="C61" s="111" t="n">
        <v>68</v>
      </c>
      <c r="D61" s="111" t="n">
        <v>79</v>
      </c>
      <c r="E61" s="111" t="n">
        <v>86</v>
      </c>
      <c r="F61" s="112" t="n">
        <v>89</v>
      </c>
    </row>
    <row r="62" customFormat="false" ht="14.25" hidden="false" customHeight="false" outlineLevel="0" collapsed="false">
      <c r="A62" s="106"/>
      <c r="B62" s="110" t="s">
        <v>861</v>
      </c>
      <c r="C62" s="111" t="n">
        <v>49</v>
      </c>
      <c r="D62" s="111" t="n">
        <v>69</v>
      </c>
      <c r="E62" s="111" t="n">
        <v>79</v>
      </c>
      <c r="F62" s="112" t="n">
        <v>84</v>
      </c>
    </row>
    <row r="63" customFormat="false" ht="14.25" hidden="false" customHeight="false" outlineLevel="0" collapsed="false">
      <c r="A63" s="106"/>
      <c r="B63" s="110" t="s">
        <v>862</v>
      </c>
      <c r="C63" s="111" t="n">
        <v>39</v>
      </c>
      <c r="D63" s="111" t="n">
        <v>61</v>
      </c>
      <c r="E63" s="111" t="n">
        <v>74</v>
      </c>
      <c r="F63" s="112" t="n">
        <v>80</v>
      </c>
    </row>
    <row r="64" customFormat="false" ht="14.25" hidden="false" customHeight="false" outlineLevel="0" collapsed="false">
      <c r="A64" s="106"/>
      <c r="B64" s="110" t="s">
        <v>879</v>
      </c>
      <c r="C64" s="111" t="n">
        <v>89</v>
      </c>
      <c r="D64" s="111" t="n">
        <v>92</v>
      </c>
      <c r="E64" s="111" t="n">
        <v>94</v>
      </c>
      <c r="F64" s="112" t="n">
        <v>95</v>
      </c>
    </row>
    <row r="65" customFormat="false" ht="14.25" hidden="false" customHeight="false" outlineLevel="0" collapsed="false">
      <c r="A65" s="106"/>
      <c r="B65" s="110" t="s">
        <v>880</v>
      </c>
      <c r="C65" s="111" t="n">
        <v>81</v>
      </c>
      <c r="D65" s="111" t="n">
        <v>88</v>
      </c>
      <c r="E65" s="111" t="n">
        <v>91</v>
      </c>
      <c r="F65" s="112" t="n">
        <v>93</v>
      </c>
    </row>
    <row r="66" customFormat="false" ht="14.25" hidden="false" customHeight="false" outlineLevel="0" collapsed="false">
      <c r="A66" s="106"/>
      <c r="B66" s="110" t="s">
        <v>881</v>
      </c>
      <c r="C66" s="111" t="n">
        <v>77</v>
      </c>
      <c r="D66" s="111" t="n">
        <v>85</v>
      </c>
      <c r="E66" s="111" t="n">
        <v>90</v>
      </c>
      <c r="F66" s="112" t="n">
        <v>92</v>
      </c>
    </row>
    <row r="67" customFormat="false" ht="14.25" hidden="false" customHeight="false" outlineLevel="0" collapsed="false">
      <c r="A67" s="106"/>
      <c r="B67" s="110" t="s">
        <v>882</v>
      </c>
      <c r="C67" s="111" t="n">
        <v>61</v>
      </c>
      <c r="D67" s="111" t="n">
        <v>75</v>
      </c>
      <c r="E67" s="111" t="n">
        <v>83</v>
      </c>
      <c r="F67" s="112" t="n">
        <v>87</v>
      </c>
    </row>
    <row r="68" customFormat="false" ht="14.25" hidden="false" customHeight="false" outlineLevel="0" collapsed="false">
      <c r="A68" s="106"/>
      <c r="B68" s="110" t="s">
        <v>883</v>
      </c>
      <c r="C68" s="111" t="n">
        <v>57</v>
      </c>
      <c r="D68" s="111" t="n">
        <v>72</v>
      </c>
      <c r="E68" s="111" t="n">
        <v>81</v>
      </c>
      <c r="F68" s="112" t="n">
        <v>86</v>
      </c>
    </row>
    <row r="69" customFormat="false" ht="14.25" hidden="false" customHeight="false" outlineLevel="0" collapsed="false">
      <c r="A69" s="106"/>
      <c r="B69" s="110" t="s">
        <v>884</v>
      </c>
      <c r="C69" s="111" t="n">
        <v>54</v>
      </c>
      <c r="D69" s="111" t="n">
        <v>70</v>
      </c>
      <c r="E69" s="111" t="n">
        <v>80</v>
      </c>
      <c r="F69" s="112" t="n">
        <v>85</v>
      </c>
    </row>
    <row r="70" customFormat="false" ht="14.25" hidden="false" customHeight="false" outlineLevel="0" collapsed="false">
      <c r="A70" s="106"/>
      <c r="B70" s="110" t="s">
        <v>885</v>
      </c>
      <c r="C70" s="111" t="n">
        <v>51</v>
      </c>
      <c r="D70" s="111" t="n">
        <v>68</v>
      </c>
      <c r="E70" s="111" t="n">
        <v>79</v>
      </c>
      <c r="F70" s="112" t="n">
        <v>84</v>
      </c>
    </row>
    <row r="71" customFormat="false" ht="14.25" hidden="false" customHeight="false" outlineLevel="0" collapsed="false">
      <c r="A71" s="106"/>
      <c r="B71" s="110" t="s">
        <v>886</v>
      </c>
      <c r="C71" s="111" t="n">
        <v>46</v>
      </c>
      <c r="D71" s="111" t="n">
        <v>65</v>
      </c>
      <c r="E71" s="111" t="n">
        <v>77</v>
      </c>
      <c r="F71" s="112" t="n">
        <v>82</v>
      </c>
    </row>
    <row r="72" customFormat="false" ht="14.25" hidden="false" customHeight="false" outlineLevel="0" collapsed="false">
      <c r="A72" s="106"/>
      <c r="B72" s="117" t="s">
        <v>872</v>
      </c>
      <c r="C72" s="104" t="n">
        <v>77</v>
      </c>
      <c r="D72" s="104" t="n">
        <v>86</v>
      </c>
      <c r="E72" s="104" t="n">
        <v>91</v>
      </c>
      <c r="F72" s="105" t="n">
        <v>94</v>
      </c>
    </row>
  </sheetData>
  <mergeCells count="6">
    <mergeCell ref="A1:A2"/>
    <mergeCell ref="B1:B2"/>
    <mergeCell ref="A3:A35"/>
    <mergeCell ref="A36:A49"/>
    <mergeCell ref="A50:A55"/>
    <mergeCell ref="A56:A7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E16" activeCellId="0" sqref="E16"/>
    </sheetView>
  </sheetViews>
  <sheetFormatPr defaultColWidth="8.59765625" defaultRowHeight="14.25" zeroHeight="false" outlineLevelRow="0" outlineLevelCol="0"/>
  <cols>
    <col collapsed="false" customWidth="true" hidden="false" outlineLevel="0" max="5" min="5" style="0" width="15.73"/>
  </cols>
  <sheetData>
    <row r="1" customFormat="false" ht="14.25" hidden="false" customHeight="false" outlineLevel="0" collapsed="false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/>
      <c r="G1" s="3" t="s">
        <v>887</v>
      </c>
    </row>
    <row r="2" customFormat="false" ht="16.4" hidden="false" customHeight="false" outlineLevel="0" collapsed="false">
      <c r="A2" s="119" t="s">
        <v>90</v>
      </c>
      <c r="B2" s="119" t="s">
        <v>91</v>
      </c>
      <c r="C2" s="119" t="s">
        <v>888</v>
      </c>
      <c r="D2" s="2" t="s">
        <v>93</v>
      </c>
      <c r="E2" s="2" t="n">
        <v>1</v>
      </c>
      <c r="F2" s="2"/>
      <c r="G2" s="120" t="n">
        <v>1</v>
      </c>
      <c r="H2" s="120" t="s">
        <v>889</v>
      </c>
      <c r="I2" s="120" t="s">
        <v>890</v>
      </c>
    </row>
    <row r="3" customFormat="false" ht="16.4" hidden="false" customHeight="false" outlineLevel="0" collapsed="false">
      <c r="A3" s="119" t="s">
        <v>120</v>
      </c>
      <c r="B3" s="119" t="s">
        <v>121</v>
      </c>
      <c r="C3" s="119" t="s">
        <v>122</v>
      </c>
      <c r="D3" s="2" t="s">
        <v>93</v>
      </c>
      <c r="E3" s="2" t="n">
        <v>2</v>
      </c>
      <c r="F3" s="2"/>
      <c r="G3" s="120" t="n">
        <v>2</v>
      </c>
      <c r="H3" s="120" t="s">
        <v>891</v>
      </c>
      <c r="I3" s="120" t="s">
        <v>892</v>
      </c>
    </row>
    <row r="4" customFormat="false" ht="16.4" hidden="false" customHeight="false" outlineLevel="0" collapsed="false">
      <c r="A4" s="119" t="s">
        <v>123</v>
      </c>
      <c r="B4" s="119" t="s">
        <v>124</v>
      </c>
      <c r="C4" s="119" t="s">
        <v>125</v>
      </c>
      <c r="D4" s="2" t="s">
        <v>93</v>
      </c>
      <c r="E4" s="2" t="n">
        <v>3</v>
      </c>
      <c r="F4" s="2"/>
      <c r="G4" s="120" t="n">
        <v>5</v>
      </c>
      <c r="H4" s="120" t="s">
        <v>893</v>
      </c>
      <c r="I4" s="120" t="s">
        <v>894</v>
      </c>
    </row>
    <row r="5" customFormat="false" ht="16.4" hidden="false" customHeight="false" outlineLevel="0" collapsed="false">
      <c r="A5" s="119" t="s">
        <v>94</v>
      </c>
      <c r="B5" s="119" t="s">
        <v>95</v>
      </c>
      <c r="C5" s="119" t="s">
        <v>92</v>
      </c>
      <c r="D5" s="2" t="s">
        <v>93</v>
      </c>
      <c r="E5" s="2" t="n">
        <v>4</v>
      </c>
      <c r="F5" s="2"/>
      <c r="G5" s="120" t="n">
        <v>4</v>
      </c>
      <c r="H5" s="120" t="s">
        <v>895</v>
      </c>
      <c r="I5" s="120" t="s">
        <v>896</v>
      </c>
    </row>
    <row r="6" customFormat="false" ht="16.4" hidden="false" customHeight="false" outlineLevel="0" collapsed="false">
      <c r="A6" s="119" t="s">
        <v>114</v>
      </c>
      <c r="B6" s="119" t="s">
        <v>115</v>
      </c>
      <c r="C6" s="119" t="s">
        <v>116</v>
      </c>
      <c r="D6" s="2" t="s">
        <v>93</v>
      </c>
      <c r="E6" s="2" t="n">
        <v>5</v>
      </c>
      <c r="F6" s="2"/>
      <c r="G6" s="120" t="n">
        <v>10</v>
      </c>
      <c r="H6" s="120" t="s">
        <v>897</v>
      </c>
      <c r="I6" s="120" t="s">
        <v>898</v>
      </c>
    </row>
    <row r="7" customFormat="false" ht="16.4" hidden="false" customHeight="false" outlineLevel="0" collapsed="false">
      <c r="A7" s="119" t="s">
        <v>117</v>
      </c>
      <c r="B7" s="119" t="s">
        <v>118</v>
      </c>
      <c r="C7" s="119" t="s">
        <v>119</v>
      </c>
      <c r="D7" s="2" t="s">
        <v>93</v>
      </c>
      <c r="E7" s="2" t="n">
        <v>6</v>
      </c>
      <c r="F7" s="2"/>
      <c r="G7" s="120" t="n">
        <v>8</v>
      </c>
      <c r="H7" s="120" t="s">
        <v>899</v>
      </c>
      <c r="I7" s="120" t="s">
        <v>900</v>
      </c>
    </row>
    <row r="8" customFormat="false" ht="16.4" hidden="false" customHeight="false" outlineLevel="0" collapsed="false">
      <c r="A8" s="119" t="s">
        <v>105</v>
      </c>
      <c r="B8" s="119" t="s">
        <v>106</v>
      </c>
      <c r="C8" s="119" t="s">
        <v>107</v>
      </c>
      <c r="D8" s="2" t="s">
        <v>93</v>
      </c>
      <c r="E8" s="2" t="n">
        <v>7</v>
      </c>
      <c r="F8" s="2"/>
      <c r="G8" s="120" t="n">
        <v>3</v>
      </c>
      <c r="H8" s="120" t="s">
        <v>901</v>
      </c>
      <c r="I8" s="120" t="s">
        <v>902</v>
      </c>
    </row>
    <row r="9" customFormat="false" ht="16.4" hidden="false" customHeight="false" outlineLevel="0" collapsed="false">
      <c r="A9" s="119" t="s">
        <v>96</v>
      </c>
      <c r="B9" s="119" t="s">
        <v>97</v>
      </c>
      <c r="C9" s="119" t="s">
        <v>98</v>
      </c>
      <c r="D9" s="2" t="s">
        <v>93</v>
      </c>
      <c r="E9" s="2" t="n">
        <v>8</v>
      </c>
      <c r="F9" s="2"/>
      <c r="G9" s="120" t="n">
        <v>7</v>
      </c>
      <c r="H9" s="120" t="s">
        <v>903</v>
      </c>
      <c r="I9" s="120" t="s">
        <v>904</v>
      </c>
    </row>
    <row r="10" customFormat="false" ht="16.4" hidden="false" customHeight="false" outlineLevel="0" collapsed="false">
      <c r="A10" s="119" t="s">
        <v>108</v>
      </c>
      <c r="B10" s="119" t="s">
        <v>109</v>
      </c>
      <c r="C10" s="119" t="s">
        <v>110</v>
      </c>
      <c r="D10" s="2" t="s">
        <v>93</v>
      </c>
      <c r="E10" s="2" t="n">
        <v>9</v>
      </c>
      <c r="F10" s="2"/>
      <c r="G10" s="120" t="n">
        <v>6</v>
      </c>
      <c r="H10" s="120" t="s">
        <v>905</v>
      </c>
      <c r="I10" s="120" t="s">
        <v>906</v>
      </c>
    </row>
    <row r="11" customFormat="false" ht="16.4" hidden="false" customHeight="false" outlineLevel="0" collapsed="false">
      <c r="A11" s="119" t="s">
        <v>111</v>
      </c>
      <c r="B11" s="119" t="s">
        <v>112</v>
      </c>
      <c r="C11" s="119" t="s">
        <v>113</v>
      </c>
      <c r="D11" s="2" t="s">
        <v>93</v>
      </c>
      <c r="E11" s="2" t="n">
        <v>10</v>
      </c>
      <c r="F11" s="2"/>
      <c r="G11" s="120" t="n">
        <v>9</v>
      </c>
      <c r="H11" s="120" t="s">
        <v>907</v>
      </c>
      <c r="I11" s="120" t="s">
        <v>908</v>
      </c>
    </row>
    <row r="12" customFormat="false" ht="16.4" hidden="false" customHeight="false" outlineLevel="0" collapsed="false">
      <c r="A12" s="119" t="s">
        <v>99</v>
      </c>
      <c r="B12" s="119" t="s">
        <v>100</v>
      </c>
      <c r="C12" s="119" t="s">
        <v>101</v>
      </c>
      <c r="D12" s="2" t="s">
        <v>93</v>
      </c>
      <c r="E12" s="2" t="n">
        <v>11</v>
      </c>
      <c r="F12" s="2"/>
      <c r="G12" s="120" t="n">
        <v>11</v>
      </c>
      <c r="H12" s="120" t="s">
        <v>909</v>
      </c>
      <c r="I12" s="120" t="s">
        <v>910</v>
      </c>
    </row>
    <row r="13" customFormat="false" ht="16.4" hidden="false" customHeight="false" outlineLevel="0" collapsed="false">
      <c r="A13" s="119" t="s">
        <v>102</v>
      </c>
      <c r="B13" s="119" t="s">
        <v>103</v>
      </c>
      <c r="C13" s="119" t="s">
        <v>104</v>
      </c>
      <c r="D13" s="2" t="s">
        <v>93</v>
      </c>
      <c r="E13" s="2" t="n">
        <v>12</v>
      </c>
      <c r="F13" s="2"/>
      <c r="G13" s="120" t="n">
        <v>12</v>
      </c>
      <c r="H13" s="120" t="s">
        <v>911</v>
      </c>
      <c r="I13" s="120" t="s">
        <v>912</v>
      </c>
    </row>
  </sheetData>
  <autoFilter ref="A1:F14">
    <sortState ref="A2:F14">
      <sortCondition ref="A2:A14" customList=""/>
    </sortState>
  </autoFilter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59765625" defaultRowHeight="14.25" zeroHeight="false" outlineLevelRow="0" outlineLevelCol="0"/>
  <sheetData>
    <row r="1" customFormat="false" ht="26.85" hidden="false" customHeight="false" outlineLevel="0" collapsed="false">
      <c r="A1" s="121" t="s">
        <v>913</v>
      </c>
    </row>
    <row r="2" customFormat="false" ht="31.3" hidden="false" customHeight="false" outlineLevel="0" collapsed="false">
      <c r="A2" s="122" t="s">
        <v>480</v>
      </c>
      <c r="B2" s="122" t="s">
        <v>481</v>
      </c>
      <c r="C2" s="122" t="s">
        <v>482</v>
      </c>
      <c r="D2" s="2" t="s">
        <v>76</v>
      </c>
      <c r="E2" s="2" t="s">
        <v>77</v>
      </c>
      <c r="F2" s="2" t="s">
        <v>78</v>
      </c>
      <c r="G2" s="2" t="s">
        <v>79</v>
      </c>
      <c r="H2" s="2" t="s">
        <v>80</v>
      </c>
    </row>
    <row r="3" customFormat="false" ht="16.4" hidden="false" customHeight="false" outlineLevel="0" collapsed="false">
      <c r="A3" s="120" t="n">
        <v>1</v>
      </c>
      <c r="B3" s="120" t="s">
        <v>889</v>
      </c>
      <c r="C3" s="120" t="s">
        <v>890</v>
      </c>
      <c r="D3" s="119" t="s">
        <v>90</v>
      </c>
      <c r="E3" s="119" t="s">
        <v>91</v>
      </c>
      <c r="F3" s="119" t="s">
        <v>888</v>
      </c>
      <c r="G3" s="2" t="s">
        <v>93</v>
      </c>
      <c r="H3" s="2" t="n">
        <v>1</v>
      </c>
      <c r="I3" s="2"/>
    </row>
    <row r="4" customFormat="false" ht="16.4" hidden="false" customHeight="false" outlineLevel="0" collapsed="false">
      <c r="A4" s="120" t="n">
        <v>2</v>
      </c>
      <c r="B4" s="120" t="s">
        <v>891</v>
      </c>
      <c r="C4" s="120" t="s">
        <v>892</v>
      </c>
      <c r="D4" s="119" t="s">
        <v>120</v>
      </c>
      <c r="E4" s="119" t="s">
        <v>121</v>
      </c>
      <c r="F4" s="119" t="s">
        <v>122</v>
      </c>
      <c r="G4" s="2" t="s">
        <v>93</v>
      </c>
      <c r="H4" s="2" t="n">
        <v>2</v>
      </c>
      <c r="I4" s="2"/>
      <c r="U4" s="2"/>
    </row>
    <row r="5" customFormat="false" ht="16.4" hidden="false" customHeight="false" outlineLevel="0" collapsed="false">
      <c r="A5" s="120" t="n">
        <v>3</v>
      </c>
      <c r="B5" s="120" t="s">
        <v>901</v>
      </c>
      <c r="C5" s="120" t="s">
        <v>902</v>
      </c>
      <c r="D5" s="119" t="s">
        <v>105</v>
      </c>
      <c r="E5" s="119" t="s">
        <v>106</v>
      </c>
      <c r="F5" s="119" t="s">
        <v>107</v>
      </c>
      <c r="G5" s="2" t="s">
        <v>93</v>
      </c>
      <c r="H5" s="2" t="n">
        <v>7</v>
      </c>
      <c r="I5" s="2"/>
    </row>
    <row r="6" customFormat="false" ht="16.4" hidden="false" customHeight="false" outlineLevel="0" collapsed="false">
      <c r="A6" s="120" t="n">
        <v>4</v>
      </c>
      <c r="B6" s="120" t="s">
        <v>895</v>
      </c>
      <c r="C6" s="120" t="s">
        <v>896</v>
      </c>
      <c r="D6" s="119" t="s">
        <v>94</v>
      </c>
      <c r="E6" s="119" t="s">
        <v>95</v>
      </c>
      <c r="F6" s="119" t="s">
        <v>92</v>
      </c>
      <c r="G6" s="2" t="s">
        <v>93</v>
      </c>
      <c r="H6" s="2" t="n">
        <v>4</v>
      </c>
      <c r="I6" s="2"/>
    </row>
    <row r="7" customFormat="false" ht="16.4" hidden="false" customHeight="false" outlineLevel="0" collapsed="false">
      <c r="A7" s="120" t="n">
        <v>5</v>
      </c>
      <c r="B7" s="120" t="s">
        <v>893</v>
      </c>
      <c r="C7" s="120" t="s">
        <v>894</v>
      </c>
      <c r="D7" s="119" t="s">
        <v>123</v>
      </c>
      <c r="E7" s="119" t="s">
        <v>124</v>
      </c>
      <c r="F7" s="119" t="s">
        <v>125</v>
      </c>
      <c r="G7" s="2" t="s">
        <v>93</v>
      </c>
      <c r="H7" s="2" t="n">
        <v>3</v>
      </c>
      <c r="I7" s="2"/>
    </row>
    <row r="8" customFormat="false" ht="16.4" hidden="false" customHeight="false" outlineLevel="0" collapsed="false">
      <c r="A8" s="120" t="n">
        <v>6</v>
      </c>
      <c r="B8" s="120" t="s">
        <v>905</v>
      </c>
      <c r="C8" s="120" t="s">
        <v>906</v>
      </c>
      <c r="D8" s="119" t="s">
        <v>108</v>
      </c>
      <c r="E8" s="119" t="s">
        <v>109</v>
      </c>
      <c r="F8" s="119" t="s">
        <v>110</v>
      </c>
      <c r="G8" s="2" t="s">
        <v>93</v>
      </c>
      <c r="H8" s="2" t="n">
        <v>9</v>
      </c>
      <c r="I8" s="2"/>
    </row>
    <row r="9" customFormat="false" ht="16.4" hidden="false" customHeight="false" outlineLevel="0" collapsed="false">
      <c r="A9" s="120" t="n">
        <v>7</v>
      </c>
      <c r="B9" s="120" t="s">
        <v>903</v>
      </c>
      <c r="C9" s="120" t="s">
        <v>904</v>
      </c>
      <c r="D9" s="119" t="s">
        <v>96</v>
      </c>
      <c r="E9" s="119" t="s">
        <v>97</v>
      </c>
      <c r="F9" s="119" t="s">
        <v>98</v>
      </c>
      <c r="G9" s="2" t="s">
        <v>93</v>
      </c>
      <c r="H9" s="2" t="n">
        <v>8</v>
      </c>
      <c r="I9" s="2"/>
    </row>
    <row r="10" customFormat="false" ht="16.4" hidden="false" customHeight="false" outlineLevel="0" collapsed="false">
      <c r="A10" s="120" t="n">
        <v>8</v>
      </c>
      <c r="B10" s="120" t="s">
        <v>899</v>
      </c>
      <c r="C10" s="120" t="s">
        <v>900</v>
      </c>
      <c r="D10" s="119" t="s">
        <v>117</v>
      </c>
      <c r="E10" s="119" t="s">
        <v>118</v>
      </c>
      <c r="F10" s="119" t="s">
        <v>119</v>
      </c>
      <c r="G10" s="2" t="s">
        <v>93</v>
      </c>
      <c r="H10" s="2" t="n">
        <v>6</v>
      </c>
      <c r="I10" s="2"/>
    </row>
    <row r="11" customFormat="false" ht="16.4" hidden="false" customHeight="false" outlineLevel="0" collapsed="false">
      <c r="A11" s="120" t="n">
        <v>9</v>
      </c>
      <c r="B11" s="120" t="s">
        <v>907</v>
      </c>
      <c r="C11" s="120" t="s">
        <v>908</v>
      </c>
      <c r="D11" s="119" t="s">
        <v>111</v>
      </c>
      <c r="E11" s="119" t="s">
        <v>112</v>
      </c>
      <c r="F11" s="119" t="s">
        <v>113</v>
      </c>
      <c r="G11" s="2" t="s">
        <v>93</v>
      </c>
      <c r="H11" s="2" t="n">
        <v>10</v>
      </c>
      <c r="I11" s="2"/>
    </row>
    <row r="12" customFormat="false" ht="16.4" hidden="false" customHeight="false" outlineLevel="0" collapsed="false">
      <c r="A12" s="120" t="n">
        <v>10</v>
      </c>
      <c r="B12" s="120" t="s">
        <v>897</v>
      </c>
      <c r="C12" s="120" t="s">
        <v>898</v>
      </c>
      <c r="D12" s="119" t="s">
        <v>114</v>
      </c>
      <c r="E12" s="119" t="s">
        <v>115</v>
      </c>
      <c r="F12" s="119" t="s">
        <v>116</v>
      </c>
      <c r="G12" s="2" t="s">
        <v>93</v>
      </c>
      <c r="H12" s="2" t="n">
        <v>5</v>
      </c>
      <c r="I12" s="2"/>
    </row>
    <row r="13" customFormat="false" ht="16.4" hidden="false" customHeight="false" outlineLevel="0" collapsed="false">
      <c r="A13" s="120" t="n">
        <v>11</v>
      </c>
      <c r="B13" s="120" t="s">
        <v>909</v>
      </c>
      <c r="C13" s="120" t="s">
        <v>910</v>
      </c>
      <c r="D13" s="119" t="s">
        <v>99</v>
      </c>
      <c r="E13" s="119" t="s">
        <v>100</v>
      </c>
      <c r="F13" s="119" t="s">
        <v>101</v>
      </c>
      <c r="G13" s="2" t="s">
        <v>93</v>
      </c>
      <c r="H13" s="2" t="n">
        <v>11</v>
      </c>
      <c r="I13" s="2"/>
    </row>
    <row r="14" customFormat="false" ht="16.4" hidden="false" customHeight="false" outlineLevel="0" collapsed="false">
      <c r="A14" s="120" t="n">
        <v>12</v>
      </c>
      <c r="B14" s="120" t="s">
        <v>911</v>
      </c>
      <c r="C14" s="120" t="s">
        <v>912</v>
      </c>
      <c r="D14" s="119" t="s">
        <v>102</v>
      </c>
      <c r="E14" s="119" t="s">
        <v>103</v>
      </c>
      <c r="F14" s="119" t="s">
        <v>104</v>
      </c>
      <c r="G14" s="2" t="s">
        <v>93</v>
      </c>
      <c r="H14" s="2" t="n">
        <v>12</v>
      </c>
      <c r="I14" s="2"/>
    </row>
    <row r="15" customFormat="false" ht="39.55" hidden="false" customHeight="false" outlineLevel="0" collapsed="false">
      <c r="A15" s="121" t="s">
        <v>914</v>
      </c>
    </row>
    <row r="16" customFormat="false" ht="31.3" hidden="false" customHeight="false" outlineLevel="0" collapsed="false">
      <c r="A16" s="122" t="s">
        <v>480</v>
      </c>
      <c r="B16" s="122" t="s">
        <v>481</v>
      </c>
      <c r="C16" s="122" t="s">
        <v>482</v>
      </c>
    </row>
    <row r="17" customFormat="false" ht="16.4" hidden="false" customHeight="false" outlineLevel="0" collapsed="false">
      <c r="A17" s="120" t="n">
        <v>1</v>
      </c>
      <c r="B17" s="120" t="s">
        <v>889</v>
      </c>
      <c r="C17" s="120" t="s">
        <v>890</v>
      </c>
    </row>
    <row r="18" customFormat="false" ht="16.4" hidden="false" customHeight="false" outlineLevel="0" collapsed="false">
      <c r="A18" s="120" t="n">
        <v>2</v>
      </c>
      <c r="B18" s="120" t="s">
        <v>891</v>
      </c>
      <c r="C18" s="120" t="s">
        <v>892</v>
      </c>
    </row>
    <row r="19" customFormat="false" ht="16.4" hidden="false" customHeight="false" outlineLevel="0" collapsed="false">
      <c r="A19" s="120" t="n">
        <v>3</v>
      </c>
      <c r="B19" s="120" t="s">
        <v>901</v>
      </c>
      <c r="C19" s="120" t="s">
        <v>902</v>
      </c>
    </row>
    <row r="20" customFormat="false" ht="16.4" hidden="false" customHeight="false" outlineLevel="0" collapsed="false">
      <c r="A20" s="120" t="n">
        <v>4</v>
      </c>
      <c r="B20" s="120" t="s">
        <v>895</v>
      </c>
      <c r="C20" s="120" t="s">
        <v>896</v>
      </c>
    </row>
    <row r="21" customFormat="false" ht="16.4" hidden="false" customHeight="false" outlineLevel="0" collapsed="false">
      <c r="A21" s="120" t="n">
        <v>5</v>
      </c>
      <c r="B21" s="120" t="s">
        <v>893</v>
      </c>
      <c r="C21" s="120" t="s">
        <v>894</v>
      </c>
    </row>
    <row r="22" customFormat="false" ht="16.4" hidden="false" customHeight="false" outlineLevel="0" collapsed="false">
      <c r="A22" s="120" t="n">
        <v>6</v>
      </c>
      <c r="B22" s="120" t="s">
        <v>905</v>
      </c>
      <c r="C22" s="120" t="s">
        <v>906</v>
      </c>
    </row>
    <row r="23" customFormat="false" ht="16.4" hidden="false" customHeight="false" outlineLevel="0" collapsed="false">
      <c r="A23" s="120" t="n">
        <v>7</v>
      </c>
      <c r="B23" s="120" t="s">
        <v>903</v>
      </c>
      <c r="C23" s="120" t="s">
        <v>904</v>
      </c>
    </row>
    <row r="24" customFormat="false" ht="16.4" hidden="false" customHeight="false" outlineLevel="0" collapsed="false">
      <c r="A24" s="120" t="n">
        <v>8</v>
      </c>
      <c r="B24" s="120" t="s">
        <v>899</v>
      </c>
      <c r="C24" s="120" t="s">
        <v>900</v>
      </c>
    </row>
    <row r="25" customFormat="false" ht="16.4" hidden="false" customHeight="false" outlineLevel="0" collapsed="false">
      <c r="A25" s="120" t="n">
        <v>9</v>
      </c>
      <c r="B25" s="120" t="s">
        <v>907</v>
      </c>
      <c r="C25" s="120" t="s">
        <v>908</v>
      </c>
    </row>
    <row r="26" customFormat="false" ht="16.4" hidden="false" customHeight="false" outlineLevel="0" collapsed="false">
      <c r="A26" s="120" t="n">
        <v>10</v>
      </c>
      <c r="B26" s="120" t="s">
        <v>897</v>
      </c>
      <c r="C26" s="120" t="s">
        <v>898</v>
      </c>
    </row>
    <row r="27" customFormat="false" ht="16.4" hidden="false" customHeight="false" outlineLevel="0" collapsed="false">
      <c r="A27" s="120" t="n">
        <v>11</v>
      </c>
      <c r="B27" s="120" t="s">
        <v>909</v>
      </c>
      <c r="C27" s="120" t="s">
        <v>910</v>
      </c>
    </row>
    <row r="28" customFormat="false" ht="16.4" hidden="false" customHeight="false" outlineLevel="0" collapsed="false">
      <c r="A28" s="120" t="n">
        <v>12</v>
      </c>
      <c r="B28" s="120" t="s">
        <v>911</v>
      </c>
      <c r="C28" s="120" t="s">
        <v>912</v>
      </c>
    </row>
    <row r="29" customFormat="false" ht="39.55" hidden="false" customHeight="false" outlineLevel="0" collapsed="false">
      <c r="A29" s="121" t="s">
        <v>915</v>
      </c>
    </row>
    <row r="30" customFormat="false" ht="31.3" hidden="false" customHeight="false" outlineLevel="0" collapsed="false">
      <c r="A30" s="122" t="s">
        <v>480</v>
      </c>
      <c r="B30" s="122" t="s">
        <v>481</v>
      </c>
      <c r="C30" s="122" t="s">
        <v>482</v>
      </c>
    </row>
    <row r="31" customFormat="false" ht="16.4" hidden="false" customHeight="false" outlineLevel="0" collapsed="false">
      <c r="A31" s="120" t="n">
        <v>1</v>
      </c>
      <c r="B31" s="120" t="s">
        <v>889</v>
      </c>
      <c r="C31" s="120" t="s">
        <v>890</v>
      </c>
    </row>
    <row r="32" customFormat="false" ht="16.4" hidden="false" customHeight="false" outlineLevel="0" collapsed="false">
      <c r="A32" s="120" t="n">
        <v>2</v>
      </c>
      <c r="B32" s="120" t="s">
        <v>891</v>
      </c>
      <c r="C32" s="120" t="s">
        <v>892</v>
      </c>
    </row>
    <row r="33" customFormat="false" ht="16.4" hidden="false" customHeight="false" outlineLevel="0" collapsed="false">
      <c r="A33" s="120" t="n">
        <v>3</v>
      </c>
      <c r="B33" s="120" t="s">
        <v>901</v>
      </c>
      <c r="C33" s="120" t="s">
        <v>902</v>
      </c>
    </row>
    <row r="34" customFormat="false" ht="16.4" hidden="false" customHeight="false" outlineLevel="0" collapsed="false">
      <c r="A34" s="120" t="n">
        <v>4</v>
      </c>
      <c r="B34" s="120" t="s">
        <v>895</v>
      </c>
      <c r="C34" s="120" t="s">
        <v>896</v>
      </c>
    </row>
    <row r="35" customFormat="false" ht="16.4" hidden="false" customHeight="false" outlineLevel="0" collapsed="false">
      <c r="A35" s="120" t="n">
        <v>5</v>
      </c>
      <c r="B35" s="120" t="s">
        <v>893</v>
      </c>
      <c r="C35" s="120" t="s">
        <v>894</v>
      </c>
    </row>
    <row r="36" customFormat="false" ht="16.4" hidden="false" customHeight="false" outlineLevel="0" collapsed="false">
      <c r="A36" s="120" t="n">
        <v>6</v>
      </c>
      <c r="B36" s="120" t="s">
        <v>905</v>
      </c>
      <c r="C36" s="120" t="s">
        <v>906</v>
      </c>
    </row>
    <row r="37" customFormat="false" ht="16.4" hidden="false" customHeight="false" outlineLevel="0" collapsed="false">
      <c r="A37" s="120" t="n">
        <v>7</v>
      </c>
      <c r="B37" s="120" t="s">
        <v>903</v>
      </c>
      <c r="C37" s="120" t="s">
        <v>904</v>
      </c>
    </row>
    <row r="38" customFormat="false" ht="16.4" hidden="false" customHeight="false" outlineLevel="0" collapsed="false">
      <c r="A38" s="120" t="n">
        <v>8</v>
      </c>
      <c r="B38" s="120" t="s">
        <v>899</v>
      </c>
      <c r="C38" s="120" t="s">
        <v>900</v>
      </c>
    </row>
    <row r="39" customFormat="false" ht="16.4" hidden="false" customHeight="false" outlineLevel="0" collapsed="false">
      <c r="A39" s="120" t="n">
        <v>9</v>
      </c>
      <c r="B39" s="120" t="s">
        <v>907</v>
      </c>
      <c r="C39" s="120" t="s">
        <v>908</v>
      </c>
    </row>
    <row r="40" customFormat="false" ht="16.4" hidden="false" customHeight="false" outlineLevel="0" collapsed="false">
      <c r="A40" s="120" t="n">
        <v>10</v>
      </c>
      <c r="B40" s="120" t="s">
        <v>897</v>
      </c>
      <c r="C40" s="120" t="s">
        <v>898</v>
      </c>
    </row>
    <row r="41" customFormat="false" ht="16.4" hidden="false" customHeight="false" outlineLevel="0" collapsed="false">
      <c r="A41" s="120" t="n">
        <v>11</v>
      </c>
      <c r="B41" s="120" t="s">
        <v>909</v>
      </c>
      <c r="C41" s="120" t="s">
        <v>910</v>
      </c>
    </row>
    <row r="42" customFormat="false" ht="16.4" hidden="false" customHeight="false" outlineLevel="0" collapsed="false">
      <c r="A42" s="120" t="n">
        <v>12</v>
      </c>
      <c r="B42" s="120" t="s">
        <v>911</v>
      </c>
      <c r="C42" s="120" t="s">
        <v>912</v>
      </c>
    </row>
    <row r="43" customFormat="false" ht="39.55" hidden="false" customHeight="false" outlineLevel="0" collapsed="false">
      <c r="A43" s="121" t="s">
        <v>916</v>
      </c>
    </row>
    <row r="44" customFormat="false" ht="31.3" hidden="false" customHeight="false" outlineLevel="0" collapsed="false">
      <c r="A44" s="122" t="s">
        <v>480</v>
      </c>
      <c r="B44" s="122" t="s">
        <v>481</v>
      </c>
      <c r="C44" s="122" t="s">
        <v>482</v>
      </c>
    </row>
    <row r="45" customFormat="false" ht="16.4" hidden="false" customHeight="false" outlineLevel="0" collapsed="false">
      <c r="A45" s="120" t="n">
        <v>1</v>
      </c>
      <c r="B45" s="120" t="s">
        <v>889</v>
      </c>
      <c r="C45" s="120" t="s">
        <v>890</v>
      </c>
    </row>
    <row r="46" customFormat="false" ht="16.4" hidden="false" customHeight="false" outlineLevel="0" collapsed="false">
      <c r="A46" s="120" t="n">
        <v>2</v>
      </c>
      <c r="B46" s="120" t="s">
        <v>891</v>
      </c>
      <c r="C46" s="120" t="s">
        <v>892</v>
      </c>
    </row>
    <row r="47" customFormat="false" ht="16.4" hidden="false" customHeight="false" outlineLevel="0" collapsed="false">
      <c r="A47" s="120" t="n">
        <v>3</v>
      </c>
      <c r="B47" s="120" t="s">
        <v>901</v>
      </c>
      <c r="C47" s="120" t="s">
        <v>902</v>
      </c>
    </row>
    <row r="48" customFormat="false" ht="16.4" hidden="false" customHeight="false" outlineLevel="0" collapsed="false">
      <c r="A48" s="120" t="n">
        <v>4</v>
      </c>
      <c r="B48" s="120" t="s">
        <v>895</v>
      </c>
      <c r="C48" s="120" t="s">
        <v>896</v>
      </c>
    </row>
    <row r="49" customFormat="false" ht="16.4" hidden="false" customHeight="false" outlineLevel="0" collapsed="false">
      <c r="A49" s="120" t="n">
        <v>5</v>
      </c>
      <c r="B49" s="120" t="s">
        <v>893</v>
      </c>
      <c r="C49" s="120" t="s">
        <v>894</v>
      </c>
    </row>
    <row r="50" customFormat="false" ht="16.4" hidden="false" customHeight="false" outlineLevel="0" collapsed="false">
      <c r="A50" s="120" t="n">
        <v>6</v>
      </c>
      <c r="B50" s="120" t="s">
        <v>905</v>
      </c>
      <c r="C50" s="120" t="s">
        <v>906</v>
      </c>
    </row>
    <row r="51" customFormat="false" ht="16.4" hidden="false" customHeight="false" outlineLevel="0" collapsed="false">
      <c r="A51" s="120" t="n">
        <v>7</v>
      </c>
      <c r="B51" s="120" t="s">
        <v>903</v>
      </c>
      <c r="C51" s="120" t="s">
        <v>904</v>
      </c>
    </row>
    <row r="52" customFormat="false" ht="16.4" hidden="false" customHeight="false" outlineLevel="0" collapsed="false">
      <c r="A52" s="120" t="n">
        <v>8</v>
      </c>
      <c r="B52" s="120" t="s">
        <v>899</v>
      </c>
      <c r="C52" s="120" t="s">
        <v>900</v>
      </c>
    </row>
    <row r="53" customFormat="false" ht="16.4" hidden="false" customHeight="false" outlineLevel="0" collapsed="false">
      <c r="A53" s="120" t="n">
        <v>9</v>
      </c>
      <c r="B53" s="120" t="s">
        <v>907</v>
      </c>
      <c r="C53" s="120" t="s">
        <v>908</v>
      </c>
    </row>
    <row r="54" customFormat="false" ht="16.4" hidden="false" customHeight="false" outlineLevel="0" collapsed="false">
      <c r="A54" s="120" t="n">
        <v>10</v>
      </c>
      <c r="B54" s="120" t="s">
        <v>897</v>
      </c>
      <c r="C54" s="120" t="s">
        <v>898</v>
      </c>
    </row>
    <row r="55" customFormat="false" ht="16.4" hidden="false" customHeight="false" outlineLevel="0" collapsed="false">
      <c r="A55" s="120" t="n">
        <v>11</v>
      </c>
      <c r="B55" s="120" t="s">
        <v>909</v>
      </c>
      <c r="C55" s="120" t="s">
        <v>910</v>
      </c>
    </row>
    <row r="56" customFormat="false" ht="16.4" hidden="false" customHeight="false" outlineLevel="0" collapsed="false">
      <c r="A56" s="120" t="n">
        <v>12</v>
      </c>
      <c r="B56" s="120" t="s">
        <v>911</v>
      </c>
      <c r="C56" s="120" t="s">
        <v>912</v>
      </c>
    </row>
    <row r="57" customFormat="false" ht="39.55" hidden="false" customHeight="false" outlineLevel="0" collapsed="false">
      <c r="A57" s="121" t="s">
        <v>917</v>
      </c>
    </row>
    <row r="58" customFormat="false" ht="31.3" hidden="false" customHeight="false" outlineLevel="0" collapsed="false">
      <c r="A58" s="122" t="s">
        <v>480</v>
      </c>
      <c r="B58" s="122" t="s">
        <v>481</v>
      </c>
      <c r="C58" s="122" t="s">
        <v>482</v>
      </c>
    </row>
    <row r="59" customFormat="false" ht="16.4" hidden="false" customHeight="false" outlineLevel="0" collapsed="false">
      <c r="A59" s="120" t="n">
        <v>1</v>
      </c>
      <c r="B59" s="120" t="s">
        <v>889</v>
      </c>
      <c r="C59" s="120" t="s">
        <v>890</v>
      </c>
    </row>
    <row r="60" customFormat="false" ht="16.4" hidden="false" customHeight="false" outlineLevel="0" collapsed="false">
      <c r="A60" s="120" t="n">
        <v>2</v>
      </c>
      <c r="B60" s="120" t="s">
        <v>891</v>
      </c>
      <c r="C60" s="120" t="s">
        <v>892</v>
      </c>
    </row>
    <row r="61" customFormat="false" ht="16.4" hidden="false" customHeight="false" outlineLevel="0" collapsed="false">
      <c r="A61" s="120" t="n">
        <v>3</v>
      </c>
      <c r="B61" s="120" t="s">
        <v>901</v>
      </c>
      <c r="C61" s="120" t="s">
        <v>902</v>
      </c>
    </row>
    <row r="62" customFormat="false" ht="16.4" hidden="false" customHeight="false" outlineLevel="0" collapsed="false">
      <c r="A62" s="120" t="n">
        <v>4</v>
      </c>
      <c r="B62" s="120" t="s">
        <v>895</v>
      </c>
      <c r="C62" s="120" t="s">
        <v>896</v>
      </c>
    </row>
    <row r="63" customFormat="false" ht="16.4" hidden="false" customHeight="false" outlineLevel="0" collapsed="false">
      <c r="A63" s="120" t="n">
        <v>5</v>
      </c>
      <c r="B63" s="120" t="s">
        <v>893</v>
      </c>
      <c r="C63" s="120" t="s">
        <v>894</v>
      </c>
    </row>
    <row r="64" customFormat="false" ht="16.4" hidden="false" customHeight="false" outlineLevel="0" collapsed="false">
      <c r="A64" s="120" t="n">
        <v>6</v>
      </c>
      <c r="B64" s="120" t="s">
        <v>905</v>
      </c>
      <c r="C64" s="120" t="s">
        <v>906</v>
      </c>
    </row>
    <row r="65" customFormat="false" ht="16.4" hidden="false" customHeight="false" outlineLevel="0" collapsed="false">
      <c r="A65" s="120" t="n">
        <v>7</v>
      </c>
      <c r="B65" s="120" t="s">
        <v>903</v>
      </c>
      <c r="C65" s="120" t="s">
        <v>904</v>
      </c>
    </row>
    <row r="66" customFormat="false" ht="16.4" hidden="false" customHeight="false" outlineLevel="0" collapsed="false">
      <c r="A66" s="120" t="n">
        <v>8</v>
      </c>
      <c r="B66" s="120" t="s">
        <v>899</v>
      </c>
      <c r="C66" s="120" t="s">
        <v>900</v>
      </c>
    </row>
    <row r="67" customFormat="false" ht="16.4" hidden="false" customHeight="false" outlineLevel="0" collapsed="false">
      <c r="A67" s="120" t="n">
        <v>9</v>
      </c>
      <c r="B67" s="120" t="s">
        <v>907</v>
      </c>
      <c r="C67" s="120" t="s">
        <v>908</v>
      </c>
    </row>
    <row r="68" customFormat="false" ht="16.4" hidden="false" customHeight="false" outlineLevel="0" collapsed="false">
      <c r="A68" s="120" t="n">
        <v>10</v>
      </c>
      <c r="B68" s="120" t="s">
        <v>897</v>
      </c>
      <c r="C68" s="120" t="s">
        <v>898</v>
      </c>
    </row>
    <row r="69" customFormat="false" ht="16.4" hidden="false" customHeight="false" outlineLevel="0" collapsed="false">
      <c r="A69" s="120" t="n">
        <v>11</v>
      </c>
      <c r="B69" s="120" t="s">
        <v>909</v>
      </c>
      <c r="C69" s="120" t="s">
        <v>910</v>
      </c>
    </row>
    <row r="70" customFormat="false" ht="16.4" hidden="false" customHeight="false" outlineLevel="0" collapsed="false">
      <c r="A70" s="120" t="n">
        <v>12</v>
      </c>
      <c r="B70" s="120" t="s">
        <v>911</v>
      </c>
      <c r="C70" s="120" t="s">
        <v>912</v>
      </c>
    </row>
    <row r="71" customFormat="false" ht="39.55" hidden="false" customHeight="false" outlineLevel="0" collapsed="false">
      <c r="A71" s="121" t="s">
        <v>918</v>
      </c>
    </row>
    <row r="72" customFormat="false" ht="31.3" hidden="false" customHeight="false" outlineLevel="0" collapsed="false">
      <c r="A72" s="122" t="s">
        <v>480</v>
      </c>
      <c r="B72" s="122" t="s">
        <v>481</v>
      </c>
      <c r="C72" s="122" t="s">
        <v>482</v>
      </c>
    </row>
    <row r="73" customFormat="false" ht="16.4" hidden="false" customHeight="false" outlineLevel="0" collapsed="false">
      <c r="A73" s="120" t="n">
        <v>1</v>
      </c>
      <c r="B73" s="120" t="s">
        <v>889</v>
      </c>
      <c r="C73" s="120" t="s">
        <v>890</v>
      </c>
    </row>
    <row r="74" customFormat="false" ht="16.4" hidden="false" customHeight="false" outlineLevel="0" collapsed="false">
      <c r="A74" s="120" t="n">
        <v>2</v>
      </c>
      <c r="B74" s="120" t="s">
        <v>891</v>
      </c>
      <c r="C74" s="120" t="s">
        <v>892</v>
      </c>
    </row>
    <row r="75" customFormat="false" ht="16.4" hidden="false" customHeight="false" outlineLevel="0" collapsed="false">
      <c r="A75" s="120" t="n">
        <v>3</v>
      </c>
      <c r="B75" s="120" t="s">
        <v>901</v>
      </c>
      <c r="C75" s="120" t="s">
        <v>902</v>
      </c>
    </row>
    <row r="76" customFormat="false" ht="16.4" hidden="false" customHeight="false" outlineLevel="0" collapsed="false">
      <c r="A76" s="120" t="n">
        <v>4</v>
      </c>
      <c r="B76" s="120" t="s">
        <v>895</v>
      </c>
      <c r="C76" s="120" t="s">
        <v>896</v>
      </c>
    </row>
    <row r="77" customFormat="false" ht="16.4" hidden="false" customHeight="false" outlineLevel="0" collapsed="false">
      <c r="A77" s="120" t="n">
        <v>5</v>
      </c>
      <c r="B77" s="120" t="s">
        <v>893</v>
      </c>
      <c r="C77" s="120" t="s">
        <v>894</v>
      </c>
    </row>
    <row r="78" customFormat="false" ht="16.4" hidden="false" customHeight="false" outlineLevel="0" collapsed="false">
      <c r="A78" s="120" t="n">
        <v>6</v>
      </c>
      <c r="B78" s="120" t="s">
        <v>905</v>
      </c>
      <c r="C78" s="120" t="s">
        <v>906</v>
      </c>
    </row>
    <row r="79" customFormat="false" ht="16.4" hidden="false" customHeight="false" outlineLevel="0" collapsed="false">
      <c r="A79" s="120" t="n">
        <v>7</v>
      </c>
      <c r="B79" s="120" t="s">
        <v>903</v>
      </c>
      <c r="C79" s="120" t="s">
        <v>904</v>
      </c>
    </row>
    <row r="80" customFormat="false" ht="16.4" hidden="false" customHeight="false" outlineLevel="0" collapsed="false">
      <c r="A80" s="120" t="n">
        <v>8</v>
      </c>
      <c r="B80" s="120" t="s">
        <v>899</v>
      </c>
      <c r="C80" s="120" t="s">
        <v>900</v>
      </c>
    </row>
    <row r="81" customFormat="false" ht="16.4" hidden="false" customHeight="false" outlineLevel="0" collapsed="false">
      <c r="A81" s="120" t="n">
        <v>9</v>
      </c>
      <c r="B81" s="120" t="s">
        <v>907</v>
      </c>
      <c r="C81" s="120" t="s">
        <v>908</v>
      </c>
    </row>
    <row r="82" customFormat="false" ht="16.4" hidden="false" customHeight="false" outlineLevel="0" collapsed="false">
      <c r="A82" s="120" t="n">
        <v>10</v>
      </c>
      <c r="B82" s="120" t="s">
        <v>897</v>
      </c>
      <c r="C82" s="120" t="s">
        <v>898</v>
      </c>
    </row>
    <row r="83" customFormat="false" ht="16.4" hidden="false" customHeight="false" outlineLevel="0" collapsed="false">
      <c r="A83" s="120" t="n">
        <v>11</v>
      </c>
      <c r="B83" s="120" t="s">
        <v>909</v>
      </c>
      <c r="C83" s="120" t="s">
        <v>910</v>
      </c>
    </row>
    <row r="84" customFormat="false" ht="16.4" hidden="false" customHeight="false" outlineLevel="0" collapsed="false">
      <c r="A84" s="120" t="n">
        <v>12</v>
      </c>
      <c r="B84" s="120" t="s">
        <v>911</v>
      </c>
      <c r="C84" s="120" t="s">
        <v>912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9000"/>
    <pageSetUpPr fitToPage="false"/>
  </sheetPr>
  <dimension ref="A1:Z4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S5" activeCellId="0" sqref="S5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2.86"/>
    <col collapsed="false" customWidth="true" hidden="false" outlineLevel="0" max="3" min="3" style="0" width="15"/>
    <col collapsed="false" customWidth="true" hidden="false" outlineLevel="0" max="4" min="4" style="0" width="21.6"/>
    <col collapsed="false" customWidth="true" hidden="false" outlineLevel="0" max="7" min="5" style="0" width="9.13"/>
    <col collapsed="false" customWidth="true" hidden="false" outlineLevel="0" max="8" min="8" style="0" width="12.26"/>
    <col collapsed="false" customWidth="true" hidden="false" outlineLevel="0" max="9" min="9" style="0" width="10.26"/>
    <col collapsed="false" customWidth="true" hidden="false" outlineLevel="0" max="13" min="10" style="0" width="13"/>
    <col collapsed="false" customWidth="true" hidden="false" outlineLevel="0" max="20" min="20" style="0" width="9.13"/>
  </cols>
  <sheetData>
    <row r="1" customFormat="false" ht="14.25" hidden="false" customHeight="false" outlineLevel="0" collapsed="false"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/>
      <c r="H1" s="7" t="s">
        <v>81</v>
      </c>
      <c r="I1" s="8" t="s">
        <v>82</v>
      </c>
      <c r="J1" s="0" t="s">
        <v>83</v>
      </c>
      <c r="K1" s="0" t="s">
        <v>84</v>
      </c>
      <c r="L1" s="0" t="s">
        <v>85</v>
      </c>
      <c r="M1" s="0" t="s">
        <v>86</v>
      </c>
      <c r="N1" s="0" t="s">
        <v>87</v>
      </c>
      <c r="O1" s="0" t="s">
        <v>8</v>
      </c>
      <c r="P1" s="0" t="s">
        <v>88</v>
      </c>
      <c r="Q1" s="0" t="s">
        <v>14</v>
      </c>
      <c r="R1" s="0" t="s">
        <v>15</v>
      </c>
      <c r="S1" s="3" t="s">
        <v>89</v>
      </c>
    </row>
    <row r="2" customFormat="false" ht="14.25" hidden="false" customHeight="false" outlineLevel="0" collapsed="false">
      <c r="A2" s="0" t="n">
        <v>1</v>
      </c>
      <c r="B2" s="9" t="s">
        <v>90</v>
      </c>
      <c r="C2" s="9" t="s">
        <v>91</v>
      </c>
      <c r="D2" s="9" t="s">
        <v>92</v>
      </c>
      <c r="E2" s="1" t="s">
        <v>93</v>
      </c>
      <c r="F2" s="2" t="n">
        <v>1</v>
      </c>
      <c r="G2" s="2"/>
      <c r="H2" s="10" t="n">
        <v>9.96202666666667</v>
      </c>
      <c r="I2" s="11" t="n">
        <f aca="false">H2/1000/3600</f>
        <v>2.76722962962963E-006</v>
      </c>
      <c r="J2" s="0" t="n">
        <v>8.6112008673563E-005</v>
      </c>
      <c r="K2" s="0" t="n">
        <v>7.35822212820581E-005</v>
      </c>
      <c r="L2" s="0" t="n">
        <v>5.74782863190323E-005</v>
      </c>
      <c r="M2" s="0" t="n">
        <v>2.62619653581727E-005</v>
      </c>
      <c r="N2" s="0" t="n">
        <v>1.6665</v>
      </c>
      <c r="O2" s="0" t="n">
        <v>0.01</v>
      </c>
      <c r="P2" s="0" t="n">
        <v>0.6358</v>
      </c>
      <c r="Q2" s="0" t="n">
        <v>26.5</v>
      </c>
      <c r="R2" s="0" t="n">
        <v>0.305</v>
      </c>
      <c r="S2" s="0" t="n">
        <v>0.002</v>
      </c>
    </row>
    <row r="3" customFormat="false" ht="14.25" hidden="false" customHeight="false" outlineLevel="0" collapsed="false">
      <c r="A3" s="0" t="n">
        <v>2</v>
      </c>
      <c r="B3" s="9" t="s">
        <v>94</v>
      </c>
      <c r="C3" s="9" t="s">
        <v>95</v>
      </c>
      <c r="D3" s="9" t="s">
        <v>92</v>
      </c>
      <c r="E3" s="1" t="s">
        <v>93</v>
      </c>
      <c r="F3" s="2" t="n">
        <v>4</v>
      </c>
      <c r="G3" s="2"/>
      <c r="H3" s="10" t="n">
        <v>10.68875</v>
      </c>
      <c r="I3" s="11" t="n">
        <f aca="false">H3/1000/3600</f>
        <v>2.96909722222222E-006</v>
      </c>
      <c r="J3" s="0" t="n">
        <v>0.000421759018133593</v>
      </c>
      <c r="K3" s="0" t="n">
        <v>0.000339762879270394</v>
      </c>
      <c r="L3" s="0" t="n">
        <v>0.000215727656123546</v>
      </c>
      <c r="M3" s="0" t="n">
        <v>3.99853974383356E-005</v>
      </c>
      <c r="N3" s="0" t="n">
        <v>1.7025</v>
      </c>
      <c r="O3" s="3" t="n">
        <f aca="false">O2</f>
        <v>0.01</v>
      </c>
      <c r="P3" s="0" t="n">
        <v>0.6028</v>
      </c>
      <c r="Q3" s="0" t="n">
        <v>22.2</v>
      </c>
      <c r="R3" s="0" t="n">
        <v>0.264</v>
      </c>
      <c r="S3" s="0" t="n">
        <v>0.05</v>
      </c>
    </row>
    <row r="4" customFormat="false" ht="14.25" hidden="false" customHeight="false" outlineLevel="0" collapsed="false">
      <c r="A4" s="0" t="n">
        <v>3</v>
      </c>
      <c r="B4" s="9" t="s">
        <v>96</v>
      </c>
      <c r="C4" s="9" t="s">
        <v>97</v>
      </c>
      <c r="D4" s="9" t="s">
        <v>98</v>
      </c>
      <c r="E4" s="1" t="s">
        <v>93</v>
      </c>
      <c r="F4" s="2" t="n">
        <v>8</v>
      </c>
      <c r="G4" s="2"/>
      <c r="H4" s="10" t="n">
        <v>13.2353933333333</v>
      </c>
      <c r="I4" s="11" t="n">
        <f aca="false">H4/1000/3600</f>
        <v>3.67649814814815E-006</v>
      </c>
      <c r="J4" s="0" t="n">
        <v>0.000289445188285542</v>
      </c>
      <c r="K4" s="0" t="n">
        <v>0.000253314322745487</v>
      </c>
      <c r="L4" s="0" t="n">
        <v>0.000194062634081911</v>
      </c>
      <c r="M4" s="0" t="n">
        <v>6.92585821502838E-005</v>
      </c>
      <c r="N4" s="0" t="n">
        <v>1.7385</v>
      </c>
      <c r="O4" s="0" t="n">
        <v>0.12</v>
      </c>
      <c r="P4" s="0" t="n">
        <v>0.5613</v>
      </c>
      <c r="Q4" s="0" t="n">
        <v>19.4</v>
      </c>
      <c r="R4" s="0" t="n">
        <v>0.248</v>
      </c>
      <c r="S4" s="0" t="n">
        <v>0.1</v>
      </c>
    </row>
    <row r="5" customFormat="false" ht="14.25" hidden="false" customHeight="false" outlineLevel="0" collapsed="false">
      <c r="A5" s="0" t="n">
        <v>4</v>
      </c>
      <c r="B5" s="9" t="s">
        <v>99</v>
      </c>
      <c r="C5" s="9" t="s">
        <v>100</v>
      </c>
      <c r="D5" s="9" t="s">
        <v>101</v>
      </c>
      <c r="E5" s="1" t="s">
        <v>93</v>
      </c>
      <c r="F5" s="2" t="n">
        <v>11</v>
      </c>
      <c r="G5" s="2"/>
      <c r="H5" s="10" t="n">
        <v>43.54104375</v>
      </c>
      <c r="I5" s="11" t="n">
        <f aca="false">H5/1000/3600</f>
        <v>1.2094734375E-005</v>
      </c>
      <c r="J5" s="0" t="n">
        <v>0.000522242487502797</v>
      </c>
      <c r="K5" s="0" t="n">
        <v>0.000496658845426221</v>
      </c>
      <c r="L5" s="0" t="n">
        <v>0.000434374413820584</v>
      </c>
      <c r="M5" s="0" t="n">
        <v>0.000209459771567077</v>
      </c>
      <c r="N5" s="0" t="n">
        <v>1.8165</v>
      </c>
      <c r="O5" s="0" t="n">
        <v>0.016</v>
      </c>
      <c r="P5" s="0" t="n">
        <v>0.3661</v>
      </c>
      <c r="Q5" s="0" t="n">
        <v>18.2</v>
      </c>
      <c r="R5" s="0" t="n">
        <v>0.245</v>
      </c>
      <c r="S5" s="0" t="n">
        <v>0.5</v>
      </c>
    </row>
    <row r="6" customFormat="false" ht="14.25" hidden="false" customHeight="false" outlineLevel="0" collapsed="false">
      <c r="A6" s="0" t="n">
        <v>5</v>
      </c>
      <c r="B6" s="9" t="s">
        <v>102</v>
      </c>
      <c r="C6" s="9" t="s">
        <v>103</v>
      </c>
      <c r="D6" s="9" t="s">
        <v>104</v>
      </c>
      <c r="E6" s="1" t="s">
        <v>93</v>
      </c>
      <c r="F6" s="2" t="n">
        <v>12</v>
      </c>
      <c r="G6" s="2"/>
      <c r="H6" s="10" t="n">
        <v>64.6534920833333</v>
      </c>
      <c r="I6" s="11" t="n">
        <f aca="false">H6/1000/3600</f>
        <v>1.79593033564815E-005</v>
      </c>
      <c r="J6" s="0" t="n">
        <v>0.000502822157214813</v>
      </c>
      <c r="K6" s="0" t="n">
        <v>0.000498393266021034</v>
      </c>
      <c r="L6" s="0" t="n">
        <v>0.000473427297617844</v>
      </c>
      <c r="M6" s="0" t="n">
        <v>0.000236290374487087</v>
      </c>
      <c r="N6" s="0" t="n">
        <v>1.8165</v>
      </c>
      <c r="O6" s="0" t="n">
        <v>0.016</v>
      </c>
      <c r="P6" s="0" t="n">
        <v>0.3661</v>
      </c>
      <c r="Q6" s="0" t="n">
        <v>18.2</v>
      </c>
      <c r="R6" s="0" t="n">
        <v>0.245</v>
      </c>
      <c r="S6" s="0" t="n">
        <v>1</v>
      </c>
    </row>
    <row r="7" customFormat="false" ht="14.25" hidden="false" customHeight="false" outlineLevel="0" collapsed="false">
      <c r="A7" s="0" t="n">
        <v>6</v>
      </c>
      <c r="B7" s="9" t="s">
        <v>105</v>
      </c>
      <c r="C7" s="9" t="s">
        <v>106</v>
      </c>
      <c r="D7" s="9" t="s">
        <v>107</v>
      </c>
      <c r="E7" s="1" t="s">
        <v>93</v>
      </c>
      <c r="F7" s="2" t="n">
        <v>7</v>
      </c>
      <c r="G7" s="2"/>
      <c r="O7" s="0" t="n">
        <v>0.012</v>
      </c>
    </row>
    <row r="8" customFormat="false" ht="14.25" hidden="false" customHeight="false" outlineLevel="0" collapsed="false">
      <c r="A8" s="0" t="n">
        <v>7</v>
      </c>
      <c r="B8" s="9" t="s">
        <v>108</v>
      </c>
      <c r="C8" s="9" t="s">
        <v>109</v>
      </c>
      <c r="D8" s="9" t="s">
        <v>110</v>
      </c>
      <c r="E8" s="1" t="s">
        <v>93</v>
      </c>
      <c r="F8" s="2" t="n">
        <v>9</v>
      </c>
      <c r="G8" s="2"/>
      <c r="H8" s="10" t="n">
        <v>21.20954375</v>
      </c>
      <c r="I8" s="11" t="n">
        <f aca="false">H8/1000/3600</f>
        <v>5.89153993055555E-006</v>
      </c>
      <c r="J8" s="0" t="n">
        <v>0.000102580262176197</v>
      </c>
      <c r="K8" s="0" t="n">
        <v>8.83179565639177E-005</v>
      </c>
      <c r="L8" s="0" t="n">
        <v>7.03583408030414E-005</v>
      </c>
      <c r="M8" s="0" t="n">
        <v>3.45405909479001E-005</v>
      </c>
      <c r="N8" s="0" t="n">
        <v>1.7025</v>
      </c>
      <c r="O8" s="0" t="n">
        <v>0.012</v>
      </c>
      <c r="P8" s="0" t="n">
        <v>0.6028</v>
      </c>
      <c r="Q8" s="0" t="n">
        <v>22.2</v>
      </c>
      <c r="R8" s="0" t="n">
        <v>0.264</v>
      </c>
      <c r="S8" s="0" t="n">
        <v>0.15</v>
      </c>
    </row>
    <row r="9" customFormat="false" ht="14.25" hidden="false" customHeight="false" outlineLevel="0" collapsed="false">
      <c r="A9" s="0" t="n">
        <v>8</v>
      </c>
      <c r="B9" s="9" t="s">
        <v>111</v>
      </c>
      <c r="C9" s="9" t="s">
        <v>112</v>
      </c>
      <c r="D9" s="9" t="s">
        <v>113</v>
      </c>
      <c r="E9" s="1" t="s">
        <v>93</v>
      </c>
      <c r="F9" s="2" t="n">
        <v>10</v>
      </c>
      <c r="G9" s="2"/>
      <c r="H9" s="10" t="n">
        <v>21.91753375</v>
      </c>
      <c r="I9" s="11" t="n">
        <f aca="false">H9/1000/3600</f>
        <v>6.08820381944444E-006</v>
      </c>
      <c r="J9" s="0" t="n">
        <v>0.000266719273222954</v>
      </c>
      <c r="K9" s="0" t="n">
        <v>0.000235787288745753</v>
      </c>
      <c r="L9" s="0" t="n">
        <v>0.000187315730052383</v>
      </c>
      <c r="M9" s="0" t="n">
        <v>7.90699680462346E-005</v>
      </c>
      <c r="N9" s="0" t="n">
        <v>1.7925</v>
      </c>
      <c r="O9" s="0" t="n">
        <v>0.014</v>
      </c>
      <c r="P9" s="0" t="n">
        <v>0.4622</v>
      </c>
      <c r="Q9" s="0" t="n">
        <v>18.2</v>
      </c>
      <c r="R9" s="0" t="n">
        <v>0.245</v>
      </c>
      <c r="S9" s="0" t="n">
        <v>0.3</v>
      </c>
    </row>
    <row r="10" customFormat="false" ht="14.25" hidden="false" customHeight="false" outlineLevel="0" collapsed="false">
      <c r="A10" s="0" t="n">
        <v>9</v>
      </c>
      <c r="B10" s="9" t="s">
        <v>114</v>
      </c>
      <c r="C10" s="9" t="s">
        <v>115</v>
      </c>
      <c r="D10" s="9" t="s">
        <v>116</v>
      </c>
      <c r="E10" s="1" t="s">
        <v>93</v>
      </c>
      <c r="F10" s="2" t="n">
        <v>5</v>
      </c>
      <c r="G10" s="2"/>
      <c r="O10" s="0" t="n">
        <v>0.012</v>
      </c>
    </row>
    <row r="11" customFormat="false" ht="14.25" hidden="false" customHeight="false" outlineLevel="0" collapsed="false">
      <c r="A11" s="0" t="n">
        <v>10</v>
      </c>
      <c r="B11" s="9" t="s">
        <v>117</v>
      </c>
      <c r="C11" s="9" t="s">
        <v>118</v>
      </c>
      <c r="D11" s="9" t="s">
        <v>119</v>
      </c>
      <c r="E11" s="1" t="s">
        <v>93</v>
      </c>
      <c r="F11" s="2" t="n">
        <v>6</v>
      </c>
      <c r="G11" s="2"/>
      <c r="H11" s="10" t="n">
        <v>8.25299666666667</v>
      </c>
      <c r="I11" s="11" t="n">
        <f aca="false">H11/1000/3600</f>
        <v>2.29249907407408E-006</v>
      </c>
      <c r="J11" s="0" t="n">
        <v>0.00034503464971669</v>
      </c>
      <c r="K11" s="0" t="n">
        <v>0.000296258294877489</v>
      </c>
      <c r="L11" s="0" t="n">
        <v>0.000216177326442958</v>
      </c>
      <c r="M11" s="0" t="n">
        <v>5.87719629603913E-005</v>
      </c>
      <c r="N11" s="0" t="n">
        <v>1.7385</v>
      </c>
      <c r="O11" s="0" t="n">
        <v>0.012</v>
      </c>
      <c r="P11" s="0" t="n">
        <v>0.5613</v>
      </c>
      <c r="Q11" s="0" t="n">
        <v>19.4</v>
      </c>
      <c r="R11" s="0" t="n">
        <v>0.248</v>
      </c>
      <c r="S11" s="0" t="n">
        <v>0.02</v>
      </c>
    </row>
    <row r="12" customFormat="false" ht="14.25" hidden="false" customHeight="false" outlineLevel="0" collapsed="false">
      <c r="A12" s="0" t="n">
        <v>11</v>
      </c>
      <c r="B12" s="9" t="s">
        <v>120</v>
      </c>
      <c r="C12" s="9" t="s">
        <v>121</v>
      </c>
      <c r="D12" s="9" t="s">
        <v>122</v>
      </c>
      <c r="E12" s="1" t="s">
        <v>93</v>
      </c>
      <c r="F12" s="2" t="n">
        <v>2</v>
      </c>
      <c r="G12" s="2"/>
      <c r="H12" s="10" t="n">
        <v>6.67385666666667</v>
      </c>
      <c r="I12" s="11" t="n">
        <f aca="false">H12/1000/3600</f>
        <v>1.85384907407407E-006</v>
      </c>
      <c r="J12" s="0" t="n">
        <v>0.000149779996844215</v>
      </c>
      <c r="K12" s="0" t="n">
        <v>0.000122092288295481</v>
      </c>
      <c r="L12" s="0" t="n">
        <v>8.53892814852135E-005</v>
      </c>
      <c r="M12" s="0" t="n">
        <v>2.43807806636077E-005</v>
      </c>
      <c r="N12" s="0" t="n">
        <v>1.6665</v>
      </c>
      <c r="O12" s="0" t="n">
        <v>0.01</v>
      </c>
      <c r="P12" s="0" t="n">
        <v>0.6358</v>
      </c>
      <c r="Q12" s="0" t="n">
        <v>23</v>
      </c>
      <c r="R12" s="0" t="n">
        <v>0.305</v>
      </c>
      <c r="S12" s="0" t="n">
        <v>0.01</v>
      </c>
    </row>
    <row r="13" customFormat="false" ht="14.25" hidden="false" customHeight="false" outlineLevel="0" collapsed="false">
      <c r="A13" s="0" t="n">
        <v>12</v>
      </c>
      <c r="B13" s="9" t="s">
        <v>123</v>
      </c>
      <c r="C13" s="9" t="s">
        <v>124</v>
      </c>
      <c r="D13" s="9" t="s">
        <v>125</v>
      </c>
      <c r="E13" s="1" t="s">
        <v>93</v>
      </c>
      <c r="F13" s="2" t="n">
        <v>3</v>
      </c>
      <c r="G13" s="2"/>
      <c r="H13" s="10" t="n">
        <v>6.536425</v>
      </c>
      <c r="I13" s="11" t="n">
        <f aca="false">H13/1000/3600</f>
        <v>1.81567361111111E-006</v>
      </c>
      <c r="J13" s="0" t="n">
        <v>0.000224050356307936</v>
      </c>
      <c r="K13" s="0" t="n">
        <v>0.000185751128059841</v>
      </c>
      <c r="L13" s="0" t="n">
        <v>0.000129897137230224</v>
      </c>
      <c r="M13" s="0" t="n">
        <v>3.44617882372963E-005</v>
      </c>
      <c r="N13" s="0" t="n">
        <v>1.7025</v>
      </c>
      <c r="O13" s="0" t="n">
        <v>0.012</v>
      </c>
      <c r="P13" s="0" t="n">
        <v>0.6028</v>
      </c>
      <c r="Q13" s="0" t="n">
        <v>22.2</v>
      </c>
      <c r="R13" s="0" t="n">
        <v>0.264</v>
      </c>
      <c r="S13" s="0" t="n">
        <v>0.01</v>
      </c>
    </row>
    <row r="14" customFormat="false" ht="14.25" hidden="false" customHeight="false" outlineLevel="0" collapsed="false">
      <c r="A14" s="0" t="n">
        <v>13</v>
      </c>
      <c r="B14" s="0" t="s">
        <v>126</v>
      </c>
      <c r="C14" s="0" t="s">
        <v>127</v>
      </c>
      <c r="D14" s="0" t="s">
        <v>128</v>
      </c>
      <c r="E14" s="0" t="n">
        <v>0</v>
      </c>
      <c r="F14" s="2" t="n">
        <v>0</v>
      </c>
      <c r="H14" s="10" t="n">
        <v>0</v>
      </c>
      <c r="I14" s="11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1.5847</v>
      </c>
      <c r="O14" s="0" t="n">
        <v>0.01</v>
      </c>
      <c r="P14" s="0" t="n">
        <v>0.48887216</v>
      </c>
      <c r="Q14" s="0" t="n">
        <v>100</v>
      </c>
      <c r="R14" s="0" t="n">
        <v>3</v>
      </c>
      <c r="S14" s="0" t="n">
        <v>1</v>
      </c>
    </row>
    <row r="15" customFormat="false" ht="14.25" hidden="false" customHeight="false" outlineLevel="0" collapsed="false">
      <c r="A15" s="0" t="n">
        <v>14</v>
      </c>
      <c r="B15" s="0" t="s">
        <v>129</v>
      </c>
      <c r="C15" s="0" t="s">
        <v>130</v>
      </c>
      <c r="D15" s="0" t="s">
        <v>131</v>
      </c>
      <c r="E15" s="0" t="s">
        <v>132</v>
      </c>
    </row>
    <row r="16" customFormat="false" ht="14.25" hidden="false" customHeight="false" outlineLevel="0" collapsed="false">
      <c r="A16" s="0" t="n">
        <v>15</v>
      </c>
      <c r="B16" s="0" t="s">
        <v>133</v>
      </c>
      <c r="C16" s="0" t="s">
        <v>134</v>
      </c>
      <c r="D16" s="0" t="s">
        <v>135</v>
      </c>
      <c r="E16" s="0" t="s">
        <v>132</v>
      </c>
    </row>
    <row r="17" customFormat="false" ht="14.25" hidden="false" customHeight="false" outlineLevel="0" collapsed="false">
      <c r="A17" s="0" t="n">
        <v>16</v>
      </c>
      <c r="B17" s="0" t="s">
        <v>136</v>
      </c>
      <c r="C17" s="0" t="s">
        <v>137</v>
      </c>
      <c r="D17" s="0" t="s">
        <v>138</v>
      </c>
      <c r="E17" s="0" t="s">
        <v>132</v>
      </c>
      <c r="H17" s="10"/>
    </row>
    <row r="18" customFormat="false" ht="14.25" hidden="false" customHeight="false" outlineLevel="0" collapsed="false">
      <c r="A18" s="0" t="n">
        <v>17</v>
      </c>
      <c r="B18" s="0" t="s">
        <v>139</v>
      </c>
      <c r="C18" s="0" t="s">
        <v>140</v>
      </c>
      <c r="D18" s="0" t="s">
        <v>141</v>
      </c>
      <c r="E18" s="0" t="s">
        <v>132</v>
      </c>
      <c r="H18" s="10"/>
    </row>
    <row r="19" customFormat="false" ht="14.25" hidden="false" customHeight="false" outlineLevel="0" collapsed="false">
      <c r="A19" s="0" t="n">
        <v>18</v>
      </c>
      <c r="B19" s="0" t="s">
        <v>142</v>
      </c>
      <c r="C19" s="0" t="s">
        <v>143</v>
      </c>
      <c r="D19" s="0" t="s">
        <v>144</v>
      </c>
      <c r="E19" s="0" t="s">
        <v>132</v>
      </c>
      <c r="H19" s="10"/>
    </row>
    <row r="20" customFormat="false" ht="14.25" hidden="false" customHeight="false" outlineLevel="0" collapsed="false">
      <c r="A20" s="0" t="n">
        <v>19</v>
      </c>
      <c r="B20" s="0" t="s">
        <v>145</v>
      </c>
      <c r="C20" s="0" t="s">
        <v>146</v>
      </c>
      <c r="D20" s="0" t="s">
        <v>147</v>
      </c>
      <c r="E20" s="0" t="s">
        <v>148</v>
      </c>
      <c r="H20" s="10"/>
    </row>
    <row r="21" customFormat="false" ht="14.25" hidden="false" customHeight="false" outlineLevel="0" collapsed="false">
      <c r="A21" s="0" t="n">
        <v>20</v>
      </c>
      <c r="B21" s="0" t="s">
        <v>149</v>
      </c>
      <c r="C21" s="0" t="s">
        <v>150</v>
      </c>
      <c r="D21" s="0" t="s">
        <v>151</v>
      </c>
      <c r="E21" s="0" t="s">
        <v>148</v>
      </c>
      <c r="H21" s="10"/>
    </row>
    <row r="22" customFormat="false" ht="14.25" hidden="false" customHeight="false" outlineLevel="0" collapsed="false">
      <c r="A22" s="0" t="n">
        <v>21</v>
      </c>
      <c r="B22" s="0" t="s">
        <v>152</v>
      </c>
      <c r="C22" s="0" t="s">
        <v>153</v>
      </c>
      <c r="D22" s="0" t="s">
        <v>154</v>
      </c>
      <c r="E22" s="0" t="s">
        <v>148</v>
      </c>
      <c r="H22" s="10"/>
    </row>
    <row r="23" customFormat="false" ht="14.25" hidden="false" customHeight="false" outlineLevel="0" collapsed="false">
      <c r="A23" s="0" t="n">
        <v>22</v>
      </c>
      <c r="B23" s="0" t="s">
        <v>155</v>
      </c>
      <c r="C23" s="0" t="s">
        <v>156</v>
      </c>
      <c r="D23" s="0" t="s">
        <v>154</v>
      </c>
      <c r="E23" s="0" t="s">
        <v>148</v>
      </c>
      <c r="H23" s="10"/>
    </row>
    <row r="24" customFormat="false" ht="14.25" hidden="false" customHeight="false" outlineLevel="0" collapsed="false">
      <c r="A24" s="0" t="n">
        <v>23</v>
      </c>
      <c r="B24" s="0" t="s">
        <v>157</v>
      </c>
      <c r="C24" s="0" t="s">
        <v>158</v>
      </c>
      <c r="D24" s="0" t="s">
        <v>159</v>
      </c>
      <c r="E24" s="0" t="s">
        <v>148</v>
      </c>
      <c r="H24" s="10"/>
    </row>
    <row r="25" customFormat="false" ht="14.25" hidden="false" customHeight="false" outlineLevel="0" collapsed="false">
      <c r="A25" s="0" t="n">
        <v>24</v>
      </c>
      <c r="B25" s="0" t="s">
        <v>160</v>
      </c>
      <c r="C25" s="0" t="s">
        <v>161</v>
      </c>
      <c r="D25" s="0" t="s">
        <v>162</v>
      </c>
      <c r="E25" s="0" t="s">
        <v>148</v>
      </c>
      <c r="H25" s="10"/>
    </row>
    <row r="26" customFormat="false" ht="14.25" hidden="false" customHeight="false" outlineLevel="0" collapsed="false">
      <c r="A26" s="0" t="n">
        <v>25</v>
      </c>
      <c r="B26" s="0" t="s">
        <v>163</v>
      </c>
      <c r="C26" s="0" t="s">
        <v>164</v>
      </c>
      <c r="D26" s="0" t="s">
        <v>165</v>
      </c>
      <c r="E26" s="0" t="s">
        <v>148</v>
      </c>
    </row>
    <row r="36" customFormat="false" ht="14.25" hidden="false" customHeight="false" outlineLevel="0" collapsed="false">
      <c r="Z36" s="0" t="s">
        <v>166</v>
      </c>
    </row>
    <row r="37" customFormat="false" ht="14.25" hidden="false" customHeight="false" outlineLevel="0" collapsed="false">
      <c r="Z37" s="0" t="s">
        <v>167</v>
      </c>
    </row>
    <row r="38" customFormat="false" ht="14.25" hidden="false" customHeight="false" outlineLevel="0" collapsed="false">
      <c r="Z38" s="0" t="s">
        <v>168</v>
      </c>
    </row>
    <row r="39" customFormat="false" ht="14.25" hidden="false" customHeight="false" outlineLevel="0" collapsed="false">
      <c r="Z39" s="0" t="s">
        <v>169</v>
      </c>
    </row>
    <row r="40" customFormat="false" ht="14.25" hidden="false" customHeight="false" outlineLevel="0" collapsed="false">
      <c r="Z40" s="0" t="s">
        <v>170</v>
      </c>
    </row>
    <row r="41" customFormat="false" ht="14.25" hidden="false" customHeight="false" outlineLevel="0" collapsed="false">
      <c r="Z41" s="0" t="s">
        <v>171</v>
      </c>
    </row>
    <row r="42" customFormat="false" ht="14.25" hidden="false" customHeight="false" outlineLevel="0" collapsed="false">
      <c r="Z42" s="0" t="s">
        <v>172</v>
      </c>
    </row>
    <row r="43" customFormat="false" ht="14.25" hidden="false" customHeight="false" outlineLevel="0" collapsed="false">
      <c r="Z43" s="0" t="s">
        <v>173</v>
      </c>
    </row>
    <row r="44" customFormat="false" ht="14.25" hidden="false" customHeight="false" outlineLevel="0" collapsed="false">
      <c r="Z44" s="0" t="s">
        <v>174</v>
      </c>
    </row>
    <row r="45" customFormat="false" ht="14.25" hidden="false" customHeight="false" outlineLevel="0" collapsed="false">
      <c r="Z45" s="0" t="s">
        <v>175</v>
      </c>
    </row>
    <row r="46" customFormat="false" ht="14.25" hidden="false" customHeight="false" outlineLevel="0" collapsed="false">
      <c r="Z46" s="0" t="s">
        <v>176</v>
      </c>
    </row>
    <row r="47" customFormat="false" ht="14.25" hidden="false" customHeight="false" outlineLevel="0" collapsed="false">
      <c r="Z47" s="0" t="s">
        <v>177</v>
      </c>
    </row>
  </sheetData>
  <autoFilter ref="A1:R26">
    <sortState ref="A2:R26">
      <sortCondition ref="A2:A26" customList=""/>
    </sortState>
  </autoFilter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N14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8.73"/>
    <col collapsed="false" customWidth="true" hidden="false" outlineLevel="0" max="3" min="2" style="0" width="8.86"/>
    <col collapsed="false" customWidth="true" hidden="false" outlineLevel="0" max="6" min="4" style="0" width="13.13"/>
    <col collapsed="false" customWidth="true" hidden="false" outlineLevel="0" max="7" min="7" style="0" width="18.6"/>
    <col collapsed="false" customWidth="true" hidden="false" outlineLevel="0" max="8" min="8" style="0" width="6"/>
    <col collapsed="false" customWidth="true" hidden="false" outlineLevel="0" max="9" min="9" style="0" width="15"/>
    <col collapsed="false" customWidth="true" hidden="false" outlineLevel="0" max="10" min="10" style="0" width="21.6"/>
    <col collapsed="false" customWidth="true" hidden="false" outlineLevel="0" max="11" min="11" style="0" width="35.14"/>
    <col collapsed="false" customWidth="true" hidden="false" outlineLevel="0" max="12" min="12" style="0" width="48.86"/>
    <col collapsed="false" customWidth="true" hidden="false" outlineLevel="0" max="13" min="13" style="0" width="18.6"/>
    <col collapsed="false" customWidth="true" hidden="false" outlineLevel="0" max="14" min="14" style="12" width="9.13"/>
  </cols>
  <sheetData>
    <row r="1" customFormat="false" ht="15" hidden="false" customHeight="true" outlineLevel="0" collapsed="false">
      <c r="A1" s="1" t="s">
        <v>178</v>
      </c>
      <c r="B1" s="1" t="s">
        <v>114</v>
      </c>
      <c r="C1" s="1"/>
      <c r="D1" s="1" t="s">
        <v>0</v>
      </c>
      <c r="E1" s="1"/>
      <c r="F1" s="1"/>
      <c r="G1" s="2" t="s">
        <v>14</v>
      </c>
      <c r="H1" s="2" t="s">
        <v>15</v>
      </c>
      <c r="I1" s="1" t="s">
        <v>77</v>
      </c>
      <c r="J1" s="1" t="s">
        <v>78</v>
      </c>
      <c r="K1" s="1" t="s">
        <v>179</v>
      </c>
      <c r="L1" s="1" t="s">
        <v>2</v>
      </c>
    </row>
    <row r="2" customFormat="false" ht="15" hidden="false" customHeight="true" outlineLevel="0" collapsed="false">
      <c r="A2" s="0" t="str">
        <f aca="false">_xlfn.CONCAT(B2,D2)</f>
        <v>COP</v>
      </c>
      <c r="B2" s="13" t="str">
        <f aca="false">VLOOKUP(F2,Soil!$A$2:$B$14,2)</f>
        <v>C</v>
      </c>
      <c r="C2" s="13" t="n">
        <v>1</v>
      </c>
      <c r="D2" s="14" t="str">
        <f aca="false">LU!B2</f>
        <v>OP</v>
      </c>
      <c r="E2" s="13"/>
      <c r="F2" s="15" t="n">
        <v>1</v>
      </c>
      <c r="G2" s="2" t="n">
        <f aca="false">IF(VLOOKUP(C2,LU!$A$2:$P$27,15,FALSE())=0,VLOOKUP(B2,Soil!$B$2:$R$14,16,FALSE())/(VLOOKUP(C2,LU!$A$2:$P$27,16,FALSE())),(VLOOKUP(C2,LU!$A$2:$P$27,16,FALSE())))</f>
        <v>13.25</v>
      </c>
      <c r="H2" s="2" t="n">
        <f aca="false">IF(VLOOKUP(C2,LU!$A$2:$O$27,15,FALSE()) = 0,VLOOKUP(B2,Soil!$B$2:R14,17,FALSE()),1)</f>
        <v>0.305</v>
      </c>
      <c r="I2" s="2" t="str">
        <f aca="false">VLOOKUP(B2,[1]Soil!$A$2:$D$60,2,FALSE())</f>
        <v>clay</v>
      </c>
      <c r="J2" s="2" t="str">
        <f aca="false">VLOOKUP(B2,[1]Soil!$A$2:$D$60,3,FALSE())</f>
        <v>Jíl</v>
      </c>
      <c r="K2" s="2" t="str">
        <f aca="false">VLOOKUP(D2,[1]LU!$A$2:$J$419,4,FALSE())</f>
        <v>Arable land</v>
      </c>
      <c r="L2" s="2" t="str">
        <f aca="false">VLOOKUP(D2,[1]LU!$A$2:$J$419,3,FALSE())</f>
        <v>orná půda</v>
      </c>
      <c r="M2" s="3" t="n">
        <f aca="false">VLOOKUP(D2,LU!$B$2:$O$27,14)</f>
        <v>0</v>
      </c>
      <c r="N2" s="12" t="n">
        <f aca="false">VLOOKUP(C2,LU!A2:O27,15)</f>
        <v>0</v>
      </c>
    </row>
    <row r="3" customFormat="false" ht="15" hidden="false" customHeight="true" outlineLevel="0" collapsed="false">
      <c r="A3" s="0" t="str">
        <f aca="false">_xlfn.CONCAT(B3,D3)</f>
        <v>COPTP</v>
      </c>
      <c r="B3" s="13" t="str">
        <f aca="false">VLOOKUP(F3,Soil!$A$2:$B$14,2)</f>
        <v>C</v>
      </c>
      <c r="C3" s="13" t="n">
        <v>2</v>
      </c>
      <c r="D3" s="12" t="s">
        <v>19</v>
      </c>
      <c r="E3" s="13"/>
      <c r="F3" s="15" t="n">
        <v>1</v>
      </c>
      <c r="G3" s="2" t="n">
        <f aca="false">IF(VLOOKUP(C3,LU!$A$2:$P$27,15,FALSE())=0,VLOOKUP(B3,Soil!$B$2:$R$14,16,FALSE())/(VLOOKUP(C3,LU!$A$2:$P$27,16,FALSE())),(VLOOKUP(C3,LU!$A$2:$P$27,16,FALSE())))</f>
        <v>26.5</v>
      </c>
      <c r="H3" s="2" t="n">
        <f aca="false">IF(VLOOKUP(C3,LU!$A$2:$O$27,15,FALSE()) = 0,VLOOKUP(B3,Soil!$B$2:R15,17,FALSE()),1)</f>
        <v>0.305</v>
      </c>
      <c r="I3" s="2" t="str">
        <f aca="false">VLOOKUP(B3,[1]Soil!$A$2:$D$60,2,FALSE())</f>
        <v>clay</v>
      </c>
      <c r="J3" s="2" t="str">
        <f aca="false">VLOOKUP(B3,[1]Soil!$A$2:$D$60,3,FALSE())</f>
        <v>Jíl</v>
      </c>
      <c r="K3" s="2" t="e">
        <f aca="false">VLOOKUP(D3,[1]LU!$A$2:$J$419,4,FALSE())</f>
        <v>#N/A</v>
      </c>
      <c r="L3" s="2" t="e">
        <f aca="false">VLOOKUP(D3,[1]LU!$A$2:$J$419,3,FALSE())</f>
        <v>#N/A</v>
      </c>
      <c r="M3" s="0" t="n">
        <f aca="false">VLOOKUP(D3,LU!$B$2:$O$27,14)</f>
        <v>0</v>
      </c>
      <c r="N3" s="12" t="n">
        <f aca="false">VLOOKUP(C3,LU!A3:O28,15)</f>
        <v>0</v>
      </c>
    </row>
    <row r="4" customFormat="false" ht="15" hidden="false" customHeight="true" outlineLevel="0" collapsed="false">
      <c r="A4" s="0" t="str">
        <f aca="false">_xlfn.CONCAT(B4,D4)</f>
        <v>COPSR</v>
      </c>
      <c r="B4" s="13" t="str">
        <f aca="false">VLOOKUP(F4,Soil!$A$2:$B$14,2)</f>
        <v>C</v>
      </c>
      <c r="C4" s="13" t="n">
        <v>3</v>
      </c>
      <c r="D4" s="12" t="s">
        <v>21</v>
      </c>
      <c r="E4" s="13"/>
      <c r="F4" s="15" t="n">
        <v>1</v>
      </c>
      <c r="G4" s="2" t="n">
        <f aca="false">IF(VLOOKUP(C4,LU!$A$2:$P$27,15,FALSE())=0,VLOOKUP(B4,Soil!$B$2:$R$14,16,FALSE())/(VLOOKUP(C4,LU!$A$2:$P$27,16,FALSE())),(VLOOKUP(C4,LU!$A$2:$P$27,16,FALSE())))</f>
        <v>10.6</v>
      </c>
      <c r="H4" s="2" t="n">
        <f aca="false">IF(VLOOKUP(C4,LU!$A$2:$O$27,15,FALSE()) = 0,VLOOKUP(B4,Soil!$B$2:R16,17,FALSE()),1)</f>
        <v>0.305</v>
      </c>
      <c r="I4" s="2" t="str">
        <f aca="false">VLOOKUP(B4,[1]Soil!$A$2:$D$60,2,FALSE())</f>
        <v>clay</v>
      </c>
      <c r="J4" s="2" t="str">
        <f aca="false">VLOOKUP(B4,[1]Soil!$A$2:$D$60,3,FALSE())</f>
        <v>Jíl</v>
      </c>
      <c r="K4" s="2" t="e">
        <f aca="false">VLOOKUP(D4,[1]LU!$A$2:$J$419,4,FALSE())</f>
        <v>#N/A</v>
      </c>
      <c r="L4" s="2" t="e">
        <f aca="false">VLOOKUP(D4,[1]LU!$A$2:$J$419,3,FALSE())</f>
        <v>#N/A</v>
      </c>
      <c r="M4" s="0" t="n">
        <f aca="false">VLOOKUP(D4,LU!$B$2:$O$27,14)</f>
        <v>0</v>
      </c>
      <c r="N4" s="12" t="n">
        <f aca="false">VLOOKUP(C4,LU!A4:O29,15)</f>
        <v>0</v>
      </c>
    </row>
    <row r="5" customFormat="false" ht="15" hidden="false" customHeight="true" outlineLevel="0" collapsed="false">
      <c r="A5" s="0" t="str">
        <f aca="false">_xlfn.CONCAT(B5,D5)</f>
        <v>COPUR</v>
      </c>
      <c r="B5" s="13" t="str">
        <f aca="false">VLOOKUP(F5,Soil!$A$2:$B$14,2)</f>
        <v>C</v>
      </c>
      <c r="C5" s="13" t="n">
        <v>4</v>
      </c>
      <c r="D5" s="12" t="s">
        <v>23</v>
      </c>
      <c r="E5" s="13"/>
      <c r="F5" s="15" t="n">
        <v>1</v>
      </c>
      <c r="G5" s="2" t="n">
        <f aca="false">IF(VLOOKUP(C5,LU!$A$2:$P$27,15,FALSE())=0,VLOOKUP(B5,Soil!$B$2:$R$14,16,FALSE())/(VLOOKUP(C5,LU!$A$2:$P$27,16,FALSE())),(VLOOKUP(C5,LU!$A$2:$P$27,16,FALSE())))</f>
        <v>13.25</v>
      </c>
      <c r="H5" s="2" t="n">
        <f aca="false">IF(VLOOKUP(C5,LU!$A$2:$O$27,15,FALSE()) = 0,VLOOKUP(B5,Soil!$B$2:R17,17,FALSE()),1)</f>
        <v>0.305</v>
      </c>
      <c r="I5" s="2" t="str">
        <f aca="false">VLOOKUP(B5,[1]Soil!$A$2:$D$60,2,FALSE())</f>
        <v>clay</v>
      </c>
      <c r="J5" s="2" t="str">
        <f aca="false">VLOOKUP(B5,[1]Soil!$A$2:$D$60,3,FALSE())</f>
        <v>Jíl</v>
      </c>
      <c r="K5" s="2" t="e">
        <f aca="false">VLOOKUP(D5,[1]LU!$A$2:$J$419,4,FALSE())</f>
        <v>#N/A</v>
      </c>
      <c r="L5" s="2" t="e">
        <f aca="false">VLOOKUP(D5,[1]LU!$A$2:$J$419,3,FALSE())</f>
        <v>#N/A</v>
      </c>
      <c r="M5" s="0" t="n">
        <f aca="false">VLOOKUP(D5,LU!$B$2:$O$27,14)</f>
        <v>0</v>
      </c>
      <c r="N5" s="12" t="n">
        <f aca="false">VLOOKUP(C5,LU!A5:O30,15)</f>
        <v>0</v>
      </c>
    </row>
    <row r="6" customFormat="false" ht="15" hidden="false" customHeight="true" outlineLevel="0" collapsed="false">
      <c r="A6" s="0" t="str">
        <f aca="false">_xlfn.CONCAT(B6,D6)</f>
        <v>COPU</v>
      </c>
      <c r="B6" s="13" t="str">
        <f aca="false">VLOOKUP(F6,Soil!$A$2:$B$14,2)</f>
        <v>C</v>
      </c>
      <c r="C6" s="13" t="n">
        <v>5</v>
      </c>
      <c r="D6" s="12" t="s">
        <v>25</v>
      </c>
      <c r="E6" s="13"/>
      <c r="F6" s="15" t="n">
        <v>1</v>
      </c>
      <c r="G6" s="2" t="n">
        <f aca="false">IF(VLOOKUP(C6,LU!$A$2:$P$27,15,FALSE())=0,VLOOKUP(B6,Soil!$B$2:$R$14,16,FALSE())/(VLOOKUP(C6,LU!$A$2:$P$27,16,FALSE())),(VLOOKUP(C6,LU!$A$2:$P$27,16,FALSE())))</f>
        <v>8.83333333333333</v>
      </c>
      <c r="H6" s="2" t="n">
        <f aca="false">IF(VLOOKUP(C6,LU!$A$2:$O$27,15,FALSE()) = 0,VLOOKUP(B6,Soil!$B$2:R18,17,FALSE()),1)</f>
        <v>0.305</v>
      </c>
      <c r="I6" s="2" t="str">
        <f aca="false">VLOOKUP(B6,[1]Soil!$A$2:$D$60,2,FALSE())</f>
        <v>clay</v>
      </c>
      <c r="J6" s="2" t="str">
        <f aca="false">VLOOKUP(B6,[1]Soil!$A$2:$D$60,3,FALSE())</f>
        <v>Jíl</v>
      </c>
      <c r="K6" s="2" t="e">
        <f aca="false">VLOOKUP(D6,[1]LU!$A$2:$J$419,4,FALSE())</f>
        <v>#N/A</v>
      </c>
      <c r="L6" s="2" t="e">
        <f aca="false">VLOOKUP(D6,[1]LU!$A$2:$J$419,3,FALSE())</f>
        <v>#N/A</v>
      </c>
      <c r="M6" s="0" t="n">
        <f aca="false">VLOOKUP(D6,LU!$B$2:$O$27,14)</f>
        <v>0</v>
      </c>
      <c r="N6" s="12" t="n">
        <f aca="false">VLOOKUP(C6,LU!A6:O31,15)</f>
        <v>0</v>
      </c>
    </row>
    <row r="7" customFormat="false" ht="15" hidden="false" customHeight="true" outlineLevel="0" collapsed="false">
      <c r="A7" s="0" t="str">
        <f aca="false">_xlfn.CONCAT(B7,D7)</f>
        <v>CTP</v>
      </c>
      <c r="B7" s="13" t="str">
        <f aca="false">VLOOKUP(F7,Soil!$A$2:$B$14,2)</f>
        <v>C</v>
      </c>
      <c r="C7" s="13" t="n">
        <v>6</v>
      </c>
      <c r="D7" s="12" t="s">
        <v>27</v>
      </c>
      <c r="E7" s="13"/>
      <c r="F7" s="15" t="n">
        <v>1</v>
      </c>
      <c r="G7" s="2" t="n">
        <f aca="false">IF(VLOOKUP(C7,LU!$A$2:$P$27,15,FALSE())=0,VLOOKUP(B7,Soil!$B$2:$R$14,16,FALSE())/(VLOOKUP(C7,LU!$A$2:$P$27,16,FALSE())),(VLOOKUP(C7,LU!$A$2:$P$27,16,FALSE())))</f>
        <v>26.5</v>
      </c>
      <c r="H7" s="2" t="n">
        <f aca="false">IF(VLOOKUP(C7,LU!$A$2:$O$27,15,FALSE()) = 0,VLOOKUP(B7,Soil!$B$2:R19,17,FALSE()),1)</f>
        <v>0.305</v>
      </c>
      <c r="I7" s="2" t="str">
        <f aca="false">VLOOKUP(B7,[1]Soil!$A$2:$D$60,2,FALSE())</f>
        <v>clay</v>
      </c>
      <c r="J7" s="2" t="str">
        <f aca="false">VLOOKUP(B7,[1]Soil!$A$2:$D$60,3,FALSE())</f>
        <v>Jíl</v>
      </c>
      <c r="K7" s="2" t="str">
        <f aca="false">VLOOKUP(D7,[1]LU!$A$2:$J$419,4,FALSE())</f>
        <v>Grass</v>
      </c>
      <c r="L7" s="2" t="str">
        <f aca="false">VLOOKUP(D7,[1]LU!$A$2:$J$419,3,FALSE())</f>
        <v>travní porost</v>
      </c>
      <c r="M7" s="0" t="n">
        <f aca="false">VLOOKUP(D7,LU!$B$2:$O$27,14)</f>
        <v>0</v>
      </c>
      <c r="N7" s="12" t="n">
        <f aca="false">VLOOKUP(C7,LU!A7:O32,15)</f>
        <v>0</v>
      </c>
    </row>
    <row r="8" customFormat="false" ht="15" hidden="false" customHeight="true" outlineLevel="0" collapsed="false">
      <c r="A8" s="0" t="str">
        <f aca="false">_xlfn.CONCAT(B8,D8)</f>
        <v>CLP</v>
      </c>
      <c r="B8" s="13" t="str">
        <f aca="false">VLOOKUP(F8,Soil!$A$2:$B$14,2)</f>
        <v>C</v>
      </c>
      <c r="C8" s="13" t="n">
        <v>7</v>
      </c>
      <c r="D8" s="12" t="s">
        <v>30</v>
      </c>
      <c r="E8" s="13"/>
      <c r="F8" s="15" t="n">
        <v>1</v>
      </c>
      <c r="G8" s="2" t="n">
        <f aca="false">IF(VLOOKUP(C8,LU!$A$2:$P$27,15,FALSE())=0,VLOOKUP(B8,Soil!$B$2:$R$14,16,FALSE())/(VLOOKUP(C8,LU!$A$2:$P$27,16,FALSE())),(VLOOKUP(C8,LU!$A$2:$P$27,16,FALSE())))</f>
        <v>26.5</v>
      </c>
      <c r="H8" s="2" t="n">
        <f aca="false">IF(VLOOKUP(C8,LU!$A$2:$O$27,15,FALSE()) = 0,VLOOKUP(B8,Soil!$B$2:R20,17,FALSE()),1)</f>
        <v>0.305</v>
      </c>
      <c r="I8" s="2" t="str">
        <f aca="false">VLOOKUP(B8,[1]Soil!$A$2:$D$60,2,FALSE())</f>
        <v>clay</v>
      </c>
      <c r="J8" s="2" t="str">
        <f aca="false">VLOOKUP(B8,[1]Soil!$A$2:$D$60,3,FALSE())</f>
        <v>Jíl</v>
      </c>
      <c r="K8" s="2" t="str">
        <f aca="false">VLOOKUP(D8,[1]LU!$A$2:$J$419,4,FALSE())</f>
        <v>Forest</v>
      </c>
      <c r="L8" s="2" t="str">
        <f aca="false">VLOOKUP(D8,[1]LU!$A$2:$J$419,3,FALSE())</f>
        <v>lesní porost</v>
      </c>
      <c r="M8" s="0" t="e">
        <f aca="false">VLOOKUP(D8,LU!$B$2:$O$27,14)</f>
        <v>#N/A</v>
      </c>
      <c r="N8" s="12" t="n">
        <f aca="false">VLOOKUP(C8,LU!A8:O33,15)</f>
        <v>0</v>
      </c>
    </row>
    <row r="9" customFormat="false" ht="15" hidden="false" customHeight="true" outlineLevel="0" collapsed="false">
      <c r="A9" s="0" t="str">
        <f aca="false">_xlfn.CONCAT(B9,D9)</f>
        <v>CLPL</v>
      </c>
      <c r="B9" s="13" t="str">
        <f aca="false">VLOOKUP(F9,Soil!$A$2:$B$14,2)</f>
        <v>C</v>
      </c>
      <c r="C9" s="13" t="n">
        <v>8</v>
      </c>
      <c r="D9" s="12" t="s">
        <v>33</v>
      </c>
      <c r="E9" s="13"/>
      <c r="F9" s="15" t="n">
        <v>1</v>
      </c>
      <c r="G9" s="2" t="n">
        <f aca="false">IF(VLOOKUP(C9,LU!$A$2:$P$27,15,FALSE())=0,VLOOKUP(B9,Soil!$B$2:$R$14,16,FALSE())/(VLOOKUP(C9,LU!$A$2:$P$27,16,FALSE())),(VLOOKUP(C9,LU!$A$2:$P$27,16,FALSE())))</f>
        <v>26.5</v>
      </c>
      <c r="H9" s="2" t="n">
        <f aca="false">IF(VLOOKUP(C9,LU!$A$2:$O$27,15,FALSE()) = 0,VLOOKUP(B9,Soil!$B$2:R21,17,FALSE()),1)</f>
        <v>0.305</v>
      </c>
      <c r="I9" s="2" t="str">
        <f aca="false">VLOOKUP(B9,[1]Soil!$A$2:$D$60,2,FALSE())</f>
        <v>clay</v>
      </c>
      <c r="J9" s="2" t="str">
        <f aca="false">VLOOKUP(B9,[1]Soil!$A$2:$D$60,3,FALSE())</f>
        <v>Jíl</v>
      </c>
      <c r="K9" s="2" t="e">
        <f aca="false">VLOOKUP(D9,[1]LU!$A$2:$J$419,4,FALSE())</f>
        <v>#N/A</v>
      </c>
      <c r="L9" s="2" t="e">
        <f aca="false">VLOOKUP(D9,[1]LU!$A$2:$J$419,3,FALSE())</f>
        <v>#N/A</v>
      </c>
      <c r="M9" s="0" t="e">
        <f aca="false">VLOOKUP(D9,LU!$B$2:$O$27,14)</f>
        <v>#N/A</v>
      </c>
      <c r="N9" s="12" t="n">
        <f aca="false">VLOOKUP(C9,LU!A9:O34,15)</f>
        <v>0</v>
      </c>
    </row>
    <row r="10" customFormat="false" ht="15" hidden="false" customHeight="true" outlineLevel="0" collapsed="false">
      <c r="A10" s="0" t="str">
        <f aca="false">_xlfn.CONCAT(B10,D10)</f>
        <v>CLPJ</v>
      </c>
      <c r="B10" s="13" t="str">
        <f aca="false">VLOOKUP(F10,Soil!$A$2:$B$14,2)</f>
        <v>C</v>
      </c>
      <c r="C10" s="13" t="n">
        <v>9</v>
      </c>
      <c r="D10" s="12" t="s">
        <v>35</v>
      </c>
      <c r="E10" s="13"/>
      <c r="F10" s="15" t="n">
        <v>1</v>
      </c>
      <c r="G10" s="2" t="n">
        <f aca="false">IF(VLOOKUP(C10,LU!$A$2:$P$27,15,FALSE())=0,VLOOKUP(B10,Soil!$B$2:$R$14,16,FALSE())/(VLOOKUP(C10,LU!$A$2:$P$27,16,FALSE())),(VLOOKUP(C10,LU!$A$2:$P$27,16,FALSE())))</f>
        <v>26.5</v>
      </c>
      <c r="H10" s="2" t="n">
        <f aca="false">IF(VLOOKUP(C10,LU!$A$2:$O$27,15,FALSE()) = 0,VLOOKUP(B10,Soil!$B$2:R22,17,FALSE()),1)</f>
        <v>0.305</v>
      </c>
      <c r="I10" s="2" t="str">
        <f aca="false">VLOOKUP(B10,[1]Soil!$A$2:$D$60,2,FALSE())</f>
        <v>clay</v>
      </c>
      <c r="J10" s="2" t="str">
        <f aca="false">VLOOKUP(B10,[1]Soil!$A$2:$D$60,3,FALSE())</f>
        <v>Jíl</v>
      </c>
      <c r="K10" s="2" t="e">
        <f aca="false">VLOOKUP(D10,[1]LU!$A$2:$J$419,4,FALSE())</f>
        <v>#N/A</v>
      </c>
      <c r="L10" s="2" t="e">
        <f aca="false">VLOOKUP(D10,[1]LU!$A$2:$J$419,3,FALSE())</f>
        <v>#N/A</v>
      </c>
      <c r="M10" s="0" t="e">
        <f aca="false">VLOOKUP(D10,LU!$B$2:$O$27,14)</f>
        <v>#N/A</v>
      </c>
      <c r="N10" s="12" t="n">
        <f aca="false">VLOOKUP(C10,LU!A10:O35,15)</f>
        <v>0</v>
      </c>
    </row>
    <row r="11" customFormat="false" ht="15" hidden="false" customHeight="true" outlineLevel="0" collapsed="false">
      <c r="A11" s="0" t="str">
        <f aca="false">_xlfn.CONCAT(B11,D11)</f>
        <v>CLPS</v>
      </c>
      <c r="B11" s="13" t="str">
        <f aca="false">VLOOKUP(F11,Soil!$A$2:$B$14,2)</f>
        <v>C</v>
      </c>
      <c r="C11" s="13" t="n">
        <v>10</v>
      </c>
      <c r="D11" s="12" t="s">
        <v>37</v>
      </c>
      <c r="E11" s="13"/>
      <c r="F11" s="15" t="n">
        <v>1</v>
      </c>
      <c r="G11" s="2" t="n">
        <f aca="false">IF(VLOOKUP(C11,LU!$A$2:$P$27,15,FALSE())=0,VLOOKUP(B11,Soil!$B$2:$R$14,16,FALSE())/(VLOOKUP(C11,LU!$A$2:$P$27,16,FALSE())),(VLOOKUP(C11,LU!$A$2:$P$27,16,FALSE())))</f>
        <v>26.5</v>
      </c>
      <c r="H11" s="2" t="n">
        <f aca="false">IF(VLOOKUP(C11,LU!$A$2:$O$27,15,FALSE()) = 0,VLOOKUP(B11,Soil!$B$2:R23,17,FALSE()),1)</f>
        <v>0.305</v>
      </c>
      <c r="I11" s="2" t="str">
        <f aca="false">VLOOKUP(B11,[1]Soil!$A$2:$D$60,2,FALSE())</f>
        <v>clay</v>
      </c>
      <c r="J11" s="2" t="str">
        <f aca="false">VLOOKUP(B11,[1]Soil!$A$2:$D$60,3,FALSE())</f>
        <v>Jíl</v>
      </c>
      <c r="K11" s="2" t="e">
        <f aca="false">VLOOKUP(D11,[1]LU!$A$2:$J$419,4,FALSE())</f>
        <v>#N/A</v>
      </c>
      <c r="L11" s="2" t="e">
        <f aca="false">VLOOKUP(D11,[1]LU!$A$2:$J$419,3,FALSE())</f>
        <v>#N/A</v>
      </c>
      <c r="M11" s="0" t="e">
        <f aca="false">VLOOKUP(D11,LU!$B$2:$O$27,14)</f>
        <v>#N/A</v>
      </c>
      <c r="N11" s="12" t="n">
        <f aca="false">VLOOKUP(C11,LU!A11:O36,15)</f>
        <v>0</v>
      </c>
    </row>
    <row r="12" customFormat="false" ht="15" hidden="false" customHeight="true" outlineLevel="0" collapsed="false">
      <c r="A12" s="0" t="str">
        <f aca="false">_xlfn.CONCAT(B12,D12)</f>
        <v>CLPK</v>
      </c>
      <c r="B12" s="13" t="str">
        <f aca="false">VLOOKUP(F12,Soil!$A$2:$B$14,2)</f>
        <v>C</v>
      </c>
      <c r="C12" s="13" t="n">
        <v>11</v>
      </c>
      <c r="D12" s="12" t="s">
        <v>39</v>
      </c>
      <c r="E12" s="13"/>
      <c r="F12" s="15" t="n">
        <v>1</v>
      </c>
      <c r="G12" s="2" t="n">
        <f aca="false">IF(VLOOKUP(C12,LU!$A$2:$P$27,15,FALSE())=0,VLOOKUP(B12,Soil!$B$2:$R$14,16,FALSE())/(VLOOKUP(C12,LU!$A$2:$P$27,16,FALSE())),(VLOOKUP(C12,LU!$A$2:$P$27,16,FALSE())))</f>
        <v>26.5</v>
      </c>
      <c r="H12" s="2" t="n">
        <f aca="false">IF(VLOOKUP(C12,LU!$A$2:$O$27,15,FALSE()) = 0,VLOOKUP(B12,Soil!$B$2:R24,17,FALSE()),1)</f>
        <v>0.305</v>
      </c>
      <c r="I12" s="2" t="str">
        <f aca="false">VLOOKUP(B12,[1]Soil!$A$2:$D$60,2,FALSE())</f>
        <v>clay</v>
      </c>
      <c r="J12" s="2" t="str">
        <f aca="false">VLOOKUP(B12,[1]Soil!$A$2:$D$60,3,FALSE())</f>
        <v>Jíl</v>
      </c>
      <c r="K12" s="2" t="e">
        <f aca="false">VLOOKUP(D12,[1]LU!$A$2:$J$419,4,FALSE())</f>
        <v>#N/A</v>
      </c>
      <c r="L12" s="2" t="e">
        <f aca="false">VLOOKUP(D12,[1]LU!$A$2:$J$419,3,FALSE())</f>
        <v>#N/A</v>
      </c>
      <c r="M12" s="0" t="e">
        <f aca="false">VLOOKUP(D12,LU!$B$2:$O$27,14)</f>
        <v>#N/A</v>
      </c>
      <c r="N12" s="12" t="n">
        <f aca="false">VLOOKUP(C12,LU!A12:O37,15)</f>
        <v>0</v>
      </c>
    </row>
    <row r="13" customFormat="false" ht="15" hidden="false" customHeight="true" outlineLevel="0" collapsed="false">
      <c r="A13" s="0" t="str">
        <f aca="false">_xlfn.CONCAT(B13,D13)</f>
        <v>CAZP</v>
      </c>
      <c r="B13" s="13" t="str">
        <f aca="false">VLOOKUP(F13,Soil!$A$2:$B$14,2)</f>
        <v>C</v>
      </c>
      <c r="C13" s="13" t="n">
        <v>12</v>
      </c>
      <c r="D13" s="12" t="s">
        <v>41</v>
      </c>
      <c r="E13" s="13"/>
      <c r="F13" s="15" t="n">
        <v>1</v>
      </c>
      <c r="G13" s="2" t="n">
        <f aca="false">IF(VLOOKUP(C13,LU!$A$2:$P$27,15,FALSE())=0,VLOOKUP(B13,Soil!$B$2:$R$14,16,FALSE())/(VLOOKUP(C13,LU!$A$2:$P$27,16,FALSE())),(VLOOKUP(C13,LU!$A$2:$P$27,16,FALSE())))</f>
        <v>100</v>
      </c>
      <c r="H13" s="2" t="n">
        <f aca="false">IF(VLOOKUP(C13,LU!$A$2:$O$27,15,FALSE()) = 0,VLOOKUP(B13,Soil!$B$2:R25,17,FALSE()),1)</f>
        <v>1</v>
      </c>
      <c r="I13" s="2" t="str">
        <f aca="false">VLOOKUP(B13,[1]Soil!$A$2:$D$60,2,FALSE())</f>
        <v>clay</v>
      </c>
      <c r="J13" s="2" t="str">
        <f aca="false">VLOOKUP(B13,[1]Soil!$A$2:$D$60,3,FALSE())</f>
        <v>Jíl</v>
      </c>
      <c r="K13" s="2" t="str">
        <f aca="false">VLOOKUP(D13,[1]LU!$A$2:$J$419,4,FALSE())</f>
        <v>Anthropogenic impermeable surfaces</v>
      </c>
      <c r="L13" s="2" t="str">
        <f aca="false">VLOOKUP(D13,[1]LU!$A$2:$J$419,3,FALSE())</f>
        <v>antropogenní a zpevněné plochy</v>
      </c>
      <c r="M13" s="0" t="e">
        <f aca="false">VLOOKUP(D13,LU!$B$2:$O$27,14)</f>
        <v>#N/A</v>
      </c>
      <c r="N13" s="12" t="n">
        <f aca="false">VLOOKUP(C13,LU!A13:O38,15)</f>
        <v>1</v>
      </c>
    </row>
    <row r="14" customFormat="false" ht="15" hidden="false" customHeight="true" outlineLevel="0" collapsed="false">
      <c r="A14" s="0" t="str">
        <f aca="false">_xlfn.CONCAT(B14,D14)</f>
        <v>CAZPN</v>
      </c>
      <c r="B14" s="13" t="str">
        <f aca="false">VLOOKUP(F14,Soil!$A$2:$B$14,2)</f>
        <v>C</v>
      </c>
      <c r="C14" s="13" t="n">
        <v>13</v>
      </c>
      <c r="D14" s="12" t="s">
        <v>44</v>
      </c>
      <c r="E14" s="13"/>
      <c r="F14" s="15" t="n">
        <v>1</v>
      </c>
      <c r="G14" s="2" t="n">
        <f aca="false">IF(VLOOKUP(C14,LU!$A$2:$P$27,15,FALSE())=0,VLOOKUP(B14,Soil!$B$2:$R$14,16,FALSE())/(VLOOKUP(C14,LU!$A$2:$P$27,16,FALSE())),(VLOOKUP(C14,LU!$A$2:$P$27,16,FALSE())))</f>
        <v>100</v>
      </c>
      <c r="H14" s="2" t="n">
        <f aca="false">IF(VLOOKUP(C14,LU!$A$2:$O$27,15,FALSE()) = 0,VLOOKUP(B14,Soil!$B$2:R26,17,FALSE()),1)</f>
        <v>1</v>
      </c>
      <c r="I14" s="2" t="str">
        <f aca="false">VLOOKUP(B14,[1]Soil!$A$2:$D$60,2,FALSE())</f>
        <v>clay</v>
      </c>
      <c r="J14" s="2" t="str">
        <f aca="false">VLOOKUP(B14,[1]Soil!$A$2:$D$60,3,FALSE())</f>
        <v>Jíl</v>
      </c>
      <c r="K14" s="2" t="e">
        <f aca="false">VLOOKUP(D14,[1]LU!$A$2:$J$419,4,FALSE())</f>
        <v>#N/A</v>
      </c>
      <c r="L14" s="2" t="e">
        <f aca="false">VLOOKUP(D14,[1]LU!$A$2:$J$419,3,FALSE())</f>
        <v>#N/A</v>
      </c>
      <c r="M14" s="0" t="e">
        <f aca="false">VLOOKUP(D14,LU!$B$2:$O$27,14)</f>
        <v>#N/A</v>
      </c>
      <c r="N14" s="12" t="n">
        <f aca="false">VLOOKUP(C14,LU!A14:O39,15)</f>
        <v>1</v>
      </c>
    </row>
    <row r="15" customFormat="false" ht="15" hidden="false" customHeight="true" outlineLevel="0" collapsed="false">
      <c r="A15" s="0" t="str">
        <f aca="false">_xlfn.CONCAT(B15,D15)</f>
        <v>CAZPPL</v>
      </c>
      <c r="B15" s="13" t="str">
        <f aca="false">VLOOKUP(F15,Soil!$A$2:$B$14,2)</f>
        <v>C</v>
      </c>
      <c r="C15" s="13" t="n">
        <v>14</v>
      </c>
      <c r="D15" s="12" t="s">
        <v>46</v>
      </c>
      <c r="E15" s="13"/>
      <c r="F15" s="15" t="n">
        <v>1</v>
      </c>
      <c r="G15" s="2" t="n">
        <f aca="false">IF(VLOOKUP(C15,LU!$A$2:$P$27,15,FALSE())=0,VLOOKUP(B15,Soil!$B$2:$R$14,16,FALSE())/(VLOOKUP(C15,LU!$A$2:$P$27,16,FALSE())),(VLOOKUP(C15,LU!$A$2:$P$27,16,FALSE())))</f>
        <v>0.265</v>
      </c>
      <c r="H15" s="2" t="n">
        <f aca="false">IF(VLOOKUP(C15,LU!$A$2:$O$27,15,FALSE()) = 0,VLOOKUP(B15,Soil!$B$2:R27,17,FALSE()),1)</f>
        <v>0.305</v>
      </c>
      <c r="I15" s="2" t="str">
        <f aca="false">VLOOKUP(B15,[1]Soil!$A$2:$D$60,2,FALSE())</f>
        <v>clay</v>
      </c>
      <c r="J15" s="2" t="str">
        <f aca="false">VLOOKUP(B15,[1]Soil!$A$2:$D$60,3,FALSE())</f>
        <v>Jíl</v>
      </c>
      <c r="K15" s="2" t="e">
        <f aca="false">VLOOKUP(D15,[1]LU!$A$2:$J$419,4,FALSE())</f>
        <v>#N/A</v>
      </c>
      <c r="L15" s="2" t="e">
        <f aca="false">VLOOKUP(D15,[1]LU!$A$2:$J$419,3,FALSE())</f>
        <v>#N/A</v>
      </c>
      <c r="M15" s="0" t="e">
        <f aca="false">VLOOKUP(D15,LU!$B$2:$O$27,14)</f>
        <v>#N/A</v>
      </c>
      <c r="N15" s="12" t="n">
        <f aca="false">VLOOKUP(C15,LU!A15:O40,15)</f>
        <v>0</v>
      </c>
    </row>
    <row r="16" customFormat="false" ht="15" hidden="false" customHeight="true" outlineLevel="0" collapsed="false">
      <c r="A16" s="0" t="str">
        <f aca="false">_xlfn.CONCAT(B16,D16)</f>
        <v>CAZPP</v>
      </c>
      <c r="B16" s="13" t="str">
        <f aca="false">VLOOKUP(F16,Soil!$A$2:$B$14,2)</f>
        <v>C</v>
      </c>
      <c r="C16" s="13" t="n">
        <v>15</v>
      </c>
      <c r="D16" s="12" t="s">
        <v>48</v>
      </c>
      <c r="E16" s="13"/>
      <c r="F16" s="15" t="n">
        <v>1</v>
      </c>
      <c r="G16" s="2" t="n">
        <f aca="false">IF(VLOOKUP(C16,LU!$A$2:$P$27,15,FALSE())=0,VLOOKUP(B16,Soil!$B$2:$R$14,16,FALSE())/(VLOOKUP(C16,LU!$A$2:$P$27,16,FALSE())),(VLOOKUP(C16,LU!$A$2:$P$27,16,FALSE())))</f>
        <v>26.5</v>
      </c>
      <c r="H16" s="2" t="n">
        <f aca="false">IF(VLOOKUP(C16,LU!$A$2:$O$27,15,FALSE()) = 0,VLOOKUP(B16,Soil!$B$2:R28,17,FALSE()),1)</f>
        <v>0.305</v>
      </c>
      <c r="I16" s="2" t="str">
        <f aca="false">VLOOKUP(B16,[1]Soil!$A$2:$D$60,2,FALSE())</f>
        <v>clay</v>
      </c>
      <c r="J16" s="2" t="str">
        <f aca="false">VLOOKUP(B16,[1]Soil!$A$2:$D$60,3,FALSE())</f>
        <v>Jíl</v>
      </c>
      <c r="K16" s="2" t="e">
        <f aca="false">VLOOKUP(D16,[1]LU!$A$2:$J$419,4,FALSE())</f>
        <v>#N/A</v>
      </c>
      <c r="L16" s="2" t="e">
        <f aca="false">VLOOKUP(D16,[1]LU!$A$2:$J$419,3,FALSE())</f>
        <v>#N/A</v>
      </c>
      <c r="M16" s="0" t="e">
        <f aca="false">VLOOKUP(D16,LU!$B$2:$O$27,14)</f>
        <v>#N/A</v>
      </c>
      <c r="N16" s="12" t="n">
        <f aca="false">VLOOKUP(C16,LU!A16:O41,15)</f>
        <v>0</v>
      </c>
    </row>
    <row r="17" customFormat="false" ht="15" hidden="false" customHeight="true" outlineLevel="0" collapsed="false">
      <c r="A17" s="0" t="str">
        <f aca="false">_xlfn.CONCAT(B17,D17)</f>
        <v>CETK</v>
      </c>
      <c r="B17" s="13" t="str">
        <f aca="false">VLOOKUP(F17,Soil!$A$2:$B$14,2)</f>
        <v>C</v>
      </c>
      <c r="C17" s="13" t="n">
        <v>16</v>
      </c>
      <c r="D17" s="12" t="s">
        <v>50</v>
      </c>
      <c r="E17" s="13"/>
      <c r="F17" s="15" t="n">
        <v>1</v>
      </c>
      <c r="G17" s="2" t="n">
        <f aca="false">IF(VLOOKUP(C17,LU!$A$2:$P$27,15,FALSE())=0,VLOOKUP(B17,Soil!$B$2:$R$14,16,FALSE())/(VLOOKUP(C17,LU!$A$2:$P$27,16,FALSE())),(VLOOKUP(C17,LU!$A$2:$P$27,16,FALSE())))</f>
        <v>26.5</v>
      </c>
      <c r="H17" s="2" t="n">
        <f aca="false">IF(VLOOKUP(C17,LU!$A$2:$O$27,15,FALSE()) = 0,VLOOKUP(B17,Soil!$B$2:R29,17,FALSE()),1)</f>
        <v>0.305</v>
      </c>
      <c r="I17" s="2" t="str">
        <f aca="false">VLOOKUP(B17,[1]Soil!$A$2:$D$60,2,FALSE())</f>
        <v>clay</v>
      </c>
      <c r="J17" s="2" t="str">
        <f aca="false">VLOOKUP(B17,[1]Soil!$A$2:$D$60,3,FALSE())</f>
        <v>Jíl</v>
      </c>
      <c r="K17" s="2" t="str">
        <f aca="false">VLOOKUP(D17,[1]LU!$A$2:$J$419,4,FALSE())</f>
        <v>Extensive vegetation</v>
      </c>
      <c r="L17" s="2" t="str">
        <f aca="false">VLOOKUP(D17,[1]LU!$A$2:$J$419,3,FALSE())</f>
        <v>extenzivní smíšené porosty</v>
      </c>
      <c r="M17" s="0" t="e">
        <f aca="false">VLOOKUP(D17,LU!$B$2:$O$27,14)</f>
        <v>#N/A</v>
      </c>
      <c r="N17" s="12" t="n">
        <f aca="false">VLOOKUP(C17,LU!A17:O42,15)</f>
        <v>0</v>
      </c>
    </row>
    <row r="18" customFormat="false" ht="15" hidden="false" customHeight="true" outlineLevel="0" collapsed="false">
      <c r="A18" s="0" t="str">
        <f aca="false">_xlfn.CONCAT(B18,D18)</f>
        <v>CETK1</v>
      </c>
      <c r="B18" s="13" t="str">
        <f aca="false">VLOOKUP(F18,Soil!$A$2:$B$14,2)</f>
        <v>C</v>
      </c>
      <c r="C18" s="13" t="n">
        <v>17</v>
      </c>
      <c r="D18" s="12" t="s">
        <v>53</v>
      </c>
      <c r="E18" s="13"/>
      <c r="F18" s="15" t="n">
        <v>1</v>
      </c>
      <c r="G18" s="2" t="n">
        <f aca="false">IF(VLOOKUP(C18,LU!$A$2:$P$27,15,FALSE())=0,VLOOKUP(B18,Soil!$B$2:$R$14,16,FALSE())/(VLOOKUP(C18,LU!$A$2:$P$27,16,FALSE())),(VLOOKUP(C18,LU!$A$2:$P$27,16,FALSE())))</f>
        <v>26.5</v>
      </c>
      <c r="H18" s="2" t="n">
        <f aca="false">IF(VLOOKUP(C18,LU!$A$2:$O$27,15,FALSE()) = 0,VLOOKUP(B18,Soil!$B$2:R30,17,FALSE()),1)</f>
        <v>0.305</v>
      </c>
      <c r="I18" s="2" t="str">
        <f aca="false">VLOOKUP(B18,[1]Soil!$A$2:$D$60,2,FALSE())</f>
        <v>clay</v>
      </c>
      <c r="J18" s="2" t="str">
        <f aca="false">VLOOKUP(B18,[1]Soil!$A$2:$D$60,3,FALSE())</f>
        <v>Jíl</v>
      </c>
      <c r="K18" s="2" t="e">
        <f aca="false">VLOOKUP(D18,[1]LU!$A$2:$J$419,4,FALSE())</f>
        <v>#N/A</v>
      </c>
      <c r="L18" s="2" t="e">
        <f aca="false">VLOOKUP(D18,[1]LU!$A$2:$J$419,3,FALSE())</f>
        <v>#N/A</v>
      </c>
      <c r="M18" s="0" t="e">
        <f aca="false">VLOOKUP(D18,LU!$B$2:$O$27,14)</f>
        <v>#N/A</v>
      </c>
      <c r="N18" s="12" t="n">
        <f aca="false">VLOOKUP(C18,LU!A18:O43,15)</f>
        <v>0</v>
      </c>
    </row>
    <row r="19" customFormat="false" ht="15" hidden="false" customHeight="true" outlineLevel="0" collapsed="false">
      <c r="A19" s="0" t="str">
        <f aca="false">_xlfn.CONCAT(B19,D19)</f>
        <v>CETK2</v>
      </c>
      <c r="B19" s="13" t="str">
        <f aca="false">VLOOKUP(F19,Soil!$A$2:$B$14,2)</f>
        <v>C</v>
      </c>
      <c r="C19" s="13" t="n">
        <v>18</v>
      </c>
      <c r="D19" s="12" t="s">
        <v>55</v>
      </c>
      <c r="E19" s="13"/>
      <c r="F19" s="15" t="n">
        <v>1</v>
      </c>
      <c r="G19" s="2" t="n">
        <f aca="false">IF(VLOOKUP(C19,LU!$A$2:$P$27,15,FALSE())=0,VLOOKUP(B19,Soil!$B$2:$R$14,16,FALSE())/(VLOOKUP(C19,LU!$A$2:$P$27,16,FALSE())),(VLOOKUP(C19,LU!$A$2:$P$27,16,FALSE())))</f>
        <v>26.5</v>
      </c>
      <c r="H19" s="2" t="n">
        <f aca="false">IF(VLOOKUP(C19,LU!$A$2:$O$27,15,FALSE()) = 0,VLOOKUP(B19,Soil!$B$2:R31,17,FALSE()),1)</f>
        <v>0.305</v>
      </c>
      <c r="I19" s="2" t="str">
        <f aca="false">VLOOKUP(B19,[1]Soil!$A$2:$D$60,2,FALSE())</f>
        <v>clay</v>
      </c>
      <c r="J19" s="2" t="str">
        <f aca="false">VLOOKUP(B19,[1]Soil!$A$2:$D$60,3,FALSE())</f>
        <v>Jíl</v>
      </c>
      <c r="K19" s="2" t="e">
        <f aca="false">VLOOKUP(D19,[1]LU!$A$2:$J$419,4,FALSE())</f>
        <v>#N/A</v>
      </c>
      <c r="L19" s="2" t="e">
        <f aca="false">VLOOKUP(D19,[1]LU!$A$2:$J$419,3,FALSE())</f>
        <v>#N/A</v>
      </c>
      <c r="M19" s="0" t="e">
        <f aca="false">VLOOKUP(D19,LU!$B$2:$O$27,14)</f>
        <v>#N/A</v>
      </c>
      <c r="N19" s="12" t="n">
        <f aca="false">VLOOKUP(C19,LU!A19:O44,15)</f>
        <v>0</v>
      </c>
    </row>
    <row r="20" customFormat="false" ht="15" hidden="false" customHeight="true" outlineLevel="0" collapsed="false">
      <c r="A20" s="0" t="str">
        <f aca="false">_xlfn.CONCAT(B20,D20)</f>
        <v>CETK3</v>
      </c>
      <c r="B20" s="13" t="str">
        <f aca="false">VLOOKUP(F20,Soil!$A$2:$B$14,2)</f>
        <v>C</v>
      </c>
      <c r="C20" s="13" t="n">
        <v>19</v>
      </c>
      <c r="D20" s="12" t="s">
        <v>57</v>
      </c>
      <c r="E20" s="13"/>
      <c r="F20" s="15" t="n">
        <v>1</v>
      </c>
      <c r="G20" s="2" t="n">
        <f aca="false">IF(VLOOKUP(C20,LU!$A$2:$P$27,15,FALSE())=0,VLOOKUP(B20,Soil!$B$2:$R$14,16,FALSE())/(VLOOKUP(C20,LU!$A$2:$P$27,16,FALSE())),(VLOOKUP(C20,LU!$A$2:$P$27,16,FALSE())))</f>
        <v>26.5</v>
      </c>
      <c r="H20" s="2" t="n">
        <f aca="false">IF(VLOOKUP(C20,LU!$A$2:$O$27,15,FALSE()) = 0,VLOOKUP(B20,Soil!$B$2:R32,17,FALSE()),1)</f>
        <v>0.305</v>
      </c>
      <c r="I20" s="2" t="str">
        <f aca="false">VLOOKUP(B20,[1]Soil!$A$2:$D$60,2,FALSE())</f>
        <v>clay</v>
      </c>
      <c r="J20" s="2" t="str">
        <f aca="false">VLOOKUP(B20,[1]Soil!$A$2:$D$60,3,FALSE())</f>
        <v>Jíl</v>
      </c>
      <c r="K20" s="2" t="e">
        <f aca="false">VLOOKUP(D20,[1]LU!$A$2:$J$419,4,FALSE())</f>
        <v>#N/A</v>
      </c>
      <c r="L20" s="2" t="e">
        <f aca="false">VLOOKUP(D20,[1]LU!$A$2:$J$419,3,FALSE())</f>
        <v>#N/A</v>
      </c>
      <c r="M20" s="0" t="e">
        <f aca="false">VLOOKUP(D20,LU!$B$2:$O$27,14)</f>
        <v>#N/A</v>
      </c>
      <c r="N20" s="12" t="n">
        <f aca="false">VLOOKUP(C20,LU!A20:O45,15)</f>
        <v>0</v>
      </c>
    </row>
    <row r="21" customFormat="false" ht="15" hidden="false" customHeight="true" outlineLevel="0" collapsed="false">
      <c r="A21" s="0" t="str">
        <f aca="false">_xlfn.CONCAT(B21,D21)</f>
        <v>CVT</v>
      </c>
      <c r="B21" s="13" t="str">
        <f aca="false">VLOOKUP(F21,Soil!$A$2:$B$14,2)</f>
        <v>C</v>
      </c>
      <c r="C21" s="13" t="n">
        <v>20</v>
      </c>
      <c r="D21" s="12" t="s">
        <v>59</v>
      </c>
      <c r="E21" s="13"/>
      <c r="F21" s="15" t="n">
        <v>1</v>
      </c>
      <c r="G21" s="2" t="n">
        <f aca="false">IF(VLOOKUP(C21,LU!$A$2:$P$27,15,FALSE())=0,VLOOKUP(B21,Soil!$B$2:$R$14,16,FALSE())/(VLOOKUP(C21,LU!$A$2:$P$27,16,FALSE())),(VLOOKUP(C21,LU!$A$2:$P$27,16,FALSE())))</f>
        <v>100</v>
      </c>
      <c r="H21" s="2" t="n">
        <f aca="false">IF(VLOOKUP(C21,LU!$A$2:$O$27,15,FALSE()) = 0,VLOOKUP(B21,Soil!$B$2:R33,17,FALSE()),1)</f>
        <v>1</v>
      </c>
      <c r="I21" s="2" t="str">
        <f aca="false">VLOOKUP(B21,[1]Soil!$A$2:$D$60,2,FALSE())</f>
        <v>clay</v>
      </c>
      <c r="J21" s="2" t="str">
        <f aca="false">VLOOKUP(B21,[1]Soil!$A$2:$D$60,3,FALSE())</f>
        <v>Jíl</v>
      </c>
      <c r="K21" s="2" t="e">
        <f aca="false">VLOOKUP(D21,[1]LU!$A$2:$J$419,4,FALSE())</f>
        <v>#N/A</v>
      </c>
      <c r="L21" s="2" t="e">
        <f aca="false">VLOOKUP(D21,[1]LU!$A$2:$J$419,3,FALSE())</f>
        <v>#N/A</v>
      </c>
      <c r="M21" s="0" t="n">
        <f aca="false">VLOOKUP(D21,LU!$B$2:$O$27,14)</f>
        <v>1</v>
      </c>
      <c r="N21" s="12" t="n">
        <f aca="false">VLOOKUP(C21,LU!A21:O46,15)</f>
        <v>1</v>
      </c>
    </row>
    <row r="22" customFormat="false" ht="15" hidden="false" customHeight="true" outlineLevel="0" collapsed="false">
      <c r="A22" s="0" t="str">
        <f aca="false">_xlfn.CONCAT(B22,D22)</f>
        <v>CVP</v>
      </c>
      <c r="B22" s="13" t="str">
        <f aca="false">VLOOKUP(F22,Soil!$A$2:$B$14,2)</f>
        <v>C</v>
      </c>
      <c r="C22" s="13" t="n">
        <v>21</v>
      </c>
      <c r="D22" s="12" t="s">
        <v>62</v>
      </c>
      <c r="E22" s="13"/>
      <c r="F22" s="15" t="n">
        <v>1</v>
      </c>
      <c r="G22" s="2" t="n">
        <f aca="false">IF(VLOOKUP(C22,LU!$A$2:$P$27,15,FALSE())=0,VLOOKUP(B22,Soil!$B$2:$R$14,16,FALSE())/(VLOOKUP(C22,LU!$A$2:$P$27,16,FALSE())),(VLOOKUP(C22,LU!$A$2:$P$27,16,FALSE())))</f>
        <v>100</v>
      </c>
      <c r="H22" s="2" t="n">
        <f aca="false">IF(VLOOKUP(C22,LU!$A$2:$O$27,15,FALSE()) = 0,VLOOKUP(B22,Soil!$B$2:R34,17,FALSE()),1)</f>
        <v>1</v>
      </c>
      <c r="I22" s="2" t="str">
        <f aca="false">VLOOKUP(B22,[1]Soil!$A$2:$D$60,2,FALSE())</f>
        <v>clay</v>
      </c>
      <c r="J22" s="2" t="str">
        <f aca="false">VLOOKUP(B22,[1]Soil!$A$2:$D$60,3,FALSE())</f>
        <v>Jíl</v>
      </c>
      <c r="K22" s="2" t="str">
        <f aca="false">VLOOKUP(D22,[1]LU!$A$2:$J$419,4,FALSE())</f>
        <v>Water</v>
      </c>
      <c r="L22" s="2" t="str">
        <f aca="false">VLOOKUP(D22,[1]LU!$A$2:$J$419,3,FALSE())</f>
        <v>vodní plochy</v>
      </c>
      <c r="M22" s="0" t="n">
        <f aca="false">VLOOKUP(D22,LU!$B$2:$O$27,14)</f>
        <v>0</v>
      </c>
      <c r="N22" s="12" t="n">
        <f aca="false">VLOOKUP(C22,LU!A22:O47,15)</f>
        <v>1</v>
      </c>
    </row>
    <row r="23" customFormat="false" ht="15" hidden="false" customHeight="true" outlineLevel="0" collapsed="false">
      <c r="A23" s="0" t="str">
        <f aca="false">_xlfn.CONCAT(B23,D23)</f>
        <v>CTPT</v>
      </c>
      <c r="B23" s="13" t="str">
        <f aca="false">VLOOKUP(F23,Soil!$A$2:$B$14,2)</f>
        <v>C</v>
      </c>
      <c r="C23" s="13" t="n">
        <v>22</v>
      </c>
      <c r="D23" s="12" t="s">
        <v>64</v>
      </c>
      <c r="E23" s="13"/>
      <c r="F23" s="15" t="n">
        <v>1</v>
      </c>
      <c r="G23" s="2" t="n">
        <f aca="false">IF(VLOOKUP(C23,LU!$A$2:$P$27,15,FALSE())=0,VLOOKUP(B23,Soil!$B$2:$R$14,16,FALSE())/(VLOOKUP(C23,LU!$A$2:$P$27,16,FALSE())),(VLOOKUP(C23,LU!$A$2:$P$27,16,FALSE())))</f>
        <v>26.5</v>
      </c>
      <c r="H23" s="2" t="n">
        <f aca="false">IF(VLOOKUP(C23,LU!$A$2:$O$27,15,FALSE()) = 0,VLOOKUP(B23,Soil!$B$2:R35,17,FALSE()),1)</f>
        <v>0.305</v>
      </c>
      <c r="I23" s="2" t="str">
        <f aca="false">VLOOKUP(B23,[1]Soil!$A$2:$D$60,2,FALSE())</f>
        <v>clay</v>
      </c>
      <c r="J23" s="2" t="str">
        <f aca="false">VLOOKUP(B23,[1]Soil!$A$2:$D$60,3,FALSE())</f>
        <v>Jíl</v>
      </c>
      <c r="K23" s="2" t="e">
        <f aca="false">VLOOKUP(D23,[1]LU!$A$2:$J$419,4,FALSE())</f>
        <v>#N/A</v>
      </c>
      <c r="L23" s="2" t="e">
        <f aca="false">VLOOKUP(D23,[1]LU!$A$2:$J$419,3,FALSE())</f>
        <v>#N/A</v>
      </c>
      <c r="M23" s="0" t="n">
        <f aca="false">VLOOKUP(D23,LU!$B$2:$O$27,14)</f>
        <v>0</v>
      </c>
      <c r="N23" s="12" t="n">
        <f aca="false">VLOOKUP(C23,LU!A23:O48,15)</f>
        <v>0</v>
      </c>
    </row>
    <row r="24" customFormat="false" ht="15" hidden="false" customHeight="true" outlineLevel="0" collapsed="false">
      <c r="A24" s="0" t="str">
        <f aca="false">_xlfn.CONCAT(B24,D24)</f>
        <v>CVPT</v>
      </c>
      <c r="B24" s="13" t="str">
        <f aca="false">VLOOKUP(F24,Soil!$A$2:$B$14,2)</f>
        <v>C</v>
      </c>
      <c r="C24" s="13" t="n">
        <v>23</v>
      </c>
      <c r="D24" s="12" t="s">
        <v>66</v>
      </c>
      <c r="E24" s="13"/>
      <c r="F24" s="15" t="n">
        <v>1</v>
      </c>
      <c r="G24" s="2" t="n">
        <f aca="false">IF(VLOOKUP(C24,LU!$A$2:$P$27,15,FALSE())=0,VLOOKUP(B24,Soil!$B$2:$R$14,16,FALSE())/(VLOOKUP(C24,LU!$A$2:$P$27,16,FALSE())),(VLOOKUP(C24,LU!$A$2:$P$27,16,FALSE())))</f>
        <v>100</v>
      </c>
      <c r="H24" s="2" t="n">
        <f aca="false">IF(VLOOKUP(C24,LU!$A$2:$O$27,15,FALSE()) = 0,VLOOKUP(B24,Soil!$B$2:R36,17,FALSE()),1)</f>
        <v>1</v>
      </c>
      <c r="I24" s="2" t="str">
        <f aca="false">VLOOKUP(B24,[1]Soil!$A$2:$D$60,2,FALSE())</f>
        <v>clay</v>
      </c>
      <c r="J24" s="2" t="str">
        <f aca="false">VLOOKUP(B24,[1]Soil!$A$2:$D$60,3,FALSE())</f>
        <v>Jíl</v>
      </c>
      <c r="K24" s="2" t="e">
        <f aca="false">VLOOKUP(D24,[1]LU!$A$2:$J$419,4,FALSE())</f>
        <v>#N/A</v>
      </c>
      <c r="L24" s="2" t="e">
        <f aca="false">VLOOKUP(D24,[1]LU!$A$2:$J$419,3,FALSE())</f>
        <v>#N/A</v>
      </c>
      <c r="M24" s="0" t="n">
        <f aca="false">VLOOKUP(D24,LU!$B$2:$O$27,14)</f>
        <v>0</v>
      </c>
      <c r="N24" s="12" t="n">
        <f aca="false">VLOOKUP(C24,LU!A24:O49,15)</f>
        <v>1</v>
      </c>
    </row>
    <row r="25" customFormat="false" ht="15" hidden="false" customHeight="true" outlineLevel="0" collapsed="false">
      <c r="A25" s="0" t="str">
        <f aca="false">_xlfn.CONCAT(B25,D25)</f>
        <v>CMOK</v>
      </c>
      <c r="B25" s="13" t="str">
        <f aca="false">VLOOKUP(F25,Soil!$A$2:$B$14,2)</f>
        <v>C</v>
      </c>
      <c r="C25" s="13" t="n">
        <v>24</v>
      </c>
      <c r="D25" s="12" t="s">
        <v>68</v>
      </c>
      <c r="E25" s="13"/>
      <c r="F25" s="15" t="n">
        <v>1</v>
      </c>
      <c r="G25" s="2" t="n">
        <f aca="false">IF(VLOOKUP(C25,LU!$A$2:$P$27,15,FALSE())=0,VLOOKUP(B25,Soil!$B$2:$R$14,16,FALSE())/(VLOOKUP(C25,LU!$A$2:$P$27,16,FALSE())),(VLOOKUP(C25,LU!$A$2:$P$27,16,FALSE())))</f>
        <v>26.5</v>
      </c>
      <c r="H25" s="2" t="n">
        <f aca="false">IF(VLOOKUP(C25,LU!$A$2:$O$27,15,FALSE()) = 0,VLOOKUP(B25,Soil!$B$2:R37,17,FALSE()),1)</f>
        <v>0.305</v>
      </c>
      <c r="I25" s="2" t="str">
        <f aca="false">VLOOKUP(B25,[1]Soil!$A$2:$D$60,2,FALSE())</f>
        <v>clay</v>
      </c>
      <c r="J25" s="2" t="str">
        <f aca="false">VLOOKUP(B25,[1]Soil!$A$2:$D$60,3,FALSE())</f>
        <v>Jíl</v>
      </c>
      <c r="K25" s="2" t="e">
        <f aca="false">VLOOKUP(D25,[1]LU!$A$2:$J$419,4,FALSE())</f>
        <v>#N/A</v>
      </c>
      <c r="L25" s="2" t="e">
        <f aca="false">VLOOKUP(D25,[1]LU!$A$2:$J$419,3,FALSE())</f>
        <v>#N/A</v>
      </c>
      <c r="M25" s="0" t="e">
        <f aca="false">VLOOKUP(D25,LU!$B$2:$O$27,14)</f>
        <v>#N/A</v>
      </c>
      <c r="N25" s="12" t="n">
        <f aca="false">VLOOKUP(C25,LU!A25:O50,15)</f>
        <v>0</v>
      </c>
    </row>
    <row r="26" customFormat="false" ht="15" hidden="false" customHeight="true" outlineLevel="0" collapsed="false">
      <c r="A26" s="0" t="str">
        <f aca="false">_xlfn.CONCAT(B26,D26)</f>
        <v>CRET</v>
      </c>
      <c r="B26" s="13" t="str">
        <f aca="false">VLOOKUP(F26,Soil!$A$2:$B$14,2)</f>
        <v>C</v>
      </c>
      <c r="C26" s="13" t="n">
        <v>25</v>
      </c>
      <c r="D26" s="12" t="s">
        <v>70</v>
      </c>
      <c r="E26" s="13"/>
      <c r="F26" s="15" t="n">
        <v>1</v>
      </c>
      <c r="G26" s="2" t="n">
        <f aca="false">IF(VLOOKUP(C26,LU!$A$2:$P$27,15,FALSE())=0,VLOOKUP(B26,Soil!$B$2:$R$14,16,FALSE())/(VLOOKUP(C26,LU!$A$2:$P$27,16,FALSE())),(VLOOKUP(C26,LU!$A$2:$P$27,16,FALSE())))</f>
        <v>26.5</v>
      </c>
      <c r="H26" s="2" t="n">
        <f aca="false">IF(VLOOKUP(C26,LU!$A$2:$O$27,15,FALSE()) = 0,VLOOKUP(B26,Soil!$B$2:R38,17,FALSE()),1)</f>
        <v>0.305</v>
      </c>
      <c r="I26" s="2" t="str">
        <f aca="false">VLOOKUP(B26,[1]Soil!$A$2:$D$60,2,FALSE())</f>
        <v>clay</v>
      </c>
      <c r="J26" s="2" t="str">
        <f aca="false">VLOOKUP(B26,[1]Soil!$A$2:$D$60,3,FALSE())</f>
        <v>Jíl</v>
      </c>
      <c r="K26" s="2" t="e">
        <f aca="false">VLOOKUP(D26,[1]LU!$A$2:$J$419,4,FALSE())</f>
        <v>#N/A</v>
      </c>
      <c r="L26" s="2" t="e">
        <f aca="false">VLOOKUP(D26,[1]LU!$A$2:$J$419,3,FALSE())</f>
        <v>#N/A</v>
      </c>
      <c r="M26" s="0" t="n">
        <f aca="false">VLOOKUP(D26,LU!$B$2:$O$27,14)</f>
        <v>0</v>
      </c>
      <c r="N26" s="12" t="n">
        <f aca="false">VLOOKUP(C26,LU!A27:O51,15)</f>
        <v>0</v>
      </c>
    </row>
    <row r="27" customFormat="false" ht="15" hidden="false" customHeight="true" outlineLevel="0" collapsed="false">
      <c r="A27" s="0" t="str">
        <f aca="false">_xlfn.CONCAT(B27,D27)</f>
        <v>CLOP</v>
      </c>
      <c r="B27" s="13" t="str">
        <f aca="false">VLOOKUP(F27,Soil!$A$2:$B$14,2)</f>
        <v>CL</v>
      </c>
      <c r="C27" s="13" t="n">
        <f aca="false">C2</f>
        <v>1</v>
      </c>
      <c r="D27" s="12" t="str">
        <f aca="false">D2</f>
        <v>OP</v>
      </c>
      <c r="E27" s="13"/>
      <c r="F27" s="15" t="n">
        <f aca="false">F2+1</f>
        <v>2</v>
      </c>
      <c r="G27" s="2" t="n">
        <f aca="false">IF(VLOOKUP(C27,LU!$A$2:$P$27,15,FALSE())=0,VLOOKUP(B27,Soil!$B$2:$R$14,16,FALSE())/(VLOOKUP(C27,LU!$A$2:$P$27,16,FALSE())),(VLOOKUP(C27,LU!$A$2:$P$27,16,FALSE())))</f>
        <v>11.1</v>
      </c>
      <c r="H27" s="2" t="n">
        <f aca="false">IF(VLOOKUP(C27,LU!$A$2:$O$27,15,FALSE()) = 0,VLOOKUP(B27,Soil!$B$2:R39,17,FALSE()),1)</f>
        <v>0.264</v>
      </c>
      <c r="I27" s="2" t="str">
        <f aca="false">VLOOKUP(B27,[1]Soil!$A$2:$D$60,2,FALSE())</f>
        <v>clay loam</v>
      </c>
      <c r="J27" s="2" t="str">
        <f aca="false">VLOOKUP(B27,[1]Soil!$A$2:$D$60,3,FALSE())</f>
        <v>Jílovitá hlína</v>
      </c>
      <c r="K27" s="2" t="str">
        <f aca="false">VLOOKUP(D27,[1]LU!$A$2:$J$419,4,FALSE())</f>
        <v>Arable land</v>
      </c>
      <c r="L27" s="2" t="str">
        <f aca="false">VLOOKUP(D27,[1]LU!$A$2:$J$419,3,FALSE())</f>
        <v>orná půda</v>
      </c>
      <c r="M27" s="0" t="n">
        <f aca="false">VLOOKUP(D27,LU!$B$2:$O$27,14)</f>
        <v>0</v>
      </c>
      <c r="N27" s="12" t="e">
        <f aca="false">VLOOKUP(C27,LU!A28:O52,15)</f>
        <v>#N/A</v>
      </c>
    </row>
    <row r="28" customFormat="false" ht="15" hidden="false" customHeight="true" outlineLevel="0" collapsed="false">
      <c r="A28" s="0" t="str">
        <f aca="false">_xlfn.CONCAT(B28,D28)</f>
        <v>CLOPTP</v>
      </c>
      <c r="B28" s="13" t="str">
        <f aca="false">VLOOKUP(F28,Soil!$A$2:$B$14,2)</f>
        <v>CL</v>
      </c>
      <c r="C28" s="13" t="n">
        <f aca="false">C3</f>
        <v>2</v>
      </c>
      <c r="D28" s="12" t="str">
        <f aca="false">D3</f>
        <v>OPTP</v>
      </c>
      <c r="E28" s="13"/>
      <c r="F28" s="15" t="n">
        <f aca="false">F3+1</f>
        <v>2</v>
      </c>
      <c r="G28" s="2" t="n">
        <f aca="false">IF(VLOOKUP(C28,LU!$A$2:$P$27,15,FALSE())=0,VLOOKUP(B28,Soil!$B$2:$R$14,16,FALSE())/(VLOOKUP(C28,LU!$A$2:$P$27,16,FALSE())),(VLOOKUP(C28,LU!$A$2:$P$27,16,FALSE())))</f>
        <v>22.2</v>
      </c>
      <c r="H28" s="2" t="n">
        <f aca="false">IF(VLOOKUP(C28,LU!$A$2:$O$27,15,FALSE()) = 0,VLOOKUP(B28,Soil!$B$2:R40,17,FALSE()),1)</f>
        <v>0.264</v>
      </c>
      <c r="I28" s="2" t="str">
        <f aca="false">VLOOKUP(B28,[1]Soil!$A$2:$D$60,2,FALSE())</f>
        <v>clay loam</v>
      </c>
      <c r="J28" s="2" t="str">
        <f aca="false">VLOOKUP(B28,[1]Soil!$A$2:$D$60,3,FALSE())</f>
        <v>Jílovitá hlína</v>
      </c>
      <c r="K28" s="2" t="e">
        <f aca="false">VLOOKUP(D28,[1]LU!$A$2:$J$419,4,FALSE())</f>
        <v>#N/A</v>
      </c>
      <c r="L28" s="2" t="e">
        <f aca="false">VLOOKUP(D28,[1]LU!$A$2:$J$419,3,FALSE())</f>
        <v>#N/A</v>
      </c>
      <c r="M28" s="0" t="n">
        <f aca="false">VLOOKUP(D28,LU!$B$2:$O$27,14)</f>
        <v>0</v>
      </c>
      <c r="N28" s="12" t="e">
        <f aca="false">VLOOKUP(C28,LU!A29:O53,15)</f>
        <v>#N/A</v>
      </c>
    </row>
    <row r="29" customFormat="false" ht="15" hidden="false" customHeight="true" outlineLevel="0" collapsed="false">
      <c r="A29" s="0" t="str">
        <f aca="false">_xlfn.CONCAT(B29,D29)</f>
        <v>CLOPSR</v>
      </c>
      <c r="B29" s="13" t="str">
        <f aca="false">VLOOKUP(F29,Soil!$A$2:$B$14,2)</f>
        <v>CL</v>
      </c>
      <c r="C29" s="13" t="n">
        <f aca="false">C4</f>
        <v>3</v>
      </c>
      <c r="D29" s="12" t="str">
        <f aca="false">D4</f>
        <v>OPSR</v>
      </c>
      <c r="E29" s="13"/>
      <c r="F29" s="15" t="n">
        <f aca="false">F4+1</f>
        <v>2</v>
      </c>
      <c r="G29" s="2" t="n">
        <f aca="false">IF(VLOOKUP(C29,LU!$A$2:$P$27,15,FALSE())=0,VLOOKUP(B29,Soil!$B$2:$R$14,16,FALSE())/(VLOOKUP(C29,LU!$A$2:$P$27,16,FALSE())),(VLOOKUP(C29,LU!$A$2:$P$27,16,FALSE())))</f>
        <v>8.88</v>
      </c>
      <c r="H29" s="2" t="n">
        <f aca="false">IF(VLOOKUP(C29,LU!$A$2:$O$27,15,FALSE()) = 0,VLOOKUP(B29,Soil!$B$2:R41,17,FALSE()),1)</f>
        <v>0.264</v>
      </c>
      <c r="I29" s="2" t="str">
        <f aca="false">VLOOKUP(B29,[1]Soil!$A$2:$D$60,2,FALSE())</f>
        <v>clay loam</v>
      </c>
      <c r="J29" s="2" t="str">
        <f aca="false">VLOOKUP(B29,[1]Soil!$A$2:$D$60,3,FALSE())</f>
        <v>Jílovitá hlína</v>
      </c>
      <c r="K29" s="2" t="e">
        <f aca="false">VLOOKUP(D29,[1]LU!$A$2:$J$419,4,FALSE())</f>
        <v>#N/A</v>
      </c>
      <c r="L29" s="2" t="e">
        <f aca="false">VLOOKUP(D29,[1]LU!$A$2:$J$419,3,FALSE())</f>
        <v>#N/A</v>
      </c>
      <c r="M29" s="0" t="n">
        <f aca="false">VLOOKUP(D29,LU!$B$2:$O$27,14)</f>
        <v>0</v>
      </c>
      <c r="N29" s="12" t="e">
        <f aca="false">VLOOKUP(C29,LU!A30:O54,15)</f>
        <v>#N/A</v>
      </c>
    </row>
    <row r="30" customFormat="false" ht="15" hidden="false" customHeight="true" outlineLevel="0" collapsed="false">
      <c r="A30" s="0" t="str">
        <f aca="false">_xlfn.CONCAT(B30,D30)</f>
        <v>CLOPUR</v>
      </c>
      <c r="B30" s="13" t="str">
        <f aca="false">VLOOKUP(F30,Soil!$A$2:$B$14,2)</f>
        <v>CL</v>
      </c>
      <c r="C30" s="13" t="n">
        <f aca="false">C5</f>
        <v>4</v>
      </c>
      <c r="D30" s="12" t="str">
        <f aca="false">D5</f>
        <v>OPUR</v>
      </c>
      <c r="E30" s="13"/>
      <c r="F30" s="15" t="n">
        <f aca="false">F5+1</f>
        <v>2</v>
      </c>
      <c r="G30" s="2" t="n">
        <f aca="false">IF(VLOOKUP(C30,LU!$A$2:$P$27,15,FALSE())=0,VLOOKUP(B30,Soil!$B$2:$R$14,16,FALSE())/(VLOOKUP(C30,LU!$A$2:$P$27,16,FALSE())),(VLOOKUP(C30,LU!$A$2:$P$27,16,FALSE())))</f>
        <v>11.1</v>
      </c>
      <c r="H30" s="2" t="n">
        <f aca="false">IF(VLOOKUP(C30,LU!$A$2:$O$27,15,FALSE()) = 0,VLOOKUP(B30,Soil!$B$2:R42,17,FALSE()),1)</f>
        <v>0.264</v>
      </c>
      <c r="I30" s="2" t="str">
        <f aca="false">VLOOKUP(B30,[1]Soil!$A$2:$D$60,2,FALSE())</f>
        <v>clay loam</v>
      </c>
      <c r="J30" s="2" t="str">
        <f aca="false">VLOOKUP(B30,[1]Soil!$A$2:$D$60,3,FALSE())</f>
        <v>Jílovitá hlína</v>
      </c>
      <c r="K30" s="2" t="e">
        <f aca="false">VLOOKUP(D30,[1]LU!$A$2:$J$419,4,FALSE())</f>
        <v>#N/A</v>
      </c>
      <c r="L30" s="2" t="e">
        <f aca="false">VLOOKUP(D30,[1]LU!$A$2:$J$419,3,FALSE())</f>
        <v>#N/A</v>
      </c>
      <c r="M30" s="0" t="n">
        <f aca="false">VLOOKUP(D30,LU!$B$2:$O$27,14)</f>
        <v>0</v>
      </c>
      <c r="N30" s="12" t="e">
        <f aca="false">VLOOKUP(C30,LU!A31:O55,15)</f>
        <v>#N/A</v>
      </c>
    </row>
    <row r="31" customFormat="false" ht="15" hidden="false" customHeight="true" outlineLevel="0" collapsed="false">
      <c r="A31" s="0" t="str">
        <f aca="false">_xlfn.CONCAT(B31,D31)</f>
        <v>CLOPU</v>
      </c>
      <c r="B31" s="13" t="str">
        <f aca="false">VLOOKUP(F31,Soil!$A$2:$B$14,2)</f>
        <v>CL</v>
      </c>
      <c r="C31" s="13" t="n">
        <f aca="false">C6</f>
        <v>5</v>
      </c>
      <c r="D31" s="12" t="str">
        <f aca="false">D6</f>
        <v>OPU</v>
      </c>
      <c r="E31" s="13"/>
      <c r="F31" s="15" t="n">
        <f aca="false">F6+1</f>
        <v>2</v>
      </c>
      <c r="G31" s="2" t="n">
        <f aca="false">IF(VLOOKUP(C31,LU!$A$2:$P$27,15,FALSE())=0,VLOOKUP(B31,Soil!$B$2:$R$14,16,FALSE())/(VLOOKUP(C31,LU!$A$2:$P$27,16,FALSE())),(VLOOKUP(C31,LU!$A$2:$P$27,16,FALSE())))</f>
        <v>7.4</v>
      </c>
      <c r="H31" s="2" t="n">
        <f aca="false">IF(VLOOKUP(C31,LU!$A$2:$O$27,15,FALSE()) = 0,VLOOKUP(B31,Soil!$B$2:R43,17,FALSE()),1)</f>
        <v>0.264</v>
      </c>
      <c r="I31" s="2" t="str">
        <f aca="false">VLOOKUP(B31,[1]Soil!$A$2:$D$60,2,FALSE())</f>
        <v>clay loam</v>
      </c>
      <c r="J31" s="2" t="str">
        <f aca="false">VLOOKUP(B31,[1]Soil!$A$2:$D$60,3,FALSE())</f>
        <v>Jílovitá hlína</v>
      </c>
      <c r="K31" s="2" t="e">
        <f aca="false">VLOOKUP(D31,[1]LU!$A$2:$J$419,4,FALSE())</f>
        <v>#N/A</v>
      </c>
      <c r="L31" s="2" t="e">
        <f aca="false">VLOOKUP(D31,[1]LU!$A$2:$J$419,3,FALSE())</f>
        <v>#N/A</v>
      </c>
      <c r="M31" s="0" t="n">
        <f aca="false">VLOOKUP(D31,LU!$B$2:$O$27,14)</f>
        <v>0</v>
      </c>
      <c r="N31" s="12" t="e">
        <f aca="false">VLOOKUP(C31,LU!A32:O56,15)</f>
        <v>#N/A</v>
      </c>
    </row>
    <row r="32" customFormat="false" ht="15" hidden="false" customHeight="true" outlineLevel="0" collapsed="false">
      <c r="A32" s="0" t="str">
        <f aca="false">_xlfn.CONCAT(B32,D32)</f>
        <v>CLTP</v>
      </c>
      <c r="B32" s="13" t="str">
        <f aca="false">VLOOKUP(F32,Soil!$A$2:$B$14,2)</f>
        <v>CL</v>
      </c>
      <c r="C32" s="13" t="n">
        <f aca="false">C7</f>
        <v>6</v>
      </c>
      <c r="D32" s="12" t="str">
        <f aca="false">D7</f>
        <v>TP</v>
      </c>
      <c r="E32" s="13"/>
      <c r="F32" s="15" t="n">
        <f aca="false">F7+1</f>
        <v>2</v>
      </c>
      <c r="G32" s="2" t="n">
        <f aca="false">IF(VLOOKUP(C32,LU!$A$2:$P$27,15,FALSE())=0,VLOOKUP(B32,Soil!$B$2:$R$14,16,FALSE())/(VLOOKUP(C32,LU!$A$2:$P$27,16,FALSE())),(VLOOKUP(C32,LU!$A$2:$P$27,16,FALSE())))</f>
        <v>22.2</v>
      </c>
      <c r="H32" s="2" t="n">
        <f aca="false">IF(VLOOKUP(C32,LU!$A$2:$O$27,15,FALSE()) = 0,VLOOKUP(B32,Soil!$B$2:R44,17,FALSE()),1)</f>
        <v>0.264</v>
      </c>
      <c r="I32" s="2" t="str">
        <f aca="false">VLOOKUP(B32,[1]Soil!$A$2:$D$60,2,FALSE())</f>
        <v>clay loam</v>
      </c>
      <c r="J32" s="2" t="str">
        <f aca="false">VLOOKUP(B32,[1]Soil!$A$2:$D$60,3,FALSE())</f>
        <v>Jílovitá hlína</v>
      </c>
      <c r="K32" s="2" t="str">
        <f aca="false">VLOOKUP(D32,[1]LU!$A$2:$J$419,4,FALSE())</f>
        <v>Grass</v>
      </c>
      <c r="L32" s="2" t="str">
        <f aca="false">VLOOKUP(D32,[1]LU!$A$2:$J$419,3,FALSE())</f>
        <v>travní porost</v>
      </c>
      <c r="M32" s="0" t="n">
        <f aca="false">VLOOKUP(D32,LU!$B$2:$O$27,14)</f>
        <v>0</v>
      </c>
      <c r="N32" s="12" t="e">
        <f aca="false">VLOOKUP(C32,LU!A33:O57,15)</f>
        <v>#N/A</v>
      </c>
    </row>
    <row r="33" customFormat="false" ht="15" hidden="false" customHeight="true" outlineLevel="0" collapsed="false">
      <c r="A33" s="0" t="str">
        <f aca="false">_xlfn.CONCAT(B33,D33)</f>
        <v>CLLP</v>
      </c>
      <c r="B33" s="13" t="str">
        <f aca="false">VLOOKUP(F33,Soil!$A$2:$B$14,2)</f>
        <v>CL</v>
      </c>
      <c r="C33" s="13" t="n">
        <f aca="false">C8</f>
        <v>7</v>
      </c>
      <c r="D33" s="12" t="str">
        <f aca="false">D8</f>
        <v>LP</v>
      </c>
      <c r="E33" s="13"/>
      <c r="F33" s="15" t="n">
        <f aca="false">F8+1</f>
        <v>2</v>
      </c>
      <c r="G33" s="2" t="n">
        <f aca="false">IF(VLOOKUP(C33,LU!$A$2:$P$27,15,FALSE())=0,VLOOKUP(B33,Soil!$B$2:$R$14,16,FALSE())/(VLOOKUP(C33,LU!$A$2:$P$27,16,FALSE())),(VLOOKUP(C33,LU!$A$2:$P$27,16,FALSE())))</f>
        <v>22.2</v>
      </c>
      <c r="H33" s="2" t="n">
        <f aca="false">IF(VLOOKUP(C33,LU!$A$2:$O$27,15,FALSE()) = 0,VLOOKUP(B33,Soil!$B$2:R45,17,FALSE()),1)</f>
        <v>0.264</v>
      </c>
      <c r="I33" s="2" t="str">
        <f aca="false">VLOOKUP(B33,[1]Soil!$A$2:$D$60,2,FALSE())</f>
        <v>clay loam</v>
      </c>
      <c r="J33" s="2" t="str">
        <f aca="false">VLOOKUP(B33,[1]Soil!$A$2:$D$60,3,FALSE())</f>
        <v>Jílovitá hlína</v>
      </c>
      <c r="K33" s="2" t="str">
        <f aca="false">VLOOKUP(D33,[1]LU!$A$2:$J$419,4,FALSE())</f>
        <v>Forest</v>
      </c>
      <c r="L33" s="2" t="str">
        <f aca="false">VLOOKUP(D33,[1]LU!$A$2:$J$419,3,FALSE())</f>
        <v>lesní porost</v>
      </c>
      <c r="M33" s="0" t="e">
        <f aca="false">VLOOKUP(D33,LU!$B$2:$O$27,14)</f>
        <v>#N/A</v>
      </c>
      <c r="N33" s="12" t="e">
        <f aca="false">VLOOKUP(C33,LU!A34:O58,15)</f>
        <v>#N/A</v>
      </c>
    </row>
    <row r="34" customFormat="false" ht="15" hidden="false" customHeight="true" outlineLevel="0" collapsed="false">
      <c r="A34" s="0" t="str">
        <f aca="false">_xlfn.CONCAT(B34,D34)</f>
        <v>CLLPL</v>
      </c>
      <c r="B34" s="13" t="str">
        <f aca="false">VLOOKUP(F34,Soil!$A$2:$B$14,2)</f>
        <v>CL</v>
      </c>
      <c r="C34" s="13" t="n">
        <f aca="false">C9</f>
        <v>8</v>
      </c>
      <c r="D34" s="12" t="str">
        <f aca="false">D9</f>
        <v>LPL</v>
      </c>
      <c r="E34" s="13"/>
      <c r="F34" s="15" t="n">
        <f aca="false">F9+1</f>
        <v>2</v>
      </c>
      <c r="G34" s="2" t="n">
        <f aca="false">IF(VLOOKUP(C34,LU!$A$2:$P$27,15,FALSE())=0,VLOOKUP(B34,Soil!$B$2:$R$14,16,FALSE())/(VLOOKUP(C34,LU!$A$2:$P$27,16,FALSE())),(VLOOKUP(C34,LU!$A$2:$P$27,16,FALSE())))</f>
        <v>22.2</v>
      </c>
      <c r="H34" s="2" t="n">
        <f aca="false">IF(VLOOKUP(C34,LU!$A$2:$O$27,15,FALSE()) = 0,VLOOKUP(B34,Soil!$B$2:R46,17,FALSE()),1)</f>
        <v>0.264</v>
      </c>
      <c r="I34" s="2" t="str">
        <f aca="false">VLOOKUP(B34,[1]Soil!$A$2:$D$60,2,FALSE())</f>
        <v>clay loam</v>
      </c>
      <c r="J34" s="2" t="str">
        <f aca="false">VLOOKUP(B34,[1]Soil!$A$2:$D$60,3,FALSE())</f>
        <v>Jílovitá hlína</v>
      </c>
      <c r="K34" s="2" t="e">
        <f aca="false">VLOOKUP(D34,[1]LU!$A$2:$J$419,4,FALSE())</f>
        <v>#N/A</v>
      </c>
      <c r="L34" s="2" t="e">
        <f aca="false">VLOOKUP(D34,[1]LU!$A$2:$J$419,3,FALSE())</f>
        <v>#N/A</v>
      </c>
      <c r="M34" s="0" t="e">
        <f aca="false">VLOOKUP(D34,LU!$B$2:$O$27,14)</f>
        <v>#N/A</v>
      </c>
      <c r="N34" s="12" t="e">
        <f aca="false">VLOOKUP(C34,LU!A35:O59,15)</f>
        <v>#N/A</v>
      </c>
    </row>
    <row r="35" customFormat="false" ht="15" hidden="false" customHeight="true" outlineLevel="0" collapsed="false">
      <c r="A35" s="0" t="str">
        <f aca="false">_xlfn.CONCAT(B35,D35)</f>
        <v>CLLPJ</v>
      </c>
      <c r="B35" s="13" t="str">
        <f aca="false">VLOOKUP(F35,Soil!$A$2:$B$14,2)</f>
        <v>CL</v>
      </c>
      <c r="C35" s="13" t="n">
        <f aca="false">C10</f>
        <v>9</v>
      </c>
      <c r="D35" s="12" t="str">
        <f aca="false">D10</f>
        <v>LPJ</v>
      </c>
      <c r="E35" s="13"/>
      <c r="F35" s="15" t="n">
        <f aca="false">F10+1</f>
        <v>2</v>
      </c>
      <c r="G35" s="2" t="n">
        <f aca="false">IF(VLOOKUP(C35,LU!$A$2:$P$27,15,FALSE())=0,VLOOKUP(B35,Soil!$B$2:$R$14,16,FALSE())/(VLOOKUP(C35,LU!$A$2:$P$27,16,FALSE())),(VLOOKUP(C35,LU!$A$2:$P$27,16,FALSE())))</f>
        <v>22.2</v>
      </c>
      <c r="H35" s="2" t="n">
        <f aca="false">IF(VLOOKUP(C35,LU!$A$2:$O$27,15,FALSE()) = 0,VLOOKUP(B35,Soil!$B$2:R47,17,FALSE()),1)</f>
        <v>0.264</v>
      </c>
      <c r="I35" s="2" t="str">
        <f aca="false">VLOOKUP(B35,[1]Soil!$A$2:$D$60,2,FALSE())</f>
        <v>clay loam</v>
      </c>
      <c r="J35" s="2" t="str">
        <f aca="false">VLOOKUP(B35,[1]Soil!$A$2:$D$60,3,FALSE())</f>
        <v>Jílovitá hlína</v>
      </c>
      <c r="K35" s="2" t="e">
        <f aca="false">VLOOKUP(D35,[1]LU!$A$2:$J$419,4,FALSE())</f>
        <v>#N/A</v>
      </c>
      <c r="L35" s="2" t="e">
        <f aca="false">VLOOKUP(D35,[1]LU!$A$2:$J$419,3,FALSE())</f>
        <v>#N/A</v>
      </c>
      <c r="M35" s="0" t="e">
        <f aca="false">VLOOKUP(D35,LU!$B$2:$O$27,14)</f>
        <v>#N/A</v>
      </c>
      <c r="N35" s="12" t="e">
        <f aca="false">VLOOKUP(C35,LU!A36:O60,15)</f>
        <v>#N/A</v>
      </c>
    </row>
    <row r="36" customFormat="false" ht="15" hidden="false" customHeight="true" outlineLevel="0" collapsed="false">
      <c r="A36" s="0" t="str">
        <f aca="false">_xlfn.CONCAT(B36,D36)</f>
        <v>CLLPS</v>
      </c>
      <c r="B36" s="13" t="str">
        <f aca="false">VLOOKUP(F36,Soil!$A$2:$B$14,2)</f>
        <v>CL</v>
      </c>
      <c r="C36" s="13" t="n">
        <f aca="false">C11</f>
        <v>10</v>
      </c>
      <c r="D36" s="12" t="str">
        <f aca="false">D11</f>
        <v>LPS</v>
      </c>
      <c r="E36" s="13"/>
      <c r="F36" s="15" t="n">
        <f aca="false">F11+1</f>
        <v>2</v>
      </c>
      <c r="G36" s="2" t="n">
        <f aca="false">IF(VLOOKUP(C36,LU!$A$2:$P$27,15,FALSE())=0,VLOOKUP(B36,Soil!$B$2:$R$14,16,FALSE())/(VLOOKUP(C36,LU!$A$2:$P$27,16,FALSE())),(VLOOKUP(C36,LU!$A$2:$P$27,16,FALSE())))</f>
        <v>22.2</v>
      </c>
      <c r="H36" s="2" t="n">
        <f aca="false">IF(VLOOKUP(C36,LU!$A$2:$O$27,15,FALSE()) = 0,VLOOKUP(B36,Soil!$B$2:R48,17,FALSE()),1)</f>
        <v>0.264</v>
      </c>
      <c r="I36" s="2" t="str">
        <f aca="false">VLOOKUP(B36,[1]Soil!$A$2:$D$60,2,FALSE())</f>
        <v>clay loam</v>
      </c>
      <c r="J36" s="2" t="str">
        <f aca="false">VLOOKUP(B36,[1]Soil!$A$2:$D$60,3,FALSE())</f>
        <v>Jílovitá hlína</v>
      </c>
      <c r="K36" s="2" t="e">
        <f aca="false">VLOOKUP(D36,[1]LU!$A$2:$J$419,4,FALSE())</f>
        <v>#N/A</v>
      </c>
      <c r="L36" s="2" t="e">
        <f aca="false">VLOOKUP(D36,[1]LU!$A$2:$J$419,3,FALSE())</f>
        <v>#N/A</v>
      </c>
      <c r="M36" s="0" t="e">
        <f aca="false">VLOOKUP(D36,LU!$B$2:$O$27,14)</f>
        <v>#N/A</v>
      </c>
      <c r="N36" s="12" t="e">
        <f aca="false">VLOOKUP(C36,LU!A37:O61,15)</f>
        <v>#N/A</v>
      </c>
    </row>
    <row r="37" customFormat="false" ht="15" hidden="false" customHeight="true" outlineLevel="0" collapsed="false">
      <c r="A37" s="0" t="str">
        <f aca="false">_xlfn.CONCAT(B37,D37)</f>
        <v>CLLPK</v>
      </c>
      <c r="B37" s="13" t="str">
        <f aca="false">VLOOKUP(F37,Soil!$A$2:$B$14,2)</f>
        <v>CL</v>
      </c>
      <c r="C37" s="13" t="n">
        <f aca="false">C12</f>
        <v>11</v>
      </c>
      <c r="D37" s="12" t="str">
        <f aca="false">D12</f>
        <v>LPK</v>
      </c>
      <c r="E37" s="13"/>
      <c r="F37" s="15" t="n">
        <f aca="false">F12+1</f>
        <v>2</v>
      </c>
      <c r="G37" s="2" t="n">
        <f aca="false">IF(VLOOKUP(C37,LU!$A$2:$P$27,15,FALSE())=0,VLOOKUP(B37,Soil!$B$2:$R$14,16,FALSE())/(VLOOKUP(C37,LU!$A$2:$P$27,16,FALSE())),(VLOOKUP(C37,LU!$A$2:$P$27,16,FALSE())))</f>
        <v>22.2</v>
      </c>
      <c r="H37" s="2" t="n">
        <f aca="false">IF(VLOOKUP(C37,LU!$A$2:$O$27,15,FALSE()) = 0,VLOOKUP(B37,Soil!$B$2:R49,17,FALSE()),1)</f>
        <v>0.264</v>
      </c>
      <c r="I37" s="2" t="str">
        <f aca="false">VLOOKUP(B37,[1]Soil!$A$2:$D$60,2,FALSE())</f>
        <v>clay loam</v>
      </c>
      <c r="J37" s="2" t="str">
        <f aca="false">VLOOKUP(B37,[1]Soil!$A$2:$D$60,3,FALSE())</f>
        <v>Jílovitá hlína</v>
      </c>
      <c r="K37" s="2" t="e">
        <f aca="false">VLOOKUP(D37,[1]LU!$A$2:$J$419,4,FALSE())</f>
        <v>#N/A</v>
      </c>
      <c r="L37" s="2" t="e">
        <f aca="false">VLOOKUP(D37,[1]LU!$A$2:$J$419,3,FALSE())</f>
        <v>#N/A</v>
      </c>
      <c r="M37" s="0" t="e">
        <f aca="false">VLOOKUP(D37,LU!$B$2:$O$27,14)</f>
        <v>#N/A</v>
      </c>
      <c r="N37" s="12" t="e">
        <f aca="false">VLOOKUP(C37,LU!A38:O62,15)</f>
        <v>#N/A</v>
      </c>
    </row>
    <row r="38" customFormat="false" ht="15" hidden="false" customHeight="true" outlineLevel="0" collapsed="false">
      <c r="A38" s="0" t="str">
        <f aca="false">_xlfn.CONCAT(B38,D38)</f>
        <v>CLAZP</v>
      </c>
      <c r="B38" s="13" t="str">
        <f aca="false">VLOOKUP(F38,Soil!$A$2:$B$14,2)</f>
        <v>CL</v>
      </c>
      <c r="C38" s="13" t="n">
        <f aca="false">C13</f>
        <v>12</v>
      </c>
      <c r="D38" s="12" t="str">
        <f aca="false">D13</f>
        <v>AZP</v>
      </c>
      <c r="E38" s="13"/>
      <c r="F38" s="15" t="n">
        <f aca="false">F13+1</f>
        <v>2</v>
      </c>
      <c r="G38" s="2" t="n">
        <f aca="false">IF(VLOOKUP(C38,LU!$A$2:$P$27,15,FALSE())=0,VLOOKUP(B38,Soil!$B$2:$R$14,16,FALSE())/(VLOOKUP(C38,LU!$A$2:$P$27,16,FALSE())),(VLOOKUP(C38,LU!$A$2:$P$27,16,FALSE())))</f>
        <v>100</v>
      </c>
      <c r="H38" s="2" t="n">
        <f aca="false">IF(VLOOKUP(C38,LU!$A$2:$O$27,15,FALSE()) = 0,VLOOKUP(B38,Soil!$B$2:R50,17,FALSE()),1)</f>
        <v>1</v>
      </c>
      <c r="I38" s="2" t="str">
        <f aca="false">VLOOKUP(B38,[1]Soil!$A$2:$D$60,2,FALSE())</f>
        <v>clay loam</v>
      </c>
      <c r="J38" s="2" t="str">
        <f aca="false">VLOOKUP(B38,[1]Soil!$A$2:$D$60,3,FALSE())</f>
        <v>Jílovitá hlína</v>
      </c>
      <c r="K38" s="2" t="str">
        <f aca="false">VLOOKUP(D38,[1]LU!$A$2:$J$419,4,FALSE())</f>
        <v>Anthropogenic impermeable surfaces</v>
      </c>
      <c r="L38" s="2" t="str">
        <f aca="false">VLOOKUP(D38,[1]LU!$A$2:$J$419,3,FALSE())</f>
        <v>antropogenní a zpevněné plochy</v>
      </c>
      <c r="M38" s="0" t="e">
        <f aca="false">VLOOKUP(D38,LU!$B$2:$O$27,14)</f>
        <v>#N/A</v>
      </c>
      <c r="N38" s="12" t="e">
        <f aca="false">VLOOKUP(C38,LU!A39:O63,15)</f>
        <v>#N/A</v>
      </c>
    </row>
    <row r="39" customFormat="false" ht="15" hidden="false" customHeight="true" outlineLevel="0" collapsed="false">
      <c r="A39" s="0" t="str">
        <f aca="false">_xlfn.CONCAT(B39,D39)</f>
        <v>CLAZPN</v>
      </c>
      <c r="B39" s="13" t="str">
        <f aca="false">VLOOKUP(F39,Soil!$A$2:$B$14,2)</f>
        <v>CL</v>
      </c>
      <c r="C39" s="13" t="n">
        <f aca="false">C14</f>
        <v>13</v>
      </c>
      <c r="D39" s="12" t="str">
        <f aca="false">D14</f>
        <v>AZPN</v>
      </c>
      <c r="E39" s="13"/>
      <c r="F39" s="15" t="n">
        <f aca="false">F14+1</f>
        <v>2</v>
      </c>
      <c r="G39" s="2" t="n">
        <f aca="false">IF(VLOOKUP(C39,LU!$A$2:$P$27,15,FALSE())=0,VLOOKUP(B39,Soil!$B$2:$R$14,16,FALSE())/(VLOOKUP(C39,LU!$A$2:$P$27,16,FALSE())),(VLOOKUP(C39,LU!$A$2:$P$27,16,FALSE())))</f>
        <v>100</v>
      </c>
      <c r="H39" s="2" t="n">
        <f aca="false">IF(VLOOKUP(C39,LU!$A$2:$O$27,15,FALSE()) = 0,VLOOKUP(B39,Soil!$B$2:R51,17,FALSE()),1)</f>
        <v>1</v>
      </c>
      <c r="I39" s="2" t="str">
        <f aca="false">VLOOKUP(B39,[1]Soil!$A$2:$D$60,2,FALSE())</f>
        <v>clay loam</v>
      </c>
      <c r="J39" s="2" t="str">
        <f aca="false">VLOOKUP(B39,[1]Soil!$A$2:$D$60,3,FALSE())</f>
        <v>Jílovitá hlína</v>
      </c>
      <c r="K39" s="2" t="e">
        <f aca="false">VLOOKUP(D39,[1]LU!$A$2:$J$419,4,FALSE())</f>
        <v>#N/A</v>
      </c>
      <c r="L39" s="2" t="e">
        <f aca="false">VLOOKUP(D39,[1]LU!$A$2:$J$419,3,FALSE())</f>
        <v>#N/A</v>
      </c>
      <c r="M39" s="0" t="e">
        <f aca="false">VLOOKUP(D39,LU!$B$2:$O$27,14)</f>
        <v>#N/A</v>
      </c>
      <c r="N39" s="12" t="e">
        <f aca="false">VLOOKUP(C39,LU!A40:O64,15)</f>
        <v>#N/A</v>
      </c>
    </row>
    <row r="40" customFormat="false" ht="15" hidden="false" customHeight="true" outlineLevel="0" collapsed="false">
      <c r="A40" s="0" t="str">
        <f aca="false">_xlfn.CONCAT(B40,D40)</f>
        <v>CLAZPPL</v>
      </c>
      <c r="B40" s="13" t="str">
        <f aca="false">VLOOKUP(F40,Soil!$A$2:$B$14,2)</f>
        <v>CL</v>
      </c>
      <c r="C40" s="13" t="n">
        <f aca="false">C15</f>
        <v>14</v>
      </c>
      <c r="D40" s="12" t="str">
        <f aca="false">D15</f>
        <v>AZPPL</v>
      </c>
      <c r="E40" s="13"/>
      <c r="F40" s="15" t="n">
        <f aca="false">F15+1</f>
        <v>2</v>
      </c>
      <c r="G40" s="2" t="n">
        <f aca="false">IF(VLOOKUP(C40,LU!$A$2:$P$27,15,FALSE())=0,VLOOKUP(B40,Soil!$B$2:$R$14,16,FALSE())/(VLOOKUP(C40,LU!$A$2:$P$27,16,FALSE())),(VLOOKUP(C40,LU!$A$2:$P$27,16,FALSE())))</f>
        <v>0.222</v>
      </c>
      <c r="H40" s="2" t="n">
        <f aca="false">IF(VLOOKUP(C40,LU!$A$2:$O$27,15,FALSE()) = 0,VLOOKUP(B40,Soil!$B$2:R52,17,FALSE()),1)</f>
        <v>0.264</v>
      </c>
      <c r="I40" s="2" t="str">
        <f aca="false">VLOOKUP(B40,[1]Soil!$A$2:$D$60,2,FALSE())</f>
        <v>clay loam</v>
      </c>
      <c r="J40" s="2" t="str">
        <f aca="false">VLOOKUP(B40,[1]Soil!$A$2:$D$60,3,FALSE())</f>
        <v>Jílovitá hlína</v>
      </c>
      <c r="K40" s="2" t="e">
        <f aca="false">VLOOKUP(D40,[1]LU!$A$2:$J$419,4,FALSE())</f>
        <v>#N/A</v>
      </c>
      <c r="L40" s="2" t="e">
        <f aca="false">VLOOKUP(D40,[1]LU!$A$2:$J$419,3,FALSE())</f>
        <v>#N/A</v>
      </c>
      <c r="M40" s="0" t="e">
        <f aca="false">VLOOKUP(D40,LU!$B$2:$O$27,14)</f>
        <v>#N/A</v>
      </c>
      <c r="N40" s="12" t="e">
        <f aca="false">VLOOKUP(C40,LU!A41:O65,15)</f>
        <v>#N/A</v>
      </c>
    </row>
    <row r="41" customFormat="false" ht="15" hidden="false" customHeight="true" outlineLevel="0" collapsed="false">
      <c r="A41" s="0" t="str">
        <f aca="false">_xlfn.CONCAT(B41,D41)</f>
        <v>CLAZPP</v>
      </c>
      <c r="B41" s="13" t="str">
        <f aca="false">VLOOKUP(F41,Soil!$A$2:$B$14,2)</f>
        <v>CL</v>
      </c>
      <c r="C41" s="13" t="n">
        <f aca="false">C16</f>
        <v>15</v>
      </c>
      <c r="D41" s="12" t="str">
        <f aca="false">D16</f>
        <v>AZPP</v>
      </c>
      <c r="E41" s="13"/>
      <c r="F41" s="15" t="n">
        <f aca="false">F16+1</f>
        <v>2</v>
      </c>
      <c r="G41" s="2" t="n">
        <f aca="false">IF(VLOOKUP(C41,LU!$A$2:$P$27,15,FALSE())=0,VLOOKUP(B41,Soil!$B$2:$R$14,16,FALSE())/(VLOOKUP(C41,LU!$A$2:$P$27,16,FALSE())),(VLOOKUP(C41,LU!$A$2:$P$27,16,FALSE())))</f>
        <v>22.2</v>
      </c>
      <c r="H41" s="2" t="n">
        <f aca="false">IF(VLOOKUP(C41,LU!$A$2:$O$27,15,FALSE()) = 0,VLOOKUP(B41,Soil!$B$2:R53,17,FALSE()),1)</f>
        <v>0.264</v>
      </c>
      <c r="I41" s="2" t="str">
        <f aca="false">VLOOKUP(B41,[1]Soil!$A$2:$D$60,2,FALSE())</f>
        <v>clay loam</v>
      </c>
      <c r="J41" s="2" t="str">
        <f aca="false">VLOOKUP(B41,[1]Soil!$A$2:$D$60,3,FALSE())</f>
        <v>Jílovitá hlína</v>
      </c>
      <c r="K41" s="2" t="e">
        <f aca="false">VLOOKUP(D41,[1]LU!$A$2:$J$419,4,FALSE())</f>
        <v>#N/A</v>
      </c>
      <c r="L41" s="2" t="e">
        <f aca="false">VLOOKUP(D41,[1]LU!$A$2:$J$419,3,FALSE())</f>
        <v>#N/A</v>
      </c>
      <c r="M41" s="0" t="e">
        <f aca="false">VLOOKUP(D41,LU!$B$2:$O$27,14)</f>
        <v>#N/A</v>
      </c>
      <c r="N41" s="12" t="e">
        <f aca="false">VLOOKUP(C41,LU!A42:O66,15)</f>
        <v>#N/A</v>
      </c>
    </row>
    <row r="42" customFormat="false" ht="15" hidden="false" customHeight="true" outlineLevel="0" collapsed="false">
      <c r="A42" s="0" t="str">
        <f aca="false">_xlfn.CONCAT(B42,D42)</f>
        <v>CLETK</v>
      </c>
      <c r="B42" s="13" t="str">
        <f aca="false">VLOOKUP(F42,Soil!$A$2:$B$14,2)</f>
        <v>CL</v>
      </c>
      <c r="C42" s="13" t="n">
        <f aca="false">C17</f>
        <v>16</v>
      </c>
      <c r="D42" s="12" t="str">
        <f aca="false">D17</f>
        <v>ETK</v>
      </c>
      <c r="E42" s="13"/>
      <c r="F42" s="15" t="n">
        <f aca="false">F17+1</f>
        <v>2</v>
      </c>
      <c r="G42" s="2" t="n">
        <f aca="false">IF(VLOOKUP(C42,LU!$A$2:$P$27,15,FALSE())=0,VLOOKUP(B42,Soil!$B$2:$R$14,16,FALSE())/(VLOOKUP(C42,LU!$A$2:$P$27,16,FALSE())),(VLOOKUP(C42,LU!$A$2:$P$27,16,FALSE())))</f>
        <v>22.2</v>
      </c>
      <c r="H42" s="2" t="n">
        <f aca="false">IF(VLOOKUP(C42,LU!$A$2:$O$27,15,FALSE()) = 0,VLOOKUP(B42,Soil!$B$2:R54,17,FALSE()),1)</f>
        <v>0.264</v>
      </c>
      <c r="I42" s="2" t="str">
        <f aca="false">VLOOKUP(B42,[1]Soil!$A$2:$D$60,2,FALSE())</f>
        <v>clay loam</v>
      </c>
      <c r="J42" s="2" t="str">
        <f aca="false">VLOOKUP(B42,[1]Soil!$A$2:$D$60,3,FALSE())</f>
        <v>Jílovitá hlína</v>
      </c>
      <c r="K42" s="2" t="str">
        <f aca="false">VLOOKUP(D42,[1]LU!$A$2:$J$419,4,FALSE())</f>
        <v>Extensive vegetation</v>
      </c>
      <c r="L42" s="2" t="str">
        <f aca="false">VLOOKUP(D42,[1]LU!$A$2:$J$419,3,FALSE())</f>
        <v>extenzivní smíšené porosty</v>
      </c>
      <c r="M42" s="0" t="e">
        <f aca="false">VLOOKUP(D42,LU!$B$2:$O$27,14)</f>
        <v>#N/A</v>
      </c>
      <c r="N42" s="12" t="e">
        <f aca="false">VLOOKUP(C42,LU!A43:O67,15)</f>
        <v>#N/A</v>
      </c>
    </row>
    <row r="43" customFormat="false" ht="15" hidden="false" customHeight="true" outlineLevel="0" collapsed="false">
      <c r="A43" s="0" t="str">
        <f aca="false">_xlfn.CONCAT(B43,D43)</f>
        <v>CLETK1</v>
      </c>
      <c r="B43" s="13" t="str">
        <f aca="false">VLOOKUP(F43,Soil!$A$2:$B$14,2)</f>
        <v>CL</v>
      </c>
      <c r="C43" s="13" t="n">
        <f aca="false">C18</f>
        <v>17</v>
      </c>
      <c r="D43" s="12" t="str">
        <f aca="false">D18</f>
        <v>ETK1</v>
      </c>
      <c r="E43" s="13"/>
      <c r="F43" s="15" t="n">
        <f aca="false">F18+1</f>
        <v>2</v>
      </c>
      <c r="G43" s="2" t="n">
        <f aca="false">IF(VLOOKUP(C43,LU!$A$2:$P$27,15,FALSE())=0,VLOOKUP(B43,Soil!$B$2:$R$14,16,FALSE())/(VLOOKUP(C43,LU!$A$2:$P$27,16,FALSE())),(VLOOKUP(C43,LU!$A$2:$P$27,16,FALSE())))</f>
        <v>22.2</v>
      </c>
      <c r="H43" s="2" t="n">
        <f aca="false">IF(VLOOKUP(C43,LU!$A$2:$O$27,15,FALSE()) = 0,VLOOKUP(B43,Soil!$B$2:R55,17,FALSE()),1)</f>
        <v>0.264</v>
      </c>
      <c r="I43" s="2" t="str">
        <f aca="false">VLOOKUP(B43,[1]Soil!$A$2:$D$60,2,FALSE())</f>
        <v>clay loam</v>
      </c>
      <c r="J43" s="2" t="str">
        <f aca="false">VLOOKUP(B43,[1]Soil!$A$2:$D$60,3,FALSE())</f>
        <v>Jílovitá hlína</v>
      </c>
      <c r="K43" s="2" t="e">
        <f aca="false">VLOOKUP(D43,[1]LU!$A$2:$J$419,4,FALSE())</f>
        <v>#N/A</v>
      </c>
      <c r="L43" s="2" t="e">
        <f aca="false">VLOOKUP(D43,[1]LU!$A$2:$J$419,3,FALSE())</f>
        <v>#N/A</v>
      </c>
      <c r="M43" s="0" t="e">
        <f aca="false">VLOOKUP(D43,LU!$B$2:$O$27,14)</f>
        <v>#N/A</v>
      </c>
      <c r="N43" s="12" t="e">
        <f aca="false">VLOOKUP(C43,LU!A44:O68,15)</f>
        <v>#N/A</v>
      </c>
    </row>
    <row r="44" customFormat="false" ht="15" hidden="false" customHeight="true" outlineLevel="0" collapsed="false">
      <c r="A44" s="0" t="str">
        <f aca="false">_xlfn.CONCAT(B44,D44)</f>
        <v>CLETK2</v>
      </c>
      <c r="B44" s="13" t="str">
        <f aca="false">VLOOKUP(F44,Soil!$A$2:$B$14,2)</f>
        <v>CL</v>
      </c>
      <c r="C44" s="13" t="n">
        <f aca="false">C19</f>
        <v>18</v>
      </c>
      <c r="D44" s="12" t="str">
        <f aca="false">D19</f>
        <v>ETK2</v>
      </c>
      <c r="E44" s="13"/>
      <c r="F44" s="15" t="n">
        <f aca="false">F19+1</f>
        <v>2</v>
      </c>
      <c r="G44" s="2" t="n">
        <f aca="false">IF(VLOOKUP(C44,LU!$A$2:$P$27,15,FALSE())=0,VLOOKUP(B44,Soil!$B$2:$R$14,16,FALSE())/(VLOOKUP(C44,LU!$A$2:$P$27,16,FALSE())),(VLOOKUP(C44,LU!$A$2:$P$27,16,FALSE())))</f>
        <v>22.2</v>
      </c>
      <c r="H44" s="2" t="n">
        <f aca="false">IF(VLOOKUP(C44,LU!$A$2:$O$27,15,FALSE()) = 0,VLOOKUP(B44,Soil!$B$2:R56,17,FALSE()),1)</f>
        <v>0.264</v>
      </c>
      <c r="I44" s="2" t="str">
        <f aca="false">VLOOKUP(B44,[1]Soil!$A$2:$D$60,2,FALSE())</f>
        <v>clay loam</v>
      </c>
      <c r="J44" s="2" t="str">
        <f aca="false">VLOOKUP(B44,[1]Soil!$A$2:$D$60,3,FALSE())</f>
        <v>Jílovitá hlína</v>
      </c>
      <c r="K44" s="2" t="e">
        <f aca="false">VLOOKUP(D44,[1]LU!$A$2:$J$419,4,FALSE())</f>
        <v>#N/A</v>
      </c>
      <c r="L44" s="2" t="e">
        <f aca="false">VLOOKUP(D44,[1]LU!$A$2:$J$419,3,FALSE())</f>
        <v>#N/A</v>
      </c>
      <c r="M44" s="0" t="e">
        <f aca="false">VLOOKUP(D44,LU!$B$2:$O$27,14)</f>
        <v>#N/A</v>
      </c>
      <c r="N44" s="12" t="e">
        <f aca="false">VLOOKUP(C44,LU!A45:O69,15)</f>
        <v>#N/A</v>
      </c>
    </row>
    <row r="45" customFormat="false" ht="15" hidden="false" customHeight="true" outlineLevel="0" collapsed="false">
      <c r="A45" s="0" t="str">
        <f aca="false">_xlfn.CONCAT(B45,D45)</f>
        <v>CLETK3</v>
      </c>
      <c r="B45" s="13" t="str">
        <f aca="false">VLOOKUP(F45,Soil!$A$2:$B$14,2)</f>
        <v>CL</v>
      </c>
      <c r="C45" s="13" t="n">
        <f aca="false">C20</f>
        <v>19</v>
      </c>
      <c r="D45" s="12" t="str">
        <f aca="false">D20</f>
        <v>ETK3</v>
      </c>
      <c r="E45" s="13"/>
      <c r="F45" s="15" t="n">
        <f aca="false">F20+1</f>
        <v>2</v>
      </c>
      <c r="G45" s="2" t="n">
        <f aca="false">IF(VLOOKUP(C45,LU!$A$2:$P$27,15,FALSE())=0,VLOOKUP(B45,Soil!$B$2:$R$14,16,FALSE())/(VLOOKUP(C45,LU!$A$2:$P$27,16,FALSE())),(VLOOKUP(C45,LU!$A$2:$P$27,16,FALSE())))</f>
        <v>22.2</v>
      </c>
      <c r="H45" s="2" t="n">
        <f aca="false">IF(VLOOKUP(C45,LU!$A$2:$O$27,15,FALSE()) = 0,VLOOKUP(B45,Soil!$B$2:R57,17,FALSE()),1)</f>
        <v>0.264</v>
      </c>
      <c r="I45" s="2" t="str">
        <f aca="false">VLOOKUP(B45,[1]Soil!$A$2:$D$60,2,FALSE())</f>
        <v>clay loam</v>
      </c>
      <c r="J45" s="2" t="str">
        <f aca="false">VLOOKUP(B45,[1]Soil!$A$2:$D$60,3,FALSE())</f>
        <v>Jílovitá hlína</v>
      </c>
      <c r="K45" s="2" t="e">
        <f aca="false">VLOOKUP(D45,[1]LU!$A$2:$J$419,4,FALSE())</f>
        <v>#N/A</v>
      </c>
      <c r="L45" s="2" t="e">
        <f aca="false">VLOOKUP(D45,[1]LU!$A$2:$J$419,3,FALSE())</f>
        <v>#N/A</v>
      </c>
      <c r="M45" s="0" t="e">
        <f aca="false">VLOOKUP(D45,LU!$B$2:$O$27,14)</f>
        <v>#N/A</v>
      </c>
      <c r="N45" s="12" t="e">
        <f aca="false">VLOOKUP(C45,LU!A46:O70,15)</f>
        <v>#N/A</v>
      </c>
    </row>
    <row r="46" customFormat="false" ht="15" hidden="false" customHeight="true" outlineLevel="0" collapsed="false">
      <c r="A46" s="0" t="str">
        <f aca="false">_xlfn.CONCAT(B46,D46)</f>
        <v>CLVT</v>
      </c>
      <c r="B46" s="13" t="str">
        <f aca="false">VLOOKUP(F46,Soil!$A$2:$B$14,2)</f>
        <v>CL</v>
      </c>
      <c r="C46" s="13" t="n">
        <f aca="false">C21</f>
        <v>20</v>
      </c>
      <c r="D46" s="12" t="str">
        <f aca="false">D21</f>
        <v>VT</v>
      </c>
      <c r="E46" s="13"/>
      <c r="F46" s="15" t="n">
        <f aca="false">F21+1</f>
        <v>2</v>
      </c>
      <c r="G46" s="2" t="n">
        <f aca="false">IF(VLOOKUP(C46,LU!$A$2:$P$27,15,FALSE())=0,VLOOKUP(B46,Soil!$B$2:$R$14,16,FALSE())/(VLOOKUP(C46,LU!$A$2:$P$27,16,FALSE())),(VLOOKUP(C46,LU!$A$2:$P$27,16,FALSE())))</f>
        <v>100</v>
      </c>
      <c r="H46" s="2" t="n">
        <f aca="false">IF(VLOOKUP(C46,LU!$A$2:$O$27,15,FALSE()) = 0,VLOOKUP(B46,Soil!$B$2:R58,17,FALSE()),1)</f>
        <v>1</v>
      </c>
      <c r="I46" s="2" t="str">
        <f aca="false">VLOOKUP(B46,[1]Soil!$A$2:$D$60,2,FALSE())</f>
        <v>clay loam</v>
      </c>
      <c r="J46" s="2" t="str">
        <f aca="false">VLOOKUP(B46,[1]Soil!$A$2:$D$60,3,FALSE())</f>
        <v>Jílovitá hlína</v>
      </c>
      <c r="K46" s="2" t="e">
        <f aca="false">VLOOKUP(D46,[1]LU!$A$2:$J$419,4,FALSE())</f>
        <v>#N/A</v>
      </c>
      <c r="L46" s="2" t="e">
        <f aca="false">VLOOKUP(D46,[1]LU!$A$2:$J$419,3,FALSE())</f>
        <v>#N/A</v>
      </c>
      <c r="M46" s="0" t="n">
        <f aca="false">VLOOKUP(D46,LU!$B$2:$O$27,14)</f>
        <v>1</v>
      </c>
      <c r="N46" s="12" t="e">
        <f aca="false">VLOOKUP(C46,LU!A47:O71,15)</f>
        <v>#N/A</v>
      </c>
    </row>
    <row r="47" customFormat="false" ht="15" hidden="false" customHeight="true" outlineLevel="0" collapsed="false">
      <c r="A47" s="0" t="str">
        <f aca="false">_xlfn.CONCAT(B47,D47)</f>
        <v>CLVP</v>
      </c>
      <c r="B47" s="13" t="str">
        <f aca="false">VLOOKUP(F47,Soil!$A$2:$B$14,2)</f>
        <v>CL</v>
      </c>
      <c r="C47" s="13" t="n">
        <f aca="false">C22</f>
        <v>21</v>
      </c>
      <c r="D47" s="12" t="str">
        <f aca="false">D22</f>
        <v>VP</v>
      </c>
      <c r="E47" s="13"/>
      <c r="F47" s="15" t="n">
        <f aca="false">F22+1</f>
        <v>2</v>
      </c>
      <c r="G47" s="2" t="n">
        <f aca="false">IF(VLOOKUP(C47,LU!$A$2:$P$27,15,FALSE())=0,VLOOKUP(B47,Soil!$B$2:$R$14,16,FALSE())/(VLOOKUP(C47,LU!$A$2:$P$27,16,FALSE())),(VLOOKUP(C47,LU!$A$2:$P$27,16,FALSE())))</f>
        <v>100</v>
      </c>
      <c r="H47" s="2" t="n">
        <f aca="false">IF(VLOOKUP(C47,LU!$A$2:$O$27,15,FALSE()) = 0,VLOOKUP(B47,Soil!$B$2:R59,17,FALSE()),1)</f>
        <v>1</v>
      </c>
      <c r="I47" s="2" t="str">
        <f aca="false">VLOOKUP(B47,[1]Soil!$A$2:$D$60,2,FALSE())</f>
        <v>clay loam</v>
      </c>
      <c r="J47" s="2" t="str">
        <f aca="false">VLOOKUP(B47,[1]Soil!$A$2:$D$60,3,FALSE())</f>
        <v>Jílovitá hlína</v>
      </c>
      <c r="K47" s="2" t="str">
        <f aca="false">VLOOKUP(D47,[1]LU!$A$2:$J$419,4,FALSE())</f>
        <v>Water</v>
      </c>
      <c r="L47" s="2" t="str">
        <f aca="false">VLOOKUP(D47,[1]LU!$A$2:$J$419,3,FALSE())</f>
        <v>vodní plochy</v>
      </c>
      <c r="M47" s="0" t="n">
        <f aca="false">VLOOKUP(D47,LU!$B$2:$O$27,14)</f>
        <v>0</v>
      </c>
      <c r="N47" s="12" t="e">
        <f aca="false">VLOOKUP(C47,LU!A48:O72,15)</f>
        <v>#N/A</v>
      </c>
    </row>
    <row r="48" customFormat="false" ht="15" hidden="false" customHeight="true" outlineLevel="0" collapsed="false">
      <c r="A48" s="0" t="str">
        <f aca="false">_xlfn.CONCAT(B48,D48)</f>
        <v>CLTPT</v>
      </c>
      <c r="B48" s="13" t="str">
        <f aca="false">VLOOKUP(F48,Soil!$A$2:$B$14,2)</f>
        <v>CL</v>
      </c>
      <c r="C48" s="13" t="n">
        <f aca="false">C23</f>
        <v>22</v>
      </c>
      <c r="D48" s="12" t="str">
        <f aca="false">D23</f>
        <v>TPT</v>
      </c>
      <c r="E48" s="13"/>
      <c r="F48" s="15" t="n">
        <f aca="false">F23+1</f>
        <v>2</v>
      </c>
      <c r="G48" s="2" t="n">
        <f aca="false">IF(VLOOKUP(C48,LU!$A$2:$P$27,15,FALSE())=0,VLOOKUP(B48,Soil!$B$2:$R$14,16,FALSE())/(VLOOKUP(C48,LU!$A$2:$P$27,16,FALSE())),(VLOOKUP(C48,LU!$A$2:$P$27,16,FALSE())))</f>
        <v>22.2</v>
      </c>
      <c r="H48" s="2" t="n">
        <f aca="false">IF(VLOOKUP(C48,LU!$A$2:$O$27,15,FALSE()) = 0,VLOOKUP(B48,Soil!$B$2:R60,17,FALSE()),1)</f>
        <v>0.264</v>
      </c>
      <c r="I48" s="2" t="str">
        <f aca="false">VLOOKUP(B48,[1]Soil!$A$2:$D$60,2,FALSE())</f>
        <v>clay loam</v>
      </c>
      <c r="J48" s="2" t="str">
        <f aca="false">VLOOKUP(B48,[1]Soil!$A$2:$D$60,3,FALSE())</f>
        <v>Jílovitá hlína</v>
      </c>
      <c r="K48" s="2" t="e">
        <f aca="false">VLOOKUP(D48,[1]LU!$A$2:$J$419,4,FALSE())</f>
        <v>#N/A</v>
      </c>
      <c r="L48" s="2" t="e">
        <f aca="false">VLOOKUP(D48,[1]LU!$A$2:$J$419,3,FALSE())</f>
        <v>#N/A</v>
      </c>
      <c r="M48" s="0" t="n">
        <f aca="false">VLOOKUP(D48,LU!$B$2:$O$27,14)</f>
        <v>0</v>
      </c>
      <c r="N48" s="12" t="e">
        <f aca="false">VLOOKUP(C48,LU!A49:O73,15)</f>
        <v>#N/A</v>
      </c>
    </row>
    <row r="49" customFormat="false" ht="15" hidden="false" customHeight="true" outlineLevel="0" collapsed="false">
      <c r="A49" s="0" t="str">
        <f aca="false">_xlfn.CONCAT(B49,D49)</f>
        <v>CLVPT</v>
      </c>
      <c r="B49" s="13" t="str">
        <f aca="false">VLOOKUP(F49,Soil!$A$2:$B$14,2)</f>
        <v>CL</v>
      </c>
      <c r="C49" s="13" t="n">
        <f aca="false">C24</f>
        <v>23</v>
      </c>
      <c r="D49" s="12" t="str">
        <f aca="false">D24</f>
        <v>VPT</v>
      </c>
      <c r="E49" s="13"/>
      <c r="F49" s="15" t="n">
        <f aca="false">F24+1</f>
        <v>2</v>
      </c>
      <c r="G49" s="2" t="n">
        <f aca="false">IF(VLOOKUP(C49,LU!$A$2:$P$27,15,FALSE())=0,VLOOKUP(B49,Soil!$B$2:$R$14,16,FALSE())/(VLOOKUP(C49,LU!$A$2:$P$27,16,FALSE())),(VLOOKUP(C49,LU!$A$2:$P$27,16,FALSE())))</f>
        <v>100</v>
      </c>
      <c r="H49" s="2" t="n">
        <f aca="false">IF(VLOOKUP(C49,LU!$A$2:$O$27,15,FALSE()) = 0,VLOOKUP(B49,Soil!$B$2:R61,17,FALSE()),1)</f>
        <v>1</v>
      </c>
      <c r="I49" s="2" t="str">
        <f aca="false">VLOOKUP(B49,[1]Soil!$A$2:$D$60,2,FALSE())</f>
        <v>clay loam</v>
      </c>
      <c r="J49" s="2" t="str">
        <f aca="false">VLOOKUP(B49,[1]Soil!$A$2:$D$60,3,FALSE())</f>
        <v>Jílovitá hlína</v>
      </c>
      <c r="K49" s="2" t="e">
        <f aca="false">VLOOKUP(D49,[1]LU!$A$2:$J$419,4,FALSE())</f>
        <v>#N/A</v>
      </c>
      <c r="L49" s="2" t="e">
        <f aca="false">VLOOKUP(D49,[1]LU!$A$2:$J$419,3,FALSE())</f>
        <v>#N/A</v>
      </c>
      <c r="M49" s="0" t="n">
        <f aca="false">VLOOKUP(D49,LU!$B$2:$O$27,14)</f>
        <v>0</v>
      </c>
      <c r="N49" s="12" t="e">
        <f aca="false">VLOOKUP(C49,LU!A50:O74,15)</f>
        <v>#N/A</v>
      </c>
    </row>
    <row r="50" customFormat="false" ht="15" hidden="false" customHeight="true" outlineLevel="0" collapsed="false">
      <c r="A50" s="0" t="str">
        <f aca="false">_xlfn.CONCAT(B50,D50)</f>
        <v>CLMOK</v>
      </c>
      <c r="B50" s="13" t="str">
        <f aca="false">VLOOKUP(F50,Soil!$A$2:$B$14,2)</f>
        <v>CL</v>
      </c>
      <c r="C50" s="13" t="n">
        <f aca="false">C25</f>
        <v>24</v>
      </c>
      <c r="D50" s="12" t="str">
        <f aca="false">D25</f>
        <v>MOK</v>
      </c>
      <c r="E50" s="13"/>
      <c r="F50" s="15" t="n">
        <f aca="false">F25+1</f>
        <v>2</v>
      </c>
      <c r="G50" s="2" t="n">
        <f aca="false">IF(VLOOKUP(C50,LU!$A$2:$P$27,15,FALSE())=0,VLOOKUP(B50,Soil!$B$2:$R$14,16,FALSE())/(VLOOKUP(C50,LU!$A$2:$P$27,16,FALSE())),(VLOOKUP(C50,LU!$A$2:$P$27,16,FALSE())))</f>
        <v>22.2</v>
      </c>
      <c r="H50" s="2" t="n">
        <f aca="false">IF(VLOOKUP(C50,LU!$A$2:$O$27,15,FALSE()) = 0,VLOOKUP(B50,Soil!$B$2:R62,17,FALSE()),1)</f>
        <v>0.264</v>
      </c>
      <c r="I50" s="2" t="str">
        <f aca="false">VLOOKUP(B50,[1]Soil!$A$2:$D$60,2,FALSE())</f>
        <v>clay loam</v>
      </c>
      <c r="J50" s="2" t="str">
        <f aca="false">VLOOKUP(B50,[1]Soil!$A$2:$D$60,3,FALSE())</f>
        <v>Jílovitá hlína</v>
      </c>
      <c r="K50" s="2" t="e">
        <f aca="false">VLOOKUP(D50,[1]LU!$A$2:$J$419,4,FALSE())</f>
        <v>#N/A</v>
      </c>
      <c r="L50" s="2" t="e">
        <f aca="false">VLOOKUP(D50,[1]LU!$A$2:$J$419,3,FALSE())</f>
        <v>#N/A</v>
      </c>
      <c r="M50" s="0" t="e">
        <f aca="false">VLOOKUP(D50,LU!$B$2:$O$27,14)</f>
        <v>#N/A</v>
      </c>
      <c r="N50" s="12" t="e">
        <f aca="false">VLOOKUP(C50,LU!A51:O75,15)</f>
        <v>#N/A</v>
      </c>
    </row>
    <row r="51" customFormat="false" ht="15" hidden="false" customHeight="true" outlineLevel="0" collapsed="false">
      <c r="A51" s="0" t="str">
        <f aca="false">_xlfn.CONCAT(B51,D51)</f>
        <v>CLRET</v>
      </c>
      <c r="B51" s="13" t="str">
        <f aca="false">VLOOKUP(F51,Soil!$A$2:$B$14,2)</f>
        <v>CL</v>
      </c>
      <c r="C51" s="13" t="n">
        <f aca="false">C26</f>
        <v>25</v>
      </c>
      <c r="D51" s="12" t="str">
        <f aca="false">D26</f>
        <v>RET</v>
      </c>
      <c r="E51" s="13"/>
      <c r="F51" s="15" t="n">
        <f aca="false">F26+1</f>
        <v>2</v>
      </c>
      <c r="G51" s="2" t="n">
        <f aca="false">IF(VLOOKUP(C51,LU!$A$2:$P$27,15,FALSE())=0,VLOOKUP(B51,Soil!$B$2:$R$14,16,FALSE())/(VLOOKUP(C51,LU!$A$2:$P$27,16,FALSE())),(VLOOKUP(C51,LU!$A$2:$P$27,16,FALSE())))</f>
        <v>22.2</v>
      </c>
      <c r="H51" s="2" t="n">
        <f aca="false">IF(VLOOKUP(C51,LU!$A$2:$O$27,15,FALSE()) = 0,VLOOKUP(B51,Soil!$B$2:R63,17,FALSE()),1)</f>
        <v>0.264</v>
      </c>
      <c r="I51" s="2" t="str">
        <f aca="false">VLOOKUP(B51,[1]Soil!$A$2:$D$60,2,FALSE())</f>
        <v>clay loam</v>
      </c>
      <c r="J51" s="2" t="str">
        <f aca="false">VLOOKUP(B51,[1]Soil!$A$2:$D$60,3,FALSE())</f>
        <v>Jílovitá hlína</v>
      </c>
      <c r="K51" s="2" t="e">
        <f aca="false">VLOOKUP(D51,[1]LU!$A$2:$J$419,4,FALSE())</f>
        <v>#N/A</v>
      </c>
      <c r="L51" s="2" t="e">
        <f aca="false">VLOOKUP(D51,[1]LU!$A$2:$J$419,3,FALSE())</f>
        <v>#N/A</v>
      </c>
      <c r="M51" s="0" t="n">
        <f aca="false">VLOOKUP(D51,LU!$B$2:$O$27,14)</f>
        <v>0</v>
      </c>
      <c r="N51" s="12" t="e">
        <f aca="false">VLOOKUP(C51,LU!A52:O76,15)</f>
        <v>#N/A</v>
      </c>
    </row>
    <row r="52" customFormat="false" ht="15" hidden="false" customHeight="true" outlineLevel="0" collapsed="false">
      <c r="A52" s="0" t="str">
        <f aca="false">_xlfn.CONCAT(B52,D52)</f>
        <v>LOP</v>
      </c>
      <c r="B52" s="13" t="str">
        <f aca="false">VLOOKUP(F52,Soil!$A$2:$B$14,2)</f>
        <v>L</v>
      </c>
      <c r="C52" s="13" t="n">
        <f aca="false">C27</f>
        <v>1</v>
      </c>
      <c r="D52" s="12" t="str">
        <f aca="false">D27</f>
        <v>OP</v>
      </c>
      <c r="E52" s="13"/>
      <c r="F52" s="15" t="n">
        <f aca="false">F27+1</f>
        <v>3</v>
      </c>
      <c r="G52" s="2" t="n">
        <f aca="false">IF(VLOOKUP(C52,LU!$A$2:$P$27,15,FALSE())=0,VLOOKUP(B52,Soil!$B$2:$R$14,16,FALSE())/(VLOOKUP(C52,LU!$A$2:$P$27,16,FALSE())),(VLOOKUP(C52,LU!$A$2:$P$27,16,FALSE())))</f>
        <v>9.7</v>
      </c>
      <c r="H52" s="2" t="n">
        <f aca="false">IF(VLOOKUP(C52,LU!$A$2:$O$27,15,FALSE()) = 0,VLOOKUP(B52,Soil!$B$2:R64,17,FALSE()),1)</f>
        <v>0.248</v>
      </c>
      <c r="I52" s="2" t="str">
        <f aca="false">VLOOKUP(B52,[1]Soil!$A$2:$D$60,2,FALSE())</f>
        <v>loam</v>
      </c>
      <c r="J52" s="2" t="str">
        <f aca="false">VLOOKUP(B52,[1]Soil!$A$2:$D$60,3,FALSE())</f>
        <v>Hlína</v>
      </c>
      <c r="K52" s="2" t="str">
        <f aca="false">VLOOKUP(D52,[1]LU!$A$2:$J$419,4,FALSE())</f>
        <v>Arable land</v>
      </c>
      <c r="L52" s="2" t="str">
        <f aca="false">VLOOKUP(D52,[1]LU!$A$2:$J$419,3,FALSE())</f>
        <v>orná půda</v>
      </c>
      <c r="M52" s="0" t="n">
        <f aca="false">VLOOKUP(D52,LU!$B$2:$O$27,14)</f>
        <v>0</v>
      </c>
      <c r="N52" s="12" t="e">
        <f aca="false">VLOOKUP(C52,LU!A53:O77,15)</f>
        <v>#N/A</v>
      </c>
    </row>
    <row r="53" customFormat="false" ht="15" hidden="false" customHeight="true" outlineLevel="0" collapsed="false">
      <c r="A53" s="0" t="str">
        <f aca="false">_xlfn.CONCAT(B53,D53)</f>
        <v>LOPTP</v>
      </c>
      <c r="B53" s="13" t="str">
        <f aca="false">VLOOKUP(F53,Soil!$A$2:$B$14,2)</f>
        <v>L</v>
      </c>
      <c r="C53" s="13" t="n">
        <f aca="false">C28</f>
        <v>2</v>
      </c>
      <c r="D53" s="12" t="str">
        <f aca="false">D28</f>
        <v>OPTP</v>
      </c>
      <c r="E53" s="13"/>
      <c r="F53" s="15" t="n">
        <f aca="false">F28+1</f>
        <v>3</v>
      </c>
      <c r="G53" s="2" t="n">
        <f aca="false">IF(VLOOKUP(C53,LU!$A$2:$P$27,15,FALSE())=0,VLOOKUP(B53,Soil!$B$2:$R$14,16,FALSE())/(VLOOKUP(C53,LU!$A$2:$P$27,16,FALSE())),(VLOOKUP(C53,LU!$A$2:$P$27,16,FALSE())))</f>
        <v>19.4</v>
      </c>
      <c r="H53" s="2" t="n">
        <f aca="false">IF(VLOOKUP(C53,LU!$A$2:$O$27,15,FALSE()) = 0,VLOOKUP(B53,Soil!$B$2:R65,17,FALSE()),1)</f>
        <v>0.248</v>
      </c>
      <c r="I53" s="2" t="str">
        <f aca="false">VLOOKUP(B53,[1]Soil!$A$2:$D$60,2,FALSE())</f>
        <v>loam</v>
      </c>
      <c r="J53" s="2" t="str">
        <f aca="false">VLOOKUP(B53,[1]Soil!$A$2:$D$60,3,FALSE())</f>
        <v>Hlína</v>
      </c>
      <c r="K53" s="2" t="e">
        <f aca="false">VLOOKUP(D53,[1]LU!$A$2:$J$419,4,FALSE())</f>
        <v>#N/A</v>
      </c>
      <c r="L53" s="2" t="e">
        <f aca="false">VLOOKUP(D53,[1]LU!$A$2:$J$419,3,FALSE())</f>
        <v>#N/A</v>
      </c>
      <c r="M53" s="0" t="n">
        <f aca="false">VLOOKUP(D53,LU!$B$2:$O$27,14)</f>
        <v>0</v>
      </c>
      <c r="N53" s="12" t="e">
        <f aca="false">VLOOKUP(C53,LU!A54:O78,15)</f>
        <v>#N/A</v>
      </c>
    </row>
    <row r="54" customFormat="false" ht="15" hidden="false" customHeight="true" outlineLevel="0" collapsed="false">
      <c r="A54" s="0" t="str">
        <f aca="false">_xlfn.CONCAT(B54,D54)</f>
        <v>LOPSR</v>
      </c>
      <c r="B54" s="13" t="str">
        <f aca="false">VLOOKUP(F54,Soil!$A$2:$B$14,2)</f>
        <v>L</v>
      </c>
      <c r="C54" s="13" t="n">
        <f aca="false">C29</f>
        <v>3</v>
      </c>
      <c r="D54" s="12" t="str">
        <f aca="false">D29</f>
        <v>OPSR</v>
      </c>
      <c r="E54" s="13"/>
      <c r="F54" s="15" t="n">
        <f aca="false">F29+1</f>
        <v>3</v>
      </c>
      <c r="G54" s="2" t="n">
        <f aca="false">IF(VLOOKUP(C54,LU!$A$2:$P$27,15,FALSE())=0,VLOOKUP(B54,Soil!$B$2:$R$14,16,FALSE())/(VLOOKUP(C54,LU!$A$2:$P$27,16,FALSE())),(VLOOKUP(C54,LU!$A$2:$P$27,16,FALSE())))</f>
        <v>7.76</v>
      </c>
      <c r="H54" s="2" t="n">
        <f aca="false">IF(VLOOKUP(C54,LU!$A$2:$O$27,15,FALSE()) = 0,VLOOKUP(B54,Soil!$B$2:R66,17,FALSE()),1)</f>
        <v>0.248</v>
      </c>
      <c r="I54" s="2" t="str">
        <f aca="false">VLOOKUP(B54,[1]Soil!$A$2:$D$60,2,FALSE())</f>
        <v>loam</v>
      </c>
      <c r="J54" s="2" t="str">
        <f aca="false">VLOOKUP(B54,[1]Soil!$A$2:$D$60,3,FALSE())</f>
        <v>Hlína</v>
      </c>
      <c r="K54" s="2" t="e">
        <f aca="false">VLOOKUP(D54,[1]LU!$A$2:$J$419,4,FALSE())</f>
        <v>#N/A</v>
      </c>
      <c r="L54" s="2" t="e">
        <f aca="false">VLOOKUP(D54,[1]LU!$A$2:$J$419,3,FALSE())</f>
        <v>#N/A</v>
      </c>
      <c r="M54" s="0" t="n">
        <f aca="false">VLOOKUP(D54,LU!$B$2:$O$27,14)</f>
        <v>0</v>
      </c>
      <c r="N54" s="12" t="e">
        <f aca="false">VLOOKUP(C54,LU!A55:O79,15)</f>
        <v>#N/A</v>
      </c>
    </row>
    <row r="55" customFormat="false" ht="15" hidden="false" customHeight="true" outlineLevel="0" collapsed="false">
      <c r="A55" s="0" t="str">
        <f aca="false">_xlfn.CONCAT(B55,D55)</f>
        <v>LOPUR</v>
      </c>
      <c r="B55" s="13" t="str">
        <f aca="false">VLOOKUP(F55,Soil!$A$2:$B$14,2)</f>
        <v>L</v>
      </c>
      <c r="C55" s="13" t="n">
        <f aca="false">C30</f>
        <v>4</v>
      </c>
      <c r="D55" s="12" t="str">
        <f aca="false">D30</f>
        <v>OPUR</v>
      </c>
      <c r="E55" s="13"/>
      <c r="F55" s="15" t="n">
        <f aca="false">F30+1</f>
        <v>3</v>
      </c>
      <c r="G55" s="2" t="n">
        <f aca="false">IF(VLOOKUP(C55,LU!$A$2:$P$27,15,FALSE())=0,VLOOKUP(B55,Soil!$B$2:$R$14,16,FALSE())/(VLOOKUP(C55,LU!$A$2:$P$27,16,FALSE())),(VLOOKUP(C55,LU!$A$2:$P$27,16,FALSE())))</f>
        <v>9.7</v>
      </c>
      <c r="H55" s="2" t="n">
        <f aca="false">IF(VLOOKUP(C55,LU!$A$2:$O$27,15,FALSE()) = 0,VLOOKUP(B55,Soil!$B$2:R67,17,FALSE()),1)</f>
        <v>0.248</v>
      </c>
      <c r="I55" s="2" t="str">
        <f aca="false">VLOOKUP(B55,[1]Soil!$A$2:$D$60,2,FALSE())</f>
        <v>loam</v>
      </c>
      <c r="J55" s="2" t="str">
        <f aca="false">VLOOKUP(B55,[1]Soil!$A$2:$D$60,3,FALSE())</f>
        <v>Hlína</v>
      </c>
      <c r="K55" s="2" t="e">
        <f aca="false">VLOOKUP(D55,[1]LU!$A$2:$J$419,4,FALSE())</f>
        <v>#N/A</v>
      </c>
      <c r="L55" s="2" t="e">
        <f aca="false">VLOOKUP(D55,[1]LU!$A$2:$J$419,3,FALSE())</f>
        <v>#N/A</v>
      </c>
      <c r="M55" s="0" t="n">
        <f aca="false">VLOOKUP(D55,LU!$B$2:$O$27,14)</f>
        <v>0</v>
      </c>
      <c r="N55" s="12" t="e">
        <f aca="false">VLOOKUP(C55,LU!A56:O80,15)</f>
        <v>#N/A</v>
      </c>
    </row>
    <row r="56" customFormat="false" ht="15" hidden="false" customHeight="true" outlineLevel="0" collapsed="false">
      <c r="A56" s="0" t="str">
        <f aca="false">_xlfn.CONCAT(B56,D56)</f>
        <v>LOPU</v>
      </c>
      <c r="B56" s="13" t="str">
        <f aca="false">VLOOKUP(F56,Soil!$A$2:$B$14,2)</f>
        <v>L</v>
      </c>
      <c r="C56" s="13" t="n">
        <f aca="false">C31</f>
        <v>5</v>
      </c>
      <c r="D56" s="12" t="str">
        <f aca="false">D31</f>
        <v>OPU</v>
      </c>
      <c r="E56" s="13"/>
      <c r="F56" s="15" t="n">
        <f aca="false">F31+1</f>
        <v>3</v>
      </c>
      <c r="G56" s="2" t="n">
        <f aca="false">IF(VLOOKUP(C56,LU!$A$2:$P$27,15,FALSE())=0,VLOOKUP(B56,Soil!$B$2:$R$14,16,FALSE())/(VLOOKUP(C56,LU!$A$2:$P$27,16,FALSE())),(VLOOKUP(C56,LU!$A$2:$P$27,16,FALSE())))</f>
        <v>6.46666666666667</v>
      </c>
      <c r="H56" s="2" t="n">
        <f aca="false">IF(VLOOKUP(C56,LU!$A$2:$O$27,15,FALSE()) = 0,VLOOKUP(B56,Soil!$B$2:R68,17,FALSE()),1)</f>
        <v>0.248</v>
      </c>
      <c r="I56" s="2" t="str">
        <f aca="false">VLOOKUP(B56,[1]Soil!$A$2:$D$60,2,FALSE())</f>
        <v>loam</v>
      </c>
      <c r="J56" s="2" t="str">
        <f aca="false">VLOOKUP(B56,[1]Soil!$A$2:$D$60,3,FALSE())</f>
        <v>Hlína</v>
      </c>
      <c r="K56" s="2" t="e">
        <f aca="false">VLOOKUP(D56,[1]LU!$A$2:$J$419,4,FALSE())</f>
        <v>#N/A</v>
      </c>
      <c r="L56" s="2" t="e">
        <f aca="false">VLOOKUP(D56,[1]LU!$A$2:$J$419,3,FALSE())</f>
        <v>#N/A</v>
      </c>
      <c r="M56" s="0" t="n">
        <f aca="false">VLOOKUP(D56,LU!$B$2:$O$27,14)</f>
        <v>0</v>
      </c>
      <c r="N56" s="12" t="e">
        <f aca="false">VLOOKUP(C56,LU!A57:O81,15)</f>
        <v>#N/A</v>
      </c>
    </row>
    <row r="57" customFormat="false" ht="15" hidden="false" customHeight="false" outlineLevel="0" collapsed="false">
      <c r="A57" s="0" t="str">
        <f aca="false">_xlfn.CONCAT(B57,D57)</f>
        <v>LTP</v>
      </c>
      <c r="B57" s="13" t="str">
        <f aca="false">VLOOKUP(F57,Soil!$A$2:$B$14,2)</f>
        <v>L</v>
      </c>
      <c r="C57" s="13" t="n">
        <f aca="false">C32</f>
        <v>6</v>
      </c>
      <c r="D57" s="12" t="str">
        <f aca="false">D32</f>
        <v>TP</v>
      </c>
      <c r="E57" s="13"/>
      <c r="F57" s="15" t="n">
        <f aca="false">F32+1</f>
        <v>3</v>
      </c>
      <c r="G57" s="2" t="n">
        <f aca="false">IF(VLOOKUP(C57,LU!$A$2:$P$27,15,FALSE())=0,VLOOKUP(B57,Soil!$B$2:$R$14,16,FALSE())/(VLOOKUP(C57,LU!$A$2:$P$27,16,FALSE())),(VLOOKUP(C57,LU!$A$2:$P$27,16,FALSE())))</f>
        <v>19.4</v>
      </c>
      <c r="H57" s="2" t="n">
        <f aca="false">IF(VLOOKUP(C57,LU!$A$2:$O$27,15,FALSE()) = 0,VLOOKUP(B57,Soil!$B$2:R69,17,FALSE()),1)</f>
        <v>0.248</v>
      </c>
      <c r="I57" s="2" t="str">
        <f aca="false">VLOOKUP(B57,[1]Soil!$A$2:$D$60,2,FALSE())</f>
        <v>loam</v>
      </c>
      <c r="J57" s="2" t="str">
        <f aca="false">VLOOKUP(B57,[1]Soil!$A$2:$D$60,3,FALSE())</f>
        <v>Hlína</v>
      </c>
      <c r="K57" s="2" t="str">
        <f aca="false">VLOOKUP(D57,[1]LU!$A$2:$J$419,4,FALSE())</f>
        <v>Grass</v>
      </c>
      <c r="L57" s="2" t="str">
        <f aca="false">VLOOKUP(D57,[1]LU!$A$2:$J$419,3,FALSE())</f>
        <v>travní porost</v>
      </c>
      <c r="M57" s="0" t="n">
        <f aca="false">VLOOKUP(D57,LU!$B$2:$O$27,14)</f>
        <v>0</v>
      </c>
      <c r="N57" s="12" t="e">
        <f aca="false">VLOOKUP(C57,LU!A58:O82,15)</f>
        <v>#N/A</v>
      </c>
    </row>
    <row r="58" customFormat="false" ht="15" hidden="false" customHeight="false" outlineLevel="0" collapsed="false">
      <c r="A58" s="0" t="str">
        <f aca="false">_xlfn.CONCAT(B58,D58)</f>
        <v>LLP</v>
      </c>
      <c r="B58" s="13" t="str">
        <f aca="false">VLOOKUP(F58,Soil!$A$2:$B$14,2)</f>
        <v>L</v>
      </c>
      <c r="C58" s="13" t="n">
        <f aca="false">C33</f>
        <v>7</v>
      </c>
      <c r="D58" s="12" t="str">
        <f aca="false">D33</f>
        <v>LP</v>
      </c>
      <c r="E58" s="13"/>
      <c r="F58" s="15" t="n">
        <f aca="false">F33+1</f>
        <v>3</v>
      </c>
      <c r="G58" s="2" t="n">
        <f aca="false">IF(VLOOKUP(C58,LU!$A$2:$P$27,15,FALSE())=0,VLOOKUP(B58,Soil!$B$2:$R$14,16,FALSE())/(VLOOKUP(C58,LU!$A$2:$P$27,16,FALSE())),(VLOOKUP(C58,LU!$A$2:$P$27,16,FALSE())))</f>
        <v>19.4</v>
      </c>
      <c r="H58" s="2" t="n">
        <f aca="false">IF(VLOOKUP(C58,LU!$A$2:$O$27,15,FALSE()) = 0,VLOOKUP(B58,Soil!$B$2:R70,17,FALSE()),1)</f>
        <v>0.248</v>
      </c>
      <c r="I58" s="2" t="str">
        <f aca="false">VLOOKUP(B58,[1]Soil!$A$2:$D$60,2,FALSE())</f>
        <v>loam</v>
      </c>
      <c r="J58" s="2" t="str">
        <f aca="false">VLOOKUP(B58,[1]Soil!$A$2:$D$60,3,FALSE())</f>
        <v>Hlína</v>
      </c>
      <c r="K58" s="2" t="str">
        <f aca="false">VLOOKUP(D58,[1]LU!$A$2:$J$419,4,FALSE())</f>
        <v>Forest</v>
      </c>
      <c r="L58" s="2" t="str">
        <f aca="false">VLOOKUP(D58,[1]LU!$A$2:$J$419,3,FALSE())</f>
        <v>lesní porost</v>
      </c>
      <c r="M58" s="0" t="e">
        <f aca="false">VLOOKUP(D58,LU!$B$2:$O$27,14)</f>
        <v>#N/A</v>
      </c>
      <c r="N58" s="12" t="e">
        <f aca="false">VLOOKUP(C58,LU!A59:O83,15)</f>
        <v>#N/A</v>
      </c>
    </row>
    <row r="59" customFormat="false" ht="15" hidden="false" customHeight="false" outlineLevel="0" collapsed="false">
      <c r="A59" s="0" t="str">
        <f aca="false">_xlfn.CONCAT(B59,D59)</f>
        <v>LLPL</v>
      </c>
      <c r="B59" s="13" t="str">
        <f aca="false">VLOOKUP(F59,Soil!$A$2:$B$14,2)</f>
        <v>L</v>
      </c>
      <c r="C59" s="13" t="n">
        <f aca="false">C34</f>
        <v>8</v>
      </c>
      <c r="D59" s="12" t="str">
        <f aca="false">D34</f>
        <v>LPL</v>
      </c>
      <c r="E59" s="13"/>
      <c r="F59" s="15" t="n">
        <f aca="false">F34+1</f>
        <v>3</v>
      </c>
      <c r="G59" s="2" t="n">
        <f aca="false">IF(VLOOKUP(C59,LU!$A$2:$P$27,15,FALSE())=0,VLOOKUP(B59,Soil!$B$2:$R$14,16,FALSE())/(VLOOKUP(C59,LU!$A$2:$P$27,16,FALSE())),(VLOOKUP(C59,LU!$A$2:$P$27,16,FALSE())))</f>
        <v>19.4</v>
      </c>
      <c r="H59" s="2" t="n">
        <f aca="false">IF(VLOOKUP(C59,LU!$A$2:$O$27,15,FALSE()) = 0,VLOOKUP(B59,Soil!$B$2:R71,17,FALSE()),1)</f>
        <v>0.248</v>
      </c>
      <c r="I59" s="2" t="str">
        <f aca="false">VLOOKUP(B59,[1]Soil!$A$2:$D$60,2,FALSE())</f>
        <v>loam</v>
      </c>
      <c r="J59" s="2" t="str">
        <f aca="false">VLOOKUP(B59,[1]Soil!$A$2:$D$60,3,FALSE())</f>
        <v>Hlína</v>
      </c>
      <c r="K59" s="2" t="e">
        <f aca="false">VLOOKUP(D59,[1]LU!$A$2:$J$419,4,FALSE())</f>
        <v>#N/A</v>
      </c>
      <c r="L59" s="2" t="e">
        <f aca="false">VLOOKUP(D59,[1]LU!$A$2:$J$419,3,FALSE())</f>
        <v>#N/A</v>
      </c>
      <c r="M59" s="0" t="e">
        <f aca="false">VLOOKUP(D59,LU!$B$2:$O$27,14)</f>
        <v>#N/A</v>
      </c>
      <c r="N59" s="12" t="e">
        <f aca="false">VLOOKUP(C59,LU!A60:O84,15)</f>
        <v>#N/A</v>
      </c>
    </row>
    <row r="60" customFormat="false" ht="15" hidden="false" customHeight="false" outlineLevel="0" collapsed="false">
      <c r="A60" s="0" t="str">
        <f aca="false">_xlfn.CONCAT(B60,D60)</f>
        <v>LLPJ</v>
      </c>
      <c r="B60" s="13" t="str">
        <f aca="false">VLOOKUP(F60,Soil!$A$2:$B$14,2)</f>
        <v>L</v>
      </c>
      <c r="C60" s="13" t="n">
        <f aca="false">C35</f>
        <v>9</v>
      </c>
      <c r="D60" s="12" t="str">
        <f aca="false">D35</f>
        <v>LPJ</v>
      </c>
      <c r="E60" s="13"/>
      <c r="F60" s="15" t="n">
        <f aca="false">F35+1</f>
        <v>3</v>
      </c>
      <c r="G60" s="2" t="n">
        <f aca="false">IF(VLOOKUP(C60,LU!$A$2:$P$27,15,FALSE())=0,VLOOKUP(B60,Soil!$B$2:$R$14,16,FALSE())/(VLOOKUP(C60,LU!$A$2:$P$27,16,FALSE())),(VLOOKUP(C60,LU!$A$2:$P$27,16,FALSE())))</f>
        <v>19.4</v>
      </c>
      <c r="H60" s="2" t="n">
        <f aca="false">IF(VLOOKUP(C60,LU!$A$2:$O$27,15,FALSE()) = 0,VLOOKUP(B60,Soil!$B$2:R72,17,FALSE()),1)</f>
        <v>0.248</v>
      </c>
      <c r="I60" s="2" t="str">
        <f aca="false">VLOOKUP(B60,[1]Soil!$A$2:$D$60,2,FALSE())</f>
        <v>loam</v>
      </c>
      <c r="J60" s="2" t="str">
        <f aca="false">VLOOKUP(B60,[1]Soil!$A$2:$D$60,3,FALSE())</f>
        <v>Hlína</v>
      </c>
      <c r="K60" s="2" t="e">
        <f aca="false">VLOOKUP(D60,[1]LU!$A$2:$J$419,4,FALSE())</f>
        <v>#N/A</v>
      </c>
      <c r="L60" s="2" t="e">
        <f aca="false">VLOOKUP(D60,[1]LU!$A$2:$J$419,3,FALSE())</f>
        <v>#N/A</v>
      </c>
      <c r="M60" s="0" t="e">
        <f aca="false">VLOOKUP(D60,LU!$B$2:$O$27,14)</f>
        <v>#N/A</v>
      </c>
      <c r="N60" s="12" t="e">
        <f aca="false">VLOOKUP(C60,LU!A61:O85,15)</f>
        <v>#N/A</v>
      </c>
    </row>
    <row r="61" customFormat="false" ht="15" hidden="false" customHeight="false" outlineLevel="0" collapsed="false">
      <c r="A61" s="0" t="str">
        <f aca="false">_xlfn.CONCAT(B61,D61)</f>
        <v>LLPS</v>
      </c>
      <c r="B61" s="13" t="str">
        <f aca="false">VLOOKUP(F61,Soil!$A$2:$B$14,2)</f>
        <v>L</v>
      </c>
      <c r="C61" s="13" t="n">
        <f aca="false">C36</f>
        <v>10</v>
      </c>
      <c r="D61" s="12" t="str">
        <f aca="false">D36</f>
        <v>LPS</v>
      </c>
      <c r="E61" s="13"/>
      <c r="F61" s="15" t="n">
        <f aca="false">F36+1</f>
        <v>3</v>
      </c>
      <c r="G61" s="2" t="n">
        <f aca="false">IF(VLOOKUP(C61,LU!$A$2:$P$27,15,FALSE())=0,VLOOKUP(B61,Soil!$B$2:$R$14,16,FALSE())/(VLOOKUP(C61,LU!$A$2:$P$27,16,FALSE())),(VLOOKUP(C61,LU!$A$2:$P$27,16,FALSE())))</f>
        <v>19.4</v>
      </c>
      <c r="H61" s="2" t="n">
        <f aca="false">IF(VLOOKUP(C61,LU!$A$2:$O$27,15,FALSE()) = 0,VLOOKUP(B61,Soil!$B$2:R73,17,FALSE()),1)</f>
        <v>0.248</v>
      </c>
      <c r="I61" s="2" t="str">
        <f aca="false">VLOOKUP(B61,[1]Soil!$A$2:$D$60,2,FALSE())</f>
        <v>loam</v>
      </c>
      <c r="J61" s="2" t="str">
        <f aca="false">VLOOKUP(B61,[1]Soil!$A$2:$D$60,3,FALSE())</f>
        <v>Hlína</v>
      </c>
      <c r="K61" s="2" t="e">
        <f aca="false">VLOOKUP(D61,[1]LU!$A$2:$J$419,4,FALSE())</f>
        <v>#N/A</v>
      </c>
      <c r="L61" s="2" t="e">
        <f aca="false">VLOOKUP(D61,[1]LU!$A$2:$J$419,3,FALSE())</f>
        <v>#N/A</v>
      </c>
      <c r="M61" s="0" t="e">
        <f aca="false">VLOOKUP(D61,LU!$B$2:$O$27,14)</f>
        <v>#N/A</v>
      </c>
      <c r="N61" s="12" t="e">
        <f aca="false">VLOOKUP(C61,LU!A62:O86,15)</f>
        <v>#N/A</v>
      </c>
    </row>
    <row r="62" customFormat="false" ht="15" hidden="false" customHeight="false" outlineLevel="0" collapsed="false">
      <c r="A62" s="0" t="str">
        <f aca="false">_xlfn.CONCAT(B62,D62)</f>
        <v>LLPK</v>
      </c>
      <c r="B62" s="13" t="str">
        <f aca="false">VLOOKUP(F62,Soil!$A$2:$B$14,2)</f>
        <v>L</v>
      </c>
      <c r="C62" s="13" t="n">
        <f aca="false">C37</f>
        <v>11</v>
      </c>
      <c r="D62" s="12" t="str">
        <f aca="false">D37</f>
        <v>LPK</v>
      </c>
      <c r="E62" s="13"/>
      <c r="F62" s="15" t="n">
        <f aca="false">F37+1</f>
        <v>3</v>
      </c>
      <c r="G62" s="2" t="n">
        <f aca="false">IF(VLOOKUP(C62,LU!$A$2:$P$27,15,FALSE())=0,VLOOKUP(B62,Soil!$B$2:$R$14,16,FALSE())/(VLOOKUP(C62,LU!$A$2:$P$27,16,FALSE())),(VLOOKUP(C62,LU!$A$2:$P$27,16,FALSE())))</f>
        <v>19.4</v>
      </c>
      <c r="H62" s="2" t="n">
        <f aca="false">IF(VLOOKUP(C62,LU!$A$2:$O$27,15,FALSE()) = 0,VLOOKUP(B62,Soil!$B$2:R74,17,FALSE()),1)</f>
        <v>0.248</v>
      </c>
      <c r="I62" s="2" t="str">
        <f aca="false">VLOOKUP(B62,[1]Soil!$A$2:$D$60,2,FALSE())</f>
        <v>loam</v>
      </c>
      <c r="J62" s="2" t="str">
        <f aca="false">VLOOKUP(B62,[1]Soil!$A$2:$D$60,3,FALSE())</f>
        <v>Hlína</v>
      </c>
      <c r="K62" s="2" t="e">
        <f aca="false">VLOOKUP(D62,[1]LU!$A$2:$J$419,4,FALSE())</f>
        <v>#N/A</v>
      </c>
      <c r="L62" s="2" t="e">
        <f aca="false">VLOOKUP(D62,[1]LU!$A$2:$J$419,3,FALSE())</f>
        <v>#N/A</v>
      </c>
      <c r="M62" s="0" t="e">
        <f aca="false">VLOOKUP(D62,LU!$B$2:$O$27,14)</f>
        <v>#N/A</v>
      </c>
      <c r="N62" s="12" t="e">
        <f aca="false">VLOOKUP(C62,LU!A63:O87,15)</f>
        <v>#N/A</v>
      </c>
    </row>
    <row r="63" customFormat="false" ht="15" hidden="false" customHeight="false" outlineLevel="0" collapsed="false">
      <c r="A63" s="0" t="str">
        <f aca="false">_xlfn.CONCAT(B63,D63)</f>
        <v>LAZP</v>
      </c>
      <c r="B63" s="13" t="str">
        <f aca="false">VLOOKUP(F63,Soil!$A$2:$B$14,2)</f>
        <v>L</v>
      </c>
      <c r="C63" s="13" t="n">
        <f aca="false">C38</f>
        <v>12</v>
      </c>
      <c r="D63" s="12" t="str">
        <f aca="false">D38</f>
        <v>AZP</v>
      </c>
      <c r="E63" s="13"/>
      <c r="F63" s="15" t="n">
        <f aca="false">F38+1</f>
        <v>3</v>
      </c>
      <c r="G63" s="2" t="n">
        <f aca="false">IF(VLOOKUP(C63,LU!$A$2:$P$27,15,FALSE())=0,VLOOKUP(B63,Soil!$B$2:$R$14,16,FALSE())/(VLOOKUP(C63,LU!$A$2:$P$27,16,FALSE())),(VLOOKUP(C63,LU!$A$2:$P$27,16,FALSE())))</f>
        <v>100</v>
      </c>
      <c r="H63" s="2" t="n">
        <f aca="false">IF(VLOOKUP(C63,LU!$A$2:$O$27,15,FALSE()) = 0,VLOOKUP(B63,Soil!$B$2:R75,17,FALSE()),1)</f>
        <v>1</v>
      </c>
      <c r="I63" s="2" t="str">
        <f aca="false">VLOOKUP(B63,[1]Soil!$A$2:$D$60,2,FALSE())</f>
        <v>loam</v>
      </c>
      <c r="J63" s="2" t="str">
        <f aca="false">VLOOKUP(B63,[1]Soil!$A$2:$D$60,3,FALSE())</f>
        <v>Hlína</v>
      </c>
      <c r="K63" s="2" t="str">
        <f aca="false">VLOOKUP(D63,[1]LU!$A$2:$J$419,4,FALSE())</f>
        <v>Anthropogenic impermeable surfaces</v>
      </c>
      <c r="L63" s="2" t="str">
        <f aca="false">VLOOKUP(D63,[1]LU!$A$2:$J$419,3,FALSE())</f>
        <v>antropogenní a zpevněné plochy</v>
      </c>
      <c r="M63" s="0" t="e">
        <f aca="false">VLOOKUP(D63,LU!$B$2:$O$27,14)</f>
        <v>#N/A</v>
      </c>
      <c r="N63" s="12" t="e">
        <f aca="false">VLOOKUP(C63,LU!A64:O88,15)</f>
        <v>#N/A</v>
      </c>
    </row>
    <row r="64" customFormat="false" ht="15" hidden="false" customHeight="false" outlineLevel="0" collapsed="false">
      <c r="A64" s="0" t="str">
        <f aca="false">_xlfn.CONCAT(B64,D64)</f>
        <v>LAZPN</v>
      </c>
      <c r="B64" s="13" t="str">
        <f aca="false">VLOOKUP(F64,Soil!$A$2:$B$14,2)</f>
        <v>L</v>
      </c>
      <c r="C64" s="13" t="n">
        <f aca="false">C39</f>
        <v>13</v>
      </c>
      <c r="D64" s="12" t="str">
        <f aca="false">D39</f>
        <v>AZPN</v>
      </c>
      <c r="E64" s="13"/>
      <c r="F64" s="15" t="n">
        <f aca="false">F39+1</f>
        <v>3</v>
      </c>
      <c r="G64" s="2" t="n">
        <f aca="false">IF(VLOOKUP(C64,LU!$A$2:$P$27,15,FALSE())=0,VLOOKUP(B64,Soil!$B$2:$R$14,16,FALSE())/(VLOOKUP(C64,LU!$A$2:$P$27,16,FALSE())),(VLOOKUP(C64,LU!$A$2:$P$27,16,FALSE())))</f>
        <v>100</v>
      </c>
      <c r="H64" s="2" t="n">
        <f aca="false">IF(VLOOKUP(C64,LU!$A$2:$O$27,15,FALSE()) = 0,VLOOKUP(B64,Soil!$B$2:R76,17,FALSE()),1)</f>
        <v>1</v>
      </c>
      <c r="I64" s="2" t="str">
        <f aca="false">VLOOKUP(B64,[1]Soil!$A$2:$D$60,2,FALSE())</f>
        <v>loam</v>
      </c>
      <c r="J64" s="2" t="str">
        <f aca="false">VLOOKUP(B64,[1]Soil!$A$2:$D$60,3,FALSE())</f>
        <v>Hlína</v>
      </c>
      <c r="K64" s="2" t="e">
        <f aca="false">VLOOKUP(D64,[1]LU!$A$2:$J$419,4,FALSE())</f>
        <v>#N/A</v>
      </c>
      <c r="L64" s="2" t="e">
        <f aca="false">VLOOKUP(D64,[1]LU!$A$2:$J$419,3,FALSE())</f>
        <v>#N/A</v>
      </c>
      <c r="M64" s="0" t="e">
        <f aca="false">VLOOKUP(D64,LU!$B$2:$O$27,14)</f>
        <v>#N/A</v>
      </c>
      <c r="N64" s="12" t="e">
        <f aca="false">VLOOKUP(C64,LU!A65:O89,15)</f>
        <v>#N/A</v>
      </c>
    </row>
    <row r="65" customFormat="false" ht="15" hidden="false" customHeight="false" outlineLevel="0" collapsed="false">
      <c r="A65" s="0" t="str">
        <f aca="false">_xlfn.CONCAT(B65,D65)</f>
        <v>LAZPPL</v>
      </c>
      <c r="B65" s="13" t="str">
        <f aca="false">VLOOKUP(F65,Soil!$A$2:$B$14,2)</f>
        <v>L</v>
      </c>
      <c r="C65" s="13" t="n">
        <f aca="false">C40</f>
        <v>14</v>
      </c>
      <c r="D65" s="12" t="str">
        <f aca="false">D40</f>
        <v>AZPPL</v>
      </c>
      <c r="E65" s="13"/>
      <c r="F65" s="15" t="n">
        <f aca="false">F40+1</f>
        <v>3</v>
      </c>
      <c r="G65" s="2" t="n">
        <f aca="false">IF(VLOOKUP(C65,LU!$A$2:$P$27,15,FALSE())=0,VLOOKUP(B65,Soil!$B$2:$R$14,16,FALSE())/(VLOOKUP(C65,LU!$A$2:$P$27,16,FALSE())),(VLOOKUP(C65,LU!$A$2:$P$27,16,FALSE())))</f>
        <v>0.194</v>
      </c>
      <c r="H65" s="2" t="n">
        <f aca="false">IF(VLOOKUP(C65,LU!$A$2:$O$27,15,FALSE()) = 0,VLOOKUP(B65,Soil!$B$2:R77,17,FALSE()),1)</f>
        <v>0.248</v>
      </c>
      <c r="I65" s="2" t="str">
        <f aca="false">VLOOKUP(B65,[1]Soil!$A$2:$D$60,2,FALSE())</f>
        <v>loam</v>
      </c>
      <c r="J65" s="2" t="str">
        <f aca="false">VLOOKUP(B65,[1]Soil!$A$2:$D$60,3,FALSE())</f>
        <v>Hlína</v>
      </c>
      <c r="K65" s="2" t="e">
        <f aca="false">VLOOKUP(D65,[1]LU!$A$2:$J$419,4,FALSE())</f>
        <v>#N/A</v>
      </c>
      <c r="L65" s="2" t="e">
        <f aca="false">VLOOKUP(D65,[1]LU!$A$2:$J$419,3,FALSE())</f>
        <v>#N/A</v>
      </c>
      <c r="M65" s="0" t="e">
        <f aca="false">VLOOKUP(D65,LU!$B$2:$O$27,14)</f>
        <v>#N/A</v>
      </c>
      <c r="N65" s="12" t="e">
        <f aca="false">VLOOKUP(C65,LU!A66:O90,15)</f>
        <v>#N/A</v>
      </c>
    </row>
    <row r="66" customFormat="false" ht="15" hidden="false" customHeight="false" outlineLevel="0" collapsed="false">
      <c r="A66" s="0" t="str">
        <f aca="false">_xlfn.CONCAT(B66,D66)</f>
        <v>LAZPP</v>
      </c>
      <c r="B66" s="13" t="str">
        <f aca="false">VLOOKUP(F66,Soil!$A$2:$B$14,2)</f>
        <v>L</v>
      </c>
      <c r="C66" s="13" t="n">
        <f aca="false">C41</f>
        <v>15</v>
      </c>
      <c r="D66" s="12" t="str">
        <f aca="false">D41</f>
        <v>AZPP</v>
      </c>
      <c r="E66" s="13"/>
      <c r="F66" s="15" t="n">
        <f aca="false">F41+1</f>
        <v>3</v>
      </c>
      <c r="G66" s="2" t="n">
        <f aca="false">IF(VLOOKUP(C66,LU!$A$2:$P$27,15,FALSE())=0,VLOOKUP(B66,Soil!$B$2:$R$14,16,FALSE())/(VLOOKUP(C66,LU!$A$2:$P$27,16,FALSE())),(VLOOKUP(C66,LU!$A$2:$P$27,16,FALSE())))</f>
        <v>19.4</v>
      </c>
      <c r="H66" s="2" t="n">
        <f aca="false">IF(VLOOKUP(C66,LU!$A$2:$O$27,15,FALSE()) = 0,VLOOKUP(B66,Soil!$B$2:R78,17,FALSE()),1)</f>
        <v>0.248</v>
      </c>
      <c r="I66" s="2" t="str">
        <f aca="false">VLOOKUP(B66,[1]Soil!$A$2:$D$60,2,FALSE())</f>
        <v>loam</v>
      </c>
      <c r="J66" s="2" t="str">
        <f aca="false">VLOOKUP(B66,[1]Soil!$A$2:$D$60,3,FALSE())</f>
        <v>Hlína</v>
      </c>
      <c r="K66" s="2" t="e">
        <f aca="false">VLOOKUP(D66,[1]LU!$A$2:$J$419,4,FALSE())</f>
        <v>#N/A</v>
      </c>
      <c r="L66" s="2" t="e">
        <f aca="false">VLOOKUP(D66,[1]LU!$A$2:$J$419,3,FALSE())</f>
        <v>#N/A</v>
      </c>
      <c r="M66" s="0" t="e">
        <f aca="false">VLOOKUP(D66,LU!$B$2:$O$27,14)</f>
        <v>#N/A</v>
      </c>
      <c r="N66" s="12" t="e">
        <f aca="false">VLOOKUP(C66,LU!A67:O91,15)</f>
        <v>#N/A</v>
      </c>
    </row>
    <row r="67" customFormat="false" ht="15" hidden="false" customHeight="false" outlineLevel="0" collapsed="false">
      <c r="A67" s="0" t="str">
        <f aca="false">_xlfn.CONCAT(B67,D67)</f>
        <v>LETK</v>
      </c>
      <c r="B67" s="13" t="str">
        <f aca="false">VLOOKUP(F67,Soil!$A$2:$B$14,2)</f>
        <v>L</v>
      </c>
      <c r="C67" s="13" t="n">
        <f aca="false">C42</f>
        <v>16</v>
      </c>
      <c r="D67" s="12" t="str">
        <f aca="false">D42</f>
        <v>ETK</v>
      </c>
      <c r="E67" s="13"/>
      <c r="F67" s="15" t="n">
        <f aca="false">F42+1</f>
        <v>3</v>
      </c>
      <c r="G67" s="2" t="n">
        <f aca="false">IF(VLOOKUP(C67,LU!$A$2:$P$27,15,FALSE())=0,VLOOKUP(B67,Soil!$B$2:$R$14,16,FALSE())/(VLOOKUP(C67,LU!$A$2:$P$27,16,FALSE())),(VLOOKUP(C67,LU!$A$2:$P$27,16,FALSE())))</f>
        <v>19.4</v>
      </c>
      <c r="H67" s="2" t="n">
        <f aca="false">IF(VLOOKUP(C67,LU!$A$2:$O$27,15,FALSE()) = 0,VLOOKUP(B67,Soil!$B$2:R79,17,FALSE()),1)</f>
        <v>0.248</v>
      </c>
      <c r="I67" s="2" t="str">
        <f aca="false">VLOOKUP(B67,[1]Soil!$A$2:$D$60,2,FALSE())</f>
        <v>loam</v>
      </c>
      <c r="J67" s="2" t="str">
        <f aca="false">VLOOKUP(B67,[1]Soil!$A$2:$D$60,3,FALSE())</f>
        <v>Hlína</v>
      </c>
      <c r="K67" s="2" t="str">
        <f aca="false">VLOOKUP(D67,[1]LU!$A$2:$J$419,4,FALSE())</f>
        <v>Extensive vegetation</v>
      </c>
      <c r="L67" s="2" t="str">
        <f aca="false">VLOOKUP(D67,[1]LU!$A$2:$J$419,3,FALSE())</f>
        <v>extenzivní smíšené porosty</v>
      </c>
      <c r="M67" s="0" t="e">
        <f aca="false">VLOOKUP(D67,LU!$B$2:$O$27,14)</f>
        <v>#N/A</v>
      </c>
      <c r="N67" s="12" t="e">
        <f aca="false">VLOOKUP(C67,LU!A68:O92,15)</f>
        <v>#N/A</v>
      </c>
    </row>
    <row r="68" customFormat="false" ht="15" hidden="false" customHeight="false" outlineLevel="0" collapsed="false">
      <c r="A68" s="0" t="str">
        <f aca="false">_xlfn.CONCAT(B68,D68)</f>
        <v>LETK1</v>
      </c>
      <c r="B68" s="13" t="str">
        <f aca="false">VLOOKUP(F68,Soil!$A$2:$B$14,2)</f>
        <v>L</v>
      </c>
      <c r="C68" s="13" t="n">
        <f aca="false">C43</f>
        <v>17</v>
      </c>
      <c r="D68" s="12" t="str">
        <f aca="false">D43</f>
        <v>ETK1</v>
      </c>
      <c r="E68" s="13"/>
      <c r="F68" s="15" t="n">
        <f aca="false">F43+1</f>
        <v>3</v>
      </c>
      <c r="G68" s="2" t="n">
        <f aca="false">IF(VLOOKUP(C68,LU!$A$2:$P$27,15,FALSE())=0,VLOOKUP(B68,Soil!$B$2:$R$14,16,FALSE())/(VLOOKUP(C68,LU!$A$2:$P$27,16,FALSE())),(VLOOKUP(C68,LU!$A$2:$P$27,16,FALSE())))</f>
        <v>19.4</v>
      </c>
      <c r="H68" s="2" t="n">
        <f aca="false">IF(VLOOKUP(C68,LU!$A$2:$O$27,15,FALSE()) = 0,VLOOKUP(B68,Soil!$B$2:R80,17,FALSE()),1)</f>
        <v>0.248</v>
      </c>
      <c r="I68" s="2" t="str">
        <f aca="false">VLOOKUP(B68,[1]Soil!$A$2:$D$60,2,FALSE())</f>
        <v>loam</v>
      </c>
      <c r="J68" s="2" t="str">
        <f aca="false">VLOOKUP(B68,[1]Soil!$A$2:$D$60,3,FALSE())</f>
        <v>Hlína</v>
      </c>
      <c r="K68" s="2" t="e">
        <f aca="false">VLOOKUP(D68,[1]LU!$A$2:$J$419,4,FALSE())</f>
        <v>#N/A</v>
      </c>
      <c r="L68" s="2" t="e">
        <f aca="false">VLOOKUP(D68,[1]LU!$A$2:$J$419,3,FALSE())</f>
        <v>#N/A</v>
      </c>
      <c r="M68" s="0" t="e">
        <f aca="false">VLOOKUP(D68,LU!$B$2:$O$27,14)</f>
        <v>#N/A</v>
      </c>
      <c r="N68" s="12" t="e">
        <f aca="false">VLOOKUP(C68,LU!A69:O93,15)</f>
        <v>#N/A</v>
      </c>
    </row>
    <row r="69" customFormat="false" ht="15" hidden="false" customHeight="false" outlineLevel="0" collapsed="false">
      <c r="A69" s="0" t="str">
        <f aca="false">_xlfn.CONCAT(B69,D69)</f>
        <v>LETK2</v>
      </c>
      <c r="B69" s="13" t="str">
        <f aca="false">VLOOKUP(F69,Soil!$A$2:$B$14,2)</f>
        <v>L</v>
      </c>
      <c r="C69" s="13" t="n">
        <f aca="false">C44</f>
        <v>18</v>
      </c>
      <c r="D69" s="12" t="str">
        <f aca="false">D44</f>
        <v>ETK2</v>
      </c>
      <c r="E69" s="13"/>
      <c r="F69" s="15" t="n">
        <f aca="false">F44+1</f>
        <v>3</v>
      </c>
      <c r="G69" s="2" t="n">
        <f aca="false">IF(VLOOKUP(C69,LU!$A$2:$P$27,15,FALSE())=0,VLOOKUP(B69,Soil!$B$2:$R$14,16,FALSE())/(VLOOKUP(C69,LU!$A$2:$P$27,16,FALSE())),(VLOOKUP(C69,LU!$A$2:$P$27,16,FALSE())))</f>
        <v>19.4</v>
      </c>
      <c r="H69" s="2" t="n">
        <f aca="false">IF(VLOOKUP(C69,LU!$A$2:$O$27,15,FALSE()) = 0,VLOOKUP(B69,Soil!$B$2:R81,17,FALSE()),1)</f>
        <v>0.248</v>
      </c>
      <c r="I69" s="2" t="str">
        <f aca="false">VLOOKUP(B69,[1]Soil!$A$2:$D$60,2,FALSE())</f>
        <v>loam</v>
      </c>
      <c r="J69" s="2" t="str">
        <f aca="false">VLOOKUP(B69,[1]Soil!$A$2:$D$60,3,FALSE())</f>
        <v>Hlína</v>
      </c>
      <c r="K69" s="2" t="e">
        <f aca="false">VLOOKUP(D69,[1]LU!$A$2:$J$419,4,FALSE())</f>
        <v>#N/A</v>
      </c>
      <c r="L69" s="2" t="e">
        <f aca="false">VLOOKUP(D69,[1]LU!$A$2:$J$419,3,FALSE())</f>
        <v>#N/A</v>
      </c>
      <c r="M69" s="0" t="e">
        <f aca="false">VLOOKUP(D69,LU!$B$2:$O$27,14)</f>
        <v>#N/A</v>
      </c>
      <c r="N69" s="12" t="e">
        <f aca="false">VLOOKUP(C69,LU!A70:O94,15)</f>
        <v>#N/A</v>
      </c>
    </row>
    <row r="70" customFormat="false" ht="15" hidden="false" customHeight="false" outlineLevel="0" collapsed="false">
      <c r="A70" s="0" t="str">
        <f aca="false">_xlfn.CONCAT(B70,D70)</f>
        <v>LETK3</v>
      </c>
      <c r="B70" s="13" t="str">
        <f aca="false">VLOOKUP(F70,Soil!$A$2:$B$14,2)</f>
        <v>L</v>
      </c>
      <c r="C70" s="13" t="n">
        <f aca="false">C45</f>
        <v>19</v>
      </c>
      <c r="D70" s="12" t="str">
        <f aca="false">D45</f>
        <v>ETK3</v>
      </c>
      <c r="E70" s="13"/>
      <c r="F70" s="15" t="n">
        <f aca="false">F45+1</f>
        <v>3</v>
      </c>
      <c r="G70" s="2" t="n">
        <f aca="false">IF(VLOOKUP(C70,LU!$A$2:$P$27,15,FALSE())=0,VLOOKUP(B70,Soil!$B$2:$R$14,16,FALSE())/(VLOOKUP(C70,LU!$A$2:$P$27,16,FALSE())),(VLOOKUP(C70,LU!$A$2:$P$27,16,FALSE())))</f>
        <v>19.4</v>
      </c>
      <c r="H70" s="2" t="n">
        <f aca="false">IF(VLOOKUP(C70,LU!$A$2:$O$27,15,FALSE()) = 0,VLOOKUP(B70,Soil!$B$2:R82,17,FALSE()),1)</f>
        <v>0.248</v>
      </c>
      <c r="I70" s="2" t="str">
        <f aca="false">VLOOKUP(B70,[1]Soil!$A$2:$D$60,2,FALSE())</f>
        <v>loam</v>
      </c>
      <c r="J70" s="2" t="str">
        <f aca="false">VLOOKUP(B70,[1]Soil!$A$2:$D$60,3,FALSE())</f>
        <v>Hlína</v>
      </c>
      <c r="K70" s="2" t="e">
        <f aca="false">VLOOKUP(D70,[1]LU!$A$2:$J$419,4,FALSE())</f>
        <v>#N/A</v>
      </c>
      <c r="L70" s="2" t="e">
        <f aca="false">VLOOKUP(D70,[1]LU!$A$2:$J$419,3,FALSE())</f>
        <v>#N/A</v>
      </c>
      <c r="M70" s="0" t="e">
        <f aca="false">VLOOKUP(D70,LU!$B$2:$O$27,14)</f>
        <v>#N/A</v>
      </c>
      <c r="N70" s="12" t="e">
        <f aca="false">VLOOKUP(C70,LU!A71:O95,15)</f>
        <v>#N/A</v>
      </c>
    </row>
    <row r="71" customFormat="false" ht="15" hidden="false" customHeight="false" outlineLevel="0" collapsed="false">
      <c r="A71" s="0" t="str">
        <f aca="false">_xlfn.CONCAT(B71,D71)</f>
        <v>LVT</v>
      </c>
      <c r="B71" s="13" t="str">
        <f aca="false">VLOOKUP(F71,Soil!$A$2:$B$14,2)</f>
        <v>L</v>
      </c>
      <c r="C71" s="13" t="n">
        <f aca="false">C46</f>
        <v>20</v>
      </c>
      <c r="D71" s="12" t="str">
        <f aca="false">D46</f>
        <v>VT</v>
      </c>
      <c r="E71" s="13"/>
      <c r="F71" s="15" t="n">
        <f aca="false">F46+1</f>
        <v>3</v>
      </c>
      <c r="G71" s="2" t="n">
        <f aca="false">IF(VLOOKUP(C71,LU!$A$2:$P$27,15,FALSE())=0,VLOOKUP(B71,Soil!$B$2:$R$14,16,FALSE())/(VLOOKUP(C71,LU!$A$2:$P$27,16,FALSE())),(VLOOKUP(C71,LU!$A$2:$P$27,16,FALSE())))</f>
        <v>100</v>
      </c>
      <c r="H71" s="2" t="n">
        <f aca="false">IF(VLOOKUP(C71,LU!$A$2:$O$27,15,FALSE()) = 0,VLOOKUP(B71,Soil!$B$2:R83,17,FALSE()),1)</f>
        <v>1</v>
      </c>
      <c r="I71" s="2" t="str">
        <f aca="false">VLOOKUP(B71,[1]Soil!$A$2:$D$60,2,FALSE())</f>
        <v>loam</v>
      </c>
      <c r="J71" s="2" t="str">
        <f aca="false">VLOOKUP(B71,[1]Soil!$A$2:$D$60,3,FALSE())</f>
        <v>Hlína</v>
      </c>
      <c r="K71" s="2" t="e">
        <f aca="false">VLOOKUP(D71,[1]LU!$A$2:$J$419,4,FALSE())</f>
        <v>#N/A</v>
      </c>
      <c r="L71" s="2" t="e">
        <f aca="false">VLOOKUP(D71,[1]LU!$A$2:$J$419,3,FALSE())</f>
        <v>#N/A</v>
      </c>
      <c r="M71" s="0" t="n">
        <f aca="false">VLOOKUP(D71,LU!$B$2:$O$27,14)</f>
        <v>1</v>
      </c>
      <c r="N71" s="12" t="e">
        <f aca="false">VLOOKUP(C71,LU!A72:O96,15)</f>
        <v>#N/A</v>
      </c>
    </row>
    <row r="72" customFormat="false" ht="15" hidden="false" customHeight="false" outlineLevel="0" collapsed="false">
      <c r="A72" s="0" t="str">
        <f aca="false">_xlfn.CONCAT(B72,D72)</f>
        <v>LVP</v>
      </c>
      <c r="B72" s="13" t="str">
        <f aca="false">VLOOKUP(F72,Soil!$A$2:$B$14,2)</f>
        <v>L</v>
      </c>
      <c r="C72" s="13" t="n">
        <f aca="false">C47</f>
        <v>21</v>
      </c>
      <c r="D72" s="12" t="str">
        <f aca="false">D47</f>
        <v>VP</v>
      </c>
      <c r="E72" s="13"/>
      <c r="F72" s="15" t="n">
        <f aca="false">F47+1</f>
        <v>3</v>
      </c>
      <c r="G72" s="2" t="n">
        <f aca="false">IF(VLOOKUP(C72,LU!$A$2:$P$27,15,FALSE())=0,VLOOKUP(B72,Soil!$B$2:$R$14,16,FALSE())/(VLOOKUP(C72,LU!$A$2:$P$27,16,FALSE())),(VLOOKUP(C72,LU!$A$2:$P$27,16,FALSE())))</f>
        <v>100</v>
      </c>
      <c r="H72" s="2" t="n">
        <f aca="false">IF(VLOOKUP(C72,LU!$A$2:$O$27,15,FALSE()) = 0,VLOOKUP(B72,Soil!$B$2:R84,17,FALSE()),1)</f>
        <v>1</v>
      </c>
      <c r="I72" s="2" t="str">
        <f aca="false">VLOOKUP(B72,[1]Soil!$A$2:$D$60,2,FALSE())</f>
        <v>loam</v>
      </c>
      <c r="J72" s="2" t="str">
        <f aca="false">VLOOKUP(B72,[1]Soil!$A$2:$D$60,3,FALSE())</f>
        <v>Hlína</v>
      </c>
      <c r="K72" s="2" t="str">
        <f aca="false">VLOOKUP(D72,[1]LU!$A$2:$J$419,4,FALSE())</f>
        <v>Water</v>
      </c>
      <c r="L72" s="2" t="str">
        <f aca="false">VLOOKUP(D72,[1]LU!$A$2:$J$419,3,FALSE())</f>
        <v>vodní plochy</v>
      </c>
      <c r="M72" s="0" t="n">
        <f aca="false">VLOOKUP(D72,LU!$B$2:$O$27,14)</f>
        <v>0</v>
      </c>
      <c r="N72" s="12" t="e">
        <f aca="false">VLOOKUP(C72,LU!A73:O97,15)</f>
        <v>#N/A</v>
      </c>
    </row>
    <row r="73" customFormat="false" ht="15" hidden="false" customHeight="false" outlineLevel="0" collapsed="false">
      <c r="A73" s="0" t="str">
        <f aca="false">_xlfn.CONCAT(B73,D73)</f>
        <v>LTPT</v>
      </c>
      <c r="B73" s="13" t="str">
        <f aca="false">VLOOKUP(F73,Soil!$A$2:$B$14,2)</f>
        <v>L</v>
      </c>
      <c r="C73" s="13" t="n">
        <f aca="false">C48</f>
        <v>22</v>
      </c>
      <c r="D73" s="12" t="str">
        <f aca="false">D48</f>
        <v>TPT</v>
      </c>
      <c r="E73" s="13"/>
      <c r="F73" s="15" t="n">
        <f aca="false">F48+1</f>
        <v>3</v>
      </c>
      <c r="G73" s="2" t="n">
        <f aca="false">IF(VLOOKUP(C73,LU!$A$2:$P$27,15,FALSE())=0,VLOOKUP(B73,Soil!$B$2:$R$14,16,FALSE())/(VLOOKUP(C73,LU!$A$2:$P$27,16,FALSE())),(VLOOKUP(C73,LU!$A$2:$P$27,16,FALSE())))</f>
        <v>19.4</v>
      </c>
      <c r="H73" s="2" t="n">
        <f aca="false">IF(VLOOKUP(C73,LU!$A$2:$O$27,15,FALSE()) = 0,VLOOKUP(B73,Soil!$B$2:R85,17,FALSE()),1)</f>
        <v>0.248</v>
      </c>
      <c r="I73" s="2" t="str">
        <f aca="false">VLOOKUP(B73,[1]Soil!$A$2:$D$60,2,FALSE())</f>
        <v>loam</v>
      </c>
      <c r="J73" s="2" t="str">
        <f aca="false">VLOOKUP(B73,[1]Soil!$A$2:$D$60,3,FALSE())</f>
        <v>Hlína</v>
      </c>
      <c r="K73" s="2" t="e">
        <f aca="false">VLOOKUP(D73,[1]LU!$A$2:$J$419,4,FALSE())</f>
        <v>#N/A</v>
      </c>
      <c r="L73" s="2" t="e">
        <f aca="false">VLOOKUP(D73,[1]LU!$A$2:$J$419,3,FALSE())</f>
        <v>#N/A</v>
      </c>
      <c r="M73" s="0" t="n">
        <f aca="false">VLOOKUP(D73,LU!$B$2:$O$27,14)</f>
        <v>0</v>
      </c>
      <c r="N73" s="12" t="e">
        <f aca="false">VLOOKUP(C73,LU!A74:O98,15)</f>
        <v>#N/A</v>
      </c>
    </row>
    <row r="74" customFormat="false" ht="15" hidden="false" customHeight="false" outlineLevel="0" collapsed="false">
      <c r="A74" s="0" t="str">
        <f aca="false">_xlfn.CONCAT(B74,D74)</f>
        <v>LVPT</v>
      </c>
      <c r="B74" s="13" t="str">
        <f aca="false">VLOOKUP(F74,Soil!$A$2:$B$14,2)</f>
        <v>L</v>
      </c>
      <c r="C74" s="13" t="n">
        <f aca="false">C49</f>
        <v>23</v>
      </c>
      <c r="D74" s="12" t="str">
        <f aca="false">D49</f>
        <v>VPT</v>
      </c>
      <c r="E74" s="13"/>
      <c r="F74" s="15" t="n">
        <f aca="false">F49+1</f>
        <v>3</v>
      </c>
      <c r="G74" s="2" t="n">
        <f aca="false">IF(VLOOKUP(C74,LU!$A$2:$P$27,15,FALSE())=0,VLOOKUP(B74,Soil!$B$2:$R$14,16,FALSE())/(VLOOKUP(C74,LU!$A$2:$P$27,16,FALSE())),(VLOOKUP(C74,LU!$A$2:$P$27,16,FALSE())))</f>
        <v>100</v>
      </c>
      <c r="H74" s="2" t="n">
        <f aca="false">IF(VLOOKUP(C74,LU!$A$2:$O$27,15,FALSE()) = 0,VLOOKUP(B74,Soil!$B$2:R86,17,FALSE()),1)</f>
        <v>1</v>
      </c>
      <c r="I74" s="2" t="str">
        <f aca="false">VLOOKUP(B74,[1]Soil!$A$2:$D$60,2,FALSE())</f>
        <v>loam</v>
      </c>
      <c r="J74" s="2" t="str">
        <f aca="false">VLOOKUP(B74,[1]Soil!$A$2:$D$60,3,FALSE())</f>
        <v>Hlína</v>
      </c>
      <c r="K74" s="2" t="e">
        <f aca="false">VLOOKUP(D74,[1]LU!$A$2:$J$419,4,FALSE())</f>
        <v>#N/A</v>
      </c>
      <c r="L74" s="2" t="e">
        <f aca="false">VLOOKUP(D74,[1]LU!$A$2:$J$419,3,FALSE())</f>
        <v>#N/A</v>
      </c>
      <c r="M74" s="0" t="n">
        <f aca="false">VLOOKUP(D74,LU!$B$2:$O$27,14)</f>
        <v>0</v>
      </c>
      <c r="N74" s="12" t="e">
        <f aca="false">VLOOKUP(C74,LU!A75:O99,15)</f>
        <v>#N/A</v>
      </c>
    </row>
    <row r="75" customFormat="false" ht="15" hidden="false" customHeight="false" outlineLevel="0" collapsed="false">
      <c r="A75" s="0" t="str">
        <f aca="false">_xlfn.CONCAT(B75,D75)</f>
        <v>LMOK</v>
      </c>
      <c r="B75" s="13" t="str">
        <f aca="false">VLOOKUP(F75,Soil!$A$2:$B$14,2)</f>
        <v>L</v>
      </c>
      <c r="C75" s="13" t="n">
        <f aca="false">C50</f>
        <v>24</v>
      </c>
      <c r="D75" s="12" t="str">
        <f aca="false">D50</f>
        <v>MOK</v>
      </c>
      <c r="E75" s="13"/>
      <c r="F75" s="15" t="n">
        <f aca="false">F50+1</f>
        <v>3</v>
      </c>
      <c r="G75" s="2" t="n">
        <f aca="false">IF(VLOOKUP(C75,LU!$A$2:$P$27,15,FALSE())=0,VLOOKUP(B75,Soil!$B$2:$R$14,16,FALSE())/(VLOOKUP(C75,LU!$A$2:$P$27,16,FALSE())),(VLOOKUP(C75,LU!$A$2:$P$27,16,FALSE())))</f>
        <v>19.4</v>
      </c>
      <c r="H75" s="2" t="n">
        <f aca="false">IF(VLOOKUP(C75,LU!$A$2:$O$27,15,FALSE()) = 0,VLOOKUP(B75,Soil!$B$2:R87,17,FALSE()),1)</f>
        <v>0.248</v>
      </c>
      <c r="I75" s="2" t="str">
        <f aca="false">VLOOKUP(B75,[1]Soil!$A$2:$D$60,2,FALSE())</f>
        <v>loam</v>
      </c>
      <c r="J75" s="2" t="str">
        <f aca="false">VLOOKUP(B75,[1]Soil!$A$2:$D$60,3,FALSE())</f>
        <v>Hlína</v>
      </c>
      <c r="K75" s="2" t="e">
        <f aca="false">VLOOKUP(D75,[1]LU!$A$2:$J$419,4,FALSE())</f>
        <v>#N/A</v>
      </c>
      <c r="L75" s="2" t="e">
        <f aca="false">VLOOKUP(D75,[1]LU!$A$2:$J$419,3,FALSE())</f>
        <v>#N/A</v>
      </c>
      <c r="M75" s="0" t="e">
        <f aca="false">VLOOKUP(D75,LU!$B$2:$O$27,14)</f>
        <v>#N/A</v>
      </c>
      <c r="N75" s="12" t="e">
        <f aca="false">VLOOKUP(C75,LU!A76:O100,15)</f>
        <v>#N/A</v>
      </c>
    </row>
    <row r="76" customFormat="false" ht="15" hidden="false" customHeight="false" outlineLevel="0" collapsed="false">
      <c r="A76" s="0" t="str">
        <f aca="false">_xlfn.CONCAT(B76,D76)</f>
        <v>LRET</v>
      </c>
      <c r="B76" s="13" t="str">
        <f aca="false">VLOOKUP(F76,Soil!$A$2:$B$14,2)</f>
        <v>L</v>
      </c>
      <c r="C76" s="13" t="n">
        <f aca="false">C51</f>
        <v>25</v>
      </c>
      <c r="D76" s="12" t="str">
        <f aca="false">D51</f>
        <v>RET</v>
      </c>
      <c r="E76" s="13"/>
      <c r="F76" s="15" t="n">
        <f aca="false">F51+1</f>
        <v>3</v>
      </c>
      <c r="G76" s="2" t="n">
        <f aca="false">IF(VLOOKUP(C76,LU!$A$2:$P$27,15,FALSE())=0,VLOOKUP(B76,Soil!$B$2:$R$14,16,FALSE())/(VLOOKUP(C76,LU!$A$2:$P$27,16,FALSE())),(VLOOKUP(C76,LU!$A$2:$P$27,16,FALSE())))</f>
        <v>19.4</v>
      </c>
      <c r="H76" s="2" t="n">
        <f aca="false">IF(VLOOKUP(C76,LU!$A$2:$O$27,15,FALSE()) = 0,VLOOKUP(B76,Soil!$B$2:R88,17,FALSE()),1)</f>
        <v>0.248</v>
      </c>
      <c r="I76" s="2" t="str">
        <f aca="false">VLOOKUP(B76,[1]Soil!$A$2:$D$60,2,FALSE())</f>
        <v>loam</v>
      </c>
      <c r="J76" s="2" t="str">
        <f aca="false">VLOOKUP(B76,[1]Soil!$A$2:$D$60,3,FALSE())</f>
        <v>Hlína</v>
      </c>
      <c r="K76" s="2" t="e">
        <f aca="false">VLOOKUP(D76,[1]LU!$A$2:$J$419,4,FALSE())</f>
        <v>#N/A</v>
      </c>
      <c r="L76" s="2" t="e">
        <f aca="false">VLOOKUP(D76,[1]LU!$A$2:$J$419,3,FALSE())</f>
        <v>#N/A</v>
      </c>
      <c r="M76" s="0" t="n">
        <f aca="false">VLOOKUP(D76,LU!$B$2:$O$27,14)</f>
        <v>0</v>
      </c>
      <c r="N76" s="12" t="e">
        <f aca="false">VLOOKUP(C76,LU!A77:O101,15)</f>
        <v>#N/A</v>
      </c>
    </row>
    <row r="77" customFormat="false" ht="15" hidden="false" customHeight="false" outlineLevel="0" collapsed="false">
      <c r="A77" s="0" t="str">
        <f aca="false">_xlfn.CONCAT(B77,D77)</f>
        <v>LSAOP</v>
      </c>
      <c r="B77" s="13" t="str">
        <f aca="false">VLOOKUP(F77,Soil!$A$2:$B$14,2)</f>
        <v>LSA</v>
      </c>
      <c r="C77" s="13" t="n">
        <f aca="false">C52</f>
        <v>1</v>
      </c>
      <c r="D77" s="12" t="str">
        <f aca="false">D52</f>
        <v>OP</v>
      </c>
      <c r="E77" s="13"/>
      <c r="F77" s="15" t="n">
        <f aca="false">F52+1</f>
        <v>4</v>
      </c>
      <c r="G77" s="2" t="n">
        <f aca="false">IF(VLOOKUP(C77,LU!$A$2:$P$27,15,FALSE())=0,VLOOKUP(B77,Soil!$B$2:$R$14,16,FALSE())/(VLOOKUP(C77,LU!$A$2:$P$27,16,FALSE())),(VLOOKUP(C77,LU!$A$2:$P$27,16,FALSE())))</f>
        <v>9.1</v>
      </c>
      <c r="H77" s="2" t="n">
        <f aca="false">IF(VLOOKUP(C77,LU!$A$2:$O$27,15,FALSE()) = 0,VLOOKUP(B77,Soil!$B$2:R89,17,FALSE()),1)</f>
        <v>0.245</v>
      </c>
      <c r="I77" s="2" t="str">
        <f aca="false">VLOOKUP(B77,[1]Soil!$A$2:$D$60,2,FALSE())</f>
        <v>loamy sand</v>
      </c>
      <c r="J77" s="2" t="str">
        <f aca="false">VLOOKUP(B77,[1]Soil!$A$2:$D$60,3,FALSE())</f>
        <v>Hlinitý písek</v>
      </c>
      <c r="K77" s="2" t="str">
        <f aca="false">VLOOKUP(D77,[1]LU!$A$2:$J$419,4,FALSE())</f>
        <v>Arable land</v>
      </c>
      <c r="L77" s="2" t="str">
        <f aca="false">VLOOKUP(D77,[1]LU!$A$2:$J$419,3,FALSE())</f>
        <v>orná půda</v>
      </c>
      <c r="M77" s="0" t="n">
        <f aca="false">VLOOKUP(D77,LU!$B$2:$O$27,14)</f>
        <v>0</v>
      </c>
      <c r="N77" s="12" t="e">
        <f aca="false">VLOOKUP(C77,LU!A78:O102,15)</f>
        <v>#N/A</v>
      </c>
    </row>
    <row r="78" customFormat="false" ht="15" hidden="false" customHeight="false" outlineLevel="0" collapsed="false">
      <c r="A78" s="0" t="str">
        <f aca="false">_xlfn.CONCAT(B78,D78)</f>
        <v>LSAOPTP</v>
      </c>
      <c r="B78" s="13" t="str">
        <f aca="false">VLOOKUP(F78,Soil!$A$2:$B$14,2)</f>
        <v>LSA</v>
      </c>
      <c r="C78" s="13" t="n">
        <f aca="false">C53</f>
        <v>2</v>
      </c>
      <c r="D78" s="12" t="str">
        <f aca="false">D53</f>
        <v>OPTP</v>
      </c>
      <c r="E78" s="13"/>
      <c r="F78" s="15" t="n">
        <f aca="false">F53+1</f>
        <v>4</v>
      </c>
      <c r="G78" s="2" t="n">
        <f aca="false">IF(VLOOKUP(C78,LU!$A$2:$P$27,15,FALSE())=0,VLOOKUP(B78,Soil!$B$2:$R$14,16,FALSE())/(VLOOKUP(C78,LU!$A$2:$P$27,16,FALSE())),(VLOOKUP(C78,LU!$A$2:$P$27,16,FALSE())))</f>
        <v>18.2</v>
      </c>
      <c r="H78" s="2" t="n">
        <f aca="false">IF(VLOOKUP(C78,LU!$A$2:$O$27,15,FALSE()) = 0,VLOOKUP(B78,Soil!$B$2:R90,17,FALSE()),1)</f>
        <v>0.245</v>
      </c>
      <c r="I78" s="2" t="str">
        <f aca="false">VLOOKUP(B78,[1]Soil!$A$2:$D$60,2,FALSE())</f>
        <v>loamy sand</v>
      </c>
      <c r="J78" s="2" t="str">
        <f aca="false">VLOOKUP(B78,[1]Soil!$A$2:$D$60,3,FALSE())</f>
        <v>Hlinitý písek</v>
      </c>
      <c r="K78" s="2" t="e">
        <f aca="false">VLOOKUP(D78,[1]LU!$A$2:$J$419,4,FALSE())</f>
        <v>#N/A</v>
      </c>
      <c r="L78" s="2" t="e">
        <f aca="false">VLOOKUP(D78,[1]LU!$A$2:$J$419,3,FALSE())</f>
        <v>#N/A</v>
      </c>
      <c r="M78" s="0" t="n">
        <f aca="false">VLOOKUP(D78,LU!$B$2:$O$27,14)</f>
        <v>0</v>
      </c>
      <c r="N78" s="12" t="e">
        <f aca="false">VLOOKUP(C78,LU!A79:O103,15)</f>
        <v>#N/A</v>
      </c>
    </row>
    <row r="79" customFormat="false" ht="15" hidden="false" customHeight="false" outlineLevel="0" collapsed="false">
      <c r="A79" s="0" t="str">
        <f aca="false">_xlfn.CONCAT(B79,D79)</f>
        <v>LSAOPSR</v>
      </c>
      <c r="B79" s="13" t="str">
        <f aca="false">VLOOKUP(F79,Soil!$A$2:$B$14,2)</f>
        <v>LSA</v>
      </c>
      <c r="C79" s="13" t="n">
        <f aca="false">C54</f>
        <v>3</v>
      </c>
      <c r="D79" s="12" t="str">
        <f aca="false">D54</f>
        <v>OPSR</v>
      </c>
      <c r="E79" s="13"/>
      <c r="F79" s="15" t="n">
        <f aca="false">F54+1</f>
        <v>4</v>
      </c>
      <c r="G79" s="2" t="n">
        <f aca="false">IF(VLOOKUP(C79,LU!$A$2:$P$27,15,FALSE())=0,VLOOKUP(B79,Soil!$B$2:$R$14,16,FALSE())/(VLOOKUP(C79,LU!$A$2:$P$27,16,FALSE())),(VLOOKUP(C79,LU!$A$2:$P$27,16,FALSE())))</f>
        <v>7.28</v>
      </c>
      <c r="H79" s="2" t="n">
        <f aca="false">IF(VLOOKUP(C79,LU!$A$2:$O$27,15,FALSE()) = 0,VLOOKUP(B79,Soil!$B$2:R91,17,FALSE()),1)</f>
        <v>0.245</v>
      </c>
      <c r="I79" s="2" t="str">
        <f aca="false">VLOOKUP(B79,[1]Soil!$A$2:$D$60,2,FALSE())</f>
        <v>loamy sand</v>
      </c>
      <c r="J79" s="2" t="str">
        <f aca="false">VLOOKUP(B79,[1]Soil!$A$2:$D$60,3,FALSE())</f>
        <v>Hlinitý písek</v>
      </c>
      <c r="K79" s="2" t="e">
        <f aca="false">VLOOKUP(D79,[1]LU!$A$2:$J$419,4,FALSE())</f>
        <v>#N/A</v>
      </c>
      <c r="L79" s="2" t="e">
        <f aca="false">VLOOKUP(D79,[1]LU!$A$2:$J$419,3,FALSE())</f>
        <v>#N/A</v>
      </c>
      <c r="M79" s="0" t="n">
        <f aca="false">VLOOKUP(D79,LU!$B$2:$O$27,14)</f>
        <v>0</v>
      </c>
      <c r="N79" s="12" t="e">
        <f aca="false">VLOOKUP(C79,LU!A80:O104,15)</f>
        <v>#N/A</v>
      </c>
    </row>
    <row r="80" customFormat="false" ht="15" hidden="false" customHeight="false" outlineLevel="0" collapsed="false">
      <c r="A80" s="0" t="str">
        <f aca="false">_xlfn.CONCAT(B80,D80)</f>
        <v>LSAOPUR</v>
      </c>
      <c r="B80" s="13" t="str">
        <f aca="false">VLOOKUP(F80,Soil!$A$2:$B$14,2)</f>
        <v>LSA</v>
      </c>
      <c r="C80" s="13" t="n">
        <f aca="false">C55</f>
        <v>4</v>
      </c>
      <c r="D80" s="12" t="str">
        <f aca="false">D55</f>
        <v>OPUR</v>
      </c>
      <c r="E80" s="13"/>
      <c r="F80" s="15" t="n">
        <f aca="false">F55+1</f>
        <v>4</v>
      </c>
      <c r="G80" s="2" t="n">
        <f aca="false">IF(VLOOKUP(C80,LU!$A$2:$P$27,15,FALSE())=0,VLOOKUP(B80,Soil!$B$2:$R$14,16,FALSE())/(VLOOKUP(C80,LU!$A$2:$P$27,16,FALSE())),(VLOOKUP(C80,LU!$A$2:$P$27,16,FALSE())))</f>
        <v>9.1</v>
      </c>
      <c r="H80" s="2" t="n">
        <f aca="false">IF(VLOOKUP(C80,LU!$A$2:$O$27,15,FALSE()) = 0,VLOOKUP(B80,Soil!$B$2:R92,17,FALSE()),1)</f>
        <v>0.245</v>
      </c>
      <c r="I80" s="2" t="str">
        <f aca="false">VLOOKUP(B80,[1]Soil!$A$2:$D$60,2,FALSE())</f>
        <v>loamy sand</v>
      </c>
      <c r="J80" s="2" t="str">
        <f aca="false">VLOOKUP(B80,[1]Soil!$A$2:$D$60,3,FALSE())</f>
        <v>Hlinitý písek</v>
      </c>
      <c r="K80" s="2" t="e">
        <f aca="false">VLOOKUP(D80,[1]LU!$A$2:$J$419,4,FALSE())</f>
        <v>#N/A</v>
      </c>
      <c r="L80" s="2" t="e">
        <f aca="false">VLOOKUP(D80,[1]LU!$A$2:$J$419,3,FALSE())</f>
        <v>#N/A</v>
      </c>
      <c r="M80" s="0" t="n">
        <f aca="false">VLOOKUP(D80,LU!$B$2:$O$27,14)</f>
        <v>0</v>
      </c>
      <c r="N80" s="12" t="e">
        <f aca="false">VLOOKUP(C80,LU!A81:O105,15)</f>
        <v>#N/A</v>
      </c>
    </row>
    <row r="81" customFormat="false" ht="15" hidden="false" customHeight="false" outlineLevel="0" collapsed="false">
      <c r="A81" s="0" t="str">
        <f aca="false">_xlfn.CONCAT(B81,D81)</f>
        <v>LSAOPU</v>
      </c>
      <c r="B81" s="13" t="str">
        <f aca="false">VLOOKUP(F81,Soil!$A$2:$B$14,2)</f>
        <v>LSA</v>
      </c>
      <c r="C81" s="13" t="n">
        <f aca="false">C56</f>
        <v>5</v>
      </c>
      <c r="D81" s="12" t="str">
        <f aca="false">D56</f>
        <v>OPU</v>
      </c>
      <c r="E81" s="13"/>
      <c r="F81" s="15" t="n">
        <f aca="false">F56+1</f>
        <v>4</v>
      </c>
      <c r="G81" s="2" t="n">
        <f aca="false">IF(VLOOKUP(C81,LU!$A$2:$P$27,15,FALSE())=0,VLOOKUP(B81,Soil!$B$2:$R$14,16,FALSE())/(VLOOKUP(C81,LU!$A$2:$P$27,16,FALSE())),(VLOOKUP(C81,LU!$A$2:$P$27,16,FALSE())))</f>
        <v>6.06666666666667</v>
      </c>
      <c r="H81" s="2" t="n">
        <f aca="false">IF(VLOOKUP(C81,LU!$A$2:$O$27,15,FALSE()) = 0,VLOOKUP(B81,Soil!$B$2:R93,17,FALSE()),1)</f>
        <v>0.245</v>
      </c>
      <c r="I81" s="2" t="str">
        <f aca="false">VLOOKUP(B81,[1]Soil!$A$2:$D$60,2,FALSE())</f>
        <v>loamy sand</v>
      </c>
      <c r="J81" s="2" t="str">
        <f aca="false">VLOOKUP(B81,[1]Soil!$A$2:$D$60,3,FALSE())</f>
        <v>Hlinitý písek</v>
      </c>
      <c r="K81" s="2" t="e">
        <f aca="false">VLOOKUP(D81,[1]LU!$A$2:$J$419,4,FALSE())</f>
        <v>#N/A</v>
      </c>
      <c r="L81" s="2" t="e">
        <f aca="false">VLOOKUP(D81,[1]LU!$A$2:$J$419,3,FALSE())</f>
        <v>#N/A</v>
      </c>
      <c r="M81" s="0" t="n">
        <f aca="false">VLOOKUP(D81,LU!$B$2:$O$27,14)</f>
        <v>0</v>
      </c>
      <c r="N81" s="12" t="e">
        <f aca="false">VLOOKUP(C81,LU!A82:O106,15)</f>
        <v>#N/A</v>
      </c>
    </row>
    <row r="82" customFormat="false" ht="15" hidden="false" customHeight="false" outlineLevel="0" collapsed="false">
      <c r="A82" s="0" t="str">
        <f aca="false">_xlfn.CONCAT(B82,D82)</f>
        <v>LSATP</v>
      </c>
      <c r="B82" s="13" t="str">
        <f aca="false">VLOOKUP(F82,Soil!$A$2:$B$14,2)</f>
        <v>LSA</v>
      </c>
      <c r="C82" s="13" t="n">
        <f aca="false">C57</f>
        <v>6</v>
      </c>
      <c r="D82" s="12" t="str">
        <f aca="false">D57</f>
        <v>TP</v>
      </c>
      <c r="E82" s="13"/>
      <c r="F82" s="15" t="n">
        <f aca="false">F57+1</f>
        <v>4</v>
      </c>
      <c r="G82" s="2" t="n">
        <f aca="false">IF(VLOOKUP(C82,LU!$A$2:$P$27,15,FALSE())=0,VLOOKUP(B82,Soil!$B$2:$R$14,16,FALSE())/(VLOOKUP(C82,LU!$A$2:$P$27,16,FALSE())),(VLOOKUP(C82,LU!$A$2:$P$27,16,FALSE())))</f>
        <v>18.2</v>
      </c>
      <c r="H82" s="2" t="n">
        <f aca="false">IF(VLOOKUP(C82,LU!$A$2:$O$27,15,FALSE()) = 0,VLOOKUP(B82,Soil!$B$2:R94,17,FALSE()),1)</f>
        <v>0.245</v>
      </c>
      <c r="I82" s="2" t="str">
        <f aca="false">VLOOKUP(B82,[1]Soil!$A$2:$D$60,2,FALSE())</f>
        <v>loamy sand</v>
      </c>
      <c r="J82" s="2" t="str">
        <f aca="false">VLOOKUP(B82,[1]Soil!$A$2:$D$60,3,FALSE())</f>
        <v>Hlinitý písek</v>
      </c>
      <c r="K82" s="2" t="str">
        <f aca="false">VLOOKUP(D82,[1]LU!$A$2:$J$419,4,FALSE())</f>
        <v>Grass</v>
      </c>
      <c r="L82" s="2" t="str">
        <f aca="false">VLOOKUP(D82,[1]LU!$A$2:$J$419,3,FALSE())</f>
        <v>travní porost</v>
      </c>
      <c r="M82" s="0" t="n">
        <f aca="false">VLOOKUP(D82,LU!$B$2:$O$27,14)</f>
        <v>0</v>
      </c>
      <c r="N82" s="12" t="e">
        <f aca="false">VLOOKUP(C82,LU!A83:O107,15)</f>
        <v>#N/A</v>
      </c>
    </row>
    <row r="83" customFormat="false" ht="15" hidden="false" customHeight="false" outlineLevel="0" collapsed="false">
      <c r="A83" s="0" t="str">
        <f aca="false">_xlfn.CONCAT(B83,D83)</f>
        <v>LSALP</v>
      </c>
      <c r="B83" s="13" t="str">
        <f aca="false">VLOOKUP(F83,Soil!$A$2:$B$14,2)</f>
        <v>LSA</v>
      </c>
      <c r="C83" s="13" t="n">
        <f aca="false">C58</f>
        <v>7</v>
      </c>
      <c r="D83" s="12" t="str">
        <f aca="false">D58</f>
        <v>LP</v>
      </c>
      <c r="E83" s="13"/>
      <c r="F83" s="15" t="n">
        <f aca="false">F58+1</f>
        <v>4</v>
      </c>
      <c r="G83" s="2" t="n">
        <f aca="false">IF(VLOOKUP(C83,LU!$A$2:$P$27,15,FALSE())=0,VLOOKUP(B83,Soil!$B$2:$R$14,16,FALSE())/(VLOOKUP(C83,LU!$A$2:$P$27,16,FALSE())),(VLOOKUP(C83,LU!$A$2:$P$27,16,FALSE())))</f>
        <v>18.2</v>
      </c>
      <c r="H83" s="2" t="n">
        <f aca="false">IF(VLOOKUP(C83,LU!$A$2:$O$27,15,FALSE()) = 0,VLOOKUP(B83,Soil!$B$2:R95,17,FALSE()),1)</f>
        <v>0.245</v>
      </c>
      <c r="I83" s="2" t="str">
        <f aca="false">VLOOKUP(B83,[1]Soil!$A$2:$D$60,2,FALSE())</f>
        <v>loamy sand</v>
      </c>
      <c r="J83" s="2" t="str">
        <f aca="false">VLOOKUP(B83,[1]Soil!$A$2:$D$60,3,FALSE())</f>
        <v>Hlinitý písek</v>
      </c>
      <c r="K83" s="2" t="str">
        <f aca="false">VLOOKUP(D83,[1]LU!$A$2:$J$419,4,FALSE())</f>
        <v>Forest</v>
      </c>
      <c r="L83" s="2" t="str">
        <f aca="false">VLOOKUP(D83,[1]LU!$A$2:$J$419,3,FALSE())</f>
        <v>lesní porost</v>
      </c>
      <c r="M83" s="0" t="e">
        <f aca="false">VLOOKUP(D83,LU!$B$2:$O$27,14)</f>
        <v>#N/A</v>
      </c>
      <c r="N83" s="12" t="e">
        <f aca="false">VLOOKUP(C83,LU!A84:O108,15)</f>
        <v>#N/A</v>
      </c>
    </row>
    <row r="84" customFormat="false" ht="15" hidden="false" customHeight="false" outlineLevel="0" collapsed="false">
      <c r="A84" s="0" t="str">
        <f aca="false">_xlfn.CONCAT(B84,D84)</f>
        <v>LSALPL</v>
      </c>
      <c r="B84" s="13" t="str">
        <f aca="false">VLOOKUP(F84,Soil!$A$2:$B$14,2)</f>
        <v>LSA</v>
      </c>
      <c r="C84" s="13" t="n">
        <f aca="false">C59</f>
        <v>8</v>
      </c>
      <c r="D84" s="12" t="str">
        <f aca="false">D59</f>
        <v>LPL</v>
      </c>
      <c r="E84" s="13"/>
      <c r="F84" s="15" t="n">
        <f aca="false">F59+1</f>
        <v>4</v>
      </c>
      <c r="G84" s="2" t="n">
        <f aca="false">IF(VLOOKUP(C84,LU!$A$2:$P$27,15,FALSE())=0,VLOOKUP(B84,Soil!$B$2:$R$14,16,FALSE())/(VLOOKUP(C84,LU!$A$2:$P$27,16,FALSE())),(VLOOKUP(C84,LU!$A$2:$P$27,16,FALSE())))</f>
        <v>18.2</v>
      </c>
      <c r="H84" s="2" t="n">
        <f aca="false">IF(VLOOKUP(C84,LU!$A$2:$O$27,15,FALSE()) = 0,VLOOKUP(B84,Soil!$B$2:R96,17,FALSE()),1)</f>
        <v>0.245</v>
      </c>
      <c r="I84" s="2" t="str">
        <f aca="false">VLOOKUP(B84,[1]Soil!$A$2:$D$60,2,FALSE())</f>
        <v>loamy sand</v>
      </c>
      <c r="J84" s="2" t="str">
        <f aca="false">VLOOKUP(B84,[1]Soil!$A$2:$D$60,3,FALSE())</f>
        <v>Hlinitý písek</v>
      </c>
      <c r="K84" s="2" t="e">
        <f aca="false">VLOOKUP(D84,[1]LU!$A$2:$J$419,4,FALSE())</f>
        <v>#N/A</v>
      </c>
      <c r="L84" s="2" t="e">
        <f aca="false">VLOOKUP(D84,[1]LU!$A$2:$J$419,3,FALSE())</f>
        <v>#N/A</v>
      </c>
      <c r="M84" s="0" t="e">
        <f aca="false">VLOOKUP(D84,LU!$B$2:$O$27,14)</f>
        <v>#N/A</v>
      </c>
      <c r="N84" s="12" t="e">
        <f aca="false">VLOOKUP(C84,LU!A85:O109,15)</f>
        <v>#N/A</v>
      </c>
    </row>
    <row r="85" customFormat="false" ht="15" hidden="false" customHeight="false" outlineLevel="0" collapsed="false">
      <c r="A85" s="0" t="str">
        <f aca="false">_xlfn.CONCAT(B85,D85)</f>
        <v>LSALPJ</v>
      </c>
      <c r="B85" s="13" t="str">
        <f aca="false">VLOOKUP(F85,Soil!$A$2:$B$14,2)</f>
        <v>LSA</v>
      </c>
      <c r="C85" s="13" t="n">
        <f aca="false">C60</f>
        <v>9</v>
      </c>
      <c r="D85" s="12" t="str">
        <f aca="false">D60</f>
        <v>LPJ</v>
      </c>
      <c r="E85" s="13"/>
      <c r="F85" s="15" t="n">
        <f aca="false">F60+1</f>
        <v>4</v>
      </c>
      <c r="G85" s="2" t="n">
        <f aca="false">IF(VLOOKUP(C85,LU!$A$2:$P$27,15,FALSE())=0,VLOOKUP(B85,Soil!$B$2:$R$14,16,FALSE())/(VLOOKUP(C85,LU!$A$2:$P$27,16,FALSE())),(VLOOKUP(C85,LU!$A$2:$P$27,16,FALSE())))</f>
        <v>18.2</v>
      </c>
      <c r="H85" s="2" t="n">
        <f aca="false">IF(VLOOKUP(C85,LU!$A$2:$O$27,15,FALSE()) = 0,VLOOKUP(B85,Soil!$B$2:R97,17,FALSE()),1)</f>
        <v>0.245</v>
      </c>
      <c r="I85" s="2" t="str">
        <f aca="false">VLOOKUP(B85,[1]Soil!$A$2:$D$60,2,FALSE())</f>
        <v>loamy sand</v>
      </c>
      <c r="J85" s="2" t="str">
        <f aca="false">VLOOKUP(B85,[1]Soil!$A$2:$D$60,3,FALSE())</f>
        <v>Hlinitý písek</v>
      </c>
      <c r="K85" s="2" t="e">
        <f aca="false">VLOOKUP(D85,[1]LU!$A$2:$J$419,4,FALSE())</f>
        <v>#N/A</v>
      </c>
      <c r="L85" s="2" t="e">
        <f aca="false">VLOOKUP(D85,[1]LU!$A$2:$J$419,3,FALSE())</f>
        <v>#N/A</v>
      </c>
      <c r="M85" s="0" t="e">
        <f aca="false">VLOOKUP(D85,LU!$B$2:$O$27,14)</f>
        <v>#N/A</v>
      </c>
      <c r="N85" s="12" t="e">
        <f aca="false">VLOOKUP(C85,LU!A86:O110,15)</f>
        <v>#N/A</v>
      </c>
    </row>
    <row r="86" customFormat="false" ht="15" hidden="false" customHeight="false" outlineLevel="0" collapsed="false">
      <c r="A86" s="0" t="str">
        <f aca="false">_xlfn.CONCAT(B86,D86)</f>
        <v>LSALPS</v>
      </c>
      <c r="B86" s="13" t="str">
        <f aca="false">VLOOKUP(F86,Soil!$A$2:$B$14,2)</f>
        <v>LSA</v>
      </c>
      <c r="C86" s="13" t="n">
        <f aca="false">C61</f>
        <v>10</v>
      </c>
      <c r="D86" s="12" t="str">
        <f aca="false">D61</f>
        <v>LPS</v>
      </c>
      <c r="E86" s="13"/>
      <c r="F86" s="15" t="n">
        <f aca="false">F61+1</f>
        <v>4</v>
      </c>
      <c r="G86" s="2" t="n">
        <f aca="false">IF(VLOOKUP(C86,LU!$A$2:$P$27,15,FALSE())=0,VLOOKUP(B86,Soil!$B$2:$R$14,16,FALSE())/(VLOOKUP(C86,LU!$A$2:$P$27,16,FALSE())),(VLOOKUP(C86,LU!$A$2:$P$27,16,FALSE())))</f>
        <v>18.2</v>
      </c>
      <c r="H86" s="2" t="n">
        <f aca="false">IF(VLOOKUP(C86,LU!$A$2:$O$27,15,FALSE()) = 0,VLOOKUP(B86,Soil!$B$2:R98,17,FALSE()),1)</f>
        <v>0.245</v>
      </c>
      <c r="I86" s="2" t="str">
        <f aca="false">VLOOKUP(B86,[1]Soil!$A$2:$D$60,2,FALSE())</f>
        <v>loamy sand</v>
      </c>
      <c r="J86" s="2" t="str">
        <f aca="false">VLOOKUP(B86,[1]Soil!$A$2:$D$60,3,FALSE())</f>
        <v>Hlinitý písek</v>
      </c>
      <c r="K86" s="2" t="e">
        <f aca="false">VLOOKUP(D86,[1]LU!$A$2:$J$419,4,FALSE())</f>
        <v>#N/A</v>
      </c>
      <c r="L86" s="2" t="e">
        <f aca="false">VLOOKUP(D86,[1]LU!$A$2:$J$419,3,FALSE())</f>
        <v>#N/A</v>
      </c>
      <c r="M86" s="0" t="e">
        <f aca="false">VLOOKUP(D86,LU!$B$2:$O$27,14)</f>
        <v>#N/A</v>
      </c>
      <c r="N86" s="12" t="e">
        <f aca="false">VLOOKUP(C86,LU!A87:O111,15)</f>
        <v>#N/A</v>
      </c>
    </row>
    <row r="87" customFormat="false" ht="15" hidden="false" customHeight="false" outlineLevel="0" collapsed="false">
      <c r="A87" s="0" t="str">
        <f aca="false">_xlfn.CONCAT(B87,D87)</f>
        <v>LSALPK</v>
      </c>
      <c r="B87" s="13" t="str">
        <f aca="false">VLOOKUP(F87,Soil!$A$2:$B$14,2)</f>
        <v>LSA</v>
      </c>
      <c r="C87" s="13" t="n">
        <f aca="false">C62</f>
        <v>11</v>
      </c>
      <c r="D87" s="12" t="str">
        <f aca="false">D62</f>
        <v>LPK</v>
      </c>
      <c r="E87" s="13"/>
      <c r="F87" s="15" t="n">
        <f aca="false">F62+1</f>
        <v>4</v>
      </c>
      <c r="G87" s="2" t="n">
        <f aca="false">IF(VLOOKUP(C87,LU!$A$2:$P$27,15,FALSE())=0,VLOOKUP(B87,Soil!$B$2:$R$14,16,FALSE())/(VLOOKUP(C87,LU!$A$2:$P$27,16,FALSE())),(VLOOKUP(C87,LU!$A$2:$P$27,16,FALSE())))</f>
        <v>18.2</v>
      </c>
      <c r="H87" s="2" t="n">
        <f aca="false">IF(VLOOKUP(C87,LU!$A$2:$O$27,15,FALSE()) = 0,VLOOKUP(B87,Soil!$B$2:R99,17,FALSE()),1)</f>
        <v>0.245</v>
      </c>
      <c r="I87" s="2" t="str">
        <f aca="false">VLOOKUP(B87,[1]Soil!$A$2:$D$60,2,FALSE())</f>
        <v>loamy sand</v>
      </c>
      <c r="J87" s="2" t="str">
        <f aca="false">VLOOKUP(B87,[1]Soil!$A$2:$D$60,3,FALSE())</f>
        <v>Hlinitý písek</v>
      </c>
      <c r="K87" s="2" t="e">
        <f aca="false">VLOOKUP(D87,[1]LU!$A$2:$J$419,4,FALSE())</f>
        <v>#N/A</v>
      </c>
      <c r="L87" s="2" t="e">
        <f aca="false">VLOOKUP(D87,[1]LU!$A$2:$J$419,3,FALSE())</f>
        <v>#N/A</v>
      </c>
      <c r="M87" s="0" t="e">
        <f aca="false">VLOOKUP(D87,LU!$B$2:$O$27,14)</f>
        <v>#N/A</v>
      </c>
      <c r="N87" s="12" t="e">
        <f aca="false">VLOOKUP(C87,LU!A88:O112,15)</f>
        <v>#N/A</v>
      </c>
    </row>
    <row r="88" customFormat="false" ht="15" hidden="false" customHeight="false" outlineLevel="0" collapsed="false">
      <c r="A88" s="0" t="str">
        <f aca="false">_xlfn.CONCAT(B88,D88)</f>
        <v>LSAAZP</v>
      </c>
      <c r="B88" s="13" t="str">
        <f aca="false">VLOOKUP(F88,Soil!$A$2:$B$14,2)</f>
        <v>LSA</v>
      </c>
      <c r="C88" s="13" t="n">
        <f aca="false">C63</f>
        <v>12</v>
      </c>
      <c r="D88" s="12" t="str">
        <f aca="false">D63</f>
        <v>AZP</v>
      </c>
      <c r="E88" s="13"/>
      <c r="F88" s="15" t="n">
        <f aca="false">F63+1</f>
        <v>4</v>
      </c>
      <c r="G88" s="2" t="n">
        <f aca="false">IF(VLOOKUP(C88,LU!$A$2:$P$27,15,FALSE())=0,VLOOKUP(B88,Soil!$B$2:$R$14,16,FALSE())/(VLOOKUP(C88,LU!$A$2:$P$27,16,FALSE())),(VLOOKUP(C88,LU!$A$2:$P$27,16,FALSE())))</f>
        <v>100</v>
      </c>
      <c r="H88" s="2" t="n">
        <f aca="false">IF(VLOOKUP(C88,LU!$A$2:$O$27,15,FALSE()) = 0,VLOOKUP(B88,Soil!$B$2:R100,17,FALSE()),1)</f>
        <v>1</v>
      </c>
      <c r="I88" s="2" t="str">
        <f aca="false">VLOOKUP(B88,[1]Soil!$A$2:$D$60,2,FALSE())</f>
        <v>loamy sand</v>
      </c>
      <c r="J88" s="2" t="str">
        <f aca="false">VLOOKUP(B88,[1]Soil!$A$2:$D$60,3,FALSE())</f>
        <v>Hlinitý písek</v>
      </c>
      <c r="K88" s="2" t="str">
        <f aca="false">VLOOKUP(D88,[1]LU!$A$2:$J$419,4,FALSE())</f>
        <v>Anthropogenic impermeable surfaces</v>
      </c>
      <c r="L88" s="2" t="str">
        <f aca="false">VLOOKUP(D88,[1]LU!$A$2:$J$419,3,FALSE())</f>
        <v>antropogenní a zpevněné plochy</v>
      </c>
      <c r="M88" s="0" t="e">
        <f aca="false">VLOOKUP(D88,LU!$B$2:$O$27,14)</f>
        <v>#N/A</v>
      </c>
      <c r="N88" s="12" t="e">
        <f aca="false">VLOOKUP(C88,LU!A89:O113,15)</f>
        <v>#N/A</v>
      </c>
    </row>
    <row r="89" customFormat="false" ht="15" hidden="false" customHeight="false" outlineLevel="0" collapsed="false">
      <c r="A89" s="0" t="str">
        <f aca="false">_xlfn.CONCAT(B89,D89)</f>
        <v>LSAAZPN</v>
      </c>
      <c r="B89" s="13" t="str">
        <f aca="false">VLOOKUP(F89,Soil!$A$2:$B$14,2)</f>
        <v>LSA</v>
      </c>
      <c r="C89" s="13" t="n">
        <f aca="false">C64</f>
        <v>13</v>
      </c>
      <c r="D89" s="12" t="str">
        <f aca="false">D64</f>
        <v>AZPN</v>
      </c>
      <c r="E89" s="13"/>
      <c r="F89" s="15" t="n">
        <f aca="false">F64+1</f>
        <v>4</v>
      </c>
      <c r="G89" s="2" t="n">
        <f aca="false">IF(VLOOKUP(C89,LU!$A$2:$P$27,15,FALSE())=0,VLOOKUP(B89,Soil!$B$2:$R$14,16,FALSE())/(VLOOKUP(C89,LU!$A$2:$P$27,16,FALSE())),(VLOOKUP(C89,LU!$A$2:$P$27,16,FALSE())))</f>
        <v>100</v>
      </c>
      <c r="H89" s="2" t="n">
        <f aca="false">IF(VLOOKUP(C89,LU!$A$2:$O$27,15,FALSE()) = 0,VLOOKUP(B89,Soil!$B$2:R101,17,FALSE()),1)</f>
        <v>1</v>
      </c>
      <c r="I89" s="2" t="str">
        <f aca="false">VLOOKUP(B89,[1]Soil!$A$2:$D$60,2,FALSE())</f>
        <v>loamy sand</v>
      </c>
      <c r="J89" s="2" t="str">
        <f aca="false">VLOOKUP(B89,[1]Soil!$A$2:$D$60,3,FALSE())</f>
        <v>Hlinitý písek</v>
      </c>
      <c r="K89" s="2" t="e">
        <f aca="false">VLOOKUP(D89,[1]LU!$A$2:$J$419,4,FALSE())</f>
        <v>#N/A</v>
      </c>
      <c r="L89" s="2" t="e">
        <f aca="false">VLOOKUP(D89,[1]LU!$A$2:$J$419,3,FALSE())</f>
        <v>#N/A</v>
      </c>
      <c r="M89" s="0" t="e">
        <f aca="false">VLOOKUP(D89,LU!$B$2:$O$27,14)</f>
        <v>#N/A</v>
      </c>
      <c r="N89" s="12" t="e">
        <f aca="false">VLOOKUP(C89,LU!A90:O114,15)</f>
        <v>#N/A</v>
      </c>
    </row>
    <row r="90" customFormat="false" ht="15" hidden="false" customHeight="false" outlineLevel="0" collapsed="false">
      <c r="A90" s="0" t="str">
        <f aca="false">_xlfn.CONCAT(B90,D90)</f>
        <v>LSAAZPPL</v>
      </c>
      <c r="B90" s="13" t="str">
        <f aca="false">VLOOKUP(F90,Soil!$A$2:$B$14,2)</f>
        <v>LSA</v>
      </c>
      <c r="C90" s="13" t="n">
        <f aca="false">C65</f>
        <v>14</v>
      </c>
      <c r="D90" s="12" t="str">
        <f aca="false">D65</f>
        <v>AZPPL</v>
      </c>
      <c r="E90" s="13"/>
      <c r="F90" s="15" t="n">
        <f aca="false">F65+1</f>
        <v>4</v>
      </c>
      <c r="G90" s="2" t="n">
        <f aca="false">IF(VLOOKUP(C90,LU!$A$2:$P$27,15,FALSE())=0,VLOOKUP(B90,Soil!$B$2:$R$14,16,FALSE())/(VLOOKUP(C90,LU!$A$2:$P$27,16,FALSE())),(VLOOKUP(C90,LU!$A$2:$P$27,16,FALSE())))</f>
        <v>0.182</v>
      </c>
      <c r="H90" s="2" t="n">
        <f aca="false">IF(VLOOKUP(C90,LU!$A$2:$O$27,15,FALSE()) = 0,VLOOKUP(B90,Soil!$B$2:R102,17,FALSE()),1)</f>
        <v>0.245</v>
      </c>
      <c r="I90" s="2" t="str">
        <f aca="false">VLOOKUP(B90,[1]Soil!$A$2:$D$60,2,FALSE())</f>
        <v>loamy sand</v>
      </c>
      <c r="J90" s="2" t="str">
        <f aca="false">VLOOKUP(B90,[1]Soil!$A$2:$D$60,3,FALSE())</f>
        <v>Hlinitý písek</v>
      </c>
      <c r="K90" s="2" t="e">
        <f aca="false">VLOOKUP(D90,[1]LU!$A$2:$J$419,4,FALSE())</f>
        <v>#N/A</v>
      </c>
      <c r="L90" s="2" t="e">
        <f aca="false">VLOOKUP(D90,[1]LU!$A$2:$J$419,3,FALSE())</f>
        <v>#N/A</v>
      </c>
      <c r="M90" s="0" t="e">
        <f aca="false">VLOOKUP(D90,LU!$B$2:$O$27,14)</f>
        <v>#N/A</v>
      </c>
      <c r="N90" s="12" t="e">
        <f aca="false">VLOOKUP(C90,LU!A91:O115,15)</f>
        <v>#N/A</v>
      </c>
    </row>
    <row r="91" customFormat="false" ht="15" hidden="false" customHeight="false" outlineLevel="0" collapsed="false">
      <c r="A91" s="0" t="str">
        <f aca="false">_xlfn.CONCAT(B91,D91)</f>
        <v>LSAAZPP</v>
      </c>
      <c r="B91" s="13" t="str">
        <f aca="false">VLOOKUP(F91,Soil!$A$2:$B$14,2)</f>
        <v>LSA</v>
      </c>
      <c r="C91" s="13" t="n">
        <f aca="false">C66</f>
        <v>15</v>
      </c>
      <c r="D91" s="12" t="str">
        <f aca="false">D66</f>
        <v>AZPP</v>
      </c>
      <c r="E91" s="13"/>
      <c r="F91" s="15" t="n">
        <f aca="false">F66+1</f>
        <v>4</v>
      </c>
      <c r="G91" s="2" t="n">
        <f aca="false">IF(VLOOKUP(C91,LU!$A$2:$P$27,15,FALSE())=0,VLOOKUP(B91,Soil!$B$2:$R$14,16,FALSE())/(VLOOKUP(C91,LU!$A$2:$P$27,16,FALSE())),(VLOOKUP(C91,LU!$A$2:$P$27,16,FALSE())))</f>
        <v>18.2</v>
      </c>
      <c r="H91" s="2" t="n">
        <f aca="false">IF(VLOOKUP(C91,LU!$A$2:$O$27,15,FALSE()) = 0,VLOOKUP(B91,Soil!$B$2:R103,17,FALSE()),1)</f>
        <v>0.245</v>
      </c>
      <c r="I91" s="2" t="str">
        <f aca="false">VLOOKUP(B91,[1]Soil!$A$2:$D$60,2,FALSE())</f>
        <v>loamy sand</v>
      </c>
      <c r="J91" s="2" t="str">
        <f aca="false">VLOOKUP(B91,[1]Soil!$A$2:$D$60,3,FALSE())</f>
        <v>Hlinitý písek</v>
      </c>
      <c r="K91" s="2" t="e">
        <f aca="false">VLOOKUP(D91,[1]LU!$A$2:$J$419,4,FALSE())</f>
        <v>#N/A</v>
      </c>
      <c r="L91" s="2" t="e">
        <f aca="false">VLOOKUP(D91,[1]LU!$A$2:$J$419,3,FALSE())</f>
        <v>#N/A</v>
      </c>
      <c r="M91" s="0" t="e">
        <f aca="false">VLOOKUP(D91,LU!$B$2:$O$27,14)</f>
        <v>#N/A</v>
      </c>
      <c r="N91" s="12" t="e">
        <f aca="false">VLOOKUP(C91,LU!A92:O116,15)</f>
        <v>#N/A</v>
      </c>
    </row>
    <row r="92" customFormat="false" ht="15" hidden="false" customHeight="false" outlineLevel="0" collapsed="false">
      <c r="A92" s="0" t="str">
        <f aca="false">_xlfn.CONCAT(B92,D92)</f>
        <v>LSAETK</v>
      </c>
      <c r="B92" s="13" t="str">
        <f aca="false">VLOOKUP(F92,Soil!$A$2:$B$14,2)</f>
        <v>LSA</v>
      </c>
      <c r="C92" s="13" t="n">
        <f aca="false">C67</f>
        <v>16</v>
      </c>
      <c r="D92" s="12" t="str">
        <f aca="false">D67</f>
        <v>ETK</v>
      </c>
      <c r="E92" s="13"/>
      <c r="F92" s="15" t="n">
        <f aca="false">F67+1</f>
        <v>4</v>
      </c>
      <c r="G92" s="2" t="n">
        <f aca="false">IF(VLOOKUP(C92,LU!$A$2:$P$27,15,FALSE())=0,VLOOKUP(B92,Soil!$B$2:$R$14,16,FALSE())/(VLOOKUP(C92,LU!$A$2:$P$27,16,FALSE())),(VLOOKUP(C92,LU!$A$2:$P$27,16,FALSE())))</f>
        <v>18.2</v>
      </c>
      <c r="H92" s="2" t="n">
        <f aca="false">IF(VLOOKUP(C92,LU!$A$2:$O$27,15,FALSE()) = 0,VLOOKUP(B92,Soil!$B$2:R104,17,FALSE()),1)</f>
        <v>0.245</v>
      </c>
      <c r="I92" s="2" t="str">
        <f aca="false">VLOOKUP(B92,[1]Soil!$A$2:$D$60,2,FALSE())</f>
        <v>loamy sand</v>
      </c>
      <c r="J92" s="2" t="str">
        <f aca="false">VLOOKUP(B92,[1]Soil!$A$2:$D$60,3,FALSE())</f>
        <v>Hlinitý písek</v>
      </c>
      <c r="K92" s="2" t="str">
        <f aca="false">VLOOKUP(D92,[1]LU!$A$2:$J$419,4,FALSE())</f>
        <v>Extensive vegetation</v>
      </c>
      <c r="L92" s="2" t="str">
        <f aca="false">VLOOKUP(D92,[1]LU!$A$2:$J$419,3,FALSE())</f>
        <v>extenzivní smíšené porosty</v>
      </c>
      <c r="M92" s="0" t="e">
        <f aca="false">VLOOKUP(D92,LU!$B$2:$O$27,14)</f>
        <v>#N/A</v>
      </c>
      <c r="N92" s="12" t="e">
        <f aca="false">VLOOKUP(C92,LU!A93:O117,15)</f>
        <v>#N/A</v>
      </c>
    </row>
    <row r="93" customFormat="false" ht="15" hidden="false" customHeight="false" outlineLevel="0" collapsed="false">
      <c r="A93" s="0" t="str">
        <f aca="false">_xlfn.CONCAT(B93,D93)</f>
        <v>LSAETK1</v>
      </c>
      <c r="B93" s="13" t="str">
        <f aca="false">VLOOKUP(F93,Soil!$A$2:$B$14,2)</f>
        <v>LSA</v>
      </c>
      <c r="C93" s="13" t="n">
        <f aca="false">C68</f>
        <v>17</v>
      </c>
      <c r="D93" s="12" t="str">
        <f aca="false">D68</f>
        <v>ETK1</v>
      </c>
      <c r="E93" s="13"/>
      <c r="F93" s="15" t="n">
        <f aca="false">F68+1</f>
        <v>4</v>
      </c>
      <c r="G93" s="2" t="n">
        <f aca="false">IF(VLOOKUP(C93,LU!$A$2:$P$27,15,FALSE())=0,VLOOKUP(B93,Soil!$B$2:$R$14,16,FALSE())/(VLOOKUP(C93,LU!$A$2:$P$27,16,FALSE())),(VLOOKUP(C93,LU!$A$2:$P$27,16,FALSE())))</f>
        <v>18.2</v>
      </c>
      <c r="H93" s="2" t="n">
        <f aca="false">IF(VLOOKUP(C93,LU!$A$2:$O$27,15,FALSE()) = 0,VLOOKUP(B93,Soil!$B$2:R105,17,FALSE()),1)</f>
        <v>0.245</v>
      </c>
      <c r="I93" s="2" t="str">
        <f aca="false">VLOOKUP(B93,[1]Soil!$A$2:$D$60,2,FALSE())</f>
        <v>loamy sand</v>
      </c>
      <c r="J93" s="2" t="str">
        <f aca="false">VLOOKUP(B93,[1]Soil!$A$2:$D$60,3,FALSE())</f>
        <v>Hlinitý písek</v>
      </c>
      <c r="K93" s="2" t="e">
        <f aca="false">VLOOKUP(D93,[1]LU!$A$2:$J$419,4,FALSE())</f>
        <v>#N/A</v>
      </c>
      <c r="L93" s="2" t="e">
        <f aca="false">VLOOKUP(D93,[1]LU!$A$2:$J$419,3,FALSE())</f>
        <v>#N/A</v>
      </c>
      <c r="M93" s="0" t="e">
        <f aca="false">VLOOKUP(D93,LU!$B$2:$O$27,14)</f>
        <v>#N/A</v>
      </c>
      <c r="N93" s="12" t="e">
        <f aca="false">VLOOKUP(C93,LU!A94:O118,15)</f>
        <v>#N/A</v>
      </c>
    </row>
    <row r="94" customFormat="false" ht="15" hidden="false" customHeight="false" outlineLevel="0" collapsed="false">
      <c r="A94" s="0" t="str">
        <f aca="false">_xlfn.CONCAT(B94,D94)</f>
        <v>LSAETK2</v>
      </c>
      <c r="B94" s="13" t="str">
        <f aca="false">VLOOKUP(F94,Soil!$A$2:$B$14,2)</f>
        <v>LSA</v>
      </c>
      <c r="C94" s="13" t="n">
        <f aca="false">C69</f>
        <v>18</v>
      </c>
      <c r="D94" s="12" t="str">
        <f aca="false">D69</f>
        <v>ETK2</v>
      </c>
      <c r="E94" s="13"/>
      <c r="F94" s="15" t="n">
        <f aca="false">F69+1</f>
        <v>4</v>
      </c>
      <c r="G94" s="2" t="n">
        <f aca="false">IF(VLOOKUP(C94,LU!$A$2:$P$27,15,FALSE())=0,VLOOKUP(B94,Soil!$B$2:$R$14,16,FALSE())/(VLOOKUP(C94,LU!$A$2:$P$27,16,FALSE())),(VLOOKUP(C94,LU!$A$2:$P$27,16,FALSE())))</f>
        <v>18.2</v>
      </c>
      <c r="H94" s="2" t="n">
        <f aca="false">IF(VLOOKUP(C94,LU!$A$2:$O$27,15,FALSE()) = 0,VLOOKUP(B94,Soil!$B$2:R106,17,FALSE()),1)</f>
        <v>0.245</v>
      </c>
      <c r="I94" s="2" t="str">
        <f aca="false">VLOOKUP(B94,[1]Soil!$A$2:$D$60,2,FALSE())</f>
        <v>loamy sand</v>
      </c>
      <c r="J94" s="2" t="str">
        <f aca="false">VLOOKUP(B94,[1]Soil!$A$2:$D$60,3,FALSE())</f>
        <v>Hlinitý písek</v>
      </c>
      <c r="K94" s="2" t="e">
        <f aca="false">VLOOKUP(D94,[1]LU!$A$2:$J$419,4,FALSE())</f>
        <v>#N/A</v>
      </c>
      <c r="L94" s="2" t="e">
        <f aca="false">VLOOKUP(D94,[1]LU!$A$2:$J$419,3,FALSE())</f>
        <v>#N/A</v>
      </c>
      <c r="M94" s="0" t="e">
        <f aca="false">VLOOKUP(D94,LU!$B$2:$O$27,14)</f>
        <v>#N/A</v>
      </c>
      <c r="N94" s="12" t="e">
        <f aca="false">VLOOKUP(C94,LU!A95:O119,15)</f>
        <v>#N/A</v>
      </c>
    </row>
    <row r="95" customFormat="false" ht="15" hidden="false" customHeight="false" outlineLevel="0" collapsed="false">
      <c r="A95" s="0" t="str">
        <f aca="false">_xlfn.CONCAT(B95,D95)</f>
        <v>LSAETK3</v>
      </c>
      <c r="B95" s="13" t="str">
        <f aca="false">VLOOKUP(F95,Soil!$A$2:$B$14,2)</f>
        <v>LSA</v>
      </c>
      <c r="C95" s="13" t="n">
        <f aca="false">C70</f>
        <v>19</v>
      </c>
      <c r="D95" s="12" t="str">
        <f aca="false">D70</f>
        <v>ETK3</v>
      </c>
      <c r="E95" s="13"/>
      <c r="F95" s="15" t="n">
        <f aca="false">F70+1</f>
        <v>4</v>
      </c>
      <c r="G95" s="2" t="n">
        <f aca="false">IF(VLOOKUP(C95,LU!$A$2:$P$27,15,FALSE())=0,VLOOKUP(B95,Soil!$B$2:$R$14,16,FALSE())/(VLOOKUP(C95,LU!$A$2:$P$27,16,FALSE())),(VLOOKUP(C95,LU!$A$2:$P$27,16,FALSE())))</f>
        <v>18.2</v>
      </c>
      <c r="H95" s="2" t="n">
        <f aca="false">IF(VLOOKUP(C95,LU!$A$2:$O$27,15,FALSE()) = 0,VLOOKUP(B95,Soil!$B$2:R107,17,FALSE()),1)</f>
        <v>0.245</v>
      </c>
      <c r="I95" s="2" t="str">
        <f aca="false">VLOOKUP(B95,[1]Soil!$A$2:$D$60,2,FALSE())</f>
        <v>loamy sand</v>
      </c>
      <c r="J95" s="2" t="str">
        <f aca="false">VLOOKUP(B95,[1]Soil!$A$2:$D$60,3,FALSE())</f>
        <v>Hlinitý písek</v>
      </c>
      <c r="K95" s="2" t="e">
        <f aca="false">VLOOKUP(D95,[1]LU!$A$2:$J$419,4,FALSE())</f>
        <v>#N/A</v>
      </c>
      <c r="L95" s="2" t="e">
        <f aca="false">VLOOKUP(D95,[1]LU!$A$2:$J$419,3,FALSE())</f>
        <v>#N/A</v>
      </c>
      <c r="M95" s="0" t="e">
        <f aca="false">VLOOKUP(D95,LU!$B$2:$O$27,14)</f>
        <v>#N/A</v>
      </c>
      <c r="N95" s="12" t="e">
        <f aca="false">VLOOKUP(C95,LU!A96:O120,15)</f>
        <v>#N/A</v>
      </c>
    </row>
    <row r="96" customFormat="false" ht="15" hidden="false" customHeight="false" outlineLevel="0" collapsed="false">
      <c r="A96" s="0" t="str">
        <f aca="false">_xlfn.CONCAT(B96,D96)</f>
        <v>LSAVT</v>
      </c>
      <c r="B96" s="13" t="str">
        <f aca="false">VLOOKUP(F96,Soil!$A$2:$B$14,2)</f>
        <v>LSA</v>
      </c>
      <c r="C96" s="13" t="n">
        <f aca="false">C71</f>
        <v>20</v>
      </c>
      <c r="D96" s="12" t="str">
        <f aca="false">D71</f>
        <v>VT</v>
      </c>
      <c r="E96" s="13"/>
      <c r="F96" s="15" t="n">
        <f aca="false">F71+1</f>
        <v>4</v>
      </c>
      <c r="G96" s="2" t="n">
        <f aca="false">IF(VLOOKUP(C96,LU!$A$2:$P$27,15,FALSE())=0,VLOOKUP(B96,Soil!$B$2:$R$14,16,FALSE())/(VLOOKUP(C96,LU!$A$2:$P$27,16,FALSE())),(VLOOKUP(C96,LU!$A$2:$P$27,16,FALSE())))</f>
        <v>100</v>
      </c>
      <c r="H96" s="2" t="n">
        <f aca="false">IF(VLOOKUP(C96,LU!$A$2:$O$27,15,FALSE()) = 0,VLOOKUP(B96,Soil!$B$2:R108,17,FALSE()),1)</f>
        <v>1</v>
      </c>
      <c r="I96" s="2" t="str">
        <f aca="false">VLOOKUP(B96,[1]Soil!$A$2:$D$60,2,FALSE())</f>
        <v>loamy sand</v>
      </c>
      <c r="J96" s="2" t="str">
        <f aca="false">VLOOKUP(B96,[1]Soil!$A$2:$D$60,3,FALSE())</f>
        <v>Hlinitý písek</v>
      </c>
      <c r="K96" s="2" t="e">
        <f aca="false">VLOOKUP(D96,[1]LU!$A$2:$J$419,4,FALSE())</f>
        <v>#N/A</v>
      </c>
      <c r="L96" s="2" t="e">
        <f aca="false">VLOOKUP(D96,[1]LU!$A$2:$J$419,3,FALSE())</f>
        <v>#N/A</v>
      </c>
      <c r="M96" s="0" t="n">
        <f aca="false">VLOOKUP(D96,LU!$B$2:$O$27,14)</f>
        <v>1</v>
      </c>
      <c r="N96" s="12" t="e">
        <f aca="false">VLOOKUP(C96,LU!A97:O121,15)</f>
        <v>#N/A</v>
      </c>
    </row>
    <row r="97" customFormat="false" ht="15" hidden="false" customHeight="false" outlineLevel="0" collapsed="false">
      <c r="A97" s="0" t="str">
        <f aca="false">_xlfn.CONCAT(B97,D97)</f>
        <v>LSAVP</v>
      </c>
      <c r="B97" s="13" t="str">
        <f aca="false">VLOOKUP(F97,Soil!$A$2:$B$14,2)</f>
        <v>LSA</v>
      </c>
      <c r="C97" s="13" t="n">
        <f aca="false">C72</f>
        <v>21</v>
      </c>
      <c r="D97" s="12" t="str">
        <f aca="false">D72</f>
        <v>VP</v>
      </c>
      <c r="E97" s="13"/>
      <c r="F97" s="15" t="n">
        <f aca="false">F72+1</f>
        <v>4</v>
      </c>
      <c r="G97" s="2" t="n">
        <f aca="false">IF(VLOOKUP(C97,LU!$A$2:$P$27,15,FALSE())=0,VLOOKUP(B97,Soil!$B$2:$R$14,16,FALSE())/(VLOOKUP(C97,LU!$A$2:$P$27,16,FALSE())),(VLOOKUP(C97,LU!$A$2:$P$27,16,FALSE())))</f>
        <v>100</v>
      </c>
      <c r="H97" s="2" t="n">
        <f aca="false">IF(VLOOKUP(C97,LU!$A$2:$O$27,15,FALSE()) = 0,VLOOKUP(B97,Soil!$B$2:R109,17,FALSE()),1)</f>
        <v>1</v>
      </c>
      <c r="I97" s="2" t="str">
        <f aca="false">VLOOKUP(B97,[1]Soil!$A$2:$D$60,2,FALSE())</f>
        <v>loamy sand</v>
      </c>
      <c r="J97" s="2" t="str">
        <f aca="false">VLOOKUP(B97,[1]Soil!$A$2:$D$60,3,FALSE())</f>
        <v>Hlinitý písek</v>
      </c>
      <c r="K97" s="2" t="str">
        <f aca="false">VLOOKUP(D97,[1]LU!$A$2:$J$419,4,FALSE())</f>
        <v>Water</v>
      </c>
      <c r="L97" s="2" t="str">
        <f aca="false">VLOOKUP(D97,[1]LU!$A$2:$J$419,3,FALSE())</f>
        <v>vodní plochy</v>
      </c>
      <c r="M97" s="0" t="n">
        <f aca="false">VLOOKUP(D97,LU!$B$2:$O$27,14)</f>
        <v>0</v>
      </c>
      <c r="N97" s="12" t="e">
        <f aca="false">VLOOKUP(C97,LU!A98:O122,15)</f>
        <v>#N/A</v>
      </c>
    </row>
    <row r="98" customFormat="false" ht="15" hidden="false" customHeight="false" outlineLevel="0" collapsed="false">
      <c r="A98" s="0" t="str">
        <f aca="false">_xlfn.CONCAT(B98,D98)</f>
        <v>LSATPT</v>
      </c>
      <c r="B98" s="13" t="str">
        <f aca="false">VLOOKUP(F98,Soil!$A$2:$B$14,2)</f>
        <v>LSA</v>
      </c>
      <c r="C98" s="13" t="n">
        <f aca="false">C73</f>
        <v>22</v>
      </c>
      <c r="D98" s="12" t="str">
        <f aca="false">D73</f>
        <v>TPT</v>
      </c>
      <c r="E98" s="13"/>
      <c r="F98" s="15" t="n">
        <f aca="false">F73+1</f>
        <v>4</v>
      </c>
      <c r="G98" s="2" t="n">
        <f aca="false">IF(VLOOKUP(C98,LU!$A$2:$P$27,15,FALSE())=0,VLOOKUP(B98,Soil!$B$2:$R$14,16,FALSE())/(VLOOKUP(C98,LU!$A$2:$P$27,16,FALSE())),(VLOOKUP(C98,LU!$A$2:$P$27,16,FALSE())))</f>
        <v>18.2</v>
      </c>
      <c r="H98" s="2" t="n">
        <f aca="false">IF(VLOOKUP(C98,LU!$A$2:$O$27,15,FALSE()) = 0,VLOOKUP(B98,Soil!$B$2:R110,17,FALSE()),1)</f>
        <v>0.245</v>
      </c>
      <c r="I98" s="2" t="str">
        <f aca="false">VLOOKUP(B98,[1]Soil!$A$2:$D$60,2,FALSE())</f>
        <v>loamy sand</v>
      </c>
      <c r="J98" s="2" t="str">
        <f aca="false">VLOOKUP(B98,[1]Soil!$A$2:$D$60,3,FALSE())</f>
        <v>Hlinitý písek</v>
      </c>
      <c r="K98" s="2" t="e">
        <f aca="false">VLOOKUP(D98,[1]LU!$A$2:$J$419,4,FALSE())</f>
        <v>#N/A</v>
      </c>
      <c r="L98" s="2" t="e">
        <f aca="false">VLOOKUP(D98,[1]LU!$A$2:$J$419,3,FALSE())</f>
        <v>#N/A</v>
      </c>
      <c r="M98" s="0" t="n">
        <f aca="false">VLOOKUP(D98,LU!$B$2:$O$27,14)</f>
        <v>0</v>
      </c>
      <c r="N98" s="12" t="e">
        <f aca="false">VLOOKUP(C98,LU!A99:O123,15)</f>
        <v>#N/A</v>
      </c>
    </row>
    <row r="99" customFormat="false" ht="15" hidden="false" customHeight="false" outlineLevel="0" collapsed="false">
      <c r="A99" s="0" t="str">
        <f aca="false">_xlfn.CONCAT(B99,D99)</f>
        <v>LSAVPT</v>
      </c>
      <c r="B99" s="13" t="str">
        <f aca="false">VLOOKUP(F99,Soil!$A$2:$B$14,2)</f>
        <v>LSA</v>
      </c>
      <c r="C99" s="13" t="n">
        <f aca="false">C74</f>
        <v>23</v>
      </c>
      <c r="D99" s="12" t="str">
        <f aca="false">D74</f>
        <v>VPT</v>
      </c>
      <c r="E99" s="13"/>
      <c r="F99" s="15" t="n">
        <f aca="false">F74+1</f>
        <v>4</v>
      </c>
      <c r="G99" s="2" t="n">
        <f aca="false">IF(VLOOKUP(C99,LU!$A$2:$P$27,15,FALSE())=0,VLOOKUP(B99,Soil!$B$2:$R$14,16,FALSE())/(VLOOKUP(C99,LU!$A$2:$P$27,16,FALSE())),(VLOOKUP(C99,LU!$A$2:$P$27,16,FALSE())))</f>
        <v>100</v>
      </c>
      <c r="H99" s="2" t="n">
        <f aca="false">IF(VLOOKUP(C99,LU!$A$2:$O$27,15,FALSE()) = 0,VLOOKUP(B99,Soil!$B$2:R111,17,FALSE()),1)</f>
        <v>1</v>
      </c>
      <c r="I99" s="2" t="str">
        <f aca="false">VLOOKUP(B99,[1]Soil!$A$2:$D$60,2,FALSE())</f>
        <v>loamy sand</v>
      </c>
      <c r="J99" s="2" t="str">
        <f aca="false">VLOOKUP(B99,[1]Soil!$A$2:$D$60,3,FALSE())</f>
        <v>Hlinitý písek</v>
      </c>
      <c r="K99" s="2" t="e">
        <f aca="false">VLOOKUP(D99,[1]LU!$A$2:$J$419,4,FALSE())</f>
        <v>#N/A</v>
      </c>
      <c r="L99" s="2" t="e">
        <f aca="false">VLOOKUP(D99,[1]LU!$A$2:$J$419,3,FALSE())</f>
        <v>#N/A</v>
      </c>
      <c r="M99" s="0" t="n">
        <f aca="false">VLOOKUP(D99,LU!$B$2:$O$27,14)</f>
        <v>0</v>
      </c>
      <c r="N99" s="12" t="e">
        <f aca="false">VLOOKUP(C99,LU!A100:O124,15)</f>
        <v>#N/A</v>
      </c>
    </row>
    <row r="100" customFormat="false" ht="15" hidden="false" customHeight="false" outlineLevel="0" collapsed="false">
      <c r="A100" s="0" t="str">
        <f aca="false">_xlfn.CONCAT(B100,D100)</f>
        <v>LSAMOK</v>
      </c>
      <c r="B100" s="13" t="str">
        <f aca="false">VLOOKUP(F100,Soil!$A$2:$B$14,2)</f>
        <v>LSA</v>
      </c>
      <c r="C100" s="13" t="n">
        <f aca="false">C75</f>
        <v>24</v>
      </c>
      <c r="D100" s="12" t="str">
        <f aca="false">D75</f>
        <v>MOK</v>
      </c>
      <c r="E100" s="13"/>
      <c r="F100" s="15" t="n">
        <f aca="false">F75+1</f>
        <v>4</v>
      </c>
      <c r="G100" s="2" t="n">
        <f aca="false">IF(VLOOKUP(C100,LU!$A$2:$P$27,15,FALSE())=0,VLOOKUP(B100,Soil!$B$2:$R$14,16,FALSE())/(VLOOKUP(C100,LU!$A$2:$P$27,16,FALSE())),(VLOOKUP(C100,LU!$A$2:$P$27,16,FALSE())))</f>
        <v>18.2</v>
      </c>
      <c r="H100" s="2" t="n">
        <f aca="false">IF(VLOOKUP(C100,LU!$A$2:$O$27,15,FALSE()) = 0,VLOOKUP(B100,Soil!$B$2:R112,17,FALSE()),1)</f>
        <v>0.245</v>
      </c>
      <c r="I100" s="2" t="str">
        <f aca="false">VLOOKUP(B100,[1]Soil!$A$2:$D$60,2,FALSE())</f>
        <v>loamy sand</v>
      </c>
      <c r="J100" s="2" t="str">
        <f aca="false">VLOOKUP(B100,[1]Soil!$A$2:$D$60,3,FALSE())</f>
        <v>Hlinitý písek</v>
      </c>
      <c r="K100" s="2" t="e">
        <f aca="false">VLOOKUP(D100,[1]LU!$A$2:$J$419,4,FALSE())</f>
        <v>#N/A</v>
      </c>
      <c r="L100" s="2" t="e">
        <f aca="false">VLOOKUP(D100,[1]LU!$A$2:$J$419,3,FALSE())</f>
        <v>#N/A</v>
      </c>
      <c r="M100" s="0" t="e">
        <f aca="false">VLOOKUP(D100,LU!$B$2:$O$27,14)</f>
        <v>#N/A</v>
      </c>
      <c r="N100" s="12" t="e">
        <f aca="false">VLOOKUP(C100,LU!A101:O125,15)</f>
        <v>#N/A</v>
      </c>
    </row>
    <row r="101" customFormat="false" ht="15" hidden="false" customHeight="false" outlineLevel="0" collapsed="false">
      <c r="A101" s="0" t="str">
        <f aca="false">_xlfn.CONCAT(B101,D101)</f>
        <v>LSARET</v>
      </c>
      <c r="B101" s="13" t="str">
        <f aca="false">VLOOKUP(F101,Soil!$A$2:$B$14,2)</f>
        <v>LSA</v>
      </c>
      <c r="C101" s="13" t="n">
        <f aca="false">C76</f>
        <v>25</v>
      </c>
      <c r="D101" s="12" t="str">
        <f aca="false">D76</f>
        <v>RET</v>
      </c>
      <c r="E101" s="13"/>
      <c r="F101" s="15" t="n">
        <f aca="false">F76+1</f>
        <v>4</v>
      </c>
      <c r="G101" s="2" t="n">
        <f aca="false">IF(VLOOKUP(C101,LU!$A$2:$P$27,15,FALSE())=0,VLOOKUP(B101,Soil!$B$2:$R$14,16,FALSE())/(VLOOKUP(C101,LU!$A$2:$P$27,16,FALSE())),(VLOOKUP(C101,LU!$A$2:$P$27,16,FALSE())))</f>
        <v>18.2</v>
      </c>
      <c r="H101" s="2" t="n">
        <f aca="false">IF(VLOOKUP(C101,LU!$A$2:$O$27,15,FALSE()) = 0,VLOOKUP(B101,Soil!$B$2:R113,17,FALSE()),1)</f>
        <v>0.245</v>
      </c>
      <c r="I101" s="2" t="str">
        <f aca="false">VLOOKUP(B101,[1]Soil!$A$2:$D$60,2,FALSE())</f>
        <v>loamy sand</v>
      </c>
      <c r="J101" s="2" t="str">
        <f aca="false">VLOOKUP(B101,[1]Soil!$A$2:$D$60,3,FALSE())</f>
        <v>Hlinitý písek</v>
      </c>
      <c r="K101" s="2" t="e">
        <f aca="false">VLOOKUP(D101,[1]LU!$A$2:$J$419,4,FALSE())</f>
        <v>#N/A</v>
      </c>
      <c r="L101" s="2" t="e">
        <f aca="false">VLOOKUP(D101,[1]LU!$A$2:$J$419,3,FALSE())</f>
        <v>#N/A</v>
      </c>
      <c r="M101" s="0" t="n">
        <f aca="false">VLOOKUP(D101,LU!$B$2:$O$27,14)</f>
        <v>0</v>
      </c>
      <c r="N101" s="12" t="e">
        <f aca="false">VLOOKUP(C101,LU!A102:O126,15)</f>
        <v>#N/A</v>
      </c>
    </row>
    <row r="102" customFormat="false" ht="15" hidden="false" customHeight="false" outlineLevel="0" collapsed="false">
      <c r="A102" s="0" t="str">
        <f aca="false">_xlfn.CONCAT(B102,D102)</f>
        <v>SAOP</v>
      </c>
      <c r="B102" s="13" t="str">
        <f aca="false">VLOOKUP(F102,Soil!$A$2:$B$14,2)</f>
        <v>SA</v>
      </c>
      <c r="C102" s="13" t="n">
        <f aca="false">C77</f>
        <v>1</v>
      </c>
      <c r="D102" s="12" t="str">
        <f aca="false">D77</f>
        <v>OP</v>
      </c>
      <c r="E102" s="13"/>
      <c r="F102" s="15" t="n">
        <f aca="false">F77+1</f>
        <v>5</v>
      </c>
      <c r="G102" s="2" t="n">
        <f aca="false">IF(VLOOKUP(C102,LU!$A$2:$P$27,15,FALSE())=0,VLOOKUP(B102,Soil!$B$2:$R$14,16,FALSE())/(VLOOKUP(C102,LU!$A$2:$P$27,16,FALSE())),(VLOOKUP(C102,LU!$A$2:$P$27,16,FALSE())))</f>
        <v>9.1</v>
      </c>
      <c r="H102" s="2" t="n">
        <f aca="false">IF(VLOOKUP(C102,LU!$A$2:$O$27,15,FALSE()) = 0,VLOOKUP(B102,Soil!$B$2:R114,17,FALSE()),1)</f>
        <v>0.245</v>
      </c>
      <c r="I102" s="2" t="str">
        <f aca="false">VLOOKUP(B102,[1]Soil!$A$2:$D$60,2,FALSE())</f>
        <v>sand</v>
      </c>
      <c r="J102" s="2" t="str">
        <f aca="false">VLOOKUP(B102,[1]Soil!$A$2:$D$60,3,FALSE())</f>
        <v>Písek</v>
      </c>
      <c r="K102" s="2" t="str">
        <f aca="false">VLOOKUP(D102,[1]LU!$A$2:$J$419,4,FALSE())</f>
        <v>Arable land</v>
      </c>
      <c r="L102" s="2" t="str">
        <f aca="false">VLOOKUP(D102,[1]LU!$A$2:$J$419,3,FALSE())</f>
        <v>orná půda</v>
      </c>
      <c r="M102" s="0" t="n">
        <f aca="false">VLOOKUP(D102,LU!$B$2:$O$27,14)</f>
        <v>0</v>
      </c>
      <c r="N102" s="12" t="e">
        <f aca="false">VLOOKUP(C102,LU!A103:O127,15)</f>
        <v>#N/A</v>
      </c>
    </row>
    <row r="103" customFormat="false" ht="15" hidden="false" customHeight="false" outlineLevel="0" collapsed="false">
      <c r="A103" s="0" t="str">
        <f aca="false">_xlfn.CONCAT(B103,D103)</f>
        <v>SAOPTP</v>
      </c>
      <c r="B103" s="13" t="str">
        <f aca="false">VLOOKUP(F103,Soil!$A$2:$B$14,2)</f>
        <v>SA</v>
      </c>
      <c r="C103" s="13" t="n">
        <f aca="false">C78</f>
        <v>2</v>
      </c>
      <c r="D103" s="12" t="str">
        <f aca="false">D78</f>
        <v>OPTP</v>
      </c>
      <c r="E103" s="13"/>
      <c r="F103" s="15" t="n">
        <f aca="false">F78+1</f>
        <v>5</v>
      </c>
      <c r="G103" s="2" t="n">
        <f aca="false">IF(VLOOKUP(C103,LU!$A$2:$P$27,15,FALSE())=0,VLOOKUP(B103,Soil!$B$2:$R$14,16,FALSE())/(VLOOKUP(C103,LU!$A$2:$P$27,16,FALSE())),(VLOOKUP(C103,LU!$A$2:$P$27,16,FALSE())))</f>
        <v>18.2</v>
      </c>
      <c r="H103" s="2" t="n">
        <f aca="false">IF(VLOOKUP(C103,LU!$A$2:$O$27,15,FALSE()) = 0,VLOOKUP(B103,Soil!$B$2:R115,17,FALSE()),1)</f>
        <v>0.245</v>
      </c>
      <c r="I103" s="2" t="str">
        <f aca="false">VLOOKUP(B103,[1]Soil!$A$2:$D$60,2,FALSE())</f>
        <v>sand</v>
      </c>
      <c r="J103" s="2" t="str">
        <f aca="false">VLOOKUP(B103,[1]Soil!$A$2:$D$60,3,FALSE())</f>
        <v>Písek</v>
      </c>
      <c r="K103" s="2" t="e">
        <f aca="false">VLOOKUP(D103,[1]LU!$A$2:$J$419,4,FALSE())</f>
        <v>#N/A</v>
      </c>
      <c r="L103" s="2" t="e">
        <f aca="false">VLOOKUP(D103,[1]LU!$A$2:$J$419,3,FALSE())</f>
        <v>#N/A</v>
      </c>
      <c r="M103" s="0" t="n">
        <f aca="false">VLOOKUP(D103,LU!$B$2:$O$27,14)</f>
        <v>0</v>
      </c>
      <c r="N103" s="12" t="e">
        <f aca="false">VLOOKUP(C103,LU!A104:O128,15)</f>
        <v>#N/A</v>
      </c>
    </row>
    <row r="104" customFormat="false" ht="15" hidden="false" customHeight="false" outlineLevel="0" collapsed="false">
      <c r="A104" s="0" t="str">
        <f aca="false">_xlfn.CONCAT(B104,D104)</f>
        <v>SAOPSR</v>
      </c>
      <c r="B104" s="13" t="str">
        <f aca="false">VLOOKUP(F104,Soil!$A$2:$B$14,2)</f>
        <v>SA</v>
      </c>
      <c r="C104" s="13" t="n">
        <f aca="false">C79</f>
        <v>3</v>
      </c>
      <c r="D104" s="12" t="str">
        <f aca="false">D79</f>
        <v>OPSR</v>
      </c>
      <c r="E104" s="13"/>
      <c r="F104" s="15" t="n">
        <f aca="false">F79+1</f>
        <v>5</v>
      </c>
      <c r="G104" s="2" t="n">
        <f aca="false">IF(VLOOKUP(C104,LU!$A$2:$P$27,15,FALSE())=0,VLOOKUP(B104,Soil!$B$2:$R$14,16,FALSE())/(VLOOKUP(C104,LU!$A$2:$P$27,16,FALSE())),(VLOOKUP(C104,LU!$A$2:$P$27,16,FALSE())))</f>
        <v>7.28</v>
      </c>
      <c r="H104" s="2" t="n">
        <f aca="false">IF(VLOOKUP(C104,LU!$A$2:$O$27,15,FALSE()) = 0,VLOOKUP(B104,Soil!$B$2:R116,17,FALSE()),1)</f>
        <v>0.245</v>
      </c>
      <c r="I104" s="2" t="str">
        <f aca="false">VLOOKUP(B104,[1]Soil!$A$2:$D$60,2,FALSE())</f>
        <v>sand</v>
      </c>
      <c r="J104" s="2" t="str">
        <f aca="false">VLOOKUP(B104,[1]Soil!$A$2:$D$60,3,FALSE())</f>
        <v>Písek</v>
      </c>
      <c r="K104" s="2" t="e">
        <f aca="false">VLOOKUP(D104,[1]LU!$A$2:$J$419,4,FALSE())</f>
        <v>#N/A</v>
      </c>
      <c r="L104" s="2" t="e">
        <f aca="false">VLOOKUP(D104,[1]LU!$A$2:$J$419,3,FALSE())</f>
        <v>#N/A</v>
      </c>
      <c r="M104" s="0" t="n">
        <f aca="false">VLOOKUP(D104,LU!$B$2:$O$27,14)</f>
        <v>0</v>
      </c>
      <c r="N104" s="12" t="e">
        <f aca="false">VLOOKUP(C104,LU!A105:O129,15)</f>
        <v>#N/A</v>
      </c>
    </row>
    <row r="105" customFormat="false" ht="15" hidden="false" customHeight="false" outlineLevel="0" collapsed="false">
      <c r="A105" s="0" t="str">
        <f aca="false">_xlfn.CONCAT(B105,D105)</f>
        <v>SAOPUR</v>
      </c>
      <c r="B105" s="13" t="str">
        <f aca="false">VLOOKUP(F105,Soil!$A$2:$B$14,2)</f>
        <v>SA</v>
      </c>
      <c r="C105" s="13" t="n">
        <f aca="false">C80</f>
        <v>4</v>
      </c>
      <c r="D105" s="12" t="str">
        <f aca="false">D80</f>
        <v>OPUR</v>
      </c>
      <c r="E105" s="13"/>
      <c r="F105" s="15" t="n">
        <f aca="false">F80+1</f>
        <v>5</v>
      </c>
      <c r="G105" s="2" t="n">
        <f aca="false">IF(VLOOKUP(C105,LU!$A$2:$P$27,15,FALSE())=0,VLOOKUP(B105,Soil!$B$2:$R$14,16,FALSE())/(VLOOKUP(C105,LU!$A$2:$P$27,16,FALSE())),(VLOOKUP(C105,LU!$A$2:$P$27,16,FALSE())))</f>
        <v>9.1</v>
      </c>
      <c r="H105" s="2" t="n">
        <f aca="false">IF(VLOOKUP(C105,LU!$A$2:$O$27,15,FALSE()) = 0,VLOOKUP(B105,Soil!$B$2:R117,17,FALSE()),1)</f>
        <v>0.245</v>
      </c>
      <c r="I105" s="2" t="str">
        <f aca="false">VLOOKUP(B105,[1]Soil!$A$2:$D$60,2,FALSE())</f>
        <v>sand</v>
      </c>
      <c r="J105" s="2" t="str">
        <f aca="false">VLOOKUP(B105,[1]Soil!$A$2:$D$60,3,FALSE())</f>
        <v>Písek</v>
      </c>
      <c r="K105" s="2" t="e">
        <f aca="false">VLOOKUP(D105,[1]LU!$A$2:$J$419,4,FALSE())</f>
        <v>#N/A</v>
      </c>
      <c r="L105" s="2" t="e">
        <f aca="false">VLOOKUP(D105,[1]LU!$A$2:$J$419,3,FALSE())</f>
        <v>#N/A</v>
      </c>
      <c r="M105" s="0" t="n">
        <f aca="false">VLOOKUP(D105,LU!$B$2:$O$27,14)</f>
        <v>0</v>
      </c>
      <c r="N105" s="12" t="e">
        <f aca="false">VLOOKUP(C105,LU!A106:O130,15)</f>
        <v>#N/A</v>
      </c>
    </row>
    <row r="106" customFormat="false" ht="15" hidden="false" customHeight="false" outlineLevel="0" collapsed="false">
      <c r="A106" s="0" t="str">
        <f aca="false">_xlfn.CONCAT(B106,D106)</f>
        <v>SAOPU</v>
      </c>
      <c r="B106" s="13" t="str">
        <f aca="false">VLOOKUP(F106,Soil!$A$2:$B$14,2)</f>
        <v>SA</v>
      </c>
      <c r="C106" s="13" t="n">
        <f aca="false">C81</f>
        <v>5</v>
      </c>
      <c r="D106" s="12" t="str">
        <f aca="false">D81</f>
        <v>OPU</v>
      </c>
      <c r="E106" s="13"/>
      <c r="F106" s="15" t="n">
        <f aca="false">F81+1</f>
        <v>5</v>
      </c>
      <c r="G106" s="2" t="n">
        <f aca="false">IF(VLOOKUP(C106,LU!$A$2:$P$27,15,FALSE())=0,VLOOKUP(B106,Soil!$B$2:$R$14,16,FALSE())/(VLOOKUP(C106,LU!$A$2:$P$27,16,FALSE())),(VLOOKUP(C106,LU!$A$2:$P$27,16,FALSE())))</f>
        <v>6.06666666666667</v>
      </c>
      <c r="H106" s="2" t="n">
        <f aca="false">IF(VLOOKUP(C106,LU!$A$2:$O$27,15,FALSE()) = 0,VLOOKUP(B106,Soil!$B$2:R118,17,FALSE()),1)</f>
        <v>0.245</v>
      </c>
      <c r="I106" s="2" t="str">
        <f aca="false">VLOOKUP(B106,[1]Soil!$A$2:$D$60,2,FALSE())</f>
        <v>sand</v>
      </c>
      <c r="J106" s="2" t="str">
        <f aca="false">VLOOKUP(B106,[1]Soil!$A$2:$D$60,3,FALSE())</f>
        <v>Písek</v>
      </c>
      <c r="K106" s="2" t="e">
        <f aca="false">VLOOKUP(D106,[1]LU!$A$2:$J$419,4,FALSE())</f>
        <v>#N/A</v>
      </c>
      <c r="L106" s="2" t="e">
        <f aca="false">VLOOKUP(D106,[1]LU!$A$2:$J$419,3,FALSE())</f>
        <v>#N/A</v>
      </c>
      <c r="M106" s="0" t="n">
        <f aca="false">VLOOKUP(D106,LU!$B$2:$O$27,14)</f>
        <v>0</v>
      </c>
      <c r="N106" s="12" t="e">
        <f aca="false">VLOOKUP(C106,LU!A107:O131,15)</f>
        <v>#N/A</v>
      </c>
    </row>
    <row r="107" customFormat="false" ht="15" hidden="false" customHeight="false" outlineLevel="0" collapsed="false">
      <c r="A107" s="0" t="str">
        <f aca="false">_xlfn.CONCAT(B107,D107)</f>
        <v>SATP</v>
      </c>
      <c r="B107" s="13" t="str">
        <f aca="false">VLOOKUP(F107,Soil!$A$2:$B$14,2)</f>
        <v>SA</v>
      </c>
      <c r="C107" s="13" t="n">
        <f aca="false">C82</f>
        <v>6</v>
      </c>
      <c r="D107" s="12" t="str">
        <f aca="false">D82</f>
        <v>TP</v>
      </c>
      <c r="E107" s="13"/>
      <c r="F107" s="15" t="n">
        <f aca="false">F82+1</f>
        <v>5</v>
      </c>
      <c r="G107" s="2" t="n">
        <f aca="false">IF(VLOOKUP(C107,LU!$A$2:$P$27,15,FALSE())=0,VLOOKUP(B107,Soil!$B$2:$R$14,16,FALSE())/(VLOOKUP(C107,LU!$A$2:$P$27,16,FALSE())),(VLOOKUP(C107,LU!$A$2:$P$27,16,FALSE())))</f>
        <v>18.2</v>
      </c>
      <c r="H107" s="2" t="n">
        <f aca="false">IF(VLOOKUP(C107,LU!$A$2:$O$27,15,FALSE()) = 0,VLOOKUP(B107,Soil!$B$2:R119,17,FALSE()),1)</f>
        <v>0.245</v>
      </c>
      <c r="I107" s="2" t="str">
        <f aca="false">VLOOKUP(B107,[1]Soil!$A$2:$D$60,2,FALSE())</f>
        <v>sand</v>
      </c>
      <c r="J107" s="2" t="str">
        <f aca="false">VLOOKUP(B107,[1]Soil!$A$2:$D$60,3,FALSE())</f>
        <v>Písek</v>
      </c>
      <c r="K107" s="2" t="str">
        <f aca="false">VLOOKUP(D107,[1]LU!$A$2:$J$419,4,FALSE())</f>
        <v>Grass</v>
      </c>
      <c r="L107" s="2" t="str">
        <f aca="false">VLOOKUP(D107,[1]LU!$A$2:$J$419,3,FALSE())</f>
        <v>travní porost</v>
      </c>
      <c r="M107" s="0" t="n">
        <f aca="false">VLOOKUP(D107,LU!$B$2:$O$27,14)</f>
        <v>0</v>
      </c>
      <c r="N107" s="12" t="e">
        <f aca="false">VLOOKUP(C107,LU!A108:O132,15)</f>
        <v>#N/A</v>
      </c>
    </row>
    <row r="108" customFormat="false" ht="15" hidden="false" customHeight="false" outlineLevel="0" collapsed="false">
      <c r="A108" s="0" t="str">
        <f aca="false">_xlfn.CONCAT(B108,D108)</f>
        <v>SALP</v>
      </c>
      <c r="B108" s="13" t="str">
        <f aca="false">VLOOKUP(F108,Soil!$A$2:$B$14,2)</f>
        <v>SA</v>
      </c>
      <c r="C108" s="13" t="n">
        <f aca="false">C83</f>
        <v>7</v>
      </c>
      <c r="D108" s="12" t="str">
        <f aca="false">D83</f>
        <v>LP</v>
      </c>
      <c r="E108" s="13"/>
      <c r="F108" s="15" t="n">
        <f aca="false">F83+1</f>
        <v>5</v>
      </c>
      <c r="G108" s="2" t="n">
        <f aca="false">IF(VLOOKUP(C108,LU!$A$2:$P$27,15,FALSE())=0,VLOOKUP(B108,Soil!$B$2:$R$14,16,FALSE())/(VLOOKUP(C108,LU!$A$2:$P$27,16,FALSE())),(VLOOKUP(C108,LU!$A$2:$P$27,16,FALSE())))</f>
        <v>18.2</v>
      </c>
      <c r="H108" s="2" t="n">
        <f aca="false">IF(VLOOKUP(C108,LU!$A$2:$O$27,15,FALSE()) = 0,VLOOKUP(B108,Soil!$B$2:R120,17,FALSE()),1)</f>
        <v>0.245</v>
      </c>
      <c r="I108" s="2" t="str">
        <f aca="false">VLOOKUP(B108,[1]Soil!$A$2:$D$60,2,FALSE())</f>
        <v>sand</v>
      </c>
      <c r="J108" s="2" t="str">
        <f aca="false">VLOOKUP(B108,[1]Soil!$A$2:$D$60,3,FALSE())</f>
        <v>Písek</v>
      </c>
      <c r="K108" s="2" t="str">
        <f aca="false">VLOOKUP(D108,[1]LU!$A$2:$J$419,4,FALSE())</f>
        <v>Forest</v>
      </c>
      <c r="L108" s="2" t="str">
        <f aca="false">VLOOKUP(D108,[1]LU!$A$2:$J$419,3,FALSE())</f>
        <v>lesní porost</v>
      </c>
      <c r="M108" s="0" t="e">
        <f aca="false">VLOOKUP(D108,LU!$B$2:$O$27,14)</f>
        <v>#N/A</v>
      </c>
      <c r="N108" s="12" t="e">
        <f aca="false">VLOOKUP(C108,LU!A109:O133,15)</f>
        <v>#N/A</v>
      </c>
    </row>
    <row r="109" customFormat="false" ht="15" hidden="false" customHeight="false" outlineLevel="0" collapsed="false">
      <c r="A109" s="0" t="str">
        <f aca="false">_xlfn.CONCAT(B109,D109)</f>
        <v>SALPL</v>
      </c>
      <c r="B109" s="13" t="str">
        <f aca="false">VLOOKUP(F109,Soil!$A$2:$B$14,2)</f>
        <v>SA</v>
      </c>
      <c r="C109" s="13" t="n">
        <f aca="false">C84</f>
        <v>8</v>
      </c>
      <c r="D109" s="12" t="str">
        <f aca="false">D84</f>
        <v>LPL</v>
      </c>
      <c r="E109" s="13"/>
      <c r="F109" s="15" t="n">
        <f aca="false">F84+1</f>
        <v>5</v>
      </c>
      <c r="G109" s="2" t="n">
        <f aca="false">IF(VLOOKUP(C109,LU!$A$2:$P$27,15,FALSE())=0,VLOOKUP(B109,Soil!$B$2:$R$14,16,FALSE())/(VLOOKUP(C109,LU!$A$2:$P$27,16,FALSE())),(VLOOKUP(C109,LU!$A$2:$P$27,16,FALSE())))</f>
        <v>18.2</v>
      </c>
      <c r="H109" s="2" t="n">
        <f aca="false">IF(VLOOKUP(C109,LU!$A$2:$O$27,15,FALSE()) = 0,VLOOKUP(B109,Soil!$B$2:R121,17,FALSE()),1)</f>
        <v>0.245</v>
      </c>
      <c r="I109" s="2" t="str">
        <f aca="false">VLOOKUP(B109,[1]Soil!$A$2:$D$60,2,FALSE())</f>
        <v>sand</v>
      </c>
      <c r="J109" s="2" t="str">
        <f aca="false">VLOOKUP(B109,[1]Soil!$A$2:$D$60,3,FALSE())</f>
        <v>Písek</v>
      </c>
      <c r="K109" s="2" t="e">
        <f aca="false">VLOOKUP(D109,[1]LU!$A$2:$J$419,4,FALSE())</f>
        <v>#N/A</v>
      </c>
      <c r="L109" s="2" t="e">
        <f aca="false">VLOOKUP(D109,[1]LU!$A$2:$J$419,3,FALSE())</f>
        <v>#N/A</v>
      </c>
      <c r="M109" s="0" t="e">
        <f aca="false">VLOOKUP(D109,LU!$B$2:$O$27,14)</f>
        <v>#N/A</v>
      </c>
      <c r="N109" s="12" t="e">
        <f aca="false">VLOOKUP(C109,LU!A110:O134,15)</f>
        <v>#N/A</v>
      </c>
    </row>
    <row r="110" customFormat="false" ht="15" hidden="false" customHeight="false" outlineLevel="0" collapsed="false">
      <c r="A110" s="0" t="str">
        <f aca="false">_xlfn.CONCAT(B110,D110)</f>
        <v>SALPJ</v>
      </c>
      <c r="B110" s="13" t="str">
        <f aca="false">VLOOKUP(F110,Soil!$A$2:$B$14,2)</f>
        <v>SA</v>
      </c>
      <c r="C110" s="13" t="n">
        <f aca="false">C85</f>
        <v>9</v>
      </c>
      <c r="D110" s="12" t="str">
        <f aca="false">D85</f>
        <v>LPJ</v>
      </c>
      <c r="E110" s="13"/>
      <c r="F110" s="15" t="n">
        <f aca="false">F85+1</f>
        <v>5</v>
      </c>
      <c r="G110" s="2" t="n">
        <f aca="false">IF(VLOOKUP(C110,LU!$A$2:$P$27,15,FALSE())=0,VLOOKUP(B110,Soil!$B$2:$R$14,16,FALSE())/(VLOOKUP(C110,LU!$A$2:$P$27,16,FALSE())),(VLOOKUP(C110,LU!$A$2:$P$27,16,FALSE())))</f>
        <v>18.2</v>
      </c>
      <c r="H110" s="2" t="n">
        <f aca="false">IF(VLOOKUP(C110,LU!$A$2:$O$27,15,FALSE()) = 0,VLOOKUP(B110,Soil!$B$2:R122,17,FALSE()),1)</f>
        <v>0.245</v>
      </c>
      <c r="I110" s="2" t="str">
        <f aca="false">VLOOKUP(B110,[1]Soil!$A$2:$D$60,2,FALSE())</f>
        <v>sand</v>
      </c>
      <c r="J110" s="2" t="str">
        <f aca="false">VLOOKUP(B110,[1]Soil!$A$2:$D$60,3,FALSE())</f>
        <v>Písek</v>
      </c>
      <c r="K110" s="2" t="e">
        <f aca="false">VLOOKUP(D110,[1]LU!$A$2:$J$419,4,FALSE())</f>
        <v>#N/A</v>
      </c>
      <c r="L110" s="2" t="e">
        <f aca="false">VLOOKUP(D110,[1]LU!$A$2:$J$419,3,FALSE())</f>
        <v>#N/A</v>
      </c>
      <c r="M110" s="0" t="e">
        <f aca="false">VLOOKUP(D110,LU!$B$2:$O$27,14)</f>
        <v>#N/A</v>
      </c>
      <c r="N110" s="12" t="e">
        <f aca="false">VLOOKUP(C110,LU!A111:O135,15)</f>
        <v>#N/A</v>
      </c>
    </row>
    <row r="111" customFormat="false" ht="15" hidden="false" customHeight="false" outlineLevel="0" collapsed="false">
      <c r="A111" s="0" t="str">
        <f aca="false">_xlfn.CONCAT(B111,D111)</f>
        <v>SALPS</v>
      </c>
      <c r="B111" s="13" t="str">
        <f aca="false">VLOOKUP(F111,Soil!$A$2:$B$14,2)</f>
        <v>SA</v>
      </c>
      <c r="C111" s="13" t="n">
        <f aca="false">C86</f>
        <v>10</v>
      </c>
      <c r="D111" s="12" t="str">
        <f aca="false">D86</f>
        <v>LPS</v>
      </c>
      <c r="E111" s="13"/>
      <c r="F111" s="15" t="n">
        <f aca="false">F86+1</f>
        <v>5</v>
      </c>
      <c r="G111" s="2" t="n">
        <f aca="false">IF(VLOOKUP(C111,LU!$A$2:$P$27,15,FALSE())=0,VLOOKUP(B111,Soil!$B$2:$R$14,16,FALSE())/(VLOOKUP(C111,LU!$A$2:$P$27,16,FALSE())),(VLOOKUP(C111,LU!$A$2:$P$27,16,FALSE())))</f>
        <v>18.2</v>
      </c>
      <c r="H111" s="2" t="n">
        <f aca="false">IF(VLOOKUP(C111,LU!$A$2:$O$27,15,FALSE()) = 0,VLOOKUP(B111,Soil!$B$2:R123,17,FALSE()),1)</f>
        <v>0.245</v>
      </c>
      <c r="I111" s="2" t="str">
        <f aca="false">VLOOKUP(B111,[1]Soil!$A$2:$D$60,2,FALSE())</f>
        <v>sand</v>
      </c>
      <c r="J111" s="2" t="str">
        <f aca="false">VLOOKUP(B111,[1]Soil!$A$2:$D$60,3,FALSE())</f>
        <v>Písek</v>
      </c>
      <c r="K111" s="2" t="e">
        <f aca="false">VLOOKUP(D111,[1]LU!$A$2:$J$419,4,FALSE())</f>
        <v>#N/A</v>
      </c>
      <c r="L111" s="2" t="e">
        <f aca="false">VLOOKUP(D111,[1]LU!$A$2:$J$419,3,FALSE())</f>
        <v>#N/A</v>
      </c>
      <c r="M111" s="0" t="e">
        <f aca="false">VLOOKUP(D111,LU!$B$2:$O$27,14)</f>
        <v>#N/A</v>
      </c>
      <c r="N111" s="12" t="e">
        <f aca="false">VLOOKUP(C111,LU!A112:O136,15)</f>
        <v>#N/A</v>
      </c>
    </row>
    <row r="112" customFormat="false" ht="15" hidden="false" customHeight="false" outlineLevel="0" collapsed="false">
      <c r="A112" s="0" t="str">
        <f aca="false">_xlfn.CONCAT(B112,D112)</f>
        <v>SALPK</v>
      </c>
      <c r="B112" s="13" t="str">
        <f aca="false">VLOOKUP(F112,Soil!$A$2:$B$14,2)</f>
        <v>SA</v>
      </c>
      <c r="C112" s="13" t="n">
        <f aca="false">C87</f>
        <v>11</v>
      </c>
      <c r="D112" s="12" t="str">
        <f aca="false">D87</f>
        <v>LPK</v>
      </c>
      <c r="E112" s="13"/>
      <c r="F112" s="15" t="n">
        <f aca="false">F87+1</f>
        <v>5</v>
      </c>
      <c r="G112" s="2" t="n">
        <f aca="false">IF(VLOOKUP(C112,LU!$A$2:$P$27,15,FALSE())=0,VLOOKUP(B112,Soil!$B$2:$R$14,16,FALSE())/(VLOOKUP(C112,LU!$A$2:$P$27,16,FALSE())),(VLOOKUP(C112,LU!$A$2:$P$27,16,FALSE())))</f>
        <v>18.2</v>
      </c>
      <c r="H112" s="2" t="n">
        <f aca="false">IF(VLOOKUP(C112,LU!$A$2:$O$27,15,FALSE()) = 0,VLOOKUP(B112,Soil!$B$2:R124,17,FALSE()),1)</f>
        <v>0.245</v>
      </c>
      <c r="I112" s="2" t="str">
        <f aca="false">VLOOKUP(B112,[1]Soil!$A$2:$D$60,2,FALSE())</f>
        <v>sand</v>
      </c>
      <c r="J112" s="2" t="str">
        <f aca="false">VLOOKUP(B112,[1]Soil!$A$2:$D$60,3,FALSE())</f>
        <v>Písek</v>
      </c>
      <c r="K112" s="2" t="e">
        <f aca="false">VLOOKUP(D112,[1]LU!$A$2:$J$419,4,FALSE())</f>
        <v>#N/A</v>
      </c>
      <c r="L112" s="2" t="e">
        <f aca="false">VLOOKUP(D112,[1]LU!$A$2:$J$419,3,FALSE())</f>
        <v>#N/A</v>
      </c>
      <c r="M112" s="0" t="e">
        <f aca="false">VLOOKUP(D112,LU!$B$2:$O$27,14)</f>
        <v>#N/A</v>
      </c>
      <c r="N112" s="12" t="e">
        <f aca="false">VLOOKUP(C112,LU!A113:O137,15)</f>
        <v>#N/A</v>
      </c>
    </row>
    <row r="113" customFormat="false" ht="15" hidden="false" customHeight="false" outlineLevel="0" collapsed="false">
      <c r="A113" s="0" t="str">
        <f aca="false">_xlfn.CONCAT(B113,D113)</f>
        <v>SAAZP</v>
      </c>
      <c r="B113" s="13" t="str">
        <f aca="false">VLOOKUP(F113,Soil!$A$2:$B$14,2)</f>
        <v>SA</v>
      </c>
      <c r="C113" s="13" t="n">
        <f aca="false">C88</f>
        <v>12</v>
      </c>
      <c r="D113" s="12" t="str">
        <f aca="false">D88</f>
        <v>AZP</v>
      </c>
      <c r="E113" s="13"/>
      <c r="F113" s="15" t="n">
        <f aca="false">F88+1</f>
        <v>5</v>
      </c>
      <c r="G113" s="2" t="n">
        <f aca="false">IF(VLOOKUP(C113,LU!$A$2:$P$27,15,FALSE())=0,VLOOKUP(B113,Soil!$B$2:$R$14,16,FALSE())/(VLOOKUP(C113,LU!$A$2:$P$27,16,FALSE())),(VLOOKUP(C113,LU!$A$2:$P$27,16,FALSE())))</f>
        <v>100</v>
      </c>
      <c r="H113" s="2" t="n">
        <f aca="false">IF(VLOOKUP(C113,LU!$A$2:$O$27,15,FALSE()) = 0,VLOOKUP(B113,Soil!$B$2:R125,17,FALSE()),1)</f>
        <v>1</v>
      </c>
      <c r="I113" s="2" t="str">
        <f aca="false">VLOOKUP(B113,[1]Soil!$A$2:$D$60,2,FALSE())</f>
        <v>sand</v>
      </c>
      <c r="J113" s="2" t="str">
        <f aca="false">VLOOKUP(B113,[1]Soil!$A$2:$D$60,3,FALSE())</f>
        <v>Písek</v>
      </c>
      <c r="K113" s="2" t="str">
        <f aca="false">VLOOKUP(D113,[1]LU!$A$2:$J$419,4,FALSE())</f>
        <v>Anthropogenic impermeable surfaces</v>
      </c>
      <c r="L113" s="2" t="str">
        <f aca="false">VLOOKUP(D113,[1]LU!$A$2:$J$419,3,FALSE())</f>
        <v>antropogenní a zpevněné plochy</v>
      </c>
      <c r="M113" s="0" t="e">
        <f aca="false">VLOOKUP(D113,LU!$B$2:$O$27,14)</f>
        <v>#N/A</v>
      </c>
      <c r="N113" s="12" t="e">
        <f aca="false">VLOOKUP(C113,LU!A114:O138,15)</f>
        <v>#N/A</v>
      </c>
    </row>
    <row r="114" customFormat="false" ht="15" hidden="false" customHeight="false" outlineLevel="0" collapsed="false">
      <c r="A114" s="0" t="str">
        <f aca="false">_xlfn.CONCAT(B114,D114)</f>
        <v>SAAZPN</v>
      </c>
      <c r="B114" s="13" t="str">
        <f aca="false">VLOOKUP(F114,Soil!$A$2:$B$14,2)</f>
        <v>SA</v>
      </c>
      <c r="C114" s="13" t="n">
        <f aca="false">C89</f>
        <v>13</v>
      </c>
      <c r="D114" s="12" t="str">
        <f aca="false">D89</f>
        <v>AZPN</v>
      </c>
      <c r="E114" s="13"/>
      <c r="F114" s="15" t="n">
        <f aca="false">F89+1</f>
        <v>5</v>
      </c>
      <c r="G114" s="2" t="n">
        <f aca="false">IF(VLOOKUP(C114,LU!$A$2:$P$27,15,FALSE())=0,VLOOKUP(B114,Soil!$B$2:$R$14,16,FALSE())/(VLOOKUP(C114,LU!$A$2:$P$27,16,FALSE())),(VLOOKUP(C114,LU!$A$2:$P$27,16,FALSE())))</f>
        <v>100</v>
      </c>
      <c r="H114" s="2" t="n">
        <f aca="false">IF(VLOOKUP(C114,LU!$A$2:$O$27,15,FALSE()) = 0,VLOOKUP(B114,Soil!$B$2:R126,17,FALSE()),1)</f>
        <v>1</v>
      </c>
      <c r="I114" s="2" t="str">
        <f aca="false">VLOOKUP(B114,[1]Soil!$A$2:$D$60,2,FALSE())</f>
        <v>sand</v>
      </c>
      <c r="J114" s="2" t="str">
        <f aca="false">VLOOKUP(B114,[1]Soil!$A$2:$D$60,3,FALSE())</f>
        <v>Písek</v>
      </c>
      <c r="K114" s="2" t="e">
        <f aca="false">VLOOKUP(D114,[1]LU!$A$2:$J$419,4,FALSE())</f>
        <v>#N/A</v>
      </c>
      <c r="L114" s="2" t="e">
        <f aca="false">VLOOKUP(D114,[1]LU!$A$2:$J$419,3,FALSE())</f>
        <v>#N/A</v>
      </c>
      <c r="M114" s="0" t="e">
        <f aca="false">VLOOKUP(D114,LU!$B$2:$O$27,14)</f>
        <v>#N/A</v>
      </c>
      <c r="N114" s="12" t="e">
        <f aca="false">VLOOKUP(C114,LU!A115:O139,15)</f>
        <v>#N/A</v>
      </c>
    </row>
    <row r="115" customFormat="false" ht="15" hidden="false" customHeight="false" outlineLevel="0" collapsed="false">
      <c r="A115" s="0" t="str">
        <f aca="false">_xlfn.CONCAT(B115,D115)</f>
        <v>SAAZPPL</v>
      </c>
      <c r="B115" s="13" t="str">
        <f aca="false">VLOOKUP(F115,Soil!$A$2:$B$14,2)</f>
        <v>SA</v>
      </c>
      <c r="C115" s="13" t="n">
        <f aca="false">C90</f>
        <v>14</v>
      </c>
      <c r="D115" s="12" t="str">
        <f aca="false">D90</f>
        <v>AZPPL</v>
      </c>
      <c r="E115" s="13"/>
      <c r="F115" s="15" t="n">
        <f aca="false">F90+1</f>
        <v>5</v>
      </c>
      <c r="G115" s="2" t="n">
        <f aca="false">IF(VLOOKUP(C115,LU!$A$2:$P$27,15,FALSE())=0,VLOOKUP(B115,Soil!$B$2:$R$14,16,FALSE())/(VLOOKUP(C115,LU!$A$2:$P$27,16,FALSE())),(VLOOKUP(C115,LU!$A$2:$P$27,16,FALSE())))</f>
        <v>0.182</v>
      </c>
      <c r="H115" s="2" t="n">
        <f aca="false">IF(VLOOKUP(C115,LU!$A$2:$O$27,15,FALSE()) = 0,VLOOKUP(B115,Soil!$B$2:R127,17,FALSE()),1)</f>
        <v>0.245</v>
      </c>
      <c r="I115" s="2" t="str">
        <f aca="false">VLOOKUP(B115,[1]Soil!$A$2:$D$60,2,FALSE())</f>
        <v>sand</v>
      </c>
      <c r="J115" s="2" t="str">
        <f aca="false">VLOOKUP(B115,[1]Soil!$A$2:$D$60,3,FALSE())</f>
        <v>Písek</v>
      </c>
      <c r="K115" s="2" t="e">
        <f aca="false">VLOOKUP(D115,[1]LU!$A$2:$J$419,4,FALSE())</f>
        <v>#N/A</v>
      </c>
      <c r="L115" s="2" t="e">
        <f aca="false">VLOOKUP(D115,[1]LU!$A$2:$J$419,3,FALSE())</f>
        <v>#N/A</v>
      </c>
      <c r="M115" s="0" t="e">
        <f aca="false">VLOOKUP(D115,LU!$B$2:$O$27,14)</f>
        <v>#N/A</v>
      </c>
      <c r="N115" s="12" t="e">
        <f aca="false">VLOOKUP(C115,LU!A116:O140,15)</f>
        <v>#N/A</v>
      </c>
    </row>
    <row r="116" customFormat="false" ht="15" hidden="false" customHeight="false" outlineLevel="0" collapsed="false">
      <c r="A116" s="0" t="str">
        <f aca="false">_xlfn.CONCAT(B116,D116)</f>
        <v>SAAZPP</v>
      </c>
      <c r="B116" s="13" t="str">
        <f aca="false">VLOOKUP(F116,Soil!$A$2:$B$14,2)</f>
        <v>SA</v>
      </c>
      <c r="C116" s="13" t="n">
        <f aca="false">C91</f>
        <v>15</v>
      </c>
      <c r="D116" s="12" t="str">
        <f aca="false">D91</f>
        <v>AZPP</v>
      </c>
      <c r="E116" s="13"/>
      <c r="F116" s="15" t="n">
        <f aca="false">F91+1</f>
        <v>5</v>
      </c>
      <c r="G116" s="2" t="n">
        <f aca="false">IF(VLOOKUP(C116,LU!$A$2:$P$27,15,FALSE())=0,VLOOKUP(B116,Soil!$B$2:$R$14,16,FALSE())/(VLOOKUP(C116,LU!$A$2:$P$27,16,FALSE())),(VLOOKUP(C116,LU!$A$2:$P$27,16,FALSE())))</f>
        <v>18.2</v>
      </c>
      <c r="H116" s="2" t="n">
        <f aca="false">IF(VLOOKUP(C116,LU!$A$2:$O$27,15,FALSE()) = 0,VLOOKUP(B116,Soil!$B$2:R128,17,FALSE()),1)</f>
        <v>0.245</v>
      </c>
      <c r="I116" s="2" t="str">
        <f aca="false">VLOOKUP(B116,[1]Soil!$A$2:$D$60,2,FALSE())</f>
        <v>sand</v>
      </c>
      <c r="J116" s="2" t="str">
        <f aca="false">VLOOKUP(B116,[1]Soil!$A$2:$D$60,3,FALSE())</f>
        <v>Písek</v>
      </c>
      <c r="K116" s="2" t="e">
        <f aca="false">VLOOKUP(D116,[1]LU!$A$2:$J$419,4,FALSE())</f>
        <v>#N/A</v>
      </c>
      <c r="L116" s="2" t="e">
        <f aca="false">VLOOKUP(D116,[1]LU!$A$2:$J$419,3,FALSE())</f>
        <v>#N/A</v>
      </c>
      <c r="M116" s="0" t="e">
        <f aca="false">VLOOKUP(D116,LU!$B$2:$O$27,14)</f>
        <v>#N/A</v>
      </c>
      <c r="N116" s="12" t="e">
        <f aca="false">VLOOKUP(C116,LU!A117:O141,15)</f>
        <v>#N/A</v>
      </c>
    </row>
    <row r="117" customFormat="false" ht="15" hidden="false" customHeight="false" outlineLevel="0" collapsed="false">
      <c r="A117" s="0" t="str">
        <f aca="false">_xlfn.CONCAT(B117,D117)</f>
        <v>SAETK</v>
      </c>
      <c r="B117" s="13" t="str">
        <f aca="false">VLOOKUP(F117,Soil!$A$2:$B$14,2)</f>
        <v>SA</v>
      </c>
      <c r="C117" s="13" t="n">
        <f aca="false">C92</f>
        <v>16</v>
      </c>
      <c r="D117" s="12" t="str">
        <f aca="false">D92</f>
        <v>ETK</v>
      </c>
      <c r="E117" s="13"/>
      <c r="F117" s="15" t="n">
        <f aca="false">F92+1</f>
        <v>5</v>
      </c>
      <c r="G117" s="2" t="n">
        <f aca="false">IF(VLOOKUP(C117,LU!$A$2:$P$27,15,FALSE())=0,VLOOKUP(B117,Soil!$B$2:$R$14,16,FALSE())/(VLOOKUP(C117,LU!$A$2:$P$27,16,FALSE())),(VLOOKUP(C117,LU!$A$2:$P$27,16,FALSE())))</f>
        <v>18.2</v>
      </c>
      <c r="H117" s="2" t="n">
        <f aca="false">IF(VLOOKUP(C117,LU!$A$2:$O$27,15,FALSE()) = 0,VLOOKUP(B117,Soil!$B$2:R129,17,FALSE()),1)</f>
        <v>0.245</v>
      </c>
      <c r="I117" s="2" t="str">
        <f aca="false">VLOOKUP(B117,[1]Soil!$A$2:$D$60,2,FALSE())</f>
        <v>sand</v>
      </c>
      <c r="J117" s="2" t="str">
        <f aca="false">VLOOKUP(B117,[1]Soil!$A$2:$D$60,3,FALSE())</f>
        <v>Písek</v>
      </c>
      <c r="K117" s="2" t="str">
        <f aca="false">VLOOKUP(D117,[1]LU!$A$2:$J$419,4,FALSE())</f>
        <v>Extensive vegetation</v>
      </c>
      <c r="L117" s="2" t="str">
        <f aca="false">VLOOKUP(D117,[1]LU!$A$2:$J$419,3,FALSE())</f>
        <v>extenzivní smíšené porosty</v>
      </c>
      <c r="M117" s="0" t="e">
        <f aca="false">VLOOKUP(D117,LU!$B$2:$O$27,14)</f>
        <v>#N/A</v>
      </c>
      <c r="N117" s="12" t="e">
        <f aca="false">VLOOKUP(C117,LU!A118:O142,15)</f>
        <v>#N/A</v>
      </c>
    </row>
    <row r="118" customFormat="false" ht="15" hidden="false" customHeight="false" outlineLevel="0" collapsed="false">
      <c r="A118" s="0" t="str">
        <f aca="false">_xlfn.CONCAT(B118,D118)</f>
        <v>SAETK1</v>
      </c>
      <c r="B118" s="13" t="str">
        <f aca="false">VLOOKUP(F118,Soil!$A$2:$B$14,2)</f>
        <v>SA</v>
      </c>
      <c r="C118" s="13" t="n">
        <f aca="false">C93</f>
        <v>17</v>
      </c>
      <c r="D118" s="12" t="str">
        <f aca="false">D93</f>
        <v>ETK1</v>
      </c>
      <c r="E118" s="13"/>
      <c r="F118" s="15" t="n">
        <f aca="false">F93+1</f>
        <v>5</v>
      </c>
      <c r="G118" s="2" t="n">
        <f aca="false">IF(VLOOKUP(C118,LU!$A$2:$P$27,15,FALSE())=0,VLOOKUP(B118,Soil!$B$2:$R$14,16,FALSE())/(VLOOKUP(C118,LU!$A$2:$P$27,16,FALSE())),(VLOOKUP(C118,LU!$A$2:$P$27,16,FALSE())))</f>
        <v>18.2</v>
      </c>
      <c r="H118" s="2" t="n">
        <f aca="false">IF(VLOOKUP(C118,LU!$A$2:$O$27,15,FALSE()) = 0,VLOOKUP(B118,Soil!$B$2:R130,17,FALSE()),1)</f>
        <v>0.245</v>
      </c>
      <c r="I118" s="2" t="str">
        <f aca="false">VLOOKUP(B118,[1]Soil!$A$2:$D$60,2,FALSE())</f>
        <v>sand</v>
      </c>
      <c r="J118" s="2" t="str">
        <f aca="false">VLOOKUP(B118,[1]Soil!$A$2:$D$60,3,FALSE())</f>
        <v>Písek</v>
      </c>
      <c r="K118" s="2" t="e">
        <f aca="false">VLOOKUP(D118,[1]LU!$A$2:$J$419,4,FALSE())</f>
        <v>#N/A</v>
      </c>
      <c r="L118" s="2" t="e">
        <f aca="false">VLOOKUP(D118,[1]LU!$A$2:$J$419,3,FALSE())</f>
        <v>#N/A</v>
      </c>
      <c r="M118" s="0" t="e">
        <f aca="false">VLOOKUP(D118,LU!$B$2:$O$27,14)</f>
        <v>#N/A</v>
      </c>
      <c r="N118" s="12" t="e">
        <f aca="false">VLOOKUP(C118,LU!A119:O143,15)</f>
        <v>#N/A</v>
      </c>
    </row>
    <row r="119" customFormat="false" ht="15" hidden="false" customHeight="false" outlineLevel="0" collapsed="false">
      <c r="A119" s="0" t="str">
        <f aca="false">_xlfn.CONCAT(B119,D119)</f>
        <v>SAETK2</v>
      </c>
      <c r="B119" s="13" t="str">
        <f aca="false">VLOOKUP(F119,Soil!$A$2:$B$14,2)</f>
        <v>SA</v>
      </c>
      <c r="C119" s="13" t="n">
        <f aca="false">C94</f>
        <v>18</v>
      </c>
      <c r="D119" s="12" t="str">
        <f aca="false">D94</f>
        <v>ETK2</v>
      </c>
      <c r="E119" s="13"/>
      <c r="F119" s="15" t="n">
        <f aca="false">F94+1</f>
        <v>5</v>
      </c>
      <c r="G119" s="2" t="n">
        <f aca="false">IF(VLOOKUP(C119,LU!$A$2:$P$27,15,FALSE())=0,VLOOKUP(B119,Soil!$B$2:$R$14,16,FALSE())/(VLOOKUP(C119,LU!$A$2:$P$27,16,FALSE())),(VLOOKUP(C119,LU!$A$2:$P$27,16,FALSE())))</f>
        <v>18.2</v>
      </c>
      <c r="H119" s="2" t="n">
        <f aca="false">IF(VLOOKUP(C119,LU!$A$2:$O$27,15,FALSE()) = 0,VLOOKUP(B119,Soil!$B$2:R131,17,FALSE()),1)</f>
        <v>0.245</v>
      </c>
      <c r="I119" s="2" t="str">
        <f aca="false">VLOOKUP(B119,[1]Soil!$A$2:$D$60,2,FALSE())</f>
        <v>sand</v>
      </c>
      <c r="J119" s="2" t="str">
        <f aca="false">VLOOKUP(B119,[1]Soil!$A$2:$D$60,3,FALSE())</f>
        <v>Písek</v>
      </c>
      <c r="K119" s="2" t="e">
        <f aca="false">VLOOKUP(D119,[1]LU!$A$2:$J$419,4,FALSE())</f>
        <v>#N/A</v>
      </c>
      <c r="L119" s="2" t="e">
        <f aca="false">VLOOKUP(D119,[1]LU!$A$2:$J$419,3,FALSE())</f>
        <v>#N/A</v>
      </c>
      <c r="M119" s="0" t="e">
        <f aca="false">VLOOKUP(D119,LU!$B$2:$O$27,14)</f>
        <v>#N/A</v>
      </c>
      <c r="N119" s="12" t="e">
        <f aca="false">VLOOKUP(C119,LU!A120:O144,15)</f>
        <v>#N/A</v>
      </c>
    </row>
    <row r="120" customFormat="false" ht="15" hidden="false" customHeight="false" outlineLevel="0" collapsed="false">
      <c r="A120" s="0" t="str">
        <f aca="false">_xlfn.CONCAT(B120,D120)</f>
        <v>SAETK3</v>
      </c>
      <c r="B120" s="13" t="str">
        <f aca="false">VLOOKUP(F120,Soil!$A$2:$B$14,2)</f>
        <v>SA</v>
      </c>
      <c r="C120" s="13" t="n">
        <f aca="false">C95</f>
        <v>19</v>
      </c>
      <c r="D120" s="12" t="str">
        <f aca="false">D95</f>
        <v>ETK3</v>
      </c>
      <c r="E120" s="13"/>
      <c r="F120" s="15" t="n">
        <f aca="false">F95+1</f>
        <v>5</v>
      </c>
      <c r="G120" s="2" t="n">
        <f aca="false">IF(VLOOKUP(C120,LU!$A$2:$P$27,15,FALSE())=0,VLOOKUP(B120,Soil!$B$2:$R$14,16,FALSE())/(VLOOKUP(C120,LU!$A$2:$P$27,16,FALSE())),(VLOOKUP(C120,LU!$A$2:$P$27,16,FALSE())))</f>
        <v>18.2</v>
      </c>
      <c r="H120" s="2" t="n">
        <f aca="false">IF(VLOOKUP(C120,LU!$A$2:$O$27,15,FALSE()) = 0,VLOOKUP(B120,Soil!$B$2:R132,17,FALSE()),1)</f>
        <v>0.245</v>
      </c>
      <c r="I120" s="2" t="str">
        <f aca="false">VLOOKUP(B120,[1]Soil!$A$2:$D$60,2,FALSE())</f>
        <v>sand</v>
      </c>
      <c r="J120" s="2" t="str">
        <f aca="false">VLOOKUP(B120,[1]Soil!$A$2:$D$60,3,FALSE())</f>
        <v>Písek</v>
      </c>
      <c r="K120" s="2" t="e">
        <f aca="false">VLOOKUP(D120,[1]LU!$A$2:$J$419,4,FALSE())</f>
        <v>#N/A</v>
      </c>
      <c r="L120" s="2" t="e">
        <f aca="false">VLOOKUP(D120,[1]LU!$A$2:$J$419,3,FALSE())</f>
        <v>#N/A</v>
      </c>
      <c r="M120" s="0" t="e">
        <f aca="false">VLOOKUP(D120,LU!$B$2:$O$27,14)</f>
        <v>#N/A</v>
      </c>
      <c r="N120" s="12" t="e">
        <f aca="false">VLOOKUP(C120,LU!A121:O145,15)</f>
        <v>#N/A</v>
      </c>
    </row>
    <row r="121" customFormat="false" ht="15" hidden="false" customHeight="false" outlineLevel="0" collapsed="false">
      <c r="A121" s="0" t="str">
        <f aca="false">_xlfn.CONCAT(B121,D121)</f>
        <v>SAVT</v>
      </c>
      <c r="B121" s="13" t="str">
        <f aca="false">VLOOKUP(F121,Soil!$A$2:$B$14,2)</f>
        <v>SA</v>
      </c>
      <c r="C121" s="13" t="n">
        <f aca="false">C96</f>
        <v>20</v>
      </c>
      <c r="D121" s="12" t="str">
        <f aca="false">D96</f>
        <v>VT</v>
      </c>
      <c r="E121" s="13"/>
      <c r="F121" s="15" t="n">
        <f aca="false">F96+1</f>
        <v>5</v>
      </c>
      <c r="G121" s="2" t="n">
        <f aca="false">IF(VLOOKUP(C121,LU!$A$2:$P$27,15,FALSE())=0,VLOOKUP(B121,Soil!$B$2:$R$14,16,FALSE())/(VLOOKUP(C121,LU!$A$2:$P$27,16,FALSE())),(VLOOKUP(C121,LU!$A$2:$P$27,16,FALSE())))</f>
        <v>100</v>
      </c>
      <c r="H121" s="2" t="n">
        <f aca="false">IF(VLOOKUP(C121,LU!$A$2:$O$27,15,FALSE()) = 0,VLOOKUP(B121,Soil!$B$2:R133,17,FALSE()),1)</f>
        <v>1</v>
      </c>
      <c r="I121" s="2" t="str">
        <f aca="false">VLOOKUP(B121,[1]Soil!$A$2:$D$60,2,FALSE())</f>
        <v>sand</v>
      </c>
      <c r="J121" s="2" t="str">
        <f aca="false">VLOOKUP(B121,[1]Soil!$A$2:$D$60,3,FALSE())</f>
        <v>Písek</v>
      </c>
      <c r="K121" s="2" t="e">
        <f aca="false">VLOOKUP(D121,[1]LU!$A$2:$J$419,4,FALSE())</f>
        <v>#N/A</v>
      </c>
      <c r="L121" s="2" t="e">
        <f aca="false">VLOOKUP(D121,[1]LU!$A$2:$J$419,3,FALSE())</f>
        <v>#N/A</v>
      </c>
      <c r="M121" s="0" t="n">
        <f aca="false">VLOOKUP(D121,LU!$B$2:$O$27,14)</f>
        <v>1</v>
      </c>
      <c r="N121" s="12" t="e">
        <f aca="false">VLOOKUP(C121,LU!A122:O146,15)</f>
        <v>#N/A</v>
      </c>
    </row>
    <row r="122" customFormat="false" ht="15" hidden="false" customHeight="false" outlineLevel="0" collapsed="false">
      <c r="A122" s="0" t="str">
        <f aca="false">_xlfn.CONCAT(B122,D122)</f>
        <v>SAVP</v>
      </c>
      <c r="B122" s="13" t="str">
        <f aca="false">VLOOKUP(F122,Soil!$A$2:$B$14,2)</f>
        <v>SA</v>
      </c>
      <c r="C122" s="13" t="n">
        <f aca="false">C97</f>
        <v>21</v>
      </c>
      <c r="D122" s="12" t="str">
        <f aca="false">D97</f>
        <v>VP</v>
      </c>
      <c r="E122" s="13"/>
      <c r="F122" s="15" t="n">
        <f aca="false">F97+1</f>
        <v>5</v>
      </c>
      <c r="G122" s="2" t="n">
        <f aca="false">IF(VLOOKUP(C122,LU!$A$2:$P$27,15,FALSE())=0,VLOOKUP(B122,Soil!$B$2:$R$14,16,FALSE())/(VLOOKUP(C122,LU!$A$2:$P$27,16,FALSE())),(VLOOKUP(C122,LU!$A$2:$P$27,16,FALSE())))</f>
        <v>100</v>
      </c>
      <c r="H122" s="2" t="n">
        <f aca="false">IF(VLOOKUP(C122,LU!$A$2:$O$27,15,FALSE()) = 0,VLOOKUP(B122,Soil!$B$2:R134,17,FALSE()),1)</f>
        <v>1</v>
      </c>
      <c r="I122" s="2" t="str">
        <f aca="false">VLOOKUP(B122,[1]Soil!$A$2:$D$60,2,FALSE())</f>
        <v>sand</v>
      </c>
      <c r="J122" s="2" t="str">
        <f aca="false">VLOOKUP(B122,[1]Soil!$A$2:$D$60,3,FALSE())</f>
        <v>Písek</v>
      </c>
      <c r="K122" s="2" t="str">
        <f aca="false">VLOOKUP(D122,[1]LU!$A$2:$J$419,4,FALSE())</f>
        <v>Water</v>
      </c>
      <c r="L122" s="2" t="str">
        <f aca="false">VLOOKUP(D122,[1]LU!$A$2:$J$419,3,FALSE())</f>
        <v>vodní plochy</v>
      </c>
      <c r="M122" s="0" t="n">
        <f aca="false">VLOOKUP(D122,LU!$B$2:$O$27,14)</f>
        <v>0</v>
      </c>
      <c r="N122" s="12" t="e">
        <f aca="false">VLOOKUP(C122,LU!A123:O147,15)</f>
        <v>#N/A</v>
      </c>
    </row>
    <row r="123" customFormat="false" ht="15" hidden="false" customHeight="false" outlineLevel="0" collapsed="false">
      <c r="A123" s="0" t="str">
        <f aca="false">_xlfn.CONCAT(B123,D123)</f>
        <v>SATPT</v>
      </c>
      <c r="B123" s="13" t="str">
        <f aca="false">VLOOKUP(F123,Soil!$A$2:$B$14,2)</f>
        <v>SA</v>
      </c>
      <c r="C123" s="13" t="n">
        <f aca="false">C98</f>
        <v>22</v>
      </c>
      <c r="D123" s="12" t="str">
        <f aca="false">D98</f>
        <v>TPT</v>
      </c>
      <c r="E123" s="13"/>
      <c r="F123" s="15" t="n">
        <f aca="false">F98+1</f>
        <v>5</v>
      </c>
      <c r="G123" s="2" t="n">
        <f aca="false">IF(VLOOKUP(C123,LU!$A$2:$P$27,15,FALSE())=0,VLOOKUP(B123,Soil!$B$2:$R$14,16,FALSE())/(VLOOKUP(C123,LU!$A$2:$P$27,16,FALSE())),(VLOOKUP(C123,LU!$A$2:$P$27,16,FALSE())))</f>
        <v>18.2</v>
      </c>
      <c r="H123" s="2" t="n">
        <f aca="false">IF(VLOOKUP(C123,LU!$A$2:$O$27,15,FALSE()) = 0,VLOOKUP(B123,Soil!$B$2:R135,17,FALSE()),1)</f>
        <v>0.245</v>
      </c>
      <c r="I123" s="2" t="str">
        <f aca="false">VLOOKUP(B123,[1]Soil!$A$2:$D$60,2,FALSE())</f>
        <v>sand</v>
      </c>
      <c r="J123" s="2" t="str">
        <f aca="false">VLOOKUP(B123,[1]Soil!$A$2:$D$60,3,FALSE())</f>
        <v>Písek</v>
      </c>
      <c r="K123" s="2" t="e">
        <f aca="false">VLOOKUP(D123,[1]LU!$A$2:$J$419,4,FALSE())</f>
        <v>#N/A</v>
      </c>
      <c r="L123" s="2" t="e">
        <f aca="false">VLOOKUP(D123,[1]LU!$A$2:$J$419,3,FALSE())</f>
        <v>#N/A</v>
      </c>
      <c r="M123" s="0" t="n">
        <f aca="false">VLOOKUP(D123,LU!$B$2:$O$27,14)</f>
        <v>0</v>
      </c>
      <c r="N123" s="12" t="e">
        <f aca="false">VLOOKUP(C123,LU!A124:O148,15)</f>
        <v>#N/A</v>
      </c>
    </row>
    <row r="124" customFormat="false" ht="15" hidden="false" customHeight="false" outlineLevel="0" collapsed="false">
      <c r="A124" s="0" t="str">
        <f aca="false">_xlfn.CONCAT(B124,D124)</f>
        <v>SAVPT</v>
      </c>
      <c r="B124" s="13" t="str">
        <f aca="false">VLOOKUP(F124,Soil!$A$2:$B$14,2)</f>
        <v>SA</v>
      </c>
      <c r="C124" s="13" t="n">
        <f aca="false">C99</f>
        <v>23</v>
      </c>
      <c r="D124" s="12" t="str">
        <f aca="false">D99</f>
        <v>VPT</v>
      </c>
      <c r="E124" s="13"/>
      <c r="F124" s="15" t="n">
        <f aca="false">F99+1</f>
        <v>5</v>
      </c>
      <c r="G124" s="2" t="n">
        <f aca="false">IF(VLOOKUP(C124,LU!$A$2:$P$27,15,FALSE())=0,VLOOKUP(B124,Soil!$B$2:$R$14,16,FALSE())/(VLOOKUP(C124,LU!$A$2:$P$27,16,FALSE())),(VLOOKUP(C124,LU!$A$2:$P$27,16,FALSE())))</f>
        <v>100</v>
      </c>
      <c r="H124" s="2" t="n">
        <f aca="false">IF(VLOOKUP(C124,LU!$A$2:$O$27,15,FALSE()) = 0,VLOOKUP(B124,Soil!$B$2:R136,17,FALSE()),1)</f>
        <v>1</v>
      </c>
      <c r="I124" s="2" t="str">
        <f aca="false">VLOOKUP(B124,[1]Soil!$A$2:$D$60,2,FALSE())</f>
        <v>sand</v>
      </c>
      <c r="J124" s="2" t="str">
        <f aca="false">VLOOKUP(B124,[1]Soil!$A$2:$D$60,3,FALSE())</f>
        <v>Písek</v>
      </c>
      <c r="K124" s="2" t="e">
        <f aca="false">VLOOKUP(D124,[1]LU!$A$2:$J$419,4,FALSE())</f>
        <v>#N/A</v>
      </c>
      <c r="L124" s="2" t="e">
        <f aca="false">VLOOKUP(D124,[1]LU!$A$2:$J$419,3,FALSE())</f>
        <v>#N/A</v>
      </c>
      <c r="M124" s="0" t="n">
        <f aca="false">VLOOKUP(D124,LU!$B$2:$O$27,14)</f>
        <v>0</v>
      </c>
      <c r="N124" s="12" t="e">
        <f aca="false">VLOOKUP(C124,LU!A125:O149,15)</f>
        <v>#N/A</v>
      </c>
    </row>
    <row r="125" customFormat="false" ht="15" hidden="false" customHeight="false" outlineLevel="0" collapsed="false">
      <c r="A125" s="0" t="str">
        <f aca="false">_xlfn.CONCAT(B125,D125)</f>
        <v>SAMOK</v>
      </c>
      <c r="B125" s="13" t="str">
        <f aca="false">VLOOKUP(F125,Soil!$A$2:$B$14,2)</f>
        <v>SA</v>
      </c>
      <c r="C125" s="13" t="n">
        <f aca="false">C100</f>
        <v>24</v>
      </c>
      <c r="D125" s="12" t="str">
        <f aca="false">D100</f>
        <v>MOK</v>
      </c>
      <c r="E125" s="13"/>
      <c r="F125" s="15" t="n">
        <f aca="false">F100+1</f>
        <v>5</v>
      </c>
      <c r="G125" s="2" t="n">
        <f aca="false">IF(VLOOKUP(C125,LU!$A$2:$P$27,15,FALSE())=0,VLOOKUP(B125,Soil!$B$2:$R$14,16,FALSE())/(VLOOKUP(C125,LU!$A$2:$P$27,16,FALSE())),(VLOOKUP(C125,LU!$A$2:$P$27,16,FALSE())))</f>
        <v>18.2</v>
      </c>
      <c r="H125" s="2" t="n">
        <f aca="false">IF(VLOOKUP(C125,LU!$A$2:$O$27,15,FALSE()) = 0,VLOOKUP(B125,Soil!$B$2:R137,17,FALSE()),1)</f>
        <v>0.245</v>
      </c>
      <c r="I125" s="2" t="str">
        <f aca="false">VLOOKUP(B125,[1]Soil!$A$2:$D$60,2,FALSE())</f>
        <v>sand</v>
      </c>
      <c r="J125" s="2" t="str">
        <f aca="false">VLOOKUP(B125,[1]Soil!$A$2:$D$60,3,FALSE())</f>
        <v>Písek</v>
      </c>
      <c r="K125" s="2" t="e">
        <f aca="false">VLOOKUP(D125,[1]LU!$A$2:$J$419,4,FALSE())</f>
        <v>#N/A</v>
      </c>
      <c r="L125" s="2" t="e">
        <f aca="false">VLOOKUP(D125,[1]LU!$A$2:$J$419,3,FALSE())</f>
        <v>#N/A</v>
      </c>
      <c r="M125" s="0" t="e">
        <f aca="false">VLOOKUP(D125,LU!$B$2:$O$27,14)</f>
        <v>#N/A</v>
      </c>
      <c r="N125" s="12" t="e">
        <f aca="false">VLOOKUP(C125,LU!A126:O150,15)</f>
        <v>#N/A</v>
      </c>
    </row>
    <row r="126" customFormat="false" ht="15" hidden="false" customHeight="false" outlineLevel="0" collapsed="false">
      <c r="A126" s="0" t="str">
        <f aca="false">_xlfn.CONCAT(B126,D126)</f>
        <v>SARET</v>
      </c>
      <c r="B126" s="13" t="str">
        <f aca="false">VLOOKUP(F126,Soil!$A$2:$B$14,2)</f>
        <v>SA</v>
      </c>
      <c r="C126" s="13" t="n">
        <f aca="false">C101</f>
        <v>25</v>
      </c>
      <c r="D126" s="12" t="str">
        <f aca="false">D101</f>
        <v>RET</v>
      </c>
      <c r="E126" s="13"/>
      <c r="F126" s="15" t="n">
        <f aca="false">F101+1</f>
        <v>5</v>
      </c>
      <c r="G126" s="2" t="n">
        <f aca="false">IF(VLOOKUP(C126,LU!$A$2:$P$27,15,FALSE())=0,VLOOKUP(B126,Soil!$B$2:$R$14,16,FALSE())/(VLOOKUP(C126,LU!$A$2:$P$27,16,FALSE())),(VLOOKUP(C126,LU!$A$2:$P$27,16,FALSE())))</f>
        <v>18.2</v>
      </c>
      <c r="H126" s="2" t="n">
        <f aca="false">IF(VLOOKUP(C126,LU!$A$2:$O$27,15,FALSE()) = 0,VLOOKUP(B126,Soil!$B$2:R138,17,FALSE()),1)</f>
        <v>0.245</v>
      </c>
      <c r="I126" s="2" t="str">
        <f aca="false">VLOOKUP(B126,[1]Soil!$A$2:$D$60,2,FALSE())</f>
        <v>sand</v>
      </c>
      <c r="J126" s="2" t="str">
        <f aca="false">VLOOKUP(B126,[1]Soil!$A$2:$D$60,3,FALSE())</f>
        <v>Písek</v>
      </c>
      <c r="K126" s="2" t="e">
        <f aca="false">VLOOKUP(D126,[1]LU!$A$2:$J$419,4,FALSE())</f>
        <v>#N/A</v>
      </c>
      <c r="L126" s="2" t="e">
        <f aca="false">VLOOKUP(D126,[1]LU!$A$2:$J$419,3,FALSE())</f>
        <v>#N/A</v>
      </c>
      <c r="M126" s="0" t="n">
        <f aca="false">VLOOKUP(D126,LU!$B$2:$O$27,14)</f>
        <v>0</v>
      </c>
      <c r="N126" s="12" t="e">
        <f aca="false">VLOOKUP(C126,LU!A127:O151,15)</f>
        <v>#N/A</v>
      </c>
    </row>
    <row r="127" customFormat="false" ht="15" hidden="false" customHeight="false" outlineLevel="0" collapsed="false">
      <c r="A127" s="0" t="str">
        <f aca="false">_xlfn.CONCAT(B127,D127)</f>
        <v>SACOP</v>
      </c>
      <c r="B127" s="13" t="str">
        <f aca="false">VLOOKUP(F127,Soil!$A$2:$B$14,2)</f>
        <v>SAC</v>
      </c>
      <c r="C127" s="13" t="n">
        <f aca="false">C102</f>
        <v>1</v>
      </c>
      <c r="D127" s="12" t="str">
        <f aca="false">D102</f>
        <v>OP</v>
      </c>
      <c r="E127" s="13"/>
      <c r="F127" s="15" t="n">
        <f aca="false">F102+1</f>
        <v>6</v>
      </c>
      <c r="G127" s="2" t="n">
        <f aca="false">IF(VLOOKUP(C127,LU!$A$2:$P$27,15,FALSE())=0,VLOOKUP(B127,Soil!$B$2:$R$14,16,FALSE())/(VLOOKUP(C127,LU!$A$2:$P$27,16,FALSE())),(VLOOKUP(C127,LU!$A$2:$P$27,16,FALSE())))</f>
        <v>0</v>
      </c>
      <c r="H127" s="2" t="n">
        <f aca="false">IF(VLOOKUP(C127,LU!$A$2:$O$27,15,FALSE()) = 0,VLOOKUP(B127,Soil!$B$2:R139,17,FALSE()),1)</f>
        <v>0</v>
      </c>
      <c r="I127" s="2" t="str">
        <f aca="false">VLOOKUP(B127,[1]Soil!$A$2:$D$60,2,FALSE())</f>
        <v>sandy clay</v>
      </c>
      <c r="J127" s="2" t="str">
        <f aca="false">VLOOKUP(B127,[1]Soil!$A$2:$D$60,3,FALSE())</f>
        <v>Písčitý jíl</v>
      </c>
      <c r="K127" s="2" t="str">
        <f aca="false">VLOOKUP(D127,[1]LU!$A$2:$J$419,4,FALSE())</f>
        <v>Arable land</v>
      </c>
      <c r="L127" s="2" t="str">
        <f aca="false">VLOOKUP(D127,[1]LU!$A$2:$J$419,3,FALSE())</f>
        <v>orná půda</v>
      </c>
      <c r="M127" s="0" t="n">
        <f aca="false">VLOOKUP(D127,LU!$B$2:$O$27,14)</f>
        <v>0</v>
      </c>
      <c r="N127" s="12" t="e">
        <f aca="false">VLOOKUP(C127,LU!A128:O152,15)</f>
        <v>#N/A</v>
      </c>
    </row>
    <row r="128" customFormat="false" ht="15" hidden="false" customHeight="false" outlineLevel="0" collapsed="false">
      <c r="A128" s="0" t="str">
        <f aca="false">_xlfn.CONCAT(B128,D128)</f>
        <v>SACOPTP</v>
      </c>
      <c r="B128" s="13" t="str">
        <f aca="false">VLOOKUP(F128,Soil!$A$2:$B$14,2)</f>
        <v>SAC</v>
      </c>
      <c r="C128" s="13" t="n">
        <f aca="false">C103</f>
        <v>2</v>
      </c>
      <c r="D128" s="12" t="str">
        <f aca="false">D103</f>
        <v>OPTP</v>
      </c>
      <c r="E128" s="13"/>
      <c r="F128" s="15" t="n">
        <f aca="false">F103+1</f>
        <v>6</v>
      </c>
      <c r="G128" s="2" t="n">
        <f aca="false">IF(VLOOKUP(C128,LU!$A$2:$P$27,15,FALSE())=0,VLOOKUP(B128,Soil!$B$2:$R$14,16,FALSE())/(VLOOKUP(C128,LU!$A$2:$P$27,16,FALSE())),(VLOOKUP(C128,LU!$A$2:$P$27,16,FALSE())))</f>
        <v>0</v>
      </c>
      <c r="H128" s="2" t="n">
        <f aca="false">IF(VLOOKUP(C128,LU!$A$2:$O$27,15,FALSE()) = 0,VLOOKUP(B128,Soil!$B$2:R140,17,FALSE()),1)</f>
        <v>0</v>
      </c>
      <c r="I128" s="2" t="str">
        <f aca="false">VLOOKUP(B128,[1]Soil!$A$2:$D$60,2,FALSE())</f>
        <v>sandy clay</v>
      </c>
      <c r="J128" s="2" t="str">
        <f aca="false">VLOOKUP(B128,[1]Soil!$A$2:$D$60,3,FALSE())</f>
        <v>Písčitý jíl</v>
      </c>
      <c r="K128" s="2" t="e">
        <f aca="false">VLOOKUP(D128,[1]LU!$A$2:$J$419,4,FALSE())</f>
        <v>#N/A</v>
      </c>
      <c r="L128" s="2" t="e">
        <f aca="false">VLOOKUP(D128,[1]LU!$A$2:$J$419,3,FALSE())</f>
        <v>#N/A</v>
      </c>
      <c r="M128" s="0" t="n">
        <f aca="false">VLOOKUP(D128,LU!$B$2:$O$27,14)</f>
        <v>0</v>
      </c>
      <c r="N128" s="12" t="e">
        <f aca="false">VLOOKUP(C128,LU!A129:O153,15)</f>
        <v>#N/A</v>
      </c>
    </row>
    <row r="129" customFormat="false" ht="15" hidden="false" customHeight="false" outlineLevel="0" collapsed="false">
      <c r="A129" s="0" t="str">
        <f aca="false">_xlfn.CONCAT(B129,D129)</f>
        <v>SACOPSR</v>
      </c>
      <c r="B129" s="13" t="str">
        <f aca="false">VLOOKUP(F129,Soil!$A$2:$B$14,2)</f>
        <v>SAC</v>
      </c>
      <c r="C129" s="13" t="n">
        <f aca="false">C104</f>
        <v>3</v>
      </c>
      <c r="D129" s="12" t="str">
        <f aca="false">D104</f>
        <v>OPSR</v>
      </c>
      <c r="E129" s="13"/>
      <c r="F129" s="15" t="n">
        <f aca="false">F104+1</f>
        <v>6</v>
      </c>
      <c r="G129" s="2" t="n">
        <f aca="false">IF(VLOOKUP(C129,LU!$A$2:$P$27,15,FALSE())=0,VLOOKUP(B129,Soil!$B$2:$R$14,16,FALSE())/(VLOOKUP(C129,LU!$A$2:$P$27,16,FALSE())),(VLOOKUP(C129,LU!$A$2:$P$27,16,FALSE())))</f>
        <v>0</v>
      </c>
      <c r="H129" s="2" t="n">
        <f aca="false">IF(VLOOKUP(C129,LU!$A$2:$O$27,15,FALSE()) = 0,VLOOKUP(B129,Soil!$B$2:R141,17,FALSE()),1)</f>
        <v>0</v>
      </c>
      <c r="I129" s="2" t="str">
        <f aca="false">VLOOKUP(B129,[1]Soil!$A$2:$D$60,2,FALSE())</f>
        <v>sandy clay</v>
      </c>
      <c r="J129" s="2" t="str">
        <f aca="false">VLOOKUP(B129,[1]Soil!$A$2:$D$60,3,FALSE())</f>
        <v>Písčitý jíl</v>
      </c>
      <c r="K129" s="2" t="e">
        <f aca="false">VLOOKUP(D129,[1]LU!$A$2:$J$419,4,FALSE())</f>
        <v>#N/A</v>
      </c>
      <c r="L129" s="2" t="e">
        <f aca="false">VLOOKUP(D129,[1]LU!$A$2:$J$419,3,FALSE())</f>
        <v>#N/A</v>
      </c>
      <c r="M129" s="0" t="n">
        <f aca="false">VLOOKUP(D129,LU!$B$2:$O$27,14)</f>
        <v>0</v>
      </c>
      <c r="N129" s="12" t="e">
        <f aca="false">VLOOKUP(C129,LU!A130:O154,15)</f>
        <v>#N/A</v>
      </c>
    </row>
    <row r="130" customFormat="false" ht="15" hidden="false" customHeight="false" outlineLevel="0" collapsed="false">
      <c r="A130" s="0" t="str">
        <f aca="false">_xlfn.CONCAT(B130,D130)</f>
        <v>SACOPUR</v>
      </c>
      <c r="B130" s="13" t="str">
        <f aca="false">VLOOKUP(F130,Soil!$A$2:$B$14,2)</f>
        <v>SAC</v>
      </c>
      <c r="C130" s="13" t="n">
        <f aca="false">C105</f>
        <v>4</v>
      </c>
      <c r="D130" s="12" t="str">
        <f aca="false">D105</f>
        <v>OPUR</v>
      </c>
      <c r="E130" s="13"/>
      <c r="F130" s="15" t="n">
        <f aca="false">F105+1</f>
        <v>6</v>
      </c>
      <c r="G130" s="2" t="n">
        <f aca="false">IF(VLOOKUP(C130,LU!$A$2:$P$27,15,FALSE())=0,VLOOKUP(B130,Soil!$B$2:$R$14,16,FALSE())/(VLOOKUP(C130,LU!$A$2:$P$27,16,FALSE())),(VLOOKUP(C130,LU!$A$2:$P$27,16,FALSE())))</f>
        <v>0</v>
      </c>
      <c r="H130" s="2" t="n">
        <f aca="false">IF(VLOOKUP(C130,LU!$A$2:$O$27,15,FALSE()) = 0,VLOOKUP(B130,Soil!$B$2:R142,17,FALSE()),1)</f>
        <v>0</v>
      </c>
      <c r="I130" s="2" t="str">
        <f aca="false">VLOOKUP(B130,[1]Soil!$A$2:$D$60,2,FALSE())</f>
        <v>sandy clay</v>
      </c>
      <c r="J130" s="2" t="str">
        <f aca="false">VLOOKUP(B130,[1]Soil!$A$2:$D$60,3,FALSE())</f>
        <v>Písčitý jíl</v>
      </c>
      <c r="K130" s="2" t="e">
        <f aca="false">VLOOKUP(D130,[1]LU!$A$2:$J$419,4,FALSE())</f>
        <v>#N/A</v>
      </c>
      <c r="L130" s="2" t="e">
        <f aca="false">VLOOKUP(D130,[1]LU!$A$2:$J$419,3,FALSE())</f>
        <v>#N/A</v>
      </c>
      <c r="M130" s="0" t="n">
        <f aca="false">VLOOKUP(D130,LU!$B$2:$O$27,14)</f>
        <v>0</v>
      </c>
      <c r="N130" s="12" t="e">
        <f aca="false">VLOOKUP(C130,LU!A131:O155,15)</f>
        <v>#N/A</v>
      </c>
    </row>
    <row r="131" customFormat="false" ht="15" hidden="false" customHeight="false" outlineLevel="0" collapsed="false">
      <c r="A131" s="0" t="str">
        <f aca="false">_xlfn.CONCAT(B131,D131)</f>
        <v>SACOPU</v>
      </c>
      <c r="B131" s="13" t="str">
        <f aca="false">VLOOKUP(F131,Soil!$A$2:$B$14,2)</f>
        <v>SAC</v>
      </c>
      <c r="C131" s="13" t="n">
        <f aca="false">C106</f>
        <v>5</v>
      </c>
      <c r="D131" s="12" t="str">
        <f aca="false">D106</f>
        <v>OPU</v>
      </c>
      <c r="E131" s="13"/>
      <c r="F131" s="15" t="n">
        <f aca="false">F106+1</f>
        <v>6</v>
      </c>
      <c r="G131" s="2" t="n">
        <f aca="false">IF(VLOOKUP(C131,LU!$A$2:$P$27,15,FALSE())=0,VLOOKUP(B131,Soil!$B$2:$R$14,16,FALSE())/(VLOOKUP(C131,LU!$A$2:$P$27,16,FALSE())),(VLOOKUP(C131,LU!$A$2:$P$27,16,FALSE())))</f>
        <v>0</v>
      </c>
      <c r="H131" s="2" t="n">
        <f aca="false">IF(VLOOKUP(C131,LU!$A$2:$O$27,15,FALSE()) = 0,VLOOKUP(B131,Soil!$B$2:R143,17,FALSE()),1)</f>
        <v>0</v>
      </c>
      <c r="I131" s="2" t="str">
        <f aca="false">VLOOKUP(B131,[1]Soil!$A$2:$D$60,2,FALSE())</f>
        <v>sandy clay</v>
      </c>
      <c r="J131" s="2" t="str">
        <f aca="false">VLOOKUP(B131,[1]Soil!$A$2:$D$60,3,FALSE())</f>
        <v>Písčitý jíl</v>
      </c>
      <c r="K131" s="2" t="e">
        <f aca="false">VLOOKUP(D131,[1]LU!$A$2:$J$419,4,FALSE())</f>
        <v>#N/A</v>
      </c>
      <c r="L131" s="2" t="e">
        <f aca="false">VLOOKUP(D131,[1]LU!$A$2:$J$419,3,FALSE())</f>
        <v>#N/A</v>
      </c>
      <c r="M131" s="0" t="n">
        <f aca="false">VLOOKUP(D131,LU!$B$2:$O$27,14)</f>
        <v>0</v>
      </c>
      <c r="N131" s="12" t="e">
        <f aca="false">VLOOKUP(C131,LU!A132:O156,15)</f>
        <v>#N/A</v>
      </c>
    </row>
    <row r="132" customFormat="false" ht="15" hidden="false" customHeight="false" outlineLevel="0" collapsed="false">
      <c r="A132" s="0" t="str">
        <f aca="false">_xlfn.CONCAT(B132,D132)</f>
        <v>SACTP</v>
      </c>
      <c r="B132" s="13" t="str">
        <f aca="false">VLOOKUP(F132,Soil!$A$2:$B$14,2)</f>
        <v>SAC</v>
      </c>
      <c r="C132" s="13" t="n">
        <f aca="false">C107</f>
        <v>6</v>
      </c>
      <c r="D132" s="12" t="str">
        <f aca="false">D107</f>
        <v>TP</v>
      </c>
      <c r="E132" s="13"/>
      <c r="F132" s="15" t="n">
        <f aca="false">F107+1</f>
        <v>6</v>
      </c>
      <c r="G132" s="2" t="n">
        <f aca="false">IF(VLOOKUP(C132,LU!$A$2:$P$27,15,FALSE())=0,VLOOKUP(B132,Soil!$B$2:$R$14,16,FALSE())/(VLOOKUP(C132,LU!$A$2:$P$27,16,FALSE())),(VLOOKUP(C132,LU!$A$2:$P$27,16,FALSE())))</f>
        <v>0</v>
      </c>
      <c r="H132" s="2" t="n">
        <f aca="false">IF(VLOOKUP(C132,LU!$A$2:$O$27,15,FALSE()) = 0,VLOOKUP(B132,Soil!$B$2:R144,17,FALSE()),1)</f>
        <v>0</v>
      </c>
      <c r="I132" s="2" t="str">
        <f aca="false">VLOOKUP(B132,[1]Soil!$A$2:$D$60,2,FALSE())</f>
        <v>sandy clay</v>
      </c>
      <c r="J132" s="2" t="str">
        <f aca="false">VLOOKUP(B132,[1]Soil!$A$2:$D$60,3,FALSE())</f>
        <v>Písčitý jíl</v>
      </c>
      <c r="K132" s="2" t="str">
        <f aca="false">VLOOKUP(D132,[1]LU!$A$2:$J$419,4,FALSE())</f>
        <v>Grass</v>
      </c>
      <c r="L132" s="2" t="str">
        <f aca="false">VLOOKUP(D132,[1]LU!$A$2:$J$419,3,FALSE())</f>
        <v>travní porost</v>
      </c>
      <c r="M132" s="0" t="n">
        <f aca="false">VLOOKUP(D132,LU!$B$2:$O$27,14)</f>
        <v>0</v>
      </c>
      <c r="N132" s="12" t="e">
        <f aca="false">VLOOKUP(C132,LU!A133:O157,15)</f>
        <v>#N/A</v>
      </c>
    </row>
    <row r="133" customFormat="false" ht="15" hidden="false" customHeight="false" outlineLevel="0" collapsed="false">
      <c r="A133" s="0" t="str">
        <f aca="false">_xlfn.CONCAT(B133,D133)</f>
        <v>SACLP</v>
      </c>
      <c r="B133" s="13" t="str">
        <f aca="false">VLOOKUP(F133,Soil!$A$2:$B$14,2)</f>
        <v>SAC</v>
      </c>
      <c r="C133" s="13" t="n">
        <f aca="false">C108</f>
        <v>7</v>
      </c>
      <c r="D133" s="12" t="str">
        <f aca="false">D108</f>
        <v>LP</v>
      </c>
      <c r="E133" s="13"/>
      <c r="F133" s="15" t="n">
        <f aca="false">F108+1</f>
        <v>6</v>
      </c>
      <c r="G133" s="2" t="n">
        <f aca="false">IF(VLOOKUP(C133,LU!$A$2:$P$27,15,FALSE())=0,VLOOKUP(B133,Soil!$B$2:$R$14,16,FALSE())/(VLOOKUP(C133,LU!$A$2:$P$27,16,FALSE())),(VLOOKUP(C133,LU!$A$2:$P$27,16,FALSE())))</f>
        <v>0</v>
      </c>
      <c r="H133" s="2" t="n">
        <f aca="false">IF(VLOOKUP(C133,LU!$A$2:$O$27,15,FALSE()) = 0,VLOOKUP(B133,Soil!$B$2:R145,17,FALSE()),1)</f>
        <v>0</v>
      </c>
      <c r="I133" s="2" t="str">
        <f aca="false">VLOOKUP(B133,[1]Soil!$A$2:$D$60,2,FALSE())</f>
        <v>sandy clay</v>
      </c>
      <c r="J133" s="2" t="str">
        <f aca="false">VLOOKUP(B133,[1]Soil!$A$2:$D$60,3,FALSE())</f>
        <v>Písčitý jíl</v>
      </c>
      <c r="K133" s="2" t="str">
        <f aca="false">VLOOKUP(D133,[1]LU!$A$2:$J$419,4,FALSE())</f>
        <v>Forest</v>
      </c>
      <c r="L133" s="2" t="str">
        <f aca="false">VLOOKUP(D133,[1]LU!$A$2:$J$419,3,FALSE())</f>
        <v>lesní porost</v>
      </c>
      <c r="M133" s="0" t="e">
        <f aca="false">VLOOKUP(D133,LU!$B$2:$O$27,14)</f>
        <v>#N/A</v>
      </c>
      <c r="N133" s="12" t="e">
        <f aca="false">VLOOKUP(C133,LU!A134:O158,15)</f>
        <v>#N/A</v>
      </c>
    </row>
    <row r="134" customFormat="false" ht="15" hidden="false" customHeight="false" outlineLevel="0" collapsed="false">
      <c r="A134" s="0" t="str">
        <f aca="false">_xlfn.CONCAT(B134,D134)</f>
        <v>SACLPL</v>
      </c>
      <c r="B134" s="13" t="str">
        <f aca="false">VLOOKUP(F134,Soil!$A$2:$B$14,2)</f>
        <v>SAC</v>
      </c>
      <c r="C134" s="13" t="n">
        <f aca="false">C109</f>
        <v>8</v>
      </c>
      <c r="D134" s="12" t="str">
        <f aca="false">D109</f>
        <v>LPL</v>
      </c>
      <c r="E134" s="13"/>
      <c r="F134" s="15" t="n">
        <f aca="false">F109+1</f>
        <v>6</v>
      </c>
      <c r="G134" s="2" t="n">
        <f aca="false">IF(VLOOKUP(C134,LU!$A$2:$P$27,15,FALSE())=0,VLOOKUP(B134,Soil!$B$2:$R$14,16,FALSE())/(VLOOKUP(C134,LU!$A$2:$P$27,16,FALSE())),(VLOOKUP(C134,LU!$A$2:$P$27,16,FALSE())))</f>
        <v>0</v>
      </c>
      <c r="H134" s="2" t="n">
        <f aca="false">IF(VLOOKUP(C134,LU!$A$2:$O$27,15,FALSE()) = 0,VLOOKUP(B134,Soil!$B$2:R146,17,FALSE()),1)</f>
        <v>0</v>
      </c>
      <c r="I134" s="2" t="str">
        <f aca="false">VLOOKUP(B134,[1]Soil!$A$2:$D$60,2,FALSE())</f>
        <v>sandy clay</v>
      </c>
      <c r="J134" s="2" t="str">
        <f aca="false">VLOOKUP(B134,[1]Soil!$A$2:$D$60,3,FALSE())</f>
        <v>Písčitý jíl</v>
      </c>
      <c r="K134" s="2" t="e">
        <f aca="false">VLOOKUP(D134,[1]LU!$A$2:$J$419,4,FALSE())</f>
        <v>#N/A</v>
      </c>
      <c r="L134" s="2" t="e">
        <f aca="false">VLOOKUP(D134,[1]LU!$A$2:$J$419,3,FALSE())</f>
        <v>#N/A</v>
      </c>
      <c r="M134" s="0" t="e">
        <f aca="false">VLOOKUP(D134,LU!$B$2:$O$27,14)</f>
        <v>#N/A</v>
      </c>
      <c r="N134" s="12" t="e">
        <f aca="false">VLOOKUP(C134,LU!A135:O159,15)</f>
        <v>#N/A</v>
      </c>
    </row>
    <row r="135" customFormat="false" ht="15" hidden="false" customHeight="false" outlineLevel="0" collapsed="false">
      <c r="A135" s="0" t="str">
        <f aca="false">_xlfn.CONCAT(B135,D135)</f>
        <v>SACLPJ</v>
      </c>
      <c r="B135" s="13" t="str">
        <f aca="false">VLOOKUP(F135,Soil!$A$2:$B$14,2)</f>
        <v>SAC</v>
      </c>
      <c r="C135" s="13" t="n">
        <f aca="false">C110</f>
        <v>9</v>
      </c>
      <c r="D135" s="12" t="str">
        <f aca="false">D110</f>
        <v>LPJ</v>
      </c>
      <c r="E135" s="13"/>
      <c r="F135" s="15" t="n">
        <f aca="false">F110+1</f>
        <v>6</v>
      </c>
      <c r="G135" s="2" t="n">
        <f aca="false">IF(VLOOKUP(C135,LU!$A$2:$P$27,15,FALSE())=0,VLOOKUP(B135,Soil!$B$2:$R$14,16,FALSE())/(VLOOKUP(C135,LU!$A$2:$P$27,16,FALSE())),(VLOOKUP(C135,LU!$A$2:$P$27,16,FALSE())))</f>
        <v>0</v>
      </c>
      <c r="H135" s="2" t="n">
        <f aca="false">IF(VLOOKUP(C135,LU!$A$2:$O$27,15,FALSE()) = 0,VLOOKUP(B135,Soil!$B$2:R147,17,FALSE()),1)</f>
        <v>0</v>
      </c>
      <c r="I135" s="2" t="str">
        <f aca="false">VLOOKUP(B135,[1]Soil!$A$2:$D$60,2,FALSE())</f>
        <v>sandy clay</v>
      </c>
      <c r="J135" s="2" t="str">
        <f aca="false">VLOOKUP(B135,[1]Soil!$A$2:$D$60,3,FALSE())</f>
        <v>Písčitý jíl</v>
      </c>
      <c r="K135" s="2" t="e">
        <f aca="false">VLOOKUP(D135,[1]LU!$A$2:$J$419,4,FALSE())</f>
        <v>#N/A</v>
      </c>
      <c r="L135" s="2" t="e">
        <f aca="false">VLOOKUP(D135,[1]LU!$A$2:$J$419,3,FALSE())</f>
        <v>#N/A</v>
      </c>
      <c r="M135" s="0" t="e">
        <f aca="false">VLOOKUP(D135,LU!$B$2:$O$27,14)</f>
        <v>#N/A</v>
      </c>
      <c r="N135" s="12" t="e">
        <f aca="false">VLOOKUP(C135,LU!A136:O160,15)</f>
        <v>#N/A</v>
      </c>
    </row>
    <row r="136" customFormat="false" ht="15" hidden="false" customHeight="false" outlineLevel="0" collapsed="false">
      <c r="A136" s="0" t="str">
        <f aca="false">_xlfn.CONCAT(B136,D136)</f>
        <v>SACLPS</v>
      </c>
      <c r="B136" s="13" t="str">
        <f aca="false">VLOOKUP(F136,Soil!$A$2:$B$14,2)</f>
        <v>SAC</v>
      </c>
      <c r="C136" s="13" t="n">
        <f aca="false">C111</f>
        <v>10</v>
      </c>
      <c r="D136" s="12" t="str">
        <f aca="false">D111</f>
        <v>LPS</v>
      </c>
      <c r="E136" s="13"/>
      <c r="F136" s="15" t="n">
        <f aca="false">F111+1</f>
        <v>6</v>
      </c>
      <c r="G136" s="2" t="n">
        <f aca="false">IF(VLOOKUP(C136,LU!$A$2:$P$27,15,FALSE())=0,VLOOKUP(B136,Soil!$B$2:$R$14,16,FALSE())/(VLOOKUP(C136,LU!$A$2:$P$27,16,FALSE())),(VLOOKUP(C136,LU!$A$2:$P$27,16,FALSE())))</f>
        <v>0</v>
      </c>
      <c r="H136" s="2" t="n">
        <f aca="false">IF(VLOOKUP(C136,LU!$A$2:$O$27,15,FALSE()) = 0,VLOOKUP(B136,Soil!$B$2:R148,17,FALSE()),1)</f>
        <v>0</v>
      </c>
      <c r="I136" s="2" t="str">
        <f aca="false">VLOOKUP(B136,[1]Soil!$A$2:$D$60,2,FALSE())</f>
        <v>sandy clay</v>
      </c>
      <c r="J136" s="2" t="str">
        <f aca="false">VLOOKUP(B136,[1]Soil!$A$2:$D$60,3,FALSE())</f>
        <v>Písčitý jíl</v>
      </c>
      <c r="K136" s="2" t="e">
        <f aca="false">VLOOKUP(D136,[1]LU!$A$2:$J$419,4,FALSE())</f>
        <v>#N/A</v>
      </c>
      <c r="L136" s="2" t="e">
        <f aca="false">VLOOKUP(D136,[1]LU!$A$2:$J$419,3,FALSE())</f>
        <v>#N/A</v>
      </c>
      <c r="M136" s="0" t="e">
        <f aca="false">VLOOKUP(D136,LU!$B$2:$O$27,14)</f>
        <v>#N/A</v>
      </c>
      <c r="N136" s="12" t="e">
        <f aca="false">VLOOKUP(C136,LU!A137:O161,15)</f>
        <v>#N/A</v>
      </c>
    </row>
    <row r="137" customFormat="false" ht="15" hidden="false" customHeight="false" outlineLevel="0" collapsed="false">
      <c r="A137" s="0" t="str">
        <f aca="false">_xlfn.CONCAT(B137,D137)</f>
        <v>SACLPK</v>
      </c>
      <c r="B137" s="13" t="str">
        <f aca="false">VLOOKUP(F137,Soil!$A$2:$B$14,2)</f>
        <v>SAC</v>
      </c>
      <c r="C137" s="13" t="n">
        <f aca="false">C112</f>
        <v>11</v>
      </c>
      <c r="D137" s="12" t="str">
        <f aca="false">D112</f>
        <v>LPK</v>
      </c>
      <c r="E137" s="13"/>
      <c r="F137" s="15" t="n">
        <f aca="false">F112+1</f>
        <v>6</v>
      </c>
      <c r="G137" s="2" t="n">
        <f aca="false">IF(VLOOKUP(C137,LU!$A$2:$P$27,15,FALSE())=0,VLOOKUP(B137,Soil!$B$2:$R$14,16,FALSE())/(VLOOKUP(C137,LU!$A$2:$P$27,16,FALSE())),(VLOOKUP(C137,LU!$A$2:$P$27,16,FALSE())))</f>
        <v>0</v>
      </c>
      <c r="H137" s="2" t="n">
        <f aca="false">IF(VLOOKUP(C137,LU!$A$2:$O$27,15,FALSE()) = 0,VLOOKUP(B137,Soil!$B$2:R149,17,FALSE()),1)</f>
        <v>0</v>
      </c>
      <c r="I137" s="2" t="str">
        <f aca="false">VLOOKUP(B137,[1]Soil!$A$2:$D$60,2,FALSE())</f>
        <v>sandy clay</v>
      </c>
      <c r="J137" s="2" t="str">
        <f aca="false">VLOOKUP(B137,[1]Soil!$A$2:$D$60,3,FALSE())</f>
        <v>Písčitý jíl</v>
      </c>
      <c r="K137" s="2" t="e">
        <f aca="false">VLOOKUP(D137,[1]LU!$A$2:$J$419,4,FALSE())</f>
        <v>#N/A</v>
      </c>
      <c r="L137" s="2" t="e">
        <f aca="false">VLOOKUP(D137,[1]LU!$A$2:$J$419,3,FALSE())</f>
        <v>#N/A</v>
      </c>
      <c r="M137" s="0" t="e">
        <f aca="false">VLOOKUP(D137,LU!$B$2:$O$27,14)</f>
        <v>#N/A</v>
      </c>
      <c r="N137" s="12" t="e">
        <f aca="false">VLOOKUP(C137,LU!A138:O162,15)</f>
        <v>#N/A</v>
      </c>
    </row>
    <row r="138" customFormat="false" ht="15" hidden="false" customHeight="false" outlineLevel="0" collapsed="false">
      <c r="A138" s="0" t="str">
        <f aca="false">_xlfn.CONCAT(B138,D138)</f>
        <v>SACAZP</v>
      </c>
      <c r="B138" s="13" t="str">
        <f aca="false">VLOOKUP(F138,Soil!$A$2:$B$14,2)</f>
        <v>SAC</v>
      </c>
      <c r="C138" s="13" t="n">
        <f aca="false">C113</f>
        <v>12</v>
      </c>
      <c r="D138" s="12" t="str">
        <f aca="false">D113</f>
        <v>AZP</v>
      </c>
      <c r="E138" s="13"/>
      <c r="F138" s="15" t="n">
        <f aca="false">F113+1</f>
        <v>6</v>
      </c>
      <c r="G138" s="2" t="n">
        <f aca="false">IF(VLOOKUP(C138,LU!$A$2:$P$27,15,FALSE())=0,VLOOKUP(B138,Soil!$B$2:$R$14,16,FALSE())/(VLOOKUP(C138,LU!$A$2:$P$27,16,FALSE())),(VLOOKUP(C138,LU!$A$2:$P$27,16,FALSE())))</f>
        <v>100</v>
      </c>
      <c r="H138" s="2" t="n">
        <f aca="false">IF(VLOOKUP(C138,LU!$A$2:$O$27,15,FALSE()) = 0,VLOOKUP(B138,Soil!$B$2:R150,17,FALSE()),1)</f>
        <v>1</v>
      </c>
      <c r="I138" s="2" t="str">
        <f aca="false">VLOOKUP(B138,[1]Soil!$A$2:$D$60,2,FALSE())</f>
        <v>sandy clay</v>
      </c>
      <c r="J138" s="2" t="str">
        <f aca="false">VLOOKUP(B138,[1]Soil!$A$2:$D$60,3,FALSE())</f>
        <v>Písčitý jíl</v>
      </c>
      <c r="K138" s="2" t="str">
        <f aca="false">VLOOKUP(D138,[1]LU!$A$2:$J$419,4,FALSE())</f>
        <v>Anthropogenic impermeable surfaces</v>
      </c>
      <c r="L138" s="2" t="str">
        <f aca="false">VLOOKUP(D138,[1]LU!$A$2:$J$419,3,FALSE())</f>
        <v>antropogenní a zpevněné plochy</v>
      </c>
      <c r="M138" s="0" t="e">
        <f aca="false">VLOOKUP(D138,LU!$B$2:$O$27,14)</f>
        <v>#N/A</v>
      </c>
      <c r="N138" s="12" t="e">
        <f aca="false">VLOOKUP(C138,LU!A139:O163,15)</f>
        <v>#N/A</v>
      </c>
    </row>
    <row r="139" customFormat="false" ht="15" hidden="false" customHeight="false" outlineLevel="0" collapsed="false">
      <c r="A139" s="0" t="str">
        <f aca="false">_xlfn.CONCAT(B139,D139)</f>
        <v>SACAZPN</v>
      </c>
      <c r="B139" s="13" t="str">
        <f aca="false">VLOOKUP(F139,Soil!$A$2:$B$14,2)</f>
        <v>SAC</v>
      </c>
      <c r="C139" s="13" t="n">
        <f aca="false">C114</f>
        <v>13</v>
      </c>
      <c r="D139" s="12" t="str">
        <f aca="false">D114</f>
        <v>AZPN</v>
      </c>
      <c r="E139" s="13"/>
      <c r="F139" s="15" t="n">
        <f aca="false">F114+1</f>
        <v>6</v>
      </c>
      <c r="G139" s="2" t="n">
        <f aca="false">IF(VLOOKUP(C139,LU!$A$2:$P$27,15,FALSE())=0,VLOOKUP(B139,Soil!$B$2:$R$14,16,FALSE())/(VLOOKUP(C139,LU!$A$2:$P$27,16,FALSE())),(VLOOKUP(C139,LU!$A$2:$P$27,16,FALSE())))</f>
        <v>100</v>
      </c>
      <c r="H139" s="2" t="n">
        <f aca="false">IF(VLOOKUP(C139,LU!$A$2:$O$27,15,FALSE()) = 0,VLOOKUP(B139,Soil!$B$2:R151,17,FALSE()),1)</f>
        <v>1</v>
      </c>
      <c r="I139" s="2" t="str">
        <f aca="false">VLOOKUP(B139,[1]Soil!$A$2:$D$60,2,FALSE())</f>
        <v>sandy clay</v>
      </c>
      <c r="J139" s="2" t="str">
        <f aca="false">VLOOKUP(B139,[1]Soil!$A$2:$D$60,3,FALSE())</f>
        <v>Písčitý jíl</v>
      </c>
      <c r="K139" s="2" t="e">
        <f aca="false">VLOOKUP(D139,[1]LU!$A$2:$J$419,4,FALSE())</f>
        <v>#N/A</v>
      </c>
      <c r="L139" s="2" t="e">
        <f aca="false">VLOOKUP(D139,[1]LU!$A$2:$J$419,3,FALSE())</f>
        <v>#N/A</v>
      </c>
      <c r="M139" s="0" t="e">
        <f aca="false">VLOOKUP(D139,LU!$B$2:$O$27,14)</f>
        <v>#N/A</v>
      </c>
      <c r="N139" s="12" t="e">
        <f aca="false">VLOOKUP(C139,LU!A140:O164,15)</f>
        <v>#N/A</v>
      </c>
    </row>
    <row r="140" customFormat="false" ht="15" hidden="false" customHeight="false" outlineLevel="0" collapsed="false">
      <c r="A140" s="0" t="str">
        <f aca="false">_xlfn.CONCAT(B140,D140)</f>
        <v>SACAZPPL</v>
      </c>
      <c r="B140" s="13" t="str">
        <f aca="false">VLOOKUP(F140,Soil!$A$2:$B$14,2)</f>
        <v>SAC</v>
      </c>
      <c r="C140" s="13" t="n">
        <f aca="false">C115</f>
        <v>14</v>
      </c>
      <c r="D140" s="12" t="str">
        <f aca="false">D115</f>
        <v>AZPPL</v>
      </c>
      <c r="E140" s="13"/>
      <c r="F140" s="15" t="n">
        <f aca="false">F115+1</f>
        <v>6</v>
      </c>
      <c r="G140" s="2" t="n">
        <f aca="false">IF(VLOOKUP(C140,LU!$A$2:$P$27,15,FALSE())=0,VLOOKUP(B140,Soil!$B$2:$R$14,16,FALSE())/(VLOOKUP(C140,LU!$A$2:$P$27,16,FALSE())),(VLOOKUP(C140,LU!$A$2:$P$27,16,FALSE())))</f>
        <v>0</v>
      </c>
      <c r="H140" s="2" t="n">
        <f aca="false">IF(VLOOKUP(C140,LU!$A$2:$O$27,15,FALSE()) = 0,VLOOKUP(B140,Soil!$B$2:R152,17,FALSE()),1)</f>
        <v>0</v>
      </c>
      <c r="I140" s="2" t="str">
        <f aca="false">VLOOKUP(B140,[1]Soil!$A$2:$D$60,2,FALSE())</f>
        <v>sandy clay</v>
      </c>
      <c r="J140" s="2" t="str">
        <f aca="false">VLOOKUP(B140,[1]Soil!$A$2:$D$60,3,FALSE())</f>
        <v>Písčitý jíl</v>
      </c>
      <c r="K140" s="2" t="e">
        <f aca="false">VLOOKUP(D140,[1]LU!$A$2:$J$419,4,FALSE())</f>
        <v>#N/A</v>
      </c>
      <c r="L140" s="2" t="e">
        <f aca="false">VLOOKUP(D140,[1]LU!$A$2:$J$419,3,FALSE())</f>
        <v>#N/A</v>
      </c>
      <c r="M140" s="0" t="e">
        <f aca="false">VLOOKUP(D140,LU!$B$2:$O$27,14)</f>
        <v>#N/A</v>
      </c>
      <c r="N140" s="12" t="e">
        <f aca="false">VLOOKUP(C140,LU!A141:O165,15)</f>
        <v>#N/A</v>
      </c>
    </row>
    <row r="141" customFormat="false" ht="15" hidden="false" customHeight="false" outlineLevel="0" collapsed="false">
      <c r="A141" s="0" t="str">
        <f aca="false">_xlfn.CONCAT(B141,D141)</f>
        <v>SACAZPP</v>
      </c>
      <c r="B141" s="13" t="str">
        <f aca="false">VLOOKUP(F141,Soil!$A$2:$B$14,2)</f>
        <v>SAC</v>
      </c>
      <c r="C141" s="13" t="n">
        <f aca="false">C116</f>
        <v>15</v>
      </c>
      <c r="D141" s="12" t="str">
        <f aca="false">D116</f>
        <v>AZPP</v>
      </c>
      <c r="E141" s="13"/>
      <c r="F141" s="15" t="n">
        <f aca="false">F116+1</f>
        <v>6</v>
      </c>
      <c r="G141" s="2" t="n">
        <f aca="false">IF(VLOOKUP(C141,LU!$A$2:$P$27,15,FALSE())=0,VLOOKUP(B141,Soil!$B$2:$R$14,16,FALSE())/(VLOOKUP(C141,LU!$A$2:$P$27,16,FALSE())),(VLOOKUP(C141,LU!$A$2:$P$27,16,FALSE())))</f>
        <v>0</v>
      </c>
      <c r="H141" s="2" t="n">
        <f aca="false">IF(VLOOKUP(C141,LU!$A$2:$O$27,15,FALSE()) = 0,VLOOKUP(B141,Soil!$B$2:R153,17,FALSE()),1)</f>
        <v>0</v>
      </c>
      <c r="I141" s="2" t="str">
        <f aca="false">VLOOKUP(B141,[1]Soil!$A$2:$D$60,2,FALSE())</f>
        <v>sandy clay</v>
      </c>
      <c r="J141" s="2" t="str">
        <f aca="false">VLOOKUP(B141,[1]Soil!$A$2:$D$60,3,FALSE())</f>
        <v>Písčitý jíl</v>
      </c>
      <c r="K141" s="2" t="e">
        <f aca="false">VLOOKUP(D141,[1]LU!$A$2:$J$419,4,FALSE())</f>
        <v>#N/A</v>
      </c>
      <c r="L141" s="2" t="e">
        <f aca="false">VLOOKUP(D141,[1]LU!$A$2:$J$419,3,FALSE())</f>
        <v>#N/A</v>
      </c>
      <c r="M141" s="0" t="e">
        <f aca="false">VLOOKUP(D141,LU!$B$2:$O$27,14)</f>
        <v>#N/A</v>
      </c>
      <c r="N141" s="12" t="e">
        <f aca="false">VLOOKUP(C141,LU!A142:O166,15)</f>
        <v>#N/A</v>
      </c>
    </row>
    <row r="142" customFormat="false" ht="15" hidden="false" customHeight="false" outlineLevel="0" collapsed="false">
      <c r="A142" s="0" t="str">
        <f aca="false">_xlfn.CONCAT(B142,D142)</f>
        <v>SACETK</v>
      </c>
      <c r="B142" s="13" t="str">
        <f aca="false">VLOOKUP(F142,Soil!$A$2:$B$14,2)</f>
        <v>SAC</v>
      </c>
      <c r="C142" s="13" t="n">
        <f aca="false">C117</f>
        <v>16</v>
      </c>
      <c r="D142" s="12" t="str">
        <f aca="false">D117</f>
        <v>ETK</v>
      </c>
      <c r="E142" s="13"/>
      <c r="F142" s="15" t="n">
        <f aca="false">F117+1</f>
        <v>6</v>
      </c>
      <c r="G142" s="2" t="n">
        <f aca="false">IF(VLOOKUP(C142,LU!$A$2:$P$27,15,FALSE())=0,VLOOKUP(B142,Soil!$B$2:$R$14,16,FALSE())/(VLOOKUP(C142,LU!$A$2:$P$27,16,FALSE())),(VLOOKUP(C142,LU!$A$2:$P$27,16,FALSE())))</f>
        <v>0</v>
      </c>
      <c r="H142" s="2" t="n">
        <f aca="false">IF(VLOOKUP(C142,LU!$A$2:$O$27,15,FALSE()) = 0,VLOOKUP(B142,Soil!$B$2:R154,17,FALSE()),1)</f>
        <v>0</v>
      </c>
      <c r="I142" s="2" t="str">
        <f aca="false">VLOOKUP(B142,[1]Soil!$A$2:$D$60,2,FALSE())</f>
        <v>sandy clay</v>
      </c>
      <c r="J142" s="2" t="str">
        <f aca="false">VLOOKUP(B142,[1]Soil!$A$2:$D$60,3,FALSE())</f>
        <v>Písčitý jíl</v>
      </c>
      <c r="K142" s="2" t="str">
        <f aca="false">VLOOKUP(D142,[1]LU!$A$2:$J$419,4,FALSE())</f>
        <v>Extensive vegetation</v>
      </c>
      <c r="L142" s="2" t="str">
        <f aca="false">VLOOKUP(D142,[1]LU!$A$2:$J$419,3,FALSE())</f>
        <v>extenzivní smíšené porosty</v>
      </c>
      <c r="M142" s="0" t="e">
        <f aca="false">VLOOKUP(D142,LU!$B$2:$O$27,14)</f>
        <v>#N/A</v>
      </c>
      <c r="N142" s="12" t="e">
        <f aca="false">VLOOKUP(C142,LU!A143:O167,15)</f>
        <v>#N/A</v>
      </c>
    </row>
    <row r="143" customFormat="false" ht="15" hidden="false" customHeight="false" outlineLevel="0" collapsed="false">
      <c r="A143" s="0" t="str">
        <f aca="false">_xlfn.CONCAT(B143,D143)</f>
        <v>SACETK1</v>
      </c>
      <c r="B143" s="13" t="str">
        <f aca="false">VLOOKUP(F143,Soil!$A$2:$B$14,2)</f>
        <v>SAC</v>
      </c>
      <c r="C143" s="13" t="n">
        <f aca="false">C118</f>
        <v>17</v>
      </c>
      <c r="D143" s="12" t="str">
        <f aca="false">D118</f>
        <v>ETK1</v>
      </c>
      <c r="E143" s="13"/>
      <c r="F143" s="15" t="n">
        <f aca="false">F118+1</f>
        <v>6</v>
      </c>
      <c r="G143" s="2" t="n">
        <f aca="false">IF(VLOOKUP(C143,LU!$A$2:$P$27,15,FALSE())=0,VLOOKUP(B143,Soil!$B$2:$R$14,16,FALSE())/(VLOOKUP(C143,LU!$A$2:$P$27,16,FALSE())),(VLOOKUP(C143,LU!$A$2:$P$27,16,FALSE())))</f>
        <v>0</v>
      </c>
      <c r="H143" s="2" t="n">
        <f aca="false">IF(VLOOKUP(C143,LU!$A$2:$O$27,15,FALSE()) = 0,VLOOKUP(B143,Soil!$B$2:R155,17,FALSE()),1)</f>
        <v>0</v>
      </c>
      <c r="I143" s="2" t="str">
        <f aca="false">VLOOKUP(B143,[1]Soil!$A$2:$D$60,2,FALSE())</f>
        <v>sandy clay</v>
      </c>
      <c r="J143" s="2" t="str">
        <f aca="false">VLOOKUP(B143,[1]Soil!$A$2:$D$60,3,FALSE())</f>
        <v>Písčitý jíl</v>
      </c>
      <c r="K143" s="2" t="e">
        <f aca="false">VLOOKUP(D143,[1]LU!$A$2:$J$419,4,FALSE())</f>
        <v>#N/A</v>
      </c>
      <c r="L143" s="2" t="e">
        <f aca="false">VLOOKUP(D143,[1]LU!$A$2:$J$419,3,FALSE())</f>
        <v>#N/A</v>
      </c>
      <c r="M143" s="0" t="e">
        <f aca="false">VLOOKUP(D143,LU!$B$2:$O$27,14)</f>
        <v>#N/A</v>
      </c>
      <c r="N143" s="12" t="e">
        <f aca="false">VLOOKUP(C143,LU!A144:O168,15)</f>
        <v>#N/A</v>
      </c>
    </row>
    <row r="144" customFormat="false" ht="15" hidden="false" customHeight="false" outlineLevel="0" collapsed="false">
      <c r="A144" s="0" t="str">
        <f aca="false">_xlfn.CONCAT(B144,D144)</f>
        <v>SACETK2</v>
      </c>
      <c r="B144" s="13" t="str">
        <f aca="false">VLOOKUP(F144,Soil!$A$2:$B$14,2)</f>
        <v>SAC</v>
      </c>
      <c r="C144" s="13" t="n">
        <f aca="false">C119</f>
        <v>18</v>
      </c>
      <c r="D144" s="12" t="str">
        <f aca="false">D119</f>
        <v>ETK2</v>
      </c>
      <c r="E144" s="13"/>
      <c r="F144" s="15" t="n">
        <f aca="false">F119+1</f>
        <v>6</v>
      </c>
      <c r="G144" s="2" t="n">
        <f aca="false">IF(VLOOKUP(C144,LU!$A$2:$P$27,15,FALSE())=0,VLOOKUP(B144,Soil!$B$2:$R$14,16,FALSE())/(VLOOKUP(C144,LU!$A$2:$P$27,16,FALSE())),(VLOOKUP(C144,LU!$A$2:$P$27,16,FALSE())))</f>
        <v>0</v>
      </c>
      <c r="H144" s="2" t="n">
        <f aca="false">IF(VLOOKUP(C144,LU!$A$2:$O$27,15,FALSE()) = 0,VLOOKUP(B144,Soil!$B$2:R156,17,FALSE()),1)</f>
        <v>0</v>
      </c>
      <c r="I144" s="2" t="str">
        <f aca="false">VLOOKUP(B144,[1]Soil!$A$2:$D$60,2,FALSE())</f>
        <v>sandy clay</v>
      </c>
      <c r="J144" s="2" t="str">
        <f aca="false">VLOOKUP(B144,[1]Soil!$A$2:$D$60,3,FALSE())</f>
        <v>Písčitý jíl</v>
      </c>
      <c r="K144" s="2" t="e">
        <f aca="false">VLOOKUP(D144,[1]LU!$A$2:$J$419,4,FALSE())</f>
        <v>#N/A</v>
      </c>
      <c r="L144" s="2" t="e">
        <f aca="false">VLOOKUP(D144,[1]LU!$A$2:$J$419,3,FALSE())</f>
        <v>#N/A</v>
      </c>
      <c r="M144" s="0" t="e">
        <f aca="false">VLOOKUP(D144,LU!$B$2:$O$27,14)</f>
        <v>#N/A</v>
      </c>
      <c r="N144" s="12" t="e">
        <f aca="false">VLOOKUP(C144,LU!A145:O169,15)</f>
        <v>#N/A</v>
      </c>
    </row>
    <row r="145" customFormat="false" ht="15" hidden="false" customHeight="false" outlineLevel="0" collapsed="false">
      <c r="A145" s="0" t="str">
        <f aca="false">_xlfn.CONCAT(B145,D145)</f>
        <v>SACETK3</v>
      </c>
      <c r="B145" s="13" t="str">
        <f aca="false">VLOOKUP(F145,Soil!$A$2:$B$14,2)</f>
        <v>SAC</v>
      </c>
      <c r="C145" s="13" t="n">
        <f aca="false">C120</f>
        <v>19</v>
      </c>
      <c r="D145" s="12" t="str">
        <f aca="false">D120</f>
        <v>ETK3</v>
      </c>
      <c r="E145" s="13"/>
      <c r="F145" s="15" t="n">
        <f aca="false">F120+1</f>
        <v>6</v>
      </c>
      <c r="G145" s="2" t="n">
        <f aca="false">IF(VLOOKUP(C145,LU!$A$2:$P$27,15,FALSE())=0,VLOOKUP(B145,Soil!$B$2:$R$14,16,FALSE())/(VLOOKUP(C145,LU!$A$2:$P$27,16,FALSE())),(VLOOKUP(C145,LU!$A$2:$P$27,16,FALSE())))</f>
        <v>0</v>
      </c>
      <c r="H145" s="2" t="n">
        <f aca="false">IF(VLOOKUP(C145,LU!$A$2:$O$27,15,FALSE()) = 0,VLOOKUP(B145,Soil!$B$2:R157,17,FALSE()),1)</f>
        <v>0</v>
      </c>
      <c r="I145" s="2" t="str">
        <f aca="false">VLOOKUP(B145,[1]Soil!$A$2:$D$60,2,FALSE())</f>
        <v>sandy clay</v>
      </c>
      <c r="J145" s="2" t="str">
        <f aca="false">VLOOKUP(B145,[1]Soil!$A$2:$D$60,3,FALSE())</f>
        <v>Písčitý jíl</v>
      </c>
      <c r="K145" s="2" t="e">
        <f aca="false">VLOOKUP(D145,[1]LU!$A$2:$J$419,4,FALSE())</f>
        <v>#N/A</v>
      </c>
      <c r="L145" s="2" t="e">
        <f aca="false">VLOOKUP(D145,[1]LU!$A$2:$J$419,3,FALSE())</f>
        <v>#N/A</v>
      </c>
      <c r="M145" s="0" t="e">
        <f aca="false">VLOOKUP(D145,LU!$B$2:$O$27,14)</f>
        <v>#N/A</v>
      </c>
      <c r="N145" s="12" t="e">
        <f aca="false">VLOOKUP(C145,LU!A146:O170,15)</f>
        <v>#N/A</v>
      </c>
    </row>
    <row r="146" customFormat="false" ht="15" hidden="false" customHeight="false" outlineLevel="0" collapsed="false">
      <c r="A146" s="0" t="str">
        <f aca="false">_xlfn.CONCAT(B146,D146)</f>
        <v>SACVT</v>
      </c>
      <c r="B146" s="13" t="str">
        <f aca="false">VLOOKUP(F146,Soil!$A$2:$B$14,2)</f>
        <v>SAC</v>
      </c>
      <c r="C146" s="13" t="n">
        <f aca="false">C121</f>
        <v>20</v>
      </c>
      <c r="D146" s="12" t="str">
        <f aca="false">D121</f>
        <v>VT</v>
      </c>
      <c r="E146" s="13"/>
      <c r="F146" s="15" t="n">
        <f aca="false">F121+1</f>
        <v>6</v>
      </c>
      <c r="G146" s="2" t="n">
        <f aca="false">IF(VLOOKUP(C146,LU!$A$2:$P$27,15,FALSE())=0,VLOOKUP(B146,Soil!$B$2:$R$14,16,FALSE())/(VLOOKUP(C146,LU!$A$2:$P$27,16,FALSE())),(VLOOKUP(C146,LU!$A$2:$P$27,16,FALSE())))</f>
        <v>100</v>
      </c>
      <c r="H146" s="2" t="n">
        <f aca="false">IF(VLOOKUP(C146,LU!$A$2:$O$27,15,FALSE()) = 0,VLOOKUP(B146,Soil!$B$2:R158,17,FALSE()),1)</f>
        <v>1</v>
      </c>
      <c r="I146" s="2" t="str">
        <f aca="false">VLOOKUP(B146,[1]Soil!$A$2:$D$60,2,FALSE())</f>
        <v>sandy clay</v>
      </c>
      <c r="J146" s="2" t="str">
        <f aca="false">VLOOKUP(B146,[1]Soil!$A$2:$D$60,3,FALSE())</f>
        <v>Písčitý jíl</v>
      </c>
      <c r="K146" s="2" t="e">
        <f aca="false">VLOOKUP(D146,[1]LU!$A$2:$J$419,4,FALSE())</f>
        <v>#N/A</v>
      </c>
      <c r="L146" s="2" t="e">
        <f aca="false">VLOOKUP(D146,[1]LU!$A$2:$J$419,3,FALSE())</f>
        <v>#N/A</v>
      </c>
      <c r="M146" s="0" t="n">
        <f aca="false">VLOOKUP(D146,LU!$B$2:$O$27,14)</f>
        <v>1</v>
      </c>
      <c r="N146" s="12" t="e">
        <f aca="false">VLOOKUP(C146,LU!A147:O171,15)</f>
        <v>#N/A</v>
      </c>
    </row>
    <row r="147" customFormat="false" ht="15" hidden="false" customHeight="false" outlineLevel="0" collapsed="false">
      <c r="A147" s="0" t="str">
        <f aca="false">_xlfn.CONCAT(B147,D147)</f>
        <v>SACVP</v>
      </c>
      <c r="B147" s="13" t="str">
        <f aca="false">VLOOKUP(F147,Soil!$A$2:$B$14,2)</f>
        <v>SAC</v>
      </c>
      <c r="C147" s="13" t="n">
        <f aca="false">C122</f>
        <v>21</v>
      </c>
      <c r="D147" s="12" t="str">
        <f aca="false">D122</f>
        <v>VP</v>
      </c>
      <c r="E147" s="13"/>
      <c r="F147" s="15" t="n">
        <f aca="false">F122+1</f>
        <v>6</v>
      </c>
      <c r="G147" s="2" t="n">
        <f aca="false">IF(VLOOKUP(C147,LU!$A$2:$P$27,15,FALSE())=0,VLOOKUP(B147,Soil!$B$2:$R$14,16,FALSE())/(VLOOKUP(C147,LU!$A$2:$P$27,16,FALSE())),(VLOOKUP(C147,LU!$A$2:$P$27,16,FALSE())))</f>
        <v>100</v>
      </c>
      <c r="H147" s="2" t="n">
        <f aca="false">IF(VLOOKUP(C147,LU!$A$2:$O$27,15,FALSE()) = 0,VLOOKUP(B147,Soil!$B$2:R159,17,FALSE()),1)</f>
        <v>1</v>
      </c>
      <c r="I147" s="2" t="str">
        <f aca="false">VLOOKUP(B147,[1]Soil!$A$2:$D$60,2,FALSE())</f>
        <v>sandy clay</v>
      </c>
      <c r="J147" s="2" t="str">
        <f aca="false">VLOOKUP(B147,[1]Soil!$A$2:$D$60,3,FALSE())</f>
        <v>Písčitý jíl</v>
      </c>
      <c r="K147" s="2" t="str">
        <f aca="false">VLOOKUP(D147,[1]LU!$A$2:$J$419,4,FALSE())</f>
        <v>Water</v>
      </c>
      <c r="L147" s="2" t="str">
        <f aca="false">VLOOKUP(D147,[1]LU!$A$2:$J$419,3,FALSE())</f>
        <v>vodní plochy</v>
      </c>
      <c r="M147" s="0" t="n">
        <f aca="false">VLOOKUP(D147,LU!$B$2:$O$27,14)</f>
        <v>0</v>
      </c>
      <c r="N147" s="12" t="e">
        <f aca="false">VLOOKUP(C147,LU!A148:O172,15)</f>
        <v>#N/A</v>
      </c>
    </row>
    <row r="148" customFormat="false" ht="15" hidden="false" customHeight="false" outlineLevel="0" collapsed="false">
      <c r="A148" s="0" t="str">
        <f aca="false">_xlfn.CONCAT(B148,D148)</f>
        <v>SACTPT</v>
      </c>
      <c r="B148" s="13" t="str">
        <f aca="false">VLOOKUP(F148,Soil!$A$2:$B$14,2)</f>
        <v>SAC</v>
      </c>
      <c r="C148" s="13" t="n">
        <f aca="false">C123</f>
        <v>22</v>
      </c>
      <c r="D148" s="12" t="str">
        <f aca="false">D123</f>
        <v>TPT</v>
      </c>
      <c r="E148" s="13"/>
      <c r="F148" s="15" t="n">
        <f aca="false">F123+1</f>
        <v>6</v>
      </c>
      <c r="G148" s="2" t="n">
        <f aca="false">IF(VLOOKUP(C148,LU!$A$2:$P$27,15,FALSE())=0,VLOOKUP(B148,Soil!$B$2:$R$14,16,FALSE())/(VLOOKUP(C148,LU!$A$2:$P$27,16,FALSE())),(VLOOKUP(C148,LU!$A$2:$P$27,16,FALSE())))</f>
        <v>0</v>
      </c>
      <c r="H148" s="2" t="n">
        <f aca="false">IF(VLOOKUP(C148,LU!$A$2:$O$27,15,FALSE()) = 0,VLOOKUP(B148,Soil!$B$2:R160,17,FALSE()),1)</f>
        <v>0</v>
      </c>
      <c r="I148" s="2" t="str">
        <f aca="false">VLOOKUP(B148,[1]Soil!$A$2:$D$60,2,FALSE())</f>
        <v>sandy clay</v>
      </c>
      <c r="J148" s="2" t="str">
        <f aca="false">VLOOKUP(B148,[1]Soil!$A$2:$D$60,3,FALSE())</f>
        <v>Písčitý jíl</v>
      </c>
      <c r="K148" s="2" t="e">
        <f aca="false">VLOOKUP(D148,[1]LU!$A$2:$J$419,4,FALSE())</f>
        <v>#N/A</v>
      </c>
      <c r="L148" s="2" t="e">
        <f aca="false">VLOOKUP(D148,[1]LU!$A$2:$J$419,3,FALSE())</f>
        <v>#N/A</v>
      </c>
      <c r="M148" s="0" t="n">
        <f aca="false">VLOOKUP(D148,LU!$B$2:$O$27,14)</f>
        <v>0</v>
      </c>
      <c r="N148" s="12" t="e">
        <f aca="false">VLOOKUP(C148,LU!A149:O173,15)</f>
        <v>#N/A</v>
      </c>
    </row>
    <row r="149" customFormat="false" ht="15" hidden="false" customHeight="false" outlineLevel="0" collapsed="false">
      <c r="A149" s="0" t="str">
        <f aca="false">_xlfn.CONCAT(B149,D149)</f>
        <v>SACVPT</v>
      </c>
      <c r="B149" s="13" t="str">
        <f aca="false">VLOOKUP(F149,Soil!$A$2:$B$14,2)</f>
        <v>SAC</v>
      </c>
      <c r="C149" s="13" t="n">
        <f aca="false">C124</f>
        <v>23</v>
      </c>
      <c r="D149" s="12" t="str">
        <f aca="false">D124</f>
        <v>VPT</v>
      </c>
      <c r="E149" s="13"/>
      <c r="F149" s="15" t="n">
        <f aca="false">F124+1</f>
        <v>6</v>
      </c>
      <c r="G149" s="2" t="n">
        <f aca="false">IF(VLOOKUP(C149,LU!$A$2:$P$27,15,FALSE())=0,VLOOKUP(B149,Soil!$B$2:$R$14,16,FALSE())/(VLOOKUP(C149,LU!$A$2:$P$27,16,FALSE())),(VLOOKUP(C149,LU!$A$2:$P$27,16,FALSE())))</f>
        <v>100</v>
      </c>
      <c r="H149" s="2" t="n">
        <f aca="false">IF(VLOOKUP(C149,LU!$A$2:$O$27,15,FALSE()) = 0,VLOOKUP(B149,Soil!$B$2:R161,17,FALSE()),1)</f>
        <v>1</v>
      </c>
      <c r="I149" s="2" t="str">
        <f aca="false">VLOOKUP(B149,[1]Soil!$A$2:$D$60,2,FALSE())</f>
        <v>sandy clay</v>
      </c>
      <c r="J149" s="2" t="str">
        <f aca="false">VLOOKUP(B149,[1]Soil!$A$2:$D$60,3,FALSE())</f>
        <v>Písčitý jíl</v>
      </c>
      <c r="K149" s="2" t="e">
        <f aca="false">VLOOKUP(D149,[1]LU!$A$2:$J$419,4,FALSE())</f>
        <v>#N/A</v>
      </c>
      <c r="L149" s="2" t="e">
        <f aca="false">VLOOKUP(D149,[1]LU!$A$2:$J$419,3,FALSE())</f>
        <v>#N/A</v>
      </c>
      <c r="M149" s="0" t="n">
        <f aca="false">VLOOKUP(D149,LU!$B$2:$O$27,14)</f>
        <v>0</v>
      </c>
      <c r="N149" s="12" t="e">
        <f aca="false">VLOOKUP(C149,LU!A150:O174,15)</f>
        <v>#N/A</v>
      </c>
    </row>
    <row r="150" customFormat="false" ht="15" hidden="false" customHeight="false" outlineLevel="0" collapsed="false">
      <c r="A150" s="0" t="str">
        <f aca="false">_xlfn.CONCAT(B150,D150)</f>
        <v>SACMOK</v>
      </c>
      <c r="B150" s="13" t="str">
        <f aca="false">VLOOKUP(F150,Soil!$A$2:$B$14,2)</f>
        <v>SAC</v>
      </c>
      <c r="C150" s="13" t="n">
        <f aca="false">C125</f>
        <v>24</v>
      </c>
      <c r="D150" s="12" t="str">
        <f aca="false">D125</f>
        <v>MOK</v>
      </c>
      <c r="E150" s="13"/>
      <c r="F150" s="15" t="n">
        <f aca="false">F125+1</f>
        <v>6</v>
      </c>
      <c r="G150" s="2" t="n">
        <f aca="false">IF(VLOOKUP(C150,LU!$A$2:$P$27,15,FALSE())=0,VLOOKUP(B150,Soil!$B$2:$R$14,16,FALSE())/(VLOOKUP(C150,LU!$A$2:$P$27,16,FALSE())),(VLOOKUP(C150,LU!$A$2:$P$27,16,FALSE())))</f>
        <v>0</v>
      </c>
      <c r="H150" s="2" t="n">
        <f aca="false">IF(VLOOKUP(C150,LU!$A$2:$O$27,15,FALSE()) = 0,VLOOKUP(B150,Soil!$B$2:R162,17,FALSE()),1)</f>
        <v>0</v>
      </c>
      <c r="I150" s="2" t="str">
        <f aca="false">VLOOKUP(B150,[1]Soil!$A$2:$D$60,2,FALSE())</f>
        <v>sandy clay</v>
      </c>
      <c r="J150" s="2" t="str">
        <f aca="false">VLOOKUP(B150,[1]Soil!$A$2:$D$60,3,FALSE())</f>
        <v>Písčitý jíl</v>
      </c>
      <c r="K150" s="2" t="e">
        <f aca="false">VLOOKUP(D150,[1]LU!$A$2:$J$419,4,FALSE())</f>
        <v>#N/A</v>
      </c>
      <c r="L150" s="2" t="e">
        <f aca="false">VLOOKUP(D150,[1]LU!$A$2:$J$419,3,FALSE())</f>
        <v>#N/A</v>
      </c>
      <c r="M150" s="0" t="e">
        <f aca="false">VLOOKUP(D150,LU!$B$2:$O$27,14)</f>
        <v>#N/A</v>
      </c>
      <c r="N150" s="12" t="e">
        <f aca="false">VLOOKUP(C150,LU!A151:O175,15)</f>
        <v>#N/A</v>
      </c>
    </row>
    <row r="151" customFormat="false" ht="15" hidden="false" customHeight="false" outlineLevel="0" collapsed="false">
      <c r="A151" s="0" t="str">
        <f aca="false">_xlfn.CONCAT(B151,D151)</f>
        <v>SACRET</v>
      </c>
      <c r="B151" s="13" t="str">
        <f aca="false">VLOOKUP(F151,Soil!$A$2:$B$14,2)</f>
        <v>SAC</v>
      </c>
      <c r="C151" s="13" t="n">
        <f aca="false">C126</f>
        <v>25</v>
      </c>
      <c r="D151" s="12" t="str">
        <f aca="false">D126</f>
        <v>RET</v>
      </c>
      <c r="E151" s="13"/>
      <c r="F151" s="15" t="n">
        <f aca="false">F126+1</f>
        <v>6</v>
      </c>
      <c r="G151" s="2" t="n">
        <f aca="false">IF(VLOOKUP(C151,LU!$A$2:$P$27,15,FALSE())=0,VLOOKUP(B151,Soil!$B$2:$R$14,16,FALSE())/(VLOOKUP(C151,LU!$A$2:$P$27,16,FALSE())),(VLOOKUP(C151,LU!$A$2:$P$27,16,FALSE())))</f>
        <v>0</v>
      </c>
      <c r="H151" s="2" t="n">
        <f aca="false">IF(VLOOKUP(C151,LU!$A$2:$O$27,15,FALSE()) = 0,VLOOKUP(B151,Soil!$B$2:R163,17,FALSE()),1)</f>
        <v>0</v>
      </c>
      <c r="I151" s="2" t="str">
        <f aca="false">VLOOKUP(B151,[1]Soil!$A$2:$D$60,2,FALSE())</f>
        <v>sandy clay</v>
      </c>
      <c r="J151" s="2" t="str">
        <f aca="false">VLOOKUP(B151,[1]Soil!$A$2:$D$60,3,FALSE())</f>
        <v>Písčitý jíl</v>
      </c>
      <c r="K151" s="2" t="e">
        <f aca="false">VLOOKUP(D151,[1]LU!$A$2:$J$419,4,FALSE())</f>
        <v>#N/A</v>
      </c>
      <c r="L151" s="2" t="e">
        <f aca="false">VLOOKUP(D151,[1]LU!$A$2:$J$419,3,FALSE())</f>
        <v>#N/A</v>
      </c>
      <c r="M151" s="0" t="n">
        <f aca="false">VLOOKUP(D151,LU!$B$2:$O$27,14)</f>
        <v>0</v>
      </c>
      <c r="N151" s="12" t="e">
        <f aca="false">VLOOKUP(C151,LU!A152:O176,15)</f>
        <v>#N/A</v>
      </c>
    </row>
    <row r="152" customFormat="false" ht="15" hidden="false" customHeight="false" outlineLevel="0" collapsed="false">
      <c r="A152" s="0" t="str">
        <f aca="false">_xlfn.CONCAT(B152,D152)</f>
        <v>SACLOP</v>
      </c>
      <c r="B152" s="13" t="str">
        <f aca="false">VLOOKUP(F152,Soil!$A$2:$B$14,2)</f>
        <v>SACL</v>
      </c>
      <c r="C152" s="13" t="n">
        <f aca="false">C127</f>
        <v>1</v>
      </c>
      <c r="D152" s="12" t="str">
        <f aca="false">D127</f>
        <v>OP</v>
      </c>
      <c r="E152" s="13"/>
      <c r="F152" s="15" t="n">
        <f aca="false">F127+1</f>
        <v>7</v>
      </c>
      <c r="G152" s="2" t="n">
        <f aca="false">IF(VLOOKUP(C152,LU!$A$2:$P$27,15,FALSE())=0,VLOOKUP(B152,Soil!$B$2:$R$14,16,FALSE())/(VLOOKUP(C152,LU!$A$2:$P$27,16,FALSE())),(VLOOKUP(C152,LU!$A$2:$P$27,16,FALSE())))</f>
        <v>11.1</v>
      </c>
      <c r="H152" s="2" t="n">
        <f aca="false">IF(VLOOKUP(C152,LU!$A$2:$O$27,15,FALSE()) = 0,VLOOKUP(B152,Soil!$B$2:R164,17,FALSE()),1)</f>
        <v>0.264</v>
      </c>
      <c r="I152" s="2" t="str">
        <f aca="false">VLOOKUP(B152,[1]Soil!$A$2:$D$60,2,FALSE())</f>
        <v>sandy clay loam</v>
      </c>
      <c r="J152" s="2" t="str">
        <f aca="false">VLOOKUP(B152,[1]Soil!$A$2:$D$60,3,FALSE())</f>
        <v>Písčitojílovitá hlína</v>
      </c>
      <c r="K152" s="2" t="str">
        <f aca="false">VLOOKUP(D152,[1]LU!$A$2:$J$419,4,FALSE())</f>
        <v>Arable land</v>
      </c>
      <c r="L152" s="2" t="str">
        <f aca="false">VLOOKUP(D152,[1]LU!$A$2:$J$419,3,FALSE())</f>
        <v>orná půda</v>
      </c>
      <c r="M152" s="0" t="n">
        <f aca="false">VLOOKUP(D152,LU!$B$2:$O$27,14)</f>
        <v>0</v>
      </c>
      <c r="N152" s="12" t="e">
        <f aca="false">VLOOKUP(C152,LU!A153:O177,15)</f>
        <v>#N/A</v>
      </c>
    </row>
    <row r="153" customFormat="false" ht="15" hidden="false" customHeight="false" outlineLevel="0" collapsed="false">
      <c r="A153" s="0" t="str">
        <f aca="false">_xlfn.CONCAT(B153,D153)</f>
        <v>SACLOPTP</v>
      </c>
      <c r="B153" s="13" t="str">
        <f aca="false">VLOOKUP(F153,Soil!$A$2:$B$14,2)</f>
        <v>SACL</v>
      </c>
      <c r="C153" s="13" t="n">
        <f aca="false">C128</f>
        <v>2</v>
      </c>
      <c r="D153" s="12" t="str">
        <f aca="false">D128</f>
        <v>OPTP</v>
      </c>
      <c r="E153" s="13"/>
      <c r="F153" s="15" t="n">
        <f aca="false">F128+1</f>
        <v>7</v>
      </c>
      <c r="G153" s="2" t="n">
        <f aca="false">IF(VLOOKUP(C153,LU!$A$2:$P$27,15,FALSE())=0,VLOOKUP(B153,Soil!$B$2:$R$14,16,FALSE())/(VLOOKUP(C153,LU!$A$2:$P$27,16,FALSE())),(VLOOKUP(C153,LU!$A$2:$P$27,16,FALSE())))</f>
        <v>22.2</v>
      </c>
      <c r="H153" s="2" t="n">
        <f aca="false">IF(VLOOKUP(C153,LU!$A$2:$O$27,15,FALSE()) = 0,VLOOKUP(B153,Soil!$B$2:R165,17,FALSE()),1)</f>
        <v>0.264</v>
      </c>
      <c r="I153" s="2" t="str">
        <f aca="false">VLOOKUP(B153,[1]Soil!$A$2:$D$60,2,FALSE())</f>
        <v>sandy clay loam</v>
      </c>
      <c r="J153" s="2" t="str">
        <f aca="false">VLOOKUP(B153,[1]Soil!$A$2:$D$60,3,FALSE())</f>
        <v>Písčitojílovitá hlína</v>
      </c>
      <c r="K153" s="2" t="e">
        <f aca="false">VLOOKUP(D153,[1]LU!$A$2:$J$419,4,FALSE())</f>
        <v>#N/A</v>
      </c>
      <c r="L153" s="2" t="e">
        <f aca="false">VLOOKUP(D153,[1]LU!$A$2:$J$419,3,FALSE())</f>
        <v>#N/A</v>
      </c>
      <c r="M153" s="0" t="n">
        <f aca="false">VLOOKUP(D153,LU!$B$2:$O$27,14)</f>
        <v>0</v>
      </c>
      <c r="N153" s="12" t="e">
        <f aca="false">VLOOKUP(C153,LU!A154:O178,15)</f>
        <v>#N/A</v>
      </c>
    </row>
    <row r="154" customFormat="false" ht="15" hidden="false" customHeight="false" outlineLevel="0" collapsed="false">
      <c r="A154" s="0" t="str">
        <f aca="false">_xlfn.CONCAT(B154,D154)</f>
        <v>SACLOPSR</v>
      </c>
      <c r="B154" s="13" t="str">
        <f aca="false">VLOOKUP(F154,Soil!$A$2:$B$14,2)</f>
        <v>SACL</v>
      </c>
      <c r="C154" s="13" t="n">
        <f aca="false">C129</f>
        <v>3</v>
      </c>
      <c r="D154" s="12" t="str">
        <f aca="false">D129</f>
        <v>OPSR</v>
      </c>
      <c r="E154" s="13"/>
      <c r="F154" s="15" t="n">
        <f aca="false">F129+1</f>
        <v>7</v>
      </c>
      <c r="G154" s="2" t="n">
        <f aca="false">IF(VLOOKUP(C154,LU!$A$2:$P$27,15,FALSE())=0,VLOOKUP(B154,Soil!$B$2:$R$14,16,FALSE())/(VLOOKUP(C154,LU!$A$2:$P$27,16,FALSE())),(VLOOKUP(C154,LU!$A$2:$P$27,16,FALSE())))</f>
        <v>8.88</v>
      </c>
      <c r="H154" s="2" t="n">
        <f aca="false">IF(VLOOKUP(C154,LU!$A$2:$O$27,15,FALSE()) = 0,VLOOKUP(B154,Soil!$B$2:R166,17,FALSE()),1)</f>
        <v>0.264</v>
      </c>
      <c r="I154" s="2" t="str">
        <f aca="false">VLOOKUP(B154,[1]Soil!$A$2:$D$60,2,FALSE())</f>
        <v>sandy clay loam</v>
      </c>
      <c r="J154" s="2" t="str">
        <f aca="false">VLOOKUP(B154,[1]Soil!$A$2:$D$60,3,FALSE())</f>
        <v>Písčitojílovitá hlína</v>
      </c>
      <c r="K154" s="2" t="e">
        <f aca="false">VLOOKUP(D154,[1]LU!$A$2:$J$419,4,FALSE())</f>
        <v>#N/A</v>
      </c>
      <c r="L154" s="2" t="e">
        <f aca="false">VLOOKUP(D154,[1]LU!$A$2:$J$419,3,FALSE())</f>
        <v>#N/A</v>
      </c>
      <c r="M154" s="0" t="n">
        <f aca="false">VLOOKUP(D154,LU!$B$2:$O$27,14)</f>
        <v>0</v>
      </c>
      <c r="N154" s="12" t="e">
        <f aca="false">VLOOKUP(C154,LU!A155:O179,15)</f>
        <v>#N/A</v>
      </c>
    </row>
    <row r="155" customFormat="false" ht="15" hidden="false" customHeight="false" outlineLevel="0" collapsed="false">
      <c r="A155" s="0" t="str">
        <f aca="false">_xlfn.CONCAT(B155,D155)</f>
        <v>SACLOPUR</v>
      </c>
      <c r="B155" s="13" t="str">
        <f aca="false">VLOOKUP(F155,Soil!$A$2:$B$14,2)</f>
        <v>SACL</v>
      </c>
      <c r="C155" s="13" t="n">
        <f aca="false">C130</f>
        <v>4</v>
      </c>
      <c r="D155" s="12" t="str">
        <f aca="false">D130</f>
        <v>OPUR</v>
      </c>
      <c r="E155" s="13"/>
      <c r="F155" s="15" t="n">
        <f aca="false">F130+1</f>
        <v>7</v>
      </c>
      <c r="G155" s="2" t="n">
        <f aca="false">IF(VLOOKUP(C155,LU!$A$2:$P$27,15,FALSE())=0,VLOOKUP(B155,Soil!$B$2:$R$14,16,FALSE())/(VLOOKUP(C155,LU!$A$2:$P$27,16,FALSE())),(VLOOKUP(C155,LU!$A$2:$P$27,16,FALSE())))</f>
        <v>11.1</v>
      </c>
      <c r="H155" s="2" t="n">
        <f aca="false">IF(VLOOKUP(C155,LU!$A$2:$O$27,15,FALSE()) = 0,VLOOKUP(B155,Soil!$B$2:R167,17,FALSE()),1)</f>
        <v>0.264</v>
      </c>
      <c r="I155" s="2" t="str">
        <f aca="false">VLOOKUP(B155,[1]Soil!$A$2:$D$60,2,FALSE())</f>
        <v>sandy clay loam</v>
      </c>
      <c r="J155" s="2" t="str">
        <f aca="false">VLOOKUP(B155,[1]Soil!$A$2:$D$60,3,FALSE())</f>
        <v>Písčitojílovitá hlína</v>
      </c>
      <c r="K155" s="2" t="e">
        <f aca="false">VLOOKUP(D155,[1]LU!$A$2:$J$419,4,FALSE())</f>
        <v>#N/A</v>
      </c>
      <c r="L155" s="2" t="e">
        <f aca="false">VLOOKUP(D155,[1]LU!$A$2:$J$419,3,FALSE())</f>
        <v>#N/A</v>
      </c>
      <c r="M155" s="0" t="n">
        <f aca="false">VLOOKUP(D155,LU!$B$2:$O$27,14)</f>
        <v>0</v>
      </c>
      <c r="N155" s="12" t="e">
        <f aca="false">VLOOKUP(C155,LU!A156:O180,15)</f>
        <v>#N/A</v>
      </c>
    </row>
    <row r="156" customFormat="false" ht="15" hidden="false" customHeight="false" outlineLevel="0" collapsed="false">
      <c r="A156" s="0" t="str">
        <f aca="false">_xlfn.CONCAT(B156,D156)</f>
        <v>SACLOPU</v>
      </c>
      <c r="B156" s="13" t="str">
        <f aca="false">VLOOKUP(F156,Soil!$A$2:$B$14,2)</f>
        <v>SACL</v>
      </c>
      <c r="C156" s="13" t="n">
        <f aca="false">C131</f>
        <v>5</v>
      </c>
      <c r="D156" s="12" t="str">
        <f aca="false">D131</f>
        <v>OPU</v>
      </c>
      <c r="E156" s="13"/>
      <c r="F156" s="15" t="n">
        <f aca="false">F131+1</f>
        <v>7</v>
      </c>
      <c r="G156" s="2" t="n">
        <f aca="false">IF(VLOOKUP(C156,LU!$A$2:$P$27,15,FALSE())=0,VLOOKUP(B156,Soil!$B$2:$R$14,16,FALSE())/(VLOOKUP(C156,LU!$A$2:$P$27,16,FALSE())),(VLOOKUP(C156,LU!$A$2:$P$27,16,FALSE())))</f>
        <v>7.4</v>
      </c>
      <c r="H156" s="2" t="n">
        <f aca="false">IF(VLOOKUP(C156,LU!$A$2:$O$27,15,FALSE()) = 0,VLOOKUP(B156,Soil!$B$2:R168,17,FALSE()),1)</f>
        <v>0.264</v>
      </c>
      <c r="I156" s="2" t="str">
        <f aca="false">VLOOKUP(B156,[1]Soil!$A$2:$D$60,2,FALSE())</f>
        <v>sandy clay loam</v>
      </c>
      <c r="J156" s="2" t="str">
        <f aca="false">VLOOKUP(B156,[1]Soil!$A$2:$D$60,3,FALSE())</f>
        <v>Písčitojílovitá hlína</v>
      </c>
      <c r="K156" s="2" t="e">
        <f aca="false">VLOOKUP(D156,[1]LU!$A$2:$J$419,4,FALSE())</f>
        <v>#N/A</v>
      </c>
      <c r="L156" s="2" t="e">
        <f aca="false">VLOOKUP(D156,[1]LU!$A$2:$J$419,3,FALSE())</f>
        <v>#N/A</v>
      </c>
      <c r="M156" s="0" t="n">
        <f aca="false">VLOOKUP(D156,LU!$B$2:$O$27,14)</f>
        <v>0</v>
      </c>
      <c r="N156" s="12" t="e">
        <f aca="false">VLOOKUP(C156,LU!A157:O181,15)</f>
        <v>#N/A</v>
      </c>
    </row>
    <row r="157" customFormat="false" ht="15" hidden="false" customHeight="false" outlineLevel="0" collapsed="false">
      <c r="A157" s="0" t="str">
        <f aca="false">_xlfn.CONCAT(B157,D157)</f>
        <v>SACLTP</v>
      </c>
      <c r="B157" s="13" t="str">
        <f aca="false">VLOOKUP(F157,Soil!$A$2:$B$14,2)</f>
        <v>SACL</v>
      </c>
      <c r="C157" s="13" t="n">
        <f aca="false">C132</f>
        <v>6</v>
      </c>
      <c r="D157" s="12" t="str">
        <f aca="false">D132</f>
        <v>TP</v>
      </c>
      <c r="E157" s="13"/>
      <c r="F157" s="15" t="n">
        <f aca="false">F132+1</f>
        <v>7</v>
      </c>
      <c r="G157" s="2" t="n">
        <f aca="false">IF(VLOOKUP(C157,LU!$A$2:$P$27,15,FALSE())=0,VLOOKUP(B157,Soil!$B$2:$R$14,16,FALSE())/(VLOOKUP(C157,LU!$A$2:$P$27,16,FALSE())),(VLOOKUP(C157,LU!$A$2:$P$27,16,FALSE())))</f>
        <v>22.2</v>
      </c>
      <c r="H157" s="2" t="n">
        <f aca="false">IF(VLOOKUP(C157,LU!$A$2:$O$27,15,FALSE()) = 0,VLOOKUP(B157,Soil!$B$2:R169,17,FALSE()),1)</f>
        <v>0.264</v>
      </c>
      <c r="I157" s="2" t="str">
        <f aca="false">VLOOKUP(B157,[1]Soil!$A$2:$D$60,2,FALSE())</f>
        <v>sandy clay loam</v>
      </c>
      <c r="J157" s="2" t="str">
        <f aca="false">VLOOKUP(B157,[1]Soil!$A$2:$D$60,3,FALSE())</f>
        <v>Písčitojílovitá hlína</v>
      </c>
      <c r="K157" s="2" t="str">
        <f aca="false">VLOOKUP(D157,[1]LU!$A$2:$J$419,4,FALSE())</f>
        <v>Grass</v>
      </c>
      <c r="L157" s="2" t="str">
        <f aca="false">VLOOKUP(D157,[1]LU!$A$2:$J$419,3,FALSE())</f>
        <v>travní porost</v>
      </c>
      <c r="M157" s="0" t="n">
        <f aca="false">VLOOKUP(D157,LU!$B$2:$O$27,14)</f>
        <v>0</v>
      </c>
      <c r="N157" s="12" t="e">
        <f aca="false">VLOOKUP(C157,LU!A158:O182,15)</f>
        <v>#N/A</v>
      </c>
    </row>
    <row r="158" customFormat="false" ht="15" hidden="false" customHeight="false" outlineLevel="0" collapsed="false">
      <c r="A158" s="0" t="str">
        <f aca="false">_xlfn.CONCAT(B158,D158)</f>
        <v>SACLLP</v>
      </c>
      <c r="B158" s="13" t="str">
        <f aca="false">VLOOKUP(F158,Soil!$A$2:$B$14,2)</f>
        <v>SACL</v>
      </c>
      <c r="C158" s="13" t="n">
        <f aca="false">C133</f>
        <v>7</v>
      </c>
      <c r="D158" s="12" t="str">
        <f aca="false">D133</f>
        <v>LP</v>
      </c>
      <c r="E158" s="13"/>
      <c r="F158" s="15" t="n">
        <f aca="false">F133+1</f>
        <v>7</v>
      </c>
      <c r="G158" s="2" t="n">
        <f aca="false">IF(VLOOKUP(C158,LU!$A$2:$P$27,15,FALSE())=0,VLOOKUP(B158,Soil!$B$2:$R$14,16,FALSE())/(VLOOKUP(C158,LU!$A$2:$P$27,16,FALSE())),(VLOOKUP(C158,LU!$A$2:$P$27,16,FALSE())))</f>
        <v>22.2</v>
      </c>
      <c r="H158" s="2" t="n">
        <f aca="false">IF(VLOOKUP(C158,LU!$A$2:$O$27,15,FALSE()) = 0,VLOOKUP(B158,Soil!$B$2:R170,17,FALSE()),1)</f>
        <v>0.264</v>
      </c>
      <c r="I158" s="2" t="str">
        <f aca="false">VLOOKUP(B158,[1]Soil!$A$2:$D$60,2,FALSE())</f>
        <v>sandy clay loam</v>
      </c>
      <c r="J158" s="2" t="str">
        <f aca="false">VLOOKUP(B158,[1]Soil!$A$2:$D$60,3,FALSE())</f>
        <v>Písčitojílovitá hlína</v>
      </c>
      <c r="K158" s="2" t="str">
        <f aca="false">VLOOKUP(D158,[1]LU!$A$2:$J$419,4,FALSE())</f>
        <v>Forest</v>
      </c>
      <c r="L158" s="2" t="str">
        <f aca="false">VLOOKUP(D158,[1]LU!$A$2:$J$419,3,FALSE())</f>
        <v>lesní porost</v>
      </c>
      <c r="M158" s="0" t="e">
        <f aca="false">VLOOKUP(D158,LU!$B$2:$O$27,14)</f>
        <v>#N/A</v>
      </c>
      <c r="N158" s="12" t="e">
        <f aca="false">VLOOKUP(C158,LU!A159:O183,15)</f>
        <v>#N/A</v>
      </c>
    </row>
    <row r="159" customFormat="false" ht="15" hidden="false" customHeight="false" outlineLevel="0" collapsed="false">
      <c r="A159" s="0" t="str">
        <f aca="false">_xlfn.CONCAT(B159,D159)</f>
        <v>SACLLPL</v>
      </c>
      <c r="B159" s="13" t="str">
        <f aca="false">VLOOKUP(F159,Soil!$A$2:$B$14,2)</f>
        <v>SACL</v>
      </c>
      <c r="C159" s="13" t="n">
        <f aca="false">C134</f>
        <v>8</v>
      </c>
      <c r="D159" s="12" t="str">
        <f aca="false">D134</f>
        <v>LPL</v>
      </c>
      <c r="E159" s="13"/>
      <c r="F159" s="15" t="n">
        <f aca="false">F134+1</f>
        <v>7</v>
      </c>
      <c r="G159" s="2" t="n">
        <f aca="false">IF(VLOOKUP(C159,LU!$A$2:$P$27,15,FALSE())=0,VLOOKUP(B159,Soil!$B$2:$R$14,16,FALSE())/(VLOOKUP(C159,LU!$A$2:$P$27,16,FALSE())),(VLOOKUP(C159,LU!$A$2:$P$27,16,FALSE())))</f>
        <v>22.2</v>
      </c>
      <c r="H159" s="2" t="n">
        <f aca="false">IF(VLOOKUP(C159,LU!$A$2:$O$27,15,FALSE()) = 0,VLOOKUP(B159,Soil!$B$2:R171,17,FALSE()),1)</f>
        <v>0.264</v>
      </c>
      <c r="I159" s="2" t="str">
        <f aca="false">VLOOKUP(B159,[1]Soil!$A$2:$D$60,2,FALSE())</f>
        <v>sandy clay loam</v>
      </c>
      <c r="J159" s="2" t="str">
        <f aca="false">VLOOKUP(B159,[1]Soil!$A$2:$D$60,3,FALSE())</f>
        <v>Písčitojílovitá hlína</v>
      </c>
      <c r="K159" s="2" t="e">
        <f aca="false">VLOOKUP(D159,[1]LU!$A$2:$J$419,4,FALSE())</f>
        <v>#N/A</v>
      </c>
      <c r="L159" s="2" t="e">
        <f aca="false">VLOOKUP(D159,[1]LU!$A$2:$J$419,3,FALSE())</f>
        <v>#N/A</v>
      </c>
      <c r="M159" s="0" t="e">
        <f aca="false">VLOOKUP(D159,LU!$B$2:$O$27,14)</f>
        <v>#N/A</v>
      </c>
      <c r="N159" s="12" t="e">
        <f aca="false">VLOOKUP(C159,LU!A160:O184,15)</f>
        <v>#N/A</v>
      </c>
    </row>
    <row r="160" customFormat="false" ht="15" hidden="false" customHeight="false" outlineLevel="0" collapsed="false">
      <c r="A160" s="0" t="str">
        <f aca="false">_xlfn.CONCAT(B160,D160)</f>
        <v>SACLLPJ</v>
      </c>
      <c r="B160" s="13" t="str">
        <f aca="false">VLOOKUP(F160,Soil!$A$2:$B$14,2)</f>
        <v>SACL</v>
      </c>
      <c r="C160" s="13" t="n">
        <f aca="false">C135</f>
        <v>9</v>
      </c>
      <c r="D160" s="12" t="str">
        <f aca="false">D135</f>
        <v>LPJ</v>
      </c>
      <c r="E160" s="13"/>
      <c r="F160" s="15" t="n">
        <f aca="false">F135+1</f>
        <v>7</v>
      </c>
      <c r="G160" s="2" t="n">
        <f aca="false">IF(VLOOKUP(C160,LU!$A$2:$P$27,15,FALSE())=0,VLOOKUP(B160,Soil!$B$2:$R$14,16,FALSE())/(VLOOKUP(C160,LU!$A$2:$P$27,16,FALSE())),(VLOOKUP(C160,LU!$A$2:$P$27,16,FALSE())))</f>
        <v>22.2</v>
      </c>
      <c r="H160" s="2" t="n">
        <f aca="false">IF(VLOOKUP(C160,LU!$A$2:$O$27,15,FALSE()) = 0,VLOOKUP(B160,Soil!$B$2:R172,17,FALSE()),1)</f>
        <v>0.264</v>
      </c>
      <c r="I160" s="2" t="str">
        <f aca="false">VLOOKUP(B160,[1]Soil!$A$2:$D$60,2,FALSE())</f>
        <v>sandy clay loam</v>
      </c>
      <c r="J160" s="2" t="str">
        <f aca="false">VLOOKUP(B160,[1]Soil!$A$2:$D$60,3,FALSE())</f>
        <v>Písčitojílovitá hlína</v>
      </c>
      <c r="K160" s="2" t="e">
        <f aca="false">VLOOKUP(D160,[1]LU!$A$2:$J$419,4,FALSE())</f>
        <v>#N/A</v>
      </c>
      <c r="L160" s="2" t="e">
        <f aca="false">VLOOKUP(D160,[1]LU!$A$2:$J$419,3,FALSE())</f>
        <v>#N/A</v>
      </c>
      <c r="M160" s="0" t="e">
        <f aca="false">VLOOKUP(D160,LU!$B$2:$O$27,14)</f>
        <v>#N/A</v>
      </c>
      <c r="N160" s="12" t="e">
        <f aca="false">VLOOKUP(C160,LU!A161:O185,15)</f>
        <v>#N/A</v>
      </c>
    </row>
    <row r="161" customFormat="false" ht="15" hidden="false" customHeight="false" outlineLevel="0" collapsed="false">
      <c r="A161" s="0" t="str">
        <f aca="false">_xlfn.CONCAT(B161,D161)</f>
        <v>SACLLPS</v>
      </c>
      <c r="B161" s="13" t="str">
        <f aca="false">VLOOKUP(F161,Soil!$A$2:$B$14,2)</f>
        <v>SACL</v>
      </c>
      <c r="C161" s="13" t="n">
        <f aca="false">C136</f>
        <v>10</v>
      </c>
      <c r="D161" s="12" t="str">
        <f aca="false">D136</f>
        <v>LPS</v>
      </c>
      <c r="E161" s="13"/>
      <c r="F161" s="15" t="n">
        <f aca="false">F136+1</f>
        <v>7</v>
      </c>
      <c r="G161" s="2" t="n">
        <f aca="false">IF(VLOOKUP(C161,LU!$A$2:$P$27,15,FALSE())=0,VLOOKUP(B161,Soil!$B$2:$R$14,16,FALSE())/(VLOOKUP(C161,LU!$A$2:$P$27,16,FALSE())),(VLOOKUP(C161,LU!$A$2:$P$27,16,FALSE())))</f>
        <v>22.2</v>
      </c>
      <c r="H161" s="2" t="n">
        <f aca="false">IF(VLOOKUP(C161,LU!$A$2:$O$27,15,FALSE()) = 0,VLOOKUP(B161,Soil!$B$2:R173,17,FALSE()),1)</f>
        <v>0.264</v>
      </c>
      <c r="I161" s="2" t="str">
        <f aca="false">VLOOKUP(B161,[1]Soil!$A$2:$D$60,2,FALSE())</f>
        <v>sandy clay loam</v>
      </c>
      <c r="J161" s="2" t="str">
        <f aca="false">VLOOKUP(B161,[1]Soil!$A$2:$D$60,3,FALSE())</f>
        <v>Písčitojílovitá hlína</v>
      </c>
      <c r="K161" s="2" t="e">
        <f aca="false">VLOOKUP(D161,[1]LU!$A$2:$J$419,4,FALSE())</f>
        <v>#N/A</v>
      </c>
      <c r="L161" s="2" t="e">
        <f aca="false">VLOOKUP(D161,[1]LU!$A$2:$J$419,3,FALSE())</f>
        <v>#N/A</v>
      </c>
      <c r="M161" s="0" t="e">
        <f aca="false">VLOOKUP(D161,LU!$B$2:$O$27,14)</f>
        <v>#N/A</v>
      </c>
      <c r="N161" s="12" t="e">
        <f aca="false">VLOOKUP(C161,LU!A162:O186,15)</f>
        <v>#N/A</v>
      </c>
    </row>
    <row r="162" customFormat="false" ht="15" hidden="false" customHeight="false" outlineLevel="0" collapsed="false">
      <c r="A162" s="0" t="str">
        <f aca="false">_xlfn.CONCAT(B162,D162)</f>
        <v>SACLLPK</v>
      </c>
      <c r="B162" s="13" t="str">
        <f aca="false">VLOOKUP(F162,Soil!$A$2:$B$14,2)</f>
        <v>SACL</v>
      </c>
      <c r="C162" s="13" t="n">
        <f aca="false">C137</f>
        <v>11</v>
      </c>
      <c r="D162" s="12" t="str">
        <f aca="false">D137</f>
        <v>LPK</v>
      </c>
      <c r="E162" s="13"/>
      <c r="F162" s="15" t="n">
        <f aca="false">F137+1</f>
        <v>7</v>
      </c>
      <c r="G162" s="2" t="n">
        <f aca="false">IF(VLOOKUP(C162,LU!$A$2:$P$27,15,FALSE())=0,VLOOKUP(B162,Soil!$B$2:$R$14,16,FALSE())/(VLOOKUP(C162,LU!$A$2:$P$27,16,FALSE())),(VLOOKUP(C162,LU!$A$2:$P$27,16,FALSE())))</f>
        <v>22.2</v>
      </c>
      <c r="H162" s="2" t="n">
        <f aca="false">IF(VLOOKUP(C162,LU!$A$2:$O$27,15,FALSE()) = 0,VLOOKUP(B162,Soil!$B$2:R174,17,FALSE()),1)</f>
        <v>0.264</v>
      </c>
      <c r="I162" s="2" t="str">
        <f aca="false">VLOOKUP(B162,[1]Soil!$A$2:$D$60,2,FALSE())</f>
        <v>sandy clay loam</v>
      </c>
      <c r="J162" s="2" t="str">
        <f aca="false">VLOOKUP(B162,[1]Soil!$A$2:$D$60,3,FALSE())</f>
        <v>Písčitojílovitá hlína</v>
      </c>
      <c r="K162" s="2" t="e">
        <f aca="false">VLOOKUP(D162,[1]LU!$A$2:$J$419,4,FALSE())</f>
        <v>#N/A</v>
      </c>
      <c r="L162" s="2" t="e">
        <f aca="false">VLOOKUP(D162,[1]LU!$A$2:$J$419,3,FALSE())</f>
        <v>#N/A</v>
      </c>
      <c r="M162" s="0" t="e">
        <f aca="false">VLOOKUP(D162,LU!$B$2:$O$27,14)</f>
        <v>#N/A</v>
      </c>
      <c r="N162" s="12" t="e">
        <f aca="false">VLOOKUP(C162,LU!A163:O187,15)</f>
        <v>#N/A</v>
      </c>
    </row>
    <row r="163" customFormat="false" ht="15" hidden="false" customHeight="false" outlineLevel="0" collapsed="false">
      <c r="A163" s="0" t="str">
        <f aca="false">_xlfn.CONCAT(B163,D163)</f>
        <v>SACLAZP</v>
      </c>
      <c r="B163" s="13" t="str">
        <f aca="false">VLOOKUP(F163,Soil!$A$2:$B$14,2)</f>
        <v>SACL</v>
      </c>
      <c r="C163" s="13" t="n">
        <f aca="false">C138</f>
        <v>12</v>
      </c>
      <c r="D163" s="12" t="str">
        <f aca="false">D138</f>
        <v>AZP</v>
      </c>
      <c r="E163" s="13"/>
      <c r="F163" s="15" t="n">
        <f aca="false">F138+1</f>
        <v>7</v>
      </c>
      <c r="G163" s="2" t="n">
        <f aca="false">IF(VLOOKUP(C163,LU!$A$2:$P$27,15,FALSE())=0,VLOOKUP(B163,Soil!$B$2:$R$14,16,FALSE())/(VLOOKUP(C163,LU!$A$2:$P$27,16,FALSE())),(VLOOKUP(C163,LU!$A$2:$P$27,16,FALSE())))</f>
        <v>100</v>
      </c>
      <c r="H163" s="2" t="n">
        <f aca="false">IF(VLOOKUP(C163,LU!$A$2:$O$27,15,FALSE()) = 0,VLOOKUP(B163,Soil!$B$2:R175,17,FALSE()),1)</f>
        <v>1</v>
      </c>
      <c r="I163" s="2" t="str">
        <f aca="false">VLOOKUP(B163,[1]Soil!$A$2:$D$60,2,FALSE())</f>
        <v>sandy clay loam</v>
      </c>
      <c r="J163" s="2" t="str">
        <f aca="false">VLOOKUP(B163,[1]Soil!$A$2:$D$60,3,FALSE())</f>
        <v>Písčitojílovitá hlína</v>
      </c>
      <c r="K163" s="2" t="str">
        <f aca="false">VLOOKUP(D163,[1]LU!$A$2:$J$419,4,FALSE())</f>
        <v>Anthropogenic impermeable surfaces</v>
      </c>
      <c r="L163" s="2" t="str">
        <f aca="false">VLOOKUP(D163,[1]LU!$A$2:$J$419,3,FALSE())</f>
        <v>antropogenní a zpevněné plochy</v>
      </c>
      <c r="M163" s="0" t="e">
        <f aca="false">VLOOKUP(D163,LU!$B$2:$O$27,14)</f>
        <v>#N/A</v>
      </c>
      <c r="N163" s="12" t="e">
        <f aca="false">VLOOKUP(C163,LU!A164:O188,15)</f>
        <v>#N/A</v>
      </c>
    </row>
    <row r="164" customFormat="false" ht="15" hidden="false" customHeight="false" outlineLevel="0" collapsed="false">
      <c r="A164" s="0" t="str">
        <f aca="false">_xlfn.CONCAT(B164,D164)</f>
        <v>SACLAZPN</v>
      </c>
      <c r="B164" s="13" t="str">
        <f aca="false">VLOOKUP(F164,Soil!$A$2:$B$14,2)</f>
        <v>SACL</v>
      </c>
      <c r="C164" s="13" t="n">
        <f aca="false">C139</f>
        <v>13</v>
      </c>
      <c r="D164" s="12" t="str">
        <f aca="false">D139</f>
        <v>AZPN</v>
      </c>
      <c r="E164" s="13"/>
      <c r="F164" s="15" t="n">
        <f aca="false">F139+1</f>
        <v>7</v>
      </c>
      <c r="G164" s="2" t="n">
        <f aca="false">IF(VLOOKUP(C164,LU!$A$2:$P$27,15,FALSE())=0,VLOOKUP(B164,Soil!$B$2:$R$14,16,FALSE())/(VLOOKUP(C164,LU!$A$2:$P$27,16,FALSE())),(VLOOKUP(C164,LU!$A$2:$P$27,16,FALSE())))</f>
        <v>100</v>
      </c>
      <c r="H164" s="2" t="n">
        <f aca="false">IF(VLOOKUP(C164,LU!$A$2:$O$27,15,FALSE()) = 0,VLOOKUP(B164,Soil!$B$2:R176,17,FALSE()),1)</f>
        <v>1</v>
      </c>
      <c r="I164" s="2" t="str">
        <f aca="false">VLOOKUP(B164,[1]Soil!$A$2:$D$60,2,FALSE())</f>
        <v>sandy clay loam</v>
      </c>
      <c r="J164" s="2" t="str">
        <f aca="false">VLOOKUP(B164,[1]Soil!$A$2:$D$60,3,FALSE())</f>
        <v>Písčitojílovitá hlína</v>
      </c>
      <c r="K164" s="2" t="e">
        <f aca="false">VLOOKUP(D164,[1]LU!$A$2:$J$419,4,FALSE())</f>
        <v>#N/A</v>
      </c>
      <c r="L164" s="2" t="e">
        <f aca="false">VLOOKUP(D164,[1]LU!$A$2:$J$419,3,FALSE())</f>
        <v>#N/A</v>
      </c>
      <c r="M164" s="0" t="e">
        <f aca="false">VLOOKUP(D164,LU!$B$2:$O$27,14)</f>
        <v>#N/A</v>
      </c>
      <c r="N164" s="12" t="e">
        <f aca="false">VLOOKUP(C164,LU!A165:O189,15)</f>
        <v>#N/A</v>
      </c>
    </row>
    <row r="165" customFormat="false" ht="15" hidden="false" customHeight="false" outlineLevel="0" collapsed="false">
      <c r="A165" s="0" t="str">
        <f aca="false">_xlfn.CONCAT(B165,D165)</f>
        <v>SACLAZPPL</v>
      </c>
      <c r="B165" s="13" t="str">
        <f aca="false">VLOOKUP(F165,Soil!$A$2:$B$14,2)</f>
        <v>SACL</v>
      </c>
      <c r="C165" s="13" t="n">
        <f aca="false">C140</f>
        <v>14</v>
      </c>
      <c r="D165" s="12" t="str">
        <f aca="false">D140</f>
        <v>AZPPL</v>
      </c>
      <c r="E165" s="13"/>
      <c r="F165" s="15" t="n">
        <f aca="false">F140+1</f>
        <v>7</v>
      </c>
      <c r="G165" s="2" t="n">
        <f aca="false">IF(VLOOKUP(C165,LU!$A$2:$P$27,15,FALSE())=0,VLOOKUP(B165,Soil!$B$2:$R$14,16,FALSE())/(VLOOKUP(C165,LU!$A$2:$P$27,16,FALSE())),(VLOOKUP(C165,LU!$A$2:$P$27,16,FALSE())))</f>
        <v>0.222</v>
      </c>
      <c r="H165" s="2" t="n">
        <f aca="false">IF(VLOOKUP(C165,LU!$A$2:$O$27,15,FALSE()) = 0,VLOOKUP(B165,Soil!$B$2:R177,17,FALSE()),1)</f>
        <v>0.264</v>
      </c>
      <c r="I165" s="2" t="str">
        <f aca="false">VLOOKUP(B165,[1]Soil!$A$2:$D$60,2,FALSE())</f>
        <v>sandy clay loam</v>
      </c>
      <c r="J165" s="2" t="str">
        <f aca="false">VLOOKUP(B165,[1]Soil!$A$2:$D$60,3,FALSE())</f>
        <v>Písčitojílovitá hlína</v>
      </c>
      <c r="K165" s="2" t="e">
        <f aca="false">VLOOKUP(D165,[1]LU!$A$2:$J$419,4,FALSE())</f>
        <v>#N/A</v>
      </c>
      <c r="L165" s="2" t="e">
        <f aca="false">VLOOKUP(D165,[1]LU!$A$2:$J$419,3,FALSE())</f>
        <v>#N/A</v>
      </c>
      <c r="M165" s="0" t="e">
        <f aca="false">VLOOKUP(D165,LU!$B$2:$O$27,14)</f>
        <v>#N/A</v>
      </c>
      <c r="N165" s="12" t="e">
        <f aca="false">VLOOKUP(C165,LU!A166:O190,15)</f>
        <v>#N/A</v>
      </c>
    </row>
    <row r="166" customFormat="false" ht="15" hidden="false" customHeight="false" outlineLevel="0" collapsed="false">
      <c r="A166" s="0" t="str">
        <f aca="false">_xlfn.CONCAT(B166,D166)</f>
        <v>SACLAZPP</v>
      </c>
      <c r="B166" s="13" t="str">
        <f aca="false">VLOOKUP(F166,Soil!$A$2:$B$14,2)</f>
        <v>SACL</v>
      </c>
      <c r="C166" s="13" t="n">
        <f aca="false">C141</f>
        <v>15</v>
      </c>
      <c r="D166" s="12" t="str">
        <f aca="false">D141</f>
        <v>AZPP</v>
      </c>
      <c r="E166" s="13"/>
      <c r="F166" s="15" t="n">
        <f aca="false">F141+1</f>
        <v>7</v>
      </c>
      <c r="G166" s="2" t="n">
        <f aca="false">IF(VLOOKUP(C166,LU!$A$2:$P$27,15,FALSE())=0,VLOOKUP(B166,Soil!$B$2:$R$14,16,FALSE())/(VLOOKUP(C166,LU!$A$2:$P$27,16,FALSE())),(VLOOKUP(C166,LU!$A$2:$P$27,16,FALSE())))</f>
        <v>22.2</v>
      </c>
      <c r="H166" s="2" t="n">
        <f aca="false">IF(VLOOKUP(C166,LU!$A$2:$O$27,15,FALSE()) = 0,VLOOKUP(B166,Soil!$B$2:R178,17,FALSE()),1)</f>
        <v>0.264</v>
      </c>
      <c r="I166" s="2" t="str">
        <f aca="false">VLOOKUP(B166,[1]Soil!$A$2:$D$60,2,FALSE())</f>
        <v>sandy clay loam</v>
      </c>
      <c r="J166" s="2" t="str">
        <f aca="false">VLOOKUP(B166,[1]Soil!$A$2:$D$60,3,FALSE())</f>
        <v>Písčitojílovitá hlína</v>
      </c>
      <c r="K166" s="2" t="e">
        <f aca="false">VLOOKUP(D166,[1]LU!$A$2:$J$419,4,FALSE())</f>
        <v>#N/A</v>
      </c>
      <c r="L166" s="2" t="e">
        <f aca="false">VLOOKUP(D166,[1]LU!$A$2:$J$419,3,FALSE())</f>
        <v>#N/A</v>
      </c>
      <c r="M166" s="0" t="e">
        <f aca="false">VLOOKUP(D166,LU!$B$2:$O$27,14)</f>
        <v>#N/A</v>
      </c>
      <c r="N166" s="12" t="e">
        <f aca="false">VLOOKUP(C166,LU!A167:O191,15)</f>
        <v>#N/A</v>
      </c>
    </row>
    <row r="167" customFormat="false" ht="15" hidden="false" customHeight="false" outlineLevel="0" collapsed="false">
      <c r="A167" s="0" t="str">
        <f aca="false">_xlfn.CONCAT(B167,D167)</f>
        <v>SACLETK</v>
      </c>
      <c r="B167" s="13" t="str">
        <f aca="false">VLOOKUP(F167,Soil!$A$2:$B$14,2)</f>
        <v>SACL</v>
      </c>
      <c r="C167" s="13" t="n">
        <f aca="false">C142</f>
        <v>16</v>
      </c>
      <c r="D167" s="12" t="str">
        <f aca="false">D142</f>
        <v>ETK</v>
      </c>
      <c r="E167" s="13"/>
      <c r="F167" s="15" t="n">
        <f aca="false">F142+1</f>
        <v>7</v>
      </c>
      <c r="G167" s="2" t="n">
        <f aca="false">IF(VLOOKUP(C167,LU!$A$2:$P$27,15,FALSE())=0,VLOOKUP(B167,Soil!$B$2:$R$14,16,FALSE())/(VLOOKUP(C167,LU!$A$2:$P$27,16,FALSE())),(VLOOKUP(C167,LU!$A$2:$P$27,16,FALSE())))</f>
        <v>22.2</v>
      </c>
      <c r="H167" s="2" t="n">
        <f aca="false">IF(VLOOKUP(C167,LU!$A$2:$O$27,15,FALSE()) = 0,VLOOKUP(B167,Soil!$B$2:R179,17,FALSE()),1)</f>
        <v>0.264</v>
      </c>
      <c r="I167" s="2" t="str">
        <f aca="false">VLOOKUP(B167,[1]Soil!$A$2:$D$60,2,FALSE())</f>
        <v>sandy clay loam</v>
      </c>
      <c r="J167" s="2" t="str">
        <f aca="false">VLOOKUP(B167,[1]Soil!$A$2:$D$60,3,FALSE())</f>
        <v>Písčitojílovitá hlína</v>
      </c>
      <c r="K167" s="2" t="str">
        <f aca="false">VLOOKUP(D167,[1]LU!$A$2:$J$419,4,FALSE())</f>
        <v>Extensive vegetation</v>
      </c>
      <c r="L167" s="2" t="str">
        <f aca="false">VLOOKUP(D167,[1]LU!$A$2:$J$419,3,FALSE())</f>
        <v>extenzivní smíšené porosty</v>
      </c>
      <c r="M167" s="0" t="e">
        <f aca="false">VLOOKUP(D167,LU!$B$2:$O$27,14)</f>
        <v>#N/A</v>
      </c>
      <c r="N167" s="12" t="e">
        <f aca="false">VLOOKUP(C167,LU!A168:O192,15)</f>
        <v>#N/A</v>
      </c>
    </row>
    <row r="168" customFormat="false" ht="15" hidden="false" customHeight="false" outlineLevel="0" collapsed="false">
      <c r="A168" s="0" t="str">
        <f aca="false">_xlfn.CONCAT(B168,D168)</f>
        <v>SACLETK1</v>
      </c>
      <c r="B168" s="13" t="str">
        <f aca="false">VLOOKUP(F168,Soil!$A$2:$B$14,2)</f>
        <v>SACL</v>
      </c>
      <c r="C168" s="13" t="n">
        <f aca="false">C143</f>
        <v>17</v>
      </c>
      <c r="D168" s="12" t="str">
        <f aca="false">D143</f>
        <v>ETK1</v>
      </c>
      <c r="E168" s="13"/>
      <c r="F168" s="15" t="n">
        <f aca="false">F143+1</f>
        <v>7</v>
      </c>
      <c r="G168" s="2" t="n">
        <f aca="false">IF(VLOOKUP(C168,LU!$A$2:$P$27,15,FALSE())=0,VLOOKUP(B168,Soil!$B$2:$R$14,16,FALSE())/(VLOOKUP(C168,LU!$A$2:$P$27,16,FALSE())),(VLOOKUP(C168,LU!$A$2:$P$27,16,FALSE())))</f>
        <v>22.2</v>
      </c>
      <c r="H168" s="2" t="n">
        <f aca="false">IF(VLOOKUP(C168,LU!$A$2:$O$27,15,FALSE()) = 0,VLOOKUP(B168,Soil!$B$2:R180,17,FALSE()),1)</f>
        <v>0.264</v>
      </c>
      <c r="I168" s="2" t="str">
        <f aca="false">VLOOKUP(B168,[1]Soil!$A$2:$D$60,2,FALSE())</f>
        <v>sandy clay loam</v>
      </c>
      <c r="J168" s="2" t="str">
        <f aca="false">VLOOKUP(B168,[1]Soil!$A$2:$D$60,3,FALSE())</f>
        <v>Písčitojílovitá hlína</v>
      </c>
      <c r="K168" s="2" t="e">
        <f aca="false">VLOOKUP(D168,[1]LU!$A$2:$J$419,4,FALSE())</f>
        <v>#N/A</v>
      </c>
      <c r="L168" s="2" t="e">
        <f aca="false">VLOOKUP(D168,[1]LU!$A$2:$J$419,3,FALSE())</f>
        <v>#N/A</v>
      </c>
      <c r="M168" s="0" t="e">
        <f aca="false">VLOOKUP(D168,LU!$B$2:$O$27,14)</f>
        <v>#N/A</v>
      </c>
      <c r="N168" s="12" t="e">
        <f aca="false">VLOOKUP(C168,LU!A169:O193,15)</f>
        <v>#N/A</v>
      </c>
    </row>
    <row r="169" customFormat="false" ht="15" hidden="false" customHeight="false" outlineLevel="0" collapsed="false">
      <c r="A169" s="0" t="str">
        <f aca="false">_xlfn.CONCAT(B169,D169)</f>
        <v>SACLETK2</v>
      </c>
      <c r="B169" s="13" t="str">
        <f aca="false">VLOOKUP(F169,Soil!$A$2:$B$14,2)</f>
        <v>SACL</v>
      </c>
      <c r="C169" s="13" t="n">
        <f aca="false">C144</f>
        <v>18</v>
      </c>
      <c r="D169" s="12" t="str">
        <f aca="false">D144</f>
        <v>ETK2</v>
      </c>
      <c r="E169" s="13"/>
      <c r="F169" s="15" t="n">
        <f aca="false">F144+1</f>
        <v>7</v>
      </c>
      <c r="G169" s="2" t="n">
        <f aca="false">IF(VLOOKUP(C169,LU!$A$2:$P$27,15,FALSE())=0,VLOOKUP(B169,Soil!$B$2:$R$14,16,FALSE())/(VLOOKUP(C169,LU!$A$2:$P$27,16,FALSE())),(VLOOKUP(C169,LU!$A$2:$P$27,16,FALSE())))</f>
        <v>22.2</v>
      </c>
      <c r="H169" s="2" t="n">
        <f aca="false">IF(VLOOKUP(C169,LU!$A$2:$O$27,15,FALSE()) = 0,VLOOKUP(B169,Soil!$B$2:R181,17,FALSE()),1)</f>
        <v>0.264</v>
      </c>
      <c r="I169" s="2" t="str">
        <f aca="false">VLOOKUP(B169,[1]Soil!$A$2:$D$60,2,FALSE())</f>
        <v>sandy clay loam</v>
      </c>
      <c r="J169" s="2" t="str">
        <f aca="false">VLOOKUP(B169,[1]Soil!$A$2:$D$60,3,FALSE())</f>
        <v>Písčitojílovitá hlína</v>
      </c>
      <c r="K169" s="2" t="e">
        <f aca="false">VLOOKUP(D169,[1]LU!$A$2:$J$419,4,FALSE())</f>
        <v>#N/A</v>
      </c>
      <c r="L169" s="2" t="e">
        <f aca="false">VLOOKUP(D169,[1]LU!$A$2:$J$419,3,FALSE())</f>
        <v>#N/A</v>
      </c>
      <c r="M169" s="0" t="e">
        <f aca="false">VLOOKUP(D169,LU!$B$2:$O$27,14)</f>
        <v>#N/A</v>
      </c>
      <c r="N169" s="12" t="e">
        <f aca="false">VLOOKUP(C169,LU!A170:O194,15)</f>
        <v>#N/A</v>
      </c>
    </row>
    <row r="170" customFormat="false" ht="15" hidden="false" customHeight="false" outlineLevel="0" collapsed="false">
      <c r="A170" s="0" t="str">
        <f aca="false">_xlfn.CONCAT(B170,D170)</f>
        <v>SACLETK3</v>
      </c>
      <c r="B170" s="13" t="str">
        <f aca="false">VLOOKUP(F170,Soil!$A$2:$B$14,2)</f>
        <v>SACL</v>
      </c>
      <c r="C170" s="13" t="n">
        <f aca="false">C145</f>
        <v>19</v>
      </c>
      <c r="D170" s="12" t="str">
        <f aca="false">D145</f>
        <v>ETK3</v>
      </c>
      <c r="E170" s="13"/>
      <c r="F170" s="15" t="n">
        <f aca="false">F145+1</f>
        <v>7</v>
      </c>
      <c r="G170" s="2" t="n">
        <f aca="false">IF(VLOOKUP(C170,LU!$A$2:$P$27,15,FALSE())=0,VLOOKUP(B170,Soil!$B$2:$R$14,16,FALSE())/(VLOOKUP(C170,LU!$A$2:$P$27,16,FALSE())),(VLOOKUP(C170,LU!$A$2:$P$27,16,FALSE())))</f>
        <v>22.2</v>
      </c>
      <c r="H170" s="2" t="n">
        <f aca="false">IF(VLOOKUP(C170,LU!$A$2:$O$27,15,FALSE()) = 0,VLOOKUP(B170,Soil!$B$2:R182,17,FALSE()),1)</f>
        <v>0.264</v>
      </c>
      <c r="I170" s="2" t="str">
        <f aca="false">VLOOKUP(B170,[1]Soil!$A$2:$D$60,2,FALSE())</f>
        <v>sandy clay loam</v>
      </c>
      <c r="J170" s="2" t="str">
        <f aca="false">VLOOKUP(B170,[1]Soil!$A$2:$D$60,3,FALSE())</f>
        <v>Písčitojílovitá hlína</v>
      </c>
      <c r="K170" s="2" t="e">
        <f aca="false">VLOOKUP(D170,[1]LU!$A$2:$J$419,4,FALSE())</f>
        <v>#N/A</v>
      </c>
      <c r="L170" s="2" t="e">
        <f aca="false">VLOOKUP(D170,[1]LU!$A$2:$J$419,3,FALSE())</f>
        <v>#N/A</v>
      </c>
      <c r="M170" s="0" t="e">
        <f aca="false">VLOOKUP(D170,LU!$B$2:$O$27,14)</f>
        <v>#N/A</v>
      </c>
      <c r="N170" s="12" t="e">
        <f aca="false">VLOOKUP(C170,LU!A171:O195,15)</f>
        <v>#N/A</v>
      </c>
    </row>
    <row r="171" customFormat="false" ht="15" hidden="false" customHeight="false" outlineLevel="0" collapsed="false">
      <c r="A171" s="0" t="str">
        <f aca="false">_xlfn.CONCAT(B171,D171)</f>
        <v>SACLVT</v>
      </c>
      <c r="B171" s="13" t="str">
        <f aca="false">VLOOKUP(F171,Soil!$A$2:$B$14,2)</f>
        <v>SACL</v>
      </c>
      <c r="C171" s="13" t="n">
        <f aca="false">C146</f>
        <v>20</v>
      </c>
      <c r="D171" s="12" t="str">
        <f aca="false">D146</f>
        <v>VT</v>
      </c>
      <c r="E171" s="13"/>
      <c r="F171" s="15" t="n">
        <f aca="false">F146+1</f>
        <v>7</v>
      </c>
      <c r="G171" s="2" t="n">
        <f aca="false">IF(VLOOKUP(C171,LU!$A$2:$P$27,15,FALSE())=0,VLOOKUP(B171,Soil!$B$2:$R$14,16,FALSE())/(VLOOKUP(C171,LU!$A$2:$P$27,16,FALSE())),(VLOOKUP(C171,LU!$A$2:$P$27,16,FALSE())))</f>
        <v>100</v>
      </c>
      <c r="H171" s="2" t="n">
        <f aca="false">IF(VLOOKUP(C171,LU!$A$2:$O$27,15,FALSE()) = 0,VLOOKUP(B171,Soil!$B$2:R183,17,FALSE()),1)</f>
        <v>1</v>
      </c>
      <c r="I171" s="2" t="str">
        <f aca="false">VLOOKUP(B171,[1]Soil!$A$2:$D$60,2,FALSE())</f>
        <v>sandy clay loam</v>
      </c>
      <c r="J171" s="2" t="str">
        <f aca="false">VLOOKUP(B171,[1]Soil!$A$2:$D$60,3,FALSE())</f>
        <v>Písčitojílovitá hlína</v>
      </c>
      <c r="K171" s="2" t="e">
        <f aca="false">VLOOKUP(D171,[1]LU!$A$2:$J$419,4,FALSE())</f>
        <v>#N/A</v>
      </c>
      <c r="L171" s="2" t="e">
        <f aca="false">VLOOKUP(D171,[1]LU!$A$2:$J$419,3,FALSE())</f>
        <v>#N/A</v>
      </c>
      <c r="M171" s="0" t="n">
        <f aca="false">VLOOKUP(D171,LU!$B$2:$O$27,14)</f>
        <v>1</v>
      </c>
      <c r="N171" s="12" t="e">
        <f aca="false">VLOOKUP(C171,LU!A172:O196,15)</f>
        <v>#N/A</v>
      </c>
    </row>
    <row r="172" customFormat="false" ht="15" hidden="false" customHeight="false" outlineLevel="0" collapsed="false">
      <c r="A172" s="0" t="str">
        <f aca="false">_xlfn.CONCAT(B172,D172)</f>
        <v>SACLVP</v>
      </c>
      <c r="B172" s="13" t="str">
        <f aca="false">VLOOKUP(F172,Soil!$A$2:$B$14,2)</f>
        <v>SACL</v>
      </c>
      <c r="C172" s="13" t="n">
        <f aca="false">C147</f>
        <v>21</v>
      </c>
      <c r="D172" s="12" t="str">
        <f aca="false">D147</f>
        <v>VP</v>
      </c>
      <c r="E172" s="13"/>
      <c r="F172" s="15" t="n">
        <f aca="false">F147+1</f>
        <v>7</v>
      </c>
      <c r="G172" s="2" t="n">
        <f aca="false">IF(VLOOKUP(C172,LU!$A$2:$P$27,15,FALSE())=0,VLOOKUP(B172,Soil!$B$2:$R$14,16,FALSE())/(VLOOKUP(C172,LU!$A$2:$P$27,16,FALSE())),(VLOOKUP(C172,LU!$A$2:$P$27,16,FALSE())))</f>
        <v>100</v>
      </c>
      <c r="H172" s="2" t="n">
        <f aca="false">IF(VLOOKUP(C172,LU!$A$2:$O$27,15,FALSE()) = 0,VLOOKUP(B172,Soil!$B$2:R184,17,FALSE()),1)</f>
        <v>1</v>
      </c>
      <c r="I172" s="2" t="str">
        <f aca="false">VLOOKUP(B172,[1]Soil!$A$2:$D$60,2,FALSE())</f>
        <v>sandy clay loam</v>
      </c>
      <c r="J172" s="2" t="str">
        <f aca="false">VLOOKUP(B172,[1]Soil!$A$2:$D$60,3,FALSE())</f>
        <v>Písčitojílovitá hlína</v>
      </c>
      <c r="K172" s="2" t="str">
        <f aca="false">VLOOKUP(D172,[1]LU!$A$2:$J$419,4,FALSE())</f>
        <v>Water</v>
      </c>
      <c r="L172" s="2" t="str">
        <f aca="false">VLOOKUP(D172,[1]LU!$A$2:$J$419,3,FALSE())</f>
        <v>vodní plochy</v>
      </c>
      <c r="M172" s="0" t="n">
        <f aca="false">VLOOKUP(D172,LU!$B$2:$O$27,14)</f>
        <v>0</v>
      </c>
      <c r="N172" s="12" t="e">
        <f aca="false">VLOOKUP(C172,LU!A173:O197,15)</f>
        <v>#N/A</v>
      </c>
    </row>
    <row r="173" customFormat="false" ht="15" hidden="false" customHeight="false" outlineLevel="0" collapsed="false">
      <c r="A173" s="0" t="str">
        <f aca="false">_xlfn.CONCAT(B173,D173)</f>
        <v>SACLTPT</v>
      </c>
      <c r="B173" s="13" t="str">
        <f aca="false">VLOOKUP(F173,Soil!$A$2:$B$14,2)</f>
        <v>SACL</v>
      </c>
      <c r="C173" s="13" t="n">
        <f aca="false">C148</f>
        <v>22</v>
      </c>
      <c r="D173" s="12" t="str">
        <f aca="false">D148</f>
        <v>TPT</v>
      </c>
      <c r="E173" s="13"/>
      <c r="F173" s="15" t="n">
        <f aca="false">F148+1</f>
        <v>7</v>
      </c>
      <c r="G173" s="2" t="n">
        <f aca="false">IF(VLOOKUP(C173,LU!$A$2:$P$27,15,FALSE())=0,VLOOKUP(B173,Soil!$B$2:$R$14,16,FALSE())/(VLOOKUP(C173,LU!$A$2:$P$27,16,FALSE())),(VLOOKUP(C173,LU!$A$2:$P$27,16,FALSE())))</f>
        <v>22.2</v>
      </c>
      <c r="H173" s="2" t="n">
        <f aca="false">IF(VLOOKUP(C173,LU!$A$2:$O$27,15,FALSE()) = 0,VLOOKUP(B173,Soil!$B$2:R185,17,FALSE()),1)</f>
        <v>0.264</v>
      </c>
      <c r="I173" s="2" t="str">
        <f aca="false">VLOOKUP(B173,[1]Soil!$A$2:$D$60,2,FALSE())</f>
        <v>sandy clay loam</v>
      </c>
      <c r="J173" s="2" t="str">
        <f aca="false">VLOOKUP(B173,[1]Soil!$A$2:$D$60,3,FALSE())</f>
        <v>Písčitojílovitá hlína</v>
      </c>
      <c r="K173" s="2" t="e">
        <f aca="false">VLOOKUP(D173,[1]LU!$A$2:$J$419,4,FALSE())</f>
        <v>#N/A</v>
      </c>
      <c r="L173" s="2" t="e">
        <f aca="false">VLOOKUP(D173,[1]LU!$A$2:$J$419,3,FALSE())</f>
        <v>#N/A</v>
      </c>
      <c r="M173" s="0" t="n">
        <f aca="false">VLOOKUP(D173,LU!$B$2:$O$27,14)</f>
        <v>0</v>
      </c>
      <c r="N173" s="12" t="e">
        <f aca="false">VLOOKUP(C173,LU!A174:O198,15)</f>
        <v>#N/A</v>
      </c>
    </row>
    <row r="174" customFormat="false" ht="15" hidden="false" customHeight="false" outlineLevel="0" collapsed="false">
      <c r="A174" s="0" t="str">
        <f aca="false">_xlfn.CONCAT(B174,D174)</f>
        <v>SACLVPT</v>
      </c>
      <c r="B174" s="13" t="str">
        <f aca="false">VLOOKUP(F174,Soil!$A$2:$B$14,2)</f>
        <v>SACL</v>
      </c>
      <c r="C174" s="13" t="n">
        <f aca="false">C149</f>
        <v>23</v>
      </c>
      <c r="D174" s="12" t="str">
        <f aca="false">D149</f>
        <v>VPT</v>
      </c>
      <c r="E174" s="13"/>
      <c r="F174" s="15" t="n">
        <f aca="false">F149+1</f>
        <v>7</v>
      </c>
      <c r="G174" s="2" t="n">
        <f aca="false">IF(VLOOKUP(C174,LU!$A$2:$P$27,15,FALSE())=0,VLOOKUP(B174,Soil!$B$2:$R$14,16,FALSE())/(VLOOKUP(C174,LU!$A$2:$P$27,16,FALSE())),(VLOOKUP(C174,LU!$A$2:$P$27,16,FALSE())))</f>
        <v>100</v>
      </c>
      <c r="H174" s="2" t="n">
        <f aca="false">IF(VLOOKUP(C174,LU!$A$2:$O$27,15,FALSE()) = 0,VLOOKUP(B174,Soil!$B$2:R186,17,FALSE()),1)</f>
        <v>1</v>
      </c>
      <c r="I174" s="2" t="str">
        <f aca="false">VLOOKUP(B174,[1]Soil!$A$2:$D$60,2,FALSE())</f>
        <v>sandy clay loam</v>
      </c>
      <c r="J174" s="2" t="str">
        <f aca="false">VLOOKUP(B174,[1]Soil!$A$2:$D$60,3,FALSE())</f>
        <v>Písčitojílovitá hlína</v>
      </c>
      <c r="K174" s="2" t="e">
        <f aca="false">VLOOKUP(D174,[1]LU!$A$2:$J$419,4,FALSE())</f>
        <v>#N/A</v>
      </c>
      <c r="L174" s="2" t="e">
        <f aca="false">VLOOKUP(D174,[1]LU!$A$2:$J$419,3,FALSE())</f>
        <v>#N/A</v>
      </c>
      <c r="M174" s="0" t="n">
        <f aca="false">VLOOKUP(D174,LU!$B$2:$O$27,14)</f>
        <v>0</v>
      </c>
      <c r="N174" s="12" t="e">
        <f aca="false">VLOOKUP(C174,LU!A175:O199,15)</f>
        <v>#N/A</v>
      </c>
    </row>
    <row r="175" customFormat="false" ht="15" hidden="false" customHeight="false" outlineLevel="0" collapsed="false">
      <c r="A175" s="0" t="str">
        <f aca="false">_xlfn.CONCAT(B175,D175)</f>
        <v>SACLMOK</v>
      </c>
      <c r="B175" s="13" t="str">
        <f aca="false">VLOOKUP(F175,Soil!$A$2:$B$14,2)</f>
        <v>SACL</v>
      </c>
      <c r="C175" s="13" t="n">
        <f aca="false">C150</f>
        <v>24</v>
      </c>
      <c r="D175" s="12" t="str">
        <f aca="false">D150</f>
        <v>MOK</v>
      </c>
      <c r="E175" s="13"/>
      <c r="F175" s="15" t="n">
        <f aca="false">F150+1</f>
        <v>7</v>
      </c>
      <c r="G175" s="2" t="n">
        <f aca="false">IF(VLOOKUP(C175,LU!$A$2:$P$27,15,FALSE())=0,VLOOKUP(B175,Soil!$B$2:$R$14,16,FALSE())/(VLOOKUP(C175,LU!$A$2:$P$27,16,FALSE())),(VLOOKUP(C175,LU!$A$2:$P$27,16,FALSE())))</f>
        <v>22.2</v>
      </c>
      <c r="H175" s="2" t="n">
        <f aca="false">IF(VLOOKUP(C175,LU!$A$2:$O$27,15,FALSE()) = 0,VLOOKUP(B175,Soil!$B$2:R187,17,FALSE()),1)</f>
        <v>0.264</v>
      </c>
      <c r="I175" s="2" t="str">
        <f aca="false">VLOOKUP(B175,[1]Soil!$A$2:$D$60,2,FALSE())</f>
        <v>sandy clay loam</v>
      </c>
      <c r="J175" s="2" t="str">
        <f aca="false">VLOOKUP(B175,[1]Soil!$A$2:$D$60,3,FALSE())</f>
        <v>Písčitojílovitá hlína</v>
      </c>
      <c r="K175" s="2" t="e">
        <f aca="false">VLOOKUP(D175,[1]LU!$A$2:$J$419,4,FALSE())</f>
        <v>#N/A</v>
      </c>
      <c r="L175" s="2" t="e">
        <f aca="false">VLOOKUP(D175,[1]LU!$A$2:$J$419,3,FALSE())</f>
        <v>#N/A</v>
      </c>
      <c r="M175" s="0" t="e">
        <f aca="false">VLOOKUP(D175,LU!$B$2:$O$27,14)</f>
        <v>#N/A</v>
      </c>
      <c r="N175" s="12" t="e">
        <f aca="false">VLOOKUP(C175,LU!A176:O200,15)</f>
        <v>#N/A</v>
      </c>
    </row>
    <row r="176" customFormat="false" ht="15" hidden="false" customHeight="false" outlineLevel="0" collapsed="false">
      <c r="A176" s="0" t="str">
        <f aca="false">_xlfn.CONCAT(B176,D176)</f>
        <v>SACLRET</v>
      </c>
      <c r="B176" s="13" t="str">
        <f aca="false">VLOOKUP(F176,Soil!$A$2:$B$14,2)</f>
        <v>SACL</v>
      </c>
      <c r="C176" s="13" t="n">
        <f aca="false">C151</f>
        <v>25</v>
      </c>
      <c r="D176" s="12" t="str">
        <f aca="false">D151</f>
        <v>RET</v>
      </c>
      <c r="E176" s="13"/>
      <c r="F176" s="15" t="n">
        <f aca="false">F151+1</f>
        <v>7</v>
      </c>
      <c r="G176" s="2" t="n">
        <f aca="false">IF(VLOOKUP(C176,LU!$A$2:$P$27,15,FALSE())=0,VLOOKUP(B176,Soil!$B$2:$R$14,16,FALSE())/(VLOOKUP(C176,LU!$A$2:$P$27,16,FALSE())),(VLOOKUP(C176,LU!$A$2:$P$27,16,FALSE())))</f>
        <v>22.2</v>
      </c>
      <c r="H176" s="2" t="n">
        <f aca="false">IF(VLOOKUP(C176,LU!$A$2:$O$27,15,FALSE()) = 0,VLOOKUP(B176,Soil!$B$2:R188,17,FALSE()),1)</f>
        <v>0.264</v>
      </c>
      <c r="I176" s="2" t="str">
        <f aca="false">VLOOKUP(B176,[1]Soil!$A$2:$D$60,2,FALSE())</f>
        <v>sandy clay loam</v>
      </c>
      <c r="J176" s="2" t="str">
        <f aca="false">VLOOKUP(B176,[1]Soil!$A$2:$D$60,3,FALSE())</f>
        <v>Písčitojílovitá hlína</v>
      </c>
      <c r="K176" s="2" t="e">
        <f aca="false">VLOOKUP(D176,[1]LU!$A$2:$J$419,4,FALSE())</f>
        <v>#N/A</v>
      </c>
      <c r="L176" s="2" t="e">
        <f aca="false">VLOOKUP(D176,[1]LU!$A$2:$J$419,3,FALSE())</f>
        <v>#N/A</v>
      </c>
      <c r="M176" s="0" t="n">
        <f aca="false">VLOOKUP(D176,LU!$B$2:$O$27,14)</f>
        <v>0</v>
      </c>
      <c r="N176" s="12" t="e">
        <f aca="false">VLOOKUP(C176,LU!A177:O201,15)</f>
        <v>#N/A</v>
      </c>
    </row>
    <row r="177" customFormat="false" ht="15" hidden="false" customHeight="false" outlineLevel="0" collapsed="false">
      <c r="A177" s="0" t="str">
        <f aca="false">_xlfn.CONCAT(B177,D177)</f>
        <v>SALOP</v>
      </c>
      <c r="B177" s="13" t="str">
        <f aca="false">VLOOKUP(F177,Soil!$A$2:$B$14,2)</f>
        <v>SAL</v>
      </c>
      <c r="C177" s="13" t="n">
        <f aca="false">C152</f>
        <v>1</v>
      </c>
      <c r="D177" s="12" t="str">
        <f aca="false">D152</f>
        <v>OP</v>
      </c>
      <c r="E177" s="13"/>
      <c r="F177" s="15" t="n">
        <f aca="false">F152+1</f>
        <v>8</v>
      </c>
      <c r="G177" s="2" t="n">
        <f aca="false">IF(VLOOKUP(C177,LU!$A$2:$P$27,15,FALSE())=0,VLOOKUP(B177,Soil!$B$2:$R$14,16,FALSE())/(VLOOKUP(C177,LU!$A$2:$P$27,16,FALSE())),(VLOOKUP(C177,LU!$A$2:$P$27,16,FALSE())))</f>
        <v>9.1</v>
      </c>
      <c r="H177" s="2" t="n">
        <f aca="false">IF(VLOOKUP(C177,LU!$A$2:$O$27,15,FALSE()) = 0,VLOOKUP(B177,Soil!$B$2:R189,17,FALSE()),1)</f>
        <v>0.245</v>
      </c>
      <c r="I177" s="2" t="str">
        <f aca="false">VLOOKUP(B177,[1]Soil!$A$2:$D$60,2,FALSE())</f>
        <v>sandy loam</v>
      </c>
      <c r="J177" s="2" t="str">
        <f aca="false">VLOOKUP(B177,[1]Soil!$A$2:$D$60,3,FALSE())</f>
        <v>Písčitá hlína</v>
      </c>
      <c r="K177" s="2" t="str">
        <f aca="false">VLOOKUP(D177,[1]LU!$A$2:$J$419,4,FALSE())</f>
        <v>Arable land</v>
      </c>
      <c r="L177" s="2" t="str">
        <f aca="false">VLOOKUP(D177,[1]LU!$A$2:$J$419,3,FALSE())</f>
        <v>orná půda</v>
      </c>
      <c r="M177" s="0" t="n">
        <f aca="false">VLOOKUP(D177,LU!$B$2:$O$27,14)</f>
        <v>0</v>
      </c>
      <c r="N177" s="12" t="e">
        <f aca="false">VLOOKUP(C177,LU!A178:O202,15)</f>
        <v>#N/A</v>
      </c>
    </row>
    <row r="178" customFormat="false" ht="15" hidden="false" customHeight="false" outlineLevel="0" collapsed="false">
      <c r="A178" s="0" t="str">
        <f aca="false">_xlfn.CONCAT(B178,D178)</f>
        <v>SALOPTP</v>
      </c>
      <c r="B178" s="13" t="str">
        <f aca="false">VLOOKUP(F178,Soil!$A$2:$B$14,2)</f>
        <v>SAL</v>
      </c>
      <c r="C178" s="13" t="n">
        <f aca="false">C153</f>
        <v>2</v>
      </c>
      <c r="D178" s="12" t="str">
        <f aca="false">D153</f>
        <v>OPTP</v>
      </c>
      <c r="E178" s="13"/>
      <c r="F178" s="15" t="n">
        <f aca="false">F153+1</f>
        <v>8</v>
      </c>
      <c r="G178" s="2" t="n">
        <f aca="false">IF(VLOOKUP(C178,LU!$A$2:$P$27,15,FALSE())=0,VLOOKUP(B178,Soil!$B$2:$R$14,16,FALSE())/(VLOOKUP(C178,LU!$A$2:$P$27,16,FALSE())),(VLOOKUP(C178,LU!$A$2:$P$27,16,FALSE())))</f>
        <v>18.2</v>
      </c>
      <c r="H178" s="2" t="n">
        <f aca="false">IF(VLOOKUP(C178,LU!$A$2:$O$27,15,FALSE()) = 0,VLOOKUP(B178,Soil!$B$2:R190,17,FALSE()),1)</f>
        <v>0.245</v>
      </c>
      <c r="I178" s="2" t="str">
        <f aca="false">VLOOKUP(B178,[1]Soil!$A$2:$D$60,2,FALSE())</f>
        <v>sandy loam</v>
      </c>
      <c r="J178" s="2" t="str">
        <f aca="false">VLOOKUP(B178,[1]Soil!$A$2:$D$60,3,FALSE())</f>
        <v>Písčitá hlína</v>
      </c>
      <c r="K178" s="2" t="e">
        <f aca="false">VLOOKUP(D178,[1]LU!$A$2:$J$419,4,FALSE())</f>
        <v>#N/A</v>
      </c>
      <c r="L178" s="2" t="e">
        <f aca="false">VLOOKUP(D178,[1]LU!$A$2:$J$419,3,FALSE())</f>
        <v>#N/A</v>
      </c>
      <c r="M178" s="0" t="n">
        <f aca="false">VLOOKUP(D178,LU!$B$2:$O$27,14)</f>
        <v>0</v>
      </c>
      <c r="N178" s="12" t="e">
        <f aca="false">VLOOKUP(C178,LU!A179:O203,15)</f>
        <v>#N/A</v>
      </c>
    </row>
    <row r="179" customFormat="false" ht="15" hidden="false" customHeight="false" outlineLevel="0" collapsed="false">
      <c r="A179" s="0" t="str">
        <f aca="false">_xlfn.CONCAT(B179,D179)</f>
        <v>SALOPSR</v>
      </c>
      <c r="B179" s="13" t="str">
        <f aca="false">VLOOKUP(F179,Soil!$A$2:$B$14,2)</f>
        <v>SAL</v>
      </c>
      <c r="C179" s="13" t="n">
        <f aca="false">C154</f>
        <v>3</v>
      </c>
      <c r="D179" s="12" t="str">
        <f aca="false">D154</f>
        <v>OPSR</v>
      </c>
      <c r="E179" s="13"/>
      <c r="F179" s="15" t="n">
        <f aca="false">F154+1</f>
        <v>8</v>
      </c>
      <c r="G179" s="2" t="n">
        <f aca="false">IF(VLOOKUP(C179,LU!$A$2:$P$27,15,FALSE())=0,VLOOKUP(B179,Soil!$B$2:$R$14,16,FALSE())/(VLOOKUP(C179,LU!$A$2:$P$27,16,FALSE())),(VLOOKUP(C179,LU!$A$2:$P$27,16,FALSE())))</f>
        <v>7.28</v>
      </c>
      <c r="H179" s="2" t="n">
        <f aca="false">IF(VLOOKUP(C179,LU!$A$2:$O$27,15,FALSE()) = 0,VLOOKUP(B179,Soil!$B$2:R191,17,FALSE()),1)</f>
        <v>0.245</v>
      </c>
      <c r="I179" s="2" t="str">
        <f aca="false">VLOOKUP(B179,[1]Soil!$A$2:$D$60,2,FALSE())</f>
        <v>sandy loam</v>
      </c>
      <c r="J179" s="2" t="str">
        <f aca="false">VLOOKUP(B179,[1]Soil!$A$2:$D$60,3,FALSE())</f>
        <v>Písčitá hlína</v>
      </c>
      <c r="K179" s="2" t="e">
        <f aca="false">VLOOKUP(D179,[1]LU!$A$2:$J$419,4,FALSE())</f>
        <v>#N/A</v>
      </c>
      <c r="L179" s="2" t="e">
        <f aca="false">VLOOKUP(D179,[1]LU!$A$2:$J$419,3,FALSE())</f>
        <v>#N/A</v>
      </c>
      <c r="M179" s="0" t="n">
        <f aca="false">VLOOKUP(D179,LU!$B$2:$O$27,14)</f>
        <v>0</v>
      </c>
      <c r="N179" s="12" t="e">
        <f aca="false">VLOOKUP(C179,LU!A180:O204,15)</f>
        <v>#N/A</v>
      </c>
    </row>
    <row r="180" customFormat="false" ht="15" hidden="false" customHeight="false" outlineLevel="0" collapsed="false">
      <c r="A180" s="0" t="str">
        <f aca="false">_xlfn.CONCAT(B180,D180)</f>
        <v>SALOPUR</v>
      </c>
      <c r="B180" s="13" t="str">
        <f aca="false">VLOOKUP(F180,Soil!$A$2:$B$14,2)</f>
        <v>SAL</v>
      </c>
      <c r="C180" s="13" t="n">
        <f aca="false">C155</f>
        <v>4</v>
      </c>
      <c r="D180" s="12" t="str">
        <f aca="false">D155</f>
        <v>OPUR</v>
      </c>
      <c r="E180" s="13"/>
      <c r="F180" s="15" t="n">
        <f aca="false">F155+1</f>
        <v>8</v>
      </c>
      <c r="G180" s="2" t="n">
        <f aca="false">IF(VLOOKUP(C180,LU!$A$2:$P$27,15,FALSE())=0,VLOOKUP(B180,Soil!$B$2:$R$14,16,FALSE())/(VLOOKUP(C180,LU!$A$2:$P$27,16,FALSE())),(VLOOKUP(C180,LU!$A$2:$P$27,16,FALSE())))</f>
        <v>9.1</v>
      </c>
      <c r="H180" s="2" t="n">
        <f aca="false">IF(VLOOKUP(C180,LU!$A$2:$O$27,15,FALSE()) = 0,VLOOKUP(B180,Soil!$B$2:R192,17,FALSE()),1)</f>
        <v>0.245</v>
      </c>
      <c r="I180" s="2" t="str">
        <f aca="false">VLOOKUP(B180,[1]Soil!$A$2:$D$60,2,FALSE())</f>
        <v>sandy loam</v>
      </c>
      <c r="J180" s="2" t="str">
        <f aca="false">VLOOKUP(B180,[1]Soil!$A$2:$D$60,3,FALSE())</f>
        <v>Písčitá hlína</v>
      </c>
      <c r="K180" s="2" t="e">
        <f aca="false">VLOOKUP(D180,[1]LU!$A$2:$J$419,4,FALSE())</f>
        <v>#N/A</v>
      </c>
      <c r="L180" s="2" t="e">
        <f aca="false">VLOOKUP(D180,[1]LU!$A$2:$J$419,3,FALSE())</f>
        <v>#N/A</v>
      </c>
      <c r="M180" s="0" t="n">
        <f aca="false">VLOOKUP(D180,LU!$B$2:$O$27,14)</f>
        <v>0</v>
      </c>
      <c r="N180" s="12" t="e">
        <f aca="false">VLOOKUP(C180,LU!A181:O205,15)</f>
        <v>#N/A</v>
      </c>
    </row>
    <row r="181" customFormat="false" ht="15" hidden="false" customHeight="false" outlineLevel="0" collapsed="false">
      <c r="A181" s="0" t="str">
        <f aca="false">_xlfn.CONCAT(B181,D181)</f>
        <v>SALOPU</v>
      </c>
      <c r="B181" s="13" t="str">
        <f aca="false">VLOOKUP(F181,Soil!$A$2:$B$14,2)</f>
        <v>SAL</v>
      </c>
      <c r="C181" s="13" t="n">
        <f aca="false">C156</f>
        <v>5</v>
      </c>
      <c r="D181" s="12" t="str">
        <f aca="false">D156</f>
        <v>OPU</v>
      </c>
      <c r="E181" s="13"/>
      <c r="F181" s="15" t="n">
        <f aca="false">F156+1</f>
        <v>8</v>
      </c>
      <c r="G181" s="2" t="n">
        <f aca="false">IF(VLOOKUP(C181,LU!$A$2:$P$27,15,FALSE())=0,VLOOKUP(B181,Soil!$B$2:$R$14,16,FALSE())/(VLOOKUP(C181,LU!$A$2:$P$27,16,FALSE())),(VLOOKUP(C181,LU!$A$2:$P$27,16,FALSE())))</f>
        <v>6.06666666666667</v>
      </c>
      <c r="H181" s="2" t="n">
        <f aca="false">IF(VLOOKUP(C181,LU!$A$2:$O$27,15,FALSE()) = 0,VLOOKUP(B181,Soil!$B$2:R193,17,FALSE()),1)</f>
        <v>0.245</v>
      </c>
      <c r="I181" s="2" t="str">
        <f aca="false">VLOOKUP(B181,[1]Soil!$A$2:$D$60,2,FALSE())</f>
        <v>sandy loam</v>
      </c>
      <c r="J181" s="2" t="str">
        <f aca="false">VLOOKUP(B181,[1]Soil!$A$2:$D$60,3,FALSE())</f>
        <v>Písčitá hlína</v>
      </c>
      <c r="K181" s="2" t="e">
        <f aca="false">VLOOKUP(D181,[1]LU!$A$2:$J$419,4,FALSE())</f>
        <v>#N/A</v>
      </c>
      <c r="L181" s="2" t="e">
        <f aca="false">VLOOKUP(D181,[1]LU!$A$2:$J$419,3,FALSE())</f>
        <v>#N/A</v>
      </c>
      <c r="M181" s="0" t="n">
        <f aca="false">VLOOKUP(D181,LU!$B$2:$O$27,14)</f>
        <v>0</v>
      </c>
      <c r="N181" s="12" t="e">
        <f aca="false">VLOOKUP(C181,LU!A182:O206,15)</f>
        <v>#N/A</v>
      </c>
    </row>
    <row r="182" customFormat="false" ht="15" hidden="false" customHeight="false" outlineLevel="0" collapsed="false">
      <c r="A182" s="0" t="str">
        <f aca="false">_xlfn.CONCAT(B182,D182)</f>
        <v>SALTP</v>
      </c>
      <c r="B182" s="13" t="str">
        <f aca="false">VLOOKUP(F182,Soil!$A$2:$B$14,2)</f>
        <v>SAL</v>
      </c>
      <c r="C182" s="13" t="n">
        <f aca="false">C157</f>
        <v>6</v>
      </c>
      <c r="D182" s="12" t="str">
        <f aca="false">D157</f>
        <v>TP</v>
      </c>
      <c r="E182" s="13"/>
      <c r="F182" s="15" t="n">
        <f aca="false">F157+1</f>
        <v>8</v>
      </c>
      <c r="G182" s="2" t="n">
        <f aca="false">IF(VLOOKUP(C182,LU!$A$2:$P$27,15,FALSE())=0,VLOOKUP(B182,Soil!$B$2:$R$14,16,FALSE())/(VLOOKUP(C182,LU!$A$2:$P$27,16,FALSE())),(VLOOKUP(C182,LU!$A$2:$P$27,16,FALSE())))</f>
        <v>18.2</v>
      </c>
      <c r="H182" s="2" t="n">
        <f aca="false">IF(VLOOKUP(C182,LU!$A$2:$O$27,15,FALSE()) = 0,VLOOKUP(B182,Soil!$B$2:R194,17,FALSE()),1)</f>
        <v>0.245</v>
      </c>
      <c r="I182" s="2" t="str">
        <f aca="false">VLOOKUP(B182,[1]Soil!$A$2:$D$60,2,FALSE())</f>
        <v>sandy loam</v>
      </c>
      <c r="J182" s="2" t="str">
        <f aca="false">VLOOKUP(B182,[1]Soil!$A$2:$D$60,3,FALSE())</f>
        <v>Písčitá hlína</v>
      </c>
      <c r="K182" s="2" t="str">
        <f aca="false">VLOOKUP(D182,[1]LU!$A$2:$J$419,4,FALSE())</f>
        <v>Grass</v>
      </c>
      <c r="L182" s="2" t="str">
        <f aca="false">VLOOKUP(D182,[1]LU!$A$2:$J$419,3,FALSE())</f>
        <v>travní porost</v>
      </c>
      <c r="M182" s="0" t="n">
        <f aca="false">VLOOKUP(D182,LU!$B$2:$O$27,14)</f>
        <v>0</v>
      </c>
      <c r="N182" s="12" t="e">
        <f aca="false">VLOOKUP(C182,LU!A183:O207,15)</f>
        <v>#N/A</v>
      </c>
    </row>
    <row r="183" customFormat="false" ht="15" hidden="false" customHeight="false" outlineLevel="0" collapsed="false">
      <c r="A183" s="0" t="str">
        <f aca="false">_xlfn.CONCAT(B183,D183)</f>
        <v>SALLP</v>
      </c>
      <c r="B183" s="13" t="str">
        <f aca="false">VLOOKUP(F183,Soil!$A$2:$B$14,2)</f>
        <v>SAL</v>
      </c>
      <c r="C183" s="13" t="n">
        <f aca="false">C158</f>
        <v>7</v>
      </c>
      <c r="D183" s="12" t="str">
        <f aca="false">D158</f>
        <v>LP</v>
      </c>
      <c r="E183" s="13"/>
      <c r="F183" s="15" t="n">
        <f aca="false">F158+1</f>
        <v>8</v>
      </c>
      <c r="G183" s="2" t="n">
        <f aca="false">IF(VLOOKUP(C183,LU!$A$2:$P$27,15,FALSE())=0,VLOOKUP(B183,Soil!$B$2:$R$14,16,FALSE())/(VLOOKUP(C183,LU!$A$2:$P$27,16,FALSE())),(VLOOKUP(C183,LU!$A$2:$P$27,16,FALSE())))</f>
        <v>18.2</v>
      </c>
      <c r="H183" s="2" t="n">
        <f aca="false">IF(VLOOKUP(C183,LU!$A$2:$O$27,15,FALSE()) = 0,VLOOKUP(B183,Soil!$B$2:R195,17,FALSE()),1)</f>
        <v>0.245</v>
      </c>
      <c r="I183" s="2" t="str">
        <f aca="false">VLOOKUP(B183,[1]Soil!$A$2:$D$60,2,FALSE())</f>
        <v>sandy loam</v>
      </c>
      <c r="J183" s="2" t="str">
        <f aca="false">VLOOKUP(B183,[1]Soil!$A$2:$D$60,3,FALSE())</f>
        <v>Písčitá hlína</v>
      </c>
      <c r="K183" s="2" t="str">
        <f aca="false">VLOOKUP(D183,[1]LU!$A$2:$J$419,4,FALSE())</f>
        <v>Forest</v>
      </c>
      <c r="L183" s="2" t="str">
        <f aca="false">VLOOKUP(D183,[1]LU!$A$2:$J$419,3,FALSE())</f>
        <v>lesní porost</v>
      </c>
      <c r="M183" s="0" t="e">
        <f aca="false">VLOOKUP(D183,LU!$B$2:$O$27,14)</f>
        <v>#N/A</v>
      </c>
      <c r="N183" s="12" t="e">
        <f aca="false">VLOOKUP(C183,LU!A184:O208,15)</f>
        <v>#N/A</v>
      </c>
    </row>
    <row r="184" customFormat="false" ht="15" hidden="false" customHeight="false" outlineLevel="0" collapsed="false">
      <c r="A184" s="0" t="str">
        <f aca="false">_xlfn.CONCAT(B184,D184)</f>
        <v>SALLPL</v>
      </c>
      <c r="B184" s="13" t="str">
        <f aca="false">VLOOKUP(F184,Soil!$A$2:$B$14,2)</f>
        <v>SAL</v>
      </c>
      <c r="C184" s="13" t="n">
        <f aca="false">C159</f>
        <v>8</v>
      </c>
      <c r="D184" s="12" t="str">
        <f aca="false">D159</f>
        <v>LPL</v>
      </c>
      <c r="E184" s="13"/>
      <c r="F184" s="15" t="n">
        <f aca="false">F159+1</f>
        <v>8</v>
      </c>
      <c r="G184" s="2" t="n">
        <f aca="false">IF(VLOOKUP(C184,LU!$A$2:$P$27,15,FALSE())=0,VLOOKUP(B184,Soil!$B$2:$R$14,16,FALSE())/(VLOOKUP(C184,LU!$A$2:$P$27,16,FALSE())),(VLOOKUP(C184,LU!$A$2:$P$27,16,FALSE())))</f>
        <v>18.2</v>
      </c>
      <c r="H184" s="2" t="n">
        <f aca="false">IF(VLOOKUP(C184,LU!$A$2:$O$27,15,FALSE()) = 0,VLOOKUP(B184,Soil!$B$2:R196,17,FALSE()),1)</f>
        <v>0.245</v>
      </c>
      <c r="I184" s="2" t="str">
        <f aca="false">VLOOKUP(B184,[1]Soil!$A$2:$D$60,2,FALSE())</f>
        <v>sandy loam</v>
      </c>
      <c r="J184" s="2" t="str">
        <f aca="false">VLOOKUP(B184,[1]Soil!$A$2:$D$60,3,FALSE())</f>
        <v>Písčitá hlína</v>
      </c>
      <c r="K184" s="2" t="e">
        <f aca="false">VLOOKUP(D184,[1]LU!$A$2:$J$419,4,FALSE())</f>
        <v>#N/A</v>
      </c>
      <c r="L184" s="2" t="e">
        <f aca="false">VLOOKUP(D184,[1]LU!$A$2:$J$419,3,FALSE())</f>
        <v>#N/A</v>
      </c>
      <c r="M184" s="0" t="e">
        <f aca="false">VLOOKUP(D184,LU!$B$2:$O$27,14)</f>
        <v>#N/A</v>
      </c>
      <c r="N184" s="12" t="e">
        <f aca="false">VLOOKUP(C184,LU!A185:O209,15)</f>
        <v>#N/A</v>
      </c>
    </row>
    <row r="185" customFormat="false" ht="15" hidden="false" customHeight="false" outlineLevel="0" collapsed="false">
      <c r="A185" s="0" t="str">
        <f aca="false">_xlfn.CONCAT(B185,D185)</f>
        <v>SALLPJ</v>
      </c>
      <c r="B185" s="13" t="str">
        <f aca="false">VLOOKUP(F185,Soil!$A$2:$B$14,2)</f>
        <v>SAL</v>
      </c>
      <c r="C185" s="13" t="n">
        <f aca="false">C160</f>
        <v>9</v>
      </c>
      <c r="D185" s="12" t="str">
        <f aca="false">D160</f>
        <v>LPJ</v>
      </c>
      <c r="E185" s="13"/>
      <c r="F185" s="15" t="n">
        <f aca="false">F160+1</f>
        <v>8</v>
      </c>
      <c r="G185" s="2" t="n">
        <f aca="false">IF(VLOOKUP(C185,LU!$A$2:$P$27,15,FALSE())=0,VLOOKUP(B185,Soil!$B$2:$R$14,16,FALSE())/(VLOOKUP(C185,LU!$A$2:$P$27,16,FALSE())),(VLOOKUP(C185,LU!$A$2:$P$27,16,FALSE())))</f>
        <v>18.2</v>
      </c>
      <c r="H185" s="2" t="n">
        <f aca="false">IF(VLOOKUP(C185,LU!$A$2:$O$27,15,FALSE()) = 0,VLOOKUP(B185,Soil!$B$2:R197,17,FALSE()),1)</f>
        <v>0.245</v>
      </c>
      <c r="I185" s="2" t="str">
        <f aca="false">VLOOKUP(B185,[1]Soil!$A$2:$D$60,2,FALSE())</f>
        <v>sandy loam</v>
      </c>
      <c r="J185" s="2" t="str">
        <f aca="false">VLOOKUP(B185,[1]Soil!$A$2:$D$60,3,FALSE())</f>
        <v>Písčitá hlína</v>
      </c>
      <c r="K185" s="2" t="e">
        <f aca="false">VLOOKUP(D185,[1]LU!$A$2:$J$419,4,FALSE())</f>
        <v>#N/A</v>
      </c>
      <c r="L185" s="2" t="e">
        <f aca="false">VLOOKUP(D185,[1]LU!$A$2:$J$419,3,FALSE())</f>
        <v>#N/A</v>
      </c>
      <c r="M185" s="0" t="e">
        <f aca="false">VLOOKUP(D185,LU!$B$2:$O$27,14)</f>
        <v>#N/A</v>
      </c>
      <c r="N185" s="12" t="e">
        <f aca="false">VLOOKUP(C185,LU!A186:O210,15)</f>
        <v>#N/A</v>
      </c>
    </row>
    <row r="186" customFormat="false" ht="15" hidden="false" customHeight="false" outlineLevel="0" collapsed="false">
      <c r="A186" s="0" t="str">
        <f aca="false">_xlfn.CONCAT(B186,D186)</f>
        <v>SALLPS</v>
      </c>
      <c r="B186" s="13" t="str">
        <f aca="false">VLOOKUP(F186,Soil!$A$2:$B$14,2)</f>
        <v>SAL</v>
      </c>
      <c r="C186" s="13" t="n">
        <f aca="false">C161</f>
        <v>10</v>
      </c>
      <c r="D186" s="12" t="str">
        <f aca="false">D161</f>
        <v>LPS</v>
      </c>
      <c r="E186" s="13"/>
      <c r="F186" s="15" t="n">
        <f aca="false">F161+1</f>
        <v>8</v>
      </c>
      <c r="G186" s="2" t="n">
        <f aca="false">IF(VLOOKUP(C186,LU!$A$2:$P$27,15,FALSE())=0,VLOOKUP(B186,Soil!$B$2:$R$14,16,FALSE())/(VLOOKUP(C186,LU!$A$2:$P$27,16,FALSE())),(VLOOKUP(C186,LU!$A$2:$P$27,16,FALSE())))</f>
        <v>18.2</v>
      </c>
      <c r="H186" s="2" t="n">
        <f aca="false">IF(VLOOKUP(C186,LU!$A$2:$O$27,15,FALSE()) = 0,VLOOKUP(B186,Soil!$B$2:R198,17,FALSE()),1)</f>
        <v>0.245</v>
      </c>
      <c r="I186" s="2" t="str">
        <f aca="false">VLOOKUP(B186,[1]Soil!$A$2:$D$60,2,FALSE())</f>
        <v>sandy loam</v>
      </c>
      <c r="J186" s="2" t="str">
        <f aca="false">VLOOKUP(B186,[1]Soil!$A$2:$D$60,3,FALSE())</f>
        <v>Písčitá hlína</v>
      </c>
      <c r="K186" s="2" t="e">
        <f aca="false">VLOOKUP(D186,[1]LU!$A$2:$J$419,4,FALSE())</f>
        <v>#N/A</v>
      </c>
      <c r="L186" s="2" t="e">
        <f aca="false">VLOOKUP(D186,[1]LU!$A$2:$J$419,3,FALSE())</f>
        <v>#N/A</v>
      </c>
      <c r="M186" s="0" t="e">
        <f aca="false">VLOOKUP(D186,LU!$B$2:$O$27,14)</f>
        <v>#N/A</v>
      </c>
      <c r="N186" s="12" t="e">
        <f aca="false">VLOOKUP(C186,LU!A187:O211,15)</f>
        <v>#N/A</v>
      </c>
    </row>
    <row r="187" customFormat="false" ht="15" hidden="false" customHeight="false" outlineLevel="0" collapsed="false">
      <c r="A187" s="0" t="str">
        <f aca="false">_xlfn.CONCAT(B187,D187)</f>
        <v>SALLPK</v>
      </c>
      <c r="B187" s="13" t="str">
        <f aca="false">VLOOKUP(F187,Soil!$A$2:$B$14,2)</f>
        <v>SAL</v>
      </c>
      <c r="C187" s="13" t="n">
        <f aca="false">C162</f>
        <v>11</v>
      </c>
      <c r="D187" s="12" t="str">
        <f aca="false">D162</f>
        <v>LPK</v>
      </c>
      <c r="E187" s="13"/>
      <c r="F187" s="15" t="n">
        <f aca="false">F162+1</f>
        <v>8</v>
      </c>
      <c r="G187" s="2" t="n">
        <f aca="false">IF(VLOOKUP(C187,LU!$A$2:$P$27,15,FALSE())=0,VLOOKUP(B187,Soil!$B$2:$R$14,16,FALSE())/(VLOOKUP(C187,LU!$A$2:$P$27,16,FALSE())),(VLOOKUP(C187,LU!$A$2:$P$27,16,FALSE())))</f>
        <v>18.2</v>
      </c>
      <c r="H187" s="2" t="n">
        <f aca="false">IF(VLOOKUP(C187,LU!$A$2:$O$27,15,FALSE()) = 0,VLOOKUP(B187,Soil!$B$2:R199,17,FALSE()),1)</f>
        <v>0.245</v>
      </c>
      <c r="I187" s="2" t="str">
        <f aca="false">VLOOKUP(B187,[1]Soil!$A$2:$D$60,2,FALSE())</f>
        <v>sandy loam</v>
      </c>
      <c r="J187" s="2" t="str">
        <f aca="false">VLOOKUP(B187,[1]Soil!$A$2:$D$60,3,FALSE())</f>
        <v>Písčitá hlína</v>
      </c>
      <c r="K187" s="2" t="e">
        <f aca="false">VLOOKUP(D187,[1]LU!$A$2:$J$419,4,FALSE())</f>
        <v>#N/A</v>
      </c>
      <c r="L187" s="2" t="e">
        <f aca="false">VLOOKUP(D187,[1]LU!$A$2:$J$419,3,FALSE())</f>
        <v>#N/A</v>
      </c>
      <c r="M187" s="0" t="e">
        <f aca="false">VLOOKUP(D187,LU!$B$2:$O$27,14)</f>
        <v>#N/A</v>
      </c>
      <c r="N187" s="12" t="e">
        <f aca="false">VLOOKUP(C187,LU!A188:O212,15)</f>
        <v>#N/A</v>
      </c>
    </row>
    <row r="188" customFormat="false" ht="15" hidden="false" customHeight="false" outlineLevel="0" collapsed="false">
      <c r="A188" s="0" t="str">
        <f aca="false">_xlfn.CONCAT(B188,D188)</f>
        <v>SALAZP</v>
      </c>
      <c r="B188" s="13" t="str">
        <f aca="false">VLOOKUP(F188,Soil!$A$2:$B$14,2)</f>
        <v>SAL</v>
      </c>
      <c r="C188" s="13" t="n">
        <f aca="false">C163</f>
        <v>12</v>
      </c>
      <c r="D188" s="12" t="str">
        <f aca="false">D163</f>
        <v>AZP</v>
      </c>
      <c r="E188" s="13"/>
      <c r="F188" s="15" t="n">
        <f aca="false">F163+1</f>
        <v>8</v>
      </c>
      <c r="G188" s="2" t="n">
        <f aca="false">IF(VLOOKUP(C188,LU!$A$2:$P$27,15,FALSE())=0,VLOOKUP(B188,Soil!$B$2:$R$14,16,FALSE())/(VLOOKUP(C188,LU!$A$2:$P$27,16,FALSE())),(VLOOKUP(C188,LU!$A$2:$P$27,16,FALSE())))</f>
        <v>100</v>
      </c>
      <c r="H188" s="2" t="n">
        <f aca="false">IF(VLOOKUP(C188,LU!$A$2:$O$27,15,FALSE()) = 0,VLOOKUP(B188,Soil!$B$2:R200,17,FALSE()),1)</f>
        <v>1</v>
      </c>
      <c r="I188" s="2" t="str">
        <f aca="false">VLOOKUP(B188,[1]Soil!$A$2:$D$60,2,FALSE())</f>
        <v>sandy loam</v>
      </c>
      <c r="J188" s="2" t="str">
        <f aca="false">VLOOKUP(B188,[1]Soil!$A$2:$D$60,3,FALSE())</f>
        <v>Písčitá hlína</v>
      </c>
      <c r="K188" s="2" t="str">
        <f aca="false">VLOOKUP(D188,[1]LU!$A$2:$J$419,4,FALSE())</f>
        <v>Anthropogenic impermeable surfaces</v>
      </c>
      <c r="L188" s="2" t="str">
        <f aca="false">VLOOKUP(D188,[1]LU!$A$2:$J$419,3,FALSE())</f>
        <v>antropogenní a zpevněné plochy</v>
      </c>
      <c r="M188" s="0" t="e">
        <f aca="false">VLOOKUP(D188,LU!$B$2:$O$27,14)</f>
        <v>#N/A</v>
      </c>
      <c r="N188" s="12" t="e">
        <f aca="false">VLOOKUP(C188,LU!A189:O213,15)</f>
        <v>#N/A</v>
      </c>
    </row>
    <row r="189" customFormat="false" ht="15" hidden="false" customHeight="false" outlineLevel="0" collapsed="false">
      <c r="A189" s="0" t="str">
        <f aca="false">_xlfn.CONCAT(B189,D189)</f>
        <v>SALAZPN</v>
      </c>
      <c r="B189" s="13" t="str">
        <f aca="false">VLOOKUP(F189,Soil!$A$2:$B$14,2)</f>
        <v>SAL</v>
      </c>
      <c r="C189" s="13" t="n">
        <f aca="false">C164</f>
        <v>13</v>
      </c>
      <c r="D189" s="12" t="str">
        <f aca="false">D164</f>
        <v>AZPN</v>
      </c>
      <c r="E189" s="13"/>
      <c r="F189" s="15" t="n">
        <f aca="false">F164+1</f>
        <v>8</v>
      </c>
      <c r="G189" s="2" t="n">
        <f aca="false">IF(VLOOKUP(C189,LU!$A$2:$P$27,15,FALSE())=0,VLOOKUP(B189,Soil!$B$2:$R$14,16,FALSE())/(VLOOKUP(C189,LU!$A$2:$P$27,16,FALSE())),(VLOOKUP(C189,LU!$A$2:$P$27,16,FALSE())))</f>
        <v>100</v>
      </c>
      <c r="H189" s="2" t="n">
        <f aca="false">IF(VLOOKUP(C189,LU!$A$2:$O$27,15,FALSE()) = 0,VLOOKUP(B189,Soil!$B$2:R201,17,FALSE()),1)</f>
        <v>1</v>
      </c>
      <c r="I189" s="2" t="str">
        <f aca="false">VLOOKUP(B189,[1]Soil!$A$2:$D$60,2,FALSE())</f>
        <v>sandy loam</v>
      </c>
      <c r="J189" s="2" t="str">
        <f aca="false">VLOOKUP(B189,[1]Soil!$A$2:$D$60,3,FALSE())</f>
        <v>Písčitá hlína</v>
      </c>
      <c r="K189" s="2" t="e">
        <f aca="false">VLOOKUP(D189,[1]LU!$A$2:$J$419,4,FALSE())</f>
        <v>#N/A</v>
      </c>
      <c r="L189" s="2" t="e">
        <f aca="false">VLOOKUP(D189,[1]LU!$A$2:$J$419,3,FALSE())</f>
        <v>#N/A</v>
      </c>
      <c r="M189" s="0" t="e">
        <f aca="false">VLOOKUP(D189,LU!$B$2:$O$27,14)</f>
        <v>#N/A</v>
      </c>
      <c r="N189" s="12" t="e">
        <f aca="false">VLOOKUP(C189,LU!A190:O214,15)</f>
        <v>#N/A</v>
      </c>
    </row>
    <row r="190" customFormat="false" ht="15" hidden="false" customHeight="false" outlineLevel="0" collapsed="false">
      <c r="A190" s="0" t="str">
        <f aca="false">_xlfn.CONCAT(B190,D190)</f>
        <v>SALAZPPL</v>
      </c>
      <c r="B190" s="13" t="str">
        <f aca="false">VLOOKUP(F190,Soil!$A$2:$B$14,2)</f>
        <v>SAL</v>
      </c>
      <c r="C190" s="13" t="n">
        <f aca="false">C165</f>
        <v>14</v>
      </c>
      <c r="D190" s="12" t="str">
        <f aca="false">D165</f>
        <v>AZPPL</v>
      </c>
      <c r="E190" s="13"/>
      <c r="F190" s="15" t="n">
        <f aca="false">F165+1</f>
        <v>8</v>
      </c>
      <c r="G190" s="2" t="n">
        <f aca="false">IF(VLOOKUP(C190,LU!$A$2:$P$27,15,FALSE())=0,VLOOKUP(B190,Soil!$B$2:$R$14,16,FALSE())/(VLOOKUP(C190,LU!$A$2:$P$27,16,FALSE())),(VLOOKUP(C190,LU!$A$2:$P$27,16,FALSE())))</f>
        <v>0.182</v>
      </c>
      <c r="H190" s="2" t="n">
        <f aca="false">IF(VLOOKUP(C190,LU!$A$2:$O$27,15,FALSE()) = 0,VLOOKUP(B190,Soil!$B$2:R202,17,FALSE()),1)</f>
        <v>0.245</v>
      </c>
      <c r="I190" s="2" t="str">
        <f aca="false">VLOOKUP(B190,[1]Soil!$A$2:$D$60,2,FALSE())</f>
        <v>sandy loam</v>
      </c>
      <c r="J190" s="2" t="str">
        <f aca="false">VLOOKUP(B190,[1]Soil!$A$2:$D$60,3,FALSE())</f>
        <v>Písčitá hlína</v>
      </c>
      <c r="K190" s="2" t="e">
        <f aca="false">VLOOKUP(D190,[1]LU!$A$2:$J$419,4,FALSE())</f>
        <v>#N/A</v>
      </c>
      <c r="L190" s="2" t="e">
        <f aca="false">VLOOKUP(D190,[1]LU!$A$2:$J$419,3,FALSE())</f>
        <v>#N/A</v>
      </c>
      <c r="M190" s="0" t="e">
        <f aca="false">VLOOKUP(D190,LU!$B$2:$O$27,14)</f>
        <v>#N/A</v>
      </c>
      <c r="N190" s="12" t="e">
        <f aca="false">VLOOKUP(C190,LU!A191:O215,15)</f>
        <v>#N/A</v>
      </c>
    </row>
    <row r="191" customFormat="false" ht="15" hidden="false" customHeight="false" outlineLevel="0" collapsed="false">
      <c r="A191" s="0" t="str">
        <f aca="false">_xlfn.CONCAT(B191,D191)</f>
        <v>SALAZPP</v>
      </c>
      <c r="B191" s="13" t="str">
        <f aca="false">VLOOKUP(F191,Soil!$A$2:$B$14,2)</f>
        <v>SAL</v>
      </c>
      <c r="C191" s="13" t="n">
        <f aca="false">C166</f>
        <v>15</v>
      </c>
      <c r="D191" s="12" t="str">
        <f aca="false">D166</f>
        <v>AZPP</v>
      </c>
      <c r="E191" s="13"/>
      <c r="F191" s="15" t="n">
        <f aca="false">F166+1</f>
        <v>8</v>
      </c>
      <c r="G191" s="2" t="n">
        <f aca="false">IF(VLOOKUP(C191,LU!$A$2:$P$27,15,FALSE())=0,VLOOKUP(B191,Soil!$B$2:$R$14,16,FALSE())/(VLOOKUP(C191,LU!$A$2:$P$27,16,FALSE())),(VLOOKUP(C191,LU!$A$2:$P$27,16,FALSE())))</f>
        <v>18.2</v>
      </c>
      <c r="H191" s="2" t="n">
        <f aca="false">IF(VLOOKUP(C191,LU!$A$2:$O$27,15,FALSE()) = 0,VLOOKUP(B191,Soil!$B$2:R203,17,FALSE()),1)</f>
        <v>0.245</v>
      </c>
      <c r="I191" s="2" t="str">
        <f aca="false">VLOOKUP(B191,[1]Soil!$A$2:$D$60,2,FALSE())</f>
        <v>sandy loam</v>
      </c>
      <c r="J191" s="2" t="str">
        <f aca="false">VLOOKUP(B191,[1]Soil!$A$2:$D$60,3,FALSE())</f>
        <v>Písčitá hlína</v>
      </c>
      <c r="K191" s="2" t="e">
        <f aca="false">VLOOKUP(D191,[1]LU!$A$2:$J$419,4,FALSE())</f>
        <v>#N/A</v>
      </c>
      <c r="L191" s="2" t="e">
        <f aca="false">VLOOKUP(D191,[1]LU!$A$2:$J$419,3,FALSE())</f>
        <v>#N/A</v>
      </c>
      <c r="M191" s="0" t="e">
        <f aca="false">VLOOKUP(D191,LU!$B$2:$O$27,14)</f>
        <v>#N/A</v>
      </c>
      <c r="N191" s="12" t="e">
        <f aca="false">VLOOKUP(C191,LU!A192:O216,15)</f>
        <v>#N/A</v>
      </c>
    </row>
    <row r="192" customFormat="false" ht="15" hidden="false" customHeight="false" outlineLevel="0" collapsed="false">
      <c r="A192" s="0" t="str">
        <f aca="false">_xlfn.CONCAT(B192,D192)</f>
        <v>SALETK</v>
      </c>
      <c r="B192" s="13" t="str">
        <f aca="false">VLOOKUP(F192,Soil!$A$2:$B$14,2)</f>
        <v>SAL</v>
      </c>
      <c r="C192" s="13" t="n">
        <f aca="false">C167</f>
        <v>16</v>
      </c>
      <c r="D192" s="12" t="str">
        <f aca="false">D167</f>
        <v>ETK</v>
      </c>
      <c r="E192" s="13"/>
      <c r="F192" s="15" t="n">
        <f aca="false">F167+1</f>
        <v>8</v>
      </c>
      <c r="G192" s="2" t="n">
        <f aca="false">IF(VLOOKUP(C192,LU!$A$2:$P$27,15,FALSE())=0,VLOOKUP(B192,Soil!$B$2:$R$14,16,FALSE())/(VLOOKUP(C192,LU!$A$2:$P$27,16,FALSE())),(VLOOKUP(C192,LU!$A$2:$P$27,16,FALSE())))</f>
        <v>18.2</v>
      </c>
      <c r="H192" s="2" t="n">
        <f aca="false">IF(VLOOKUP(C192,LU!$A$2:$O$27,15,FALSE()) = 0,VLOOKUP(B192,Soil!$B$2:R204,17,FALSE()),1)</f>
        <v>0.245</v>
      </c>
      <c r="I192" s="2" t="str">
        <f aca="false">VLOOKUP(B192,[1]Soil!$A$2:$D$60,2,FALSE())</f>
        <v>sandy loam</v>
      </c>
      <c r="J192" s="2" t="str">
        <f aca="false">VLOOKUP(B192,[1]Soil!$A$2:$D$60,3,FALSE())</f>
        <v>Písčitá hlína</v>
      </c>
      <c r="K192" s="2" t="str">
        <f aca="false">VLOOKUP(D192,[1]LU!$A$2:$J$419,4,FALSE())</f>
        <v>Extensive vegetation</v>
      </c>
      <c r="L192" s="2" t="str">
        <f aca="false">VLOOKUP(D192,[1]LU!$A$2:$J$419,3,FALSE())</f>
        <v>extenzivní smíšené porosty</v>
      </c>
      <c r="M192" s="0" t="e">
        <f aca="false">VLOOKUP(D192,LU!$B$2:$O$27,14)</f>
        <v>#N/A</v>
      </c>
      <c r="N192" s="12" t="e">
        <f aca="false">VLOOKUP(C192,LU!A193:O217,15)</f>
        <v>#N/A</v>
      </c>
    </row>
    <row r="193" customFormat="false" ht="15" hidden="false" customHeight="false" outlineLevel="0" collapsed="false">
      <c r="A193" s="0" t="str">
        <f aca="false">_xlfn.CONCAT(B193,D193)</f>
        <v>SALETK1</v>
      </c>
      <c r="B193" s="13" t="str">
        <f aca="false">VLOOKUP(F193,Soil!$A$2:$B$14,2)</f>
        <v>SAL</v>
      </c>
      <c r="C193" s="13" t="n">
        <f aca="false">C168</f>
        <v>17</v>
      </c>
      <c r="D193" s="12" t="str">
        <f aca="false">D168</f>
        <v>ETK1</v>
      </c>
      <c r="E193" s="13"/>
      <c r="F193" s="15" t="n">
        <f aca="false">F168+1</f>
        <v>8</v>
      </c>
      <c r="G193" s="2" t="n">
        <f aca="false">IF(VLOOKUP(C193,LU!$A$2:$P$27,15,FALSE())=0,VLOOKUP(B193,Soil!$B$2:$R$14,16,FALSE())/(VLOOKUP(C193,LU!$A$2:$P$27,16,FALSE())),(VLOOKUP(C193,LU!$A$2:$P$27,16,FALSE())))</f>
        <v>18.2</v>
      </c>
      <c r="H193" s="2" t="n">
        <f aca="false">IF(VLOOKUP(C193,LU!$A$2:$O$27,15,FALSE()) = 0,VLOOKUP(B193,Soil!$B$2:R205,17,FALSE()),1)</f>
        <v>0.245</v>
      </c>
      <c r="I193" s="2" t="str">
        <f aca="false">VLOOKUP(B193,[1]Soil!$A$2:$D$60,2,FALSE())</f>
        <v>sandy loam</v>
      </c>
      <c r="J193" s="2" t="str">
        <f aca="false">VLOOKUP(B193,[1]Soil!$A$2:$D$60,3,FALSE())</f>
        <v>Písčitá hlína</v>
      </c>
      <c r="K193" s="2" t="e">
        <f aca="false">VLOOKUP(D193,[1]LU!$A$2:$J$419,4,FALSE())</f>
        <v>#N/A</v>
      </c>
      <c r="L193" s="2" t="e">
        <f aca="false">VLOOKUP(D193,[1]LU!$A$2:$J$419,3,FALSE())</f>
        <v>#N/A</v>
      </c>
      <c r="M193" s="0" t="e">
        <f aca="false">VLOOKUP(D193,LU!$B$2:$O$27,14)</f>
        <v>#N/A</v>
      </c>
      <c r="N193" s="12" t="e">
        <f aca="false">VLOOKUP(C193,LU!A194:O218,15)</f>
        <v>#N/A</v>
      </c>
    </row>
    <row r="194" customFormat="false" ht="15" hidden="false" customHeight="false" outlineLevel="0" collapsed="false">
      <c r="A194" s="0" t="str">
        <f aca="false">_xlfn.CONCAT(B194,D194)</f>
        <v>SALETK2</v>
      </c>
      <c r="B194" s="13" t="str">
        <f aca="false">VLOOKUP(F194,Soil!$A$2:$B$14,2)</f>
        <v>SAL</v>
      </c>
      <c r="C194" s="13" t="n">
        <f aca="false">C169</f>
        <v>18</v>
      </c>
      <c r="D194" s="12" t="str">
        <f aca="false">D169</f>
        <v>ETK2</v>
      </c>
      <c r="E194" s="13"/>
      <c r="F194" s="15" t="n">
        <f aca="false">F169+1</f>
        <v>8</v>
      </c>
      <c r="G194" s="2" t="n">
        <f aca="false">IF(VLOOKUP(C194,LU!$A$2:$P$27,15,FALSE())=0,VLOOKUP(B194,Soil!$B$2:$R$14,16,FALSE())/(VLOOKUP(C194,LU!$A$2:$P$27,16,FALSE())),(VLOOKUP(C194,LU!$A$2:$P$27,16,FALSE())))</f>
        <v>18.2</v>
      </c>
      <c r="H194" s="2" t="n">
        <f aca="false">IF(VLOOKUP(C194,LU!$A$2:$O$27,15,FALSE()) = 0,VLOOKUP(B194,Soil!$B$2:R206,17,FALSE()),1)</f>
        <v>0.245</v>
      </c>
      <c r="I194" s="2" t="str">
        <f aca="false">VLOOKUP(B194,[1]Soil!$A$2:$D$60,2,FALSE())</f>
        <v>sandy loam</v>
      </c>
      <c r="J194" s="2" t="str">
        <f aca="false">VLOOKUP(B194,[1]Soil!$A$2:$D$60,3,FALSE())</f>
        <v>Písčitá hlína</v>
      </c>
      <c r="K194" s="2" t="e">
        <f aca="false">VLOOKUP(D194,[1]LU!$A$2:$J$419,4,FALSE())</f>
        <v>#N/A</v>
      </c>
      <c r="L194" s="2" t="e">
        <f aca="false">VLOOKUP(D194,[1]LU!$A$2:$J$419,3,FALSE())</f>
        <v>#N/A</v>
      </c>
      <c r="M194" s="0" t="e">
        <f aca="false">VLOOKUP(D194,LU!$B$2:$O$27,14)</f>
        <v>#N/A</v>
      </c>
      <c r="N194" s="12" t="e">
        <f aca="false">VLOOKUP(C194,LU!A195:O219,15)</f>
        <v>#N/A</v>
      </c>
    </row>
    <row r="195" customFormat="false" ht="15" hidden="false" customHeight="false" outlineLevel="0" collapsed="false">
      <c r="A195" s="0" t="str">
        <f aca="false">_xlfn.CONCAT(B195,D195)</f>
        <v>SALETK3</v>
      </c>
      <c r="B195" s="13" t="str">
        <f aca="false">VLOOKUP(F195,Soil!$A$2:$B$14,2)</f>
        <v>SAL</v>
      </c>
      <c r="C195" s="13" t="n">
        <f aca="false">C170</f>
        <v>19</v>
      </c>
      <c r="D195" s="12" t="str">
        <f aca="false">D170</f>
        <v>ETK3</v>
      </c>
      <c r="E195" s="13"/>
      <c r="F195" s="15" t="n">
        <f aca="false">F170+1</f>
        <v>8</v>
      </c>
      <c r="G195" s="2" t="n">
        <f aca="false">IF(VLOOKUP(C195,LU!$A$2:$P$27,15,FALSE())=0,VLOOKUP(B195,Soil!$B$2:$R$14,16,FALSE())/(VLOOKUP(C195,LU!$A$2:$P$27,16,FALSE())),(VLOOKUP(C195,LU!$A$2:$P$27,16,FALSE())))</f>
        <v>18.2</v>
      </c>
      <c r="H195" s="2" t="n">
        <f aca="false">IF(VLOOKUP(C195,LU!$A$2:$O$27,15,FALSE()) = 0,VLOOKUP(B195,Soil!$B$2:R207,17,FALSE()),1)</f>
        <v>0.245</v>
      </c>
      <c r="I195" s="2" t="str">
        <f aca="false">VLOOKUP(B195,[1]Soil!$A$2:$D$60,2,FALSE())</f>
        <v>sandy loam</v>
      </c>
      <c r="J195" s="2" t="str">
        <f aca="false">VLOOKUP(B195,[1]Soil!$A$2:$D$60,3,FALSE())</f>
        <v>Písčitá hlína</v>
      </c>
      <c r="K195" s="2" t="e">
        <f aca="false">VLOOKUP(D195,[1]LU!$A$2:$J$419,4,FALSE())</f>
        <v>#N/A</v>
      </c>
      <c r="L195" s="2" t="e">
        <f aca="false">VLOOKUP(D195,[1]LU!$A$2:$J$419,3,FALSE())</f>
        <v>#N/A</v>
      </c>
      <c r="M195" s="0" t="e">
        <f aca="false">VLOOKUP(D195,LU!$B$2:$O$27,14)</f>
        <v>#N/A</v>
      </c>
      <c r="N195" s="12" t="e">
        <f aca="false">VLOOKUP(C195,LU!A196:O220,15)</f>
        <v>#N/A</v>
      </c>
    </row>
    <row r="196" customFormat="false" ht="15" hidden="false" customHeight="false" outlineLevel="0" collapsed="false">
      <c r="A196" s="0" t="str">
        <f aca="false">_xlfn.CONCAT(B196,D196)</f>
        <v>SALVT</v>
      </c>
      <c r="B196" s="13" t="str">
        <f aca="false">VLOOKUP(F196,Soil!$A$2:$B$14,2)</f>
        <v>SAL</v>
      </c>
      <c r="C196" s="13" t="n">
        <f aca="false">C171</f>
        <v>20</v>
      </c>
      <c r="D196" s="12" t="str">
        <f aca="false">D171</f>
        <v>VT</v>
      </c>
      <c r="E196" s="13"/>
      <c r="F196" s="15" t="n">
        <f aca="false">F171+1</f>
        <v>8</v>
      </c>
      <c r="G196" s="2" t="n">
        <f aca="false">IF(VLOOKUP(C196,LU!$A$2:$P$27,15,FALSE())=0,VLOOKUP(B196,Soil!$B$2:$R$14,16,FALSE())/(VLOOKUP(C196,LU!$A$2:$P$27,16,FALSE())),(VLOOKUP(C196,LU!$A$2:$P$27,16,FALSE())))</f>
        <v>100</v>
      </c>
      <c r="H196" s="2" t="n">
        <f aca="false">IF(VLOOKUP(C196,LU!$A$2:$O$27,15,FALSE()) = 0,VLOOKUP(B196,Soil!$B$2:R208,17,FALSE()),1)</f>
        <v>1</v>
      </c>
      <c r="I196" s="2" t="str">
        <f aca="false">VLOOKUP(B196,[1]Soil!$A$2:$D$60,2,FALSE())</f>
        <v>sandy loam</v>
      </c>
      <c r="J196" s="2" t="str">
        <f aca="false">VLOOKUP(B196,[1]Soil!$A$2:$D$60,3,FALSE())</f>
        <v>Písčitá hlína</v>
      </c>
      <c r="K196" s="2" t="e">
        <f aca="false">VLOOKUP(D196,[1]LU!$A$2:$J$419,4,FALSE())</f>
        <v>#N/A</v>
      </c>
      <c r="L196" s="2" t="e">
        <f aca="false">VLOOKUP(D196,[1]LU!$A$2:$J$419,3,FALSE())</f>
        <v>#N/A</v>
      </c>
      <c r="M196" s="0" t="n">
        <f aca="false">VLOOKUP(D196,LU!$B$2:$O$27,14)</f>
        <v>1</v>
      </c>
      <c r="N196" s="12" t="e">
        <f aca="false">VLOOKUP(C196,LU!A197:O221,15)</f>
        <v>#N/A</v>
      </c>
    </row>
    <row r="197" customFormat="false" ht="15" hidden="false" customHeight="false" outlineLevel="0" collapsed="false">
      <c r="A197" s="0" t="str">
        <f aca="false">_xlfn.CONCAT(B197,D197)</f>
        <v>SALVP</v>
      </c>
      <c r="B197" s="13" t="str">
        <f aca="false">VLOOKUP(F197,Soil!$A$2:$B$14,2)</f>
        <v>SAL</v>
      </c>
      <c r="C197" s="13" t="n">
        <f aca="false">C172</f>
        <v>21</v>
      </c>
      <c r="D197" s="12" t="str">
        <f aca="false">D172</f>
        <v>VP</v>
      </c>
      <c r="E197" s="13"/>
      <c r="F197" s="15" t="n">
        <f aca="false">F172+1</f>
        <v>8</v>
      </c>
      <c r="G197" s="2" t="n">
        <f aca="false">IF(VLOOKUP(C197,LU!$A$2:$P$27,15,FALSE())=0,VLOOKUP(B197,Soil!$B$2:$R$14,16,FALSE())/(VLOOKUP(C197,LU!$A$2:$P$27,16,FALSE())),(VLOOKUP(C197,LU!$A$2:$P$27,16,FALSE())))</f>
        <v>100</v>
      </c>
      <c r="H197" s="2" t="n">
        <f aca="false">IF(VLOOKUP(C197,LU!$A$2:$O$27,15,FALSE()) = 0,VLOOKUP(B197,Soil!$B$2:R209,17,FALSE()),1)</f>
        <v>1</v>
      </c>
      <c r="I197" s="2" t="str">
        <f aca="false">VLOOKUP(B197,[1]Soil!$A$2:$D$60,2,FALSE())</f>
        <v>sandy loam</v>
      </c>
      <c r="J197" s="2" t="str">
        <f aca="false">VLOOKUP(B197,[1]Soil!$A$2:$D$60,3,FALSE())</f>
        <v>Písčitá hlína</v>
      </c>
      <c r="K197" s="2" t="str">
        <f aca="false">VLOOKUP(D197,[1]LU!$A$2:$J$419,4,FALSE())</f>
        <v>Water</v>
      </c>
      <c r="L197" s="2" t="str">
        <f aca="false">VLOOKUP(D197,[1]LU!$A$2:$J$419,3,FALSE())</f>
        <v>vodní plochy</v>
      </c>
      <c r="M197" s="0" t="n">
        <f aca="false">VLOOKUP(D197,LU!$B$2:$O$27,14)</f>
        <v>0</v>
      </c>
      <c r="N197" s="12" t="e">
        <f aca="false">VLOOKUP(C197,LU!A198:O222,15)</f>
        <v>#N/A</v>
      </c>
    </row>
    <row r="198" customFormat="false" ht="15" hidden="false" customHeight="false" outlineLevel="0" collapsed="false">
      <c r="A198" s="0" t="str">
        <f aca="false">_xlfn.CONCAT(B198,D198)</f>
        <v>SALTPT</v>
      </c>
      <c r="B198" s="13" t="str">
        <f aca="false">VLOOKUP(F198,Soil!$A$2:$B$14,2)</f>
        <v>SAL</v>
      </c>
      <c r="C198" s="13" t="n">
        <f aca="false">C173</f>
        <v>22</v>
      </c>
      <c r="D198" s="12" t="str">
        <f aca="false">D173</f>
        <v>TPT</v>
      </c>
      <c r="E198" s="13"/>
      <c r="F198" s="15" t="n">
        <f aca="false">F173+1</f>
        <v>8</v>
      </c>
      <c r="G198" s="2" t="n">
        <f aca="false">IF(VLOOKUP(C198,LU!$A$2:$P$27,15,FALSE())=0,VLOOKUP(B198,Soil!$B$2:$R$14,16,FALSE())/(VLOOKUP(C198,LU!$A$2:$P$27,16,FALSE())),(VLOOKUP(C198,LU!$A$2:$P$27,16,FALSE())))</f>
        <v>18.2</v>
      </c>
      <c r="H198" s="2" t="n">
        <f aca="false">IF(VLOOKUP(C198,LU!$A$2:$O$27,15,FALSE()) = 0,VLOOKUP(B198,Soil!$B$2:R210,17,FALSE()),1)</f>
        <v>0.245</v>
      </c>
      <c r="I198" s="2" t="str">
        <f aca="false">VLOOKUP(B198,[1]Soil!$A$2:$D$60,2,FALSE())</f>
        <v>sandy loam</v>
      </c>
      <c r="J198" s="2" t="str">
        <f aca="false">VLOOKUP(B198,[1]Soil!$A$2:$D$60,3,FALSE())</f>
        <v>Písčitá hlína</v>
      </c>
      <c r="K198" s="2" t="e">
        <f aca="false">VLOOKUP(D198,[1]LU!$A$2:$J$419,4,FALSE())</f>
        <v>#N/A</v>
      </c>
      <c r="L198" s="2" t="e">
        <f aca="false">VLOOKUP(D198,[1]LU!$A$2:$J$419,3,FALSE())</f>
        <v>#N/A</v>
      </c>
      <c r="M198" s="0" t="n">
        <f aca="false">VLOOKUP(D198,LU!$B$2:$O$27,14)</f>
        <v>0</v>
      </c>
      <c r="N198" s="12" t="e">
        <f aca="false">VLOOKUP(C198,LU!A199:O223,15)</f>
        <v>#N/A</v>
      </c>
    </row>
    <row r="199" customFormat="false" ht="15" hidden="false" customHeight="false" outlineLevel="0" collapsed="false">
      <c r="A199" s="0" t="str">
        <f aca="false">_xlfn.CONCAT(B199,D199)</f>
        <v>SALVPT</v>
      </c>
      <c r="B199" s="13" t="str">
        <f aca="false">VLOOKUP(F199,Soil!$A$2:$B$14,2)</f>
        <v>SAL</v>
      </c>
      <c r="C199" s="13" t="n">
        <f aca="false">C174</f>
        <v>23</v>
      </c>
      <c r="D199" s="12" t="str">
        <f aca="false">D174</f>
        <v>VPT</v>
      </c>
      <c r="E199" s="13"/>
      <c r="F199" s="15" t="n">
        <f aca="false">F174+1</f>
        <v>8</v>
      </c>
      <c r="G199" s="2" t="n">
        <f aca="false">IF(VLOOKUP(C199,LU!$A$2:$P$27,15,FALSE())=0,VLOOKUP(B199,Soil!$B$2:$R$14,16,FALSE())/(VLOOKUP(C199,LU!$A$2:$P$27,16,FALSE())),(VLOOKUP(C199,LU!$A$2:$P$27,16,FALSE())))</f>
        <v>100</v>
      </c>
      <c r="H199" s="2" t="n">
        <f aca="false">IF(VLOOKUP(C199,LU!$A$2:$O$27,15,FALSE()) = 0,VLOOKUP(B199,Soil!$B$2:R211,17,FALSE()),1)</f>
        <v>1</v>
      </c>
      <c r="I199" s="2" t="str">
        <f aca="false">VLOOKUP(B199,[1]Soil!$A$2:$D$60,2,FALSE())</f>
        <v>sandy loam</v>
      </c>
      <c r="J199" s="2" t="str">
        <f aca="false">VLOOKUP(B199,[1]Soil!$A$2:$D$60,3,FALSE())</f>
        <v>Písčitá hlína</v>
      </c>
      <c r="K199" s="2" t="e">
        <f aca="false">VLOOKUP(D199,[1]LU!$A$2:$J$419,4,FALSE())</f>
        <v>#N/A</v>
      </c>
      <c r="L199" s="2" t="e">
        <f aca="false">VLOOKUP(D199,[1]LU!$A$2:$J$419,3,FALSE())</f>
        <v>#N/A</v>
      </c>
      <c r="M199" s="0" t="n">
        <f aca="false">VLOOKUP(D199,LU!$B$2:$O$27,14)</f>
        <v>0</v>
      </c>
      <c r="N199" s="12" t="e">
        <f aca="false">VLOOKUP(C199,LU!A200:O224,15)</f>
        <v>#N/A</v>
      </c>
    </row>
    <row r="200" customFormat="false" ht="15" hidden="false" customHeight="false" outlineLevel="0" collapsed="false">
      <c r="A200" s="0" t="str">
        <f aca="false">_xlfn.CONCAT(B200,D200)</f>
        <v>SALMOK</v>
      </c>
      <c r="B200" s="13" t="str">
        <f aca="false">VLOOKUP(F200,Soil!$A$2:$B$14,2)</f>
        <v>SAL</v>
      </c>
      <c r="C200" s="13" t="n">
        <f aca="false">C175</f>
        <v>24</v>
      </c>
      <c r="D200" s="12" t="str">
        <f aca="false">D175</f>
        <v>MOK</v>
      </c>
      <c r="E200" s="13"/>
      <c r="F200" s="15" t="n">
        <f aca="false">F175+1</f>
        <v>8</v>
      </c>
      <c r="G200" s="2" t="n">
        <f aca="false">IF(VLOOKUP(C200,LU!$A$2:$P$27,15,FALSE())=0,VLOOKUP(B200,Soil!$B$2:$R$14,16,FALSE())/(VLOOKUP(C200,LU!$A$2:$P$27,16,FALSE())),(VLOOKUP(C200,LU!$A$2:$P$27,16,FALSE())))</f>
        <v>18.2</v>
      </c>
      <c r="H200" s="2" t="n">
        <f aca="false">IF(VLOOKUP(C200,LU!$A$2:$O$27,15,FALSE()) = 0,VLOOKUP(B200,Soil!$B$2:R212,17,FALSE()),1)</f>
        <v>0.245</v>
      </c>
      <c r="I200" s="2" t="str">
        <f aca="false">VLOOKUP(B200,[1]Soil!$A$2:$D$60,2,FALSE())</f>
        <v>sandy loam</v>
      </c>
      <c r="J200" s="2" t="str">
        <f aca="false">VLOOKUP(B200,[1]Soil!$A$2:$D$60,3,FALSE())</f>
        <v>Písčitá hlína</v>
      </c>
      <c r="K200" s="2" t="e">
        <f aca="false">VLOOKUP(D200,[1]LU!$A$2:$J$419,4,FALSE())</f>
        <v>#N/A</v>
      </c>
      <c r="L200" s="2" t="e">
        <f aca="false">VLOOKUP(D200,[1]LU!$A$2:$J$419,3,FALSE())</f>
        <v>#N/A</v>
      </c>
      <c r="M200" s="0" t="e">
        <f aca="false">VLOOKUP(D200,LU!$B$2:$O$27,14)</f>
        <v>#N/A</v>
      </c>
      <c r="N200" s="12" t="e">
        <f aca="false">VLOOKUP(C200,LU!A201:O225,15)</f>
        <v>#N/A</v>
      </c>
    </row>
    <row r="201" customFormat="false" ht="15" hidden="false" customHeight="false" outlineLevel="0" collapsed="false">
      <c r="A201" s="0" t="str">
        <f aca="false">_xlfn.CONCAT(B201,D201)</f>
        <v>SALRET</v>
      </c>
      <c r="B201" s="13" t="str">
        <f aca="false">VLOOKUP(F201,Soil!$A$2:$B$14,2)</f>
        <v>SAL</v>
      </c>
      <c r="C201" s="13" t="n">
        <f aca="false">C176</f>
        <v>25</v>
      </c>
      <c r="D201" s="12" t="str">
        <f aca="false">D176</f>
        <v>RET</v>
      </c>
      <c r="E201" s="13"/>
      <c r="F201" s="15" t="n">
        <f aca="false">F176+1</f>
        <v>8</v>
      </c>
      <c r="G201" s="2" t="n">
        <f aca="false">IF(VLOOKUP(C201,LU!$A$2:$P$27,15,FALSE())=0,VLOOKUP(B201,Soil!$B$2:$R$14,16,FALSE())/(VLOOKUP(C201,LU!$A$2:$P$27,16,FALSE())),(VLOOKUP(C201,LU!$A$2:$P$27,16,FALSE())))</f>
        <v>18.2</v>
      </c>
      <c r="H201" s="2" t="n">
        <f aca="false">IF(VLOOKUP(C201,LU!$A$2:$O$27,15,FALSE()) = 0,VLOOKUP(B201,Soil!$B$2:R213,17,FALSE()),1)</f>
        <v>0.245</v>
      </c>
      <c r="I201" s="2" t="str">
        <f aca="false">VLOOKUP(B201,[1]Soil!$A$2:$D$60,2,FALSE())</f>
        <v>sandy loam</v>
      </c>
      <c r="J201" s="2" t="str">
        <f aca="false">VLOOKUP(B201,[1]Soil!$A$2:$D$60,3,FALSE())</f>
        <v>Písčitá hlína</v>
      </c>
      <c r="K201" s="2" t="e">
        <f aca="false">VLOOKUP(D201,[1]LU!$A$2:$J$419,4,FALSE())</f>
        <v>#N/A</v>
      </c>
      <c r="L201" s="2" t="e">
        <f aca="false">VLOOKUP(D201,[1]LU!$A$2:$J$419,3,FALSE())</f>
        <v>#N/A</v>
      </c>
      <c r="M201" s="0" t="n">
        <f aca="false">VLOOKUP(D201,LU!$B$2:$O$27,14)</f>
        <v>0</v>
      </c>
      <c r="N201" s="12" t="e">
        <f aca="false">VLOOKUP(C201,LU!A202:O226,15)</f>
        <v>#N/A</v>
      </c>
    </row>
    <row r="202" customFormat="false" ht="15" hidden="false" customHeight="false" outlineLevel="0" collapsed="false">
      <c r="A202" s="0" t="str">
        <f aca="false">_xlfn.CONCAT(B202,D202)</f>
        <v>SIOP</v>
      </c>
      <c r="B202" s="13" t="str">
        <f aca="false">VLOOKUP(F202,Soil!$A$2:$B$14,2)</f>
        <v>SI</v>
      </c>
      <c r="C202" s="13" t="n">
        <f aca="false">C177</f>
        <v>1</v>
      </c>
      <c r="D202" s="12" t="str">
        <f aca="false">D177</f>
        <v>OP</v>
      </c>
      <c r="E202" s="13"/>
      <c r="F202" s="15" t="n">
        <f aca="false">F177+1</f>
        <v>9</v>
      </c>
      <c r="G202" s="2" t="n">
        <f aca="false">IF(VLOOKUP(C202,LU!$A$2:$P$27,15,FALSE())=0,VLOOKUP(B202,Soil!$B$2:$R$14,16,FALSE())/(VLOOKUP(C202,LU!$A$2:$P$27,16,FALSE())),(VLOOKUP(C202,LU!$A$2:$P$27,16,FALSE())))</f>
        <v>0</v>
      </c>
      <c r="H202" s="2" t="n">
        <f aca="false">IF(VLOOKUP(C202,LU!$A$2:$O$27,15,FALSE()) = 0,VLOOKUP(B202,Soil!$B$2:R214,17,FALSE()),1)</f>
        <v>0</v>
      </c>
      <c r="I202" s="2" t="str">
        <f aca="false">VLOOKUP(B202,[1]Soil!$A$2:$D$60,2,FALSE())</f>
        <v>silt</v>
      </c>
      <c r="J202" s="2" t="str">
        <f aca="false">VLOOKUP(B202,[1]Soil!$A$2:$D$60,3,FALSE())</f>
        <v>Prach</v>
      </c>
      <c r="K202" s="2" t="str">
        <f aca="false">VLOOKUP(D202,[1]LU!$A$2:$J$419,4,FALSE())</f>
        <v>Arable land</v>
      </c>
      <c r="L202" s="2" t="str">
        <f aca="false">VLOOKUP(D202,[1]LU!$A$2:$J$419,3,FALSE())</f>
        <v>orná půda</v>
      </c>
      <c r="M202" s="0" t="n">
        <f aca="false">VLOOKUP(D202,LU!$B$2:$O$27,14)</f>
        <v>0</v>
      </c>
      <c r="N202" s="12" t="e">
        <f aca="false">VLOOKUP(C202,LU!A203:O227,15)</f>
        <v>#N/A</v>
      </c>
    </row>
    <row r="203" customFormat="false" ht="15" hidden="false" customHeight="false" outlineLevel="0" collapsed="false">
      <c r="A203" s="0" t="str">
        <f aca="false">_xlfn.CONCAT(B203,D203)</f>
        <v>SIOPTP</v>
      </c>
      <c r="B203" s="13" t="str">
        <f aca="false">VLOOKUP(F203,Soil!$A$2:$B$14,2)</f>
        <v>SI</v>
      </c>
      <c r="C203" s="13" t="n">
        <f aca="false">C178</f>
        <v>2</v>
      </c>
      <c r="D203" s="12" t="str">
        <f aca="false">D178</f>
        <v>OPTP</v>
      </c>
      <c r="E203" s="13"/>
      <c r="F203" s="15" t="n">
        <f aca="false">F178+1</f>
        <v>9</v>
      </c>
      <c r="G203" s="2" t="n">
        <f aca="false">IF(VLOOKUP(C203,LU!$A$2:$P$27,15,FALSE())=0,VLOOKUP(B203,Soil!$B$2:$R$14,16,FALSE())/(VLOOKUP(C203,LU!$A$2:$P$27,16,FALSE())),(VLOOKUP(C203,LU!$A$2:$P$27,16,FALSE())))</f>
        <v>0</v>
      </c>
      <c r="H203" s="2" t="n">
        <f aca="false">IF(VLOOKUP(C203,LU!$A$2:$O$27,15,FALSE()) = 0,VLOOKUP(B203,Soil!$B$2:R215,17,FALSE()),1)</f>
        <v>0</v>
      </c>
      <c r="I203" s="2" t="str">
        <f aca="false">VLOOKUP(B203,[1]Soil!$A$2:$D$60,2,FALSE())</f>
        <v>silt</v>
      </c>
      <c r="J203" s="2" t="str">
        <f aca="false">VLOOKUP(B203,[1]Soil!$A$2:$D$60,3,FALSE())</f>
        <v>Prach</v>
      </c>
      <c r="K203" s="2" t="e">
        <f aca="false">VLOOKUP(D203,[1]LU!$A$2:$J$419,4,FALSE())</f>
        <v>#N/A</v>
      </c>
      <c r="L203" s="2" t="e">
        <f aca="false">VLOOKUP(D203,[1]LU!$A$2:$J$419,3,FALSE())</f>
        <v>#N/A</v>
      </c>
      <c r="M203" s="0" t="n">
        <f aca="false">VLOOKUP(D203,LU!$B$2:$O$27,14)</f>
        <v>0</v>
      </c>
      <c r="N203" s="12" t="e">
        <f aca="false">VLOOKUP(C203,LU!A204:O228,15)</f>
        <v>#N/A</v>
      </c>
    </row>
    <row r="204" customFormat="false" ht="15" hidden="false" customHeight="false" outlineLevel="0" collapsed="false">
      <c r="A204" s="0" t="str">
        <f aca="false">_xlfn.CONCAT(B204,D204)</f>
        <v>SIOPSR</v>
      </c>
      <c r="B204" s="13" t="str">
        <f aca="false">VLOOKUP(F204,Soil!$A$2:$B$14,2)</f>
        <v>SI</v>
      </c>
      <c r="C204" s="13" t="n">
        <f aca="false">C179</f>
        <v>3</v>
      </c>
      <c r="D204" s="12" t="str">
        <f aca="false">D179</f>
        <v>OPSR</v>
      </c>
      <c r="E204" s="13"/>
      <c r="F204" s="15" t="n">
        <f aca="false">F179+1</f>
        <v>9</v>
      </c>
      <c r="G204" s="2" t="n">
        <f aca="false">IF(VLOOKUP(C204,LU!$A$2:$P$27,15,FALSE())=0,VLOOKUP(B204,Soil!$B$2:$R$14,16,FALSE())/(VLOOKUP(C204,LU!$A$2:$P$27,16,FALSE())),(VLOOKUP(C204,LU!$A$2:$P$27,16,FALSE())))</f>
        <v>0</v>
      </c>
      <c r="H204" s="2" t="n">
        <f aca="false">IF(VLOOKUP(C204,LU!$A$2:$O$27,15,FALSE()) = 0,VLOOKUP(B204,Soil!$B$2:R216,17,FALSE()),1)</f>
        <v>0</v>
      </c>
      <c r="I204" s="2" t="str">
        <f aca="false">VLOOKUP(B204,[1]Soil!$A$2:$D$60,2,FALSE())</f>
        <v>silt</v>
      </c>
      <c r="J204" s="2" t="str">
        <f aca="false">VLOOKUP(B204,[1]Soil!$A$2:$D$60,3,FALSE())</f>
        <v>Prach</v>
      </c>
      <c r="K204" s="2" t="e">
        <f aca="false">VLOOKUP(D204,[1]LU!$A$2:$J$419,4,FALSE())</f>
        <v>#N/A</v>
      </c>
      <c r="L204" s="2" t="e">
        <f aca="false">VLOOKUP(D204,[1]LU!$A$2:$J$419,3,FALSE())</f>
        <v>#N/A</v>
      </c>
      <c r="M204" s="0" t="n">
        <f aca="false">VLOOKUP(D204,LU!$B$2:$O$27,14)</f>
        <v>0</v>
      </c>
      <c r="N204" s="12" t="e">
        <f aca="false">VLOOKUP(C204,LU!A205:O229,15)</f>
        <v>#N/A</v>
      </c>
    </row>
    <row r="205" customFormat="false" ht="15" hidden="false" customHeight="false" outlineLevel="0" collapsed="false">
      <c r="A205" s="0" t="str">
        <f aca="false">_xlfn.CONCAT(B205,D205)</f>
        <v>SIOPUR</v>
      </c>
      <c r="B205" s="13" t="str">
        <f aca="false">VLOOKUP(F205,Soil!$A$2:$B$14,2)</f>
        <v>SI</v>
      </c>
      <c r="C205" s="13" t="n">
        <f aca="false">C180</f>
        <v>4</v>
      </c>
      <c r="D205" s="12" t="str">
        <f aca="false">D180</f>
        <v>OPUR</v>
      </c>
      <c r="E205" s="13"/>
      <c r="F205" s="15" t="n">
        <f aca="false">F180+1</f>
        <v>9</v>
      </c>
      <c r="G205" s="2" t="n">
        <f aca="false">IF(VLOOKUP(C205,LU!$A$2:$P$27,15,FALSE())=0,VLOOKUP(B205,Soil!$B$2:$R$14,16,FALSE())/(VLOOKUP(C205,LU!$A$2:$P$27,16,FALSE())),(VLOOKUP(C205,LU!$A$2:$P$27,16,FALSE())))</f>
        <v>0</v>
      </c>
      <c r="H205" s="2" t="n">
        <f aca="false">IF(VLOOKUP(C205,LU!$A$2:$O$27,15,FALSE()) = 0,VLOOKUP(B205,Soil!$B$2:R217,17,FALSE()),1)</f>
        <v>0</v>
      </c>
      <c r="I205" s="2" t="str">
        <f aca="false">VLOOKUP(B205,[1]Soil!$A$2:$D$60,2,FALSE())</f>
        <v>silt</v>
      </c>
      <c r="J205" s="2" t="str">
        <f aca="false">VLOOKUP(B205,[1]Soil!$A$2:$D$60,3,FALSE())</f>
        <v>Prach</v>
      </c>
      <c r="K205" s="2" t="e">
        <f aca="false">VLOOKUP(D205,[1]LU!$A$2:$J$419,4,FALSE())</f>
        <v>#N/A</v>
      </c>
      <c r="L205" s="2" t="e">
        <f aca="false">VLOOKUP(D205,[1]LU!$A$2:$J$419,3,FALSE())</f>
        <v>#N/A</v>
      </c>
      <c r="M205" s="0" t="n">
        <f aca="false">VLOOKUP(D205,LU!$B$2:$O$27,14)</f>
        <v>0</v>
      </c>
      <c r="N205" s="12" t="e">
        <f aca="false">VLOOKUP(C205,LU!A206:O230,15)</f>
        <v>#N/A</v>
      </c>
    </row>
    <row r="206" customFormat="false" ht="15" hidden="false" customHeight="false" outlineLevel="0" collapsed="false">
      <c r="A206" s="0" t="str">
        <f aca="false">_xlfn.CONCAT(B206,D206)</f>
        <v>SIOPU</v>
      </c>
      <c r="B206" s="13" t="str">
        <f aca="false">VLOOKUP(F206,Soil!$A$2:$B$14,2)</f>
        <v>SI</v>
      </c>
      <c r="C206" s="13" t="n">
        <f aca="false">C181</f>
        <v>5</v>
      </c>
      <c r="D206" s="12" t="str">
        <f aca="false">D181</f>
        <v>OPU</v>
      </c>
      <c r="E206" s="13"/>
      <c r="F206" s="15" t="n">
        <f aca="false">F181+1</f>
        <v>9</v>
      </c>
      <c r="G206" s="2" t="n">
        <f aca="false">IF(VLOOKUP(C206,LU!$A$2:$P$27,15,FALSE())=0,VLOOKUP(B206,Soil!$B$2:$R$14,16,FALSE())/(VLOOKUP(C206,LU!$A$2:$P$27,16,FALSE())),(VLOOKUP(C206,LU!$A$2:$P$27,16,FALSE())))</f>
        <v>0</v>
      </c>
      <c r="H206" s="2" t="n">
        <f aca="false">IF(VLOOKUP(C206,LU!$A$2:$O$27,15,FALSE()) = 0,VLOOKUP(B206,Soil!$B$2:R218,17,FALSE()),1)</f>
        <v>0</v>
      </c>
      <c r="I206" s="2" t="str">
        <f aca="false">VLOOKUP(B206,[1]Soil!$A$2:$D$60,2,FALSE())</f>
        <v>silt</v>
      </c>
      <c r="J206" s="2" t="str">
        <f aca="false">VLOOKUP(B206,[1]Soil!$A$2:$D$60,3,FALSE())</f>
        <v>Prach</v>
      </c>
      <c r="K206" s="2" t="e">
        <f aca="false">VLOOKUP(D206,[1]LU!$A$2:$J$419,4,FALSE())</f>
        <v>#N/A</v>
      </c>
      <c r="L206" s="2" t="e">
        <f aca="false">VLOOKUP(D206,[1]LU!$A$2:$J$419,3,FALSE())</f>
        <v>#N/A</v>
      </c>
      <c r="M206" s="0" t="n">
        <f aca="false">VLOOKUP(D206,LU!$B$2:$O$27,14)</f>
        <v>0</v>
      </c>
      <c r="N206" s="12" t="e">
        <f aca="false">VLOOKUP(C206,LU!A207:O231,15)</f>
        <v>#N/A</v>
      </c>
    </row>
    <row r="207" customFormat="false" ht="15" hidden="false" customHeight="false" outlineLevel="0" collapsed="false">
      <c r="A207" s="0" t="str">
        <f aca="false">_xlfn.CONCAT(B207,D207)</f>
        <v>SITP</v>
      </c>
      <c r="B207" s="13" t="str">
        <f aca="false">VLOOKUP(F207,Soil!$A$2:$B$14,2)</f>
        <v>SI</v>
      </c>
      <c r="C207" s="13" t="n">
        <f aca="false">C182</f>
        <v>6</v>
      </c>
      <c r="D207" s="12" t="str">
        <f aca="false">D182</f>
        <v>TP</v>
      </c>
      <c r="E207" s="13"/>
      <c r="F207" s="15" t="n">
        <f aca="false">F182+1</f>
        <v>9</v>
      </c>
      <c r="G207" s="2" t="n">
        <f aca="false">IF(VLOOKUP(C207,LU!$A$2:$P$27,15,FALSE())=0,VLOOKUP(B207,Soil!$B$2:$R$14,16,FALSE())/(VLOOKUP(C207,LU!$A$2:$P$27,16,FALSE())),(VLOOKUP(C207,LU!$A$2:$P$27,16,FALSE())))</f>
        <v>0</v>
      </c>
      <c r="H207" s="2" t="n">
        <f aca="false">IF(VLOOKUP(C207,LU!$A$2:$O$27,15,FALSE()) = 0,VLOOKUP(B207,Soil!$B$2:R219,17,FALSE()),1)</f>
        <v>0</v>
      </c>
      <c r="I207" s="2" t="str">
        <f aca="false">VLOOKUP(B207,[1]Soil!$A$2:$D$60,2,FALSE())</f>
        <v>silt</v>
      </c>
      <c r="J207" s="2" t="str">
        <f aca="false">VLOOKUP(B207,[1]Soil!$A$2:$D$60,3,FALSE())</f>
        <v>Prach</v>
      </c>
      <c r="K207" s="2" t="str">
        <f aca="false">VLOOKUP(D207,[1]LU!$A$2:$J$419,4,FALSE())</f>
        <v>Grass</v>
      </c>
      <c r="L207" s="2" t="str">
        <f aca="false">VLOOKUP(D207,[1]LU!$A$2:$J$419,3,FALSE())</f>
        <v>travní porost</v>
      </c>
      <c r="M207" s="0" t="n">
        <f aca="false">VLOOKUP(D207,LU!$B$2:$O$27,14)</f>
        <v>0</v>
      </c>
      <c r="N207" s="12" t="e">
        <f aca="false">VLOOKUP(C207,LU!A208:O232,15)</f>
        <v>#N/A</v>
      </c>
    </row>
    <row r="208" customFormat="false" ht="15" hidden="false" customHeight="false" outlineLevel="0" collapsed="false">
      <c r="A208" s="0" t="str">
        <f aca="false">_xlfn.CONCAT(B208,D208)</f>
        <v>SILP</v>
      </c>
      <c r="B208" s="13" t="str">
        <f aca="false">VLOOKUP(F208,Soil!$A$2:$B$14,2)</f>
        <v>SI</v>
      </c>
      <c r="C208" s="13" t="n">
        <f aca="false">C183</f>
        <v>7</v>
      </c>
      <c r="D208" s="12" t="str">
        <f aca="false">D183</f>
        <v>LP</v>
      </c>
      <c r="E208" s="13"/>
      <c r="F208" s="15" t="n">
        <f aca="false">F183+1</f>
        <v>9</v>
      </c>
      <c r="G208" s="2" t="n">
        <f aca="false">IF(VLOOKUP(C208,LU!$A$2:$P$27,15,FALSE())=0,VLOOKUP(B208,Soil!$B$2:$R$14,16,FALSE())/(VLOOKUP(C208,LU!$A$2:$P$27,16,FALSE())),(VLOOKUP(C208,LU!$A$2:$P$27,16,FALSE())))</f>
        <v>0</v>
      </c>
      <c r="H208" s="2" t="n">
        <f aca="false">IF(VLOOKUP(C208,LU!$A$2:$O$27,15,FALSE()) = 0,VLOOKUP(B208,Soil!$B$2:R220,17,FALSE()),1)</f>
        <v>0</v>
      </c>
      <c r="I208" s="2" t="str">
        <f aca="false">VLOOKUP(B208,[1]Soil!$A$2:$D$60,2,FALSE())</f>
        <v>silt</v>
      </c>
      <c r="J208" s="2" t="str">
        <f aca="false">VLOOKUP(B208,[1]Soil!$A$2:$D$60,3,FALSE())</f>
        <v>Prach</v>
      </c>
      <c r="K208" s="2" t="str">
        <f aca="false">VLOOKUP(D208,[1]LU!$A$2:$J$419,4,FALSE())</f>
        <v>Forest</v>
      </c>
      <c r="L208" s="2" t="str">
        <f aca="false">VLOOKUP(D208,[1]LU!$A$2:$J$419,3,FALSE())</f>
        <v>lesní porost</v>
      </c>
      <c r="M208" s="0" t="e">
        <f aca="false">VLOOKUP(D208,LU!$B$2:$O$27,14)</f>
        <v>#N/A</v>
      </c>
      <c r="N208" s="12" t="e">
        <f aca="false">VLOOKUP(C208,LU!A209:O233,15)</f>
        <v>#N/A</v>
      </c>
    </row>
    <row r="209" customFormat="false" ht="15" hidden="false" customHeight="false" outlineLevel="0" collapsed="false">
      <c r="A209" s="0" t="str">
        <f aca="false">_xlfn.CONCAT(B209,D209)</f>
        <v>SILPL</v>
      </c>
      <c r="B209" s="13" t="str">
        <f aca="false">VLOOKUP(F209,Soil!$A$2:$B$14,2)</f>
        <v>SI</v>
      </c>
      <c r="C209" s="13" t="n">
        <f aca="false">C184</f>
        <v>8</v>
      </c>
      <c r="D209" s="12" t="str">
        <f aca="false">D184</f>
        <v>LPL</v>
      </c>
      <c r="E209" s="13"/>
      <c r="F209" s="15" t="n">
        <f aca="false">F184+1</f>
        <v>9</v>
      </c>
      <c r="G209" s="2" t="n">
        <f aca="false">IF(VLOOKUP(C209,LU!$A$2:$P$27,15,FALSE())=0,VLOOKUP(B209,Soil!$B$2:$R$14,16,FALSE())/(VLOOKUP(C209,LU!$A$2:$P$27,16,FALSE())),(VLOOKUP(C209,LU!$A$2:$P$27,16,FALSE())))</f>
        <v>0</v>
      </c>
      <c r="H209" s="2" t="n">
        <f aca="false">IF(VLOOKUP(C209,LU!$A$2:$O$27,15,FALSE()) = 0,VLOOKUP(B209,Soil!$B$2:R221,17,FALSE()),1)</f>
        <v>0</v>
      </c>
      <c r="I209" s="2" t="str">
        <f aca="false">VLOOKUP(B209,[1]Soil!$A$2:$D$60,2,FALSE())</f>
        <v>silt</v>
      </c>
      <c r="J209" s="2" t="str">
        <f aca="false">VLOOKUP(B209,[1]Soil!$A$2:$D$60,3,FALSE())</f>
        <v>Prach</v>
      </c>
      <c r="K209" s="2" t="e">
        <f aca="false">VLOOKUP(D209,[1]LU!$A$2:$J$419,4,FALSE())</f>
        <v>#N/A</v>
      </c>
      <c r="L209" s="2" t="e">
        <f aca="false">VLOOKUP(D209,[1]LU!$A$2:$J$419,3,FALSE())</f>
        <v>#N/A</v>
      </c>
      <c r="M209" s="0" t="e">
        <f aca="false">VLOOKUP(D209,LU!$B$2:$O$27,14)</f>
        <v>#N/A</v>
      </c>
      <c r="N209" s="12" t="e">
        <f aca="false">VLOOKUP(C209,LU!A210:O234,15)</f>
        <v>#N/A</v>
      </c>
    </row>
    <row r="210" customFormat="false" ht="15" hidden="false" customHeight="false" outlineLevel="0" collapsed="false">
      <c r="A210" s="0" t="str">
        <f aca="false">_xlfn.CONCAT(B210,D210)</f>
        <v>SILPJ</v>
      </c>
      <c r="B210" s="13" t="str">
        <f aca="false">VLOOKUP(F210,Soil!$A$2:$B$14,2)</f>
        <v>SI</v>
      </c>
      <c r="C210" s="13" t="n">
        <f aca="false">C185</f>
        <v>9</v>
      </c>
      <c r="D210" s="12" t="str">
        <f aca="false">D185</f>
        <v>LPJ</v>
      </c>
      <c r="E210" s="13"/>
      <c r="F210" s="15" t="n">
        <f aca="false">F185+1</f>
        <v>9</v>
      </c>
      <c r="G210" s="2" t="n">
        <f aca="false">IF(VLOOKUP(C210,LU!$A$2:$P$27,15,FALSE())=0,VLOOKUP(B210,Soil!$B$2:$R$14,16,FALSE())/(VLOOKUP(C210,LU!$A$2:$P$27,16,FALSE())),(VLOOKUP(C210,LU!$A$2:$P$27,16,FALSE())))</f>
        <v>0</v>
      </c>
      <c r="H210" s="2" t="n">
        <f aca="false">IF(VLOOKUP(C210,LU!$A$2:$O$27,15,FALSE()) = 0,VLOOKUP(B210,Soil!$B$2:R222,17,FALSE()),1)</f>
        <v>0</v>
      </c>
      <c r="I210" s="2" t="str">
        <f aca="false">VLOOKUP(B210,[1]Soil!$A$2:$D$60,2,FALSE())</f>
        <v>silt</v>
      </c>
      <c r="J210" s="2" t="str">
        <f aca="false">VLOOKUP(B210,[1]Soil!$A$2:$D$60,3,FALSE())</f>
        <v>Prach</v>
      </c>
      <c r="K210" s="2" t="e">
        <f aca="false">VLOOKUP(D210,[1]LU!$A$2:$J$419,4,FALSE())</f>
        <v>#N/A</v>
      </c>
      <c r="L210" s="2" t="e">
        <f aca="false">VLOOKUP(D210,[1]LU!$A$2:$J$419,3,FALSE())</f>
        <v>#N/A</v>
      </c>
      <c r="M210" s="0" t="e">
        <f aca="false">VLOOKUP(D210,LU!$B$2:$O$27,14)</f>
        <v>#N/A</v>
      </c>
      <c r="N210" s="12" t="e">
        <f aca="false">VLOOKUP(C210,LU!A211:O235,15)</f>
        <v>#N/A</v>
      </c>
    </row>
    <row r="211" customFormat="false" ht="15" hidden="false" customHeight="false" outlineLevel="0" collapsed="false">
      <c r="A211" s="0" t="str">
        <f aca="false">_xlfn.CONCAT(B211,D211)</f>
        <v>SILPS</v>
      </c>
      <c r="B211" s="13" t="str">
        <f aca="false">VLOOKUP(F211,Soil!$A$2:$B$14,2)</f>
        <v>SI</v>
      </c>
      <c r="C211" s="13" t="n">
        <f aca="false">C186</f>
        <v>10</v>
      </c>
      <c r="D211" s="12" t="str">
        <f aca="false">D186</f>
        <v>LPS</v>
      </c>
      <c r="E211" s="13"/>
      <c r="F211" s="15" t="n">
        <f aca="false">F186+1</f>
        <v>9</v>
      </c>
      <c r="G211" s="2" t="n">
        <f aca="false">IF(VLOOKUP(C211,LU!$A$2:$P$27,15,FALSE())=0,VLOOKUP(B211,Soil!$B$2:$R$14,16,FALSE())/(VLOOKUP(C211,LU!$A$2:$P$27,16,FALSE())),(VLOOKUP(C211,LU!$A$2:$P$27,16,FALSE())))</f>
        <v>0</v>
      </c>
      <c r="H211" s="2" t="n">
        <f aca="false">IF(VLOOKUP(C211,LU!$A$2:$O$27,15,FALSE()) = 0,VLOOKUP(B211,Soil!$B$2:R223,17,FALSE()),1)</f>
        <v>0</v>
      </c>
      <c r="I211" s="2" t="str">
        <f aca="false">VLOOKUP(B211,[1]Soil!$A$2:$D$60,2,FALSE())</f>
        <v>silt</v>
      </c>
      <c r="J211" s="2" t="str">
        <f aca="false">VLOOKUP(B211,[1]Soil!$A$2:$D$60,3,FALSE())</f>
        <v>Prach</v>
      </c>
      <c r="K211" s="2" t="e">
        <f aca="false">VLOOKUP(D211,[1]LU!$A$2:$J$419,4,FALSE())</f>
        <v>#N/A</v>
      </c>
      <c r="L211" s="2" t="e">
        <f aca="false">VLOOKUP(D211,[1]LU!$A$2:$J$419,3,FALSE())</f>
        <v>#N/A</v>
      </c>
      <c r="M211" s="0" t="e">
        <f aca="false">VLOOKUP(D211,LU!$B$2:$O$27,14)</f>
        <v>#N/A</v>
      </c>
      <c r="N211" s="12" t="e">
        <f aca="false">VLOOKUP(C211,LU!A212:O236,15)</f>
        <v>#N/A</v>
      </c>
    </row>
    <row r="212" customFormat="false" ht="15" hidden="false" customHeight="false" outlineLevel="0" collapsed="false">
      <c r="A212" s="0" t="str">
        <f aca="false">_xlfn.CONCAT(B212,D212)</f>
        <v>SILPK</v>
      </c>
      <c r="B212" s="13" t="str">
        <f aca="false">VLOOKUP(F212,Soil!$A$2:$B$14,2)</f>
        <v>SI</v>
      </c>
      <c r="C212" s="13" t="n">
        <f aca="false">C187</f>
        <v>11</v>
      </c>
      <c r="D212" s="12" t="str">
        <f aca="false">D187</f>
        <v>LPK</v>
      </c>
      <c r="E212" s="13"/>
      <c r="F212" s="15" t="n">
        <f aca="false">F187+1</f>
        <v>9</v>
      </c>
      <c r="G212" s="2" t="n">
        <f aca="false">IF(VLOOKUP(C212,LU!$A$2:$P$27,15,FALSE())=0,VLOOKUP(B212,Soil!$B$2:$R$14,16,FALSE())/(VLOOKUP(C212,LU!$A$2:$P$27,16,FALSE())),(VLOOKUP(C212,LU!$A$2:$P$27,16,FALSE())))</f>
        <v>0</v>
      </c>
      <c r="H212" s="2" t="n">
        <f aca="false">IF(VLOOKUP(C212,LU!$A$2:$O$27,15,FALSE()) = 0,VLOOKUP(B212,Soil!$B$2:R224,17,FALSE()),1)</f>
        <v>0</v>
      </c>
      <c r="I212" s="2" t="str">
        <f aca="false">VLOOKUP(B212,[1]Soil!$A$2:$D$60,2,FALSE())</f>
        <v>silt</v>
      </c>
      <c r="J212" s="2" t="str">
        <f aca="false">VLOOKUP(B212,[1]Soil!$A$2:$D$60,3,FALSE())</f>
        <v>Prach</v>
      </c>
      <c r="K212" s="2" t="e">
        <f aca="false">VLOOKUP(D212,[1]LU!$A$2:$J$419,4,FALSE())</f>
        <v>#N/A</v>
      </c>
      <c r="L212" s="2" t="e">
        <f aca="false">VLOOKUP(D212,[1]LU!$A$2:$J$419,3,FALSE())</f>
        <v>#N/A</v>
      </c>
      <c r="M212" s="0" t="e">
        <f aca="false">VLOOKUP(D212,LU!$B$2:$O$27,14)</f>
        <v>#N/A</v>
      </c>
      <c r="N212" s="12" t="e">
        <f aca="false">VLOOKUP(C212,LU!A213:O237,15)</f>
        <v>#N/A</v>
      </c>
    </row>
    <row r="213" customFormat="false" ht="15" hidden="false" customHeight="false" outlineLevel="0" collapsed="false">
      <c r="A213" s="0" t="str">
        <f aca="false">_xlfn.CONCAT(B213,D213)</f>
        <v>SIAZP</v>
      </c>
      <c r="B213" s="13" t="str">
        <f aca="false">VLOOKUP(F213,Soil!$A$2:$B$14,2)</f>
        <v>SI</v>
      </c>
      <c r="C213" s="13" t="n">
        <f aca="false">C188</f>
        <v>12</v>
      </c>
      <c r="D213" s="12" t="str">
        <f aca="false">D188</f>
        <v>AZP</v>
      </c>
      <c r="E213" s="13"/>
      <c r="F213" s="15" t="n">
        <f aca="false">F188+1</f>
        <v>9</v>
      </c>
      <c r="G213" s="2" t="n">
        <f aca="false">IF(VLOOKUP(C213,LU!$A$2:$P$27,15,FALSE())=0,VLOOKUP(B213,Soil!$B$2:$R$14,16,FALSE())/(VLOOKUP(C213,LU!$A$2:$P$27,16,FALSE())),(VLOOKUP(C213,LU!$A$2:$P$27,16,FALSE())))</f>
        <v>100</v>
      </c>
      <c r="H213" s="2" t="n">
        <f aca="false">IF(VLOOKUP(C213,LU!$A$2:$O$27,15,FALSE()) = 0,VLOOKUP(B213,Soil!$B$2:R225,17,FALSE()),1)</f>
        <v>1</v>
      </c>
      <c r="I213" s="2" t="str">
        <f aca="false">VLOOKUP(B213,[1]Soil!$A$2:$D$60,2,FALSE())</f>
        <v>silt</v>
      </c>
      <c r="J213" s="2" t="str">
        <f aca="false">VLOOKUP(B213,[1]Soil!$A$2:$D$60,3,FALSE())</f>
        <v>Prach</v>
      </c>
      <c r="K213" s="2" t="str">
        <f aca="false">VLOOKUP(D213,[1]LU!$A$2:$J$419,4,FALSE())</f>
        <v>Anthropogenic impermeable surfaces</v>
      </c>
      <c r="L213" s="2" t="str">
        <f aca="false">VLOOKUP(D213,[1]LU!$A$2:$J$419,3,FALSE())</f>
        <v>antropogenní a zpevněné plochy</v>
      </c>
      <c r="M213" s="0" t="e">
        <f aca="false">VLOOKUP(D213,LU!$B$2:$O$27,14)</f>
        <v>#N/A</v>
      </c>
      <c r="N213" s="12" t="e">
        <f aca="false">VLOOKUP(C213,LU!A214:O238,15)</f>
        <v>#N/A</v>
      </c>
    </row>
    <row r="214" customFormat="false" ht="15" hidden="false" customHeight="false" outlineLevel="0" collapsed="false">
      <c r="A214" s="0" t="str">
        <f aca="false">_xlfn.CONCAT(B214,D214)</f>
        <v>SIAZPN</v>
      </c>
      <c r="B214" s="13" t="str">
        <f aca="false">VLOOKUP(F214,Soil!$A$2:$B$14,2)</f>
        <v>SI</v>
      </c>
      <c r="C214" s="13" t="n">
        <f aca="false">C189</f>
        <v>13</v>
      </c>
      <c r="D214" s="12" t="str">
        <f aca="false">D189</f>
        <v>AZPN</v>
      </c>
      <c r="E214" s="13"/>
      <c r="F214" s="15" t="n">
        <f aca="false">F189+1</f>
        <v>9</v>
      </c>
      <c r="G214" s="2" t="n">
        <f aca="false">IF(VLOOKUP(C214,LU!$A$2:$P$27,15,FALSE())=0,VLOOKUP(B214,Soil!$B$2:$R$14,16,FALSE())/(VLOOKUP(C214,LU!$A$2:$P$27,16,FALSE())),(VLOOKUP(C214,LU!$A$2:$P$27,16,FALSE())))</f>
        <v>100</v>
      </c>
      <c r="H214" s="2" t="n">
        <f aca="false">IF(VLOOKUP(C214,LU!$A$2:$O$27,15,FALSE()) = 0,VLOOKUP(B214,Soil!$B$2:R226,17,FALSE()),1)</f>
        <v>1</v>
      </c>
      <c r="I214" s="2" t="str">
        <f aca="false">VLOOKUP(B214,[1]Soil!$A$2:$D$60,2,FALSE())</f>
        <v>silt</v>
      </c>
      <c r="J214" s="2" t="str">
        <f aca="false">VLOOKUP(B214,[1]Soil!$A$2:$D$60,3,FALSE())</f>
        <v>Prach</v>
      </c>
      <c r="K214" s="2" t="e">
        <f aca="false">VLOOKUP(D214,[1]LU!$A$2:$J$419,4,FALSE())</f>
        <v>#N/A</v>
      </c>
      <c r="L214" s="2" t="e">
        <f aca="false">VLOOKUP(D214,[1]LU!$A$2:$J$419,3,FALSE())</f>
        <v>#N/A</v>
      </c>
      <c r="M214" s="0" t="e">
        <f aca="false">VLOOKUP(D214,LU!$B$2:$O$27,14)</f>
        <v>#N/A</v>
      </c>
      <c r="N214" s="12" t="e">
        <f aca="false">VLOOKUP(C214,LU!A215:O239,15)</f>
        <v>#N/A</v>
      </c>
    </row>
    <row r="215" customFormat="false" ht="15" hidden="false" customHeight="false" outlineLevel="0" collapsed="false">
      <c r="A215" s="0" t="str">
        <f aca="false">_xlfn.CONCAT(B215,D215)</f>
        <v>SIAZPPL</v>
      </c>
      <c r="B215" s="13" t="str">
        <f aca="false">VLOOKUP(F215,Soil!$A$2:$B$14,2)</f>
        <v>SI</v>
      </c>
      <c r="C215" s="13" t="n">
        <f aca="false">C190</f>
        <v>14</v>
      </c>
      <c r="D215" s="12" t="str">
        <f aca="false">D190</f>
        <v>AZPPL</v>
      </c>
      <c r="E215" s="13"/>
      <c r="F215" s="15" t="n">
        <f aca="false">F190+1</f>
        <v>9</v>
      </c>
      <c r="G215" s="2" t="n">
        <f aca="false">IF(VLOOKUP(C215,LU!$A$2:$P$27,15,FALSE())=0,VLOOKUP(B215,Soil!$B$2:$R$14,16,FALSE())/(VLOOKUP(C215,LU!$A$2:$P$27,16,FALSE())),(VLOOKUP(C215,LU!$A$2:$P$27,16,FALSE())))</f>
        <v>0</v>
      </c>
      <c r="H215" s="2" t="n">
        <f aca="false">IF(VLOOKUP(C215,LU!$A$2:$O$27,15,FALSE()) = 0,VLOOKUP(B215,Soil!$B$2:R227,17,FALSE()),1)</f>
        <v>0</v>
      </c>
      <c r="I215" s="2" t="str">
        <f aca="false">VLOOKUP(B215,[1]Soil!$A$2:$D$60,2,FALSE())</f>
        <v>silt</v>
      </c>
      <c r="J215" s="2" t="str">
        <f aca="false">VLOOKUP(B215,[1]Soil!$A$2:$D$60,3,FALSE())</f>
        <v>Prach</v>
      </c>
      <c r="K215" s="2" t="e">
        <f aca="false">VLOOKUP(D215,[1]LU!$A$2:$J$419,4,FALSE())</f>
        <v>#N/A</v>
      </c>
      <c r="L215" s="2" t="e">
        <f aca="false">VLOOKUP(D215,[1]LU!$A$2:$J$419,3,FALSE())</f>
        <v>#N/A</v>
      </c>
      <c r="M215" s="0" t="e">
        <f aca="false">VLOOKUP(D215,LU!$B$2:$O$27,14)</f>
        <v>#N/A</v>
      </c>
      <c r="N215" s="12" t="e">
        <f aca="false">VLOOKUP(C215,LU!A216:O240,15)</f>
        <v>#N/A</v>
      </c>
    </row>
    <row r="216" customFormat="false" ht="15" hidden="false" customHeight="false" outlineLevel="0" collapsed="false">
      <c r="A216" s="0" t="str">
        <f aca="false">_xlfn.CONCAT(B216,D216)</f>
        <v>SIAZPP</v>
      </c>
      <c r="B216" s="13" t="str">
        <f aca="false">VLOOKUP(F216,Soil!$A$2:$B$14,2)</f>
        <v>SI</v>
      </c>
      <c r="C216" s="13" t="n">
        <f aca="false">C191</f>
        <v>15</v>
      </c>
      <c r="D216" s="12" t="str">
        <f aca="false">D191</f>
        <v>AZPP</v>
      </c>
      <c r="E216" s="13"/>
      <c r="F216" s="15" t="n">
        <f aca="false">F191+1</f>
        <v>9</v>
      </c>
      <c r="G216" s="2" t="n">
        <f aca="false">IF(VLOOKUP(C216,LU!$A$2:$P$27,15,FALSE())=0,VLOOKUP(B216,Soil!$B$2:$R$14,16,FALSE())/(VLOOKUP(C216,LU!$A$2:$P$27,16,FALSE())),(VLOOKUP(C216,LU!$A$2:$P$27,16,FALSE())))</f>
        <v>0</v>
      </c>
      <c r="H216" s="2" t="n">
        <f aca="false">IF(VLOOKUP(C216,LU!$A$2:$O$27,15,FALSE()) = 0,VLOOKUP(B216,Soil!$B$2:R228,17,FALSE()),1)</f>
        <v>0</v>
      </c>
      <c r="I216" s="2" t="str">
        <f aca="false">VLOOKUP(B216,[1]Soil!$A$2:$D$60,2,FALSE())</f>
        <v>silt</v>
      </c>
      <c r="J216" s="2" t="str">
        <f aca="false">VLOOKUP(B216,[1]Soil!$A$2:$D$60,3,FALSE())</f>
        <v>Prach</v>
      </c>
      <c r="K216" s="2" t="e">
        <f aca="false">VLOOKUP(D216,[1]LU!$A$2:$J$419,4,FALSE())</f>
        <v>#N/A</v>
      </c>
      <c r="L216" s="2" t="e">
        <f aca="false">VLOOKUP(D216,[1]LU!$A$2:$J$419,3,FALSE())</f>
        <v>#N/A</v>
      </c>
      <c r="M216" s="0" t="e">
        <f aca="false">VLOOKUP(D216,LU!$B$2:$O$27,14)</f>
        <v>#N/A</v>
      </c>
      <c r="N216" s="12" t="e">
        <f aca="false">VLOOKUP(C216,LU!A217:O241,15)</f>
        <v>#N/A</v>
      </c>
    </row>
    <row r="217" customFormat="false" ht="15" hidden="false" customHeight="false" outlineLevel="0" collapsed="false">
      <c r="A217" s="0" t="str">
        <f aca="false">_xlfn.CONCAT(B217,D217)</f>
        <v>SIETK</v>
      </c>
      <c r="B217" s="13" t="str">
        <f aca="false">VLOOKUP(F217,Soil!$A$2:$B$14,2)</f>
        <v>SI</v>
      </c>
      <c r="C217" s="13" t="n">
        <f aca="false">C192</f>
        <v>16</v>
      </c>
      <c r="D217" s="12" t="str">
        <f aca="false">D192</f>
        <v>ETK</v>
      </c>
      <c r="E217" s="13"/>
      <c r="F217" s="15" t="n">
        <f aca="false">F192+1</f>
        <v>9</v>
      </c>
      <c r="G217" s="2" t="n">
        <f aca="false">IF(VLOOKUP(C217,LU!$A$2:$P$27,15,FALSE())=0,VLOOKUP(B217,Soil!$B$2:$R$14,16,FALSE())/(VLOOKUP(C217,LU!$A$2:$P$27,16,FALSE())),(VLOOKUP(C217,LU!$A$2:$P$27,16,FALSE())))</f>
        <v>0</v>
      </c>
      <c r="H217" s="2" t="n">
        <f aca="false">IF(VLOOKUP(C217,LU!$A$2:$O$27,15,FALSE()) = 0,VLOOKUP(B217,Soil!$B$2:R229,17,FALSE()),1)</f>
        <v>0</v>
      </c>
      <c r="I217" s="2" t="str">
        <f aca="false">VLOOKUP(B217,[1]Soil!$A$2:$D$60,2,FALSE())</f>
        <v>silt</v>
      </c>
      <c r="J217" s="2" t="str">
        <f aca="false">VLOOKUP(B217,[1]Soil!$A$2:$D$60,3,FALSE())</f>
        <v>Prach</v>
      </c>
      <c r="K217" s="2" t="str">
        <f aca="false">VLOOKUP(D217,[1]LU!$A$2:$J$419,4,FALSE())</f>
        <v>Extensive vegetation</v>
      </c>
      <c r="L217" s="2" t="str">
        <f aca="false">VLOOKUP(D217,[1]LU!$A$2:$J$419,3,FALSE())</f>
        <v>extenzivní smíšené porosty</v>
      </c>
      <c r="M217" s="0" t="e">
        <f aca="false">VLOOKUP(D217,LU!$B$2:$O$27,14)</f>
        <v>#N/A</v>
      </c>
      <c r="N217" s="12" t="e">
        <f aca="false">VLOOKUP(C217,LU!A218:O242,15)</f>
        <v>#N/A</v>
      </c>
    </row>
    <row r="218" customFormat="false" ht="15" hidden="false" customHeight="false" outlineLevel="0" collapsed="false">
      <c r="A218" s="0" t="str">
        <f aca="false">_xlfn.CONCAT(B218,D218)</f>
        <v>SIETK1</v>
      </c>
      <c r="B218" s="13" t="str">
        <f aca="false">VLOOKUP(F218,Soil!$A$2:$B$14,2)</f>
        <v>SI</v>
      </c>
      <c r="C218" s="13" t="n">
        <f aca="false">C193</f>
        <v>17</v>
      </c>
      <c r="D218" s="12" t="str">
        <f aca="false">D193</f>
        <v>ETK1</v>
      </c>
      <c r="E218" s="13"/>
      <c r="F218" s="15" t="n">
        <f aca="false">F193+1</f>
        <v>9</v>
      </c>
      <c r="G218" s="2" t="n">
        <f aca="false">IF(VLOOKUP(C218,LU!$A$2:$P$27,15,FALSE())=0,VLOOKUP(B218,Soil!$B$2:$R$14,16,FALSE())/(VLOOKUP(C218,LU!$A$2:$P$27,16,FALSE())),(VLOOKUP(C218,LU!$A$2:$P$27,16,FALSE())))</f>
        <v>0</v>
      </c>
      <c r="H218" s="2" t="n">
        <f aca="false">IF(VLOOKUP(C218,LU!$A$2:$O$27,15,FALSE()) = 0,VLOOKUP(B218,Soil!$B$2:R230,17,FALSE()),1)</f>
        <v>0</v>
      </c>
      <c r="I218" s="2" t="str">
        <f aca="false">VLOOKUP(B218,[1]Soil!$A$2:$D$60,2,FALSE())</f>
        <v>silt</v>
      </c>
      <c r="J218" s="2" t="str">
        <f aca="false">VLOOKUP(B218,[1]Soil!$A$2:$D$60,3,FALSE())</f>
        <v>Prach</v>
      </c>
      <c r="K218" s="2" t="e">
        <f aca="false">VLOOKUP(D218,[1]LU!$A$2:$J$419,4,FALSE())</f>
        <v>#N/A</v>
      </c>
      <c r="L218" s="2" t="e">
        <f aca="false">VLOOKUP(D218,[1]LU!$A$2:$J$419,3,FALSE())</f>
        <v>#N/A</v>
      </c>
      <c r="M218" s="0" t="e">
        <f aca="false">VLOOKUP(D218,LU!$B$2:$O$27,14)</f>
        <v>#N/A</v>
      </c>
      <c r="N218" s="12" t="e">
        <f aca="false">VLOOKUP(C218,LU!A219:O243,15)</f>
        <v>#N/A</v>
      </c>
    </row>
    <row r="219" customFormat="false" ht="15" hidden="false" customHeight="false" outlineLevel="0" collapsed="false">
      <c r="A219" s="0" t="str">
        <f aca="false">_xlfn.CONCAT(B219,D219)</f>
        <v>SIETK2</v>
      </c>
      <c r="B219" s="13" t="str">
        <f aca="false">VLOOKUP(F219,Soil!$A$2:$B$14,2)</f>
        <v>SI</v>
      </c>
      <c r="C219" s="13" t="n">
        <f aca="false">C194</f>
        <v>18</v>
      </c>
      <c r="D219" s="12" t="str">
        <f aca="false">D194</f>
        <v>ETK2</v>
      </c>
      <c r="E219" s="13"/>
      <c r="F219" s="15" t="n">
        <f aca="false">F194+1</f>
        <v>9</v>
      </c>
      <c r="G219" s="2" t="n">
        <f aca="false">IF(VLOOKUP(C219,LU!$A$2:$P$27,15,FALSE())=0,VLOOKUP(B219,Soil!$B$2:$R$14,16,FALSE())/(VLOOKUP(C219,LU!$A$2:$P$27,16,FALSE())),(VLOOKUP(C219,LU!$A$2:$P$27,16,FALSE())))</f>
        <v>0</v>
      </c>
      <c r="H219" s="2" t="n">
        <f aca="false">IF(VLOOKUP(C219,LU!$A$2:$O$27,15,FALSE()) = 0,VLOOKUP(B219,Soil!$B$2:R231,17,FALSE()),1)</f>
        <v>0</v>
      </c>
      <c r="I219" s="2" t="str">
        <f aca="false">VLOOKUP(B219,[1]Soil!$A$2:$D$60,2,FALSE())</f>
        <v>silt</v>
      </c>
      <c r="J219" s="2" t="str">
        <f aca="false">VLOOKUP(B219,[1]Soil!$A$2:$D$60,3,FALSE())</f>
        <v>Prach</v>
      </c>
      <c r="K219" s="2" t="e">
        <f aca="false">VLOOKUP(D219,[1]LU!$A$2:$J$419,4,FALSE())</f>
        <v>#N/A</v>
      </c>
      <c r="L219" s="2" t="e">
        <f aca="false">VLOOKUP(D219,[1]LU!$A$2:$J$419,3,FALSE())</f>
        <v>#N/A</v>
      </c>
      <c r="M219" s="0" t="e">
        <f aca="false">VLOOKUP(D219,LU!$B$2:$O$27,14)</f>
        <v>#N/A</v>
      </c>
      <c r="N219" s="12" t="e">
        <f aca="false">VLOOKUP(C219,LU!A220:O244,15)</f>
        <v>#N/A</v>
      </c>
    </row>
    <row r="220" customFormat="false" ht="15" hidden="false" customHeight="false" outlineLevel="0" collapsed="false">
      <c r="A220" s="0" t="str">
        <f aca="false">_xlfn.CONCAT(B220,D220)</f>
        <v>SIETK3</v>
      </c>
      <c r="B220" s="13" t="str">
        <f aca="false">VLOOKUP(F220,Soil!$A$2:$B$14,2)</f>
        <v>SI</v>
      </c>
      <c r="C220" s="13" t="n">
        <f aca="false">C195</f>
        <v>19</v>
      </c>
      <c r="D220" s="12" t="str">
        <f aca="false">D195</f>
        <v>ETK3</v>
      </c>
      <c r="E220" s="13"/>
      <c r="F220" s="15" t="n">
        <f aca="false">F195+1</f>
        <v>9</v>
      </c>
      <c r="G220" s="2" t="n">
        <f aca="false">IF(VLOOKUP(C220,LU!$A$2:$P$27,15,FALSE())=0,VLOOKUP(B220,Soil!$B$2:$R$14,16,FALSE())/(VLOOKUP(C220,LU!$A$2:$P$27,16,FALSE())),(VLOOKUP(C220,LU!$A$2:$P$27,16,FALSE())))</f>
        <v>0</v>
      </c>
      <c r="H220" s="2" t="n">
        <f aca="false">IF(VLOOKUP(C220,LU!$A$2:$O$27,15,FALSE()) = 0,VLOOKUP(B220,Soil!$B$2:R232,17,FALSE()),1)</f>
        <v>0</v>
      </c>
      <c r="I220" s="2" t="str">
        <f aca="false">VLOOKUP(B220,[1]Soil!$A$2:$D$60,2,FALSE())</f>
        <v>silt</v>
      </c>
      <c r="J220" s="2" t="str">
        <f aca="false">VLOOKUP(B220,[1]Soil!$A$2:$D$60,3,FALSE())</f>
        <v>Prach</v>
      </c>
      <c r="K220" s="2" t="e">
        <f aca="false">VLOOKUP(D220,[1]LU!$A$2:$J$419,4,FALSE())</f>
        <v>#N/A</v>
      </c>
      <c r="L220" s="2" t="e">
        <f aca="false">VLOOKUP(D220,[1]LU!$A$2:$J$419,3,FALSE())</f>
        <v>#N/A</v>
      </c>
      <c r="M220" s="0" t="e">
        <f aca="false">VLOOKUP(D220,LU!$B$2:$O$27,14)</f>
        <v>#N/A</v>
      </c>
      <c r="N220" s="12" t="e">
        <f aca="false">VLOOKUP(C220,LU!A221:O245,15)</f>
        <v>#N/A</v>
      </c>
    </row>
    <row r="221" customFormat="false" ht="15" hidden="false" customHeight="false" outlineLevel="0" collapsed="false">
      <c r="A221" s="0" t="str">
        <f aca="false">_xlfn.CONCAT(B221,D221)</f>
        <v>SIVT</v>
      </c>
      <c r="B221" s="13" t="str">
        <f aca="false">VLOOKUP(F221,Soil!$A$2:$B$14,2)</f>
        <v>SI</v>
      </c>
      <c r="C221" s="13" t="n">
        <f aca="false">C196</f>
        <v>20</v>
      </c>
      <c r="D221" s="12" t="str">
        <f aca="false">D196</f>
        <v>VT</v>
      </c>
      <c r="E221" s="13"/>
      <c r="F221" s="15" t="n">
        <f aca="false">F196+1</f>
        <v>9</v>
      </c>
      <c r="G221" s="2" t="n">
        <f aca="false">IF(VLOOKUP(C221,LU!$A$2:$P$27,15,FALSE())=0,VLOOKUP(B221,Soil!$B$2:$R$14,16,FALSE())/(VLOOKUP(C221,LU!$A$2:$P$27,16,FALSE())),(VLOOKUP(C221,LU!$A$2:$P$27,16,FALSE())))</f>
        <v>100</v>
      </c>
      <c r="H221" s="2" t="n">
        <f aca="false">IF(VLOOKUP(C221,LU!$A$2:$O$27,15,FALSE()) = 0,VLOOKUP(B221,Soil!$B$2:R233,17,FALSE()),1)</f>
        <v>1</v>
      </c>
      <c r="I221" s="2" t="str">
        <f aca="false">VLOOKUP(B221,[1]Soil!$A$2:$D$60,2,FALSE())</f>
        <v>silt</v>
      </c>
      <c r="J221" s="2" t="str">
        <f aca="false">VLOOKUP(B221,[1]Soil!$A$2:$D$60,3,FALSE())</f>
        <v>Prach</v>
      </c>
      <c r="K221" s="2" t="e">
        <f aca="false">VLOOKUP(D221,[1]LU!$A$2:$J$419,4,FALSE())</f>
        <v>#N/A</v>
      </c>
      <c r="L221" s="2" t="e">
        <f aca="false">VLOOKUP(D221,[1]LU!$A$2:$J$419,3,FALSE())</f>
        <v>#N/A</v>
      </c>
      <c r="M221" s="0" t="n">
        <f aca="false">VLOOKUP(D221,LU!$B$2:$O$27,14)</f>
        <v>1</v>
      </c>
      <c r="N221" s="12" t="e">
        <f aca="false">VLOOKUP(C221,LU!A222:O246,15)</f>
        <v>#N/A</v>
      </c>
    </row>
    <row r="222" customFormat="false" ht="15" hidden="false" customHeight="false" outlineLevel="0" collapsed="false">
      <c r="A222" s="0" t="str">
        <f aca="false">_xlfn.CONCAT(B222,D222)</f>
        <v>SIVP</v>
      </c>
      <c r="B222" s="13" t="str">
        <f aca="false">VLOOKUP(F222,Soil!$A$2:$B$14,2)</f>
        <v>SI</v>
      </c>
      <c r="C222" s="13" t="n">
        <f aca="false">C197</f>
        <v>21</v>
      </c>
      <c r="D222" s="12" t="str">
        <f aca="false">D197</f>
        <v>VP</v>
      </c>
      <c r="E222" s="13"/>
      <c r="F222" s="15" t="n">
        <f aca="false">F197+1</f>
        <v>9</v>
      </c>
      <c r="G222" s="2" t="n">
        <f aca="false">IF(VLOOKUP(C222,LU!$A$2:$P$27,15,FALSE())=0,VLOOKUP(B222,Soil!$B$2:$R$14,16,FALSE())/(VLOOKUP(C222,LU!$A$2:$P$27,16,FALSE())),(VLOOKUP(C222,LU!$A$2:$P$27,16,FALSE())))</f>
        <v>100</v>
      </c>
      <c r="H222" s="2" t="n">
        <f aca="false">IF(VLOOKUP(C222,LU!$A$2:$O$27,15,FALSE()) = 0,VLOOKUP(B222,Soil!$B$2:R234,17,FALSE()),1)</f>
        <v>1</v>
      </c>
      <c r="I222" s="2" t="str">
        <f aca="false">VLOOKUP(B222,[1]Soil!$A$2:$D$60,2,FALSE())</f>
        <v>silt</v>
      </c>
      <c r="J222" s="2" t="str">
        <f aca="false">VLOOKUP(B222,[1]Soil!$A$2:$D$60,3,FALSE())</f>
        <v>Prach</v>
      </c>
      <c r="K222" s="2" t="str">
        <f aca="false">VLOOKUP(D222,[1]LU!$A$2:$J$419,4,FALSE())</f>
        <v>Water</v>
      </c>
      <c r="L222" s="2" t="str">
        <f aca="false">VLOOKUP(D222,[1]LU!$A$2:$J$419,3,FALSE())</f>
        <v>vodní plochy</v>
      </c>
      <c r="M222" s="0" t="n">
        <f aca="false">VLOOKUP(D222,LU!$B$2:$O$27,14)</f>
        <v>0</v>
      </c>
      <c r="N222" s="12" t="e">
        <f aca="false">VLOOKUP(C222,LU!A223:O247,15)</f>
        <v>#N/A</v>
      </c>
    </row>
    <row r="223" customFormat="false" ht="15" hidden="false" customHeight="false" outlineLevel="0" collapsed="false">
      <c r="A223" s="0" t="str">
        <f aca="false">_xlfn.CONCAT(B223,D223)</f>
        <v>SITPT</v>
      </c>
      <c r="B223" s="13" t="str">
        <f aca="false">VLOOKUP(F223,Soil!$A$2:$B$14,2)</f>
        <v>SI</v>
      </c>
      <c r="C223" s="13" t="n">
        <f aca="false">C198</f>
        <v>22</v>
      </c>
      <c r="D223" s="12" t="str">
        <f aca="false">D198</f>
        <v>TPT</v>
      </c>
      <c r="E223" s="13"/>
      <c r="F223" s="15" t="n">
        <f aca="false">F198+1</f>
        <v>9</v>
      </c>
      <c r="G223" s="2" t="n">
        <f aca="false">IF(VLOOKUP(C223,LU!$A$2:$P$27,15,FALSE())=0,VLOOKUP(B223,Soil!$B$2:$R$14,16,FALSE())/(VLOOKUP(C223,LU!$A$2:$P$27,16,FALSE())),(VLOOKUP(C223,LU!$A$2:$P$27,16,FALSE())))</f>
        <v>0</v>
      </c>
      <c r="H223" s="2" t="n">
        <f aca="false">IF(VLOOKUP(C223,LU!$A$2:$O$27,15,FALSE()) = 0,VLOOKUP(B223,Soil!$B$2:R235,17,FALSE()),1)</f>
        <v>0</v>
      </c>
      <c r="I223" s="2" t="str">
        <f aca="false">VLOOKUP(B223,[1]Soil!$A$2:$D$60,2,FALSE())</f>
        <v>silt</v>
      </c>
      <c r="J223" s="2" t="str">
        <f aca="false">VLOOKUP(B223,[1]Soil!$A$2:$D$60,3,FALSE())</f>
        <v>Prach</v>
      </c>
      <c r="K223" s="2" t="e">
        <f aca="false">VLOOKUP(D223,[1]LU!$A$2:$J$419,4,FALSE())</f>
        <v>#N/A</v>
      </c>
      <c r="L223" s="2" t="e">
        <f aca="false">VLOOKUP(D223,[1]LU!$A$2:$J$419,3,FALSE())</f>
        <v>#N/A</v>
      </c>
      <c r="M223" s="0" t="n">
        <f aca="false">VLOOKUP(D223,LU!$B$2:$O$27,14)</f>
        <v>0</v>
      </c>
      <c r="N223" s="12" t="e">
        <f aca="false">VLOOKUP(C223,LU!A224:O248,15)</f>
        <v>#N/A</v>
      </c>
    </row>
    <row r="224" customFormat="false" ht="15" hidden="false" customHeight="false" outlineLevel="0" collapsed="false">
      <c r="A224" s="0" t="str">
        <f aca="false">_xlfn.CONCAT(B224,D224)</f>
        <v>SIVPT</v>
      </c>
      <c r="B224" s="13" t="str">
        <f aca="false">VLOOKUP(F224,Soil!$A$2:$B$14,2)</f>
        <v>SI</v>
      </c>
      <c r="C224" s="13" t="n">
        <f aca="false">C199</f>
        <v>23</v>
      </c>
      <c r="D224" s="12" t="str">
        <f aca="false">D199</f>
        <v>VPT</v>
      </c>
      <c r="E224" s="13"/>
      <c r="F224" s="15" t="n">
        <f aca="false">F199+1</f>
        <v>9</v>
      </c>
      <c r="G224" s="2" t="n">
        <f aca="false">IF(VLOOKUP(C224,LU!$A$2:$P$27,15,FALSE())=0,VLOOKUP(B224,Soil!$B$2:$R$14,16,FALSE())/(VLOOKUP(C224,LU!$A$2:$P$27,16,FALSE())),(VLOOKUP(C224,LU!$A$2:$P$27,16,FALSE())))</f>
        <v>100</v>
      </c>
      <c r="H224" s="2" t="n">
        <f aca="false">IF(VLOOKUP(C224,LU!$A$2:$O$27,15,FALSE()) = 0,VLOOKUP(B224,Soil!$B$2:R236,17,FALSE()),1)</f>
        <v>1</v>
      </c>
      <c r="I224" s="2" t="str">
        <f aca="false">VLOOKUP(B224,[1]Soil!$A$2:$D$60,2,FALSE())</f>
        <v>silt</v>
      </c>
      <c r="J224" s="2" t="str">
        <f aca="false">VLOOKUP(B224,[1]Soil!$A$2:$D$60,3,FALSE())</f>
        <v>Prach</v>
      </c>
      <c r="K224" s="2" t="e">
        <f aca="false">VLOOKUP(D224,[1]LU!$A$2:$J$419,4,FALSE())</f>
        <v>#N/A</v>
      </c>
      <c r="L224" s="2" t="e">
        <f aca="false">VLOOKUP(D224,[1]LU!$A$2:$J$419,3,FALSE())</f>
        <v>#N/A</v>
      </c>
      <c r="M224" s="0" t="n">
        <f aca="false">VLOOKUP(D224,LU!$B$2:$O$27,14)</f>
        <v>0</v>
      </c>
      <c r="N224" s="12" t="e">
        <f aca="false">VLOOKUP(C224,LU!A225:O249,15)</f>
        <v>#N/A</v>
      </c>
    </row>
    <row r="225" customFormat="false" ht="15" hidden="false" customHeight="false" outlineLevel="0" collapsed="false">
      <c r="A225" s="0" t="str">
        <f aca="false">_xlfn.CONCAT(B225,D225)</f>
        <v>SIMOK</v>
      </c>
      <c r="B225" s="13" t="str">
        <f aca="false">VLOOKUP(F225,Soil!$A$2:$B$14,2)</f>
        <v>SI</v>
      </c>
      <c r="C225" s="13" t="n">
        <f aca="false">C200</f>
        <v>24</v>
      </c>
      <c r="D225" s="12" t="str">
        <f aca="false">D200</f>
        <v>MOK</v>
      </c>
      <c r="E225" s="13"/>
      <c r="F225" s="15" t="n">
        <f aca="false">F200+1</f>
        <v>9</v>
      </c>
      <c r="G225" s="2" t="n">
        <f aca="false">IF(VLOOKUP(C225,LU!$A$2:$P$27,15,FALSE())=0,VLOOKUP(B225,Soil!$B$2:$R$14,16,FALSE())/(VLOOKUP(C225,LU!$A$2:$P$27,16,FALSE())),(VLOOKUP(C225,LU!$A$2:$P$27,16,FALSE())))</f>
        <v>0</v>
      </c>
      <c r="H225" s="2" t="n">
        <f aca="false">IF(VLOOKUP(C225,LU!$A$2:$O$27,15,FALSE()) = 0,VLOOKUP(B225,Soil!$B$2:R237,17,FALSE()),1)</f>
        <v>0</v>
      </c>
      <c r="I225" s="2" t="str">
        <f aca="false">VLOOKUP(B225,[1]Soil!$A$2:$D$60,2,FALSE())</f>
        <v>silt</v>
      </c>
      <c r="J225" s="2" t="str">
        <f aca="false">VLOOKUP(B225,[1]Soil!$A$2:$D$60,3,FALSE())</f>
        <v>Prach</v>
      </c>
      <c r="K225" s="2" t="e">
        <f aca="false">VLOOKUP(D225,[1]LU!$A$2:$J$419,4,FALSE())</f>
        <v>#N/A</v>
      </c>
      <c r="L225" s="2" t="e">
        <f aca="false">VLOOKUP(D225,[1]LU!$A$2:$J$419,3,FALSE())</f>
        <v>#N/A</v>
      </c>
      <c r="M225" s="0" t="e">
        <f aca="false">VLOOKUP(D225,LU!$B$2:$O$27,14)</f>
        <v>#N/A</v>
      </c>
      <c r="N225" s="12" t="e">
        <f aca="false">VLOOKUP(C225,LU!A226:O250,15)</f>
        <v>#N/A</v>
      </c>
    </row>
    <row r="226" customFormat="false" ht="15" hidden="false" customHeight="false" outlineLevel="0" collapsed="false">
      <c r="A226" s="0" t="str">
        <f aca="false">_xlfn.CONCAT(B226,D226)</f>
        <v>SIRET</v>
      </c>
      <c r="B226" s="13" t="str">
        <f aca="false">VLOOKUP(F226,Soil!$A$2:$B$14,2)</f>
        <v>SI</v>
      </c>
      <c r="C226" s="13" t="n">
        <f aca="false">C201</f>
        <v>25</v>
      </c>
      <c r="D226" s="12" t="str">
        <f aca="false">D201</f>
        <v>RET</v>
      </c>
      <c r="E226" s="13"/>
      <c r="F226" s="15" t="n">
        <f aca="false">F201+1</f>
        <v>9</v>
      </c>
      <c r="G226" s="2" t="n">
        <f aca="false">IF(VLOOKUP(C226,LU!$A$2:$P$27,15,FALSE())=0,VLOOKUP(B226,Soil!$B$2:$R$14,16,FALSE())/(VLOOKUP(C226,LU!$A$2:$P$27,16,FALSE())),(VLOOKUP(C226,LU!$A$2:$P$27,16,FALSE())))</f>
        <v>0</v>
      </c>
      <c r="H226" s="2" t="n">
        <f aca="false">IF(VLOOKUP(C226,LU!$A$2:$O$27,15,FALSE()) = 0,VLOOKUP(B226,Soil!$B$2:R238,17,FALSE()),1)</f>
        <v>0</v>
      </c>
      <c r="I226" s="2" t="str">
        <f aca="false">VLOOKUP(B226,[1]Soil!$A$2:$D$60,2,FALSE())</f>
        <v>silt</v>
      </c>
      <c r="J226" s="2" t="str">
        <f aca="false">VLOOKUP(B226,[1]Soil!$A$2:$D$60,3,FALSE())</f>
        <v>Prach</v>
      </c>
      <c r="K226" s="2" t="e">
        <f aca="false">VLOOKUP(D226,[1]LU!$A$2:$J$419,4,FALSE())</f>
        <v>#N/A</v>
      </c>
      <c r="L226" s="2" t="e">
        <f aca="false">VLOOKUP(D226,[1]LU!$A$2:$J$419,3,FALSE())</f>
        <v>#N/A</v>
      </c>
      <c r="M226" s="0" t="n">
        <f aca="false">VLOOKUP(D226,LU!$B$2:$O$27,14)</f>
        <v>0</v>
      </c>
      <c r="N226" s="12" t="e">
        <f aca="false">VLOOKUP(C226,LU!A227:O251,15)</f>
        <v>#N/A</v>
      </c>
    </row>
    <row r="227" customFormat="false" ht="15" hidden="false" customHeight="false" outlineLevel="0" collapsed="false">
      <c r="A227" s="0" t="str">
        <f aca="false">_xlfn.CONCAT(B227,D227)</f>
        <v>SILOP</v>
      </c>
      <c r="B227" s="13" t="str">
        <f aca="false">VLOOKUP(F227,Soil!$A$2:$B$14,2)</f>
        <v>SIL</v>
      </c>
      <c r="C227" s="13" t="n">
        <f aca="false">C202</f>
        <v>1</v>
      </c>
      <c r="D227" s="12" t="str">
        <f aca="false">D202</f>
        <v>OP</v>
      </c>
      <c r="E227" s="13"/>
      <c r="F227" s="15" t="n">
        <f aca="false">F202+1</f>
        <v>10</v>
      </c>
      <c r="G227" s="2" t="n">
        <f aca="false">IF(VLOOKUP(C227,LU!$A$2:$P$27,15,FALSE())=0,VLOOKUP(B227,Soil!$B$2:$R$14,16,FALSE())/(VLOOKUP(C227,LU!$A$2:$P$27,16,FALSE())),(VLOOKUP(C227,LU!$A$2:$P$27,16,FALSE())))</f>
        <v>9.7</v>
      </c>
      <c r="H227" s="2" t="n">
        <f aca="false">IF(VLOOKUP(C227,LU!$A$2:$O$27,15,FALSE()) = 0,VLOOKUP(B227,Soil!$B$2:R239,17,FALSE()),1)</f>
        <v>0.248</v>
      </c>
      <c r="I227" s="2" t="str">
        <f aca="false">VLOOKUP(B227,[1]Soil!$A$2:$D$60,2,FALSE())</f>
        <v>silt loam</v>
      </c>
      <c r="J227" s="2" t="str">
        <f aca="false">VLOOKUP(B227,[1]Soil!$A$2:$D$60,3,FALSE())</f>
        <v>Prachovitá hlína</v>
      </c>
      <c r="K227" s="2" t="str">
        <f aca="false">VLOOKUP(D227,[1]LU!$A$2:$J$419,4,FALSE())</f>
        <v>Arable land</v>
      </c>
      <c r="L227" s="2" t="str">
        <f aca="false">VLOOKUP(D227,[1]LU!$A$2:$J$419,3,FALSE())</f>
        <v>orná půda</v>
      </c>
      <c r="M227" s="0" t="n">
        <f aca="false">VLOOKUP(D227,LU!$B$2:$O$27,14)</f>
        <v>0</v>
      </c>
      <c r="N227" s="12" t="e">
        <f aca="false">VLOOKUP(C227,LU!A228:O252,15)</f>
        <v>#N/A</v>
      </c>
    </row>
    <row r="228" customFormat="false" ht="15" hidden="false" customHeight="false" outlineLevel="0" collapsed="false">
      <c r="A228" s="0" t="str">
        <f aca="false">_xlfn.CONCAT(B228,D228)</f>
        <v>SILOPTP</v>
      </c>
      <c r="B228" s="13" t="str">
        <f aca="false">VLOOKUP(F228,Soil!$A$2:$B$14,2)</f>
        <v>SIL</v>
      </c>
      <c r="C228" s="13" t="n">
        <f aca="false">C203</f>
        <v>2</v>
      </c>
      <c r="D228" s="12" t="str">
        <f aca="false">D203</f>
        <v>OPTP</v>
      </c>
      <c r="E228" s="13"/>
      <c r="F228" s="15" t="n">
        <f aca="false">F203+1</f>
        <v>10</v>
      </c>
      <c r="G228" s="2" t="n">
        <f aca="false">IF(VLOOKUP(C228,LU!$A$2:$P$27,15,FALSE())=0,VLOOKUP(B228,Soil!$B$2:$R$14,16,FALSE())/(VLOOKUP(C228,LU!$A$2:$P$27,16,FALSE())),(VLOOKUP(C228,LU!$A$2:$P$27,16,FALSE())))</f>
        <v>19.4</v>
      </c>
      <c r="H228" s="2" t="n">
        <f aca="false">IF(VLOOKUP(C228,LU!$A$2:$O$27,15,FALSE()) = 0,VLOOKUP(B228,Soil!$B$2:R240,17,FALSE()),1)</f>
        <v>0.248</v>
      </c>
      <c r="I228" s="2" t="str">
        <f aca="false">VLOOKUP(B228,[1]Soil!$A$2:$D$60,2,FALSE())</f>
        <v>silt loam</v>
      </c>
      <c r="J228" s="2" t="str">
        <f aca="false">VLOOKUP(B228,[1]Soil!$A$2:$D$60,3,FALSE())</f>
        <v>Prachovitá hlína</v>
      </c>
      <c r="K228" s="2" t="e">
        <f aca="false">VLOOKUP(D228,[1]LU!$A$2:$J$419,4,FALSE())</f>
        <v>#N/A</v>
      </c>
      <c r="L228" s="2" t="e">
        <f aca="false">VLOOKUP(D228,[1]LU!$A$2:$J$419,3,FALSE())</f>
        <v>#N/A</v>
      </c>
      <c r="M228" s="0" t="n">
        <f aca="false">VLOOKUP(D228,LU!$B$2:$O$27,14)</f>
        <v>0</v>
      </c>
      <c r="N228" s="12" t="e">
        <f aca="false">VLOOKUP(C228,LU!A229:O253,15)</f>
        <v>#N/A</v>
      </c>
    </row>
    <row r="229" customFormat="false" ht="15" hidden="false" customHeight="false" outlineLevel="0" collapsed="false">
      <c r="A229" s="0" t="str">
        <f aca="false">_xlfn.CONCAT(B229,D229)</f>
        <v>SILOPSR</v>
      </c>
      <c r="B229" s="13" t="str">
        <f aca="false">VLOOKUP(F229,Soil!$A$2:$B$14,2)</f>
        <v>SIL</v>
      </c>
      <c r="C229" s="13" t="n">
        <f aca="false">C204</f>
        <v>3</v>
      </c>
      <c r="D229" s="12" t="str">
        <f aca="false">D204</f>
        <v>OPSR</v>
      </c>
      <c r="E229" s="13"/>
      <c r="F229" s="15" t="n">
        <f aca="false">F204+1</f>
        <v>10</v>
      </c>
      <c r="G229" s="2" t="n">
        <f aca="false">IF(VLOOKUP(C229,LU!$A$2:$P$27,15,FALSE())=0,VLOOKUP(B229,Soil!$B$2:$R$14,16,FALSE())/(VLOOKUP(C229,LU!$A$2:$P$27,16,FALSE())),(VLOOKUP(C229,LU!$A$2:$P$27,16,FALSE())))</f>
        <v>7.76</v>
      </c>
      <c r="H229" s="2" t="n">
        <f aca="false">IF(VLOOKUP(C229,LU!$A$2:$O$27,15,FALSE()) = 0,VLOOKUP(B229,Soil!$B$2:R241,17,FALSE()),1)</f>
        <v>0.248</v>
      </c>
      <c r="I229" s="2" t="str">
        <f aca="false">VLOOKUP(B229,[1]Soil!$A$2:$D$60,2,FALSE())</f>
        <v>silt loam</v>
      </c>
      <c r="J229" s="2" t="str">
        <f aca="false">VLOOKUP(B229,[1]Soil!$A$2:$D$60,3,FALSE())</f>
        <v>Prachovitá hlína</v>
      </c>
      <c r="K229" s="2" t="e">
        <f aca="false">VLOOKUP(D229,[1]LU!$A$2:$J$419,4,FALSE())</f>
        <v>#N/A</v>
      </c>
      <c r="L229" s="2" t="e">
        <f aca="false">VLOOKUP(D229,[1]LU!$A$2:$J$419,3,FALSE())</f>
        <v>#N/A</v>
      </c>
      <c r="M229" s="0" t="n">
        <f aca="false">VLOOKUP(D229,LU!$B$2:$O$27,14)</f>
        <v>0</v>
      </c>
      <c r="N229" s="12" t="e">
        <f aca="false">VLOOKUP(C229,LU!A230:O254,15)</f>
        <v>#N/A</v>
      </c>
    </row>
    <row r="230" customFormat="false" ht="15" hidden="false" customHeight="false" outlineLevel="0" collapsed="false">
      <c r="A230" s="0" t="str">
        <f aca="false">_xlfn.CONCAT(B230,D230)</f>
        <v>SILOPUR</v>
      </c>
      <c r="B230" s="13" t="str">
        <f aca="false">VLOOKUP(F230,Soil!$A$2:$B$14,2)</f>
        <v>SIL</v>
      </c>
      <c r="C230" s="13" t="n">
        <f aca="false">C205</f>
        <v>4</v>
      </c>
      <c r="D230" s="12" t="str">
        <f aca="false">D205</f>
        <v>OPUR</v>
      </c>
      <c r="E230" s="13"/>
      <c r="F230" s="15" t="n">
        <f aca="false">F205+1</f>
        <v>10</v>
      </c>
      <c r="G230" s="2" t="n">
        <f aca="false">IF(VLOOKUP(C230,LU!$A$2:$P$27,15,FALSE())=0,VLOOKUP(B230,Soil!$B$2:$R$14,16,FALSE())/(VLOOKUP(C230,LU!$A$2:$P$27,16,FALSE())),(VLOOKUP(C230,LU!$A$2:$P$27,16,FALSE())))</f>
        <v>9.7</v>
      </c>
      <c r="H230" s="2" t="n">
        <f aca="false">IF(VLOOKUP(C230,LU!$A$2:$O$27,15,FALSE()) = 0,VLOOKUP(B230,Soil!$B$2:R242,17,FALSE()),1)</f>
        <v>0.248</v>
      </c>
      <c r="I230" s="2" t="str">
        <f aca="false">VLOOKUP(B230,[1]Soil!$A$2:$D$60,2,FALSE())</f>
        <v>silt loam</v>
      </c>
      <c r="J230" s="2" t="str">
        <f aca="false">VLOOKUP(B230,[1]Soil!$A$2:$D$60,3,FALSE())</f>
        <v>Prachovitá hlína</v>
      </c>
      <c r="K230" s="2" t="e">
        <f aca="false">VLOOKUP(D230,[1]LU!$A$2:$J$419,4,FALSE())</f>
        <v>#N/A</v>
      </c>
      <c r="L230" s="2" t="e">
        <f aca="false">VLOOKUP(D230,[1]LU!$A$2:$J$419,3,FALSE())</f>
        <v>#N/A</v>
      </c>
      <c r="M230" s="0" t="n">
        <f aca="false">VLOOKUP(D230,LU!$B$2:$O$27,14)</f>
        <v>0</v>
      </c>
      <c r="N230" s="12" t="e">
        <f aca="false">VLOOKUP(C230,LU!A231:O255,15)</f>
        <v>#N/A</v>
      </c>
    </row>
    <row r="231" customFormat="false" ht="15" hidden="false" customHeight="false" outlineLevel="0" collapsed="false">
      <c r="A231" s="0" t="str">
        <f aca="false">_xlfn.CONCAT(B231,D231)</f>
        <v>SILOPU</v>
      </c>
      <c r="B231" s="13" t="str">
        <f aca="false">VLOOKUP(F231,Soil!$A$2:$B$14,2)</f>
        <v>SIL</v>
      </c>
      <c r="C231" s="13" t="n">
        <f aca="false">C206</f>
        <v>5</v>
      </c>
      <c r="D231" s="12" t="str">
        <f aca="false">D206</f>
        <v>OPU</v>
      </c>
      <c r="E231" s="13"/>
      <c r="F231" s="15" t="n">
        <f aca="false">F206+1</f>
        <v>10</v>
      </c>
      <c r="G231" s="2" t="n">
        <f aca="false">IF(VLOOKUP(C231,LU!$A$2:$P$27,15,FALSE())=0,VLOOKUP(B231,Soil!$B$2:$R$14,16,FALSE())/(VLOOKUP(C231,LU!$A$2:$P$27,16,FALSE())),(VLOOKUP(C231,LU!$A$2:$P$27,16,FALSE())))</f>
        <v>6.46666666666667</v>
      </c>
      <c r="H231" s="2" t="n">
        <f aca="false">IF(VLOOKUP(C231,LU!$A$2:$O$27,15,FALSE()) = 0,VLOOKUP(B231,Soil!$B$2:R243,17,FALSE()),1)</f>
        <v>0.248</v>
      </c>
      <c r="I231" s="2" t="str">
        <f aca="false">VLOOKUP(B231,[1]Soil!$A$2:$D$60,2,FALSE())</f>
        <v>silt loam</v>
      </c>
      <c r="J231" s="2" t="str">
        <f aca="false">VLOOKUP(B231,[1]Soil!$A$2:$D$60,3,FALSE())</f>
        <v>Prachovitá hlína</v>
      </c>
      <c r="K231" s="2" t="e">
        <f aca="false">VLOOKUP(D231,[1]LU!$A$2:$J$419,4,FALSE())</f>
        <v>#N/A</v>
      </c>
      <c r="L231" s="2" t="e">
        <f aca="false">VLOOKUP(D231,[1]LU!$A$2:$J$419,3,FALSE())</f>
        <v>#N/A</v>
      </c>
      <c r="M231" s="0" t="n">
        <f aca="false">VLOOKUP(D231,LU!$B$2:$O$27,14)</f>
        <v>0</v>
      </c>
      <c r="N231" s="12" t="e">
        <f aca="false">VLOOKUP(C231,LU!A232:O256,15)</f>
        <v>#N/A</v>
      </c>
    </row>
    <row r="232" customFormat="false" ht="15" hidden="false" customHeight="false" outlineLevel="0" collapsed="false">
      <c r="A232" s="0" t="str">
        <f aca="false">_xlfn.CONCAT(B232,D232)</f>
        <v>SILTP</v>
      </c>
      <c r="B232" s="13" t="str">
        <f aca="false">VLOOKUP(F232,Soil!$A$2:$B$14,2)</f>
        <v>SIL</v>
      </c>
      <c r="C232" s="13" t="n">
        <f aca="false">C207</f>
        <v>6</v>
      </c>
      <c r="D232" s="12" t="str">
        <f aca="false">D207</f>
        <v>TP</v>
      </c>
      <c r="E232" s="13"/>
      <c r="F232" s="15" t="n">
        <f aca="false">F207+1</f>
        <v>10</v>
      </c>
      <c r="G232" s="2" t="n">
        <f aca="false">IF(VLOOKUP(C232,LU!$A$2:$P$27,15,FALSE())=0,VLOOKUP(B232,Soil!$B$2:$R$14,16,FALSE())/(VLOOKUP(C232,LU!$A$2:$P$27,16,FALSE())),(VLOOKUP(C232,LU!$A$2:$P$27,16,FALSE())))</f>
        <v>19.4</v>
      </c>
      <c r="H232" s="2" t="n">
        <f aca="false">IF(VLOOKUP(C232,LU!$A$2:$O$27,15,FALSE()) = 0,VLOOKUP(B232,Soil!$B$2:R244,17,FALSE()),1)</f>
        <v>0.248</v>
      </c>
      <c r="I232" s="2" t="str">
        <f aca="false">VLOOKUP(B232,[1]Soil!$A$2:$D$60,2,FALSE())</f>
        <v>silt loam</v>
      </c>
      <c r="J232" s="2" t="str">
        <f aca="false">VLOOKUP(B232,[1]Soil!$A$2:$D$60,3,FALSE())</f>
        <v>Prachovitá hlína</v>
      </c>
      <c r="K232" s="2" t="str">
        <f aca="false">VLOOKUP(D232,[1]LU!$A$2:$J$419,4,FALSE())</f>
        <v>Grass</v>
      </c>
      <c r="L232" s="2" t="str">
        <f aca="false">VLOOKUP(D232,[1]LU!$A$2:$J$419,3,FALSE())</f>
        <v>travní porost</v>
      </c>
      <c r="M232" s="0" t="n">
        <f aca="false">VLOOKUP(D232,LU!$B$2:$O$27,14)</f>
        <v>0</v>
      </c>
      <c r="N232" s="12" t="e">
        <f aca="false">VLOOKUP(C232,LU!A233:O257,15)</f>
        <v>#N/A</v>
      </c>
    </row>
    <row r="233" customFormat="false" ht="15" hidden="false" customHeight="false" outlineLevel="0" collapsed="false">
      <c r="A233" s="0" t="str">
        <f aca="false">_xlfn.CONCAT(B233,D233)</f>
        <v>SILLP</v>
      </c>
      <c r="B233" s="13" t="str">
        <f aca="false">VLOOKUP(F233,Soil!$A$2:$B$14,2)</f>
        <v>SIL</v>
      </c>
      <c r="C233" s="13" t="n">
        <f aca="false">C208</f>
        <v>7</v>
      </c>
      <c r="D233" s="12" t="str">
        <f aca="false">D208</f>
        <v>LP</v>
      </c>
      <c r="E233" s="13"/>
      <c r="F233" s="15" t="n">
        <f aca="false">F208+1</f>
        <v>10</v>
      </c>
      <c r="G233" s="2" t="n">
        <f aca="false">IF(VLOOKUP(C233,LU!$A$2:$P$27,15,FALSE())=0,VLOOKUP(B233,Soil!$B$2:$R$14,16,FALSE())/(VLOOKUP(C233,LU!$A$2:$P$27,16,FALSE())),(VLOOKUP(C233,LU!$A$2:$P$27,16,FALSE())))</f>
        <v>19.4</v>
      </c>
      <c r="H233" s="2" t="n">
        <f aca="false">IF(VLOOKUP(C233,LU!$A$2:$O$27,15,FALSE()) = 0,VLOOKUP(B233,Soil!$B$2:R245,17,FALSE()),1)</f>
        <v>0.248</v>
      </c>
      <c r="I233" s="2" t="str">
        <f aca="false">VLOOKUP(B233,[1]Soil!$A$2:$D$60,2,FALSE())</f>
        <v>silt loam</v>
      </c>
      <c r="J233" s="2" t="str">
        <f aca="false">VLOOKUP(B233,[1]Soil!$A$2:$D$60,3,FALSE())</f>
        <v>Prachovitá hlína</v>
      </c>
      <c r="K233" s="2" t="str">
        <f aca="false">VLOOKUP(D233,[1]LU!$A$2:$J$419,4,FALSE())</f>
        <v>Forest</v>
      </c>
      <c r="L233" s="2" t="str">
        <f aca="false">VLOOKUP(D233,[1]LU!$A$2:$J$419,3,FALSE())</f>
        <v>lesní porost</v>
      </c>
      <c r="M233" s="0" t="e">
        <f aca="false">VLOOKUP(D233,LU!$B$2:$O$27,14)</f>
        <v>#N/A</v>
      </c>
      <c r="N233" s="12" t="e">
        <f aca="false">VLOOKUP(C233,LU!A234:O258,15)</f>
        <v>#N/A</v>
      </c>
    </row>
    <row r="234" customFormat="false" ht="15" hidden="false" customHeight="false" outlineLevel="0" collapsed="false">
      <c r="A234" s="0" t="str">
        <f aca="false">_xlfn.CONCAT(B234,D234)</f>
        <v>SILLPL</v>
      </c>
      <c r="B234" s="13" t="str">
        <f aca="false">VLOOKUP(F234,Soil!$A$2:$B$14,2)</f>
        <v>SIL</v>
      </c>
      <c r="C234" s="13" t="n">
        <f aca="false">C209</f>
        <v>8</v>
      </c>
      <c r="D234" s="12" t="str">
        <f aca="false">D209</f>
        <v>LPL</v>
      </c>
      <c r="E234" s="13"/>
      <c r="F234" s="15" t="n">
        <f aca="false">F209+1</f>
        <v>10</v>
      </c>
      <c r="G234" s="2" t="n">
        <f aca="false">IF(VLOOKUP(C234,LU!$A$2:$P$27,15,FALSE())=0,VLOOKUP(B234,Soil!$B$2:$R$14,16,FALSE())/(VLOOKUP(C234,LU!$A$2:$P$27,16,FALSE())),(VLOOKUP(C234,LU!$A$2:$P$27,16,FALSE())))</f>
        <v>19.4</v>
      </c>
      <c r="H234" s="2" t="n">
        <f aca="false">IF(VLOOKUP(C234,LU!$A$2:$O$27,15,FALSE()) = 0,VLOOKUP(B234,Soil!$B$2:R246,17,FALSE()),1)</f>
        <v>0.248</v>
      </c>
      <c r="I234" s="2" t="str">
        <f aca="false">VLOOKUP(B234,[1]Soil!$A$2:$D$60,2,FALSE())</f>
        <v>silt loam</v>
      </c>
      <c r="J234" s="2" t="str">
        <f aca="false">VLOOKUP(B234,[1]Soil!$A$2:$D$60,3,FALSE())</f>
        <v>Prachovitá hlína</v>
      </c>
      <c r="K234" s="2" t="e">
        <f aca="false">VLOOKUP(D234,[1]LU!$A$2:$J$419,4,FALSE())</f>
        <v>#N/A</v>
      </c>
      <c r="L234" s="2" t="e">
        <f aca="false">VLOOKUP(D234,[1]LU!$A$2:$J$419,3,FALSE())</f>
        <v>#N/A</v>
      </c>
      <c r="M234" s="0" t="e">
        <f aca="false">VLOOKUP(D234,LU!$B$2:$O$27,14)</f>
        <v>#N/A</v>
      </c>
      <c r="N234" s="12" t="e">
        <f aca="false">VLOOKUP(C234,LU!A235:O259,15)</f>
        <v>#N/A</v>
      </c>
    </row>
    <row r="235" customFormat="false" ht="15" hidden="false" customHeight="false" outlineLevel="0" collapsed="false">
      <c r="A235" s="0" t="str">
        <f aca="false">_xlfn.CONCAT(B235,D235)</f>
        <v>SILLPJ</v>
      </c>
      <c r="B235" s="13" t="str">
        <f aca="false">VLOOKUP(F235,Soil!$A$2:$B$14,2)</f>
        <v>SIL</v>
      </c>
      <c r="C235" s="13" t="n">
        <f aca="false">C210</f>
        <v>9</v>
      </c>
      <c r="D235" s="12" t="str">
        <f aca="false">D210</f>
        <v>LPJ</v>
      </c>
      <c r="E235" s="13"/>
      <c r="F235" s="15" t="n">
        <f aca="false">F210+1</f>
        <v>10</v>
      </c>
      <c r="G235" s="2" t="n">
        <f aca="false">IF(VLOOKUP(C235,LU!$A$2:$P$27,15,FALSE())=0,VLOOKUP(B235,Soil!$B$2:$R$14,16,FALSE())/(VLOOKUP(C235,LU!$A$2:$P$27,16,FALSE())),(VLOOKUP(C235,LU!$A$2:$P$27,16,FALSE())))</f>
        <v>19.4</v>
      </c>
      <c r="H235" s="2" t="n">
        <f aca="false">IF(VLOOKUP(C235,LU!$A$2:$O$27,15,FALSE()) = 0,VLOOKUP(B235,Soil!$B$2:R247,17,FALSE()),1)</f>
        <v>0.248</v>
      </c>
      <c r="I235" s="2" t="str">
        <f aca="false">VLOOKUP(B235,[1]Soil!$A$2:$D$60,2,FALSE())</f>
        <v>silt loam</v>
      </c>
      <c r="J235" s="2" t="str">
        <f aca="false">VLOOKUP(B235,[1]Soil!$A$2:$D$60,3,FALSE())</f>
        <v>Prachovitá hlína</v>
      </c>
      <c r="K235" s="2" t="e">
        <f aca="false">VLOOKUP(D235,[1]LU!$A$2:$J$419,4,FALSE())</f>
        <v>#N/A</v>
      </c>
      <c r="L235" s="2" t="e">
        <f aca="false">VLOOKUP(D235,[1]LU!$A$2:$J$419,3,FALSE())</f>
        <v>#N/A</v>
      </c>
      <c r="M235" s="0" t="e">
        <f aca="false">VLOOKUP(D235,LU!$B$2:$O$27,14)</f>
        <v>#N/A</v>
      </c>
      <c r="N235" s="12" t="e">
        <f aca="false">VLOOKUP(C235,LU!A236:O260,15)</f>
        <v>#N/A</v>
      </c>
    </row>
    <row r="236" customFormat="false" ht="15" hidden="false" customHeight="false" outlineLevel="0" collapsed="false">
      <c r="A236" s="0" t="str">
        <f aca="false">_xlfn.CONCAT(B236,D236)</f>
        <v>SILLPS</v>
      </c>
      <c r="B236" s="13" t="str">
        <f aca="false">VLOOKUP(F236,Soil!$A$2:$B$14,2)</f>
        <v>SIL</v>
      </c>
      <c r="C236" s="13" t="n">
        <f aca="false">C211</f>
        <v>10</v>
      </c>
      <c r="D236" s="12" t="str">
        <f aca="false">D211</f>
        <v>LPS</v>
      </c>
      <c r="E236" s="13"/>
      <c r="F236" s="15" t="n">
        <f aca="false">F211+1</f>
        <v>10</v>
      </c>
      <c r="G236" s="2" t="n">
        <f aca="false">IF(VLOOKUP(C236,LU!$A$2:$P$27,15,FALSE())=0,VLOOKUP(B236,Soil!$B$2:$R$14,16,FALSE())/(VLOOKUP(C236,LU!$A$2:$P$27,16,FALSE())),(VLOOKUP(C236,LU!$A$2:$P$27,16,FALSE())))</f>
        <v>19.4</v>
      </c>
      <c r="H236" s="2" t="n">
        <f aca="false">IF(VLOOKUP(C236,LU!$A$2:$O$27,15,FALSE()) = 0,VLOOKUP(B236,Soil!$B$2:R248,17,FALSE()),1)</f>
        <v>0.248</v>
      </c>
      <c r="I236" s="2" t="str">
        <f aca="false">VLOOKUP(B236,[1]Soil!$A$2:$D$60,2,FALSE())</f>
        <v>silt loam</v>
      </c>
      <c r="J236" s="2" t="str">
        <f aca="false">VLOOKUP(B236,[1]Soil!$A$2:$D$60,3,FALSE())</f>
        <v>Prachovitá hlína</v>
      </c>
      <c r="K236" s="2" t="e">
        <f aca="false">VLOOKUP(D236,[1]LU!$A$2:$J$419,4,FALSE())</f>
        <v>#N/A</v>
      </c>
      <c r="L236" s="2" t="e">
        <f aca="false">VLOOKUP(D236,[1]LU!$A$2:$J$419,3,FALSE())</f>
        <v>#N/A</v>
      </c>
      <c r="M236" s="0" t="e">
        <f aca="false">VLOOKUP(D236,LU!$B$2:$O$27,14)</f>
        <v>#N/A</v>
      </c>
      <c r="N236" s="12" t="e">
        <f aca="false">VLOOKUP(C236,LU!A237:O261,15)</f>
        <v>#N/A</v>
      </c>
    </row>
    <row r="237" customFormat="false" ht="15" hidden="false" customHeight="false" outlineLevel="0" collapsed="false">
      <c r="A237" s="0" t="str">
        <f aca="false">_xlfn.CONCAT(B237,D237)</f>
        <v>SILLPK</v>
      </c>
      <c r="B237" s="13" t="str">
        <f aca="false">VLOOKUP(F237,Soil!$A$2:$B$14,2)</f>
        <v>SIL</v>
      </c>
      <c r="C237" s="13" t="n">
        <f aca="false">C212</f>
        <v>11</v>
      </c>
      <c r="D237" s="12" t="str">
        <f aca="false">D212</f>
        <v>LPK</v>
      </c>
      <c r="E237" s="13"/>
      <c r="F237" s="15" t="n">
        <f aca="false">F212+1</f>
        <v>10</v>
      </c>
      <c r="G237" s="2" t="n">
        <f aca="false">IF(VLOOKUP(C237,LU!$A$2:$P$27,15,FALSE())=0,VLOOKUP(B237,Soil!$B$2:$R$14,16,FALSE())/(VLOOKUP(C237,LU!$A$2:$P$27,16,FALSE())),(VLOOKUP(C237,LU!$A$2:$P$27,16,FALSE())))</f>
        <v>19.4</v>
      </c>
      <c r="H237" s="2" t="n">
        <f aca="false">IF(VLOOKUP(C237,LU!$A$2:$O$27,15,FALSE()) = 0,VLOOKUP(B237,Soil!$B$2:R249,17,FALSE()),1)</f>
        <v>0.248</v>
      </c>
      <c r="I237" s="2" t="str">
        <f aca="false">VLOOKUP(B237,[1]Soil!$A$2:$D$60,2,FALSE())</f>
        <v>silt loam</v>
      </c>
      <c r="J237" s="2" t="str">
        <f aca="false">VLOOKUP(B237,[1]Soil!$A$2:$D$60,3,FALSE())</f>
        <v>Prachovitá hlína</v>
      </c>
      <c r="K237" s="2" t="e">
        <f aca="false">VLOOKUP(D237,[1]LU!$A$2:$J$419,4,FALSE())</f>
        <v>#N/A</v>
      </c>
      <c r="L237" s="2" t="e">
        <f aca="false">VLOOKUP(D237,[1]LU!$A$2:$J$419,3,FALSE())</f>
        <v>#N/A</v>
      </c>
      <c r="M237" s="0" t="e">
        <f aca="false">VLOOKUP(D237,LU!$B$2:$O$27,14)</f>
        <v>#N/A</v>
      </c>
      <c r="N237" s="12" t="e">
        <f aca="false">VLOOKUP(C237,LU!A238:O262,15)</f>
        <v>#N/A</v>
      </c>
    </row>
    <row r="238" customFormat="false" ht="15" hidden="false" customHeight="false" outlineLevel="0" collapsed="false">
      <c r="A238" s="0" t="str">
        <f aca="false">_xlfn.CONCAT(B238,D238)</f>
        <v>SILAZP</v>
      </c>
      <c r="B238" s="13" t="str">
        <f aca="false">VLOOKUP(F238,Soil!$A$2:$B$14,2)</f>
        <v>SIL</v>
      </c>
      <c r="C238" s="13" t="n">
        <f aca="false">C213</f>
        <v>12</v>
      </c>
      <c r="D238" s="12" t="str">
        <f aca="false">D213</f>
        <v>AZP</v>
      </c>
      <c r="E238" s="13"/>
      <c r="F238" s="15" t="n">
        <f aca="false">F213+1</f>
        <v>10</v>
      </c>
      <c r="G238" s="2" t="n">
        <f aca="false">IF(VLOOKUP(C238,LU!$A$2:$P$27,15,FALSE())=0,VLOOKUP(B238,Soil!$B$2:$R$14,16,FALSE())/(VLOOKUP(C238,LU!$A$2:$P$27,16,FALSE())),(VLOOKUP(C238,LU!$A$2:$P$27,16,FALSE())))</f>
        <v>100</v>
      </c>
      <c r="H238" s="2" t="n">
        <f aca="false">IF(VLOOKUP(C238,LU!$A$2:$O$27,15,FALSE()) = 0,VLOOKUP(B238,Soil!$B$2:R250,17,FALSE()),1)</f>
        <v>1</v>
      </c>
      <c r="I238" s="2" t="str">
        <f aca="false">VLOOKUP(B238,[1]Soil!$A$2:$D$60,2,FALSE())</f>
        <v>silt loam</v>
      </c>
      <c r="J238" s="2" t="str">
        <f aca="false">VLOOKUP(B238,[1]Soil!$A$2:$D$60,3,FALSE())</f>
        <v>Prachovitá hlína</v>
      </c>
      <c r="K238" s="2" t="str">
        <f aca="false">VLOOKUP(D238,[1]LU!$A$2:$J$419,4,FALSE())</f>
        <v>Anthropogenic impermeable surfaces</v>
      </c>
      <c r="L238" s="2" t="str">
        <f aca="false">VLOOKUP(D238,[1]LU!$A$2:$J$419,3,FALSE())</f>
        <v>antropogenní a zpevněné plochy</v>
      </c>
      <c r="M238" s="0" t="e">
        <f aca="false">VLOOKUP(D238,LU!$B$2:$O$27,14)</f>
        <v>#N/A</v>
      </c>
      <c r="N238" s="12" t="e">
        <f aca="false">VLOOKUP(C238,LU!A239:O263,15)</f>
        <v>#N/A</v>
      </c>
    </row>
    <row r="239" customFormat="false" ht="15" hidden="false" customHeight="false" outlineLevel="0" collapsed="false">
      <c r="A239" s="0" t="str">
        <f aca="false">_xlfn.CONCAT(B239,D239)</f>
        <v>SILAZPN</v>
      </c>
      <c r="B239" s="13" t="str">
        <f aca="false">VLOOKUP(F239,Soil!$A$2:$B$14,2)</f>
        <v>SIL</v>
      </c>
      <c r="C239" s="13" t="n">
        <f aca="false">C214</f>
        <v>13</v>
      </c>
      <c r="D239" s="12" t="str">
        <f aca="false">D214</f>
        <v>AZPN</v>
      </c>
      <c r="E239" s="13"/>
      <c r="F239" s="15" t="n">
        <f aca="false">F214+1</f>
        <v>10</v>
      </c>
      <c r="G239" s="2" t="n">
        <f aca="false">IF(VLOOKUP(C239,LU!$A$2:$P$27,15,FALSE())=0,VLOOKUP(B239,Soil!$B$2:$R$14,16,FALSE())/(VLOOKUP(C239,LU!$A$2:$P$27,16,FALSE())),(VLOOKUP(C239,LU!$A$2:$P$27,16,FALSE())))</f>
        <v>100</v>
      </c>
      <c r="H239" s="2" t="n">
        <f aca="false">IF(VLOOKUP(C239,LU!$A$2:$O$27,15,FALSE()) = 0,VLOOKUP(B239,Soil!$B$2:R251,17,FALSE()),1)</f>
        <v>1</v>
      </c>
      <c r="I239" s="2" t="str">
        <f aca="false">VLOOKUP(B239,[1]Soil!$A$2:$D$60,2,FALSE())</f>
        <v>silt loam</v>
      </c>
      <c r="J239" s="2" t="str">
        <f aca="false">VLOOKUP(B239,[1]Soil!$A$2:$D$60,3,FALSE())</f>
        <v>Prachovitá hlína</v>
      </c>
      <c r="K239" s="2" t="e">
        <f aca="false">VLOOKUP(D239,[1]LU!$A$2:$J$419,4,FALSE())</f>
        <v>#N/A</v>
      </c>
      <c r="L239" s="2" t="e">
        <f aca="false">VLOOKUP(D239,[1]LU!$A$2:$J$419,3,FALSE())</f>
        <v>#N/A</v>
      </c>
      <c r="M239" s="0" t="e">
        <f aca="false">VLOOKUP(D239,LU!$B$2:$O$27,14)</f>
        <v>#N/A</v>
      </c>
      <c r="N239" s="12" t="e">
        <f aca="false">VLOOKUP(C239,LU!A240:O264,15)</f>
        <v>#N/A</v>
      </c>
    </row>
    <row r="240" customFormat="false" ht="15" hidden="false" customHeight="false" outlineLevel="0" collapsed="false">
      <c r="A240" s="0" t="str">
        <f aca="false">_xlfn.CONCAT(B240,D240)</f>
        <v>SILAZPPL</v>
      </c>
      <c r="B240" s="13" t="str">
        <f aca="false">VLOOKUP(F240,Soil!$A$2:$B$14,2)</f>
        <v>SIL</v>
      </c>
      <c r="C240" s="13" t="n">
        <f aca="false">C215</f>
        <v>14</v>
      </c>
      <c r="D240" s="12" t="str">
        <f aca="false">D215</f>
        <v>AZPPL</v>
      </c>
      <c r="E240" s="13"/>
      <c r="F240" s="15" t="n">
        <f aca="false">F215+1</f>
        <v>10</v>
      </c>
      <c r="G240" s="2" t="n">
        <f aca="false">IF(VLOOKUP(C240,LU!$A$2:$P$27,15,FALSE())=0,VLOOKUP(B240,Soil!$B$2:$R$14,16,FALSE())/(VLOOKUP(C240,LU!$A$2:$P$27,16,FALSE())),(VLOOKUP(C240,LU!$A$2:$P$27,16,FALSE())))</f>
        <v>0.194</v>
      </c>
      <c r="H240" s="2" t="n">
        <f aca="false">IF(VLOOKUP(C240,LU!$A$2:$O$27,15,FALSE()) = 0,VLOOKUP(B240,Soil!$B$2:R252,17,FALSE()),1)</f>
        <v>0.248</v>
      </c>
      <c r="I240" s="2" t="str">
        <f aca="false">VLOOKUP(B240,[1]Soil!$A$2:$D$60,2,FALSE())</f>
        <v>silt loam</v>
      </c>
      <c r="J240" s="2" t="str">
        <f aca="false">VLOOKUP(B240,[1]Soil!$A$2:$D$60,3,FALSE())</f>
        <v>Prachovitá hlína</v>
      </c>
      <c r="K240" s="2" t="e">
        <f aca="false">VLOOKUP(D240,[1]LU!$A$2:$J$419,4,FALSE())</f>
        <v>#N/A</v>
      </c>
      <c r="L240" s="2" t="e">
        <f aca="false">VLOOKUP(D240,[1]LU!$A$2:$J$419,3,FALSE())</f>
        <v>#N/A</v>
      </c>
      <c r="M240" s="0" t="e">
        <f aca="false">VLOOKUP(D240,LU!$B$2:$O$27,14)</f>
        <v>#N/A</v>
      </c>
      <c r="N240" s="12" t="e">
        <f aca="false">VLOOKUP(C240,LU!A241:O265,15)</f>
        <v>#N/A</v>
      </c>
    </row>
    <row r="241" customFormat="false" ht="15" hidden="false" customHeight="false" outlineLevel="0" collapsed="false">
      <c r="A241" s="0" t="str">
        <f aca="false">_xlfn.CONCAT(B241,D241)</f>
        <v>SILAZPP</v>
      </c>
      <c r="B241" s="13" t="str">
        <f aca="false">VLOOKUP(F241,Soil!$A$2:$B$14,2)</f>
        <v>SIL</v>
      </c>
      <c r="C241" s="13" t="n">
        <f aca="false">C216</f>
        <v>15</v>
      </c>
      <c r="D241" s="12" t="str">
        <f aca="false">D216</f>
        <v>AZPP</v>
      </c>
      <c r="E241" s="13"/>
      <c r="F241" s="15" t="n">
        <f aca="false">F216+1</f>
        <v>10</v>
      </c>
      <c r="G241" s="2" t="n">
        <f aca="false">IF(VLOOKUP(C241,LU!$A$2:$P$27,15,FALSE())=0,VLOOKUP(B241,Soil!$B$2:$R$14,16,FALSE())/(VLOOKUP(C241,LU!$A$2:$P$27,16,FALSE())),(VLOOKUP(C241,LU!$A$2:$P$27,16,FALSE())))</f>
        <v>19.4</v>
      </c>
      <c r="H241" s="2" t="n">
        <f aca="false">IF(VLOOKUP(C241,LU!$A$2:$O$27,15,FALSE()) = 0,VLOOKUP(B241,Soil!$B$2:R253,17,FALSE()),1)</f>
        <v>0.248</v>
      </c>
      <c r="I241" s="2" t="str">
        <f aca="false">VLOOKUP(B241,[1]Soil!$A$2:$D$60,2,FALSE())</f>
        <v>silt loam</v>
      </c>
      <c r="J241" s="2" t="str">
        <f aca="false">VLOOKUP(B241,[1]Soil!$A$2:$D$60,3,FALSE())</f>
        <v>Prachovitá hlína</v>
      </c>
      <c r="K241" s="2" t="e">
        <f aca="false">VLOOKUP(D241,[1]LU!$A$2:$J$419,4,FALSE())</f>
        <v>#N/A</v>
      </c>
      <c r="L241" s="2" t="e">
        <f aca="false">VLOOKUP(D241,[1]LU!$A$2:$J$419,3,FALSE())</f>
        <v>#N/A</v>
      </c>
      <c r="M241" s="0" t="e">
        <f aca="false">VLOOKUP(D241,LU!$B$2:$O$27,14)</f>
        <v>#N/A</v>
      </c>
      <c r="N241" s="12" t="e">
        <f aca="false">VLOOKUP(C241,LU!A242:O266,15)</f>
        <v>#N/A</v>
      </c>
    </row>
    <row r="242" customFormat="false" ht="15" hidden="false" customHeight="false" outlineLevel="0" collapsed="false">
      <c r="A242" s="0" t="str">
        <f aca="false">_xlfn.CONCAT(B242,D242)</f>
        <v>SILETK</v>
      </c>
      <c r="B242" s="13" t="str">
        <f aca="false">VLOOKUP(F242,Soil!$A$2:$B$14,2)</f>
        <v>SIL</v>
      </c>
      <c r="C242" s="13" t="n">
        <f aca="false">C217</f>
        <v>16</v>
      </c>
      <c r="D242" s="12" t="str">
        <f aca="false">D217</f>
        <v>ETK</v>
      </c>
      <c r="E242" s="13"/>
      <c r="F242" s="15" t="n">
        <f aca="false">F217+1</f>
        <v>10</v>
      </c>
      <c r="G242" s="2" t="n">
        <f aca="false">IF(VLOOKUP(C242,LU!$A$2:$P$27,15,FALSE())=0,VLOOKUP(B242,Soil!$B$2:$R$14,16,FALSE())/(VLOOKUP(C242,LU!$A$2:$P$27,16,FALSE())),(VLOOKUP(C242,LU!$A$2:$P$27,16,FALSE())))</f>
        <v>19.4</v>
      </c>
      <c r="H242" s="2" t="n">
        <f aca="false">IF(VLOOKUP(C242,LU!$A$2:$O$27,15,FALSE()) = 0,VLOOKUP(B242,Soil!$B$2:R254,17,FALSE()),1)</f>
        <v>0.248</v>
      </c>
      <c r="I242" s="2" t="str">
        <f aca="false">VLOOKUP(B242,[1]Soil!$A$2:$D$60,2,FALSE())</f>
        <v>silt loam</v>
      </c>
      <c r="J242" s="2" t="str">
        <f aca="false">VLOOKUP(B242,[1]Soil!$A$2:$D$60,3,FALSE())</f>
        <v>Prachovitá hlína</v>
      </c>
      <c r="K242" s="2" t="str">
        <f aca="false">VLOOKUP(D242,[1]LU!$A$2:$J$419,4,FALSE())</f>
        <v>Extensive vegetation</v>
      </c>
      <c r="L242" s="2" t="str">
        <f aca="false">VLOOKUP(D242,[1]LU!$A$2:$J$419,3,FALSE())</f>
        <v>extenzivní smíšené porosty</v>
      </c>
      <c r="M242" s="0" t="e">
        <f aca="false">VLOOKUP(D242,LU!$B$2:$O$27,14)</f>
        <v>#N/A</v>
      </c>
      <c r="N242" s="12" t="e">
        <f aca="false">VLOOKUP(C242,LU!A243:O267,15)</f>
        <v>#N/A</v>
      </c>
    </row>
    <row r="243" customFormat="false" ht="15" hidden="false" customHeight="false" outlineLevel="0" collapsed="false">
      <c r="A243" s="0" t="str">
        <f aca="false">_xlfn.CONCAT(B243,D243)</f>
        <v>SILETK1</v>
      </c>
      <c r="B243" s="13" t="str">
        <f aca="false">VLOOKUP(F243,Soil!$A$2:$B$14,2)</f>
        <v>SIL</v>
      </c>
      <c r="C243" s="13" t="n">
        <f aca="false">C218</f>
        <v>17</v>
      </c>
      <c r="D243" s="12" t="str">
        <f aca="false">D218</f>
        <v>ETK1</v>
      </c>
      <c r="E243" s="13"/>
      <c r="F243" s="15" t="n">
        <f aca="false">F218+1</f>
        <v>10</v>
      </c>
      <c r="G243" s="2" t="n">
        <f aca="false">IF(VLOOKUP(C243,LU!$A$2:$P$27,15,FALSE())=0,VLOOKUP(B243,Soil!$B$2:$R$14,16,FALSE())/(VLOOKUP(C243,LU!$A$2:$P$27,16,FALSE())),(VLOOKUP(C243,LU!$A$2:$P$27,16,FALSE())))</f>
        <v>19.4</v>
      </c>
      <c r="H243" s="2" t="n">
        <f aca="false">IF(VLOOKUP(C243,LU!$A$2:$O$27,15,FALSE()) = 0,VLOOKUP(B243,Soil!$B$2:R255,17,FALSE()),1)</f>
        <v>0.248</v>
      </c>
      <c r="I243" s="2" t="str">
        <f aca="false">VLOOKUP(B243,[1]Soil!$A$2:$D$60,2,FALSE())</f>
        <v>silt loam</v>
      </c>
      <c r="J243" s="2" t="str">
        <f aca="false">VLOOKUP(B243,[1]Soil!$A$2:$D$60,3,FALSE())</f>
        <v>Prachovitá hlína</v>
      </c>
      <c r="K243" s="2" t="e">
        <f aca="false">VLOOKUP(D243,[1]LU!$A$2:$J$419,4,FALSE())</f>
        <v>#N/A</v>
      </c>
      <c r="L243" s="2" t="e">
        <f aca="false">VLOOKUP(D243,[1]LU!$A$2:$J$419,3,FALSE())</f>
        <v>#N/A</v>
      </c>
      <c r="M243" s="0" t="e">
        <f aca="false">VLOOKUP(D243,LU!$B$2:$O$27,14)</f>
        <v>#N/A</v>
      </c>
      <c r="N243" s="12" t="e">
        <f aca="false">VLOOKUP(C243,LU!A244:O268,15)</f>
        <v>#N/A</v>
      </c>
    </row>
    <row r="244" customFormat="false" ht="15" hidden="false" customHeight="false" outlineLevel="0" collapsed="false">
      <c r="A244" s="0" t="str">
        <f aca="false">_xlfn.CONCAT(B244,D244)</f>
        <v>SILETK2</v>
      </c>
      <c r="B244" s="13" t="str">
        <f aca="false">VLOOKUP(F244,Soil!$A$2:$B$14,2)</f>
        <v>SIL</v>
      </c>
      <c r="C244" s="13" t="n">
        <f aca="false">C219</f>
        <v>18</v>
      </c>
      <c r="D244" s="12" t="str">
        <f aca="false">D219</f>
        <v>ETK2</v>
      </c>
      <c r="E244" s="13"/>
      <c r="F244" s="15" t="n">
        <f aca="false">F219+1</f>
        <v>10</v>
      </c>
      <c r="G244" s="2" t="n">
        <f aca="false">IF(VLOOKUP(C244,LU!$A$2:$P$27,15,FALSE())=0,VLOOKUP(B244,Soil!$B$2:$R$14,16,FALSE())/(VLOOKUP(C244,LU!$A$2:$P$27,16,FALSE())),(VLOOKUP(C244,LU!$A$2:$P$27,16,FALSE())))</f>
        <v>19.4</v>
      </c>
      <c r="H244" s="2" t="n">
        <f aca="false">IF(VLOOKUP(C244,LU!$A$2:$O$27,15,FALSE()) = 0,VLOOKUP(B244,Soil!$B$2:R256,17,FALSE()),1)</f>
        <v>0.248</v>
      </c>
      <c r="I244" s="2" t="str">
        <f aca="false">VLOOKUP(B244,[1]Soil!$A$2:$D$60,2,FALSE())</f>
        <v>silt loam</v>
      </c>
      <c r="J244" s="2" t="str">
        <f aca="false">VLOOKUP(B244,[1]Soil!$A$2:$D$60,3,FALSE())</f>
        <v>Prachovitá hlína</v>
      </c>
      <c r="K244" s="2" t="e">
        <f aca="false">VLOOKUP(D244,[1]LU!$A$2:$J$419,4,FALSE())</f>
        <v>#N/A</v>
      </c>
      <c r="L244" s="2" t="e">
        <f aca="false">VLOOKUP(D244,[1]LU!$A$2:$J$419,3,FALSE())</f>
        <v>#N/A</v>
      </c>
      <c r="M244" s="0" t="e">
        <f aca="false">VLOOKUP(D244,LU!$B$2:$O$27,14)</f>
        <v>#N/A</v>
      </c>
      <c r="N244" s="12" t="e">
        <f aca="false">VLOOKUP(C244,LU!A245:O269,15)</f>
        <v>#N/A</v>
      </c>
    </row>
    <row r="245" customFormat="false" ht="15" hidden="false" customHeight="false" outlineLevel="0" collapsed="false">
      <c r="A245" s="0" t="str">
        <f aca="false">_xlfn.CONCAT(B245,D245)</f>
        <v>SILETK3</v>
      </c>
      <c r="B245" s="13" t="str">
        <f aca="false">VLOOKUP(F245,Soil!$A$2:$B$14,2)</f>
        <v>SIL</v>
      </c>
      <c r="C245" s="13" t="n">
        <f aca="false">C220</f>
        <v>19</v>
      </c>
      <c r="D245" s="12" t="str">
        <f aca="false">D220</f>
        <v>ETK3</v>
      </c>
      <c r="E245" s="13"/>
      <c r="F245" s="15" t="n">
        <f aca="false">F220+1</f>
        <v>10</v>
      </c>
      <c r="G245" s="2" t="n">
        <f aca="false">IF(VLOOKUP(C245,LU!$A$2:$P$27,15,FALSE())=0,VLOOKUP(B245,Soil!$B$2:$R$14,16,FALSE())/(VLOOKUP(C245,LU!$A$2:$P$27,16,FALSE())),(VLOOKUP(C245,LU!$A$2:$P$27,16,FALSE())))</f>
        <v>19.4</v>
      </c>
      <c r="H245" s="2" t="n">
        <f aca="false">IF(VLOOKUP(C245,LU!$A$2:$O$27,15,FALSE()) = 0,VLOOKUP(B245,Soil!$B$2:R257,17,FALSE()),1)</f>
        <v>0.248</v>
      </c>
      <c r="I245" s="2" t="str">
        <f aca="false">VLOOKUP(B245,[1]Soil!$A$2:$D$60,2,FALSE())</f>
        <v>silt loam</v>
      </c>
      <c r="J245" s="2" t="str">
        <f aca="false">VLOOKUP(B245,[1]Soil!$A$2:$D$60,3,FALSE())</f>
        <v>Prachovitá hlína</v>
      </c>
      <c r="K245" s="2" t="e">
        <f aca="false">VLOOKUP(D245,[1]LU!$A$2:$J$419,4,FALSE())</f>
        <v>#N/A</v>
      </c>
      <c r="L245" s="2" t="e">
        <f aca="false">VLOOKUP(D245,[1]LU!$A$2:$J$419,3,FALSE())</f>
        <v>#N/A</v>
      </c>
      <c r="M245" s="0" t="e">
        <f aca="false">VLOOKUP(D245,LU!$B$2:$O$27,14)</f>
        <v>#N/A</v>
      </c>
      <c r="N245" s="12" t="e">
        <f aca="false">VLOOKUP(C245,LU!A246:O270,15)</f>
        <v>#N/A</v>
      </c>
    </row>
    <row r="246" customFormat="false" ht="15" hidden="false" customHeight="false" outlineLevel="0" collapsed="false">
      <c r="A246" s="0" t="str">
        <f aca="false">_xlfn.CONCAT(B246,D246)</f>
        <v>SILVT</v>
      </c>
      <c r="B246" s="13" t="str">
        <f aca="false">VLOOKUP(F246,Soil!$A$2:$B$14,2)</f>
        <v>SIL</v>
      </c>
      <c r="C246" s="13" t="n">
        <f aca="false">C221</f>
        <v>20</v>
      </c>
      <c r="D246" s="12" t="str">
        <f aca="false">D221</f>
        <v>VT</v>
      </c>
      <c r="E246" s="13"/>
      <c r="F246" s="15" t="n">
        <f aca="false">F221+1</f>
        <v>10</v>
      </c>
      <c r="G246" s="2" t="n">
        <f aca="false">IF(VLOOKUP(C246,LU!$A$2:$P$27,15,FALSE())=0,VLOOKUP(B246,Soil!$B$2:$R$14,16,FALSE())/(VLOOKUP(C246,LU!$A$2:$P$27,16,FALSE())),(VLOOKUP(C246,LU!$A$2:$P$27,16,FALSE())))</f>
        <v>100</v>
      </c>
      <c r="H246" s="2" t="n">
        <f aca="false">IF(VLOOKUP(C246,LU!$A$2:$O$27,15,FALSE()) = 0,VLOOKUP(B246,Soil!$B$2:R258,17,FALSE()),1)</f>
        <v>1</v>
      </c>
      <c r="I246" s="2" t="str">
        <f aca="false">VLOOKUP(B246,[1]Soil!$A$2:$D$60,2,FALSE())</f>
        <v>silt loam</v>
      </c>
      <c r="J246" s="2" t="str">
        <f aca="false">VLOOKUP(B246,[1]Soil!$A$2:$D$60,3,FALSE())</f>
        <v>Prachovitá hlína</v>
      </c>
      <c r="K246" s="2" t="e">
        <f aca="false">VLOOKUP(D246,[1]LU!$A$2:$J$419,4,FALSE())</f>
        <v>#N/A</v>
      </c>
      <c r="L246" s="2" t="e">
        <f aca="false">VLOOKUP(D246,[1]LU!$A$2:$J$419,3,FALSE())</f>
        <v>#N/A</v>
      </c>
      <c r="M246" s="0" t="n">
        <f aca="false">VLOOKUP(D246,LU!$B$2:$O$27,14)</f>
        <v>1</v>
      </c>
      <c r="N246" s="12" t="e">
        <f aca="false">VLOOKUP(C246,LU!A247:O271,15)</f>
        <v>#N/A</v>
      </c>
    </row>
    <row r="247" customFormat="false" ht="15" hidden="false" customHeight="false" outlineLevel="0" collapsed="false">
      <c r="A247" s="0" t="str">
        <f aca="false">_xlfn.CONCAT(B247,D247)</f>
        <v>SILVP</v>
      </c>
      <c r="B247" s="13" t="str">
        <f aca="false">VLOOKUP(F247,Soil!$A$2:$B$14,2)</f>
        <v>SIL</v>
      </c>
      <c r="C247" s="13" t="n">
        <f aca="false">C222</f>
        <v>21</v>
      </c>
      <c r="D247" s="12" t="str">
        <f aca="false">D222</f>
        <v>VP</v>
      </c>
      <c r="E247" s="13"/>
      <c r="F247" s="15" t="n">
        <f aca="false">F222+1</f>
        <v>10</v>
      </c>
      <c r="G247" s="2" t="n">
        <f aca="false">IF(VLOOKUP(C247,LU!$A$2:$P$27,15,FALSE())=0,VLOOKUP(B247,Soil!$B$2:$R$14,16,FALSE())/(VLOOKUP(C247,LU!$A$2:$P$27,16,FALSE())),(VLOOKUP(C247,LU!$A$2:$P$27,16,FALSE())))</f>
        <v>100</v>
      </c>
      <c r="H247" s="2" t="n">
        <f aca="false">IF(VLOOKUP(C247,LU!$A$2:$O$27,15,FALSE()) = 0,VLOOKUP(B247,Soil!$B$2:R259,17,FALSE()),1)</f>
        <v>1</v>
      </c>
      <c r="I247" s="2" t="str">
        <f aca="false">VLOOKUP(B247,[1]Soil!$A$2:$D$60,2,FALSE())</f>
        <v>silt loam</v>
      </c>
      <c r="J247" s="2" t="str">
        <f aca="false">VLOOKUP(B247,[1]Soil!$A$2:$D$60,3,FALSE())</f>
        <v>Prachovitá hlína</v>
      </c>
      <c r="K247" s="2" t="str">
        <f aca="false">VLOOKUP(D247,[1]LU!$A$2:$J$419,4,FALSE())</f>
        <v>Water</v>
      </c>
      <c r="L247" s="2" t="str">
        <f aca="false">VLOOKUP(D247,[1]LU!$A$2:$J$419,3,FALSE())</f>
        <v>vodní plochy</v>
      </c>
      <c r="M247" s="0" t="n">
        <f aca="false">VLOOKUP(D247,LU!$B$2:$O$27,14)</f>
        <v>0</v>
      </c>
      <c r="N247" s="12" t="e">
        <f aca="false">VLOOKUP(C247,LU!A248:O272,15)</f>
        <v>#N/A</v>
      </c>
    </row>
    <row r="248" customFormat="false" ht="15" hidden="false" customHeight="false" outlineLevel="0" collapsed="false">
      <c r="A248" s="0" t="str">
        <f aca="false">_xlfn.CONCAT(B248,D248)</f>
        <v>SILTPT</v>
      </c>
      <c r="B248" s="13" t="str">
        <f aca="false">VLOOKUP(F248,Soil!$A$2:$B$14,2)</f>
        <v>SIL</v>
      </c>
      <c r="C248" s="13" t="n">
        <f aca="false">C223</f>
        <v>22</v>
      </c>
      <c r="D248" s="12" t="str">
        <f aca="false">D223</f>
        <v>TPT</v>
      </c>
      <c r="E248" s="13"/>
      <c r="F248" s="15" t="n">
        <f aca="false">F223+1</f>
        <v>10</v>
      </c>
      <c r="G248" s="2" t="n">
        <f aca="false">IF(VLOOKUP(C248,LU!$A$2:$P$27,15,FALSE())=0,VLOOKUP(B248,Soil!$B$2:$R$14,16,FALSE())/(VLOOKUP(C248,LU!$A$2:$P$27,16,FALSE())),(VLOOKUP(C248,LU!$A$2:$P$27,16,FALSE())))</f>
        <v>19.4</v>
      </c>
      <c r="H248" s="2" t="n">
        <f aca="false">IF(VLOOKUP(C248,LU!$A$2:$O$27,15,FALSE()) = 0,VLOOKUP(B248,Soil!$B$2:R260,17,FALSE()),1)</f>
        <v>0.248</v>
      </c>
      <c r="I248" s="2" t="str">
        <f aca="false">VLOOKUP(B248,[1]Soil!$A$2:$D$60,2,FALSE())</f>
        <v>silt loam</v>
      </c>
      <c r="J248" s="2" t="str">
        <f aca="false">VLOOKUP(B248,[1]Soil!$A$2:$D$60,3,FALSE())</f>
        <v>Prachovitá hlína</v>
      </c>
      <c r="K248" s="2" t="e">
        <f aca="false">VLOOKUP(D248,[1]LU!$A$2:$J$419,4,FALSE())</f>
        <v>#N/A</v>
      </c>
      <c r="L248" s="2" t="e">
        <f aca="false">VLOOKUP(D248,[1]LU!$A$2:$J$419,3,FALSE())</f>
        <v>#N/A</v>
      </c>
      <c r="M248" s="0" t="n">
        <f aca="false">VLOOKUP(D248,LU!$B$2:$O$27,14)</f>
        <v>0</v>
      </c>
      <c r="N248" s="12" t="e">
        <f aca="false">VLOOKUP(C248,LU!A249:O273,15)</f>
        <v>#N/A</v>
      </c>
    </row>
    <row r="249" customFormat="false" ht="15" hidden="false" customHeight="false" outlineLevel="0" collapsed="false">
      <c r="A249" s="0" t="str">
        <f aca="false">_xlfn.CONCAT(B249,D249)</f>
        <v>SILVPT</v>
      </c>
      <c r="B249" s="13" t="str">
        <f aca="false">VLOOKUP(F249,Soil!$A$2:$B$14,2)</f>
        <v>SIL</v>
      </c>
      <c r="C249" s="13" t="n">
        <f aca="false">C224</f>
        <v>23</v>
      </c>
      <c r="D249" s="12" t="str">
        <f aca="false">D224</f>
        <v>VPT</v>
      </c>
      <c r="E249" s="13"/>
      <c r="F249" s="15" t="n">
        <f aca="false">F224+1</f>
        <v>10</v>
      </c>
      <c r="G249" s="2" t="n">
        <f aca="false">IF(VLOOKUP(C249,LU!$A$2:$P$27,15,FALSE())=0,VLOOKUP(B249,Soil!$B$2:$R$14,16,FALSE())/(VLOOKUP(C249,LU!$A$2:$P$27,16,FALSE())),(VLOOKUP(C249,LU!$A$2:$P$27,16,FALSE())))</f>
        <v>100</v>
      </c>
      <c r="H249" s="2" t="n">
        <f aca="false">IF(VLOOKUP(C249,LU!$A$2:$O$27,15,FALSE()) = 0,VLOOKUP(B249,Soil!$B$2:R261,17,FALSE()),1)</f>
        <v>1</v>
      </c>
      <c r="I249" s="2" t="str">
        <f aca="false">VLOOKUP(B249,[1]Soil!$A$2:$D$60,2,FALSE())</f>
        <v>silt loam</v>
      </c>
      <c r="J249" s="2" t="str">
        <f aca="false">VLOOKUP(B249,[1]Soil!$A$2:$D$60,3,FALSE())</f>
        <v>Prachovitá hlína</v>
      </c>
      <c r="K249" s="2" t="e">
        <f aca="false">VLOOKUP(D249,[1]LU!$A$2:$J$419,4,FALSE())</f>
        <v>#N/A</v>
      </c>
      <c r="L249" s="2" t="e">
        <f aca="false">VLOOKUP(D249,[1]LU!$A$2:$J$419,3,FALSE())</f>
        <v>#N/A</v>
      </c>
      <c r="M249" s="0" t="n">
        <f aca="false">VLOOKUP(D249,LU!$B$2:$O$27,14)</f>
        <v>0</v>
      </c>
      <c r="N249" s="12" t="e">
        <f aca="false">VLOOKUP(C249,LU!A250:O274,15)</f>
        <v>#N/A</v>
      </c>
    </row>
    <row r="250" customFormat="false" ht="15" hidden="false" customHeight="false" outlineLevel="0" collapsed="false">
      <c r="A250" s="0" t="str">
        <f aca="false">_xlfn.CONCAT(B250,D250)</f>
        <v>SILMOK</v>
      </c>
      <c r="B250" s="13" t="str">
        <f aca="false">VLOOKUP(F250,Soil!$A$2:$B$14,2)</f>
        <v>SIL</v>
      </c>
      <c r="C250" s="13" t="n">
        <f aca="false">C225</f>
        <v>24</v>
      </c>
      <c r="D250" s="12" t="str">
        <f aca="false">D225</f>
        <v>MOK</v>
      </c>
      <c r="E250" s="13"/>
      <c r="F250" s="15" t="n">
        <f aca="false">F225+1</f>
        <v>10</v>
      </c>
      <c r="G250" s="2" t="n">
        <f aca="false">IF(VLOOKUP(C250,LU!$A$2:$P$27,15,FALSE())=0,VLOOKUP(B250,Soil!$B$2:$R$14,16,FALSE())/(VLOOKUP(C250,LU!$A$2:$P$27,16,FALSE())),(VLOOKUP(C250,LU!$A$2:$P$27,16,FALSE())))</f>
        <v>19.4</v>
      </c>
      <c r="H250" s="2" t="n">
        <f aca="false">IF(VLOOKUP(C250,LU!$A$2:$O$27,15,FALSE()) = 0,VLOOKUP(B250,Soil!$B$2:R262,17,FALSE()),1)</f>
        <v>0.248</v>
      </c>
      <c r="I250" s="2" t="str">
        <f aca="false">VLOOKUP(B250,[1]Soil!$A$2:$D$60,2,FALSE())</f>
        <v>silt loam</v>
      </c>
      <c r="J250" s="2" t="str">
        <f aca="false">VLOOKUP(B250,[1]Soil!$A$2:$D$60,3,FALSE())</f>
        <v>Prachovitá hlína</v>
      </c>
      <c r="K250" s="2" t="e">
        <f aca="false">VLOOKUP(D250,[1]LU!$A$2:$J$419,4,FALSE())</f>
        <v>#N/A</v>
      </c>
      <c r="L250" s="2" t="e">
        <f aca="false">VLOOKUP(D250,[1]LU!$A$2:$J$419,3,FALSE())</f>
        <v>#N/A</v>
      </c>
      <c r="M250" s="0" t="e">
        <f aca="false">VLOOKUP(D250,LU!$B$2:$O$27,14)</f>
        <v>#N/A</v>
      </c>
      <c r="N250" s="12" t="e">
        <f aca="false">VLOOKUP(C250,LU!A251:O275,15)</f>
        <v>#N/A</v>
      </c>
    </row>
    <row r="251" customFormat="false" ht="15" hidden="false" customHeight="false" outlineLevel="0" collapsed="false">
      <c r="A251" s="0" t="str">
        <f aca="false">_xlfn.CONCAT(B251,D251)</f>
        <v>SILRET</v>
      </c>
      <c r="B251" s="13" t="str">
        <f aca="false">VLOOKUP(F251,Soil!$A$2:$B$14,2)</f>
        <v>SIL</v>
      </c>
      <c r="C251" s="13" t="n">
        <f aca="false">C226</f>
        <v>25</v>
      </c>
      <c r="D251" s="12" t="str">
        <f aca="false">D226</f>
        <v>RET</v>
      </c>
      <c r="E251" s="13"/>
      <c r="F251" s="15" t="n">
        <f aca="false">F226+1</f>
        <v>10</v>
      </c>
      <c r="G251" s="2" t="n">
        <f aca="false">IF(VLOOKUP(C251,LU!$A$2:$P$27,15,FALSE())=0,VLOOKUP(B251,Soil!$B$2:$R$14,16,FALSE())/(VLOOKUP(C251,LU!$A$2:$P$27,16,FALSE())),(VLOOKUP(C251,LU!$A$2:$P$27,16,FALSE())))</f>
        <v>19.4</v>
      </c>
      <c r="H251" s="2" t="n">
        <f aca="false">IF(VLOOKUP(C251,LU!$A$2:$O$27,15,FALSE()) = 0,VLOOKUP(B251,Soil!$B$2:R263,17,FALSE()),1)</f>
        <v>0.248</v>
      </c>
      <c r="I251" s="2" t="str">
        <f aca="false">VLOOKUP(B251,[1]Soil!$A$2:$D$60,2,FALSE())</f>
        <v>silt loam</v>
      </c>
      <c r="J251" s="2" t="str">
        <f aca="false">VLOOKUP(B251,[1]Soil!$A$2:$D$60,3,FALSE())</f>
        <v>Prachovitá hlína</v>
      </c>
      <c r="K251" s="2" t="e">
        <f aca="false">VLOOKUP(D251,[1]LU!$A$2:$J$419,4,FALSE())</f>
        <v>#N/A</v>
      </c>
      <c r="L251" s="2" t="e">
        <f aca="false">VLOOKUP(D251,[1]LU!$A$2:$J$419,3,FALSE())</f>
        <v>#N/A</v>
      </c>
      <c r="M251" s="0" t="n">
        <f aca="false">VLOOKUP(D251,LU!$B$2:$O$27,14)</f>
        <v>0</v>
      </c>
      <c r="N251" s="12" t="e">
        <f aca="false">VLOOKUP(C251,LU!A252:O276,15)</f>
        <v>#N/A</v>
      </c>
    </row>
    <row r="252" customFormat="false" ht="15" hidden="false" customHeight="false" outlineLevel="0" collapsed="false">
      <c r="A252" s="0" t="str">
        <f aca="false">_xlfn.CONCAT(B252,D252)</f>
        <v>SICOP</v>
      </c>
      <c r="B252" s="13" t="str">
        <f aca="false">VLOOKUP(F252,Soil!$A$2:$B$14,2)</f>
        <v>SIC</v>
      </c>
      <c r="C252" s="13" t="n">
        <f aca="false">C227</f>
        <v>1</v>
      </c>
      <c r="D252" s="12" t="str">
        <f aca="false">D227</f>
        <v>OP</v>
      </c>
      <c r="E252" s="13"/>
      <c r="F252" s="15" t="n">
        <f aca="false">F227+1</f>
        <v>11</v>
      </c>
      <c r="G252" s="2" t="n">
        <f aca="false">IF(VLOOKUP(C252,LU!$A$2:$P$27,15,FALSE())=0,VLOOKUP(B252,Soil!$B$2:$R$14,16,FALSE())/(VLOOKUP(C252,LU!$A$2:$P$27,16,FALSE())),(VLOOKUP(C252,LU!$A$2:$P$27,16,FALSE())))</f>
        <v>11.5</v>
      </c>
      <c r="H252" s="2" t="n">
        <f aca="false">IF(VLOOKUP(C252,LU!$A$2:$O$27,15,FALSE()) = 0,VLOOKUP(B252,Soil!$B$2:R264,17,FALSE()),1)</f>
        <v>0.305</v>
      </c>
      <c r="I252" s="2" t="str">
        <f aca="false">VLOOKUP(B252,[1]Soil!$A$2:$D$60,2,FALSE())</f>
        <v>silty clay</v>
      </c>
      <c r="J252" s="2" t="str">
        <f aca="false">VLOOKUP(B252,[1]Soil!$A$2:$D$60,3,FALSE())</f>
        <v>Prachovitý jíl</v>
      </c>
      <c r="K252" s="2" t="str">
        <f aca="false">VLOOKUP(D252,[1]LU!$A$2:$J$419,4,FALSE())</f>
        <v>Arable land</v>
      </c>
      <c r="L252" s="2" t="str">
        <f aca="false">VLOOKUP(D252,[1]LU!$A$2:$J$419,3,FALSE())</f>
        <v>orná půda</v>
      </c>
      <c r="M252" s="0" t="n">
        <f aca="false">VLOOKUP(D252,LU!$B$2:$O$27,14)</f>
        <v>0</v>
      </c>
      <c r="N252" s="12" t="e">
        <f aca="false">VLOOKUP(C252,LU!A253:O277,15)</f>
        <v>#N/A</v>
      </c>
    </row>
    <row r="253" customFormat="false" ht="15" hidden="false" customHeight="false" outlineLevel="0" collapsed="false">
      <c r="A253" s="0" t="str">
        <f aca="false">_xlfn.CONCAT(B253,D253)</f>
        <v>SICOPTP</v>
      </c>
      <c r="B253" s="13" t="str">
        <f aca="false">VLOOKUP(F253,Soil!$A$2:$B$14,2)</f>
        <v>SIC</v>
      </c>
      <c r="C253" s="13" t="n">
        <f aca="false">C228</f>
        <v>2</v>
      </c>
      <c r="D253" s="12" t="str">
        <f aca="false">D228</f>
        <v>OPTP</v>
      </c>
      <c r="E253" s="13"/>
      <c r="F253" s="15" t="n">
        <f aca="false">F228+1</f>
        <v>11</v>
      </c>
      <c r="G253" s="2" t="n">
        <f aca="false">IF(VLOOKUP(C253,LU!$A$2:$P$27,15,FALSE())=0,VLOOKUP(B253,Soil!$B$2:$R$14,16,FALSE())/(VLOOKUP(C253,LU!$A$2:$P$27,16,FALSE())),(VLOOKUP(C253,LU!$A$2:$P$27,16,FALSE())))</f>
        <v>23</v>
      </c>
      <c r="H253" s="2" t="n">
        <f aca="false">IF(VLOOKUP(C253,LU!$A$2:$O$27,15,FALSE()) = 0,VLOOKUP(B253,Soil!$B$2:R265,17,FALSE()),1)</f>
        <v>0.305</v>
      </c>
      <c r="I253" s="2" t="str">
        <f aca="false">VLOOKUP(B253,[1]Soil!$A$2:$D$60,2,FALSE())</f>
        <v>silty clay</v>
      </c>
      <c r="J253" s="2" t="str">
        <f aca="false">VLOOKUP(B253,[1]Soil!$A$2:$D$60,3,FALSE())</f>
        <v>Prachovitý jíl</v>
      </c>
      <c r="K253" s="2" t="e">
        <f aca="false">VLOOKUP(D253,[1]LU!$A$2:$J$419,4,FALSE())</f>
        <v>#N/A</v>
      </c>
      <c r="L253" s="2" t="e">
        <f aca="false">VLOOKUP(D253,[1]LU!$A$2:$J$419,3,FALSE())</f>
        <v>#N/A</v>
      </c>
      <c r="M253" s="0" t="n">
        <f aca="false">VLOOKUP(D253,LU!$B$2:$O$27,14)</f>
        <v>0</v>
      </c>
      <c r="N253" s="12" t="e">
        <f aca="false">VLOOKUP(C253,LU!A254:O278,15)</f>
        <v>#N/A</v>
      </c>
    </row>
    <row r="254" customFormat="false" ht="15" hidden="false" customHeight="false" outlineLevel="0" collapsed="false">
      <c r="A254" s="0" t="str">
        <f aca="false">_xlfn.CONCAT(B254,D254)</f>
        <v>SICOPSR</v>
      </c>
      <c r="B254" s="13" t="str">
        <f aca="false">VLOOKUP(F254,Soil!$A$2:$B$14,2)</f>
        <v>SIC</v>
      </c>
      <c r="C254" s="13" t="n">
        <f aca="false">C229</f>
        <v>3</v>
      </c>
      <c r="D254" s="12" t="str">
        <f aca="false">D229</f>
        <v>OPSR</v>
      </c>
      <c r="E254" s="13"/>
      <c r="F254" s="15" t="n">
        <f aca="false">F229+1</f>
        <v>11</v>
      </c>
      <c r="G254" s="2" t="n">
        <f aca="false">IF(VLOOKUP(C254,LU!$A$2:$P$27,15,FALSE())=0,VLOOKUP(B254,Soil!$B$2:$R$14,16,FALSE())/(VLOOKUP(C254,LU!$A$2:$P$27,16,FALSE())),(VLOOKUP(C254,LU!$A$2:$P$27,16,FALSE())))</f>
        <v>9.2</v>
      </c>
      <c r="H254" s="2" t="n">
        <f aca="false">IF(VLOOKUP(C254,LU!$A$2:$O$27,15,FALSE()) = 0,VLOOKUP(B254,Soil!$B$2:R266,17,FALSE()),1)</f>
        <v>0.305</v>
      </c>
      <c r="I254" s="2" t="str">
        <f aca="false">VLOOKUP(B254,[1]Soil!$A$2:$D$60,2,FALSE())</f>
        <v>silty clay</v>
      </c>
      <c r="J254" s="2" t="str">
        <f aca="false">VLOOKUP(B254,[1]Soil!$A$2:$D$60,3,FALSE())</f>
        <v>Prachovitý jíl</v>
      </c>
      <c r="K254" s="2" t="e">
        <f aca="false">VLOOKUP(D254,[1]LU!$A$2:$J$419,4,FALSE())</f>
        <v>#N/A</v>
      </c>
      <c r="L254" s="2" t="e">
        <f aca="false">VLOOKUP(D254,[1]LU!$A$2:$J$419,3,FALSE())</f>
        <v>#N/A</v>
      </c>
      <c r="M254" s="0" t="n">
        <f aca="false">VLOOKUP(D254,LU!$B$2:$O$27,14)</f>
        <v>0</v>
      </c>
      <c r="N254" s="12" t="e">
        <f aca="false">VLOOKUP(C254,LU!A255:O279,15)</f>
        <v>#N/A</v>
      </c>
    </row>
    <row r="255" customFormat="false" ht="15" hidden="false" customHeight="false" outlineLevel="0" collapsed="false">
      <c r="A255" s="0" t="str">
        <f aca="false">_xlfn.CONCAT(B255,D255)</f>
        <v>SICOPUR</v>
      </c>
      <c r="B255" s="13" t="str">
        <f aca="false">VLOOKUP(F255,Soil!$A$2:$B$14,2)</f>
        <v>SIC</v>
      </c>
      <c r="C255" s="13" t="n">
        <f aca="false">C230</f>
        <v>4</v>
      </c>
      <c r="D255" s="12" t="str">
        <f aca="false">D230</f>
        <v>OPUR</v>
      </c>
      <c r="E255" s="13"/>
      <c r="F255" s="15" t="n">
        <f aca="false">F230+1</f>
        <v>11</v>
      </c>
      <c r="G255" s="2" t="n">
        <f aca="false">IF(VLOOKUP(C255,LU!$A$2:$P$27,15,FALSE())=0,VLOOKUP(B255,Soil!$B$2:$R$14,16,FALSE())/(VLOOKUP(C255,LU!$A$2:$P$27,16,FALSE())),(VLOOKUP(C255,LU!$A$2:$P$27,16,FALSE())))</f>
        <v>11.5</v>
      </c>
      <c r="H255" s="2" t="n">
        <f aca="false">IF(VLOOKUP(C255,LU!$A$2:$O$27,15,FALSE()) = 0,VLOOKUP(B255,Soil!$B$2:R267,17,FALSE()),1)</f>
        <v>0.305</v>
      </c>
      <c r="I255" s="2" t="str">
        <f aca="false">VLOOKUP(B255,[1]Soil!$A$2:$D$60,2,FALSE())</f>
        <v>silty clay</v>
      </c>
      <c r="J255" s="2" t="str">
        <f aca="false">VLOOKUP(B255,[1]Soil!$A$2:$D$60,3,FALSE())</f>
        <v>Prachovitý jíl</v>
      </c>
      <c r="K255" s="2" t="e">
        <f aca="false">VLOOKUP(D255,[1]LU!$A$2:$J$419,4,FALSE())</f>
        <v>#N/A</v>
      </c>
      <c r="L255" s="2" t="e">
        <f aca="false">VLOOKUP(D255,[1]LU!$A$2:$J$419,3,FALSE())</f>
        <v>#N/A</v>
      </c>
      <c r="M255" s="0" t="n">
        <f aca="false">VLOOKUP(D255,LU!$B$2:$O$27,14)</f>
        <v>0</v>
      </c>
      <c r="N255" s="12" t="e">
        <f aca="false">VLOOKUP(C255,LU!A256:O280,15)</f>
        <v>#N/A</v>
      </c>
    </row>
    <row r="256" customFormat="false" ht="15" hidden="false" customHeight="false" outlineLevel="0" collapsed="false">
      <c r="A256" s="0" t="str">
        <f aca="false">_xlfn.CONCAT(B256,D256)</f>
        <v>SICOPU</v>
      </c>
      <c r="B256" s="13" t="str">
        <f aca="false">VLOOKUP(F256,Soil!$A$2:$B$14,2)</f>
        <v>SIC</v>
      </c>
      <c r="C256" s="13" t="n">
        <f aca="false">C231</f>
        <v>5</v>
      </c>
      <c r="D256" s="12" t="str">
        <f aca="false">D231</f>
        <v>OPU</v>
      </c>
      <c r="E256" s="13"/>
      <c r="F256" s="15" t="n">
        <f aca="false">F231+1</f>
        <v>11</v>
      </c>
      <c r="G256" s="2" t="n">
        <f aca="false">IF(VLOOKUP(C256,LU!$A$2:$P$27,15,FALSE())=0,VLOOKUP(B256,Soil!$B$2:$R$14,16,FALSE())/(VLOOKUP(C256,LU!$A$2:$P$27,16,FALSE())),(VLOOKUP(C256,LU!$A$2:$P$27,16,FALSE())))</f>
        <v>7.66666666666667</v>
      </c>
      <c r="H256" s="2" t="n">
        <f aca="false">IF(VLOOKUP(C256,LU!$A$2:$O$27,15,FALSE()) = 0,VLOOKUP(B256,Soil!$B$2:R268,17,FALSE()),1)</f>
        <v>0.305</v>
      </c>
      <c r="I256" s="2" t="str">
        <f aca="false">VLOOKUP(B256,[1]Soil!$A$2:$D$60,2,FALSE())</f>
        <v>silty clay</v>
      </c>
      <c r="J256" s="2" t="str">
        <f aca="false">VLOOKUP(B256,[1]Soil!$A$2:$D$60,3,FALSE())</f>
        <v>Prachovitý jíl</v>
      </c>
      <c r="K256" s="2" t="e">
        <f aca="false">VLOOKUP(D256,[1]LU!$A$2:$J$419,4,FALSE())</f>
        <v>#N/A</v>
      </c>
      <c r="L256" s="2" t="e">
        <f aca="false">VLOOKUP(D256,[1]LU!$A$2:$J$419,3,FALSE())</f>
        <v>#N/A</v>
      </c>
      <c r="M256" s="0" t="n">
        <f aca="false">VLOOKUP(D256,LU!$B$2:$O$27,14)</f>
        <v>0</v>
      </c>
      <c r="N256" s="12" t="e">
        <f aca="false">VLOOKUP(C256,LU!A257:O281,15)</f>
        <v>#N/A</v>
      </c>
    </row>
    <row r="257" customFormat="false" ht="15" hidden="false" customHeight="false" outlineLevel="0" collapsed="false">
      <c r="A257" s="0" t="str">
        <f aca="false">_xlfn.CONCAT(B257,D257)</f>
        <v>SICTP</v>
      </c>
      <c r="B257" s="13" t="str">
        <f aca="false">VLOOKUP(F257,Soil!$A$2:$B$14,2)</f>
        <v>SIC</v>
      </c>
      <c r="C257" s="13" t="n">
        <f aca="false">C232</f>
        <v>6</v>
      </c>
      <c r="D257" s="12" t="str">
        <f aca="false">D232</f>
        <v>TP</v>
      </c>
      <c r="E257" s="13"/>
      <c r="F257" s="15" t="n">
        <f aca="false">F232+1</f>
        <v>11</v>
      </c>
      <c r="G257" s="2" t="n">
        <f aca="false">IF(VLOOKUP(C257,LU!$A$2:$P$27,15,FALSE())=0,VLOOKUP(B257,Soil!$B$2:$R$14,16,FALSE())/(VLOOKUP(C257,LU!$A$2:$P$27,16,FALSE())),(VLOOKUP(C257,LU!$A$2:$P$27,16,FALSE())))</f>
        <v>23</v>
      </c>
      <c r="H257" s="2" t="n">
        <f aca="false">IF(VLOOKUP(C257,LU!$A$2:$O$27,15,FALSE()) = 0,VLOOKUP(B257,Soil!$B$2:R269,17,FALSE()),1)</f>
        <v>0.305</v>
      </c>
      <c r="I257" s="2" t="str">
        <f aca="false">VLOOKUP(B257,[1]Soil!$A$2:$D$60,2,FALSE())</f>
        <v>silty clay</v>
      </c>
      <c r="J257" s="2" t="str">
        <f aca="false">VLOOKUP(B257,[1]Soil!$A$2:$D$60,3,FALSE())</f>
        <v>Prachovitý jíl</v>
      </c>
      <c r="K257" s="2" t="str">
        <f aca="false">VLOOKUP(D257,[1]LU!$A$2:$J$419,4,FALSE())</f>
        <v>Grass</v>
      </c>
      <c r="L257" s="2" t="str">
        <f aca="false">VLOOKUP(D257,[1]LU!$A$2:$J$419,3,FALSE())</f>
        <v>travní porost</v>
      </c>
      <c r="M257" s="0" t="n">
        <f aca="false">VLOOKUP(D257,LU!$B$2:$O$27,14)</f>
        <v>0</v>
      </c>
      <c r="N257" s="12" t="e">
        <f aca="false">VLOOKUP(C257,LU!A258:O282,15)</f>
        <v>#N/A</v>
      </c>
    </row>
    <row r="258" customFormat="false" ht="15" hidden="false" customHeight="false" outlineLevel="0" collapsed="false">
      <c r="A258" s="0" t="str">
        <f aca="false">_xlfn.CONCAT(B258,D258)</f>
        <v>SICLP</v>
      </c>
      <c r="B258" s="13" t="str">
        <f aca="false">VLOOKUP(F258,Soil!$A$2:$B$14,2)</f>
        <v>SIC</v>
      </c>
      <c r="C258" s="13" t="n">
        <f aca="false">C233</f>
        <v>7</v>
      </c>
      <c r="D258" s="12" t="str">
        <f aca="false">D233</f>
        <v>LP</v>
      </c>
      <c r="E258" s="13"/>
      <c r="F258" s="15" t="n">
        <f aca="false">F233+1</f>
        <v>11</v>
      </c>
      <c r="G258" s="2" t="n">
        <f aca="false">IF(VLOOKUP(C258,LU!$A$2:$P$27,15,FALSE())=0,VLOOKUP(B258,Soil!$B$2:$R$14,16,FALSE())/(VLOOKUP(C258,LU!$A$2:$P$27,16,FALSE())),(VLOOKUP(C258,LU!$A$2:$P$27,16,FALSE())))</f>
        <v>23</v>
      </c>
      <c r="H258" s="2" t="n">
        <f aca="false">IF(VLOOKUP(C258,LU!$A$2:$O$27,15,FALSE()) = 0,VLOOKUP(B258,Soil!$B$2:R270,17,FALSE()),1)</f>
        <v>0.305</v>
      </c>
      <c r="I258" s="2" t="str">
        <f aca="false">VLOOKUP(B258,[1]Soil!$A$2:$D$60,2,FALSE())</f>
        <v>silty clay</v>
      </c>
      <c r="J258" s="2" t="str">
        <f aca="false">VLOOKUP(B258,[1]Soil!$A$2:$D$60,3,FALSE())</f>
        <v>Prachovitý jíl</v>
      </c>
      <c r="K258" s="2" t="str">
        <f aca="false">VLOOKUP(D258,[1]LU!$A$2:$J$419,4,FALSE())</f>
        <v>Forest</v>
      </c>
      <c r="L258" s="2" t="str">
        <f aca="false">VLOOKUP(D258,[1]LU!$A$2:$J$419,3,FALSE())</f>
        <v>lesní porost</v>
      </c>
      <c r="M258" s="0" t="e">
        <f aca="false">VLOOKUP(D258,LU!$B$2:$O$27,14)</f>
        <v>#N/A</v>
      </c>
      <c r="N258" s="12" t="e">
        <f aca="false">VLOOKUP(C258,LU!A259:O283,15)</f>
        <v>#N/A</v>
      </c>
    </row>
    <row r="259" customFormat="false" ht="15" hidden="false" customHeight="false" outlineLevel="0" collapsed="false">
      <c r="A259" s="0" t="str">
        <f aca="false">_xlfn.CONCAT(B259,D259)</f>
        <v>SICLPL</v>
      </c>
      <c r="B259" s="13" t="str">
        <f aca="false">VLOOKUP(F259,Soil!$A$2:$B$14,2)</f>
        <v>SIC</v>
      </c>
      <c r="C259" s="13" t="n">
        <f aca="false">C234</f>
        <v>8</v>
      </c>
      <c r="D259" s="12" t="str">
        <f aca="false">D234</f>
        <v>LPL</v>
      </c>
      <c r="E259" s="13"/>
      <c r="F259" s="15" t="n">
        <f aca="false">F234+1</f>
        <v>11</v>
      </c>
      <c r="G259" s="2" t="n">
        <f aca="false">IF(VLOOKUP(C259,LU!$A$2:$P$27,15,FALSE())=0,VLOOKUP(B259,Soil!$B$2:$R$14,16,FALSE())/(VLOOKUP(C259,LU!$A$2:$P$27,16,FALSE())),(VLOOKUP(C259,LU!$A$2:$P$27,16,FALSE())))</f>
        <v>23</v>
      </c>
      <c r="H259" s="2" t="n">
        <f aca="false">IF(VLOOKUP(C259,LU!$A$2:$O$27,15,FALSE()) = 0,VLOOKUP(B259,Soil!$B$2:R271,17,FALSE()),1)</f>
        <v>0.305</v>
      </c>
      <c r="I259" s="2" t="str">
        <f aca="false">VLOOKUP(B259,[1]Soil!$A$2:$D$60,2,FALSE())</f>
        <v>silty clay</v>
      </c>
      <c r="J259" s="2" t="str">
        <f aca="false">VLOOKUP(B259,[1]Soil!$A$2:$D$60,3,FALSE())</f>
        <v>Prachovitý jíl</v>
      </c>
      <c r="K259" s="2" t="e">
        <f aca="false">VLOOKUP(D259,[1]LU!$A$2:$J$419,4,FALSE())</f>
        <v>#N/A</v>
      </c>
      <c r="L259" s="2" t="e">
        <f aca="false">VLOOKUP(D259,[1]LU!$A$2:$J$419,3,FALSE())</f>
        <v>#N/A</v>
      </c>
      <c r="M259" s="0" t="e">
        <f aca="false">VLOOKUP(D259,LU!$B$2:$O$27,14)</f>
        <v>#N/A</v>
      </c>
      <c r="N259" s="12" t="e">
        <f aca="false">VLOOKUP(C259,LU!A260:O284,15)</f>
        <v>#N/A</v>
      </c>
    </row>
    <row r="260" customFormat="false" ht="15" hidden="false" customHeight="false" outlineLevel="0" collapsed="false">
      <c r="A260" s="0" t="str">
        <f aca="false">_xlfn.CONCAT(B260,D260)</f>
        <v>SICLPJ</v>
      </c>
      <c r="B260" s="13" t="str">
        <f aca="false">VLOOKUP(F260,Soil!$A$2:$B$14,2)</f>
        <v>SIC</v>
      </c>
      <c r="C260" s="13" t="n">
        <f aca="false">C235</f>
        <v>9</v>
      </c>
      <c r="D260" s="12" t="str">
        <f aca="false">D235</f>
        <v>LPJ</v>
      </c>
      <c r="E260" s="13"/>
      <c r="F260" s="15" t="n">
        <f aca="false">F235+1</f>
        <v>11</v>
      </c>
      <c r="G260" s="2" t="n">
        <f aca="false">IF(VLOOKUP(C260,LU!$A$2:$P$27,15,FALSE())=0,VLOOKUP(B260,Soil!$B$2:$R$14,16,FALSE())/(VLOOKUP(C260,LU!$A$2:$P$27,16,FALSE())),(VLOOKUP(C260,LU!$A$2:$P$27,16,FALSE())))</f>
        <v>23</v>
      </c>
      <c r="H260" s="2" t="n">
        <f aca="false">IF(VLOOKUP(C260,LU!$A$2:$O$27,15,FALSE()) = 0,VLOOKUP(B260,Soil!$B$2:R272,17,FALSE()),1)</f>
        <v>0.305</v>
      </c>
      <c r="I260" s="2" t="str">
        <f aca="false">VLOOKUP(B260,[1]Soil!$A$2:$D$60,2,FALSE())</f>
        <v>silty clay</v>
      </c>
      <c r="J260" s="2" t="str">
        <f aca="false">VLOOKUP(B260,[1]Soil!$A$2:$D$60,3,FALSE())</f>
        <v>Prachovitý jíl</v>
      </c>
      <c r="K260" s="2" t="e">
        <f aca="false">VLOOKUP(D260,[1]LU!$A$2:$J$419,4,FALSE())</f>
        <v>#N/A</v>
      </c>
      <c r="L260" s="2" t="e">
        <f aca="false">VLOOKUP(D260,[1]LU!$A$2:$J$419,3,FALSE())</f>
        <v>#N/A</v>
      </c>
      <c r="M260" s="0" t="e">
        <f aca="false">VLOOKUP(D260,LU!$B$2:$O$27,14)</f>
        <v>#N/A</v>
      </c>
      <c r="N260" s="12" t="e">
        <f aca="false">VLOOKUP(C260,LU!A261:O285,15)</f>
        <v>#N/A</v>
      </c>
    </row>
    <row r="261" customFormat="false" ht="15" hidden="false" customHeight="false" outlineLevel="0" collapsed="false">
      <c r="A261" s="0" t="str">
        <f aca="false">_xlfn.CONCAT(B261,D261)</f>
        <v>SICLPS</v>
      </c>
      <c r="B261" s="13" t="str">
        <f aca="false">VLOOKUP(F261,Soil!$A$2:$B$14,2)</f>
        <v>SIC</v>
      </c>
      <c r="C261" s="13" t="n">
        <f aca="false">C236</f>
        <v>10</v>
      </c>
      <c r="D261" s="12" t="str">
        <f aca="false">D236</f>
        <v>LPS</v>
      </c>
      <c r="E261" s="13"/>
      <c r="F261" s="15" t="n">
        <f aca="false">F236+1</f>
        <v>11</v>
      </c>
      <c r="G261" s="2" t="n">
        <f aca="false">IF(VLOOKUP(C261,LU!$A$2:$P$27,15,FALSE())=0,VLOOKUP(B261,Soil!$B$2:$R$14,16,FALSE())/(VLOOKUP(C261,LU!$A$2:$P$27,16,FALSE())),(VLOOKUP(C261,LU!$A$2:$P$27,16,FALSE())))</f>
        <v>23</v>
      </c>
      <c r="H261" s="2" t="n">
        <f aca="false">IF(VLOOKUP(C261,LU!$A$2:$O$27,15,FALSE()) = 0,VLOOKUP(B261,Soil!$B$2:R273,17,FALSE()),1)</f>
        <v>0.305</v>
      </c>
      <c r="I261" s="2" t="str">
        <f aca="false">VLOOKUP(B261,[1]Soil!$A$2:$D$60,2,FALSE())</f>
        <v>silty clay</v>
      </c>
      <c r="J261" s="2" t="str">
        <f aca="false">VLOOKUP(B261,[1]Soil!$A$2:$D$60,3,FALSE())</f>
        <v>Prachovitý jíl</v>
      </c>
      <c r="K261" s="2" t="e">
        <f aca="false">VLOOKUP(D261,[1]LU!$A$2:$J$419,4,FALSE())</f>
        <v>#N/A</v>
      </c>
      <c r="L261" s="2" t="e">
        <f aca="false">VLOOKUP(D261,[1]LU!$A$2:$J$419,3,FALSE())</f>
        <v>#N/A</v>
      </c>
      <c r="M261" s="0" t="e">
        <f aca="false">VLOOKUP(D261,LU!$B$2:$O$27,14)</f>
        <v>#N/A</v>
      </c>
      <c r="N261" s="12" t="e">
        <f aca="false">VLOOKUP(C261,LU!A262:O286,15)</f>
        <v>#N/A</v>
      </c>
    </row>
    <row r="262" customFormat="false" ht="15" hidden="false" customHeight="false" outlineLevel="0" collapsed="false">
      <c r="A262" s="0" t="str">
        <f aca="false">_xlfn.CONCAT(B262,D262)</f>
        <v>SICLPK</v>
      </c>
      <c r="B262" s="13" t="str">
        <f aca="false">VLOOKUP(F262,Soil!$A$2:$B$14,2)</f>
        <v>SIC</v>
      </c>
      <c r="C262" s="13" t="n">
        <f aca="false">C237</f>
        <v>11</v>
      </c>
      <c r="D262" s="12" t="str">
        <f aca="false">D237</f>
        <v>LPK</v>
      </c>
      <c r="E262" s="13"/>
      <c r="F262" s="15" t="n">
        <f aca="false">F237+1</f>
        <v>11</v>
      </c>
      <c r="G262" s="2" t="n">
        <f aca="false">IF(VLOOKUP(C262,LU!$A$2:$P$27,15,FALSE())=0,VLOOKUP(B262,Soil!$B$2:$R$14,16,FALSE())/(VLOOKUP(C262,LU!$A$2:$P$27,16,FALSE())),(VLOOKUP(C262,LU!$A$2:$P$27,16,FALSE())))</f>
        <v>23</v>
      </c>
      <c r="H262" s="2" t="n">
        <f aca="false">IF(VLOOKUP(C262,LU!$A$2:$O$27,15,FALSE()) = 0,VLOOKUP(B262,Soil!$B$2:R274,17,FALSE()),1)</f>
        <v>0.305</v>
      </c>
      <c r="I262" s="2" t="str">
        <f aca="false">VLOOKUP(B262,[1]Soil!$A$2:$D$60,2,FALSE())</f>
        <v>silty clay</v>
      </c>
      <c r="J262" s="2" t="str">
        <f aca="false">VLOOKUP(B262,[1]Soil!$A$2:$D$60,3,FALSE())</f>
        <v>Prachovitý jíl</v>
      </c>
      <c r="K262" s="2" t="e">
        <f aca="false">VLOOKUP(D262,[1]LU!$A$2:$J$419,4,FALSE())</f>
        <v>#N/A</v>
      </c>
      <c r="L262" s="2" t="e">
        <f aca="false">VLOOKUP(D262,[1]LU!$A$2:$J$419,3,FALSE())</f>
        <v>#N/A</v>
      </c>
      <c r="M262" s="0" t="e">
        <f aca="false">VLOOKUP(D262,LU!$B$2:$O$27,14)</f>
        <v>#N/A</v>
      </c>
      <c r="N262" s="12" t="e">
        <f aca="false">VLOOKUP(C262,LU!A263:O287,15)</f>
        <v>#N/A</v>
      </c>
    </row>
    <row r="263" customFormat="false" ht="15" hidden="false" customHeight="false" outlineLevel="0" collapsed="false">
      <c r="A263" s="0" t="str">
        <f aca="false">_xlfn.CONCAT(B263,D263)</f>
        <v>SICAZP</v>
      </c>
      <c r="B263" s="13" t="str">
        <f aca="false">VLOOKUP(F263,Soil!$A$2:$B$14,2)</f>
        <v>SIC</v>
      </c>
      <c r="C263" s="13" t="n">
        <f aca="false">C238</f>
        <v>12</v>
      </c>
      <c r="D263" s="12" t="str">
        <f aca="false">D238</f>
        <v>AZP</v>
      </c>
      <c r="E263" s="13"/>
      <c r="F263" s="15" t="n">
        <f aca="false">F238+1</f>
        <v>11</v>
      </c>
      <c r="G263" s="2" t="n">
        <f aca="false">IF(VLOOKUP(C263,LU!$A$2:$P$27,15,FALSE())=0,VLOOKUP(B263,Soil!$B$2:$R$14,16,FALSE())/(VLOOKUP(C263,LU!$A$2:$P$27,16,FALSE())),(VLOOKUP(C263,LU!$A$2:$P$27,16,FALSE())))</f>
        <v>100</v>
      </c>
      <c r="H263" s="2" t="n">
        <f aca="false">IF(VLOOKUP(C263,LU!$A$2:$O$27,15,FALSE()) = 0,VLOOKUP(B263,Soil!$B$2:R275,17,FALSE()),1)</f>
        <v>1</v>
      </c>
      <c r="I263" s="2" t="str">
        <f aca="false">VLOOKUP(B263,[1]Soil!$A$2:$D$60,2,FALSE())</f>
        <v>silty clay</v>
      </c>
      <c r="J263" s="2" t="str">
        <f aca="false">VLOOKUP(B263,[1]Soil!$A$2:$D$60,3,FALSE())</f>
        <v>Prachovitý jíl</v>
      </c>
      <c r="K263" s="2" t="str">
        <f aca="false">VLOOKUP(D263,[1]LU!$A$2:$J$419,4,FALSE())</f>
        <v>Anthropogenic impermeable surfaces</v>
      </c>
      <c r="L263" s="2" t="str">
        <f aca="false">VLOOKUP(D263,[1]LU!$A$2:$J$419,3,FALSE())</f>
        <v>antropogenní a zpevněné plochy</v>
      </c>
      <c r="M263" s="0" t="e">
        <f aca="false">VLOOKUP(D263,LU!$B$2:$O$27,14)</f>
        <v>#N/A</v>
      </c>
      <c r="N263" s="12" t="e">
        <f aca="false">VLOOKUP(C263,LU!A264:O288,15)</f>
        <v>#N/A</v>
      </c>
    </row>
    <row r="264" customFormat="false" ht="15" hidden="false" customHeight="false" outlineLevel="0" collapsed="false">
      <c r="A264" s="0" t="str">
        <f aca="false">_xlfn.CONCAT(B264,D264)</f>
        <v>SICAZPN</v>
      </c>
      <c r="B264" s="13" t="str">
        <f aca="false">VLOOKUP(F264,Soil!$A$2:$B$14,2)</f>
        <v>SIC</v>
      </c>
      <c r="C264" s="13" t="n">
        <f aca="false">C239</f>
        <v>13</v>
      </c>
      <c r="D264" s="12" t="str">
        <f aca="false">D239</f>
        <v>AZPN</v>
      </c>
      <c r="E264" s="13"/>
      <c r="F264" s="15" t="n">
        <f aca="false">F239+1</f>
        <v>11</v>
      </c>
      <c r="G264" s="2" t="n">
        <f aca="false">IF(VLOOKUP(C264,LU!$A$2:$P$27,15,FALSE())=0,VLOOKUP(B264,Soil!$B$2:$R$14,16,FALSE())/(VLOOKUP(C264,LU!$A$2:$P$27,16,FALSE())),(VLOOKUP(C264,LU!$A$2:$P$27,16,FALSE())))</f>
        <v>100</v>
      </c>
      <c r="H264" s="2" t="n">
        <f aca="false">IF(VLOOKUP(C264,LU!$A$2:$O$27,15,FALSE()) = 0,VLOOKUP(B264,Soil!$B$2:R276,17,FALSE()),1)</f>
        <v>1</v>
      </c>
      <c r="I264" s="2" t="str">
        <f aca="false">VLOOKUP(B264,[1]Soil!$A$2:$D$60,2,FALSE())</f>
        <v>silty clay</v>
      </c>
      <c r="J264" s="2" t="str">
        <f aca="false">VLOOKUP(B264,[1]Soil!$A$2:$D$60,3,FALSE())</f>
        <v>Prachovitý jíl</v>
      </c>
      <c r="K264" s="2" t="e">
        <f aca="false">VLOOKUP(D264,[1]LU!$A$2:$J$419,4,FALSE())</f>
        <v>#N/A</v>
      </c>
      <c r="L264" s="2" t="e">
        <f aca="false">VLOOKUP(D264,[1]LU!$A$2:$J$419,3,FALSE())</f>
        <v>#N/A</v>
      </c>
      <c r="M264" s="0" t="e">
        <f aca="false">VLOOKUP(D264,LU!$B$2:$O$27,14)</f>
        <v>#N/A</v>
      </c>
      <c r="N264" s="12" t="e">
        <f aca="false">VLOOKUP(C264,LU!A265:O289,15)</f>
        <v>#N/A</v>
      </c>
    </row>
    <row r="265" customFormat="false" ht="15" hidden="false" customHeight="false" outlineLevel="0" collapsed="false">
      <c r="A265" s="0" t="str">
        <f aca="false">_xlfn.CONCAT(B265,D265)</f>
        <v>SICAZPPL</v>
      </c>
      <c r="B265" s="13" t="str">
        <f aca="false">VLOOKUP(F265,Soil!$A$2:$B$14,2)</f>
        <v>SIC</v>
      </c>
      <c r="C265" s="13" t="n">
        <f aca="false">C240</f>
        <v>14</v>
      </c>
      <c r="D265" s="12" t="str">
        <f aca="false">D240</f>
        <v>AZPPL</v>
      </c>
      <c r="E265" s="13"/>
      <c r="F265" s="15" t="n">
        <f aca="false">F240+1</f>
        <v>11</v>
      </c>
      <c r="G265" s="2" t="n">
        <f aca="false">IF(VLOOKUP(C265,LU!$A$2:$P$27,15,FALSE())=0,VLOOKUP(B265,Soil!$B$2:$R$14,16,FALSE())/(VLOOKUP(C265,LU!$A$2:$P$27,16,FALSE())),(VLOOKUP(C265,LU!$A$2:$P$27,16,FALSE())))</f>
        <v>0.23</v>
      </c>
      <c r="H265" s="2" t="n">
        <f aca="false">IF(VLOOKUP(C265,LU!$A$2:$O$27,15,FALSE()) = 0,VLOOKUP(B265,Soil!$B$2:R277,17,FALSE()),1)</f>
        <v>0.305</v>
      </c>
      <c r="I265" s="2" t="str">
        <f aca="false">VLOOKUP(B265,[1]Soil!$A$2:$D$60,2,FALSE())</f>
        <v>silty clay</v>
      </c>
      <c r="J265" s="2" t="str">
        <f aca="false">VLOOKUP(B265,[1]Soil!$A$2:$D$60,3,FALSE())</f>
        <v>Prachovitý jíl</v>
      </c>
      <c r="K265" s="2" t="e">
        <f aca="false">VLOOKUP(D265,[1]LU!$A$2:$J$419,4,FALSE())</f>
        <v>#N/A</v>
      </c>
      <c r="L265" s="2" t="e">
        <f aca="false">VLOOKUP(D265,[1]LU!$A$2:$J$419,3,FALSE())</f>
        <v>#N/A</v>
      </c>
      <c r="M265" s="0" t="e">
        <f aca="false">VLOOKUP(D265,LU!$B$2:$O$27,14)</f>
        <v>#N/A</v>
      </c>
      <c r="N265" s="12" t="e">
        <f aca="false">VLOOKUP(C265,LU!A266:O290,15)</f>
        <v>#N/A</v>
      </c>
    </row>
    <row r="266" customFormat="false" ht="15" hidden="false" customHeight="false" outlineLevel="0" collapsed="false">
      <c r="A266" s="0" t="str">
        <f aca="false">_xlfn.CONCAT(B266,D266)</f>
        <v>SICAZPP</v>
      </c>
      <c r="B266" s="13" t="str">
        <f aca="false">VLOOKUP(F266,Soil!$A$2:$B$14,2)</f>
        <v>SIC</v>
      </c>
      <c r="C266" s="13" t="n">
        <f aca="false">C241</f>
        <v>15</v>
      </c>
      <c r="D266" s="12" t="str">
        <f aca="false">D241</f>
        <v>AZPP</v>
      </c>
      <c r="E266" s="13"/>
      <c r="F266" s="15" t="n">
        <f aca="false">F241+1</f>
        <v>11</v>
      </c>
      <c r="G266" s="2" t="n">
        <f aca="false">IF(VLOOKUP(C266,LU!$A$2:$P$27,15,FALSE())=0,VLOOKUP(B266,Soil!$B$2:$R$14,16,FALSE())/(VLOOKUP(C266,LU!$A$2:$P$27,16,FALSE())),(VLOOKUP(C266,LU!$A$2:$P$27,16,FALSE())))</f>
        <v>23</v>
      </c>
      <c r="H266" s="2" t="n">
        <f aca="false">IF(VLOOKUP(C266,LU!$A$2:$O$27,15,FALSE()) = 0,VLOOKUP(B266,Soil!$B$2:R278,17,FALSE()),1)</f>
        <v>0.305</v>
      </c>
      <c r="I266" s="2" t="str">
        <f aca="false">VLOOKUP(B266,[1]Soil!$A$2:$D$60,2,FALSE())</f>
        <v>silty clay</v>
      </c>
      <c r="J266" s="2" t="str">
        <f aca="false">VLOOKUP(B266,[1]Soil!$A$2:$D$60,3,FALSE())</f>
        <v>Prachovitý jíl</v>
      </c>
      <c r="K266" s="2" t="e">
        <f aca="false">VLOOKUP(D266,[1]LU!$A$2:$J$419,4,FALSE())</f>
        <v>#N/A</v>
      </c>
      <c r="L266" s="2" t="e">
        <f aca="false">VLOOKUP(D266,[1]LU!$A$2:$J$419,3,FALSE())</f>
        <v>#N/A</v>
      </c>
      <c r="M266" s="0" t="e">
        <f aca="false">VLOOKUP(D266,LU!$B$2:$O$27,14)</f>
        <v>#N/A</v>
      </c>
      <c r="N266" s="12" t="e">
        <f aca="false">VLOOKUP(C266,LU!A267:O291,15)</f>
        <v>#N/A</v>
      </c>
    </row>
    <row r="267" customFormat="false" ht="15" hidden="false" customHeight="false" outlineLevel="0" collapsed="false">
      <c r="A267" s="0" t="str">
        <f aca="false">_xlfn.CONCAT(B267,D267)</f>
        <v>SICETK</v>
      </c>
      <c r="B267" s="13" t="str">
        <f aca="false">VLOOKUP(F267,Soil!$A$2:$B$14,2)</f>
        <v>SIC</v>
      </c>
      <c r="C267" s="13" t="n">
        <f aca="false">C242</f>
        <v>16</v>
      </c>
      <c r="D267" s="12" t="str">
        <f aca="false">D242</f>
        <v>ETK</v>
      </c>
      <c r="E267" s="13"/>
      <c r="F267" s="15" t="n">
        <f aca="false">F242+1</f>
        <v>11</v>
      </c>
      <c r="G267" s="2" t="n">
        <f aca="false">IF(VLOOKUP(C267,LU!$A$2:$P$27,15,FALSE())=0,VLOOKUP(B267,Soil!$B$2:$R$14,16,FALSE())/(VLOOKUP(C267,LU!$A$2:$P$27,16,FALSE())),(VLOOKUP(C267,LU!$A$2:$P$27,16,FALSE())))</f>
        <v>23</v>
      </c>
      <c r="H267" s="2" t="n">
        <f aca="false">IF(VLOOKUP(C267,LU!$A$2:$O$27,15,FALSE()) = 0,VLOOKUP(B267,Soil!$B$2:R279,17,FALSE()),1)</f>
        <v>0.305</v>
      </c>
      <c r="I267" s="2" t="str">
        <f aca="false">VLOOKUP(B267,[1]Soil!$A$2:$D$60,2,FALSE())</f>
        <v>silty clay</v>
      </c>
      <c r="J267" s="2" t="str">
        <f aca="false">VLOOKUP(B267,[1]Soil!$A$2:$D$60,3,FALSE())</f>
        <v>Prachovitý jíl</v>
      </c>
      <c r="K267" s="2" t="str">
        <f aca="false">VLOOKUP(D267,[1]LU!$A$2:$J$419,4,FALSE())</f>
        <v>Extensive vegetation</v>
      </c>
      <c r="L267" s="2" t="str">
        <f aca="false">VLOOKUP(D267,[1]LU!$A$2:$J$419,3,FALSE())</f>
        <v>extenzivní smíšené porosty</v>
      </c>
      <c r="M267" s="0" t="e">
        <f aca="false">VLOOKUP(D267,LU!$B$2:$O$27,14)</f>
        <v>#N/A</v>
      </c>
      <c r="N267" s="12" t="e">
        <f aca="false">VLOOKUP(C267,LU!A268:O292,15)</f>
        <v>#N/A</v>
      </c>
    </row>
    <row r="268" customFormat="false" ht="15" hidden="false" customHeight="false" outlineLevel="0" collapsed="false">
      <c r="A268" s="0" t="str">
        <f aca="false">_xlfn.CONCAT(B268,D268)</f>
        <v>SICETK1</v>
      </c>
      <c r="B268" s="13" t="str">
        <f aca="false">VLOOKUP(F268,Soil!$A$2:$B$14,2)</f>
        <v>SIC</v>
      </c>
      <c r="C268" s="13" t="n">
        <f aca="false">C243</f>
        <v>17</v>
      </c>
      <c r="D268" s="12" t="str">
        <f aca="false">D243</f>
        <v>ETK1</v>
      </c>
      <c r="E268" s="13"/>
      <c r="F268" s="15" t="n">
        <f aca="false">F243+1</f>
        <v>11</v>
      </c>
      <c r="G268" s="2" t="n">
        <f aca="false">IF(VLOOKUP(C268,LU!$A$2:$P$27,15,FALSE())=0,VLOOKUP(B268,Soil!$B$2:$R$14,16,FALSE())/(VLOOKUP(C268,LU!$A$2:$P$27,16,FALSE())),(VLOOKUP(C268,LU!$A$2:$P$27,16,FALSE())))</f>
        <v>23</v>
      </c>
      <c r="H268" s="2" t="n">
        <f aca="false">IF(VLOOKUP(C268,LU!$A$2:$O$27,15,FALSE()) = 0,VLOOKUP(B268,Soil!$B$2:R280,17,FALSE()),1)</f>
        <v>0.305</v>
      </c>
      <c r="I268" s="2" t="str">
        <f aca="false">VLOOKUP(B268,[1]Soil!$A$2:$D$60,2,FALSE())</f>
        <v>silty clay</v>
      </c>
      <c r="J268" s="2" t="str">
        <f aca="false">VLOOKUP(B268,[1]Soil!$A$2:$D$60,3,FALSE())</f>
        <v>Prachovitý jíl</v>
      </c>
      <c r="K268" s="2" t="e">
        <f aca="false">VLOOKUP(D268,[1]LU!$A$2:$J$419,4,FALSE())</f>
        <v>#N/A</v>
      </c>
      <c r="L268" s="2" t="e">
        <f aca="false">VLOOKUP(D268,[1]LU!$A$2:$J$419,3,FALSE())</f>
        <v>#N/A</v>
      </c>
      <c r="M268" s="0" t="e">
        <f aca="false">VLOOKUP(D268,LU!$B$2:$O$27,14)</f>
        <v>#N/A</v>
      </c>
      <c r="N268" s="12" t="e">
        <f aca="false">VLOOKUP(C268,LU!A269:O293,15)</f>
        <v>#N/A</v>
      </c>
    </row>
    <row r="269" customFormat="false" ht="15" hidden="false" customHeight="false" outlineLevel="0" collapsed="false">
      <c r="A269" s="0" t="str">
        <f aca="false">_xlfn.CONCAT(B269,D269)</f>
        <v>SICETK2</v>
      </c>
      <c r="B269" s="13" t="str">
        <f aca="false">VLOOKUP(F269,Soil!$A$2:$B$14,2)</f>
        <v>SIC</v>
      </c>
      <c r="C269" s="13" t="n">
        <f aca="false">C244</f>
        <v>18</v>
      </c>
      <c r="D269" s="12" t="str">
        <f aca="false">D244</f>
        <v>ETK2</v>
      </c>
      <c r="E269" s="13"/>
      <c r="F269" s="15" t="n">
        <f aca="false">F244+1</f>
        <v>11</v>
      </c>
      <c r="G269" s="2" t="n">
        <f aca="false">IF(VLOOKUP(C269,LU!$A$2:$P$27,15,FALSE())=0,VLOOKUP(B269,Soil!$B$2:$R$14,16,FALSE())/(VLOOKUP(C269,LU!$A$2:$P$27,16,FALSE())),(VLOOKUP(C269,LU!$A$2:$P$27,16,FALSE())))</f>
        <v>23</v>
      </c>
      <c r="H269" s="2" t="n">
        <f aca="false">IF(VLOOKUP(C269,LU!$A$2:$O$27,15,FALSE()) = 0,VLOOKUP(B269,Soil!$B$2:R281,17,FALSE()),1)</f>
        <v>0.305</v>
      </c>
      <c r="I269" s="2" t="str">
        <f aca="false">VLOOKUP(B269,[1]Soil!$A$2:$D$60,2,FALSE())</f>
        <v>silty clay</v>
      </c>
      <c r="J269" s="2" t="str">
        <f aca="false">VLOOKUP(B269,[1]Soil!$A$2:$D$60,3,FALSE())</f>
        <v>Prachovitý jíl</v>
      </c>
      <c r="K269" s="2" t="e">
        <f aca="false">VLOOKUP(D269,[1]LU!$A$2:$J$419,4,FALSE())</f>
        <v>#N/A</v>
      </c>
      <c r="L269" s="2" t="e">
        <f aca="false">VLOOKUP(D269,[1]LU!$A$2:$J$419,3,FALSE())</f>
        <v>#N/A</v>
      </c>
      <c r="M269" s="0" t="e">
        <f aca="false">VLOOKUP(D269,LU!$B$2:$O$27,14)</f>
        <v>#N/A</v>
      </c>
      <c r="N269" s="12" t="e">
        <f aca="false">VLOOKUP(C269,LU!A270:O294,15)</f>
        <v>#N/A</v>
      </c>
    </row>
    <row r="270" customFormat="false" ht="15" hidden="false" customHeight="false" outlineLevel="0" collapsed="false">
      <c r="A270" s="0" t="str">
        <f aca="false">_xlfn.CONCAT(B270,D270)</f>
        <v>SICETK3</v>
      </c>
      <c r="B270" s="13" t="str">
        <f aca="false">VLOOKUP(F270,Soil!$A$2:$B$14,2)</f>
        <v>SIC</v>
      </c>
      <c r="C270" s="13" t="n">
        <f aca="false">C245</f>
        <v>19</v>
      </c>
      <c r="D270" s="12" t="str">
        <f aca="false">D245</f>
        <v>ETK3</v>
      </c>
      <c r="E270" s="13"/>
      <c r="F270" s="15" t="n">
        <f aca="false">F245+1</f>
        <v>11</v>
      </c>
      <c r="G270" s="2" t="n">
        <f aca="false">IF(VLOOKUP(C270,LU!$A$2:$P$27,15,FALSE())=0,VLOOKUP(B270,Soil!$B$2:$R$14,16,FALSE())/(VLOOKUP(C270,LU!$A$2:$P$27,16,FALSE())),(VLOOKUP(C270,LU!$A$2:$P$27,16,FALSE())))</f>
        <v>23</v>
      </c>
      <c r="H270" s="2" t="n">
        <f aca="false">IF(VLOOKUP(C270,LU!$A$2:$O$27,15,FALSE()) = 0,VLOOKUP(B270,Soil!$B$2:R282,17,FALSE()),1)</f>
        <v>0.305</v>
      </c>
      <c r="I270" s="2" t="str">
        <f aca="false">VLOOKUP(B270,[1]Soil!$A$2:$D$60,2,FALSE())</f>
        <v>silty clay</v>
      </c>
      <c r="J270" s="2" t="str">
        <f aca="false">VLOOKUP(B270,[1]Soil!$A$2:$D$60,3,FALSE())</f>
        <v>Prachovitý jíl</v>
      </c>
      <c r="K270" s="2" t="e">
        <f aca="false">VLOOKUP(D270,[1]LU!$A$2:$J$419,4,FALSE())</f>
        <v>#N/A</v>
      </c>
      <c r="L270" s="2" t="e">
        <f aca="false">VLOOKUP(D270,[1]LU!$A$2:$J$419,3,FALSE())</f>
        <v>#N/A</v>
      </c>
      <c r="M270" s="0" t="e">
        <f aca="false">VLOOKUP(D270,LU!$B$2:$O$27,14)</f>
        <v>#N/A</v>
      </c>
      <c r="N270" s="12" t="e">
        <f aca="false">VLOOKUP(C270,LU!A271:O295,15)</f>
        <v>#N/A</v>
      </c>
    </row>
    <row r="271" customFormat="false" ht="15" hidden="false" customHeight="false" outlineLevel="0" collapsed="false">
      <c r="A271" s="0" t="str">
        <f aca="false">_xlfn.CONCAT(B271,D271)</f>
        <v>SICVT</v>
      </c>
      <c r="B271" s="13" t="str">
        <f aca="false">VLOOKUP(F271,Soil!$A$2:$B$14,2)</f>
        <v>SIC</v>
      </c>
      <c r="C271" s="13" t="n">
        <f aca="false">C246</f>
        <v>20</v>
      </c>
      <c r="D271" s="12" t="str">
        <f aca="false">D246</f>
        <v>VT</v>
      </c>
      <c r="E271" s="13"/>
      <c r="F271" s="15" t="n">
        <f aca="false">F246+1</f>
        <v>11</v>
      </c>
      <c r="G271" s="2" t="n">
        <f aca="false">IF(VLOOKUP(C271,LU!$A$2:$P$27,15,FALSE())=0,VLOOKUP(B271,Soil!$B$2:$R$14,16,FALSE())/(VLOOKUP(C271,LU!$A$2:$P$27,16,FALSE())),(VLOOKUP(C271,LU!$A$2:$P$27,16,FALSE())))</f>
        <v>100</v>
      </c>
      <c r="H271" s="2" t="n">
        <f aca="false">IF(VLOOKUP(C271,LU!$A$2:$O$27,15,FALSE()) = 0,VLOOKUP(B271,Soil!$B$2:R283,17,FALSE()),1)</f>
        <v>1</v>
      </c>
      <c r="I271" s="2" t="str">
        <f aca="false">VLOOKUP(B271,[1]Soil!$A$2:$D$60,2,FALSE())</f>
        <v>silty clay</v>
      </c>
      <c r="J271" s="2" t="str">
        <f aca="false">VLOOKUP(B271,[1]Soil!$A$2:$D$60,3,FALSE())</f>
        <v>Prachovitý jíl</v>
      </c>
      <c r="K271" s="2" t="e">
        <f aca="false">VLOOKUP(D271,[1]LU!$A$2:$J$419,4,FALSE())</f>
        <v>#N/A</v>
      </c>
      <c r="L271" s="2" t="e">
        <f aca="false">VLOOKUP(D271,[1]LU!$A$2:$J$419,3,FALSE())</f>
        <v>#N/A</v>
      </c>
      <c r="M271" s="0" t="n">
        <f aca="false">VLOOKUP(D271,LU!$B$2:$O$27,14)</f>
        <v>1</v>
      </c>
      <c r="N271" s="12" t="e">
        <f aca="false">VLOOKUP(C271,LU!A272:O296,15)</f>
        <v>#N/A</v>
      </c>
    </row>
    <row r="272" customFormat="false" ht="15" hidden="false" customHeight="false" outlineLevel="0" collapsed="false">
      <c r="A272" s="0" t="str">
        <f aca="false">_xlfn.CONCAT(B272,D272)</f>
        <v>SICVP</v>
      </c>
      <c r="B272" s="13" t="str">
        <f aca="false">VLOOKUP(F272,Soil!$A$2:$B$14,2)</f>
        <v>SIC</v>
      </c>
      <c r="C272" s="13" t="n">
        <f aca="false">C247</f>
        <v>21</v>
      </c>
      <c r="D272" s="12" t="str">
        <f aca="false">D247</f>
        <v>VP</v>
      </c>
      <c r="E272" s="13"/>
      <c r="F272" s="15" t="n">
        <f aca="false">F247+1</f>
        <v>11</v>
      </c>
      <c r="G272" s="2" t="n">
        <f aca="false">IF(VLOOKUP(C272,LU!$A$2:$P$27,15,FALSE())=0,VLOOKUP(B272,Soil!$B$2:$R$14,16,FALSE())/(VLOOKUP(C272,LU!$A$2:$P$27,16,FALSE())),(VLOOKUP(C272,LU!$A$2:$P$27,16,FALSE())))</f>
        <v>100</v>
      </c>
      <c r="H272" s="2" t="n">
        <f aca="false">IF(VLOOKUP(C272,LU!$A$2:$O$27,15,FALSE()) = 0,VLOOKUP(B272,Soil!$B$2:R284,17,FALSE()),1)</f>
        <v>1</v>
      </c>
      <c r="I272" s="2" t="str">
        <f aca="false">VLOOKUP(B272,[1]Soil!$A$2:$D$60,2,FALSE())</f>
        <v>silty clay</v>
      </c>
      <c r="J272" s="2" t="str">
        <f aca="false">VLOOKUP(B272,[1]Soil!$A$2:$D$60,3,FALSE())</f>
        <v>Prachovitý jíl</v>
      </c>
      <c r="K272" s="2" t="str">
        <f aca="false">VLOOKUP(D272,[1]LU!$A$2:$J$419,4,FALSE())</f>
        <v>Water</v>
      </c>
      <c r="L272" s="2" t="str">
        <f aca="false">VLOOKUP(D272,[1]LU!$A$2:$J$419,3,FALSE())</f>
        <v>vodní plochy</v>
      </c>
      <c r="M272" s="0" t="n">
        <f aca="false">VLOOKUP(D272,LU!$B$2:$O$27,14)</f>
        <v>0</v>
      </c>
      <c r="N272" s="12" t="e">
        <f aca="false">VLOOKUP(C272,LU!A273:O297,15)</f>
        <v>#N/A</v>
      </c>
    </row>
    <row r="273" customFormat="false" ht="15" hidden="false" customHeight="false" outlineLevel="0" collapsed="false">
      <c r="A273" s="0" t="str">
        <f aca="false">_xlfn.CONCAT(B273,D273)</f>
        <v>SICTPT</v>
      </c>
      <c r="B273" s="13" t="str">
        <f aca="false">VLOOKUP(F273,Soil!$A$2:$B$14,2)</f>
        <v>SIC</v>
      </c>
      <c r="C273" s="13" t="n">
        <f aca="false">C248</f>
        <v>22</v>
      </c>
      <c r="D273" s="12" t="str">
        <f aca="false">D248</f>
        <v>TPT</v>
      </c>
      <c r="E273" s="13"/>
      <c r="F273" s="15" t="n">
        <f aca="false">F248+1</f>
        <v>11</v>
      </c>
      <c r="G273" s="2" t="n">
        <f aca="false">IF(VLOOKUP(C273,LU!$A$2:$P$27,15,FALSE())=0,VLOOKUP(B273,Soil!$B$2:$R$14,16,FALSE())/(VLOOKUP(C273,LU!$A$2:$P$27,16,FALSE())),(VLOOKUP(C273,LU!$A$2:$P$27,16,FALSE())))</f>
        <v>23</v>
      </c>
      <c r="H273" s="2" t="n">
        <f aca="false">IF(VLOOKUP(C273,LU!$A$2:$O$27,15,FALSE()) = 0,VLOOKUP(B273,Soil!$B$2:R285,17,FALSE()),1)</f>
        <v>0.305</v>
      </c>
      <c r="I273" s="2" t="str">
        <f aca="false">VLOOKUP(B273,[1]Soil!$A$2:$D$60,2,FALSE())</f>
        <v>silty clay</v>
      </c>
      <c r="J273" s="2" t="str">
        <f aca="false">VLOOKUP(B273,[1]Soil!$A$2:$D$60,3,FALSE())</f>
        <v>Prachovitý jíl</v>
      </c>
      <c r="K273" s="2" t="e">
        <f aca="false">VLOOKUP(D273,[1]LU!$A$2:$J$419,4,FALSE())</f>
        <v>#N/A</v>
      </c>
      <c r="L273" s="2" t="e">
        <f aca="false">VLOOKUP(D273,[1]LU!$A$2:$J$419,3,FALSE())</f>
        <v>#N/A</v>
      </c>
      <c r="M273" s="0" t="n">
        <f aca="false">VLOOKUP(D273,LU!$B$2:$O$27,14)</f>
        <v>0</v>
      </c>
      <c r="N273" s="12" t="e">
        <f aca="false">VLOOKUP(C273,LU!A274:O298,15)</f>
        <v>#N/A</v>
      </c>
    </row>
    <row r="274" customFormat="false" ht="15" hidden="false" customHeight="false" outlineLevel="0" collapsed="false">
      <c r="A274" s="0" t="str">
        <f aca="false">_xlfn.CONCAT(B274,D274)</f>
        <v>SICVPT</v>
      </c>
      <c r="B274" s="13" t="str">
        <f aca="false">VLOOKUP(F274,Soil!$A$2:$B$14,2)</f>
        <v>SIC</v>
      </c>
      <c r="C274" s="13" t="n">
        <f aca="false">C249</f>
        <v>23</v>
      </c>
      <c r="D274" s="12" t="str">
        <f aca="false">D249</f>
        <v>VPT</v>
      </c>
      <c r="E274" s="13"/>
      <c r="F274" s="15" t="n">
        <f aca="false">F249+1</f>
        <v>11</v>
      </c>
      <c r="G274" s="2" t="n">
        <f aca="false">IF(VLOOKUP(C274,LU!$A$2:$P$27,15,FALSE())=0,VLOOKUP(B274,Soil!$B$2:$R$14,16,FALSE())/(VLOOKUP(C274,LU!$A$2:$P$27,16,FALSE())),(VLOOKUP(C274,LU!$A$2:$P$27,16,FALSE())))</f>
        <v>100</v>
      </c>
      <c r="H274" s="2" t="n">
        <f aca="false">IF(VLOOKUP(C274,LU!$A$2:$O$27,15,FALSE()) = 0,VLOOKUP(B274,Soil!$B$2:R286,17,FALSE()),1)</f>
        <v>1</v>
      </c>
      <c r="I274" s="2" t="str">
        <f aca="false">VLOOKUP(B274,[1]Soil!$A$2:$D$60,2,FALSE())</f>
        <v>silty clay</v>
      </c>
      <c r="J274" s="2" t="str">
        <f aca="false">VLOOKUP(B274,[1]Soil!$A$2:$D$60,3,FALSE())</f>
        <v>Prachovitý jíl</v>
      </c>
      <c r="K274" s="2" t="e">
        <f aca="false">VLOOKUP(D274,[1]LU!$A$2:$J$419,4,FALSE())</f>
        <v>#N/A</v>
      </c>
      <c r="L274" s="2" t="e">
        <f aca="false">VLOOKUP(D274,[1]LU!$A$2:$J$419,3,FALSE())</f>
        <v>#N/A</v>
      </c>
      <c r="M274" s="0" t="n">
        <f aca="false">VLOOKUP(D274,LU!$B$2:$O$27,14)</f>
        <v>0</v>
      </c>
      <c r="N274" s="12" t="e">
        <f aca="false">VLOOKUP(C274,LU!A275:O299,15)</f>
        <v>#N/A</v>
      </c>
    </row>
    <row r="275" customFormat="false" ht="15" hidden="false" customHeight="false" outlineLevel="0" collapsed="false">
      <c r="A275" s="0" t="str">
        <f aca="false">_xlfn.CONCAT(B275,D275)</f>
        <v>SICMOK</v>
      </c>
      <c r="B275" s="13" t="str">
        <f aca="false">VLOOKUP(F275,Soil!$A$2:$B$14,2)</f>
        <v>SIC</v>
      </c>
      <c r="C275" s="13" t="n">
        <f aca="false">C250</f>
        <v>24</v>
      </c>
      <c r="D275" s="12" t="str">
        <f aca="false">D250</f>
        <v>MOK</v>
      </c>
      <c r="E275" s="13"/>
      <c r="F275" s="15" t="n">
        <f aca="false">F250+1</f>
        <v>11</v>
      </c>
      <c r="G275" s="2" t="n">
        <f aca="false">IF(VLOOKUP(C275,LU!$A$2:$P$27,15,FALSE())=0,VLOOKUP(B275,Soil!$B$2:$R$14,16,FALSE())/(VLOOKUP(C275,LU!$A$2:$P$27,16,FALSE())),(VLOOKUP(C275,LU!$A$2:$P$27,16,FALSE())))</f>
        <v>23</v>
      </c>
      <c r="H275" s="2" t="n">
        <f aca="false">IF(VLOOKUP(C275,LU!$A$2:$O$27,15,FALSE()) = 0,VLOOKUP(B275,Soil!$B$2:R287,17,FALSE()),1)</f>
        <v>0.305</v>
      </c>
      <c r="I275" s="2" t="str">
        <f aca="false">VLOOKUP(B275,[1]Soil!$A$2:$D$60,2,FALSE())</f>
        <v>silty clay</v>
      </c>
      <c r="J275" s="2" t="str">
        <f aca="false">VLOOKUP(B275,[1]Soil!$A$2:$D$60,3,FALSE())</f>
        <v>Prachovitý jíl</v>
      </c>
      <c r="K275" s="2" t="e">
        <f aca="false">VLOOKUP(D275,[1]LU!$A$2:$J$419,4,FALSE())</f>
        <v>#N/A</v>
      </c>
      <c r="L275" s="2" t="e">
        <f aca="false">VLOOKUP(D275,[1]LU!$A$2:$J$419,3,FALSE())</f>
        <v>#N/A</v>
      </c>
      <c r="M275" s="0" t="e">
        <f aca="false">VLOOKUP(D275,LU!$B$2:$O$27,14)</f>
        <v>#N/A</v>
      </c>
      <c r="N275" s="12" t="e">
        <f aca="false">VLOOKUP(C275,LU!A276:O300,15)</f>
        <v>#N/A</v>
      </c>
    </row>
    <row r="276" customFormat="false" ht="15" hidden="false" customHeight="false" outlineLevel="0" collapsed="false">
      <c r="A276" s="0" t="str">
        <f aca="false">_xlfn.CONCAT(B276,D276)</f>
        <v>SICRET</v>
      </c>
      <c r="B276" s="13" t="str">
        <f aca="false">VLOOKUP(F276,Soil!$A$2:$B$14,2)</f>
        <v>SIC</v>
      </c>
      <c r="C276" s="13" t="n">
        <f aca="false">C251</f>
        <v>25</v>
      </c>
      <c r="D276" s="12" t="str">
        <f aca="false">D251</f>
        <v>RET</v>
      </c>
      <c r="E276" s="13"/>
      <c r="F276" s="15" t="n">
        <f aca="false">F251+1</f>
        <v>11</v>
      </c>
      <c r="G276" s="2" t="n">
        <f aca="false">IF(VLOOKUP(C276,LU!$A$2:$P$27,15,FALSE())=0,VLOOKUP(B276,Soil!$B$2:$R$14,16,FALSE())/(VLOOKUP(C276,LU!$A$2:$P$27,16,FALSE())),(VLOOKUP(C276,LU!$A$2:$P$27,16,FALSE())))</f>
        <v>23</v>
      </c>
      <c r="H276" s="2" t="n">
        <f aca="false">IF(VLOOKUP(C276,LU!$A$2:$O$27,15,FALSE()) = 0,VLOOKUP(B276,Soil!$B$2:R288,17,FALSE()),1)</f>
        <v>0.305</v>
      </c>
      <c r="I276" s="2" t="str">
        <f aca="false">VLOOKUP(B276,[1]Soil!$A$2:$D$60,2,FALSE())</f>
        <v>silty clay</v>
      </c>
      <c r="J276" s="2" t="str">
        <f aca="false">VLOOKUP(B276,[1]Soil!$A$2:$D$60,3,FALSE())</f>
        <v>Prachovitý jíl</v>
      </c>
      <c r="K276" s="2" t="e">
        <f aca="false">VLOOKUP(D276,[1]LU!$A$2:$J$419,4,FALSE())</f>
        <v>#N/A</v>
      </c>
      <c r="L276" s="2" t="e">
        <f aca="false">VLOOKUP(D276,[1]LU!$A$2:$J$419,3,FALSE())</f>
        <v>#N/A</v>
      </c>
      <c r="M276" s="0" t="n">
        <f aca="false">VLOOKUP(D276,LU!$B$2:$O$27,14)</f>
        <v>0</v>
      </c>
      <c r="N276" s="12" t="e">
        <f aca="false">VLOOKUP(C276,LU!A277:O301,15)</f>
        <v>#N/A</v>
      </c>
    </row>
    <row r="277" customFormat="false" ht="15" hidden="false" customHeight="false" outlineLevel="0" collapsed="false">
      <c r="A277" s="0" t="str">
        <f aca="false">_xlfn.CONCAT(B277,D277)</f>
        <v>SICLOP</v>
      </c>
      <c r="B277" s="13" t="str">
        <f aca="false">VLOOKUP(F277,Soil!$A$2:$B$14,2)</f>
        <v>SICL</v>
      </c>
      <c r="C277" s="13" t="n">
        <f aca="false">C252</f>
        <v>1</v>
      </c>
      <c r="D277" s="12" t="str">
        <f aca="false">D252</f>
        <v>OP</v>
      </c>
      <c r="E277" s="13"/>
      <c r="F277" s="15" t="n">
        <f aca="false">F252+1</f>
        <v>12</v>
      </c>
      <c r="G277" s="2" t="n">
        <f aca="false">IF(VLOOKUP(C277,LU!$A$2:$P$27,15,FALSE())=0,VLOOKUP(B277,Soil!$B$2:$R$14,16,FALSE())/(VLOOKUP(C277,LU!$A$2:$P$27,16,FALSE())),(VLOOKUP(C277,LU!$A$2:$P$27,16,FALSE())))</f>
        <v>11.1</v>
      </c>
      <c r="H277" s="2" t="n">
        <f aca="false">IF(VLOOKUP(C277,LU!$A$2:$O$27,15,FALSE()) = 0,VLOOKUP(B277,Soil!$B$2:R289,17,FALSE()),1)</f>
        <v>0.264</v>
      </c>
      <c r="I277" s="2" t="str">
        <f aca="false">VLOOKUP(B277,[1]Soil!$A$2:$D$60,2,FALSE())</f>
        <v>silty clay loam</v>
      </c>
      <c r="J277" s="2" t="str">
        <f aca="false">VLOOKUP(B277,[1]Soil!$A$2:$D$60,3,FALSE())</f>
        <v>Prachovitojílovitá hlína</v>
      </c>
      <c r="K277" s="2" t="str">
        <f aca="false">VLOOKUP(D277,[1]LU!$A$2:$J$419,4,FALSE())</f>
        <v>Arable land</v>
      </c>
      <c r="L277" s="2" t="str">
        <f aca="false">VLOOKUP(D277,[1]LU!$A$2:$J$419,3,FALSE())</f>
        <v>orná půda</v>
      </c>
      <c r="M277" s="0" t="n">
        <f aca="false">VLOOKUP(D277,LU!$B$2:$O$27,14)</f>
        <v>0</v>
      </c>
      <c r="N277" s="12" t="e">
        <f aca="false">VLOOKUP(C277,LU!A278:O302,15)</f>
        <v>#N/A</v>
      </c>
    </row>
    <row r="278" customFormat="false" ht="15" hidden="false" customHeight="false" outlineLevel="0" collapsed="false">
      <c r="A278" s="0" t="str">
        <f aca="false">_xlfn.CONCAT(B278,D278)</f>
        <v>SICLOPTP</v>
      </c>
      <c r="B278" s="13" t="str">
        <f aca="false">VLOOKUP(F278,Soil!$A$2:$B$14,2)</f>
        <v>SICL</v>
      </c>
      <c r="C278" s="13" t="n">
        <f aca="false">C253</f>
        <v>2</v>
      </c>
      <c r="D278" s="12" t="str">
        <f aca="false">D253</f>
        <v>OPTP</v>
      </c>
      <c r="E278" s="13"/>
      <c r="F278" s="15" t="n">
        <f aca="false">F253+1</f>
        <v>12</v>
      </c>
      <c r="G278" s="2" t="n">
        <f aca="false">IF(VLOOKUP(C278,LU!$A$2:$P$27,15,FALSE())=0,VLOOKUP(B278,Soil!$B$2:$R$14,16,FALSE())/(VLOOKUP(C278,LU!$A$2:$P$27,16,FALSE())),(VLOOKUP(C278,LU!$A$2:$P$27,16,FALSE())))</f>
        <v>22.2</v>
      </c>
      <c r="H278" s="2" t="n">
        <f aca="false">IF(VLOOKUP(C278,LU!$A$2:$O$27,15,FALSE()) = 0,VLOOKUP(B278,Soil!$B$2:R290,17,FALSE()),1)</f>
        <v>0.264</v>
      </c>
      <c r="I278" s="2" t="str">
        <f aca="false">VLOOKUP(B278,[1]Soil!$A$2:$D$60,2,FALSE())</f>
        <v>silty clay loam</v>
      </c>
      <c r="J278" s="2" t="str">
        <f aca="false">VLOOKUP(B278,[1]Soil!$A$2:$D$60,3,FALSE())</f>
        <v>Prachovitojílovitá hlína</v>
      </c>
      <c r="K278" s="2" t="e">
        <f aca="false">VLOOKUP(D278,[1]LU!$A$2:$J$419,4,FALSE())</f>
        <v>#N/A</v>
      </c>
      <c r="L278" s="2" t="e">
        <f aca="false">VLOOKUP(D278,[1]LU!$A$2:$J$419,3,FALSE())</f>
        <v>#N/A</v>
      </c>
      <c r="M278" s="0" t="n">
        <f aca="false">VLOOKUP(D278,LU!$B$2:$O$27,14)</f>
        <v>0</v>
      </c>
      <c r="N278" s="12" t="e">
        <f aca="false">VLOOKUP(C278,LU!A279:O303,15)</f>
        <v>#N/A</v>
      </c>
    </row>
    <row r="279" customFormat="false" ht="15" hidden="false" customHeight="false" outlineLevel="0" collapsed="false">
      <c r="A279" s="0" t="str">
        <f aca="false">_xlfn.CONCAT(B279,D279)</f>
        <v>SICLOPSR</v>
      </c>
      <c r="B279" s="13" t="str">
        <f aca="false">VLOOKUP(F279,Soil!$A$2:$B$14,2)</f>
        <v>SICL</v>
      </c>
      <c r="C279" s="13" t="n">
        <f aca="false">C254</f>
        <v>3</v>
      </c>
      <c r="D279" s="12" t="str">
        <f aca="false">D254</f>
        <v>OPSR</v>
      </c>
      <c r="E279" s="13"/>
      <c r="F279" s="15" t="n">
        <f aca="false">F254+1</f>
        <v>12</v>
      </c>
      <c r="G279" s="2" t="n">
        <f aca="false">IF(VLOOKUP(C279,LU!$A$2:$P$27,15,FALSE())=0,VLOOKUP(B279,Soil!$B$2:$R$14,16,FALSE())/(VLOOKUP(C279,LU!$A$2:$P$27,16,FALSE())),(VLOOKUP(C279,LU!$A$2:$P$27,16,FALSE())))</f>
        <v>8.88</v>
      </c>
      <c r="H279" s="2" t="n">
        <f aca="false">IF(VLOOKUP(C279,LU!$A$2:$O$27,15,FALSE()) = 0,VLOOKUP(B279,Soil!$B$2:R291,17,FALSE()),1)</f>
        <v>0.264</v>
      </c>
      <c r="I279" s="2" t="str">
        <f aca="false">VLOOKUP(B279,[1]Soil!$A$2:$D$60,2,FALSE())</f>
        <v>silty clay loam</v>
      </c>
      <c r="J279" s="2" t="str">
        <f aca="false">VLOOKUP(B279,[1]Soil!$A$2:$D$60,3,FALSE())</f>
        <v>Prachovitojílovitá hlína</v>
      </c>
      <c r="K279" s="2" t="e">
        <f aca="false">VLOOKUP(D279,[1]LU!$A$2:$J$419,4,FALSE())</f>
        <v>#N/A</v>
      </c>
      <c r="L279" s="2" t="e">
        <f aca="false">VLOOKUP(D279,[1]LU!$A$2:$J$419,3,FALSE())</f>
        <v>#N/A</v>
      </c>
      <c r="M279" s="0" t="n">
        <f aca="false">VLOOKUP(D279,LU!$B$2:$O$27,14)</f>
        <v>0</v>
      </c>
      <c r="N279" s="12" t="e">
        <f aca="false">VLOOKUP(C279,LU!A280:O304,15)</f>
        <v>#N/A</v>
      </c>
    </row>
    <row r="280" customFormat="false" ht="15" hidden="false" customHeight="false" outlineLevel="0" collapsed="false">
      <c r="A280" s="0" t="str">
        <f aca="false">_xlfn.CONCAT(B280,D280)</f>
        <v>SICLOPUR</v>
      </c>
      <c r="B280" s="13" t="str">
        <f aca="false">VLOOKUP(F280,Soil!$A$2:$B$14,2)</f>
        <v>SICL</v>
      </c>
      <c r="C280" s="13" t="n">
        <f aca="false">C255</f>
        <v>4</v>
      </c>
      <c r="D280" s="12" t="str">
        <f aca="false">D255</f>
        <v>OPUR</v>
      </c>
      <c r="E280" s="13"/>
      <c r="F280" s="15" t="n">
        <f aca="false">F255+1</f>
        <v>12</v>
      </c>
      <c r="G280" s="2" t="n">
        <f aca="false">IF(VLOOKUP(C280,LU!$A$2:$P$27,15,FALSE())=0,VLOOKUP(B280,Soil!$B$2:$R$14,16,FALSE())/(VLOOKUP(C280,LU!$A$2:$P$27,16,FALSE())),(VLOOKUP(C280,LU!$A$2:$P$27,16,FALSE())))</f>
        <v>11.1</v>
      </c>
      <c r="H280" s="2" t="n">
        <f aca="false">IF(VLOOKUP(C280,LU!$A$2:$O$27,15,FALSE()) = 0,VLOOKUP(B280,Soil!$B$2:R292,17,FALSE()),1)</f>
        <v>0.264</v>
      </c>
      <c r="I280" s="2" t="str">
        <f aca="false">VLOOKUP(B280,[1]Soil!$A$2:$D$60,2,FALSE())</f>
        <v>silty clay loam</v>
      </c>
      <c r="J280" s="2" t="str">
        <f aca="false">VLOOKUP(B280,[1]Soil!$A$2:$D$60,3,FALSE())</f>
        <v>Prachovitojílovitá hlína</v>
      </c>
      <c r="K280" s="2" t="e">
        <f aca="false">VLOOKUP(D280,[1]LU!$A$2:$J$419,4,FALSE())</f>
        <v>#N/A</v>
      </c>
      <c r="L280" s="2" t="e">
        <f aca="false">VLOOKUP(D280,[1]LU!$A$2:$J$419,3,FALSE())</f>
        <v>#N/A</v>
      </c>
      <c r="M280" s="0" t="n">
        <f aca="false">VLOOKUP(D280,LU!$B$2:$O$27,14)</f>
        <v>0</v>
      </c>
      <c r="N280" s="12" t="e">
        <f aca="false">VLOOKUP(C280,LU!A281:O305,15)</f>
        <v>#N/A</v>
      </c>
    </row>
    <row r="281" customFormat="false" ht="15" hidden="false" customHeight="false" outlineLevel="0" collapsed="false">
      <c r="A281" s="0" t="str">
        <f aca="false">_xlfn.CONCAT(B281,D281)</f>
        <v>SICLOPU</v>
      </c>
      <c r="B281" s="13" t="str">
        <f aca="false">VLOOKUP(F281,Soil!$A$2:$B$14,2)</f>
        <v>SICL</v>
      </c>
      <c r="C281" s="13" t="n">
        <f aca="false">C256</f>
        <v>5</v>
      </c>
      <c r="D281" s="12" t="str">
        <f aca="false">D256</f>
        <v>OPU</v>
      </c>
      <c r="E281" s="13"/>
      <c r="F281" s="15" t="n">
        <f aca="false">F256+1</f>
        <v>12</v>
      </c>
      <c r="G281" s="2" t="n">
        <f aca="false">IF(VLOOKUP(C281,LU!$A$2:$P$27,15,FALSE())=0,VLOOKUP(B281,Soil!$B$2:$R$14,16,FALSE())/(VLOOKUP(C281,LU!$A$2:$P$27,16,FALSE())),(VLOOKUP(C281,LU!$A$2:$P$27,16,FALSE())))</f>
        <v>7.4</v>
      </c>
      <c r="H281" s="2" t="n">
        <f aca="false">IF(VLOOKUP(C281,LU!$A$2:$O$27,15,FALSE()) = 0,VLOOKUP(B281,Soil!$B$2:R293,17,FALSE()),1)</f>
        <v>0.264</v>
      </c>
      <c r="I281" s="2" t="str">
        <f aca="false">VLOOKUP(B281,[1]Soil!$A$2:$D$60,2,FALSE())</f>
        <v>silty clay loam</v>
      </c>
      <c r="J281" s="2" t="str">
        <f aca="false">VLOOKUP(B281,[1]Soil!$A$2:$D$60,3,FALSE())</f>
        <v>Prachovitojílovitá hlína</v>
      </c>
      <c r="K281" s="2" t="e">
        <f aca="false">VLOOKUP(D281,[1]LU!$A$2:$J$419,4,FALSE())</f>
        <v>#N/A</v>
      </c>
      <c r="L281" s="2" t="e">
        <f aca="false">VLOOKUP(D281,[1]LU!$A$2:$J$419,3,FALSE())</f>
        <v>#N/A</v>
      </c>
      <c r="M281" s="0" t="n">
        <f aca="false">VLOOKUP(D281,LU!$B$2:$O$27,14)</f>
        <v>0</v>
      </c>
      <c r="N281" s="12" t="e">
        <f aca="false">VLOOKUP(C281,LU!A282:O306,15)</f>
        <v>#N/A</v>
      </c>
    </row>
    <row r="282" customFormat="false" ht="15" hidden="false" customHeight="false" outlineLevel="0" collapsed="false">
      <c r="A282" s="0" t="str">
        <f aca="false">_xlfn.CONCAT(B282,D282)</f>
        <v>SICLTP</v>
      </c>
      <c r="B282" s="13" t="str">
        <f aca="false">VLOOKUP(F282,Soil!$A$2:$B$14,2)</f>
        <v>SICL</v>
      </c>
      <c r="C282" s="13" t="n">
        <f aca="false">C257</f>
        <v>6</v>
      </c>
      <c r="D282" s="12" t="str">
        <f aca="false">D257</f>
        <v>TP</v>
      </c>
      <c r="E282" s="13"/>
      <c r="F282" s="15" t="n">
        <f aca="false">F257+1</f>
        <v>12</v>
      </c>
      <c r="G282" s="2" t="n">
        <f aca="false">IF(VLOOKUP(C282,LU!$A$2:$P$27,15,FALSE())=0,VLOOKUP(B282,Soil!$B$2:$R$14,16,FALSE())/(VLOOKUP(C282,LU!$A$2:$P$27,16,FALSE())),(VLOOKUP(C282,LU!$A$2:$P$27,16,FALSE())))</f>
        <v>22.2</v>
      </c>
      <c r="H282" s="2" t="n">
        <f aca="false">IF(VLOOKUP(C282,LU!$A$2:$O$27,15,FALSE()) = 0,VLOOKUP(B282,Soil!$B$2:R294,17,FALSE()),1)</f>
        <v>0.264</v>
      </c>
      <c r="I282" s="2" t="str">
        <f aca="false">VLOOKUP(B282,[1]Soil!$A$2:$D$60,2,FALSE())</f>
        <v>silty clay loam</v>
      </c>
      <c r="J282" s="2" t="str">
        <f aca="false">VLOOKUP(B282,[1]Soil!$A$2:$D$60,3,FALSE())</f>
        <v>Prachovitojílovitá hlína</v>
      </c>
      <c r="K282" s="2" t="str">
        <f aca="false">VLOOKUP(D282,[1]LU!$A$2:$J$419,4,FALSE())</f>
        <v>Grass</v>
      </c>
      <c r="L282" s="2" t="str">
        <f aca="false">VLOOKUP(D282,[1]LU!$A$2:$J$419,3,FALSE())</f>
        <v>travní porost</v>
      </c>
      <c r="M282" s="0" t="n">
        <f aca="false">VLOOKUP(D282,LU!$B$2:$O$27,14)</f>
        <v>0</v>
      </c>
      <c r="N282" s="12" t="e">
        <f aca="false">VLOOKUP(C282,LU!A283:O307,15)</f>
        <v>#N/A</v>
      </c>
    </row>
    <row r="283" customFormat="false" ht="15" hidden="false" customHeight="false" outlineLevel="0" collapsed="false">
      <c r="A283" s="0" t="str">
        <f aca="false">_xlfn.CONCAT(B283,D283)</f>
        <v>SICLLP</v>
      </c>
      <c r="B283" s="13" t="str">
        <f aca="false">VLOOKUP(F283,Soil!$A$2:$B$14,2)</f>
        <v>SICL</v>
      </c>
      <c r="C283" s="13" t="n">
        <f aca="false">C258</f>
        <v>7</v>
      </c>
      <c r="D283" s="12" t="str">
        <f aca="false">D258</f>
        <v>LP</v>
      </c>
      <c r="E283" s="13"/>
      <c r="F283" s="15" t="n">
        <f aca="false">F258+1</f>
        <v>12</v>
      </c>
      <c r="G283" s="2" t="n">
        <f aca="false">IF(VLOOKUP(C283,LU!$A$2:$P$27,15,FALSE())=0,VLOOKUP(B283,Soil!$B$2:$R$14,16,FALSE())/(VLOOKUP(C283,LU!$A$2:$P$27,16,FALSE())),(VLOOKUP(C283,LU!$A$2:$P$27,16,FALSE())))</f>
        <v>22.2</v>
      </c>
      <c r="H283" s="2" t="n">
        <f aca="false">IF(VLOOKUP(C283,LU!$A$2:$O$27,15,FALSE()) = 0,VLOOKUP(B283,Soil!$B$2:R295,17,FALSE()),1)</f>
        <v>0.264</v>
      </c>
      <c r="I283" s="2" t="str">
        <f aca="false">VLOOKUP(B283,[1]Soil!$A$2:$D$60,2,FALSE())</f>
        <v>silty clay loam</v>
      </c>
      <c r="J283" s="2" t="str">
        <f aca="false">VLOOKUP(B283,[1]Soil!$A$2:$D$60,3,FALSE())</f>
        <v>Prachovitojílovitá hlína</v>
      </c>
      <c r="K283" s="2" t="str">
        <f aca="false">VLOOKUP(D283,[1]LU!$A$2:$J$419,4,FALSE())</f>
        <v>Forest</v>
      </c>
      <c r="L283" s="2" t="str">
        <f aca="false">VLOOKUP(D283,[1]LU!$A$2:$J$419,3,FALSE())</f>
        <v>lesní porost</v>
      </c>
      <c r="M283" s="0" t="e">
        <f aca="false">VLOOKUP(D283,LU!$B$2:$O$27,14)</f>
        <v>#N/A</v>
      </c>
      <c r="N283" s="12" t="e">
        <f aca="false">VLOOKUP(C283,LU!A284:O308,15)</f>
        <v>#N/A</v>
      </c>
    </row>
    <row r="284" customFormat="false" ht="15" hidden="false" customHeight="false" outlineLevel="0" collapsed="false">
      <c r="A284" s="0" t="str">
        <f aca="false">_xlfn.CONCAT(B284,D284)</f>
        <v>SICLLPL</v>
      </c>
      <c r="B284" s="13" t="str">
        <f aca="false">VLOOKUP(F284,Soil!$A$2:$B$14,2)</f>
        <v>SICL</v>
      </c>
      <c r="C284" s="13" t="n">
        <f aca="false">C259</f>
        <v>8</v>
      </c>
      <c r="D284" s="12" t="str">
        <f aca="false">D259</f>
        <v>LPL</v>
      </c>
      <c r="E284" s="13"/>
      <c r="F284" s="15" t="n">
        <f aca="false">F259+1</f>
        <v>12</v>
      </c>
      <c r="G284" s="2" t="n">
        <f aca="false">IF(VLOOKUP(C284,LU!$A$2:$P$27,15,FALSE())=0,VLOOKUP(B284,Soil!$B$2:$R$14,16,FALSE())/(VLOOKUP(C284,LU!$A$2:$P$27,16,FALSE())),(VLOOKUP(C284,LU!$A$2:$P$27,16,FALSE())))</f>
        <v>22.2</v>
      </c>
      <c r="H284" s="2" t="n">
        <f aca="false">IF(VLOOKUP(C284,LU!$A$2:$O$27,15,FALSE()) = 0,VLOOKUP(B284,Soil!$B$2:R296,17,FALSE()),1)</f>
        <v>0.264</v>
      </c>
      <c r="I284" s="2" t="str">
        <f aca="false">VLOOKUP(B284,[1]Soil!$A$2:$D$60,2,FALSE())</f>
        <v>silty clay loam</v>
      </c>
      <c r="J284" s="2" t="str">
        <f aca="false">VLOOKUP(B284,[1]Soil!$A$2:$D$60,3,FALSE())</f>
        <v>Prachovitojílovitá hlína</v>
      </c>
      <c r="K284" s="2" t="e">
        <f aca="false">VLOOKUP(D284,[1]LU!$A$2:$J$419,4,FALSE())</f>
        <v>#N/A</v>
      </c>
      <c r="L284" s="2" t="e">
        <f aca="false">VLOOKUP(D284,[1]LU!$A$2:$J$419,3,FALSE())</f>
        <v>#N/A</v>
      </c>
      <c r="M284" s="0" t="e">
        <f aca="false">VLOOKUP(D284,LU!$B$2:$O$27,14)</f>
        <v>#N/A</v>
      </c>
      <c r="N284" s="12" t="e">
        <f aca="false">VLOOKUP(C284,LU!A285:O309,15)</f>
        <v>#N/A</v>
      </c>
    </row>
    <row r="285" customFormat="false" ht="15" hidden="false" customHeight="false" outlineLevel="0" collapsed="false">
      <c r="A285" s="0" t="str">
        <f aca="false">_xlfn.CONCAT(B285,D285)</f>
        <v>SICLLPJ</v>
      </c>
      <c r="B285" s="13" t="str">
        <f aca="false">VLOOKUP(F285,Soil!$A$2:$B$14,2)</f>
        <v>SICL</v>
      </c>
      <c r="C285" s="13" t="n">
        <f aca="false">C260</f>
        <v>9</v>
      </c>
      <c r="D285" s="12" t="str">
        <f aca="false">D260</f>
        <v>LPJ</v>
      </c>
      <c r="E285" s="13"/>
      <c r="F285" s="15" t="n">
        <f aca="false">F260+1</f>
        <v>12</v>
      </c>
      <c r="G285" s="2" t="n">
        <f aca="false">IF(VLOOKUP(C285,LU!$A$2:$P$27,15,FALSE())=0,VLOOKUP(B285,Soil!$B$2:$R$14,16,FALSE())/(VLOOKUP(C285,LU!$A$2:$P$27,16,FALSE())),(VLOOKUP(C285,LU!$A$2:$P$27,16,FALSE())))</f>
        <v>22.2</v>
      </c>
      <c r="H285" s="2" t="n">
        <f aca="false">IF(VLOOKUP(C285,LU!$A$2:$O$27,15,FALSE()) = 0,VLOOKUP(B285,Soil!$B$2:R297,17,FALSE()),1)</f>
        <v>0.264</v>
      </c>
      <c r="I285" s="2" t="str">
        <f aca="false">VLOOKUP(B285,[1]Soil!$A$2:$D$60,2,FALSE())</f>
        <v>silty clay loam</v>
      </c>
      <c r="J285" s="2" t="str">
        <f aca="false">VLOOKUP(B285,[1]Soil!$A$2:$D$60,3,FALSE())</f>
        <v>Prachovitojílovitá hlína</v>
      </c>
      <c r="K285" s="2" t="e">
        <f aca="false">VLOOKUP(D285,[1]LU!$A$2:$J$419,4,FALSE())</f>
        <v>#N/A</v>
      </c>
      <c r="L285" s="2" t="e">
        <f aca="false">VLOOKUP(D285,[1]LU!$A$2:$J$419,3,FALSE())</f>
        <v>#N/A</v>
      </c>
      <c r="M285" s="0" t="e">
        <f aca="false">VLOOKUP(D285,LU!$B$2:$O$27,14)</f>
        <v>#N/A</v>
      </c>
      <c r="N285" s="12" t="e">
        <f aca="false">VLOOKUP(C285,LU!A286:O310,15)</f>
        <v>#N/A</v>
      </c>
    </row>
    <row r="286" customFormat="false" ht="15" hidden="false" customHeight="false" outlineLevel="0" collapsed="false">
      <c r="A286" s="0" t="str">
        <f aca="false">_xlfn.CONCAT(B286,D286)</f>
        <v>SICLLPS</v>
      </c>
      <c r="B286" s="13" t="str">
        <f aca="false">VLOOKUP(F286,Soil!$A$2:$B$14,2)</f>
        <v>SICL</v>
      </c>
      <c r="C286" s="13" t="n">
        <f aca="false">C261</f>
        <v>10</v>
      </c>
      <c r="D286" s="12" t="str">
        <f aca="false">D261</f>
        <v>LPS</v>
      </c>
      <c r="E286" s="13"/>
      <c r="F286" s="15" t="n">
        <f aca="false">F261+1</f>
        <v>12</v>
      </c>
      <c r="G286" s="2" t="n">
        <f aca="false">IF(VLOOKUP(C286,LU!$A$2:$P$27,15,FALSE())=0,VLOOKUP(B286,Soil!$B$2:$R$14,16,FALSE())/(VLOOKUP(C286,LU!$A$2:$P$27,16,FALSE())),(VLOOKUP(C286,LU!$A$2:$P$27,16,FALSE())))</f>
        <v>22.2</v>
      </c>
      <c r="H286" s="2" t="n">
        <f aca="false">IF(VLOOKUP(C286,LU!$A$2:$O$27,15,FALSE()) = 0,VLOOKUP(B286,Soil!$B$2:R298,17,FALSE()),1)</f>
        <v>0.264</v>
      </c>
      <c r="I286" s="2" t="str">
        <f aca="false">VLOOKUP(B286,[1]Soil!$A$2:$D$60,2,FALSE())</f>
        <v>silty clay loam</v>
      </c>
      <c r="J286" s="2" t="str">
        <f aca="false">VLOOKUP(B286,[1]Soil!$A$2:$D$60,3,FALSE())</f>
        <v>Prachovitojílovitá hlína</v>
      </c>
      <c r="K286" s="2" t="e">
        <f aca="false">VLOOKUP(D286,[1]LU!$A$2:$J$419,4,FALSE())</f>
        <v>#N/A</v>
      </c>
      <c r="L286" s="2" t="e">
        <f aca="false">VLOOKUP(D286,[1]LU!$A$2:$J$419,3,FALSE())</f>
        <v>#N/A</v>
      </c>
      <c r="M286" s="0" t="e">
        <f aca="false">VLOOKUP(D286,LU!$B$2:$O$27,14)</f>
        <v>#N/A</v>
      </c>
      <c r="N286" s="12" t="e">
        <f aca="false">VLOOKUP(C286,LU!A287:O311,15)</f>
        <v>#N/A</v>
      </c>
    </row>
    <row r="287" customFormat="false" ht="15" hidden="false" customHeight="false" outlineLevel="0" collapsed="false">
      <c r="A287" s="0" t="str">
        <f aca="false">_xlfn.CONCAT(B287,D287)</f>
        <v>SICLLPK</v>
      </c>
      <c r="B287" s="13" t="str">
        <f aca="false">VLOOKUP(F287,Soil!$A$2:$B$14,2)</f>
        <v>SICL</v>
      </c>
      <c r="C287" s="13" t="n">
        <f aca="false">C262</f>
        <v>11</v>
      </c>
      <c r="D287" s="12" t="str">
        <f aca="false">D262</f>
        <v>LPK</v>
      </c>
      <c r="E287" s="13"/>
      <c r="F287" s="15" t="n">
        <f aca="false">F262+1</f>
        <v>12</v>
      </c>
      <c r="G287" s="2" t="n">
        <f aca="false">IF(VLOOKUP(C287,LU!$A$2:$P$27,15,FALSE())=0,VLOOKUP(B287,Soil!$B$2:$R$14,16,FALSE())/(VLOOKUP(C287,LU!$A$2:$P$27,16,FALSE())),(VLOOKUP(C287,LU!$A$2:$P$27,16,FALSE())))</f>
        <v>22.2</v>
      </c>
      <c r="H287" s="2" t="n">
        <f aca="false">IF(VLOOKUP(C287,LU!$A$2:$O$27,15,FALSE()) = 0,VLOOKUP(B287,Soil!$B$2:R299,17,FALSE()),1)</f>
        <v>0.264</v>
      </c>
      <c r="I287" s="2" t="str">
        <f aca="false">VLOOKUP(B287,[1]Soil!$A$2:$D$60,2,FALSE())</f>
        <v>silty clay loam</v>
      </c>
      <c r="J287" s="2" t="str">
        <f aca="false">VLOOKUP(B287,[1]Soil!$A$2:$D$60,3,FALSE())</f>
        <v>Prachovitojílovitá hlína</v>
      </c>
      <c r="K287" s="2" t="e">
        <f aca="false">VLOOKUP(D287,[1]LU!$A$2:$J$419,4,FALSE())</f>
        <v>#N/A</v>
      </c>
      <c r="L287" s="2" t="e">
        <f aca="false">VLOOKUP(D287,[1]LU!$A$2:$J$419,3,FALSE())</f>
        <v>#N/A</v>
      </c>
      <c r="M287" s="0" t="e">
        <f aca="false">VLOOKUP(D287,LU!$B$2:$O$27,14)</f>
        <v>#N/A</v>
      </c>
      <c r="N287" s="12" t="e">
        <f aca="false">VLOOKUP(C287,LU!A288:O312,15)</f>
        <v>#N/A</v>
      </c>
    </row>
    <row r="288" customFormat="false" ht="15" hidden="false" customHeight="false" outlineLevel="0" collapsed="false">
      <c r="A288" s="0" t="str">
        <f aca="false">_xlfn.CONCAT(B288,D288)</f>
        <v>SICLAZP</v>
      </c>
      <c r="B288" s="13" t="str">
        <f aca="false">VLOOKUP(F288,Soil!$A$2:$B$14,2)</f>
        <v>SICL</v>
      </c>
      <c r="C288" s="13" t="n">
        <f aca="false">C263</f>
        <v>12</v>
      </c>
      <c r="D288" s="12" t="str">
        <f aca="false">D263</f>
        <v>AZP</v>
      </c>
      <c r="E288" s="13"/>
      <c r="F288" s="15" t="n">
        <f aca="false">F263+1</f>
        <v>12</v>
      </c>
      <c r="G288" s="2" t="n">
        <f aca="false">IF(VLOOKUP(C288,LU!$A$2:$P$27,15,FALSE())=0,VLOOKUP(B288,Soil!$B$2:$R$14,16,FALSE())/(VLOOKUP(C288,LU!$A$2:$P$27,16,FALSE())),(VLOOKUP(C288,LU!$A$2:$P$27,16,FALSE())))</f>
        <v>100</v>
      </c>
      <c r="H288" s="2" t="n">
        <f aca="false">IF(VLOOKUP(C288,LU!$A$2:$O$27,15,FALSE()) = 0,VLOOKUP(B288,Soil!$B$2:R300,17,FALSE()),1)</f>
        <v>1</v>
      </c>
      <c r="I288" s="2" t="str">
        <f aca="false">VLOOKUP(B288,[1]Soil!$A$2:$D$60,2,FALSE())</f>
        <v>silty clay loam</v>
      </c>
      <c r="J288" s="2" t="str">
        <f aca="false">VLOOKUP(B288,[1]Soil!$A$2:$D$60,3,FALSE())</f>
        <v>Prachovitojílovitá hlína</v>
      </c>
      <c r="K288" s="2" t="str">
        <f aca="false">VLOOKUP(D288,[1]LU!$A$2:$J$419,4,FALSE())</f>
        <v>Anthropogenic impermeable surfaces</v>
      </c>
      <c r="L288" s="2" t="str">
        <f aca="false">VLOOKUP(D288,[1]LU!$A$2:$J$419,3,FALSE())</f>
        <v>antropogenní a zpevněné plochy</v>
      </c>
      <c r="M288" s="0" t="e">
        <f aca="false">VLOOKUP(D288,LU!$B$2:$O$27,14)</f>
        <v>#N/A</v>
      </c>
      <c r="N288" s="12" t="e">
        <f aca="false">VLOOKUP(C288,LU!A289:O313,15)</f>
        <v>#N/A</v>
      </c>
    </row>
    <row r="289" customFormat="false" ht="15" hidden="false" customHeight="false" outlineLevel="0" collapsed="false">
      <c r="A289" s="0" t="str">
        <f aca="false">_xlfn.CONCAT(B289,D289)</f>
        <v>SICLAZPN</v>
      </c>
      <c r="B289" s="13" t="str">
        <f aca="false">VLOOKUP(F289,Soil!$A$2:$B$14,2)</f>
        <v>SICL</v>
      </c>
      <c r="C289" s="13" t="n">
        <f aca="false">C264</f>
        <v>13</v>
      </c>
      <c r="D289" s="12" t="str">
        <f aca="false">D264</f>
        <v>AZPN</v>
      </c>
      <c r="E289" s="13"/>
      <c r="F289" s="15" t="n">
        <f aca="false">F264+1</f>
        <v>12</v>
      </c>
      <c r="G289" s="2" t="n">
        <f aca="false">IF(VLOOKUP(C289,LU!$A$2:$P$27,15,FALSE())=0,VLOOKUP(B289,Soil!$B$2:$R$14,16,FALSE())/(VLOOKUP(C289,LU!$A$2:$P$27,16,FALSE())),(VLOOKUP(C289,LU!$A$2:$P$27,16,FALSE())))</f>
        <v>100</v>
      </c>
      <c r="H289" s="2" t="n">
        <f aca="false">IF(VLOOKUP(C289,LU!$A$2:$O$27,15,FALSE()) = 0,VLOOKUP(B289,Soil!$B$2:R301,17,FALSE()),1)</f>
        <v>1</v>
      </c>
      <c r="I289" s="2" t="str">
        <f aca="false">VLOOKUP(B289,[1]Soil!$A$2:$D$60,2,FALSE())</f>
        <v>silty clay loam</v>
      </c>
      <c r="J289" s="2" t="str">
        <f aca="false">VLOOKUP(B289,[1]Soil!$A$2:$D$60,3,FALSE())</f>
        <v>Prachovitojílovitá hlína</v>
      </c>
      <c r="K289" s="2" t="e">
        <f aca="false">VLOOKUP(D289,[1]LU!$A$2:$J$419,4,FALSE())</f>
        <v>#N/A</v>
      </c>
      <c r="L289" s="2" t="e">
        <f aca="false">VLOOKUP(D289,[1]LU!$A$2:$J$419,3,FALSE())</f>
        <v>#N/A</v>
      </c>
      <c r="M289" s="0" t="e">
        <f aca="false">VLOOKUP(D289,LU!$B$2:$O$27,14)</f>
        <v>#N/A</v>
      </c>
      <c r="N289" s="12" t="e">
        <f aca="false">VLOOKUP(C289,LU!A290:O314,15)</f>
        <v>#N/A</v>
      </c>
    </row>
    <row r="290" customFormat="false" ht="15" hidden="false" customHeight="false" outlineLevel="0" collapsed="false">
      <c r="A290" s="0" t="str">
        <f aca="false">_xlfn.CONCAT(B290,D290)</f>
        <v>SICLAZPPL</v>
      </c>
      <c r="B290" s="13" t="str">
        <f aca="false">VLOOKUP(F290,Soil!$A$2:$B$14,2)</f>
        <v>SICL</v>
      </c>
      <c r="C290" s="13" t="n">
        <f aca="false">C265</f>
        <v>14</v>
      </c>
      <c r="D290" s="12" t="str">
        <f aca="false">D265</f>
        <v>AZPPL</v>
      </c>
      <c r="E290" s="13"/>
      <c r="F290" s="15" t="n">
        <f aca="false">F265+1</f>
        <v>12</v>
      </c>
      <c r="G290" s="2" t="n">
        <f aca="false">IF(VLOOKUP(C290,LU!$A$2:$P$27,15,FALSE())=0,VLOOKUP(B290,Soil!$B$2:$R$14,16,FALSE())/(VLOOKUP(C290,LU!$A$2:$P$27,16,FALSE())),(VLOOKUP(C290,LU!$A$2:$P$27,16,FALSE())))</f>
        <v>0.222</v>
      </c>
      <c r="H290" s="2" t="n">
        <f aca="false">IF(VLOOKUP(C290,LU!$A$2:$O$27,15,FALSE()) = 0,VLOOKUP(B290,Soil!$B$2:R302,17,FALSE()),1)</f>
        <v>0.264</v>
      </c>
      <c r="I290" s="2" t="str">
        <f aca="false">VLOOKUP(B290,[1]Soil!$A$2:$D$60,2,FALSE())</f>
        <v>silty clay loam</v>
      </c>
      <c r="J290" s="2" t="str">
        <f aca="false">VLOOKUP(B290,[1]Soil!$A$2:$D$60,3,FALSE())</f>
        <v>Prachovitojílovitá hlína</v>
      </c>
      <c r="K290" s="2" t="e">
        <f aca="false">VLOOKUP(D290,[1]LU!$A$2:$J$419,4,FALSE())</f>
        <v>#N/A</v>
      </c>
      <c r="L290" s="2" t="e">
        <f aca="false">VLOOKUP(D290,[1]LU!$A$2:$J$419,3,FALSE())</f>
        <v>#N/A</v>
      </c>
      <c r="M290" s="0" t="e">
        <f aca="false">VLOOKUP(D290,LU!$B$2:$O$27,14)</f>
        <v>#N/A</v>
      </c>
      <c r="N290" s="12" t="e">
        <f aca="false">VLOOKUP(C290,LU!A291:O315,15)</f>
        <v>#N/A</v>
      </c>
    </row>
    <row r="291" customFormat="false" ht="15" hidden="false" customHeight="false" outlineLevel="0" collapsed="false">
      <c r="A291" s="0" t="str">
        <f aca="false">_xlfn.CONCAT(B291,D291)</f>
        <v>SICLAZPP</v>
      </c>
      <c r="B291" s="13" t="str">
        <f aca="false">VLOOKUP(F291,Soil!$A$2:$B$14,2)</f>
        <v>SICL</v>
      </c>
      <c r="C291" s="13" t="n">
        <f aca="false">C266</f>
        <v>15</v>
      </c>
      <c r="D291" s="12" t="str">
        <f aca="false">D266</f>
        <v>AZPP</v>
      </c>
      <c r="E291" s="13"/>
      <c r="F291" s="15" t="n">
        <f aca="false">F266+1</f>
        <v>12</v>
      </c>
      <c r="G291" s="2" t="n">
        <f aca="false">IF(VLOOKUP(C291,LU!$A$2:$P$27,15,FALSE())=0,VLOOKUP(B291,Soil!$B$2:$R$14,16,FALSE())/(VLOOKUP(C291,LU!$A$2:$P$27,16,FALSE())),(VLOOKUP(C291,LU!$A$2:$P$27,16,FALSE())))</f>
        <v>22.2</v>
      </c>
      <c r="H291" s="2" t="n">
        <f aca="false">IF(VLOOKUP(C291,LU!$A$2:$O$27,15,FALSE()) = 0,VLOOKUP(B291,Soil!$B$2:R303,17,FALSE()),1)</f>
        <v>0.264</v>
      </c>
      <c r="I291" s="2" t="str">
        <f aca="false">VLOOKUP(B291,[1]Soil!$A$2:$D$60,2,FALSE())</f>
        <v>silty clay loam</v>
      </c>
      <c r="J291" s="2" t="str">
        <f aca="false">VLOOKUP(B291,[1]Soil!$A$2:$D$60,3,FALSE())</f>
        <v>Prachovitojílovitá hlína</v>
      </c>
      <c r="K291" s="2" t="e">
        <f aca="false">VLOOKUP(D291,[1]LU!$A$2:$J$419,4,FALSE())</f>
        <v>#N/A</v>
      </c>
      <c r="L291" s="2" t="e">
        <f aca="false">VLOOKUP(D291,[1]LU!$A$2:$J$419,3,FALSE())</f>
        <v>#N/A</v>
      </c>
      <c r="M291" s="0" t="e">
        <f aca="false">VLOOKUP(D291,LU!$B$2:$O$27,14)</f>
        <v>#N/A</v>
      </c>
      <c r="N291" s="12" t="e">
        <f aca="false">VLOOKUP(C291,LU!A292:O316,15)</f>
        <v>#N/A</v>
      </c>
    </row>
    <row r="292" customFormat="false" ht="15" hidden="false" customHeight="false" outlineLevel="0" collapsed="false">
      <c r="A292" s="0" t="str">
        <f aca="false">_xlfn.CONCAT(B292,D292)</f>
        <v>SICLETK</v>
      </c>
      <c r="B292" s="13" t="str">
        <f aca="false">VLOOKUP(F292,Soil!$A$2:$B$14,2)</f>
        <v>SICL</v>
      </c>
      <c r="C292" s="13" t="n">
        <f aca="false">C267</f>
        <v>16</v>
      </c>
      <c r="D292" s="12" t="str">
        <f aca="false">D267</f>
        <v>ETK</v>
      </c>
      <c r="E292" s="13"/>
      <c r="F292" s="15" t="n">
        <f aca="false">F267+1</f>
        <v>12</v>
      </c>
      <c r="G292" s="2" t="n">
        <f aca="false">IF(VLOOKUP(C292,LU!$A$2:$P$27,15,FALSE())=0,VLOOKUP(B292,Soil!$B$2:$R$14,16,FALSE())/(VLOOKUP(C292,LU!$A$2:$P$27,16,FALSE())),(VLOOKUP(C292,LU!$A$2:$P$27,16,FALSE())))</f>
        <v>22.2</v>
      </c>
      <c r="H292" s="2" t="n">
        <f aca="false">IF(VLOOKUP(C292,LU!$A$2:$O$27,15,FALSE()) = 0,VLOOKUP(B292,Soil!$B$2:R304,17,FALSE()),1)</f>
        <v>0.264</v>
      </c>
      <c r="I292" s="2" t="str">
        <f aca="false">VLOOKUP(B292,[1]Soil!$A$2:$D$60,2,FALSE())</f>
        <v>silty clay loam</v>
      </c>
      <c r="J292" s="2" t="str">
        <f aca="false">VLOOKUP(B292,[1]Soil!$A$2:$D$60,3,FALSE())</f>
        <v>Prachovitojílovitá hlína</v>
      </c>
      <c r="K292" s="2" t="str">
        <f aca="false">VLOOKUP(D292,[1]LU!$A$2:$J$419,4,FALSE())</f>
        <v>Extensive vegetation</v>
      </c>
      <c r="L292" s="2" t="str">
        <f aca="false">VLOOKUP(D292,[1]LU!$A$2:$J$419,3,FALSE())</f>
        <v>extenzivní smíšené porosty</v>
      </c>
      <c r="M292" s="0" t="e">
        <f aca="false">VLOOKUP(D292,LU!$B$2:$O$27,14)</f>
        <v>#N/A</v>
      </c>
      <c r="N292" s="12" t="e">
        <f aca="false">VLOOKUP(C292,LU!A293:O317,15)</f>
        <v>#N/A</v>
      </c>
    </row>
    <row r="293" customFormat="false" ht="15" hidden="false" customHeight="false" outlineLevel="0" collapsed="false">
      <c r="A293" s="0" t="str">
        <f aca="false">_xlfn.CONCAT(B293,D293)</f>
        <v>SICLETK1</v>
      </c>
      <c r="B293" s="13" t="str">
        <f aca="false">VLOOKUP(F293,Soil!$A$2:$B$14,2)</f>
        <v>SICL</v>
      </c>
      <c r="C293" s="13" t="n">
        <f aca="false">C268</f>
        <v>17</v>
      </c>
      <c r="D293" s="12" t="str">
        <f aca="false">D268</f>
        <v>ETK1</v>
      </c>
      <c r="E293" s="13"/>
      <c r="F293" s="15" t="n">
        <f aca="false">F268+1</f>
        <v>12</v>
      </c>
      <c r="G293" s="2" t="n">
        <f aca="false">IF(VLOOKUP(C293,LU!$A$2:$P$27,15,FALSE())=0,VLOOKUP(B293,Soil!$B$2:$R$14,16,FALSE())/(VLOOKUP(C293,LU!$A$2:$P$27,16,FALSE())),(VLOOKUP(C293,LU!$A$2:$P$27,16,FALSE())))</f>
        <v>22.2</v>
      </c>
      <c r="H293" s="2" t="n">
        <f aca="false">IF(VLOOKUP(C293,LU!$A$2:$O$27,15,FALSE()) = 0,VLOOKUP(B293,Soil!$B$2:R305,17,FALSE()),1)</f>
        <v>0.264</v>
      </c>
      <c r="I293" s="2" t="str">
        <f aca="false">VLOOKUP(B293,[1]Soil!$A$2:$D$60,2,FALSE())</f>
        <v>silty clay loam</v>
      </c>
      <c r="J293" s="2" t="str">
        <f aca="false">VLOOKUP(B293,[1]Soil!$A$2:$D$60,3,FALSE())</f>
        <v>Prachovitojílovitá hlína</v>
      </c>
      <c r="K293" s="2" t="e">
        <f aca="false">VLOOKUP(D293,[1]LU!$A$2:$J$419,4,FALSE())</f>
        <v>#N/A</v>
      </c>
      <c r="L293" s="2" t="e">
        <f aca="false">VLOOKUP(D293,[1]LU!$A$2:$J$419,3,FALSE())</f>
        <v>#N/A</v>
      </c>
      <c r="M293" s="0" t="e">
        <f aca="false">VLOOKUP(D293,LU!$B$2:$O$27,14)</f>
        <v>#N/A</v>
      </c>
      <c r="N293" s="12" t="e">
        <f aca="false">VLOOKUP(C293,LU!A294:O318,15)</f>
        <v>#N/A</v>
      </c>
    </row>
    <row r="294" customFormat="false" ht="15" hidden="false" customHeight="false" outlineLevel="0" collapsed="false">
      <c r="A294" s="0" t="str">
        <f aca="false">_xlfn.CONCAT(B294,D294)</f>
        <v>SICLETK2</v>
      </c>
      <c r="B294" s="13" t="str">
        <f aca="false">VLOOKUP(F294,Soil!$A$2:$B$14,2)</f>
        <v>SICL</v>
      </c>
      <c r="C294" s="13" t="n">
        <f aca="false">C269</f>
        <v>18</v>
      </c>
      <c r="D294" s="12" t="str">
        <f aca="false">D269</f>
        <v>ETK2</v>
      </c>
      <c r="E294" s="13"/>
      <c r="F294" s="15" t="n">
        <f aca="false">F269+1</f>
        <v>12</v>
      </c>
      <c r="G294" s="2" t="n">
        <f aca="false">IF(VLOOKUP(C294,LU!$A$2:$P$27,15,FALSE())=0,VLOOKUP(B294,Soil!$B$2:$R$14,16,FALSE())/(VLOOKUP(C294,LU!$A$2:$P$27,16,FALSE())),(VLOOKUP(C294,LU!$A$2:$P$27,16,FALSE())))</f>
        <v>22.2</v>
      </c>
      <c r="H294" s="2" t="n">
        <f aca="false">IF(VLOOKUP(C294,LU!$A$2:$O$27,15,FALSE()) = 0,VLOOKUP(B294,Soil!$B$2:R306,17,FALSE()),1)</f>
        <v>0.264</v>
      </c>
      <c r="I294" s="2" t="str">
        <f aca="false">VLOOKUP(B294,[1]Soil!$A$2:$D$60,2,FALSE())</f>
        <v>silty clay loam</v>
      </c>
      <c r="J294" s="2" t="str">
        <f aca="false">VLOOKUP(B294,[1]Soil!$A$2:$D$60,3,FALSE())</f>
        <v>Prachovitojílovitá hlína</v>
      </c>
      <c r="K294" s="2" t="e">
        <f aca="false">VLOOKUP(D294,[1]LU!$A$2:$J$419,4,FALSE())</f>
        <v>#N/A</v>
      </c>
      <c r="L294" s="2" t="e">
        <f aca="false">VLOOKUP(D294,[1]LU!$A$2:$J$419,3,FALSE())</f>
        <v>#N/A</v>
      </c>
      <c r="M294" s="0" t="e">
        <f aca="false">VLOOKUP(D294,LU!$B$2:$O$27,14)</f>
        <v>#N/A</v>
      </c>
      <c r="N294" s="12" t="e">
        <f aca="false">VLOOKUP(C294,LU!A295:O319,15)</f>
        <v>#N/A</v>
      </c>
    </row>
    <row r="295" customFormat="false" ht="15" hidden="false" customHeight="false" outlineLevel="0" collapsed="false">
      <c r="A295" s="0" t="str">
        <f aca="false">_xlfn.CONCAT(B295,D295)</f>
        <v>SICLETK3</v>
      </c>
      <c r="B295" s="13" t="str">
        <f aca="false">VLOOKUP(F295,Soil!$A$2:$B$14,2)</f>
        <v>SICL</v>
      </c>
      <c r="C295" s="13" t="n">
        <f aca="false">C270</f>
        <v>19</v>
      </c>
      <c r="D295" s="12" t="str">
        <f aca="false">D270</f>
        <v>ETK3</v>
      </c>
      <c r="E295" s="13"/>
      <c r="F295" s="15" t="n">
        <f aca="false">F270+1</f>
        <v>12</v>
      </c>
      <c r="G295" s="2" t="n">
        <f aca="false">IF(VLOOKUP(C295,LU!$A$2:$P$27,15,FALSE())=0,VLOOKUP(B295,Soil!$B$2:$R$14,16,FALSE())/(VLOOKUP(C295,LU!$A$2:$P$27,16,FALSE())),(VLOOKUP(C295,LU!$A$2:$P$27,16,FALSE())))</f>
        <v>22.2</v>
      </c>
      <c r="H295" s="2" t="n">
        <f aca="false">IF(VLOOKUP(C295,LU!$A$2:$O$27,15,FALSE()) = 0,VLOOKUP(B295,Soil!$B$2:R307,17,FALSE()),1)</f>
        <v>0.264</v>
      </c>
      <c r="I295" s="2" t="str">
        <f aca="false">VLOOKUP(B295,[1]Soil!$A$2:$D$60,2,FALSE())</f>
        <v>silty clay loam</v>
      </c>
      <c r="J295" s="2" t="str">
        <f aca="false">VLOOKUP(B295,[1]Soil!$A$2:$D$60,3,FALSE())</f>
        <v>Prachovitojílovitá hlína</v>
      </c>
      <c r="K295" s="2" t="e">
        <f aca="false">VLOOKUP(D295,[1]LU!$A$2:$J$419,4,FALSE())</f>
        <v>#N/A</v>
      </c>
      <c r="L295" s="2" t="e">
        <f aca="false">VLOOKUP(D295,[1]LU!$A$2:$J$419,3,FALSE())</f>
        <v>#N/A</v>
      </c>
      <c r="M295" s="0" t="e">
        <f aca="false">VLOOKUP(D295,LU!$B$2:$O$27,14)</f>
        <v>#N/A</v>
      </c>
      <c r="N295" s="12" t="e">
        <f aca="false">VLOOKUP(C295,LU!A296:O320,15)</f>
        <v>#N/A</v>
      </c>
    </row>
    <row r="296" customFormat="false" ht="15" hidden="false" customHeight="false" outlineLevel="0" collapsed="false">
      <c r="A296" s="0" t="str">
        <f aca="false">_xlfn.CONCAT(B296,D296)</f>
        <v>SICLVT</v>
      </c>
      <c r="B296" s="13" t="str">
        <f aca="false">VLOOKUP(F296,Soil!$A$2:$B$14,2)</f>
        <v>SICL</v>
      </c>
      <c r="C296" s="13" t="n">
        <f aca="false">C271</f>
        <v>20</v>
      </c>
      <c r="D296" s="12" t="str">
        <f aca="false">D271</f>
        <v>VT</v>
      </c>
      <c r="E296" s="13"/>
      <c r="F296" s="15" t="n">
        <f aca="false">F271+1</f>
        <v>12</v>
      </c>
      <c r="G296" s="2" t="n">
        <f aca="false">IF(VLOOKUP(C296,LU!$A$2:$P$27,15,FALSE())=0,VLOOKUP(B296,Soil!$B$2:$R$14,16,FALSE())/(VLOOKUP(C296,LU!$A$2:$P$27,16,FALSE())),(VLOOKUP(C296,LU!$A$2:$P$27,16,FALSE())))</f>
        <v>100</v>
      </c>
      <c r="H296" s="2" t="n">
        <f aca="false">IF(VLOOKUP(C296,LU!$A$2:$O$27,15,FALSE()) = 0,VLOOKUP(B296,Soil!$B$2:R308,17,FALSE()),1)</f>
        <v>1</v>
      </c>
      <c r="I296" s="2" t="str">
        <f aca="false">VLOOKUP(B296,[1]Soil!$A$2:$D$60,2,FALSE())</f>
        <v>silty clay loam</v>
      </c>
      <c r="J296" s="2" t="str">
        <f aca="false">VLOOKUP(B296,[1]Soil!$A$2:$D$60,3,FALSE())</f>
        <v>Prachovitojílovitá hlína</v>
      </c>
      <c r="K296" s="2" t="e">
        <f aca="false">VLOOKUP(D296,[1]LU!$A$2:$J$419,4,FALSE())</f>
        <v>#N/A</v>
      </c>
      <c r="L296" s="2" t="e">
        <f aca="false">VLOOKUP(D296,[1]LU!$A$2:$J$419,3,FALSE())</f>
        <v>#N/A</v>
      </c>
      <c r="M296" s="0" t="n">
        <f aca="false">VLOOKUP(D296,LU!$B$2:$O$27,14)</f>
        <v>1</v>
      </c>
      <c r="N296" s="12" t="e">
        <f aca="false">VLOOKUP(C296,LU!A297:O321,15)</f>
        <v>#N/A</v>
      </c>
    </row>
    <row r="297" customFormat="false" ht="15" hidden="false" customHeight="false" outlineLevel="0" collapsed="false">
      <c r="A297" s="0" t="str">
        <f aca="false">_xlfn.CONCAT(B297,D297)</f>
        <v>SICLVP</v>
      </c>
      <c r="B297" s="13" t="str">
        <f aca="false">VLOOKUP(F297,Soil!$A$2:$B$14,2)</f>
        <v>SICL</v>
      </c>
      <c r="C297" s="13" t="n">
        <f aca="false">C272</f>
        <v>21</v>
      </c>
      <c r="D297" s="12" t="str">
        <f aca="false">D272</f>
        <v>VP</v>
      </c>
      <c r="E297" s="13"/>
      <c r="F297" s="15" t="n">
        <f aca="false">F272+1</f>
        <v>12</v>
      </c>
      <c r="G297" s="2" t="n">
        <f aca="false">IF(VLOOKUP(C297,LU!$A$2:$P$27,15,FALSE())=0,VLOOKUP(B297,Soil!$B$2:$R$14,16,FALSE())/(VLOOKUP(C297,LU!$A$2:$P$27,16,FALSE())),(VLOOKUP(C297,LU!$A$2:$P$27,16,FALSE())))</f>
        <v>100</v>
      </c>
      <c r="H297" s="2" t="n">
        <f aca="false">IF(VLOOKUP(C297,LU!$A$2:$O$27,15,FALSE()) = 0,VLOOKUP(B297,Soil!$B$2:R309,17,FALSE()),1)</f>
        <v>1</v>
      </c>
      <c r="I297" s="2" t="str">
        <f aca="false">VLOOKUP(B297,[1]Soil!$A$2:$D$60,2,FALSE())</f>
        <v>silty clay loam</v>
      </c>
      <c r="J297" s="2" t="str">
        <f aca="false">VLOOKUP(B297,[1]Soil!$A$2:$D$60,3,FALSE())</f>
        <v>Prachovitojílovitá hlína</v>
      </c>
      <c r="K297" s="2" t="str">
        <f aca="false">VLOOKUP(D297,[1]LU!$A$2:$J$419,4,FALSE())</f>
        <v>Water</v>
      </c>
      <c r="L297" s="2" t="str">
        <f aca="false">VLOOKUP(D297,[1]LU!$A$2:$J$419,3,FALSE())</f>
        <v>vodní plochy</v>
      </c>
      <c r="M297" s="0" t="n">
        <f aca="false">VLOOKUP(D297,LU!$B$2:$O$27,14)</f>
        <v>0</v>
      </c>
      <c r="N297" s="12" t="e">
        <f aca="false">VLOOKUP(C297,LU!A298:O322,15)</f>
        <v>#N/A</v>
      </c>
    </row>
    <row r="298" customFormat="false" ht="15" hidden="false" customHeight="false" outlineLevel="0" collapsed="false">
      <c r="A298" s="0" t="str">
        <f aca="false">_xlfn.CONCAT(B298,D298)</f>
        <v>SICLTPT</v>
      </c>
      <c r="B298" s="13" t="str">
        <f aca="false">VLOOKUP(F298,Soil!$A$2:$B$14,2)</f>
        <v>SICL</v>
      </c>
      <c r="C298" s="13" t="n">
        <f aca="false">C273</f>
        <v>22</v>
      </c>
      <c r="D298" s="12" t="str">
        <f aca="false">D273</f>
        <v>TPT</v>
      </c>
      <c r="E298" s="13"/>
      <c r="F298" s="15" t="n">
        <f aca="false">F273+1</f>
        <v>12</v>
      </c>
      <c r="G298" s="2" t="n">
        <f aca="false">IF(VLOOKUP(C298,LU!$A$2:$P$27,15,FALSE())=0,VLOOKUP(B298,Soil!$B$2:$R$14,16,FALSE())/(VLOOKUP(C298,LU!$A$2:$P$27,16,FALSE())),(VLOOKUP(C298,LU!$A$2:$P$27,16,FALSE())))</f>
        <v>22.2</v>
      </c>
      <c r="H298" s="2" t="n">
        <f aca="false">IF(VLOOKUP(C298,LU!$A$2:$O$27,15,FALSE()) = 0,VLOOKUP(B298,Soil!$B$2:R310,17,FALSE()),1)</f>
        <v>0.264</v>
      </c>
      <c r="I298" s="2" t="str">
        <f aca="false">VLOOKUP(B298,[1]Soil!$A$2:$D$60,2,FALSE())</f>
        <v>silty clay loam</v>
      </c>
      <c r="J298" s="2" t="str">
        <f aca="false">VLOOKUP(B298,[1]Soil!$A$2:$D$60,3,FALSE())</f>
        <v>Prachovitojílovitá hlína</v>
      </c>
      <c r="K298" s="2" t="e">
        <f aca="false">VLOOKUP(D298,[1]LU!$A$2:$J$419,4,FALSE())</f>
        <v>#N/A</v>
      </c>
      <c r="L298" s="2" t="e">
        <f aca="false">VLOOKUP(D298,[1]LU!$A$2:$J$419,3,FALSE())</f>
        <v>#N/A</v>
      </c>
      <c r="M298" s="0" t="n">
        <f aca="false">VLOOKUP(D298,LU!$B$2:$O$27,14)</f>
        <v>0</v>
      </c>
      <c r="N298" s="12" t="e">
        <f aca="false">VLOOKUP(C298,LU!A299:O323,15)</f>
        <v>#N/A</v>
      </c>
    </row>
    <row r="299" customFormat="false" ht="15" hidden="false" customHeight="false" outlineLevel="0" collapsed="false">
      <c r="A299" s="0" t="str">
        <f aca="false">_xlfn.CONCAT(B299,D299)</f>
        <v>SICLVPT</v>
      </c>
      <c r="B299" s="13" t="str">
        <f aca="false">VLOOKUP(F299,Soil!$A$2:$B$14,2)</f>
        <v>SICL</v>
      </c>
      <c r="C299" s="13" t="n">
        <f aca="false">C274</f>
        <v>23</v>
      </c>
      <c r="D299" s="12" t="str">
        <f aca="false">D274</f>
        <v>VPT</v>
      </c>
      <c r="E299" s="13"/>
      <c r="F299" s="15" t="n">
        <f aca="false">F274+1</f>
        <v>12</v>
      </c>
      <c r="G299" s="2" t="n">
        <f aca="false">IF(VLOOKUP(C299,LU!$A$2:$P$27,15,FALSE())=0,VLOOKUP(B299,Soil!$B$2:$R$14,16,FALSE())/(VLOOKUP(C299,LU!$A$2:$P$27,16,FALSE())),(VLOOKUP(C299,LU!$A$2:$P$27,16,FALSE())))</f>
        <v>100</v>
      </c>
      <c r="H299" s="2" t="n">
        <f aca="false">IF(VLOOKUP(C299,LU!$A$2:$O$27,15,FALSE()) = 0,VLOOKUP(B299,Soil!$B$2:R311,17,FALSE()),1)</f>
        <v>1</v>
      </c>
      <c r="I299" s="2" t="str">
        <f aca="false">VLOOKUP(B299,[1]Soil!$A$2:$D$60,2,FALSE())</f>
        <v>silty clay loam</v>
      </c>
      <c r="J299" s="2" t="str">
        <f aca="false">VLOOKUP(B299,[1]Soil!$A$2:$D$60,3,FALSE())</f>
        <v>Prachovitojílovitá hlína</v>
      </c>
      <c r="K299" s="2" t="e">
        <f aca="false">VLOOKUP(D299,[1]LU!$A$2:$J$419,4,FALSE())</f>
        <v>#N/A</v>
      </c>
      <c r="L299" s="2" t="e">
        <f aca="false">VLOOKUP(D299,[1]LU!$A$2:$J$419,3,FALSE())</f>
        <v>#N/A</v>
      </c>
      <c r="M299" s="0" t="n">
        <f aca="false">VLOOKUP(D299,LU!$B$2:$O$27,14)</f>
        <v>0</v>
      </c>
      <c r="N299" s="12" t="e">
        <f aca="false">VLOOKUP(C299,LU!A300:O324,15)</f>
        <v>#N/A</v>
      </c>
    </row>
    <row r="300" customFormat="false" ht="15" hidden="false" customHeight="false" outlineLevel="0" collapsed="false">
      <c r="A300" s="0" t="str">
        <f aca="false">_xlfn.CONCAT(B300,D300)</f>
        <v>SICLMOK</v>
      </c>
      <c r="B300" s="13" t="str">
        <f aca="false">VLOOKUP(F300,Soil!$A$2:$B$14,2)</f>
        <v>SICL</v>
      </c>
      <c r="C300" s="13" t="n">
        <f aca="false">C275</f>
        <v>24</v>
      </c>
      <c r="D300" s="12" t="str">
        <f aca="false">D275</f>
        <v>MOK</v>
      </c>
      <c r="E300" s="13"/>
      <c r="F300" s="15" t="n">
        <f aca="false">F275+1</f>
        <v>12</v>
      </c>
      <c r="G300" s="2" t="n">
        <f aca="false">IF(VLOOKUP(C300,LU!$A$2:$P$27,15,FALSE())=0,VLOOKUP(B300,Soil!$B$2:$R$14,16,FALSE())/(VLOOKUP(C300,LU!$A$2:$P$27,16,FALSE())),(VLOOKUP(C300,LU!$A$2:$P$27,16,FALSE())))</f>
        <v>22.2</v>
      </c>
      <c r="H300" s="2" t="n">
        <f aca="false">IF(VLOOKUP(C300,LU!$A$2:$O$27,15,FALSE()) = 0,VLOOKUP(B300,Soil!$B$2:R312,17,FALSE()),1)</f>
        <v>0.264</v>
      </c>
      <c r="I300" s="2" t="str">
        <f aca="false">VLOOKUP(B300,[1]Soil!$A$2:$D$60,2,FALSE())</f>
        <v>silty clay loam</v>
      </c>
      <c r="J300" s="2" t="str">
        <f aca="false">VLOOKUP(B300,[1]Soil!$A$2:$D$60,3,FALSE())</f>
        <v>Prachovitojílovitá hlína</v>
      </c>
      <c r="K300" s="2" t="e">
        <f aca="false">VLOOKUP(D300,[1]LU!$A$2:$J$419,4,FALSE())</f>
        <v>#N/A</v>
      </c>
      <c r="L300" s="2" t="e">
        <f aca="false">VLOOKUP(D300,[1]LU!$A$2:$J$419,3,FALSE())</f>
        <v>#N/A</v>
      </c>
      <c r="M300" s="0" t="e">
        <f aca="false">VLOOKUP(D300,LU!$B$2:$O$27,14)</f>
        <v>#N/A</v>
      </c>
      <c r="N300" s="12" t="e">
        <f aca="false">VLOOKUP(C300,LU!A301:O325,15)</f>
        <v>#N/A</v>
      </c>
    </row>
    <row r="301" customFormat="false" ht="15" hidden="false" customHeight="false" outlineLevel="0" collapsed="false">
      <c r="A301" s="0" t="str">
        <f aca="false">_xlfn.CONCAT(B301,D301)</f>
        <v>SICLRET</v>
      </c>
      <c r="B301" s="13" t="str">
        <f aca="false">VLOOKUP(F301,Soil!$A$2:$B$14,2)</f>
        <v>SICL</v>
      </c>
      <c r="C301" s="13" t="n">
        <f aca="false">C276</f>
        <v>25</v>
      </c>
      <c r="D301" s="12" t="str">
        <f aca="false">D276</f>
        <v>RET</v>
      </c>
      <c r="E301" s="13"/>
      <c r="F301" s="15" t="n">
        <f aca="false">F276+1</f>
        <v>12</v>
      </c>
      <c r="G301" s="2" t="n">
        <f aca="false">IF(VLOOKUP(C301,LU!$A$2:$P$27,15,FALSE())=0,VLOOKUP(B301,Soil!$B$2:$R$14,16,FALSE())/(VLOOKUP(C301,LU!$A$2:$P$27,16,FALSE())),(VLOOKUP(C301,LU!$A$2:$P$27,16,FALSE())))</f>
        <v>22.2</v>
      </c>
      <c r="H301" s="2" t="n">
        <f aca="false">IF(VLOOKUP(C301,LU!$A$2:$O$27,15,FALSE()) = 0,VLOOKUP(B301,Soil!$B$2:R313,17,FALSE()),1)</f>
        <v>0.264</v>
      </c>
      <c r="I301" s="2" t="str">
        <f aca="false">VLOOKUP(B301,[1]Soil!$A$2:$D$60,2,FALSE())</f>
        <v>silty clay loam</v>
      </c>
      <c r="J301" s="2" t="str">
        <f aca="false">VLOOKUP(B301,[1]Soil!$A$2:$D$60,3,FALSE())</f>
        <v>Prachovitojílovitá hlína</v>
      </c>
      <c r="K301" s="2" t="e">
        <f aca="false">VLOOKUP(D301,[1]LU!$A$2:$J$419,4,FALSE())</f>
        <v>#N/A</v>
      </c>
      <c r="L301" s="2" t="e">
        <f aca="false">VLOOKUP(D301,[1]LU!$A$2:$J$419,3,FALSE())</f>
        <v>#N/A</v>
      </c>
      <c r="M301" s="0" t="n">
        <f aca="false">VLOOKUP(D301,LU!$B$2:$O$27,14)</f>
        <v>0</v>
      </c>
      <c r="N301" s="12" t="e">
        <f aca="false">VLOOKUP(C301,LU!A302:O326,15)</f>
        <v>#N/A</v>
      </c>
    </row>
    <row r="302" customFormat="false" ht="15" hidden="false" customHeight="false" outlineLevel="0" collapsed="false">
      <c r="A302" s="0" t="str">
        <f aca="false">_xlfn.CONCAT(B302,D302)</f>
        <v>NOOP</v>
      </c>
      <c r="B302" s="13" t="str">
        <f aca="false">VLOOKUP(F302,Soil!$A$2:$B$14,2)</f>
        <v>NO</v>
      </c>
      <c r="C302" s="13" t="n">
        <f aca="false">C277</f>
        <v>1</v>
      </c>
      <c r="D302" s="12" t="str">
        <f aca="false">D277</f>
        <v>OP</v>
      </c>
      <c r="E302" s="13"/>
      <c r="F302" s="15" t="n">
        <f aca="false">F277+1</f>
        <v>13</v>
      </c>
      <c r="G302" s="2" t="n">
        <f aca="false">IF(VLOOKUP(C302,LU!$A$2:$P$27,15,FALSE())=0,VLOOKUP(B302,Soil!$B$2:$R$14,16,FALSE())/(VLOOKUP(C302,LU!$A$2:$P$27,16,FALSE())),(VLOOKUP(C302,LU!$A$2:$P$27,16,FALSE())))</f>
        <v>50</v>
      </c>
      <c r="H302" s="2" t="n">
        <f aca="false">IF(VLOOKUP(C302,LU!$A$2:$O$27,15,FALSE()) = 0,VLOOKUP(B302,Soil!$B$2:R314,17,FALSE()),1)</f>
        <v>3</v>
      </c>
      <c r="I302" s="2" t="str">
        <f aca="false">VLOOKUP(B302,[1]Soil!$A$2:$D$60,2,FALSE())</f>
        <v>nosoil</v>
      </c>
      <c r="J302" s="2" t="str">
        <f aca="false">VLOOKUP(B302,[1]Soil!$A$2:$D$60,3,FALSE())</f>
        <v>bez půdy</v>
      </c>
      <c r="K302" s="2" t="str">
        <f aca="false">VLOOKUP(D302,[1]LU!$A$2:$J$419,4,FALSE())</f>
        <v>Arable land</v>
      </c>
      <c r="L302" s="2" t="str">
        <f aca="false">VLOOKUP(D302,[1]LU!$A$2:$J$419,3,FALSE())</f>
        <v>orná půda</v>
      </c>
      <c r="M302" s="0" t="n">
        <f aca="false">VLOOKUP(D302,LU!$B$2:$O$27,14)</f>
        <v>0</v>
      </c>
      <c r="N302" s="12" t="e">
        <f aca="false">VLOOKUP(C302,LU!A303:O327,15)</f>
        <v>#N/A</v>
      </c>
    </row>
    <row r="303" customFormat="false" ht="15" hidden="false" customHeight="false" outlineLevel="0" collapsed="false">
      <c r="A303" s="0" t="str">
        <f aca="false">_xlfn.CONCAT(B303,D303)</f>
        <v>NOOPTP</v>
      </c>
      <c r="B303" s="13" t="str">
        <f aca="false">VLOOKUP(F303,Soil!$A$2:$B$14,2)</f>
        <v>NO</v>
      </c>
      <c r="C303" s="13" t="n">
        <f aca="false">C278</f>
        <v>2</v>
      </c>
      <c r="D303" s="12" t="str">
        <f aca="false">D278</f>
        <v>OPTP</v>
      </c>
      <c r="E303" s="13"/>
      <c r="F303" s="15" t="n">
        <f aca="false">F278+1</f>
        <v>13</v>
      </c>
      <c r="G303" s="2" t="n">
        <f aca="false">IF(VLOOKUP(C303,LU!$A$2:$P$27,15,FALSE())=0,VLOOKUP(B303,Soil!$B$2:$R$14,16,FALSE())/(VLOOKUP(C303,LU!$A$2:$P$27,16,FALSE())),(VLOOKUP(C303,LU!$A$2:$P$27,16,FALSE())))</f>
        <v>100</v>
      </c>
      <c r="H303" s="2" t="n">
        <f aca="false">IF(VLOOKUP(C303,LU!$A$2:$O$27,15,FALSE()) = 0,VLOOKUP(B303,Soil!$B$2:R315,17,FALSE()),1)</f>
        <v>3</v>
      </c>
      <c r="I303" s="2" t="str">
        <f aca="false">VLOOKUP(B303,[1]Soil!$A$2:$D$60,2,FALSE())</f>
        <v>nosoil</v>
      </c>
      <c r="J303" s="2" t="str">
        <f aca="false">VLOOKUP(B303,[1]Soil!$A$2:$D$60,3,FALSE())</f>
        <v>bez půdy</v>
      </c>
      <c r="K303" s="2" t="e">
        <f aca="false">VLOOKUP(D303,[1]LU!$A$2:$J$419,4,FALSE())</f>
        <v>#N/A</v>
      </c>
      <c r="L303" s="2" t="e">
        <f aca="false">VLOOKUP(D303,[1]LU!$A$2:$J$419,3,FALSE())</f>
        <v>#N/A</v>
      </c>
      <c r="M303" s="0" t="n">
        <f aca="false">VLOOKUP(D303,LU!$B$2:$O$27,14)</f>
        <v>0</v>
      </c>
      <c r="N303" s="12" t="e">
        <f aca="false">VLOOKUP(C303,LU!A304:O328,15)</f>
        <v>#N/A</v>
      </c>
    </row>
    <row r="304" customFormat="false" ht="15" hidden="false" customHeight="false" outlineLevel="0" collapsed="false">
      <c r="A304" s="0" t="str">
        <f aca="false">_xlfn.CONCAT(B304,D304)</f>
        <v>NOOPSR</v>
      </c>
      <c r="B304" s="13" t="str">
        <f aca="false">VLOOKUP(F304,Soil!$A$2:$B$14,2)</f>
        <v>NO</v>
      </c>
      <c r="C304" s="13" t="n">
        <f aca="false">C279</f>
        <v>3</v>
      </c>
      <c r="D304" s="12" t="str">
        <f aca="false">D279</f>
        <v>OPSR</v>
      </c>
      <c r="E304" s="13"/>
      <c r="F304" s="15" t="n">
        <f aca="false">F279+1</f>
        <v>13</v>
      </c>
      <c r="G304" s="2" t="n">
        <f aca="false">IF(VLOOKUP(C304,LU!$A$2:$P$27,15,FALSE())=0,VLOOKUP(B304,Soil!$B$2:$R$14,16,FALSE())/(VLOOKUP(C304,LU!$A$2:$P$27,16,FALSE())),(VLOOKUP(C304,LU!$A$2:$P$27,16,FALSE())))</f>
        <v>40</v>
      </c>
      <c r="H304" s="2" t="n">
        <f aca="false">IF(VLOOKUP(C304,LU!$A$2:$O$27,15,FALSE()) = 0,VLOOKUP(B304,Soil!$B$2:R316,17,FALSE()),1)</f>
        <v>3</v>
      </c>
      <c r="I304" s="2" t="str">
        <f aca="false">VLOOKUP(B304,[1]Soil!$A$2:$D$60,2,FALSE())</f>
        <v>nosoil</v>
      </c>
      <c r="J304" s="2" t="str">
        <f aca="false">VLOOKUP(B304,[1]Soil!$A$2:$D$60,3,FALSE())</f>
        <v>bez půdy</v>
      </c>
      <c r="K304" s="2" t="e">
        <f aca="false">VLOOKUP(D304,[1]LU!$A$2:$J$419,4,FALSE())</f>
        <v>#N/A</v>
      </c>
      <c r="L304" s="2" t="e">
        <f aca="false">VLOOKUP(D304,[1]LU!$A$2:$J$419,3,FALSE())</f>
        <v>#N/A</v>
      </c>
      <c r="M304" s="0" t="n">
        <f aca="false">VLOOKUP(D304,LU!$B$2:$O$27,14)</f>
        <v>0</v>
      </c>
      <c r="N304" s="12" t="e">
        <f aca="false">VLOOKUP(C304,LU!A305:O329,15)</f>
        <v>#N/A</v>
      </c>
    </row>
    <row r="305" customFormat="false" ht="15" hidden="false" customHeight="false" outlineLevel="0" collapsed="false">
      <c r="A305" s="0" t="str">
        <f aca="false">_xlfn.CONCAT(B305,D305)</f>
        <v>NOOPUR</v>
      </c>
      <c r="B305" s="13" t="str">
        <f aca="false">VLOOKUP(F305,Soil!$A$2:$B$14,2)</f>
        <v>NO</v>
      </c>
      <c r="C305" s="13" t="n">
        <f aca="false">C280</f>
        <v>4</v>
      </c>
      <c r="D305" s="12" t="str">
        <f aca="false">D280</f>
        <v>OPUR</v>
      </c>
      <c r="E305" s="13"/>
      <c r="F305" s="15" t="n">
        <f aca="false">F280+1</f>
        <v>13</v>
      </c>
      <c r="G305" s="2" t="n">
        <f aca="false">IF(VLOOKUP(C305,LU!$A$2:$P$27,15,FALSE())=0,VLOOKUP(B305,Soil!$B$2:$R$14,16,FALSE())/(VLOOKUP(C305,LU!$A$2:$P$27,16,FALSE())),(VLOOKUP(C305,LU!$A$2:$P$27,16,FALSE())))</f>
        <v>50</v>
      </c>
      <c r="H305" s="2" t="n">
        <f aca="false">IF(VLOOKUP(C305,LU!$A$2:$O$27,15,FALSE()) = 0,VLOOKUP(B305,Soil!$B$2:R317,17,FALSE()),1)</f>
        <v>3</v>
      </c>
      <c r="I305" s="2" t="str">
        <f aca="false">VLOOKUP(B305,[1]Soil!$A$2:$D$60,2,FALSE())</f>
        <v>nosoil</v>
      </c>
      <c r="J305" s="2" t="str">
        <f aca="false">VLOOKUP(B305,[1]Soil!$A$2:$D$60,3,FALSE())</f>
        <v>bez půdy</v>
      </c>
      <c r="K305" s="2" t="e">
        <f aca="false">VLOOKUP(D305,[1]LU!$A$2:$J$419,4,FALSE())</f>
        <v>#N/A</v>
      </c>
      <c r="L305" s="2" t="e">
        <f aca="false">VLOOKUP(D305,[1]LU!$A$2:$J$419,3,FALSE())</f>
        <v>#N/A</v>
      </c>
      <c r="M305" s="0" t="n">
        <f aca="false">VLOOKUP(D305,LU!$B$2:$O$27,14)</f>
        <v>0</v>
      </c>
      <c r="N305" s="12" t="e">
        <f aca="false">VLOOKUP(C305,LU!A306:O330,15)</f>
        <v>#N/A</v>
      </c>
    </row>
    <row r="306" customFormat="false" ht="15" hidden="false" customHeight="false" outlineLevel="0" collapsed="false">
      <c r="A306" s="0" t="str">
        <f aca="false">_xlfn.CONCAT(B306,D306)</f>
        <v>NOOPU</v>
      </c>
      <c r="B306" s="13" t="str">
        <f aca="false">VLOOKUP(F306,Soil!$A$2:$B$14,2)</f>
        <v>NO</v>
      </c>
      <c r="C306" s="13" t="n">
        <f aca="false">C281</f>
        <v>5</v>
      </c>
      <c r="D306" s="12" t="str">
        <f aca="false">D281</f>
        <v>OPU</v>
      </c>
      <c r="E306" s="13"/>
      <c r="F306" s="15" t="n">
        <f aca="false">F281+1</f>
        <v>13</v>
      </c>
      <c r="G306" s="2" t="n">
        <f aca="false">IF(VLOOKUP(C306,LU!$A$2:$P$27,15,FALSE())=0,VLOOKUP(B306,Soil!$B$2:$R$14,16,FALSE())/(VLOOKUP(C306,LU!$A$2:$P$27,16,FALSE())),(VLOOKUP(C306,LU!$A$2:$P$27,16,FALSE())))</f>
        <v>33.3333333333333</v>
      </c>
      <c r="H306" s="2" t="n">
        <f aca="false">IF(VLOOKUP(C306,LU!$A$2:$O$27,15,FALSE()) = 0,VLOOKUP(B306,Soil!$B$2:R318,17,FALSE()),1)</f>
        <v>3</v>
      </c>
      <c r="I306" s="2" t="str">
        <f aca="false">VLOOKUP(B306,[1]Soil!$A$2:$D$60,2,FALSE())</f>
        <v>nosoil</v>
      </c>
      <c r="J306" s="2" t="str">
        <f aca="false">VLOOKUP(B306,[1]Soil!$A$2:$D$60,3,FALSE())</f>
        <v>bez půdy</v>
      </c>
      <c r="K306" s="2" t="e">
        <f aca="false">VLOOKUP(D306,[1]LU!$A$2:$J$419,4,FALSE())</f>
        <v>#N/A</v>
      </c>
      <c r="L306" s="2" t="e">
        <f aca="false">VLOOKUP(D306,[1]LU!$A$2:$J$419,3,FALSE())</f>
        <v>#N/A</v>
      </c>
      <c r="M306" s="0" t="n">
        <f aca="false">VLOOKUP(D306,LU!$B$2:$O$27,14)</f>
        <v>0</v>
      </c>
      <c r="N306" s="12" t="e">
        <f aca="false">VLOOKUP(C306,LU!A307:O331,15)</f>
        <v>#N/A</v>
      </c>
    </row>
    <row r="307" customFormat="false" ht="15" hidden="false" customHeight="false" outlineLevel="0" collapsed="false">
      <c r="A307" s="0" t="str">
        <f aca="false">_xlfn.CONCAT(B307,D307)</f>
        <v>NOTP</v>
      </c>
      <c r="B307" s="13" t="str">
        <f aca="false">VLOOKUP(F307,Soil!$A$2:$B$14,2)</f>
        <v>NO</v>
      </c>
      <c r="C307" s="13" t="n">
        <f aca="false">C282</f>
        <v>6</v>
      </c>
      <c r="D307" s="12" t="str">
        <f aca="false">D282</f>
        <v>TP</v>
      </c>
      <c r="E307" s="13"/>
      <c r="F307" s="15" t="n">
        <f aca="false">F282+1</f>
        <v>13</v>
      </c>
      <c r="G307" s="2" t="n">
        <f aca="false">IF(VLOOKUP(C307,LU!$A$2:$P$27,15,FALSE())=0,VLOOKUP(B307,Soil!$B$2:$R$14,16,FALSE())/(VLOOKUP(C307,LU!$A$2:$P$27,16,FALSE())),(VLOOKUP(C307,LU!$A$2:$P$27,16,FALSE())))</f>
        <v>100</v>
      </c>
      <c r="H307" s="2" t="n">
        <f aca="false">IF(VLOOKUP(C307,LU!$A$2:$O$27,15,FALSE()) = 0,VLOOKUP(B307,Soil!$B$2:R319,17,FALSE()),1)</f>
        <v>3</v>
      </c>
      <c r="I307" s="2" t="str">
        <f aca="false">VLOOKUP(B307,[1]Soil!$A$2:$D$60,2,FALSE())</f>
        <v>nosoil</v>
      </c>
      <c r="J307" s="2" t="str">
        <f aca="false">VLOOKUP(B307,[1]Soil!$A$2:$D$60,3,FALSE())</f>
        <v>bez půdy</v>
      </c>
      <c r="K307" s="2" t="str">
        <f aca="false">VLOOKUP(D307,[1]LU!$A$2:$J$419,4,FALSE())</f>
        <v>Grass</v>
      </c>
      <c r="L307" s="2" t="str">
        <f aca="false">VLOOKUP(D307,[1]LU!$A$2:$J$419,3,FALSE())</f>
        <v>travní porost</v>
      </c>
      <c r="M307" s="0" t="n">
        <f aca="false">VLOOKUP(D307,LU!$B$2:$O$27,14)</f>
        <v>0</v>
      </c>
      <c r="N307" s="12" t="e">
        <f aca="false">VLOOKUP(C307,LU!A308:O332,15)</f>
        <v>#N/A</v>
      </c>
    </row>
    <row r="308" customFormat="false" ht="15" hidden="false" customHeight="false" outlineLevel="0" collapsed="false">
      <c r="A308" s="0" t="str">
        <f aca="false">_xlfn.CONCAT(B308,D308)</f>
        <v>NOLP</v>
      </c>
      <c r="B308" s="13" t="str">
        <f aca="false">VLOOKUP(F308,Soil!$A$2:$B$14,2)</f>
        <v>NO</v>
      </c>
      <c r="C308" s="13" t="n">
        <f aca="false">C283</f>
        <v>7</v>
      </c>
      <c r="D308" s="12" t="str">
        <f aca="false">D283</f>
        <v>LP</v>
      </c>
      <c r="E308" s="13"/>
      <c r="F308" s="15" t="n">
        <f aca="false">F283+1</f>
        <v>13</v>
      </c>
      <c r="G308" s="2" t="n">
        <f aca="false">IF(VLOOKUP(C308,LU!$A$2:$P$27,15,FALSE())=0,VLOOKUP(B308,Soil!$B$2:$R$14,16,FALSE())/(VLOOKUP(C308,LU!$A$2:$P$27,16,FALSE())),(VLOOKUP(C308,LU!$A$2:$P$27,16,FALSE())))</f>
        <v>100</v>
      </c>
      <c r="H308" s="2" t="n">
        <f aca="false">IF(VLOOKUP(C308,LU!$A$2:$O$27,15,FALSE()) = 0,VLOOKUP(B308,Soil!$B$2:R320,17,FALSE()),1)</f>
        <v>3</v>
      </c>
      <c r="I308" s="2" t="str">
        <f aca="false">VLOOKUP(B308,[1]Soil!$A$2:$D$60,2,FALSE())</f>
        <v>nosoil</v>
      </c>
      <c r="J308" s="2" t="str">
        <f aca="false">VLOOKUP(B308,[1]Soil!$A$2:$D$60,3,FALSE())</f>
        <v>bez půdy</v>
      </c>
      <c r="K308" s="2" t="str">
        <f aca="false">VLOOKUP(D308,[1]LU!$A$2:$J$419,4,FALSE())</f>
        <v>Forest</v>
      </c>
      <c r="L308" s="2" t="str">
        <f aca="false">VLOOKUP(D308,[1]LU!$A$2:$J$419,3,FALSE())</f>
        <v>lesní porost</v>
      </c>
      <c r="M308" s="0" t="e">
        <f aca="false">VLOOKUP(D308,LU!$B$2:$O$27,14)</f>
        <v>#N/A</v>
      </c>
      <c r="N308" s="12" t="e">
        <f aca="false">VLOOKUP(C308,LU!A309:O333,15)</f>
        <v>#N/A</v>
      </c>
    </row>
    <row r="309" customFormat="false" ht="15" hidden="false" customHeight="false" outlineLevel="0" collapsed="false">
      <c r="A309" s="0" t="str">
        <f aca="false">_xlfn.CONCAT(B309,D309)</f>
        <v>NOLPL</v>
      </c>
      <c r="B309" s="13" t="str">
        <f aca="false">VLOOKUP(F309,Soil!$A$2:$B$14,2)</f>
        <v>NO</v>
      </c>
      <c r="C309" s="13" t="n">
        <f aca="false">C284</f>
        <v>8</v>
      </c>
      <c r="D309" s="12" t="str">
        <f aca="false">D284</f>
        <v>LPL</v>
      </c>
      <c r="E309" s="13"/>
      <c r="F309" s="15" t="n">
        <f aca="false">F284+1</f>
        <v>13</v>
      </c>
      <c r="G309" s="2" t="n">
        <f aca="false">IF(VLOOKUP(C309,LU!$A$2:$P$27,15,FALSE())=0,VLOOKUP(B309,Soil!$B$2:$R$14,16,FALSE())/(VLOOKUP(C309,LU!$A$2:$P$27,16,FALSE())),(VLOOKUP(C309,LU!$A$2:$P$27,16,FALSE())))</f>
        <v>100</v>
      </c>
      <c r="H309" s="2" t="n">
        <f aca="false">IF(VLOOKUP(C309,LU!$A$2:$O$27,15,FALSE()) = 0,VLOOKUP(B309,Soil!$B$2:R321,17,FALSE()),1)</f>
        <v>3</v>
      </c>
      <c r="I309" s="2" t="str">
        <f aca="false">VLOOKUP(B309,[1]Soil!$A$2:$D$60,2,FALSE())</f>
        <v>nosoil</v>
      </c>
      <c r="J309" s="2" t="str">
        <f aca="false">VLOOKUP(B309,[1]Soil!$A$2:$D$60,3,FALSE())</f>
        <v>bez půdy</v>
      </c>
      <c r="K309" s="2" t="e">
        <f aca="false">VLOOKUP(D309,[1]LU!$A$2:$J$419,4,FALSE())</f>
        <v>#N/A</v>
      </c>
      <c r="L309" s="2" t="e">
        <f aca="false">VLOOKUP(D309,[1]LU!$A$2:$J$419,3,FALSE())</f>
        <v>#N/A</v>
      </c>
      <c r="M309" s="0" t="e">
        <f aca="false">VLOOKUP(D309,LU!$B$2:$O$27,14)</f>
        <v>#N/A</v>
      </c>
      <c r="N309" s="12" t="e">
        <f aca="false">VLOOKUP(C309,LU!A310:O334,15)</f>
        <v>#N/A</v>
      </c>
    </row>
    <row r="310" customFormat="false" ht="15" hidden="false" customHeight="false" outlineLevel="0" collapsed="false">
      <c r="A310" s="0" t="str">
        <f aca="false">_xlfn.CONCAT(B310,D310)</f>
        <v>NOLPJ</v>
      </c>
      <c r="B310" s="13" t="str">
        <f aca="false">VLOOKUP(F310,Soil!$A$2:$B$14,2)</f>
        <v>NO</v>
      </c>
      <c r="C310" s="13" t="n">
        <f aca="false">C285</f>
        <v>9</v>
      </c>
      <c r="D310" s="12" t="str">
        <f aca="false">D285</f>
        <v>LPJ</v>
      </c>
      <c r="E310" s="13"/>
      <c r="F310" s="15" t="n">
        <f aca="false">F285+1</f>
        <v>13</v>
      </c>
      <c r="G310" s="2" t="n">
        <f aca="false">IF(VLOOKUP(C310,LU!$A$2:$P$27,15,FALSE())=0,VLOOKUP(B310,Soil!$B$2:$R$14,16,FALSE())/(VLOOKUP(C310,LU!$A$2:$P$27,16,FALSE())),(VLOOKUP(C310,LU!$A$2:$P$27,16,FALSE())))</f>
        <v>100</v>
      </c>
      <c r="H310" s="2" t="n">
        <f aca="false">IF(VLOOKUP(C310,LU!$A$2:$O$27,15,FALSE()) = 0,VLOOKUP(B310,Soil!$B$2:R322,17,FALSE()),1)</f>
        <v>3</v>
      </c>
      <c r="I310" s="2" t="str">
        <f aca="false">VLOOKUP(B310,[1]Soil!$A$2:$D$60,2,FALSE())</f>
        <v>nosoil</v>
      </c>
      <c r="J310" s="2" t="str">
        <f aca="false">VLOOKUP(B310,[1]Soil!$A$2:$D$60,3,FALSE())</f>
        <v>bez půdy</v>
      </c>
      <c r="K310" s="2" t="e">
        <f aca="false">VLOOKUP(D310,[1]LU!$A$2:$J$419,4,FALSE())</f>
        <v>#N/A</v>
      </c>
      <c r="L310" s="2" t="e">
        <f aca="false">VLOOKUP(D310,[1]LU!$A$2:$J$419,3,FALSE())</f>
        <v>#N/A</v>
      </c>
      <c r="M310" s="0" t="e">
        <f aca="false">VLOOKUP(D310,LU!$B$2:$O$27,14)</f>
        <v>#N/A</v>
      </c>
      <c r="N310" s="12" t="e">
        <f aca="false">VLOOKUP(C310,LU!A311:O335,15)</f>
        <v>#N/A</v>
      </c>
    </row>
    <row r="311" customFormat="false" ht="15" hidden="false" customHeight="false" outlineLevel="0" collapsed="false">
      <c r="A311" s="0" t="str">
        <f aca="false">_xlfn.CONCAT(B311,D311)</f>
        <v>NOLPS</v>
      </c>
      <c r="B311" s="13" t="str">
        <f aca="false">VLOOKUP(F311,Soil!$A$2:$B$14,2)</f>
        <v>NO</v>
      </c>
      <c r="C311" s="13" t="n">
        <f aca="false">C286</f>
        <v>10</v>
      </c>
      <c r="D311" s="12" t="str">
        <f aca="false">D286</f>
        <v>LPS</v>
      </c>
      <c r="E311" s="13"/>
      <c r="F311" s="15" t="n">
        <f aca="false">F286+1</f>
        <v>13</v>
      </c>
      <c r="G311" s="2" t="n">
        <f aca="false">IF(VLOOKUP(C311,LU!$A$2:$P$27,15,FALSE())=0,VLOOKUP(B311,Soil!$B$2:$R$14,16,FALSE())/(VLOOKUP(C311,LU!$A$2:$P$27,16,FALSE())),(VLOOKUP(C311,LU!$A$2:$P$27,16,FALSE())))</f>
        <v>100</v>
      </c>
      <c r="H311" s="2" t="n">
        <f aca="false">IF(VLOOKUP(C311,LU!$A$2:$O$27,15,FALSE()) = 0,VLOOKUP(B311,Soil!$B$2:R323,17,FALSE()),1)</f>
        <v>3</v>
      </c>
      <c r="I311" s="2" t="str">
        <f aca="false">VLOOKUP(B311,[1]Soil!$A$2:$D$60,2,FALSE())</f>
        <v>nosoil</v>
      </c>
      <c r="J311" s="2" t="str">
        <f aca="false">VLOOKUP(B311,[1]Soil!$A$2:$D$60,3,FALSE())</f>
        <v>bez půdy</v>
      </c>
      <c r="K311" s="2" t="e">
        <f aca="false">VLOOKUP(D311,[1]LU!$A$2:$J$419,4,FALSE())</f>
        <v>#N/A</v>
      </c>
      <c r="L311" s="2" t="e">
        <f aca="false">VLOOKUP(D311,[1]LU!$A$2:$J$419,3,FALSE())</f>
        <v>#N/A</v>
      </c>
      <c r="M311" s="0" t="e">
        <f aca="false">VLOOKUP(D311,LU!$B$2:$O$27,14)</f>
        <v>#N/A</v>
      </c>
      <c r="N311" s="12" t="e">
        <f aca="false">VLOOKUP(C311,LU!A312:O336,15)</f>
        <v>#N/A</v>
      </c>
    </row>
    <row r="312" customFormat="false" ht="15" hidden="false" customHeight="false" outlineLevel="0" collapsed="false">
      <c r="A312" s="0" t="str">
        <f aca="false">_xlfn.CONCAT(B312,D312)</f>
        <v>NOLPK</v>
      </c>
      <c r="B312" s="13" t="str">
        <f aca="false">VLOOKUP(F312,Soil!$A$2:$B$14,2)</f>
        <v>NO</v>
      </c>
      <c r="C312" s="13" t="n">
        <f aca="false">C287</f>
        <v>11</v>
      </c>
      <c r="D312" s="12" t="str">
        <f aca="false">D287</f>
        <v>LPK</v>
      </c>
      <c r="E312" s="13"/>
      <c r="F312" s="15" t="n">
        <f aca="false">F287+1</f>
        <v>13</v>
      </c>
      <c r="G312" s="2" t="n">
        <f aca="false">IF(VLOOKUP(C312,LU!$A$2:$P$27,15,FALSE())=0,VLOOKUP(B312,Soil!$B$2:$R$14,16,FALSE())/(VLOOKUP(C312,LU!$A$2:$P$27,16,FALSE())),(VLOOKUP(C312,LU!$A$2:$P$27,16,FALSE())))</f>
        <v>100</v>
      </c>
      <c r="H312" s="2" t="n">
        <f aca="false">IF(VLOOKUP(C312,LU!$A$2:$O$27,15,FALSE()) = 0,VLOOKUP(B312,Soil!$B$2:R324,17,FALSE()),1)</f>
        <v>3</v>
      </c>
      <c r="I312" s="2" t="str">
        <f aca="false">VLOOKUP(B312,[1]Soil!$A$2:$D$60,2,FALSE())</f>
        <v>nosoil</v>
      </c>
      <c r="J312" s="2" t="str">
        <f aca="false">VLOOKUP(B312,[1]Soil!$A$2:$D$60,3,FALSE())</f>
        <v>bez půdy</v>
      </c>
      <c r="K312" s="2" t="e">
        <f aca="false">VLOOKUP(D312,[1]LU!$A$2:$J$419,4,FALSE())</f>
        <v>#N/A</v>
      </c>
      <c r="L312" s="2" t="e">
        <f aca="false">VLOOKUP(D312,[1]LU!$A$2:$J$419,3,FALSE())</f>
        <v>#N/A</v>
      </c>
      <c r="M312" s="0" t="e">
        <f aca="false">VLOOKUP(D312,LU!$B$2:$O$27,14)</f>
        <v>#N/A</v>
      </c>
      <c r="N312" s="12" t="e">
        <f aca="false">VLOOKUP(C312,LU!A313:O337,15)</f>
        <v>#N/A</v>
      </c>
    </row>
    <row r="313" customFormat="false" ht="15" hidden="false" customHeight="false" outlineLevel="0" collapsed="false">
      <c r="A313" s="0" t="str">
        <f aca="false">_xlfn.CONCAT(B313,D313)</f>
        <v>NOAZP</v>
      </c>
      <c r="B313" s="13" t="str">
        <f aca="false">VLOOKUP(F313,Soil!$A$2:$B$14,2)</f>
        <v>NO</v>
      </c>
      <c r="C313" s="13" t="n">
        <f aca="false">C288</f>
        <v>12</v>
      </c>
      <c r="D313" s="12" t="str">
        <f aca="false">D288</f>
        <v>AZP</v>
      </c>
      <c r="E313" s="13"/>
      <c r="F313" s="15" t="n">
        <f aca="false">F288+1</f>
        <v>13</v>
      </c>
      <c r="G313" s="2" t="n">
        <f aca="false">IF(VLOOKUP(C313,LU!$A$2:$P$27,15,FALSE())=0,VLOOKUP(B313,Soil!$B$2:$R$14,16,FALSE())/(VLOOKUP(C313,LU!$A$2:$P$27,16,FALSE())),(VLOOKUP(C313,LU!$A$2:$P$27,16,FALSE())))</f>
        <v>100</v>
      </c>
      <c r="H313" s="2" t="n">
        <f aca="false">IF(VLOOKUP(C313,LU!$A$2:$O$27,15,FALSE()) = 0,VLOOKUP(B313,Soil!$B$2:R325,17,FALSE()),1)</f>
        <v>1</v>
      </c>
      <c r="I313" s="2" t="str">
        <f aca="false">VLOOKUP(B313,[1]Soil!$A$2:$D$60,2,FALSE())</f>
        <v>nosoil</v>
      </c>
      <c r="J313" s="2" t="str">
        <f aca="false">VLOOKUP(B313,[1]Soil!$A$2:$D$60,3,FALSE())</f>
        <v>bez půdy</v>
      </c>
      <c r="K313" s="2" t="str">
        <f aca="false">VLOOKUP(D313,[1]LU!$A$2:$J$419,4,FALSE())</f>
        <v>Anthropogenic impermeable surfaces</v>
      </c>
      <c r="L313" s="2" t="str">
        <f aca="false">VLOOKUP(D313,[1]LU!$A$2:$J$419,3,FALSE())</f>
        <v>antropogenní a zpevněné plochy</v>
      </c>
      <c r="M313" s="0" t="e">
        <f aca="false">VLOOKUP(D313,LU!$B$2:$O$27,14)</f>
        <v>#N/A</v>
      </c>
      <c r="N313" s="12" t="e">
        <f aca="false">VLOOKUP(C313,LU!A314:O338,15)</f>
        <v>#N/A</v>
      </c>
    </row>
    <row r="314" customFormat="false" ht="15" hidden="false" customHeight="false" outlineLevel="0" collapsed="false">
      <c r="A314" s="0" t="str">
        <f aca="false">_xlfn.CONCAT(B314,D314)</f>
        <v>NOAZPN</v>
      </c>
      <c r="B314" s="13" t="str">
        <f aca="false">VLOOKUP(F314,Soil!$A$2:$B$14,2)</f>
        <v>NO</v>
      </c>
      <c r="C314" s="13" t="n">
        <f aca="false">C289</f>
        <v>13</v>
      </c>
      <c r="D314" s="12" t="str">
        <f aca="false">D289</f>
        <v>AZPN</v>
      </c>
      <c r="E314" s="13"/>
      <c r="F314" s="15" t="n">
        <f aca="false">F289+1</f>
        <v>13</v>
      </c>
      <c r="G314" s="2" t="n">
        <f aca="false">IF(VLOOKUP(C314,LU!$A$2:$P$27,15,FALSE())=0,VLOOKUP(B314,Soil!$B$2:$R$14,16,FALSE())/(VLOOKUP(C314,LU!$A$2:$P$27,16,FALSE())),(VLOOKUP(C314,LU!$A$2:$P$27,16,FALSE())))</f>
        <v>100</v>
      </c>
      <c r="H314" s="2" t="n">
        <f aca="false">IF(VLOOKUP(C314,LU!$A$2:$O$27,15,FALSE()) = 0,VLOOKUP(B314,Soil!$B$2:R326,17,FALSE()),1)</f>
        <v>1</v>
      </c>
      <c r="I314" s="2" t="str">
        <f aca="false">VLOOKUP(B314,[1]Soil!$A$2:$D$60,2,FALSE())</f>
        <v>nosoil</v>
      </c>
      <c r="J314" s="2" t="str">
        <f aca="false">VLOOKUP(B314,[1]Soil!$A$2:$D$60,3,FALSE())</f>
        <v>bez půdy</v>
      </c>
      <c r="K314" s="2" t="e">
        <f aca="false">VLOOKUP(D314,[1]LU!$A$2:$J$419,4,FALSE())</f>
        <v>#N/A</v>
      </c>
      <c r="L314" s="2" t="e">
        <f aca="false">VLOOKUP(D314,[1]LU!$A$2:$J$419,3,FALSE())</f>
        <v>#N/A</v>
      </c>
      <c r="M314" s="0" t="e">
        <f aca="false">VLOOKUP(D314,LU!$B$2:$O$27,14)</f>
        <v>#N/A</v>
      </c>
      <c r="N314" s="12" t="e">
        <f aca="false">VLOOKUP(C314,LU!A315:O339,15)</f>
        <v>#N/A</v>
      </c>
    </row>
    <row r="315" customFormat="false" ht="15" hidden="false" customHeight="false" outlineLevel="0" collapsed="false">
      <c r="A315" s="0" t="str">
        <f aca="false">_xlfn.CONCAT(B315,D315)</f>
        <v>NOAZPPL</v>
      </c>
      <c r="B315" s="13" t="str">
        <f aca="false">VLOOKUP(F315,Soil!$A$2:$B$14,2)</f>
        <v>NO</v>
      </c>
      <c r="C315" s="13" t="n">
        <f aca="false">C290</f>
        <v>14</v>
      </c>
      <c r="D315" s="12" t="str">
        <f aca="false">D290</f>
        <v>AZPPL</v>
      </c>
      <c r="E315" s="13"/>
      <c r="F315" s="15" t="n">
        <f aca="false">F290+1</f>
        <v>13</v>
      </c>
      <c r="G315" s="2" t="n">
        <f aca="false">IF(VLOOKUP(C315,LU!$A$2:$P$27,15,FALSE())=0,VLOOKUP(B315,Soil!$B$2:$R$14,16,FALSE())/(VLOOKUP(C315,LU!$A$2:$P$27,16,FALSE())),(VLOOKUP(C315,LU!$A$2:$P$27,16,FALSE())))</f>
        <v>1</v>
      </c>
      <c r="H315" s="2" t="n">
        <f aca="false">IF(VLOOKUP(C315,LU!$A$2:$O$27,15,FALSE()) = 0,VLOOKUP(B315,Soil!$B$2:R327,17,FALSE()),1)</f>
        <v>3</v>
      </c>
      <c r="I315" s="2" t="str">
        <f aca="false">VLOOKUP(B315,[1]Soil!$A$2:$D$60,2,FALSE())</f>
        <v>nosoil</v>
      </c>
      <c r="J315" s="2" t="str">
        <f aca="false">VLOOKUP(B315,[1]Soil!$A$2:$D$60,3,FALSE())</f>
        <v>bez půdy</v>
      </c>
      <c r="K315" s="2" t="e">
        <f aca="false">VLOOKUP(D315,[1]LU!$A$2:$J$419,4,FALSE())</f>
        <v>#N/A</v>
      </c>
      <c r="L315" s="2" t="e">
        <f aca="false">VLOOKUP(D315,[1]LU!$A$2:$J$419,3,FALSE())</f>
        <v>#N/A</v>
      </c>
      <c r="M315" s="0" t="e">
        <f aca="false">VLOOKUP(D315,LU!$B$2:$O$27,14)</f>
        <v>#N/A</v>
      </c>
      <c r="N315" s="12" t="e">
        <f aca="false">VLOOKUP(C315,LU!A316:O340,15)</f>
        <v>#N/A</v>
      </c>
    </row>
    <row r="316" customFormat="false" ht="15" hidden="false" customHeight="false" outlineLevel="0" collapsed="false">
      <c r="A316" s="0" t="str">
        <f aca="false">_xlfn.CONCAT(B316,D316)</f>
        <v>NOAZPP</v>
      </c>
      <c r="B316" s="13" t="str">
        <f aca="false">VLOOKUP(F316,Soil!$A$2:$B$14,2)</f>
        <v>NO</v>
      </c>
      <c r="C316" s="13" t="n">
        <f aca="false">C291</f>
        <v>15</v>
      </c>
      <c r="D316" s="12" t="str">
        <f aca="false">D291</f>
        <v>AZPP</v>
      </c>
      <c r="E316" s="13"/>
      <c r="F316" s="15" t="n">
        <f aca="false">F291+1</f>
        <v>13</v>
      </c>
      <c r="G316" s="2" t="n">
        <f aca="false">IF(VLOOKUP(C316,LU!$A$2:$P$27,15,FALSE())=0,VLOOKUP(B316,Soil!$B$2:$R$14,16,FALSE())/(VLOOKUP(C316,LU!$A$2:$P$27,16,FALSE())),(VLOOKUP(C316,LU!$A$2:$P$27,16,FALSE())))</f>
        <v>100</v>
      </c>
      <c r="H316" s="2" t="n">
        <f aca="false">IF(VLOOKUP(C316,LU!$A$2:$O$27,15,FALSE()) = 0,VLOOKUP(B316,Soil!$B$2:R328,17,FALSE()),1)</f>
        <v>3</v>
      </c>
      <c r="I316" s="2" t="str">
        <f aca="false">VLOOKUP(B316,[1]Soil!$A$2:$D$60,2,FALSE())</f>
        <v>nosoil</v>
      </c>
      <c r="J316" s="2" t="str">
        <f aca="false">VLOOKUP(B316,[1]Soil!$A$2:$D$60,3,FALSE())</f>
        <v>bez půdy</v>
      </c>
      <c r="K316" s="2" t="e">
        <f aca="false">VLOOKUP(D316,[1]LU!$A$2:$J$419,4,FALSE())</f>
        <v>#N/A</v>
      </c>
      <c r="L316" s="2" t="e">
        <f aca="false">VLOOKUP(D316,[1]LU!$A$2:$J$419,3,FALSE())</f>
        <v>#N/A</v>
      </c>
      <c r="M316" s="0" t="e">
        <f aca="false">VLOOKUP(D316,LU!$B$2:$O$27,14)</f>
        <v>#N/A</v>
      </c>
      <c r="N316" s="12" t="e">
        <f aca="false">VLOOKUP(C316,LU!A317:O341,15)</f>
        <v>#N/A</v>
      </c>
    </row>
    <row r="317" customFormat="false" ht="15" hidden="false" customHeight="false" outlineLevel="0" collapsed="false">
      <c r="A317" s="0" t="str">
        <f aca="false">_xlfn.CONCAT(B317,D317)</f>
        <v>NOETK</v>
      </c>
      <c r="B317" s="13" t="str">
        <f aca="false">VLOOKUP(F317,Soil!$A$2:$B$14,2)</f>
        <v>NO</v>
      </c>
      <c r="C317" s="13" t="n">
        <f aca="false">C292</f>
        <v>16</v>
      </c>
      <c r="D317" s="12" t="str">
        <f aca="false">D292</f>
        <v>ETK</v>
      </c>
      <c r="E317" s="13"/>
      <c r="F317" s="15" t="n">
        <f aca="false">F292+1</f>
        <v>13</v>
      </c>
      <c r="G317" s="2" t="n">
        <f aca="false">IF(VLOOKUP(C317,LU!$A$2:$P$27,15,FALSE())=0,VLOOKUP(B317,Soil!$B$2:$R$14,16,FALSE())/(VLOOKUP(C317,LU!$A$2:$P$27,16,FALSE())),(VLOOKUP(C317,LU!$A$2:$P$27,16,FALSE())))</f>
        <v>100</v>
      </c>
      <c r="H317" s="2" t="n">
        <f aca="false">IF(VLOOKUP(C317,LU!$A$2:$O$27,15,FALSE()) = 0,VLOOKUP(B317,Soil!$B$2:R329,17,FALSE()),1)</f>
        <v>3</v>
      </c>
      <c r="I317" s="2" t="str">
        <f aca="false">VLOOKUP(B317,[1]Soil!$A$2:$D$60,2,FALSE())</f>
        <v>nosoil</v>
      </c>
      <c r="J317" s="2" t="str">
        <f aca="false">VLOOKUP(B317,[1]Soil!$A$2:$D$60,3,FALSE())</f>
        <v>bez půdy</v>
      </c>
      <c r="K317" s="2" t="str">
        <f aca="false">VLOOKUP(D317,[1]LU!$A$2:$J$419,4,FALSE())</f>
        <v>Extensive vegetation</v>
      </c>
      <c r="L317" s="2" t="str">
        <f aca="false">VLOOKUP(D317,[1]LU!$A$2:$J$419,3,FALSE())</f>
        <v>extenzivní smíšené porosty</v>
      </c>
      <c r="M317" s="0" t="e">
        <f aca="false">VLOOKUP(D317,LU!$B$2:$O$27,14)</f>
        <v>#N/A</v>
      </c>
      <c r="N317" s="12" t="e">
        <f aca="false">VLOOKUP(C317,LU!A318:O342,15)</f>
        <v>#N/A</v>
      </c>
    </row>
    <row r="318" customFormat="false" ht="15" hidden="false" customHeight="false" outlineLevel="0" collapsed="false">
      <c r="A318" s="0" t="str">
        <f aca="false">_xlfn.CONCAT(B318,D318)</f>
        <v>NOETK1</v>
      </c>
      <c r="B318" s="13" t="str">
        <f aca="false">VLOOKUP(F318,Soil!$A$2:$B$14,2)</f>
        <v>NO</v>
      </c>
      <c r="C318" s="13" t="n">
        <f aca="false">C293</f>
        <v>17</v>
      </c>
      <c r="D318" s="12" t="str">
        <f aca="false">D293</f>
        <v>ETK1</v>
      </c>
      <c r="E318" s="13"/>
      <c r="F318" s="15" t="n">
        <f aca="false">F293+1</f>
        <v>13</v>
      </c>
      <c r="G318" s="2" t="n">
        <f aca="false">IF(VLOOKUP(C318,LU!$A$2:$P$27,15,FALSE())=0,VLOOKUP(B318,Soil!$B$2:$R$14,16,FALSE())/(VLOOKUP(C318,LU!$A$2:$P$27,16,FALSE())),(VLOOKUP(C318,LU!$A$2:$P$27,16,FALSE())))</f>
        <v>100</v>
      </c>
      <c r="H318" s="2" t="n">
        <f aca="false">IF(VLOOKUP(C318,LU!$A$2:$O$27,15,FALSE()) = 0,VLOOKUP(B318,Soil!$B$2:R330,17,FALSE()),1)</f>
        <v>3</v>
      </c>
      <c r="I318" s="2" t="str">
        <f aca="false">VLOOKUP(B318,[1]Soil!$A$2:$D$60,2,FALSE())</f>
        <v>nosoil</v>
      </c>
      <c r="J318" s="2" t="str">
        <f aca="false">VLOOKUP(B318,[1]Soil!$A$2:$D$60,3,FALSE())</f>
        <v>bez půdy</v>
      </c>
      <c r="K318" s="2" t="e">
        <f aca="false">VLOOKUP(D318,[1]LU!$A$2:$J$419,4,FALSE())</f>
        <v>#N/A</v>
      </c>
      <c r="L318" s="2" t="e">
        <f aca="false">VLOOKUP(D318,[1]LU!$A$2:$J$419,3,FALSE())</f>
        <v>#N/A</v>
      </c>
      <c r="M318" s="0" t="e">
        <f aca="false">VLOOKUP(D318,LU!$B$2:$O$27,14)</f>
        <v>#N/A</v>
      </c>
      <c r="N318" s="12" t="e">
        <f aca="false">VLOOKUP(C318,LU!A319:O343,15)</f>
        <v>#N/A</v>
      </c>
    </row>
    <row r="319" customFormat="false" ht="15" hidden="false" customHeight="false" outlineLevel="0" collapsed="false">
      <c r="A319" s="0" t="str">
        <f aca="false">_xlfn.CONCAT(B319,D319)</f>
        <v>NOETK2</v>
      </c>
      <c r="B319" s="13" t="str">
        <f aca="false">VLOOKUP(F319,Soil!$A$2:$B$14,2)</f>
        <v>NO</v>
      </c>
      <c r="C319" s="13" t="n">
        <f aca="false">C294</f>
        <v>18</v>
      </c>
      <c r="D319" s="12" t="str">
        <f aca="false">D294</f>
        <v>ETK2</v>
      </c>
      <c r="E319" s="13"/>
      <c r="F319" s="15" t="n">
        <f aca="false">F294+1</f>
        <v>13</v>
      </c>
      <c r="G319" s="2" t="n">
        <f aca="false">IF(VLOOKUP(C319,LU!$A$2:$P$27,15,FALSE())=0,VLOOKUP(B319,Soil!$B$2:$R$14,16,FALSE())/(VLOOKUP(C319,LU!$A$2:$P$27,16,FALSE())),(VLOOKUP(C319,LU!$A$2:$P$27,16,FALSE())))</f>
        <v>100</v>
      </c>
      <c r="H319" s="2" t="n">
        <f aca="false">IF(VLOOKUP(C319,LU!$A$2:$O$27,15,FALSE()) = 0,VLOOKUP(B319,Soil!$B$2:R331,17,FALSE()),1)</f>
        <v>3</v>
      </c>
      <c r="I319" s="2" t="str">
        <f aca="false">VLOOKUP(B319,[1]Soil!$A$2:$D$60,2,FALSE())</f>
        <v>nosoil</v>
      </c>
      <c r="J319" s="2" t="str">
        <f aca="false">VLOOKUP(B319,[1]Soil!$A$2:$D$60,3,FALSE())</f>
        <v>bez půdy</v>
      </c>
      <c r="K319" s="2" t="e">
        <f aca="false">VLOOKUP(D319,[1]LU!$A$2:$J$419,4,FALSE())</f>
        <v>#N/A</v>
      </c>
      <c r="L319" s="2" t="e">
        <f aca="false">VLOOKUP(D319,[1]LU!$A$2:$J$419,3,FALSE())</f>
        <v>#N/A</v>
      </c>
      <c r="M319" s="0" t="e">
        <f aca="false">VLOOKUP(D319,LU!$B$2:$O$27,14)</f>
        <v>#N/A</v>
      </c>
      <c r="N319" s="12" t="e">
        <f aca="false">VLOOKUP(C319,LU!A320:O344,15)</f>
        <v>#N/A</v>
      </c>
    </row>
    <row r="320" customFormat="false" ht="15" hidden="false" customHeight="false" outlineLevel="0" collapsed="false">
      <c r="A320" s="0" t="str">
        <f aca="false">_xlfn.CONCAT(B320,D320)</f>
        <v>NOETK3</v>
      </c>
      <c r="B320" s="13" t="str">
        <f aca="false">VLOOKUP(F320,Soil!$A$2:$B$14,2)</f>
        <v>NO</v>
      </c>
      <c r="C320" s="13" t="n">
        <f aca="false">C295</f>
        <v>19</v>
      </c>
      <c r="D320" s="12" t="str">
        <f aca="false">D295</f>
        <v>ETK3</v>
      </c>
      <c r="E320" s="13"/>
      <c r="F320" s="15" t="n">
        <f aca="false">F295+1</f>
        <v>13</v>
      </c>
      <c r="G320" s="2" t="n">
        <f aca="false">IF(VLOOKUP(C320,LU!$A$2:$P$27,15,FALSE())=0,VLOOKUP(B320,Soil!$B$2:$R$14,16,FALSE())/(VLOOKUP(C320,LU!$A$2:$P$27,16,FALSE())),(VLOOKUP(C320,LU!$A$2:$P$27,16,FALSE())))</f>
        <v>100</v>
      </c>
      <c r="H320" s="2" t="n">
        <f aca="false">IF(VLOOKUP(C320,LU!$A$2:$O$27,15,FALSE()) = 0,VLOOKUP(B320,Soil!$B$2:R332,17,FALSE()),1)</f>
        <v>3</v>
      </c>
      <c r="I320" s="2" t="str">
        <f aca="false">VLOOKUP(B320,[1]Soil!$A$2:$D$60,2,FALSE())</f>
        <v>nosoil</v>
      </c>
      <c r="J320" s="2" t="str">
        <f aca="false">VLOOKUP(B320,[1]Soil!$A$2:$D$60,3,FALSE())</f>
        <v>bez půdy</v>
      </c>
      <c r="K320" s="2" t="e">
        <f aca="false">VLOOKUP(D320,[1]LU!$A$2:$J$419,4,FALSE())</f>
        <v>#N/A</v>
      </c>
      <c r="L320" s="2" t="e">
        <f aca="false">VLOOKUP(D320,[1]LU!$A$2:$J$419,3,FALSE())</f>
        <v>#N/A</v>
      </c>
      <c r="M320" s="0" t="e">
        <f aca="false">VLOOKUP(D320,LU!$B$2:$O$27,14)</f>
        <v>#N/A</v>
      </c>
      <c r="N320" s="12" t="e">
        <f aca="false">VLOOKUP(C320,LU!A321:O345,15)</f>
        <v>#N/A</v>
      </c>
    </row>
    <row r="321" customFormat="false" ht="15" hidden="false" customHeight="false" outlineLevel="0" collapsed="false">
      <c r="A321" s="0" t="str">
        <f aca="false">_xlfn.CONCAT(B321,D321)</f>
        <v>NOVT</v>
      </c>
      <c r="B321" s="13" t="str">
        <f aca="false">VLOOKUP(F321,Soil!$A$2:$B$14,2)</f>
        <v>NO</v>
      </c>
      <c r="C321" s="13" t="n">
        <f aca="false">C296</f>
        <v>20</v>
      </c>
      <c r="D321" s="12" t="str">
        <f aca="false">D296</f>
        <v>VT</v>
      </c>
      <c r="E321" s="13"/>
      <c r="F321" s="15" t="n">
        <f aca="false">F296+1</f>
        <v>13</v>
      </c>
      <c r="G321" s="2" t="n">
        <f aca="false">IF(VLOOKUP(C321,LU!$A$2:$P$27,15,FALSE())=0,VLOOKUP(B321,Soil!$B$2:$R$14,16,FALSE())/(VLOOKUP(C321,LU!$A$2:$P$27,16,FALSE())),(VLOOKUP(C321,LU!$A$2:$P$27,16,FALSE())))</f>
        <v>100</v>
      </c>
      <c r="H321" s="2" t="n">
        <f aca="false">IF(VLOOKUP(C321,LU!$A$2:$O$27,15,FALSE()) = 0,VLOOKUP(B321,Soil!$B$2:R333,17,FALSE()),1)</f>
        <v>1</v>
      </c>
      <c r="I321" s="2" t="str">
        <f aca="false">VLOOKUP(B321,[1]Soil!$A$2:$D$60,2,FALSE())</f>
        <v>nosoil</v>
      </c>
      <c r="J321" s="2" t="str">
        <f aca="false">VLOOKUP(B321,[1]Soil!$A$2:$D$60,3,FALSE())</f>
        <v>bez půdy</v>
      </c>
      <c r="K321" s="2" t="e">
        <f aca="false">VLOOKUP(D321,[1]LU!$A$2:$J$419,4,FALSE())</f>
        <v>#N/A</v>
      </c>
      <c r="L321" s="2" t="e">
        <f aca="false">VLOOKUP(D321,[1]LU!$A$2:$J$419,3,FALSE())</f>
        <v>#N/A</v>
      </c>
      <c r="M321" s="0" t="n">
        <f aca="false">VLOOKUP(D321,LU!$B$2:$O$27,14)</f>
        <v>1</v>
      </c>
      <c r="N321" s="12" t="e">
        <f aca="false">VLOOKUP(C321,LU!A322:O346,15)</f>
        <v>#N/A</v>
      </c>
    </row>
    <row r="322" customFormat="false" ht="15" hidden="false" customHeight="false" outlineLevel="0" collapsed="false">
      <c r="A322" s="0" t="str">
        <f aca="false">_xlfn.CONCAT(B322,D322)</f>
        <v>NOVP</v>
      </c>
      <c r="B322" s="13" t="str">
        <f aca="false">VLOOKUP(F322,Soil!$A$2:$B$14,2)</f>
        <v>NO</v>
      </c>
      <c r="C322" s="13" t="n">
        <f aca="false">C297</f>
        <v>21</v>
      </c>
      <c r="D322" s="12" t="str">
        <f aca="false">D297</f>
        <v>VP</v>
      </c>
      <c r="E322" s="13"/>
      <c r="F322" s="15" t="n">
        <f aca="false">F297+1</f>
        <v>13</v>
      </c>
      <c r="G322" s="2" t="n">
        <f aca="false">IF(VLOOKUP(C322,LU!$A$2:$P$27,15,FALSE())=0,VLOOKUP(B322,Soil!$B$2:$R$14,16,FALSE())/(VLOOKUP(C322,LU!$A$2:$P$27,16,FALSE())),(VLOOKUP(C322,LU!$A$2:$P$27,16,FALSE())))</f>
        <v>100</v>
      </c>
      <c r="H322" s="2" t="n">
        <f aca="false">IF(VLOOKUP(C322,LU!$A$2:$O$27,15,FALSE()) = 0,VLOOKUP(B322,Soil!$B$2:R334,17,FALSE()),1)</f>
        <v>1</v>
      </c>
      <c r="I322" s="2" t="str">
        <f aca="false">VLOOKUP(B322,[1]Soil!$A$2:$D$60,2,FALSE())</f>
        <v>nosoil</v>
      </c>
      <c r="J322" s="2" t="str">
        <f aca="false">VLOOKUP(B322,[1]Soil!$A$2:$D$60,3,FALSE())</f>
        <v>bez půdy</v>
      </c>
      <c r="K322" s="2" t="str">
        <f aca="false">VLOOKUP(D322,[1]LU!$A$2:$J$419,4,FALSE())</f>
        <v>Water</v>
      </c>
      <c r="L322" s="2" t="str">
        <f aca="false">VLOOKUP(D322,[1]LU!$A$2:$J$419,3,FALSE())</f>
        <v>vodní plochy</v>
      </c>
      <c r="M322" s="0" t="n">
        <f aca="false">VLOOKUP(D322,LU!$B$2:$O$27,14)</f>
        <v>0</v>
      </c>
      <c r="N322" s="12" t="e">
        <f aca="false">VLOOKUP(C322,LU!A323:O347,15)</f>
        <v>#N/A</v>
      </c>
    </row>
    <row r="323" customFormat="false" ht="15" hidden="false" customHeight="false" outlineLevel="0" collapsed="false">
      <c r="A323" s="0" t="str">
        <f aca="false">_xlfn.CONCAT(B323,D323)</f>
        <v>NOTPT</v>
      </c>
      <c r="B323" s="13" t="str">
        <f aca="false">VLOOKUP(F323,Soil!$A$2:$B$14,2)</f>
        <v>NO</v>
      </c>
      <c r="C323" s="13" t="n">
        <f aca="false">C298</f>
        <v>22</v>
      </c>
      <c r="D323" s="12" t="str">
        <f aca="false">D298</f>
        <v>TPT</v>
      </c>
      <c r="E323" s="13"/>
      <c r="F323" s="15" t="n">
        <f aca="false">F298+1</f>
        <v>13</v>
      </c>
      <c r="G323" s="2" t="n">
        <f aca="false">IF(VLOOKUP(C323,LU!$A$2:$P$27,15,FALSE())=0,VLOOKUP(B323,Soil!$B$2:$R$14,16,FALSE())/(VLOOKUP(C323,LU!$A$2:$P$27,16,FALSE())),(VLOOKUP(C323,LU!$A$2:$P$27,16,FALSE())))</f>
        <v>100</v>
      </c>
      <c r="H323" s="2" t="n">
        <f aca="false">IF(VLOOKUP(C323,LU!$A$2:$O$27,15,FALSE()) = 0,VLOOKUP(B323,Soil!$B$2:R335,17,FALSE()),1)</f>
        <v>3</v>
      </c>
      <c r="I323" s="2" t="str">
        <f aca="false">VLOOKUP(B323,[1]Soil!$A$2:$D$60,2,FALSE())</f>
        <v>nosoil</v>
      </c>
      <c r="J323" s="2" t="str">
        <f aca="false">VLOOKUP(B323,[1]Soil!$A$2:$D$60,3,FALSE())</f>
        <v>bez půdy</v>
      </c>
      <c r="K323" s="2" t="e">
        <f aca="false">VLOOKUP(D323,[1]LU!$A$2:$J$419,4,FALSE())</f>
        <v>#N/A</v>
      </c>
      <c r="L323" s="2" t="e">
        <f aca="false">VLOOKUP(D323,[1]LU!$A$2:$J$419,3,FALSE())</f>
        <v>#N/A</v>
      </c>
      <c r="M323" s="0" t="n">
        <f aca="false">VLOOKUP(D323,LU!$B$2:$O$27,14)</f>
        <v>0</v>
      </c>
      <c r="N323" s="12" t="e">
        <f aca="false">VLOOKUP(C323,LU!A324:O348,15)</f>
        <v>#N/A</v>
      </c>
    </row>
    <row r="324" customFormat="false" ht="15" hidden="false" customHeight="false" outlineLevel="0" collapsed="false">
      <c r="A324" s="0" t="str">
        <f aca="false">_xlfn.CONCAT(B324,D324)</f>
        <v>NOVPT</v>
      </c>
      <c r="B324" s="13" t="str">
        <f aca="false">VLOOKUP(F324,Soil!$A$2:$B$14,2)</f>
        <v>NO</v>
      </c>
      <c r="C324" s="13" t="n">
        <f aca="false">C299</f>
        <v>23</v>
      </c>
      <c r="D324" s="12" t="str">
        <f aca="false">D299</f>
        <v>VPT</v>
      </c>
      <c r="E324" s="13"/>
      <c r="F324" s="15" t="n">
        <f aca="false">F299+1</f>
        <v>13</v>
      </c>
      <c r="G324" s="2" t="n">
        <f aca="false">IF(VLOOKUP(C324,LU!$A$2:$P$27,15,FALSE())=0,VLOOKUP(B324,Soil!$B$2:$R$14,16,FALSE())/(VLOOKUP(C324,LU!$A$2:$P$27,16,FALSE())),(VLOOKUP(C324,LU!$A$2:$P$27,16,FALSE())))</f>
        <v>100</v>
      </c>
      <c r="H324" s="2" t="n">
        <f aca="false">IF(VLOOKUP(C324,LU!$A$2:$O$27,15,FALSE()) = 0,VLOOKUP(B324,Soil!$B$2:R336,17,FALSE()),1)</f>
        <v>1</v>
      </c>
      <c r="I324" s="2" t="str">
        <f aca="false">VLOOKUP(B324,[1]Soil!$A$2:$D$60,2,FALSE())</f>
        <v>nosoil</v>
      </c>
      <c r="J324" s="2" t="str">
        <f aca="false">VLOOKUP(B324,[1]Soil!$A$2:$D$60,3,FALSE())</f>
        <v>bez půdy</v>
      </c>
      <c r="K324" s="2" t="e">
        <f aca="false">VLOOKUP(D324,[1]LU!$A$2:$J$419,4,FALSE())</f>
        <v>#N/A</v>
      </c>
      <c r="L324" s="2" t="e">
        <f aca="false">VLOOKUP(D324,[1]LU!$A$2:$J$419,3,FALSE())</f>
        <v>#N/A</v>
      </c>
      <c r="M324" s="0" t="n">
        <f aca="false">VLOOKUP(D324,LU!$B$2:$O$27,14)</f>
        <v>0</v>
      </c>
      <c r="N324" s="12" t="e">
        <f aca="false">VLOOKUP(C324,LU!A325:O349,15)</f>
        <v>#N/A</v>
      </c>
    </row>
    <row r="325" customFormat="false" ht="15" hidden="false" customHeight="false" outlineLevel="0" collapsed="false">
      <c r="A325" s="0" t="str">
        <f aca="false">_xlfn.CONCAT(B325,D325)</f>
        <v>NOMOK</v>
      </c>
      <c r="B325" s="13" t="str">
        <f aca="false">VLOOKUP(F325,Soil!$A$2:$B$14,2)</f>
        <v>NO</v>
      </c>
      <c r="C325" s="13" t="n">
        <f aca="false">C300</f>
        <v>24</v>
      </c>
      <c r="D325" s="12" t="str">
        <f aca="false">D300</f>
        <v>MOK</v>
      </c>
      <c r="E325" s="13"/>
      <c r="F325" s="15" t="n">
        <f aca="false">F300+1</f>
        <v>13</v>
      </c>
      <c r="G325" s="2" t="n">
        <f aca="false">IF(VLOOKUP(C325,LU!$A$2:$P$27,15,FALSE())=0,VLOOKUP(B325,Soil!$B$2:$R$14,16,FALSE())/(VLOOKUP(C325,LU!$A$2:$P$27,16,FALSE())),(VLOOKUP(C325,LU!$A$2:$P$27,16,FALSE())))</f>
        <v>100</v>
      </c>
      <c r="H325" s="2" t="n">
        <f aca="false">IF(VLOOKUP(C325,LU!$A$2:$O$27,15,FALSE()) = 0,VLOOKUP(B325,Soil!$B$2:R337,17,FALSE()),1)</f>
        <v>3</v>
      </c>
      <c r="I325" s="2" t="str">
        <f aca="false">VLOOKUP(B325,[1]Soil!$A$2:$D$60,2,FALSE())</f>
        <v>nosoil</v>
      </c>
      <c r="J325" s="2" t="str">
        <f aca="false">VLOOKUP(B325,[1]Soil!$A$2:$D$60,3,FALSE())</f>
        <v>bez půdy</v>
      </c>
      <c r="K325" s="2" t="e">
        <f aca="false">VLOOKUP(D325,[1]LU!$A$2:$J$419,4,FALSE())</f>
        <v>#N/A</v>
      </c>
      <c r="L325" s="2" t="e">
        <f aca="false">VLOOKUP(D325,[1]LU!$A$2:$J$419,3,FALSE())</f>
        <v>#N/A</v>
      </c>
      <c r="M325" s="0" t="e">
        <f aca="false">VLOOKUP(D325,LU!$B$2:$O$27,14)</f>
        <v>#N/A</v>
      </c>
      <c r="N325" s="12" t="e">
        <f aca="false">VLOOKUP(C325,LU!A326:O350,15)</f>
        <v>#N/A</v>
      </c>
    </row>
    <row r="326" customFormat="false" ht="15" hidden="false" customHeight="false" outlineLevel="0" collapsed="false">
      <c r="A326" s="0" t="str">
        <f aca="false">_xlfn.CONCAT(B326,D326)</f>
        <v>NORET</v>
      </c>
      <c r="B326" s="13" t="str">
        <f aca="false">VLOOKUP(F326,Soil!$A$2:$B$14,2)</f>
        <v>NO</v>
      </c>
      <c r="C326" s="13" t="n">
        <f aca="false">C301</f>
        <v>25</v>
      </c>
      <c r="D326" s="12" t="str">
        <f aca="false">D301</f>
        <v>RET</v>
      </c>
      <c r="E326" s="13"/>
      <c r="F326" s="15" t="n">
        <f aca="false">F301+1</f>
        <v>13</v>
      </c>
      <c r="G326" s="2" t="n">
        <f aca="false">IF(VLOOKUP(C326,LU!$A$2:$P$27,15,FALSE())=0,VLOOKUP(B326,Soil!$B$2:$R$14,16,FALSE())/(VLOOKUP(C326,LU!$A$2:$P$27,16,FALSE())),(VLOOKUP(C326,LU!$A$2:$P$27,16,FALSE())))</f>
        <v>100</v>
      </c>
      <c r="H326" s="2" t="n">
        <f aca="false">IF(VLOOKUP(C326,LU!$A$2:$O$27,15,FALSE()) = 0,VLOOKUP(B326,Soil!$B$2:R338,17,FALSE()),1)</f>
        <v>3</v>
      </c>
      <c r="I326" s="2" t="str">
        <f aca="false">VLOOKUP(B326,[1]Soil!$A$2:$D$60,2,FALSE())</f>
        <v>nosoil</v>
      </c>
      <c r="J326" s="2" t="str">
        <f aca="false">VLOOKUP(B326,[1]Soil!$A$2:$D$60,3,FALSE())</f>
        <v>bez půdy</v>
      </c>
      <c r="K326" s="2" t="e">
        <f aca="false">VLOOKUP(D326,[1]LU!$A$2:$J$419,4,FALSE())</f>
        <v>#N/A</v>
      </c>
      <c r="L326" s="2" t="e">
        <f aca="false">VLOOKUP(D326,[1]LU!$A$2:$J$419,3,FALSE())</f>
        <v>#N/A</v>
      </c>
      <c r="M326" s="0" t="n">
        <f aca="false">VLOOKUP(D326,LU!$B$2:$O$27,14)</f>
        <v>0</v>
      </c>
      <c r="N326" s="12" t="e">
        <f aca="false">VLOOKUP(C326,LU!A327:O351,15)</f>
        <v>#N/A</v>
      </c>
    </row>
    <row r="327" customFormat="false" ht="15" hidden="false" customHeight="false" outlineLevel="0" collapsed="false">
      <c r="B327" s="13"/>
      <c r="C327" s="13"/>
      <c r="D327" s="12"/>
      <c r="E327" s="13"/>
      <c r="F327" s="15"/>
      <c r="G327" s="2"/>
    </row>
    <row r="328" customFormat="false" ht="15" hidden="false" customHeight="false" outlineLevel="0" collapsed="false">
      <c r="B328" s="13"/>
      <c r="C328" s="13"/>
      <c r="D328" s="12"/>
      <c r="E328" s="13"/>
      <c r="F328" s="15"/>
      <c r="G328" s="2"/>
    </row>
    <row r="329" customFormat="false" ht="15" hidden="false" customHeight="false" outlineLevel="0" collapsed="false">
      <c r="B329" s="13"/>
      <c r="C329" s="13"/>
      <c r="D329" s="12"/>
      <c r="E329" s="13"/>
      <c r="F329" s="15"/>
      <c r="G329" s="2"/>
    </row>
    <row r="330" customFormat="false" ht="15" hidden="false" customHeight="false" outlineLevel="0" collapsed="false">
      <c r="B330" s="13"/>
      <c r="C330" s="13"/>
      <c r="D330" s="12"/>
      <c r="E330" s="13"/>
      <c r="F330" s="15"/>
      <c r="G330" s="2"/>
    </row>
    <row r="331" customFormat="false" ht="15" hidden="false" customHeight="false" outlineLevel="0" collapsed="false">
      <c r="B331" s="13"/>
      <c r="C331" s="13"/>
      <c r="D331" s="12"/>
      <c r="E331" s="13"/>
      <c r="F331" s="15"/>
      <c r="G331" s="2"/>
    </row>
    <row r="332" customFormat="false" ht="15" hidden="false" customHeight="false" outlineLevel="0" collapsed="false">
      <c r="B332" s="13"/>
      <c r="C332" s="13"/>
      <c r="D332" s="12"/>
      <c r="E332" s="13"/>
      <c r="F332" s="15"/>
      <c r="G332" s="2"/>
    </row>
    <row r="333" customFormat="false" ht="15" hidden="false" customHeight="false" outlineLevel="0" collapsed="false">
      <c r="B333" s="13"/>
      <c r="C333" s="13"/>
      <c r="D333" s="12"/>
      <c r="E333" s="13"/>
      <c r="F333" s="15"/>
      <c r="G333" s="2"/>
    </row>
    <row r="334" customFormat="false" ht="15" hidden="false" customHeight="false" outlineLevel="0" collapsed="false">
      <c r="B334" s="13"/>
      <c r="C334" s="13"/>
      <c r="D334" s="12"/>
      <c r="E334" s="13"/>
      <c r="F334" s="15"/>
      <c r="G334" s="2"/>
    </row>
    <row r="335" customFormat="false" ht="15" hidden="false" customHeight="false" outlineLevel="0" collapsed="false">
      <c r="B335" s="14"/>
      <c r="C335" s="14"/>
      <c r="D335" s="14"/>
      <c r="E335" s="13"/>
      <c r="F335" s="15"/>
    </row>
    <row r="336" customFormat="false" ht="15" hidden="false" customHeight="false" outlineLevel="0" collapsed="false">
      <c r="B336" s="14"/>
      <c r="C336" s="14"/>
      <c r="D336" s="14"/>
      <c r="E336" s="13"/>
      <c r="F336" s="15"/>
    </row>
    <row r="337" customFormat="false" ht="15" hidden="false" customHeight="false" outlineLevel="0" collapsed="false">
      <c r="B337" s="14"/>
      <c r="C337" s="14"/>
      <c r="D337" s="14"/>
      <c r="E337" s="13"/>
      <c r="F337" s="15"/>
    </row>
    <row r="338" customFormat="false" ht="15" hidden="false" customHeight="false" outlineLevel="0" collapsed="false">
      <c r="B338" s="14"/>
      <c r="C338" s="14"/>
      <c r="D338" s="14"/>
      <c r="E338" s="13"/>
      <c r="F338" s="15"/>
    </row>
    <row r="339" customFormat="false" ht="15" hidden="false" customHeight="false" outlineLevel="0" collapsed="false">
      <c r="B339" s="14"/>
      <c r="C339" s="14"/>
      <c r="D339" s="14"/>
      <c r="E339" s="13"/>
      <c r="F339" s="15"/>
    </row>
    <row r="340" customFormat="false" ht="15" hidden="false" customHeight="false" outlineLevel="0" collapsed="false">
      <c r="B340" s="14"/>
      <c r="C340" s="14"/>
      <c r="D340" s="14"/>
      <c r="E340" s="13"/>
      <c r="F340" s="15"/>
    </row>
    <row r="341" customFormat="false" ht="15" hidden="false" customHeight="false" outlineLevel="0" collapsed="false">
      <c r="B341" s="14"/>
      <c r="C341" s="14"/>
      <c r="D341" s="14"/>
      <c r="E341" s="13"/>
      <c r="F341" s="15"/>
    </row>
    <row r="342" customFormat="false" ht="15" hidden="false" customHeight="false" outlineLevel="0" collapsed="false">
      <c r="B342" s="14"/>
      <c r="C342" s="14"/>
      <c r="D342" s="14"/>
      <c r="E342" s="13"/>
      <c r="F342" s="15"/>
    </row>
    <row r="343" customFormat="false" ht="15" hidden="false" customHeight="false" outlineLevel="0" collapsed="false">
      <c r="B343" s="14"/>
      <c r="C343" s="14"/>
      <c r="D343" s="14"/>
      <c r="E343" s="13"/>
      <c r="F343" s="15"/>
    </row>
    <row r="344" customFormat="false" ht="15" hidden="false" customHeight="false" outlineLevel="0" collapsed="false">
      <c r="B344" s="14"/>
      <c r="C344" s="14"/>
      <c r="D344" s="14"/>
      <c r="E344" s="13"/>
      <c r="F344" s="15"/>
    </row>
    <row r="345" customFormat="false" ht="15" hidden="false" customHeight="false" outlineLevel="0" collapsed="false">
      <c r="B345" s="14"/>
      <c r="C345" s="14"/>
      <c r="D345" s="14"/>
      <c r="E345" s="13"/>
      <c r="F345" s="15"/>
    </row>
    <row r="346" customFormat="false" ht="15" hidden="false" customHeight="false" outlineLevel="0" collapsed="false">
      <c r="B346" s="14"/>
      <c r="C346" s="14"/>
      <c r="D346" s="14"/>
      <c r="E346" s="13"/>
      <c r="F346" s="15"/>
    </row>
    <row r="347" customFormat="false" ht="15" hidden="false" customHeight="false" outlineLevel="0" collapsed="false">
      <c r="B347" s="14"/>
      <c r="C347" s="14"/>
      <c r="D347" s="14"/>
      <c r="E347" s="13"/>
      <c r="F347" s="15"/>
    </row>
    <row r="348" customFormat="false" ht="15" hidden="false" customHeight="false" outlineLevel="0" collapsed="false">
      <c r="B348" s="14"/>
      <c r="C348" s="14"/>
      <c r="D348" s="14"/>
      <c r="E348" s="13"/>
      <c r="F348" s="15"/>
    </row>
    <row r="349" customFormat="false" ht="15" hidden="false" customHeight="false" outlineLevel="0" collapsed="false">
      <c r="B349" s="14"/>
      <c r="C349" s="14"/>
      <c r="D349" s="14"/>
      <c r="E349" s="13"/>
      <c r="F349" s="15"/>
    </row>
    <row r="350" customFormat="false" ht="15" hidden="false" customHeight="false" outlineLevel="0" collapsed="false">
      <c r="B350" s="14"/>
      <c r="C350" s="14"/>
      <c r="D350" s="14"/>
      <c r="E350" s="13"/>
      <c r="F350" s="15"/>
    </row>
    <row r="351" customFormat="false" ht="15" hidden="false" customHeight="false" outlineLevel="0" collapsed="false">
      <c r="B351" s="14"/>
      <c r="C351" s="14"/>
      <c r="D351" s="14"/>
      <c r="E351" s="13"/>
      <c r="F351" s="15"/>
    </row>
    <row r="352" customFormat="false" ht="15" hidden="false" customHeight="false" outlineLevel="0" collapsed="false">
      <c r="B352" s="14"/>
      <c r="C352" s="14"/>
      <c r="D352" s="14"/>
      <c r="E352" s="13"/>
      <c r="F352" s="15"/>
    </row>
    <row r="353" customFormat="false" ht="15" hidden="false" customHeight="false" outlineLevel="0" collapsed="false">
      <c r="B353" s="14"/>
      <c r="C353" s="14"/>
      <c r="D353" s="14"/>
      <c r="E353" s="13"/>
      <c r="F353" s="15"/>
    </row>
    <row r="354" customFormat="false" ht="15" hidden="false" customHeight="false" outlineLevel="0" collapsed="false">
      <c r="B354" s="14"/>
      <c r="C354" s="14"/>
      <c r="D354" s="14"/>
      <c r="E354" s="13"/>
      <c r="F354" s="15"/>
    </row>
    <row r="355" customFormat="false" ht="15" hidden="false" customHeight="false" outlineLevel="0" collapsed="false">
      <c r="B355" s="14"/>
      <c r="C355" s="14"/>
      <c r="D355" s="14"/>
      <c r="E355" s="13"/>
      <c r="F355" s="15"/>
    </row>
    <row r="356" customFormat="false" ht="15" hidden="false" customHeight="false" outlineLevel="0" collapsed="false">
      <c r="B356" s="14"/>
      <c r="C356" s="14"/>
      <c r="D356" s="14"/>
      <c r="E356" s="13"/>
      <c r="F356" s="15"/>
    </row>
    <row r="357" customFormat="false" ht="15" hidden="false" customHeight="false" outlineLevel="0" collapsed="false">
      <c r="B357" s="14"/>
      <c r="C357" s="14"/>
      <c r="D357" s="14"/>
      <c r="E357" s="13"/>
      <c r="F357" s="15"/>
    </row>
    <row r="358" customFormat="false" ht="15" hidden="false" customHeight="false" outlineLevel="0" collapsed="false">
      <c r="B358" s="14"/>
      <c r="C358" s="14"/>
      <c r="D358" s="14"/>
      <c r="E358" s="13"/>
      <c r="F358" s="15"/>
    </row>
    <row r="359" customFormat="false" ht="15" hidden="false" customHeight="false" outlineLevel="0" collapsed="false">
      <c r="B359" s="14"/>
      <c r="C359" s="14"/>
      <c r="D359" s="14"/>
      <c r="E359" s="13"/>
      <c r="F359" s="15"/>
    </row>
    <row r="360" customFormat="false" ht="15" hidden="false" customHeight="false" outlineLevel="0" collapsed="false">
      <c r="B360" s="14"/>
      <c r="C360" s="14"/>
      <c r="D360" s="14"/>
      <c r="E360" s="13"/>
      <c r="F360" s="15"/>
    </row>
    <row r="361" customFormat="false" ht="15" hidden="false" customHeight="false" outlineLevel="0" collapsed="false">
      <c r="B361" s="14"/>
      <c r="C361" s="14"/>
      <c r="D361" s="14"/>
      <c r="E361" s="13"/>
      <c r="F361" s="15"/>
    </row>
    <row r="362" customFormat="false" ht="15" hidden="false" customHeight="false" outlineLevel="0" collapsed="false">
      <c r="B362" s="14"/>
      <c r="C362" s="14"/>
      <c r="D362" s="14"/>
      <c r="E362" s="13"/>
      <c r="F362" s="15"/>
    </row>
    <row r="363" customFormat="false" ht="15" hidden="false" customHeight="false" outlineLevel="0" collapsed="false">
      <c r="B363" s="14"/>
      <c r="C363" s="14"/>
      <c r="D363" s="14"/>
      <c r="E363" s="13"/>
      <c r="F363" s="15"/>
    </row>
    <row r="364" customFormat="false" ht="15" hidden="false" customHeight="false" outlineLevel="0" collapsed="false">
      <c r="B364" s="14"/>
      <c r="C364" s="14"/>
      <c r="D364" s="14"/>
      <c r="E364" s="13"/>
      <c r="F364" s="15"/>
    </row>
    <row r="365" customFormat="false" ht="15" hidden="false" customHeight="false" outlineLevel="0" collapsed="false">
      <c r="B365" s="14"/>
      <c r="C365" s="14"/>
      <c r="D365" s="14"/>
      <c r="E365" s="13"/>
      <c r="F365" s="15"/>
    </row>
    <row r="366" customFormat="false" ht="15" hidden="false" customHeight="false" outlineLevel="0" collapsed="false">
      <c r="B366" s="14"/>
      <c r="C366" s="14"/>
      <c r="D366" s="14"/>
      <c r="E366" s="13"/>
      <c r="F366" s="15"/>
    </row>
    <row r="367" customFormat="false" ht="15" hidden="false" customHeight="false" outlineLevel="0" collapsed="false">
      <c r="B367" s="14"/>
      <c r="C367" s="14"/>
      <c r="D367" s="14"/>
      <c r="E367" s="13"/>
      <c r="F367" s="15"/>
    </row>
    <row r="368" customFormat="false" ht="15" hidden="false" customHeight="false" outlineLevel="0" collapsed="false">
      <c r="B368" s="14"/>
      <c r="C368" s="14"/>
      <c r="D368" s="14"/>
      <c r="E368" s="13"/>
      <c r="F368" s="15"/>
    </row>
    <row r="369" customFormat="false" ht="15" hidden="false" customHeight="false" outlineLevel="0" collapsed="false">
      <c r="B369" s="14"/>
      <c r="C369" s="14"/>
      <c r="D369" s="14"/>
      <c r="E369" s="13"/>
      <c r="F369" s="15"/>
    </row>
    <row r="370" customFormat="false" ht="15" hidden="false" customHeight="false" outlineLevel="0" collapsed="false">
      <c r="B370" s="14"/>
      <c r="C370" s="14"/>
      <c r="D370" s="14"/>
      <c r="E370" s="13"/>
      <c r="F370" s="15"/>
    </row>
    <row r="371" customFormat="false" ht="15" hidden="false" customHeight="false" outlineLevel="0" collapsed="false">
      <c r="B371" s="14"/>
      <c r="C371" s="14"/>
      <c r="D371" s="14"/>
      <c r="E371" s="13"/>
      <c r="F371" s="15"/>
    </row>
    <row r="372" customFormat="false" ht="15" hidden="false" customHeight="false" outlineLevel="0" collapsed="false">
      <c r="B372" s="14"/>
      <c r="C372" s="14"/>
      <c r="D372" s="14"/>
      <c r="E372" s="13"/>
      <c r="F372" s="15"/>
    </row>
    <row r="373" customFormat="false" ht="15" hidden="false" customHeight="false" outlineLevel="0" collapsed="false">
      <c r="B373" s="14"/>
      <c r="C373" s="14"/>
      <c r="D373" s="14"/>
      <c r="E373" s="13"/>
      <c r="F373" s="15"/>
    </row>
    <row r="374" customFormat="false" ht="15" hidden="false" customHeight="false" outlineLevel="0" collapsed="false">
      <c r="B374" s="14"/>
      <c r="C374" s="14"/>
      <c r="D374" s="14"/>
      <c r="E374" s="13"/>
      <c r="F374" s="15"/>
    </row>
    <row r="375" customFormat="false" ht="15" hidden="false" customHeight="false" outlineLevel="0" collapsed="false">
      <c r="B375" s="14"/>
      <c r="C375" s="14"/>
      <c r="D375" s="14"/>
      <c r="E375" s="13"/>
      <c r="F375" s="15"/>
    </row>
    <row r="376" customFormat="false" ht="15" hidden="false" customHeight="false" outlineLevel="0" collapsed="false">
      <c r="B376" s="14"/>
      <c r="C376" s="14"/>
      <c r="D376" s="14"/>
      <c r="E376" s="13"/>
      <c r="F376" s="15"/>
    </row>
    <row r="377" customFormat="false" ht="15" hidden="false" customHeight="false" outlineLevel="0" collapsed="false">
      <c r="B377" s="14"/>
      <c r="C377" s="14"/>
      <c r="D377" s="14"/>
      <c r="E377" s="13"/>
      <c r="F377" s="15"/>
    </row>
    <row r="378" customFormat="false" ht="15" hidden="false" customHeight="false" outlineLevel="0" collapsed="false">
      <c r="B378" s="14"/>
      <c r="C378" s="14"/>
      <c r="D378" s="14"/>
      <c r="E378" s="13"/>
      <c r="F378" s="15"/>
    </row>
    <row r="379" customFormat="false" ht="15" hidden="false" customHeight="false" outlineLevel="0" collapsed="false">
      <c r="B379" s="14"/>
      <c r="C379" s="14"/>
      <c r="D379" s="14"/>
      <c r="E379" s="13"/>
      <c r="F379" s="15"/>
    </row>
    <row r="380" customFormat="false" ht="15" hidden="false" customHeight="false" outlineLevel="0" collapsed="false">
      <c r="B380" s="14"/>
      <c r="C380" s="14"/>
      <c r="D380" s="14"/>
      <c r="E380" s="13"/>
      <c r="F380" s="15"/>
    </row>
    <row r="381" customFormat="false" ht="15" hidden="false" customHeight="false" outlineLevel="0" collapsed="false">
      <c r="B381" s="14"/>
      <c r="C381" s="14"/>
      <c r="D381" s="14"/>
      <c r="E381" s="13"/>
      <c r="F381" s="15"/>
    </row>
    <row r="382" customFormat="false" ht="15" hidden="false" customHeight="false" outlineLevel="0" collapsed="false">
      <c r="B382" s="14"/>
      <c r="C382" s="14"/>
      <c r="D382" s="14"/>
      <c r="E382" s="13"/>
      <c r="F382" s="15"/>
    </row>
    <row r="383" customFormat="false" ht="15" hidden="false" customHeight="false" outlineLevel="0" collapsed="false">
      <c r="B383" s="14"/>
      <c r="C383" s="14"/>
      <c r="D383" s="14"/>
      <c r="E383" s="13"/>
      <c r="F383" s="15"/>
    </row>
    <row r="384" customFormat="false" ht="15" hidden="false" customHeight="false" outlineLevel="0" collapsed="false">
      <c r="B384" s="14"/>
      <c r="C384" s="14"/>
      <c r="D384" s="14"/>
      <c r="E384" s="13"/>
      <c r="F384" s="15"/>
    </row>
    <row r="385" customFormat="false" ht="15" hidden="false" customHeight="false" outlineLevel="0" collapsed="false">
      <c r="B385" s="14"/>
      <c r="C385" s="14"/>
      <c r="D385" s="14"/>
      <c r="E385" s="13"/>
      <c r="F385" s="15"/>
    </row>
    <row r="386" customFormat="false" ht="15" hidden="false" customHeight="false" outlineLevel="0" collapsed="false">
      <c r="B386" s="14"/>
      <c r="C386" s="14"/>
      <c r="D386" s="14"/>
      <c r="E386" s="13"/>
      <c r="F386" s="15"/>
    </row>
    <row r="387" customFormat="false" ht="15" hidden="false" customHeight="false" outlineLevel="0" collapsed="false">
      <c r="B387" s="14"/>
      <c r="C387" s="14"/>
      <c r="D387" s="14"/>
      <c r="E387" s="13"/>
      <c r="F387" s="15"/>
    </row>
    <row r="388" customFormat="false" ht="15" hidden="false" customHeight="false" outlineLevel="0" collapsed="false">
      <c r="B388" s="14"/>
      <c r="C388" s="14"/>
      <c r="D388" s="14"/>
      <c r="E388" s="13"/>
      <c r="F388" s="15"/>
    </row>
    <row r="389" customFormat="false" ht="15" hidden="false" customHeight="false" outlineLevel="0" collapsed="false">
      <c r="B389" s="14"/>
      <c r="C389" s="14"/>
      <c r="D389" s="14"/>
      <c r="E389" s="13"/>
      <c r="F389" s="15"/>
    </row>
    <row r="390" customFormat="false" ht="15" hidden="false" customHeight="false" outlineLevel="0" collapsed="false">
      <c r="B390" s="14"/>
      <c r="C390" s="14"/>
      <c r="D390" s="14"/>
      <c r="E390" s="13"/>
      <c r="F390" s="15"/>
    </row>
    <row r="391" customFormat="false" ht="15" hidden="false" customHeight="false" outlineLevel="0" collapsed="false">
      <c r="B391" s="14"/>
      <c r="C391" s="14"/>
      <c r="D391" s="14"/>
      <c r="E391" s="13"/>
      <c r="F391" s="15"/>
    </row>
    <row r="392" customFormat="false" ht="15" hidden="false" customHeight="false" outlineLevel="0" collapsed="false">
      <c r="B392" s="14"/>
      <c r="C392" s="14"/>
      <c r="D392" s="14"/>
      <c r="E392" s="13"/>
      <c r="F392" s="15"/>
    </row>
    <row r="393" customFormat="false" ht="15" hidden="false" customHeight="false" outlineLevel="0" collapsed="false">
      <c r="B393" s="14"/>
      <c r="C393" s="14"/>
      <c r="D393" s="14"/>
      <c r="E393" s="13"/>
      <c r="F393" s="15"/>
    </row>
    <row r="394" customFormat="false" ht="15" hidden="false" customHeight="false" outlineLevel="0" collapsed="false">
      <c r="B394" s="14"/>
      <c r="C394" s="14"/>
      <c r="D394" s="14"/>
      <c r="E394" s="13"/>
      <c r="F394" s="15"/>
    </row>
    <row r="395" customFormat="false" ht="15" hidden="false" customHeight="false" outlineLevel="0" collapsed="false">
      <c r="B395" s="14"/>
      <c r="C395" s="14"/>
      <c r="D395" s="14"/>
      <c r="E395" s="13"/>
      <c r="F395" s="15"/>
    </row>
    <row r="396" customFormat="false" ht="15" hidden="false" customHeight="false" outlineLevel="0" collapsed="false">
      <c r="B396" s="14"/>
      <c r="C396" s="14"/>
      <c r="D396" s="14"/>
      <c r="E396" s="13"/>
      <c r="F396" s="15"/>
    </row>
    <row r="397" customFormat="false" ht="15" hidden="false" customHeight="false" outlineLevel="0" collapsed="false">
      <c r="B397" s="14"/>
      <c r="C397" s="14"/>
      <c r="D397" s="14"/>
      <c r="E397" s="13"/>
      <c r="F397" s="15"/>
    </row>
    <row r="398" customFormat="false" ht="15" hidden="false" customHeight="false" outlineLevel="0" collapsed="false">
      <c r="B398" s="14"/>
      <c r="C398" s="14"/>
      <c r="D398" s="14"/>
      <c r="E398" s="13"/>
      <c r="F398" s="15"/>
    </row>
    <row r="399" customFormat="false" ht="15" hidden="false" customHeight="false" outlineLevel="0" collapsed="false">
      <c r="B399" s="14"/>
      <c r="C399" s="14"/>
      <c r="D399" s="14"/>
      <c r="E399" s="13"/>
      <c r="F399" s="15"/>
    </row>
    <row r="400" customFormat="false" ht="15" hidden="false" customHeight="false" outlineLevel="0" collapsed="false">
      <c r="B400" s="14"/>
      <c r="C400" s="14"/>
      <c r="D400" s="14"/>
      <c r="E400" s="13"/>
      <c r="F400" s="15"/>
    </row>
    <row r="401" customFormat="false" ht="15" hidden="false" customHeight="false" outlineLevel="0" collapsed="false">
      <c r="B401" s="14"/>
      <c r="C401" s="14"/>
      <c r="D401" s="14"/>
      <c r="E401" s="13"/>
      <c r="F401" s="15"/>
    </row>
    <row r="402" customFormat="false" ht="15" hidden="false" customHeight="false" outlineLevel="0" collapsed="false">
      <c r="B402" s="14"/>
      <c r="C402" s="14"/>
      <c r="D402" s="14"/>
      <c r="E402" s="13"/>
      <c r="F402" s="15"/>
    </row>
    <row r="403" customFormat="false" ht="15" hidden="false" customHeight="false" outlineLevel="0" collapsed="false">
      <c r="B403" s="14"/>
      <c r="C403" s="14"/>
      <c r="D403" s="14"/>
      <c r="E403" s="13"/>
      <c r="F403" s="15"/>
    </row>
    <row r="404" customFormat="false" ht="15" hidden="false" customHeight="false" outlineLevel="0" collapsed="false">
      <c r="B404" s="14"/>
      <c r="C404" s="14"/>
      <c r="D404" s="14"/>
      <c r="E404" s="13"/>
      <c r="F404" s="15"/>
    </row>
    <row r="405" customFormat="false" ht="15" hidden="false" customHeight="false" outlineLevel="0" collapsed="false">
      <c r="B405" s="14"/>
      <c r="C405" s="14"/>
      <c r="D405" s="14"/>
      <c r="E405" s="13"/>
      <c r="F405" s="15"/>
    </row>
    <row r="406" customFormat="false" ht="15" hidden="false" customHeight="false" outlineLevel="0" collapsed="false">
      <c r="B406" s="14"/>
      <c r="C406" s="14"/>
      <c r="D406" s="14"/>
      <c r="E406" s="13"/>
      <c r="F406" s="15"/>
    </row>
    <row r="407" customFormat="false" ht="15" hidden="false" customHeight="false" outlineLevel="0" collapsed="false">
      <c r="B407" s="14"/>
      <c r="C407" s="14"/>
      <c r="D407" s="14"/>
      <c r="E407" s="13"/>
      <c r="F407" s="15"/>
    </row>
    <row r="408" customFormat="false" ht="15" hidden="false" customHeight="false" outlineLevel="0" collapsed="false">
      <c r="B408" s="14"/>
      <c r="C408" s="14"/>
      <c r="D408" s="14"/>
      <c r="E408" s="13"/>
      <c r="F408" s="15"/>
    </row>
    <row r="409" customFormat="false" ht="15" hidden="false" customHeight="false" outlineLevel="0" collapsed="false">
      <c r="B409" s="14"/>
      <c r="C409" s="14"/>
      <c r="D409" s="14"/>
      <c r="E409" s="13"/>
      <c r="F409" s="15"/>
    </row>
    <row r="410" customFormat="false" ht="15" hidden="false" customHeight="false" outlineLevel="0" collapsed="false">
      <c r="B410" s="14"/>
      <c r="C410" s="14"/>
      <c r="D410" s="14"/>
      <c r="E410" s="13"/>
      <c r="F410" s="15"/>
    </row>
    <row r="411" customFormat="false" ht="15" hidden="false" customHeight="false" outlineLevel="0" collapsed="false">
      <c r="B411" s="14"/>
      <c r="C411" s="14"/>
      <c r="D411" s="14"/>
      <c r="E411" s="13"/>
      <c r="F411" s="15"/>
    </row>
    <row r="412" customFormat="false" ht="15" hidden="false" customHeight="false" outlineLevel="0" collapsed="false">
      <c r="B412" s="14"/>
      <c r="C412" s="14"/>
      <c r="D412" s="14"/>
      <c r="E412" s="13"/>
      <c r="F412" s="15"/>
    </row>
    <row r="413" customFormat="false" ht="15" hidden="false" customHeight="false" outlineLevel="0" collapsed="false">
      <c r="B413" s="14"/>
      <c r="C413" s="14"/>
      <c r="D413" s="14"/>
      <c r="E413" s="13"/>
      <c r="F413" s="15"/>
    </row>
    <row r="414" customFormat="false" ht="15" hidden="false" customHeight="false" outlineLevel="0" collapsed="false">
      <c r="B414" s="14"/>
      <c r="C414" s="14"/>
      <c r="D414" s="14"/>
      <c r="E414" s="13"/>
      <c r="F414" s="15"/>
    </row>
    <row r="415" customFormat="false" ht="15" hidden="false" customHeight="false" outlineLevel="0" collapsed="false">
      <c r="B415" s="14"/>
      <c r="C415" s="14"/>
      <c r="D415" s="14"/>
      <c r="E415" s="13"/>
      <c r="F415" s="15"/>
    </row>
    <row r="416" customFormat="false" ht="15" hidden="false" customHeight="false" outlineLevel="0" collapsed="false">
      <c r="B416" s="14"/>
      <c r="C416" s="14"/>
      <c r="D416" s="14"/>
      <c r="E416" s="13"/>
      <c r="F416" s="15"/>
    </row>
    <row r="417" customFormat="false" ht="15" hidden="false" customHeight="false" outlineLevel="0" collapsed="false">
      <c r="B417" s="14"/>
      <c r="C417" s="14"/>
      <c r="D417" s="14"/>
      <c r="E417" s="13"/>
      <c r="F417" s="15"/>
    </row>
    <row r="418" customFormat="false" ht="15" hidden="false" customHeight="false" outlineLevel="0" collapsed="false">
      <c r="B418" s="14"/>
      <c r="C418" s="14"/>
      <c r="D418" s="14"/>
      <c r="E418" s="13"/>
      <c r="F418" s="15"/>
    </row>
    <row r="419" customFormat="false" ht="15" hidden="false" customHeight="false" outlineLevel="0" collapsed="false">
      <c r="B419" s="14"/>
      <c r="C419" s="14"/>
      <c r="D419" s="14"/>
      <c r="E419" s="13"/>
      <c r="F419" s="15"/>
    </row>
    <row r="420" customFormat="false" ht="15" hidden="false" customHeight="false" outlineLevel="0" collapsed="false">
      <c r="B420" s="14"/>
      <c r="C420" s="14"/>
      <c r="D420" s="14"/>
      <c r="E420" s="13"/>
      <c r="F420" s="15"/>
    </row>
    <row r="421" customFormat="false" ht="15" hidden="false" customHeight="false" outlineLevel="0" collapsed="false">
      <c r="B421" s="14"/>
      <c r="C421" s="14"/>
      <c r="D421" s="14"/>
      <c r="E421" s="13"/>
      <c r="F421" s="15"/>
    </row>
    <row r="422" customFormat="false" ht="15" hidden="false" customHeight="false" outlineLevel="0" collapsed="false">
      <c r="B422" s="14"/>
      <c r="C422" s="14"/>
      <c r="D422" s="14"/>
      <c r="E422" s="13"/>
      <c r="F422" s="15"/>
    </row>
    <row r="423" customFormat="false" ht="15" hidden="false" customHeight="false" outlineLevel="0" collapsed="false">
      <c r="B423" s="14"/>
      <c r="C423" s="14"/>
      <c r="D423" s="14"/>
      <c r="E423" s="13"/>
      <c r="F423" s="15"/>
    </row>
    <row r="424" customFormat="false" ht="15" hidden="false" customHeight="false" outlineLevel="0" collapsed="false">
      <c r="B424" s="14"/>
      <c r="C424" s="14"/>
      <c r="D424" s="14"/>
      <c r="E424" s="13"/>
      <c r="F424" s="15"/>
    </row>
    <row r="425" customFormat="false" ht="15" hidden="false" customHeight="false" outlineLevel="0" collapsed="false">
      <c r="B425" s="14"/>
      <c r="C425" s="14"/>
      <c r="D425" s="14"/>
      <c r="E425" s="13"/>
      <c r="F425" s="15"/>
    </row>
    <row r="426" customFormat="false" ht="15" hidden="false" customHeight="false" outlineLevel="0" collapsed="false">
      <c r="B426" s="14"/>
      <c r="C426" s="14"/>
      <c r="D426" s="14"/>
      <c r="E426" s="13"/>
      <c r="F426" s="15"/>
    </row>
    <row r="427" customFormat="false" ht="15" hidden="false" customHeight="false" outlineLevel="0" collapsed="false">
      <c r="B427" s="14"/>
      <c r="C427" s="14"/>
      <c r="D427" s="14"/>
      <c r="E427" s="13"/>
      <c r="F427" s="15"/>
    </row>
    <row r="428" customFormat="false" ht="15" hidden="false" customHeight="false" outlineLevel="0" collapsed="false">
      <c r="B428" s="14"/>
      <c r="C428" s="14"/>
      <c r="D428" s="14"/>
      <c r="E428" s="13"/>
      <c r="F428" s="15"/>
    </row>
    <row r="429" customFormat="false" ht="15" hidden="false" customHeight="false" outlineLevel="0" collapsed="false">
      <c r="B429" s="14"/>
      <c r="C429" s="14"/>
      <c r="D429" s="14"/>
      <c r="E429" s="13"/>
      <c r="F429" s="15"/>
    </row>
    <row r="430" customFormat="false" ht="15" hidden="false" customHeight="false" outlineLevel="0" collapsed="false">
      <c r="B430" s="14"/>
      <c r="C430" s="14"/>
      <c r="D430" s="14"/>
      <c r="E430" s="13"/>
      <c r="F430" s="15"/>
    </row>
    <row r="431" customFormat="false" ht="15" hidden="false" customHeight="false" outlineLevel="0" collapsed="false">
      <c r="B431" s="14"/>
      <c r="C431" s="14"/>
      <c r="D431" s="14"/>
      <c r="E431" s="13"/>
      <c r="F431" s="15"/>
    </row>
    <row r="432" customFormat="false" ht="15" hidden="false" customHeight="false" outlineLevel="0" collapsed="false">
      <c r="B432" s="14"/>
      <c r="C432" s="14"/>
      <c r="D432" s="14"/>
      <c r="E432" s="13"/>
      <c r="F432" s="15"/>
    </row>
    <row r="433" customFormat="false" ht="15" hidden="false" customHeight="false" outlineLevel="0" collapsed="false">
      <c r="B433" s="14"/>
      <c r="C433" s="14"/>
      <c r="D433" s="14"/>
      <c r="E433" s="13"/>
      <c r="F433" s="15"/>
    </row>
    <row r="434" customFormat="false" ht="15" hidden="false" customHeight="false" outlineLevel="0" collapsed="false">
      <c r="B434" s="14"/>
      <c r="C434" s="14"/>
      <c r="D434" s="14"/>
      <c r="E434" s="13"/>
      <c r="F434" s="15"/>
    </row>
    <row r="435" customFormat="false" ht="15" hidden="false" customHeight="false" outlineLevel="0" collapsed="false">
      <c r="B435" s="14"/>
      <c r="C435" s="14"/>
      <c r="D435" s="14"/>
      <c r="E435" s="13"/>
      <c r="F435" s="15"/>
    </row>
    <row r="436" customFormat="false" ht="15" hidden="false" customHeight="false" outlineLevel="0" collapsed="false">
      <c r="B436" s="14"/>
      <c r="C436" s="14"/>
      <c r="D436" s="14"/>
      <c r="E436" s="13"/>
      <c r="F436" s="15"/>
    </row>
    <row r="437" customFormat="false" ht="15" hidden="false" customHeight="false" outlineLevel="0" collapsed="false">
      <c r="B437" s="14"/>
      <c r="C437" s="14"/>
      <c r="D437" s="14"/>
      <c r="E437" s="13"/>
      <c r="F437" s="15"/>
    </row>
    <row r="438" customFormat="false" ht="15" hidden="false" customHeight="false" outlineLevel="0" collapsed="false">
      <c r="B438" s="14"/>
      <c r="C438" s="14"/>
      <c r="D438" s="14"/>
      <c r="E438" s="13"/>
      <c r="F438" s="15"/>
    </row>
    <row r="439" customFormat="false" ht="15" hidden="false" customHeight="false" outlineLevel="0" collapsed="false">
      <c r="B439" s="14"/>
      <c r="C439" s="14"/>
      <c r="D439" s="14"/>
      <c r="E439" s="13"/>
      <c r="F439" s="15"/>
    </row>
    <row r="440" customFormat="false" ht="15" hidden="false" customHeight="false" outlineLevel="0" collapsed="false">
      <c r="B440" s="14"/>
      <c r="C440" s="14"/>
      <c r="D440" s="14"/>
      <c r="E440" s="13"/>
      <c r="F440" s="15"/>
    </row>
    <row r="441" customFormat="false" ht="15" hidden="false" customHeight="false" outlineLevel="0" collapsed="false">
      <c r="B441" s="14"/>
      <c r="C441" s="14"/>
      <c r="D441" s="14"/>
      <c r="E441" s="13"/>
      <c r="F441" s="15"/>
    </row>
    <row r="442" customFormat="false" ht="15" hidden="false" customHeight="false" outlineLevel="0" collapsed="false">
      <c r="B442" s="14"/>
      <c r="C442" s="14"/>
      <c r="D442" s="14"/>
      <c r="E442" s="13"/>
      <c r="F442" s="15"/>
    </row>
    <row r="443" customFormat="false" ht="15" hidden="false" customHeight="false" outlineLevel="0" collapsed="false">
      <c r="B443" s="14"/>
      <c r="C443" s="14"/>
      <c r="D443" s="14"/>
      <c r="E443" s="13"/>
      <c r="F443" s="15"/>
    </row>
    <row r="444" customFormat="false" ht="15" hidden="false" customHeight="false" outlineLevel="0" collapsed="false">
      <c r="B444" s="14"/>
      <c r="C444" s="14"/>
      <c r="D444" s="14"/>
      <c r="E444" s="13"/>
      <c r="F444" s="15"/>
    </row>
    <row r="445" customFormat="false" ht="15" hidden="false" customHeight="false" outlineLevel="0" collapsed="false">
      <c r="B445" s="14"/>
      <c r="C445" s="14"/>
      <c r="D445" s="14"/>
      <c r="E445" s="13"/>
      <c r="F445" s="15"/>
    </row>
    <row r="446" customFormat="false" ht="15" hidden="false" customHeight="false" outlineLevel="0" collapsed="false">
      <c r="B446" s="14"/>
      <c r="C446" s="14"/>
      <c r="D446" s="14"/>
      <c r="E446" s="13"/>
      <c r="F446" s="15"/>
    </row>
    <row r="447" customFormat="false" ht="15" hidden="false" customHeight="false" outlineLevel="0" collapsed="false">
      <c r="B447" s="14"/>
      <c r="C447" s="14"/>
      <c r="D447" s="14"/>
      <c r="E447" s="13"/>
      <c r="F447" s="15"/>
    </row>
    <row r="448" customFormat="false" ht="15" hidden="false" customHeight="false" outlineLevel="0" collapsed="false">
      <c r="B448" s="14"/>
      <c r="C448" s="14"/>
      <c r="D448" s="14"/>
      <c r="E448" s="13"/>
      <c r="F448" s="15"/>
    </row>
    <row r="449" customFormat="false" ht="15" hidden="false" customHeight="false" outlineLevel="0" collapsed="false">
      <c r="B449" s="14"/>
      <c r="C449" s="14"/>
      <c r="D449" s="14"/>
      <c r="E449" s="13"/>
      <c r="F449" s="15"/>
    </row>
    <row r="450" customFormat="false" ht="15" hidden="false" customHeight="false" outlineLevel="0" collapsed="false">
      <c r="B450" s="14"/>
      <c r="C450" s="14"/>
      <c r="D450" s="14"/>
      <c r="E450" s="13"/>
      <c r="F450" s="15"/>
    </row>
    <row r="451" customFormat="false" ht="15" hidden="false" customHeight="false" outlineLevel="0" collapsed="false">
      <c r="B451" s="14"/>
      <c r="C451" s="14"/>
      <c r="D451" s="14"/>
      <c r="E451" s="13"/>
      <c r="F451" s="15"/>
    </row>
    <row r="452" customFormat="false" ht="15" hidden="false" customHeight="false" outlineLevel="0" collapsed="false">
      <c r="B452" s="14"/>
      <c r="C452" s="14"/>
      <c r="D452" s="14"/>
      <c r="E452" s="13"/>
      <c r="F452" s="15"/>
    </row>
    <row r="453" customFormat="false" ht="15" hidden="false" customHeight="false" outlineLevel="0" collapsed="false">
      <c r="B453" s="14"/>
      <c r="C453" s="14"/>
      <c r="D453" s="14"/>
      <c r="E453" s="13"/>
      <c r="F453" s="15"/>
    </row>
    <row r="454" customFormat="false" ht="15" hidden="false" customHeight="false" outlineLevel="0" collapsed="false">
      <c r="B454" s="14"/>
      <c r="C454" s="14"/>
      <c r="D454" s="14"/>
      <c r="E454" s="13"/>
      <c r="F454" s="15"/>
    </row>
    <row r="455" customFormat="false" ht="15" hidden="false" customHeight="false" outlineLevel="0" collapsed="false">
      <c r="B455" s="14"/>
      <c r="C455" s="14"/>
      <c r="D455" s="14"/>
      <c r="E455" s="13"/>
      <c r="F455" s="15"/>
    </row>
    <row r="456" customFormat="false" ht="15" hidden="false" customHeight="false" outlineLevel="0" collapsed="false">
      <c r="B456" s="14"/>
      <c r="C456" s="14"/>
      <c r="D456" s="14"/>
      <c r="E456" s="13"/>
      <c r="F456" s="15"/>
    </row>
    <row r="457" customFormat="false" ht="15" hidden="false" customHeight="false" outlineLevel="0" collapsed="false">
      <c r="B457" s="14"/>
      <c r="C457" s="14"/>
      <c r="D457" s="14"/>
      <c r="E457" s="13"/>
      <c r="F457" s="15"/>
    </row>
    <row r="458" customFormat="false" ht="15" hidden="false" customHeight="false" outlineLevel="0" collapsed="false">
      <c r="B458" s="14"/>
      <c r="C458" s="14"/>
      <c r="D458" s="14"/>
      <c r="E458" s="13"/>
      <c r="F458" s="15"/>
    </row>
    <row r="459" customFormat="false" ht="15" hidden="false" customHeight="false" outlineLevel="0" collapsed="false">
      <c r="B459" s="14"/>
      <c r="C459" s="14"/>
      <c r="D459" s="14"/>
      <c r="E459" s="13"/>
      <c r="F459" s="15"/>
    </row>
    <row r="460" customFormat="false" ht="15" hidden="false" customHeight="false" outlineLevel="0" collapsed="false">
      <c r="B460" s="14"/>
      <c r="C460" s="14"/>
      <c r="D460" s="14"/>
      <c r="E460" s="13"/>
      <c r="F460" s="15"/>
    </row>
    <row r="461" customFormat="false" ht="15" hidden="false" customHeight="false" outlineLevel="0" collapsed="false">
      <c r="B461" s="14"/>
      <c r="C461" s="14"/>
      <c r="D461" s="14"/>
      <c r="E461" s="13"/>
      <c r="F461" s="15"/>
    </row>
    <row r="462" customFormat="false" ht="15" hidden="false" customHeight="false" outlineLevel="0" collapsed="false">
      <c r="B462" s="14"/>
      <c r="C462" s="14"/>
      <c r="D462" s="14"/>
      <c r="E462" s="13"/>
      <c r="F462" s="15"/>
    </row>
    <row r="463" customFormat="false" ht="15" hidden="false" customHeight="false" outlineLevel="0" collapsed="false">
      <c r="B463" s="14"/>
      <c r="C463" s="14"/>
      <c r="D463" s="14"/>
      <c r="E463" s="13"/>
      <c r="F463" s="15"/>
    </row>
    <row r="464" customFormat="false" ht="15" hidden="false" customHeight="false" outlineLevel="0" collapsed="false">
      <c r="B464" s="14"/>
      <c r="C464" s="14"/>
      <c r="D464" s="14"/>
      <c r="E464" s="13"/>
      <c r="F464" s="15"/>
    </row>
    <row r="465" customFormat="false" ht="15" hidden="false" customHeight="false" outlineLevel="0" collapsed="false">
      <c r="B465" s="14"/>
      <c r="C465" s="14"/>
      <c r="D465" s="14"/>
      <c r="E465" s="13"/>
      <c r="F465" s="15"/>
    </row>
    <row r="466" customFormat="false" ht="15" hidden="false" customHeight="false" outlineLevel="0" collapsed="false">
      <c r="B466" s="14"/>
      <c r="C466" s="14"/>
      <c r="D466" s="14"/>
      <c r="E466" s="13"/>
      <c r="F466" s="15"/>
    </row>
    <row r="467" customFormat="false" ht="15" hidden="false" customHeight="false" outlineLevel="0" collapsed="false">
      <c r="B467" s="14"/>
      <c r="C467" s="14"/>
      <c r="D467" s="14"/>
      <c r="E467" s="13"/>
      <c r="F467" s="15"/>
    </row>
    <row r="468" customFormat="false" ht="15" hidden="false" customHeight="false" outlineLevel="0" collapsed="false">
      <c r="B468" s="14"/>
      <c r="C468" s="14"/>
      <c r="D468" s="14"/>
      <c r="E468" s="13"/>
      <c r="F468" s="15"/>
    </row>
    <row r="469" customFormat="false" ht="15" hidden="false" customHeight="false" outlineLevel="0" collapsed="false">
      <c r="B469" s="14"/>
      <c r="C469" s="14"/>
      <c r="D469" s="14"/>
      <c r="E469" s="13"/>
      <c r="F469" s="15"/>
    </row>
    <row r="470" customFormat="false" ht="15" hidden="false" customHeight="false" outlineLevel="0" collapsed="false">
      <c r="B470" s="14"/>
      <c r="C470" s="14"/>
      <c r="D470" s="14"/>
      <c r="E470" s="13"/>
      <c r="F470" s="15"/>
    </row>
    <row r="471" customFormat="false" ht="15" hidden="false" customHeight="false" outlineLevel="0" collapsed="false">
      <c r="B471" s="14"/>
      <c r="C471" s="14"/>
      <c r="D471" s="14"/>
      <c r="E471" s="13"/>
      <c r="F471" s="15"/>
    </row>
    <row r="472" customFormat="false" ht="15" hidden="false" customHeight="false" outlineLevel="0" collapsed="false">
      <c r="B472" s="14"/>
      <c r="C472" s="14"/>
      <c r="D472" s="14"/>
      <c r="E472" s="13"/>
      <c r="F472" s="15"/>
    </row>
    <row r="473" customFormat="false" ht="15" hidden="false" customHeight="false" outlineLevel="0" collapsed="false">
      <c r="B473" s="14"/>
      <c r="C473" s="14"/>
      <c r="D473" s="14"/>
      <c r="E473" s="13"/>
      <c r="F473" s="15"/>
    </row>
    <row r="474" customFormat="false" ht="15" hidden="false" customHeight="false" outlineLevel="0" collapsed="false">
      <c r="B474" s="14"/>
      <c r="C474" s="14"/>
      <c r="D474" s="14"/>
      <c r="E474" s="13"/>
      <c r="F474" s="15"/>
    </row>
    <row r="475" customFormat="false" ht="15" hidden="false" customHeight="false" outlineLevel="0" collapsed="false">
      <c r="B475" s="14"/>
      <c r="C475" s="14"/>
      <c r="D475" s="14"/>
      <c r="E475" s="13"/>
      <c r="F475" s="15"/>
    </row>
    <row r="476" customFormat="false" ht="15" hidden="false" customHeight="false" outlineLevel="0" collapsed="false">
      <c r="B476" s="14"/>
      <c r="C476" s="14"/>
      <c r="D476" s="14"/>
      <c r="E476" s="13"/>
      <c r="F476" s="15"/>
    </row>
    <row r="477" customFormat="false" ht="15" hidden="false" customHeight="false" outlineLevel="0" collapsed="false">
      <c r="B477" s="14"/>
      <c r="C477" s="14"/>
      <c r="D477" s="14"/>
      <c r="E477" s="13"/>
      <c r="F477" s="15"/>
    </row>
    <row r="478" customFormat="false" ht="15" hidden="false" customHeight="false" outlineLevel="0" collapsed="false">
      <c r="B478" s="14"/>
      <c r="C478" s="14"/>
      <c r="D478" s="14"/>
      <c r="E478" s="13"/>
      <c r="F478" s="15"/>
    </row>
    <row r="479" customFormat="false" ht="15" hidden="false" customHeight="false" outlineLevel="0" collapsed="false">
      <c r="B479" s="14"/>
      <c r="C479" s="14"/>
      <c r="D479" s="14"/>
      <c r="E479" s="13"/>
      <c r="F479" s="15"/>
    </row>
    <row r="480" customFormat="false" ht="15" hidden="false" customHeight="false" outlineLevel="0" collapsed="false">
      <c r="B480" s="14"/>
      <c r="C480" s="14"/>
      <c r="D480" s="14"/>
      <c r="E480" s="13"/>
      <c r="F480" s="15"/>
    </row>
    <row r="481" customFormat="false" ht="15" hidden="false" customHeight="false" outlineLevel="0" collapsed="false">
      <c r="B481" s="14"/>
      <c r="C481" s="14"/>
      <c r="D481" s="14"/>
      <c r="E481" s="13"/>
      <c r="F481" s="15"/>
    </row>
    <row r="482" customFormat="false" ht="15" hidden="false" customHeight="false" outlineLevel="0" collapsed="false">
      <c r="B482" s="14"/>
      <c r="C482" s="14"/>
      <c r="D482" s="14"/>
      <c r="E482" s="13"/>
      <c r="F482" s="15"/>
    </row>
    <row r="483" customFormat="false" ht="15" hidden="false" customHeight="false" outlineLevel="0" collapsed="false">
      <c r="B483" s="14"/>
      <c r="C483" s="14"/>
      <c r="D483" s="14"/>
      <c r="E483" s="13"/>
      <c r="F483" s="15"/>
    </row>
    <row r="484" customFormat="false" ht="15" hidden="false" customHeight="false" outlineLevel="0" collapsed="false">
      <c r="B484" s="14"/>
      <c r="C484" s="14"/>
      <c r="D484" s="14"/>
      <c r="E484" s="13"/>
      <c r="F484" s="15"/>
    </row>
    <row r="485" customFormat="false" ht="15" hidden="false" customHeight="false" outlineLevel="0" collapsed="false">
      <c r="B485" s="14"/>
      <c r="C485" s="14"/>
      <c r="D485" s="14"/>
      <c r="E485" s="13"/>
      <c r="F485" s="15"/>
    </row>
    <row r="486" customFormat="false" ht="15" hidden="false" customHeight="false" outlineLevel="0" collapsed="false">
      <c r="B486" s="14"/>
      <c r="C486" s="14"/>
      <c r="D486" s="14"/>
      <c r="E486" s="13"/>
      <c r="F486" s="15"/>
    </row>
    <row r="487" customFormat="false" ht="15" hidden="false" customHeight="false" outlineLevel="0" collapsed="false">
      <c r="B487" s="14"/>
      <c r="C487" s="14"/>
      <c r="D487" s="14"/>
      <c r="E487" s="13"/>
      <c r="F487" s="15"/>
    </row>
    <row r="488" customFormat="false" ht="15" hidden="false" customHeight="false" outlineLevel="0" collapsed="false">
      <c r="B488" s="14"/>
      <c r="C488" s="14"/>
      <c r="D488" s="14"/>
      <c r="E488" s="13"/>
      <c r="F488" s="15"/>
    </row>
    <row r="489" customFormat="false" ht="15" hidden="false" customHeight="false" outlineLevel="0" collapsed="false">
      <c r="B489" s="14"/>
      <c r="C489" s="14"/>
      <c r="D489" s="14"/>
      <c r="E489" s="13"/>
      <c r="F489" s="15"/>
    </row>
    <row r="490" customFormat="false" ht="15" hidden="false" customHeight="false" outlineLevel="0" collapsed="false">
      <c r="B490" s="14"/>
      <c r="C490" s="14"/>
      <c r="D490" s="14"/>
      <c r="E490" s="13"/>
      <c r="F490" s="15"/>
    </row>
    <row r="491" customFormat="false" ht="15" hidden="false" customHeight="false" outlineLevel="0" collapsed="false">
      <c r="B491" s="14"/>
      <c r="C491" s="14"/>
      <c r="D491" s="14"/>
      <c r="E491" s="13"/>
      <c r="F491" s="15"/>
    </row>
    <row r="492" customFormat="false" ht="15" hidden="false" customHeight="false" outlineLevel="0" collapsed="false">
      <c r="B492" s="14"/>
      <c r="C492" s="14"/>
      <c r="D492" s="14"/>
      <c r="E492" s="13"/>
      <c r="F492" s="15"/>
    </row>
    <row r="493" customFormat="false" ht="15" hidden="false" customHeight="false" outlineLevel="0" collapsed="false">
      <c r="B493" s="14"/>
      <c r="C493" s="14"/>
      <c r="D493" s="14"/>
      <c r="E493" s="13"/>
      <c r="F493" s="15"/>
    </row>
    <row r="494" customFormat="false" ht="15" hidden="false" customHeight="false" outlineLevel="0" collapsed="false">
      <c r="B494" s="14"/>
      <c r="C494" s="14"/>
      <c r="D494" s="14"/>
      <c r="E494" s="13"/>
      <c r="F494" s="15"/>
    </row>
    <row r="495" customFormat="false" ht="15" hidden="false" customHeight="false" outlineLevel="0" collapsed="false">
      <c r="B495" s="14"/>
      <c r="C495" s="14"/>
      <c r="D495" s="14"/>
      <c r="E495" s="13"/>
      <c r="F495" s="15"/>
    </row>
    <row r="496" customFormat="false" ht="15" hidden="false" customHeight="false" outlineLevel="0" collapsed="false">
      <c r="B496" s="14"/>
      <c r="C496" s="14"/>
      <c r="D496" s="14"/>
      <c r="E496" s="13"/>
      <c r="F496" s="15"/>
    </row>
    <row r="497" customFormat="false" ht="15" hidden="false" customHeight="false" outlineLevel="0" collapsed="false">
      <c r="B497" s="14"/>
      <c r="C497" s="14"/>
      <c r="D497" s="14"/>
      <c r="E497" s="13"/>
      <c r="F497" s="15"/>
    </row>
    <row r="498" customFormat="false" ht="15" hidden="false" customHeight="false" outlineLevel="0" collapsed="false">
      <c r="B498" s="14"/>
      <c r="C498" s="14"/>
      <c r="D498" s="14"/>
      <c r="E498" s="13"/>
      <c r="F498" s="15"/>
    </row>
    <row r="499" customFormat="false" ht="15" hidden="false" customHeight="false" outlineLevel="0" collapsed="false">
      <c r="B499" s="14"/>
      <c r="C499" s="14"/>
      <c r="D499" s="14"/>
      <c r="E499" s="13"/>
      <c r="F499" s="15"/>
    </row>
    <row r="500" customFormat="false" ht="15" hidden="false" customHeight="false" outlineLevel="0" collapsed="false">
      <c r="B500" s="14"/>
      <c r="C500" s="14"/>
      <c r="D500" s="14"/>
      <c r="E500" s="13"/>
      <c r="F500" s="15"/>
    </row>
    <row r="501" customFormat="false" ht="15" hidden="false" customHeight="false" outlineLevel="0" collapsed="false">
      <c r="B501" s="14"/>
      <c r="C501" s="14"/>
      <c r="D501" s="14"/>
      <c r="E501" s="13"/>
      <c r="F501" s="15"/>
    </row>
    <row r="502" customFormat="false" ht="15" hidden="false" customHeight="false" outlineLevel="0" collapsed="false">
      <c r="B502" s="14"/>
      <c r="C502" s="14"/>
      <c r="D502" s="14"/>
      <c r="E502" s="13"/>
      <c r="F502" s="15"/>
    </row>
    <row r="503" customFormat="false" ht="15" hidden="false" customHeight="false" outlineLevel="0" collapsed="false">
      <c r="B503" s="14"/>
      <c r="C503" s="14"/>
      <c r="D503" s="14"/>
      <c r="E503" s="13"/>
      <c r="F503" s="15"/>
    </row>
    <row r="504" customFormat="false" ht="15" hidden="false" customHeight="false" outlineLevel="0" collapsed="false">
      <c r="B504" s="14"/>
      <c r="C504" s="14"/>
      <c r="D504" s="14"/>
      <c r="E504" s="13"/>
      <c r="F504" s="15"/>
    </row>
    <row r="505" customFormat="false" ht="15" hidden="false" customHeight="false" outlineLevel="0" collapsed="false">
      <c r="B505" s="14"/>
      <c r="C505" s="14"/>
      <c r="D505" s="14"/>
      <c r="E505" s="13"/>
      <c r="F505" s="15"/>
    </row>
    <row r="506" customFormat="false" ht="15" hidden="false" customHeight="false" outlineLevel="0" collapsed="false">
      <c r="B506" s="14"/>
      <c r="C506" s="14"/>
      <c r="D506" s="14"/>
      <c r="E506" s="13"/>
      <c r="F506" s="15"/>
    </row>
    <row r="507" customFormat="false" ht="15" hidden="false" customHeight="false" outlineLevel="0" collapsed="false">
      <c r="B507" s="14"/>
      <c r="C507" s="14"/>
      <c r="D507" s="14"/>
      <c r="E507" s="13"/>
      <c r="F507" s="15"/>
    </row>
    <row r="508" customFormat="false" ht="15" hidden="false" customHeight="false" outlineLevel="0" collapsed="false">
      <c r="B508" s="14"/>
      <c r="C508" s="14"/>
      <c r="D508" s="14"/>
      <c r="E508" s="13"/>
      <c r="F508" s="15"/>
    </row>
    <row r="509" customFormat="false" ht="15" hidden="false" customHeight="false" outlineLevel="0" collapsed="false">
      <c r="B509" s="14"/>
      <c r="C509" s="14"/>
      <c r="D509" s="14"/>
      <c r="E509" s="13"/>
      <c r="F509" s="15"/>
    </row>
    <row r="510" customFormat="false" ht="15" hidden="false" customHeight="false" outlineLevel="0" collapsed="false">
      <c r="B510" s="14"/>
      <c r="C510" s="14"/>
      <c r="D510" s="14"/>
      <c r="E510" s="13"/>
      <c r="F510" s="15"/>
    </row>
    <row r="511" customFormat="false" ht="15" hidden="false" customHeight="false" outlineLevel="0" collapsed="false">
      <c r="B511" s="14"/>
      <c r="C511" s="14"/>
      <c r="D511" s="14"/>
      <c r="E511" s="13"/>
      <c r="F511" s="15"/>
    </row>
    <row r="512" customFormat="false" ht="15" hidden="false" customHeight="false" outlineLevel="0" collapsed="false">
      <c r="B512" s="14"/>
      <c r="C512" s="14"/>
      <c r="D512" s="14"/>
      <c r="E512" s="13"/>
      <c r="F512" s="15"/>
    </row>
    <row r="513" customFormat="false" ht="15" hidden="false" customHeight="false" outlineLevel="0" collapsed="false">
      <c r="B513" s="14"/>
      <c r="C513" s="14"/>
      <c r="D513" s="14"/>
      <c r="E513" s="13"/>
      <c r="F513" s="15"/>
    </row>
    <row r="514" customFormat="false" ht="15" hidden="false" customHeight="false" outlineLevel="0" collapsed="false">
      <c r="B514" s="14"/>
      <c r="C514" s="14"/>
      <c r="D514" s="14"/>
      <c r="E514" s="13"/>
      <c r="F514" s="15"/>
    </row>
    <row r="515" customFormat="false" ht="15" hidden="false" customHeight="false" outlineLevel="0" collapsed="false">
      <c r="B515" s="14"/>
      <c r="C515" s="14"/>
      <c r="D515" s="14"/>
      <c r="E515" s="13"/>
      <c r="F515" s="15"/>
    </row>
    <row r="516" customFormat="false" ht="15" hidden="false" customHeight="false" outlineLevel="0" collapsed="false">
      <c r="B516" s="14"/>
      <c r="C516" s="14"/>
      <c r="D516" s="14"/>
      <c r="E516" s="13"/>
      <c r="F516" s="15"/>
    </row>
    <row r="517" customFormat="false" ht="15" hidden="false" customHeight="false" outlineLevel="0" collapsed="false">
      <c r="B517" s="14"/>
      <c r="C517" s="14"/>
      <c r="D517" s="14"/>
      <c r="E517" s="13"/>
      <c r="F517" s="15"/>
    </row>
    <row r="518" customFormat="false" ht="15" hidden="false" customHeight="false" outlineLevel="0" collapsed="false">
      <c r="B518" s="14"/>
      <c r="C518" s="14"/>
      <c r="D518" s="14"/>
      <c r="E518" s="13"/>
      <c r="F518" s="15"/>
    </row>
    <row r="519" customFormat="false" ht="15" hidden="false" customHeight="false" outlineLevel="0" collapsed="false">
      <c r="B519" s="14"/>
      <c r="C519" s="14"/>
      <c r="D519" s="14"/>
      <c r="E519" s="13"/>
      <c r="F519" s="15"/>
    </row>
    <row r="520" customFormat="false" ht="15" hidden="false" customHeight="false" outlineLevel="0" collapsed="false">
      <c r="B520" s="14"/>
      <c r="C520" s="14"/>
      <c r="D520" s="14"/>
      <c r="E520" s="13"/>
      <c r="F520" s="15"/>
    </row>
    <row r="521" customFormat="false" ht="15" hidden="false" customHeight="false" outlineLevel="0" collapsed="false">
      <c r="B521" s="14"/>
      <c r="C521" s="14"/>
      <c r="D521" s="14"/>
      <c r="E521" s="13"/>
      <c r="F521" s="15"/>
    </row>
    <row r="522" customFormat="false" ht="15" hidden="false" customHeight="false" outlineLevel="0" collapsed="false">
      <c r="B522" s="14"/>
      <c r="C522" s="14"/>
      <c r="D522" s="14"/>
      <c r="E522" s="13"/>
      <c r="F522" s="15"/>
    </row>
    <row r="523" customFormat="false" ht="15" hidden="false" customHeight="false" outlineLevel="0" collapsed="false">
      <c r="B523" s="14"/>
      <c r="C523" s="14"/>
      <c r="D523" s="14"/>
      <c r="E523" s="13"/>
      <c r="F523" s="15"/>
    </row>
    <row r="524" customFormat="false" ht="15" hidden="false" customHeight="false" outlineLevel="0" collapsed="false">
      <c r="B524" s="14"/>
      <c r="C524" s="14"/>
      <c r="D524" s="14"/>
      <c r="E524" s="13"/>
      <c r="F524" s="15"/>
    </row>
    <row r="525" customFormat="false" ht="15" hidden="false" customHeight="false" outlineLevel="0" collapsed="false">
      <c r="B525" s="14"/>
      <c r="C525" s="14"/>
      <c r="D525" s="14"/>
      <c r="E525" s="13"/>
      <c r="F525" s="15"/>
    </row>
    <row r="526" customFormat="false" ht="15" hidden="false" customHeight="false" outlineLevel="0" collapsed="false">
      <c r="B526" s="14"/>
      <c r="C526" s="14"/>
      <c r="D526" s="14"/>
      <c r="E526" s="13"/>
      <c r="F526" s="15"/>
    </row>
    <row r="527" customFormat="false" ht="15" hidden="false" customHeight="false" outlineLevel="0" collapsed="false">
      <c r="B527" s="14"/>
      <c r="C527" s="14"/>
      <c r="D527" s="14"/>
      <c r="E527" s="13"/>
      <c r="F527" s="15"/>
    </row>
    <row r="528" customFormat="false" ht="15" hidden="false" customHeight="false" outlineLevel="0" collapsed="false">
      <c r="B528" s="14"/>
      <c r="C528" s="14"/>
      <c r="D528" s="14"/>
      <c r="E528" s="13"/>
      <c r="F528" s="15"/>
    </row>
    <row r="529" customFormat="false" ht="15" hidden="false" customHeight="false" outlineLevel="0" collapsed="false">
      <c r="B529" s="14"/>
      <c r="C529" s="14"/>
      <c r="D529" s="14"/>
      <c r="E529" s="13"/>
      <c r="F529" s="15"/>
    </row>
    <row r="530" customFormat="false" ht="15" hidden="false" customHeight="false" outlineLevel="0" collapsed="false">
      <c r="B530" s="14"/>
      <c r="C530" s="14"/>
      <c r="D530" s="14"/>
      <c r="E530" s="13"/>
      <c r="F530" s="15"/>
    </row>
    <row r="531" customFormat="false" ht="15" hidden="false" customHeight="false" outlineLevel="0" collapsed="false">
      <c r="B531" s="14"/>
      <c r="C531" s="14"/>
      <c r="D531" s="14"/>
      <c r="E531" s="13"/>
      <c r="F531" s="15"/>
    </row>
    <row r="532" customFormat="false" ht="15" hidden="false" customHeight="false" outlineLevel="0" collapsed="false">
      <c r="B532" s="14"/>
      <c r="C532" s="14"/>
      <c r="D532" s="14"/>
      <c r="E532" s="13"/>
      <c r="F532" s="15"/>
    </row>
    <row r="533" customFormat="false" ht="15" hidden="false" customHeight="false" outlineLevel="0" collapsed="false">
      <c r="B533" s="14"/>
      <c r="C533" s="14"/>
      <c r="D533" s="14"/>
      <c r="E533" s="13"/>
      <c r="F533" s="15"/>
    </row>
    <row r="534" customFormat="false" ht="15" hidden="false" customHeight="false" outlineLevel="0" collapsed="false">
      <c r="B534" s="14"/>
      <c r="C534" s="14"/>
      <c r="D534" s="14"/>
      <c r="E534" s="13"/>
      <c r="F534" s="15"/>
    </row>
    <row r="535" customFormat="false" ht="15" hidden="false" customHeight="false" outlineLevel="0" collapsed="false">
      <c r="B535" s="14"/>
      <c r="C535" s="14"/>
      <c r="D535" s="14"/>
      <c r="E535" s="13"/>
      <c r="F535" s="15"/>
    </row>
    <row r="536" customFormat="false" ht="15" hidden="false" customHeight="false" outlineLevel="0" collapsed="false">
      <c r="B536" s="14"/>
      <c r="C536" s="14"/>
      <c r="D536" s="14"/>
      <c r="E536" s="13"/>
      <c r="F536" s="15"/>
    </row>
    <row r="537" customFormat="false" ht="15" hidden="false" customHeight="false" outlineLevel="0" collapsed="false">
      <c r="B537" s="14"/>
      <c r="C537" s="14"/>
      <c r="D537" s="14"/>
      <c r="E537" s="13"/>
      <c r="F537" s="15"/>
    </row>
    <row r="538" customFormat="false" ht="15" hidden="false" customHeight="false" outlineLevel="0" collapsed="false">
      <c r="B538" s="14"/>
      <c r="C538" s="14"/>
      <c r="D538" s="14"/>
      <c r="E538" s="13"/>
      <c r="F538" s="15"/>
    </row>
    <row r="539" customFormat="false" ht="15" hidden="false" customHeight="false" outlineLevel="0" collapsed="false">
      <c r="B539" s="14"/>
      <c r="C539" s="14"/>
      <c r="D539" s="14"/>
      <c r="E539" s="13"/>
      <c r="F539" s="15"/>
    </row>
    <row r="540" customFormat="false" ht="15" hidden="false" customHeight="false" outlineLevel="0" collapsed="false">
      <c r="B540" s="14"/>
      <c r="C540" s="14"/>
      <c r="D540" s="14"/>
      <c r="E540" s="13"/>
      <c r="F540" s="15"/>
    </row>
    <row r="541" customFormat="false" ht="15" hidden="false" customHeight="false" outlineLevel="0" collapsed="false">
      <c r="B541" s="14"/>
      <c r="C541" s="14"/>
      <c r="D541" s="14"/>
      <c r="E541" s="13"/>
      <c r="F541" s="15"/>
    </row>
    <row r="542" customFormat="false" ht="15" hidden="false" customHeight="false" outlineLevel="0" collapsed="false">
      <c r="B542" s="14"/>
      <c r="C542" s="14"/>
      <c r="D542" s="14"/>
      <c r="E542" s="13"/>
      <c r="F542" s="15"/>
    </row>
    <row r="543" customFormat="false" ht="15" hidden="false" customHeight="false" outlineLevel="0" collapsed="false">
      <c r="B543" s="14"/>
      <c r="C543" s="14"/>
      <c r="D543" s="14"/>
      <c r="E543" s="13"/>
      <c r="F543" s="15"/>
    </row>
    <row r="544" customFormat="false" ht="15" hidden="false" customHeight="false" outlineLevel="0" collapsed="false">
      <c r="B544" s="14"/>
      <c r="C544" s="14"/>
      <c r="D544" s="14"/>
      <c r="E544" s="13"/>
      <c r="F544" s="15"/>
    </row>
    <row r="545" customFormat="false" ht="15" hidden="false" customHeight="false" outlineLevel="0" collapsed="false">
      <c r="B545" s="14"/>
      <c r="C545" s="14"/>
      <c r="D545" s="14"/>
      <c r="E545" s="13"/>
      <c r="F545" s="15"/>
    </row>
    <row r="546" customFormat="false" ht="15" hidden="false" customHeight="false" outlineLevel="0" collapsed="false">
      <c r="B546" s="14"/>
      <c r="C546" s="14"/>
      <c r="D546" s="14"/>
      <c r="E546" s="13"/>
      <c r="F546" s="15"/>
    </row>
    <row r="547" customFormat="false" ht="15" hidden="false" customHeight="false" outlineLevel="0" collapsed="false">
      <c r="B547" s="14"/>
      <c r="C547" s="14"/>
      <c r="D547" s="14"/>
      <c r="E547" s="13"/>
      <c r="F547" s="15"/>
    </row>
    <row r="548" customFormat="false" ht="15" hidden="false" customHeight="false" outlineLevel="0" collapsed="false">
      <c r="B548" s="14"/>
      <c r="C548" s="14"/>
      <c r="D548" s="14"/>
      <c r="E548" s="13"/>
      <c r="F548" s="15"/>
    </row>
    <row r="549" customFormat="false" ht="15" hidden="false" customHeight="false" outlineLevel="0" collapsed="false">
      <c r="B549" s="14"/>
      <c r="C549" s="14"/>
      <c r="D549" s="14"/>
      <c r="E549" s="13"/>
      <c r="F549" s="15"/>
    </row>
    <row r="550" customFormat="false" ht="15" hidden="false" customHeight="false" outlineLevel="0" collapsed="false">
      <c r="B550" s="14"/>
      <c r="C550" s="14"/>
      <c r="D550" s="14"/>
      <c r="E550" s="13"/>
      <c r="F550" s="15"/>
    </row>
    <row r="551" customFormat="false" ht="15" hidden="false" customHeight="false" outlineLevel="0" collapsed="false">
      <c r="B551" s="14"/>
      <c r="C551" s="14"/>
      <c r="D551" s="14"/>
      <c r="E551" s="13"/>
      <c r="F551" s="15"/>
    </row>
    <row r="552" customFormat="false" ht="15" hidden="false" customHeight="false" outlineLevel="0" collapsed="false">
      <c r="B552" s="14"/>
      <c r="C552" s="14"/>
      <c r="D552" s="14"/>
      <c r="E552" s="13"/>
      <c r="F552" s="15"/>
    </row>
    <row r="553" customFormat="false" ht="15" hidden="false" customHeight="false" outlineLevel="0" collapsed="false">
      <c r="B553" s="14"/>
      <c r="C553" s="14"/>
      <c r="D553" s="14"/>
      <c r="E553" s="13"/>
      <c r="F553" s="15"/>
    </row>
    <row r="554" customFormat="false" ht="15" hidden="false" customHeight="false" outlineLevel="0" collapsed="false">
      <c r="B554" s="14"/>
      <c r="C554" s="14"/>
      <c r="D554" s="14"/>
      <c r="E554" s="13"/>
      <c r="F554" s="15"/>
    </row>
    <row r="555" customFormat="false" ht="15" hidden="false" customHeight="false" outlineLevel="0" collapsed="false">
      <c r="B555" s="14"/>
      <c r="C555" s="14"/>
      <c r="D555" s="14"/>
      <c r="E555" s="13"/>
      <c r="F555" s="15"/>
    </row>
    <row r="556" customFormat="false" ht="15" hidden="false" customHeight="false" outlineLevel="0" collapsed="false">
      <c r="B556" s="14"/>
      <c r="C556" s="14"/>
      <c r="D556" s="14"/>
      <c r="E556" s="13"/>
      <c r="F556" s="15"/>
    </row>
    <row r="557" customFormat="false" ht="15" hidden="false" customHeight="false" outlineLevel="0" collapsed="false">
      <c r="B557" s="14"/>
      <c r="C557" s="14"/>
      <c r="D557" s="14"/>
      <c r="E557" s="13"/>
      <c r="F557" s="15"/>
    </row>
    <row r="558" customFormat="false" ht="15" hidden="false" customHeight="false" outlineLevel="0" collapsed="false">
      <c r="B558" s="14"/>
      <c r="C558" s="14"/>
      <c r="D558" s="14"/>
      <c r="E558" s="13"/>
      <c r="F558" s="15"/>
    </row>
    <row r="559" customFormat="false" ht="15" hidden="false" customHeight="false" outlineLevel="0" collapsed="false">
      <c r="B559" s="14"/>
      <c r="C559" s="14"/>
      <c r="D559" s="14"/>
      <c r="E559" s="13"/>
      <c r="F559" s="15"/>
    </row>
    <row r="560" customFormat="false" ht="15" hidden="false" customHeight="false" outlineLevel="0" collapsed="false">
      <c r="B560" s="14"/>
      <c r="C560" s="14"/>
      <c r="D560" s="14"/>
      <c r="E560" s="13"/>
      <c r="F560" s="15"/>
    </row>
    <row r="561" customFormat="false" ht="15" hidden="false" customHeight="false" outlineLevel="0" collapsed="false">
      <c r="B561" s="14"/>
      <c r="C561" s="14"/>
      <c r="D561" s="14"/>
      <c r="E561" s="13"/>
      <c r="F561" s="15"/>
    </row>
    <row r="562" customFormat="false" ht="15" hidden="false" customHeight="false" outlineLevel="0" collapsed="false">
      <c r="B562" s="14"/>
      <c r="C562" s="14"/>
      <c r="D562" s="14"/>
      <c r="E562" s="13"/>
      <c r="F562" s="15"/>
    </row>
    <row r="563" customFormat="false" ht="15" hidden="false" customHeight="false" outlineLevel="0" collapsed="false">
      <c r="B563" s="14"/>
      <c r="C563" s="14"/>
      <c r="D563" s="14"/>
      <c r="E563" s="13"/>
      <c r="F563" s="15"/>
    </row>
    <row r="564" customFormat="false" ht="15" hidden="false" customHeight="false" outlineLevel="0" collapsed="false">
      <c r="B564" s="14"/>
      <c r="C564" s="14"/>
      <c r="D564" s="14"/>
      <c r="E564" s="13"/>
      <c r="F564" s="15"/>
    </row>
    <row r="565" customFormat="false" ht="15" hidden="false" customHeight="false" outlineLevel="0" collapsed="false">
      <c r="B565" s="14"/>
      <c r="C565" s="14"/>
      <c r="D565" s="14"/>
      <c r="E565" s="13"/>
      <c r="F565" s="15"/>
    </row>
    <row r="566" customFormat="false" ht="15" hidden="false" customHeight="false" outlineLevel="0" collapsed="false">
      <c r="B566" s="14"/>
      <c r="C566" s="14"/>
      <c r="D566" s="14"/>
      <c r="E566" s="13"/>
      <c r="F566" s="15"/>
    </row>
    <row r="567" customFormat="false" ht="15" hidden="false" customHeight="false" outlineLevel="0" collapsed="false">
      <c r="B567" s="14"/>
      <c r="C567" s="14"/>
      <c r="D567" s="14"/>
      <c r="E567" s="13"/>
      <c r="F567" s="15"/>
    </row>
    <row r="568" customFormat="false" ht="15" hidden="false" customHeight="false" outlineLevel="0" collapsed="false">
      <c r="B568" s="14"/>
      <c r="C568" s="14"/>
      <c r="D568" s="14"/>
      <c r="E568" s="13"/>
      <c r="F568" s="15"/>
    </row>
    <row r="569" customFormat="false" ht="15" hidden="false" customHeight="false" outlineLevel="0" collapsed="false">
      <c r="B569" s="14"/>
      <c r="C569" s="14"/>
      <c r="D569" s="14"/>
      <c r="E569" s="13"/>
      <c r="F569" s="15"/>
    </row>
    <row r="570" customFormat="false" ht="15" hidden="false" customHeight="false" outlineLevel="0" collapsed="false">
      <c r="B570" s="14"/>
      <c r="C570" s="14"/>
      <c r="D570" s="14"/>
      <c r="E570" s="13"/>
      <c r="F570" s="15"/>
    </row>
    <row r="571" customFormat="false" ht="15" hidden="false" customHeight="false" outlineLevel="0" collapsed="false">
      <c r="B571" s="14"/>
      <c r="C571" s="14"/>
      <c r="D571" s="14"/>
      <c r="E571" s="13"/>
      <c r="F571" s="15"/>
    </row>
    <row r="572" customFormat="false" ht="15" hidden="false" customHeight="false" outlineLevel="0" collapsed="false">
      <c r="B572" s="14"/>
      <c r="C572" s="14"/>
      <c r="D572" s="14"/>
      <c r="E572" s="13"/>
      <c r="F572" s="15"/>
    </row>
    <row r="573" customFormat="false" ht="15" hidden="false" customHeight="false" outlineLevel="0" collapsed="false">
      <c r="B573" s="14"/>
      <c r="C573" s="14"/>
      <c r="D573" s="14"/>
      <c r="E573" s="13"/>
      <c r="F573" s="15"/>
    </row>
    <row r="574" customFormat="false" ht="15" hidden="false" customHeight="false" outlineLevel="0" collapsed="false">
      <c r="B574" s="14"/>
      <c r="C574" s="14"/>
      <c r="D574" s="14"/>
      <c r="E574" s="13"/>
      <c r="F574" s="15"/>
    </row>
    <row r="575" customFormat="false" ht="15" hidden="false" customHeight="false" outlineLevel="0" collapsed="false">
      <c r="B575" s="14"/>
      <c r="C575" s="14"/>
      <c r="D575" s="14"/>
      <c r="E575" s="13"/>
      <c r="F575" s="15"/>
    </row>
    <row r="576" customFormat="false" ht="15" hidden="false" customHeight="false" outlineLevel="0" collapsed="false">
      <c r="B576" s="14"/>
      <c r="C576" s="14"/>
      <c r="D576" s="14"/>
      <c r="E576" s="13"/>
      <c r="F576" s="15"/>
    </row>
    <row r="577" customFormat="false" ht="15" hidden="false" customHeight="false" outlineLevel="0" collapsed="false">
      <c r="B577" s="14"/>
      <c r="C577" s="14"/>
      <c r="D577" s="14"/>
      <c r="E577" s="13"/>
      <c r="F577" s="15"/>
    </row>
    <row r="578" customFormat="false" ht="15" hidden="false" customHeight="false" outlineLevel="0" collapsed="false">
      <c r="B578" s="14"/>
      <c r="C578" s="14"/>
      <c r="D578" s="14"/>
      <c r="E578" s="13"/>
      <c r="F578" s="15"/>
    </row>
    <row r="579" customFormat="false" ht="15" hidden="false" customHeight="false" outlineLevel="0" collapsed="false">
      <c r="B579" s="14"/>
      <c r="C579" s="14"/>
      <c r="D579" s="14"/>
      <c r="E579" s="13"/>
      <c r="F579" s="15"/>
    </row>
    <row r="580" customFormat="false" ht="15" hidden="false" customHeight="false" outlineLevel="0" collapsed="false">
      <c r="B580" s="14"/>
      <c r="C580" s="14"/>
      <c r="D580" s="14"/>
      <c r="E580" s="13"/>
      <c r="F580" s="15"/>
    </row>
    <row r="581" customFormat="false" ht="15" hidden="false" customHeight="false" outlineLevel="0" collapsed="false">
      <c r="B581" s="14"/>
      <c r="C581" s="14"/>
      <c r="D581" s="14"/>
      <c r="E581" s="13"/>
      <c r="F581" s="15"/>
    </row>
    <row r="582" customFormat="false" ht="15" hidden="false" customHeight="false" outlineLevel="0" collapsed="false">
      <c r="B582" s="14"/>
      <c r="C582" s="14"/>
      <c r="D582" s="14"/>
      <c r="E582" s="13"/>
      <c r="F582" s="15"/>
    </row>
    <row r="583" customFormat="false" ht="15" hidden="false" customHeight="false" outlineLevel="0" collapsed="false">
      <c r="B583" s="14"/>
      <c r="C583" s="14"/>
      <c r="D583" s="14"/>
      <c r="E583" s="13"/>
      <c r="F583" s="15"/>
    </row>
    <row r="584" customFormat="false" ht="15" hidden="false" customHeight="false" outlineLevel="0" collapsed="false">
      <c r="B584" s="14"/>
      <c r="C584" s="14"/>
      <c r="D584" s="14"/>
      <c r="E584" s="13"/>
      <c r="F584" s="15"/>
    </row>
    <row r="585" customFormat="false" ht="15" hidden="false" customHeight="false" outlineLevel="0" collapsed="false">
      <c r="B585" s="14"/>
      <c r="C585" s="14"/>
      <c r="D585" s="14"/>
      <c r="E585" s="13"/>
      <c r="F585" s="15"/>
    </row>
    <row r="586" customFormat="false" ht="15" hidden="false" customHeight="false" outlineLevel="0" collapsed="false">
      <c r="B586" s="14"/>
      <c r="C586" s="14"/>
      <c r="D586" s="14"/>
      <c r="E586" s="13"/>
      <c r="F586" s="15"/>
    </row>
    <row r="587" customFormat="false" ht="15" hidden="false" customHeight="false" outlineLevel="0" collapsed="false">
      <c r="B587" s="14"/>
      <c r="C587" s="14"/>
      <c r="D587" s="14"/>
      <c r="E587" s="13"/>
      <c r="F587" s="15"/>
    </row>
    <row r="588" customFormat="false" ht="15" hidden="false" customHeight="false" outlineLevel="0" collapsed="false">
      <c r="B588" s="14"/>
      <c r="C588" s="14"/>
      <c r="D588" s="14"/>
      <c r="E588" s="13"/>
      <c r="F588" s="15"/>
    </row>
    <row r="589" customFormat="false" ht="15" hidden="false" customHeight="false" outlineLevel="0" collapsed="false">
      <c r="B589" s="14"/>
      <c r="C589" s="14"/>
      <c r="D589" s="14"/>
      <c r="E589" s="13"/>
      <c r="F589" s="15"/>
    </row>
    <row r="590" customFormat="false" ht="15" hidden="false" customHeight="false" outlineLevel="0" collapsed="false">
      <c r="B590" s="14"/>
      <c r="C590" s="14"/>
      <c r="D590" s="14"/>
      <c r="E590" s="13"/>
      <c r="F590" s="15"/>
    </row>
    <row r="591" customFormat="false" ht="15" hidden="false" customHeight="false" outlineLevel="0" collapsed="false">
      <c r="B591" s="14"/>
      <c r="C591" s="14"/>
      <c r="D591" s="14"/>
      <c r="E591" s="13"/>
      <c r="F591" s="15"/>
    </row>
    <row r="592" customFormat="false" ht="15" hidden="false" customHeight="false" outlineLevel="0" collapsed="false">
      <c r="B592" s="14"/>
      <c r="C592" s="14"/>
      <c r="D592" s="14"/>
      <c r="E592" s="13"/>
      <c r="F592" s="15"/>
    </row>
    <row r="593" customFormat="false" ht="15" hidden="false" customHeight="false" outlineLevel="0" collapsed="false">
      <c r="B593" s="14"/>
      <c r="C593" s="14"/>
      <c r="D593" s="14"/>
      <c r="E593" s="13"/>
      <c r="F593" s="15"/>
    </row>
    <row r="594" customFormat="false" ht="15" hidden="false" customHeight="false" outlineLevel="0" collapsed="false">
      <c r="B594" s="14"/>
      <c r="C594" s="14"/>
      <c r="D594" s="14"/>
      <c r="E594" s="13"/>
      <c r="F594" s="15"/>
    </row>
    <row r="595" customFormat="false" ht="15" hidden="false" customHeight="false" outlineLevel="0" collapsed="false">
      <c r="B595" s="14"/>
      <c r="C595" s="14"/>
      <c r="D595" s="14"/>
      <c r="E595" s="13"/>
      <c r="F595" s="15"/>
    </row>
    <row r="596" customFormat="false" ht="15" hidden="false" customHeight="false" outlineLevel="0" collapsed="false">
      <c r="B596" s="14"/>
      <c r="C596" s="14"/>
      <c r="D596" s="14"/>
      <c r="E596" s="13"/>
      <c r="F596" s="15"/>
    </row>
    <row r="597" customFormat="false" ht="15" hidden="false" customHeight="false" outlineLevel="0" collapsed="false">
      <c r="B597" s="14"/>
      <c r="C597" s="14"/>
      <c r="D597" s="14"/>
      <c r="E597" s="13"/>
      <c r="F597" s="15"/>
    </row>
    <row r="598" customFormat="false" ht="15" hidden="false" customHeight="false" outlineLevel="0" collapsed="false">
      <c r="B598" s="14"/>
      <c r="C598" s="14"/>
      <c r="D598" s="14"/>
      <c r="E598" s="13"/>
      <c r="F598" s="15"/>
    </row>
    <row r="599" customFormat="false" ht="15" hidden="false" customHeight="false" outlineLevel="0" collapsed="false">
      <c r="B599" s="14"/>
      <c r="C599" s="14"/>
      <c r="D599" s="14"/>
      <c r="E599" s="13"/>
      <c r="F599" s="15"/>
    </row>
    <row r="600" customFormat="false" ht="15" hidden="false" customHeight="false" outlineLevel="0" collapsed="false">
      <c r="B600" s="14"/>
      <c r="C600" s="14"/>
      <c r="D600" s="14"/>
      <c r="E600" s="13"/>
      <c r="F600" s="15"/>
    </row>
    <row r="601" customFormat="false" ht="15" hidden="false" customHeight="false" outlineLevel="0" collapsed="false">
      <c r="B601" s="14"/>
      <c r="C601" s="14"/>
      <c r="D601" s="14"/>
      <c r="E601" s="13"/>
      <c r="F601" s="15"/>
    </row>
    <row r="602" customFormat="false" ht="15" hidden="false" customHeight="false" outlineLevel="0" collapsed="false">
      <c r="B602" s="14"/>
      <c r="C602" s="14"/>
      <c r="D602" s="14"/>
      <c r="E602" s="13"/>
      <c r="F602" s="15"/>
    </row>
    <row r="603" customFormat="false" ht="15" hidden="false" customHeight="false" outlineLevel="0" collapsed="false">
      <c r="B603" s="14"/>
      <c r="C603" s="14"/>
      <c r="D603" s="14"/>
      <c r="E603" s="13"/>
      <c r="F603" s="15"/>
    </row>
    <row r="604" customFormat="false" ht="15" hidden="false" customHeight="false" outlineLevel="0" collapsed="false">
      <c r="B604" s="14"/>
      <c r="C604" s="14"/>
      <c r="D604" s="14"/>
      <c r="E604" s="13"/>
      <c r="F604" s="15"/>
    </row>
    <row r="605" customFormat="false" ht="15" hidden="false" customHeight="false" outlineLevel="0" collapsed="false">
      <c r="B605" s="14"/>
      <c r="C605" s="14"/>
      <c r="D605" s="14"/>
      <c r="E605" s="13"/>
      <c r="F605" s="15"/>
    </row>
    <row r="606" customFormat="false" ht="15" hidden="false" customHeight="false" outlineLevel="0" collapsed="false">
      <c r="B606" s="14"/>
      <c r="C606" s="14"/>
      <c r="D606" s="14"/>
      <c r="E606" s="13"/>
      <c r="F606" s="15"/>
    </row>
    <row r="607" customFormat="false" ht="15" hidden="false" customHeight="false" outlineLevel="0" collapsed="false">
      <c r="B607" s="14"/>
      <c r="C607" s="14"/>
      <c r="D607" s="14"/>
      <c r="E607" s="13"/>
      <c r="F607" s="15"/>
    </row>
    <row r="608" customFormat="false" ht="15" hidden="false" customHeight="false" outlineLevel="0" collapsed="false">
      <c r="B608" s="14"/>
      <c r="C608" s="14"/>
      <c r="D608" s="14"/>
      <c r="E608" s="13"/>
      <c r="F608" s="15"/>
    </row>
    <row r="609" customFormat="false" ht="15" hidden="false" customHeight="false" outlineLevel="0" collapsed="false">
      <c r="B609" s="14"/>
      <c r="C609" s="14"/>
      <c r="D609" s="14"/>
      <c r="E609" s="13"/>
      <c r="F609" s="15"/>
    </row>
    <row r="610" customFormat="false" ht="15" hidden="false" customHeight="false" outlineLevel="0" collapsed="false">
      <c r="B610" s="14"/>
      <c r="C610" s="14"/>
      <c r="D610" s="14"/>
      <c r="E610" s="13"/>
      <c r="F610" s="15"/>
    </row>
    <row r="611" customFormat="false" ht="15" hidden="false" customHeight="false" outlineLevel="0" collapsed="false">
      <c r="B611" s="14"/>
      <c r="C611" s="14"/>
      <c r="D611" s="14"/>
      <c r="E611" s="13"/>
      <c r="F611" s="15"/>
    </row>
    <row r="612" customFormat="false" ht="15" hidden="false" customHeight="false" outlineLevel="0" collapsed="false">
      <c r="B612" s="14"/>
      <c r="C612" s="14"/>
      <c r="D612" s="14"/>
      <c r="E612" s="13"/>
      <c r="F612" s="15"/>
    </row>
    <row r="613" customFormat="false" ht="15" hidden="false" customHeight="false" outlineLevel="0" collapsed="false">
      <c r="B613" s="14"/>
      <c r="C613" s="14"/>
      <c r="D613" s="14"/>
      <c r="E613" s="13"/>
      <c r="F613" s="15"/>
    </row>
    <row r="614" customFormat="false" ht="15" hidden="false" customHeight="false" outlineLevel="0" collapsed="false">
      <c r="B614" s="14"/>
      <c r="C614" s="14"/>
      <c r="D614" s="14"/>
      <c r="E614" s="13"/>
      <c r="F614" s="15"/>
    </row>
    <row r="615" customFormat="false" ht="15" hidden="false" customHeight="false" outlineLevel="0" collapsed="false">
      <c r="B615" s="14"/>
      <c r="C615" s="14"/>
      <c r="D615" s="14"/>
      <c r="E615" s="13"/>
      <c r="F615" s="15"/>
    </row>
    <row r="616" customFormat="false" ht="15" hidden="false" customHeight="false" outlineLevel="0" collapsed="false">
      <c r="B616" s="14"/>
      <c r="C616" s="14"/>
      <c r="D616" s="14"/>
      <c r="E616" s="13"/>
      <c r="F616" s="15"/>
    </row>
    <row r="617" customFormat="false" ht="15" hidden="false" customHeight="false" outlineLevel="0" collapsed="false">
      <c r="B617" s="14"/>
      <c r="C617" s="14"/>
      <c r="D617" s="14"/>
      <c r="E617" s="13"/>
      <c r="F617" s="15"/>
    </row>
    <row r="618" customFormat="false" ht="15" hidden="false" customHeight="false" outlineLevel="0" collapsed="false">
      <c r="B618" s="14"/>
      <c r="C618" s="14"/>
      <c r="D618" s="14"/>
      <c r="E618" s="13"/>
      <c r="F618" s="15"/>
    </row>
    <row r="619" customFormat="false" ht="15" hidden="false" customHeight="false" outlineLevel="0" collapsed="false">
      <c r="B619" s="14"/>
      <c r="C619" s="14"/>
      <c r="D619" s="14"/>
      <c r="E619" s="13"/>
      <c r="F619" s="15"/>
    </row>
    <row r="620" customFormat="false" ht="15" hidden="false" customHeight="false" outlineLevel="0" collapsed="false">
      <c r="B620" s="14"/>
      <c r="C620" s="14"/>
      <c r="D620" s="14"/>
      <c r="E620" s="13"/>
      <c r="F620" s="15"/>
    </row>
    <row r="621" customFormat="false" ht="15" hidden="false" customHeight="false" outlineLevel="0" collapsed="false">
      <c r="B621" s="14"/>
      <c r="C621" s="14"/>
      <c r="D621" s="14"/>
      <c r="E621" s="13"/>
      <c r="F621" s="15"/>
    </row>
    <row r="622" customFormat="false" ht="15" hidden="false" customHeight="false" outlineLevel="0" collapsed="false">
      <c r="B622" s="14"/>
      <c r="C622" s="14"/>
      <c r="D622" s="14"/>
      <c r="E622" s="13"/>
      <c r="F622" s="15"/>
    </row>
    <row r="623" customFormat="false" ht="15" hidden="false" customHeight="false" outlineLevel="0" collapsed="false">
      <c r="B623" s="14"/>
      <c r="C623" s="14"/>
      <c r="D623" s="14"/>
      <c r="E623" s="13"/>
      <c r="F623" s="15"/>
    </row>
    <row r="624" customFormat="false" ht="15" hidden="false" customHeight="false" outlineLevel="0" collapsed="false">
      <c r="B624" s="14"/>
      <c r="C624" s="14"/>
      <c r="D624" s="14"/>
      <c r="E624" s="13"/>
      <c r="F624" s="15"/>
    </row>
    <row r="625" customFormat="false" ht="15" hidden="false" customHeight="false" outlineLevel="0" collapsed="false">
      <c r="B625" s="14"/>
      <c r="C625" s="14"/>
      <c r="D625" s="14"/>
      <c r="E625" s="13"/>
      <c r="F625" s="15"/>
    </row>
    <row r="626" customFormat="false" ht="15" hidden="false" customHeight="false" outlineLevel="0" collapsed="false">
      <c r="B626" s="14"/>
      <c r="C626" s="14"/>
      <c r="D626" s="14"/>
      <c r="E626" s="13"/>
      <c r="F626" s="15"/>
    </row>
    <row r="627" customFormat="false" ht="15" hidden="false" customHeight="false" outlineLevel="0" collapsed="false">
      <c r="B627" s="14"/>
      <c r="C627" s="14"/>
      <c r="D627" s="14"/>
      <c r="E627" s="13"/>
      <c r="F627" s="15"/>
    </row>
    <row r="628" customFormat="false" ht="15" hidden="false" customHeight="false" outlineLevel="0" collapsed="false">
      <c r="B628" s="14"/>
      <c r="C628" s="14"/>
      <c r="D628" s="14"/>
      <c r="E628" s="13"/>
      <c r="F628" s="15"/>
    </row>
    <row r="629" customFormat="false" ht="15" hidden="false" customHeight="false" outlineLevel="0" collapsed="false">
      <c r="B629" s="14"/>
      <c r="C629" s="14"/>
      <c r="D629" s="14"/>
      <c r="E629" s="13"/>
      <c r="F629" s="15"/>
    </row>
    <row r="630" customFormat="false" ht="15" hidden="false" customHeight="false" outlineLevel="0" collapsed="false">
      <c r="B630" s="14"/>
      <c r="C630" s="14"/>
      <c r="D630" s="14"/>
      <c r="E630" s="13"/>
      <c r="F630" s="15"/>
    </row>
    <row r="631" customFormat="false" ht="15" hidden="false" customHeight="false" outlineLevel="0" collapsed="false">
      <c r="D631" s="14"/>
      <c r="E631" s="13"/>
      <c r="F631" s="15"/>
    </row>
    <row r="632" customFormat="false" ht="15" hidden="false" customHeight="false" outlineLevel="0" collapsed="false">
      <c r="D632" s="14"/>
      <c r="E632" s="13"/>
      <c r="F632" s="15"/>
    </row>
    <row r="633" customFormat="false" ht="15" hidden="false" customHeight="false" outlineLevel="0" collapsed="false">
      <c r="D633" s="14"/>
      <c r="E633" s="13"/>
      <c r="F633" s="15"/>
    </row>
    <row r="634" customFormat="false" ht="15" hidden="false" customHeight="false" outlineLevel="0" collapsed="false">
      <c r="D634" s="14"/>
      <c r="E634" s="13"/>
      <c r="F634" s="15"/>
    </row>
    <row r="635" customFormat="false" ht="15" hidden="false" customHeight="false" outlineLevel="0" collapsed="false">
      <c r="D635" s="14"/>
      <c r="E635" s="13"/>
      <c r="F635" s="15"/>
    </row>
    <row r="636" customFormat="false" ht="15" hidden="false" customHeight="false" outlineLevel="0" collapsed="false">
      <c r="D636" s="14"/>
      <c r="E636" s="13"/>
      <c r="F636" s="15"/>
    </row>
    <row r="637" customFormat="false" ht="15" hidden="false" customHeight="false" outlineLevel="0" collapsed="false">
      <c r="D637" s="14"/>
      <c r="E637" s="13"/>
      <c r="F637" s="15"/>
    </row>
    <row r="638" customFormat="false" ht="15" hidden="false" customHeight="false" outlineLevel="0" collapsed="false">
      <c r="D638" s="14"/>
      <c r="E638" s="13"/>
      <c r="F638" s="15"/>
    </row>
    <row r="639" customFormat="false" ht="15" hidden="false" customHeight="false" outlineLevel="0" collapsed="false">
      <c r="D639" s="14"/>
      <c r="E639" s="13"/>
      <c r="F639" s="15"/>
    </row>
    <row r="640" customFormat="false" ht="15" hidden="false" customHeight="false" outlineLevel="0" collapsed="false">
      <c r="D640" s="14"/>
      <c r="E640" s="13"/>
      <c r="F640" s="15"/>
    </row>
    <row r="641" customFormat="false" ht="15" hidden="false" customHeight="false" outlineLevel="0" collapsed="false">
      <c r="D641" s="14"/>
      <c r="E641" s="13"/>
      <c r="F641" s="15"/>
    </row>
    <row r="642" customFormat="false" ht="15" hidden="false" customHeight="false" outlineLevel="0" collapsed="false">
      <c r="D642" s="14"/>
      <c r="E642" s="13"/>
      <c r="F642" s="15"/>
    </row>
    <row r="643" customFormat="false" ht="15" hidden="false" customHeight="false" outlineLevel="0" collapsed="false">
      <c r="D643" s="14"/>
      <c r="E643" s="13"/>
      <c r="F643" s="15"/>
    </row>
    <row r="644" customFormat="false" ht="15" hidden="false" customHeight="false" outlineLevel="0" collapsed="false">
      <c r="D644" s="14"/>
      <c r="E644" s="13"/>
      <c r="F644" s="15"/>
    </row>
    <row r="645" customFormat="false" ht="15" hidden="false" customHeight="false" outlineLevel="0" collapsed="false">
      <c r="D645" s="14"/>
      <c r="E645" s="13"/>
      <c r="F645" s="15"/>
    </row>
    <row r="646" customFormat="false" ht="15" hidden="false" customHeight="false" outlineLevel="0" collapsed="false">
      <c r="D646" s="14"/>
      <c r="E646" s="13"/>
      <c r="F646" s="15"/>
    </row>
    <row r="647" customFormat="false" ht="15" hidden="false" customHeight="false" outlineLevel="0" collapsed="false">
      <c r="D647" s="14"/>
      <c r="E647" s="13"/>
      <c r="F647" s="15"/>
    </row>
    <row r="648" customFormat="false" ht="15" hidden="false" customHeight="false" outlineLevel="0" collapsed="false">
      <c r="D648" s="14"/>
      <c r="E648" s="13"/>
      <c r="F648" s="15"/>
    </row>
    <row r="649" customFormat="false" ht="15" hidden="false" customHeight="false" outlineLevel="0" collapsed="false">
      <c r="D649" s="14"/>
      <c r="E649" s="13"/>
      <c r="F649" s="15"/>
    </row>
    <row r="650" customFormat="false" ht="15" hidden="false" customHeight="false" outlineLevel="0" collapsed="false">
      <c r="D650" s="14"/>
      <c r="E650" s="13"/>
      <c r="F650" s="15"/>
    </row>
    <row r="651" customFormat="false" ht="15" hidden="false" customHeight="false" outlineLevel="0" collapsed="false">
      <c r="D651" s="14"/>
      <c r="E651" s="13"/>
      <c r="F651" s="15"/>
    </row>
    <row r="652" customFormat="false" ht="15" hidden="false" customHeight="false" outlineLevel="0" collapsed="false">
      <c r="D652" s="14"/>
      <c r="E652" s="13"/>
      <c r="F652" s="15"/>
    </row>
    <row r="653" customFormat="false" ht="15" hidden="false" customHeight="false" outlineLevel="0" collapsed="false">
      <c r="D653" s="14"/>
      <c r="E653" s="13"/>
      <c r="F653" s="15"/>
    </row>
    <row r="654" customFormat="false" ht="15" hidden="false" customHeight="false" outlineLevel="0" collapsed="false">
      <c r="D654" s="14"/>
      <c r="E654" s="13"/>
      <c r="F654" s="15"/>
    </row>
    <row r="655" customFormat="false" ht="15" hidden="false" customHeight="false" outlineLevel="0" collapsed="false">
      <c r="D655" s="14"/>
      <c r="E655" s="13"/>
      <c r="F655" s="15"/>
    </row>
    <row r="656" customFormat="false" ht="15" hidden="false" customHeight="false" outlineLevel="0" collapsed="false">
      <c r="D656" s="14"/>
      <c r="E656" s="13"/>
      <c r="F656" s="15"/>
    </row>
    <row r="657" customFormat="false" ht="15" hidden="false" customHeight="false" outlineLevel="0" collapsed="false">
      <c r="D657" s="14"/>
      <c r="E657" s="13"/>
      <c r="F657" s="15"/>
    </row>
    <row r="658" customFormat="false" ht="15" hidden="false" customHeight="false" outlineLevel="0" collapsed="false">
      <c r="D658" s="14"/>
      <c r="E658" s="13"/>
      <c r="F658" s="15"/>
    </row>
    <row r="659" customFormat="false" ht="15" hidden="false" customHeight="false" outlineLevel="0" collapsed="false">
      <c r="D659" s="14"/>
      <c r="E659" s="13"/>
      <c r="F659" s="15"/>
    </row>
    <row r="660" customFormat="false" ht="15" hidden="false" customHeight="false" outlineLevel="0" collapsed="false">
      <c r="D660" s="14"/>
      <c r="E660" s="13"/>
      <c r="F660" s="15"/>
    </row>
    <row r="661" customFormat="false" ht="15" hidden="false" customHeight="false" outlineLevel="0" collapsed="false">
      <c r="D661" s="14"/>
      <c r="E661" s="13"/>
      <c r="F661" s="15"/>
    </row>
    <row r="662" customFormat="false" ht="15" hidden="false" customHeight="false" outlineLevel="0" collapsed="false">
      <c r="D662" s="14"/>
      <c r="E662" s="13"/>
      <c r="F662" s="15"/>
    </row>
    <row r="663" customFormat="false" ht="15" hidden="false" customHeight="false" outlineLevel="0" collapsed="false">
      <c r="D663" s="14"/>
      <c r="E663" s="13"/>
      <c r="F663" s="15"/>
    </row>
    <row r="664" customFormat="false" ht="15" hidden="false" customHeight="false" outlineLevel="0" collapsed="false">
      <c r="D664" s="14"/>
      <c r="E664" s="13"/>
      <c r="F664" s="15"/>
    </row>
    <row r="665" customFormat="false" ht="15" hidden="false" customHeight="false" outlineLevel="0" collapsed="false">
      <c r="D665" s="14"/>
      <c r="E665" s="13"/>
      <c r="F665" s="15"/>
    </row>
    <row r="666" customFormat="false" ht="15" hidden="false" customHeight="false" outlineLevel="0" collapsed="false">
      <c r="D666" s="14"/>
      <c r="E666" s="13"/>
      <c r="F666" s="15"/>
    </row>
    <row r="667" customFormat="false" ht="15" hidden="false" customHeight="false" outlineLevel="0" collapsed="false">
      <c r="D667" s="14"/>
      <c r="E667" s="13"/>
      <c r="F667" s="15"/>
    </row>
    <row r="668" customFormat="false" ht="15" hidden="false" customHeight="false" outlineLevel="0" collapsed="false">
      <c r="D668" s="14"/>
      <c r="E668" s="13"/>
      <c r="F668" s="15"/>
    </row>
    <row r="669" customFormat="false" ht="15" hidden="false" customHeight="false" outlineLevel="0" collapsed="false">
      <c r="D669" s="14"/>
      <c r="E669" s="13"/>
      <c r="F669" s="15"/>
    </row>
    <row r="670" customFormat="false" ht="15" hidden="false" customHeight="false" outlineLevel="0" collapsed="false">
      <c r="D670" s="14"/>
      <c r="E670" s="13"/>
      <c r="F670" s="15"/>
    </row>
    <row r="671" customFormat="false" ht="15" hidden="false" customHeight="false" outlineLevel="0" collapsed="false">
      <c r="D671" s="14"/>
      <c r="E671" s="13"/>
      <c r="F671" s="15"/>
    </row>
    <row r="672" customFormat="false" ht="15" hidden="false" customHeight="false" outlineLevel="0" collapsed="false">
      <c r="D672" s="14"/>
      <c r="E672" s="13"/>
      <c r="F672" s="15"/>
    </row>
    <row r="673" customFormat="false" ht="15" hidden="false" customHeight="false" outlineLevel="0" collapsed="false">
      <c r="D673" s="14"/>
      <c r="E673" s="13"/>
      <c r="F673" s="15"/>
    </row>
    <row r="674" customFormat="false" ht="15" hidden="false" customHeight="false" outlineLevel="0" collapsed="false">
      <c r="D674" s="14"/>
      <c r="E674" s="13"/>
      <c r="F674" s="15"/>
    </row>
    <row r="675" customFormat="false" ht="15" hidden="false" customHeight="false" outlineLevel="0" collapsed="false">
      <c r="D675" s="14"/>
      <c r="E675" s="13"/>
      <c r="F675" s="15"/>
    </row>
    <row r="676" customFormat="false" ht="15" hidden="false" customHeight="false" outlineLevel="0" collapsed="false">
      <c r="D676" s="14"/>
      <c r="E676" s="13"/>
      <c r="F676" s="15"/>
    </row>
    <row r="677" customFormat="false" ht="15" hidden="false" customHeight="false" outlineLevel="0" collapsed="false">
      <c r="D677" s="14"/>
      <c r="E677" s="13"/>
      <c r="F677" s="15"/>
    </row>
    <row r="678" customFormat="false" ht="15" hidden="false" customHeight="false" outlineLevel="0" collapsed="false">
      <c r="D678" s="14"/>
      <c r="E678" s="13"/>
      <c r="F678" s="15"/>
    </row>
    <row r="679" customFormat="false" ht="15" hidden="false" customHeight="false" outlineLevel="0" collapsed="false">
      <c r="D679" s="14"/>
      <c r="E679" s="13"/>
      <c r="F679" s="15"/>
    </row>
    <row r="680" customFormat="false" ht="15" hidden="false" customHeight="false" outlineLevel="0" collapsed="false">
      <c r="D680" s="14"/>
      <c r="E680" s="13"/>
      <c r="F680" s="15"/>
    </row>
    <row r="681" customFormat="false" ht="15" hidden="false" customHeight="false" outlineLevel="0" collapsed="false">
      <c r="D681" s="14"/>
      <c r="E681" s="13"/>
      <c r="F681" s="15"/>
    </row>
    <row r="682" customFormat="false" ht="15" hidden="false" customHeight="false" outlineLevel="0" collapsed="false">
      <c r="D682" s="14"/>
      <c r="E682" s="13"/>
      <c r="F682" s="15"/>
    </row>
    <row r="683" customFormat="false" ht="15" hidden="false" customHeight="false" outlineLevel="0" collapsed="false">
      <c r="D683" s="14"/>
      <c r="E683" s="13"/>
      <c r="F683" s="15"/>
    </row>
    <row r="684" customFormat="false" ht="15" hidden="false" customHeight="false" outlineLevel="0" collapsed="false">
      <c r="D684" s="14"/>
      <c r="E684" s="13"/>
      <c r="F684" s="15"/>
    </row>
    <row r="685" customFormat="false" ht="15" hidden="false" customHeight="false" outlineLevel="0" collapsed="false">
      <c r="D685" s="14"/>
      <c r="E685" s="13"/>
      <c r="F685" s="15"/>
    </row>
    <row r="686" customFormat="false" ht="15" hidden="false" customHeight="false" outlineLevel="0" collapsed="false">
      <c r="D686" s="14"/>
      <c r="E686" s="13"/>
      <c r="F686" s="15"/>
    </row>
    <row r="687" customFormat="false" ht="15" hidden="false" customHeight="false" outlineLevel="0" collapsed="false">
      <c r="D687" s="14"/>
      <c r="E687" s="13"/>
      <c r="F687" s="15"/>
    </row>
    <row r="688" customFormat="false" ht="15" hidden="false" customHeight="false" outlineLevel="0" collapsed="false">
      <c r="D688" s="14"/>
      <c r="E688" s="13"/>
      <c r="F688" s="15"/>
    </row>
    <row r="689" customFormat="false" ht="15" hidden="false" customHeight="false" outlineLevel="0" collapsed="false">
      <c r="D689" s="14"/>
      <c r="E689" s="13"/>
      <c r="F689" s="15"/>
    </row>
    <row r="690" customFormat="false" ht="15" hidden="false" customHeight="false" outlineLevel="0" collapsed="false">
      <c r="D690" s="14"/>
      <c r="E690" s="13"/>
      <c r="F690" s="15"/>
    </row>
    <row r="691" customFormat="false" ht="15" hidden="false" customHeight="false" outlineLevel="0" collapsed="false">
      <c r="D691" s="14"/>
      <c r="E691" s="13"/>
      <c r="F691" s="15"/>
    </row>
    <row r="692" customFormat="false" ht="15" hidden="false" customHeight="false" outlineLevel="0" collapsed="false">
      <c r="D692" s="14"/>
      <c r="E692" s="13"/>
      <c r="F692" s="15"/>
    </row>
    <row r="693" customFormat="false" ht="15" hidden="false" customHeight="false" outlineLevel="0" collapsed="false">
      <c r="D693" s="14"/>
      <c r="E693" s="13"/>
      <c r="F693" s="15"/>
    </row>
    <row r="694" customFormat="false" ht="15" hidden="false" customHeight="false" outlineLevel="0" collapsed="false">
      <c r="D694" s="14"/>
      <c r="E694" s="13"/>
      <c r="F694" s="15"/>
    </row>
    <row r="695" customFormat="false" ht="15" hidden="false" customHeight="false" outlineLevel="0" collapsed="false">
      <c r="D695" s="14"/>
      <c r="E695" s="13"/>
      <c r="F695" s="15"/>
    </row>
    <row r="696" customFormat="false" ht="15" hidden="false" customHeight="false" outlineLevel="0" collapsed="false">
      <c r="D696" s="14"/>
      <c r="E696" s="13"/>
      <c r="F696" s="15"/>
    </row>
    <row r="697" customFormat="false" ht="15" hidden="false" customHeight="false" outlineLevel="0" collapsed="false">
      <c r="D697" s="14"/>
      <c r="E697" s="13"/>
      <c r="F697" s="15"/>
    </row>
    <row r="698" customFormat="false" ht="15" hidden="false" customHeight="false" outlineLevel="0" collapsed="false">
      <c r="D698" s="14"/>
      <c r="E698" s="13"/>
      <c r="F698" s="15"/>
    </row>
    <row r="699" customFormat="false" ht="15" hidden="false" customHeight="false" outlineLevel="0" collapsed="false">
      <c r="D699" s="14"/>
      <c r="E699" s="13"/>
      <c r="F699" s="15"/>
    </row>
    <row r="700" customFormat="false" ht="15" hidden="false" customHeight="false" outlineLevel="0" collapsed="false">
      <c r="D700" s="14"/>
      <c r="E700" s="13"/>
      <c r="F700" s="15"/>
    </row>
    <row r="701" customFormat="false" ht="15" hidden="false" customHeight="false" outlineLevel="0" collapsed="false">
      <c r="D701" s="14"/>
      <c r="E701" s="13"/>
      <c r="F701" s="15"/>
    </row>
    <row r="702" customFormat="false" ht="15" hidden="false" customHeight="false" outlineLevel="0" collapsed="false">
      <c r="D702" s="14"/>
      <c r="E702" s="13"/>
      <c r="F702" s="15"/>
    </row>
    <row r="703" customFormat="false" ht="15" hidden="false" customHeight="false" outlineLevel="0" collapsed="false">
      <c r="D703" s="14"/>
      <c r="E703" s="13"/>
      <c r="F703" s="15"/>
    </row>
    <row r="704" customFormat="false" ht="15" hidden="false" customHeight="false" outlineLevel="0" collapsed="false">
      <c r="D704" s="14"/>
      <c r="E704" s="13"/>
      <c r="F704" s="15"/>
    </row>
    <row r="705" customFormat="false" ht="15" hidden="false" customHeight="false" outlineLevel="0" collapsed="false">
      <c r="D705" s="14"/>
      <c r="E705" s="13"/>
      <c r="F705" s="15"/>
    </row>
    <row r="706" customFormat="false" ht="15" hidden="false" customHeight="false" outlineLevel="0" collapsed="false">
      <c r="D706" s="14"/>
      <c r="E706" s="13"/>
      <c r="F706" s="15"/>
    </row>
    <row r="707" customFormat="false" ht="15" hidden="false" customHeight="false" outlineLevel="0" collapsed="false">
      <c r="D707" s="14"/>
      <c r="E707" s="13"/>
      <c r="F707" s="15"/>
    </row>
    <row r="708" customFormat="false" ht="15" hidden="false" customHeight="false" outlineLevel="0" collapsed="false">
      <c r="D708" s="14"/>
      <c r="E708" s="13"/>
      <c r="F708" s="15"/>
    </row>
    <row r="709" customFormat="false" ht="15" hidden="false" customHeight="false" outlineLevel="0" collapsed="false">
      <c r="D709" s="14"/>
      <c r="E709" s="13"/>
      <c r="F709" s="15"/>
    </row>
    <row r="710" customFormat="false" ht="15" hidden="false" customHeight="false" outlineLevel="0" collapsed="false">
      <c r="D710" s="14"/>
      <c r="E710" s="13"/>
      <c r="F710" s="15"/>
    </row>
    <row r="711" customFormat="false" ht="15" hidden="false" customHeight="false" outlineLevel="0" collapsed="false">
      <c r="D711" s="14"/>
      <c r="E711" s="13"/>
      <c r="F711" s="15"/>
    </row>
    <row r="712" customFormat="false" ht="15" hidden="false" customHeight="false" outlineLevel="0" collapsed="false">
      <c r="D712" s="14"/>
      <c r="E712" s="13"/>
      <c r="F712" s="15"/>
    </row>
    <row r="713" customFormat="false" ht="15" hidden="false" customHeight="false" outlineLevel="0" collapsed="false">
      <c r="D713" s="14"/>
      <c r="E713" s="13"/>
      <c r="F713" s="15"/>
    </row>
    <row r="714" customFormat="false" ht="15" hidden="false" customHeight="false" outlineLevel="0" collapsed="false">
      <c r="D714" s="14"/>
      <c r="E714" s="13"/>
      <c r="F714" s="15"/>
    </row>
    <row r="715" customFormat="false" ht="15" hidden="false" customHeight="false" outlineLevel="0" collapsed="false">
      <c r="D715" s="14"/>
      <c r="E715" s="13"/>
      <c r="F715" s="15"/>
    </row>
    <row r="716" customFormat="false" ht="15" hidden="false" customHeight="false" outlineLevel="0" collapsed="false">
      <c r="D716" s="14"/>
      <c r="E716" s="13"/>
      <c r="F716" s="15"/>
    </row>
    <row r="717" customFormat="false" ht="15" hidden="false" customHeight="false" outlineLevel="0" collapsed="false">
      <c r="D717" s="14"/>
      <c r="E717" s="13"/>
      <c r="F717" s="15"/>
    </row>
    <row r="718" customFormat="false" ht="15" hidden="false" customHeight="false" outlineLevel="0" collapsed="false">
      <c r="D718" s="14"/>
      <c r="E718" s="13"/>
      <c r="F718" s="15"/>
    </row>
    <row r="719" customFormat="false" ht="15" hidden="false" customHeight="false" outlineLevel="0" collapsed="false">
      <c r="D719" s="14"/>
      <c r="E719" s="13"/>
      <c r="F719" s="15"/>
    </row>
    <row r="720" customFormat="false" ht="15" hidden="false" customHeight="false" outlineLevel="0" collapsed="false">
      <c r="D720" s="14"/>
      <c r="E720" s="13"/>
      <c r="F720" s="15"/>
    </row>
    <row r="721" customFormat="false" ht="15" hidden="false" customHeight="false" outlineLevel="0" collapsed="false">
      <c r="D721" s="14"/>
      <c r="E721" s="13"/>
      <c r="F721" s="15"/>
    </row>
    <row r="722" customFormat="false" ht="15" hidden="false" customHeight="false" outlineLevel="0" collapsed="false">
      <c r="D722" s="14"/>
      <c r="E722" s="13"/>
      <c r="F722" s="15"/>
    </row>
    <row r="723" customFormat="false" ht="15" hidden="false" customHeight="false" outlineLevel="0" collapsed="false">
      <c r="D723" s="14"/>
      <c r="E723" s="13"/>
      <c r="F723" s="15"/>
    </row>
    <row r="724" customFormat="false" ht="15" hidden="false" customHeight="false" outlineLevel="0" collapsed="false">
      <c r="D724" s="14"/>
      <c r="E724" s="13"/>
      <c r="F724" s="15"/>
    </row>
    <row r="725" customFormat="false" ht="15" hidden="false" customHeight="false" outlineLevel="0" collapsed="false">
      <c r="D725" s="14"/>
      <c r="E725" s="13"/>
      <c r="F725" s="15"/>
    </row>
    <row r="726" customFormat="false" ht="15" hidden="false" customHeight="false" outlineLevel="0" collapsed="false">
      <c r="D726" s="14"/>
      <c r="E726" s="13"/>
      <c r="F726" s="15"/>
    </row>
    <row r="727" customFormat="false" ht="15" hidden="false" customHeight="false" outlineLevel="0" collapsed="false">
      <c r="D727" s="14"/>
      <c r="E727" s="13"/>
      <c r="F727" s="15"/>
    </row>
    <row r="728" customFormat="false" ht="15" hidden="false" customHeight="false" outlineLevel="0" collapsed="false">
      <c r="D728" s="14"/>
      <c r="E728" s="13"/>
      <c r="F728" s="15"/>
    </row>
    <row r="729" customFormat="false" ht="15" hidden="false" customHeight="false" outlineLevel="0" collapsed="false">
      <c r="D729" s="14"/>
      <c r="E729" s="13"/>
      <c r="F729" s="15"/>
    </row>
    <row r="730" customFormat="false" ht="15" hidden="false" customHeight="false" outlineLevel="0" collapsed="false">
      <c r="D730" s="14"/>
      <c r="E730" s="13"/>
      <c r="F730" s="15"/>
    </row>
    <row r="731" customFormat="false" ht="15" hidden="false" customHeight="false" outlineLevel="0" collapsed="false">
      <c r="D731" s="14"/>
      <c r="E731" s="13"/>
      <c r="F731" s="15"/>
    </row>
    <row r="732" customFormat="false" ht="15" hidden="false" customHeight="false" outlineLevel="0" collapsed="false">
      <c r="D732" s="14"/>
      <c r="E732" s="13"/>
      <c r="F732" s="15"/>
    </row>
    <row r="733" customFormat="false" ht="15" hidden="false" customHeight="false" outlineLevel="0" collapsed="false">
      <c r="D733" s="14"/>
      <c r="E733" s="13"/>
      <c r="F733" s="15"/>
    </row>
    <row r="734" customFormat="false" ht="15" hidden="false" customHeight="false" outlineLevel="0" collapsed="false">
      <c r="D734" s="14"/>
      <c r="E734" s="13"/>
      <c r="F734" s="15"/>
    </row>
    <row r="735" customFormat="false" ht="15" hidden="false" customHeight="false" outlineLevel="0" collapsed="false">
      <c r="D735" s="14"/>
      <c r="E735" s="13"/>
      <c r="F735" s="15"/>
    </row>
    <row r="736" customFormat="false" ht="15" hidden="false" customHeight="false" outlineLevel="0" collapsed="false">
      <c r="D736" s="14"/>
      <c r="E736" s="13"/>
      <c r="F736" s="15"/>
    </row>
    <row r="737" customFormat="false" ht="15" hidden="false" customHeight="false" outlineLevel="0" collapsed="false">
      <c r="D737" s="14"/>
      <c r="E737" s="13"/>
      <c r="F737" s="15"/>
    </row>
    <row r="738" customFormat="false" ht="15" hidden="false" customHeight="false" outlineLevel="0" collapsed="false">
      <c r="D738" s="14"/>
      <c r="E738" s="13"/>
      <c r="F738" s="15"/>
    </row>
    <row r="739" customFormat="false" ht="15" hidden="false" customHeight="false" outlineLevel="0" collapsed="false">
      <c r="D739" s="14"/>
      <c r="E739" s="13"/>
      <c r="F739" s="15"/>
    </row>
    <row r="740" customFormat="false" ht="15" hidden="false" customHeight="false" outlineLevel="0" collapsed="false">
      <c r="D740" s="14"/>
      <c r="E740" s="13"/>
      <c r="F740" s="15"/>
    </row>
    <row r="741" customFormat="false" ht="15" hidden="false" customHeight="false" outlineLevel="0" collapsed="false">
      <c r="D741" s="14"/>
      <c r="E741" s="13"/>
      <c r="F741" s="15"/>
    </row>
    <row r="742" customFormat="false" ht="15" hidden="false" customHeight="false" outlineLevel="0" collapsed="false">
      <c r="D742" s="14"/>
      <c r="E742" s="13"/>
      <c r="F742" s="15"/>
    </row>
    <row r="743" customFormat="false" ht="15" hidden="false" customHeight="false" outlineLevel="0" collapsed="false">
      <c r="D743" s="14"/>
      <c r="E743" s="13"/>
      <c r="F743" s="15"/>
    </row>
    <row r="744" customFormat="false" ht="15" hidden="false" customHeight="false" outlineLevel="0" collapsed="false">
      <c r="D744" s="14"/>
      <c r="E744" s="13"/>
      <c r="F744" s="15"/>
    </row>
    <row r="745" customFormat="false" ht="15" hidden="false" customHeight="false" outlineLevel="0" collapsed="false">
      <c r="D745" s="14"/>
      <c r="E745" s="13"/>
      <c r="F745" s="15"/>
    </row>
    <row r="746" customFormat="false" ht="15" hidden="false" customHeight="false" outlineLevel="0" collapsed="false">
      <c r="D746" s="14"/>
      <c r="E746" s="13"/>
      <c r="F746" s="15"/>
    </row>
    <row r="747" customFormat="false" ht="15" hidden="false" customHeight="false" outlineLevel="0" collapsed="false">
      <c r="D747" s="14"/>
      <c r="E747" s="13"/>
      <c r="F747" s="15"/>
    </row>
    <row r="748" customFormat="false" ht="15" hidden="false" customHeight="false" outlineLevel="0" collapsed="false">
      <c r="D748" s="14"/>
      <c r="E748" s="13"/>
      <c r="F748" s="15"/>
    </row>
    <row r="749" customFormat="false" ht="15" hidden="false" customHeight="false" outlineLevel="0" collapsed="false">
      <c r="D749" s="14"/>
      <c r="E749" s="13"/>
      <c r="F749" s="15"/>
    </row>
    <row r="750" customFormat="false" ht="15" hidden="false" customHeight="false" outlineLevel="0" collapsed="false">
      <c r="D750" s="14"/>
      <c r="E750" s="13"/>
      <c r="F750" s="15"/>
    </row>
    <row r="751" customFormat="false" ht="15" hidden="false" customHeight="false" outlineLevel="0" collapsed="false">
      <c r="D751" s="14"/>
      <c r="E751" s="13"/>
      <c r="F751" s="15"/>
    </row>
    <row r="752" customFormat="false" ht="15" hidden="false" customHeight="false" outlineLevel="0" collapsed="false">
      <c r="D752" s="14"/>
      <c r="E752" s="13"/>
      <c r="F752" s="15"/>
    </row>
    <row r="753" customFormat="false" ht="15" hidden="false" customHeight="false" outlineLevel="0" collapsed="false">
      <c r="D753" s="14"/>
      <c r="E753" s="13"/>
      <c r="F753" s="15"/>
    </row>
    <row r="754" customFormat="false" ht="15" hidden="false" customHeight="false" outlineLevel="0" collapsed="false">
      <c r="D754" s="14"/>
      <c r="E754" s="13"/>
      <c r="F754" s="15"/>
    </row>
    <row r="755" customFormat="false" ht="15" hidden="false" customHeight="false" outlineLevel="0" collapsed="false">
      <c r="D755" s="14"/>
      <c r="E755" s="13"/>
      <c r="F755" s="15"/>
    </row>
    <row r="756" customFormat="false" ht="15" hidden="false" customHeight="false" outlineLevel="0" collapsed="false">
      <c r="D756" s="14"/>
      <c r="E756" s="13"/>
      <c r="F756" s="15"/>
    </row>
    <row r="757" customFormat="false" ht="15" hidden="false" customHeight="false" outlineLevel="0" collapsed="false">
      <c r="D757" s="14"/>
      <c r="E757" s="13"/>
      <c r="F757" s="15"/>
    </row>
    <row r="758" customFormat="false" ht="15" hidden="false" customHeight="false" outlineLevel="0" collapsed="false">
      <c r="D758" s="14"/>
      <c r="E758" s="13"/>
      <c r="F758" s="15"/>
    </row>
    <row r="759" customFormat="false" ht="15" hidden="false" customHeight="false" outlineLevel="0" collapsed="false">
      <c r="D759" s="14"/>
      <c r="E759" s="13"/>
      <c r="F759" s="15"/>
    </row>
    <row r="760" customFormat="false" ht="15" hidden="false" customHeight="false" outlineLevel="0" collapsed="false">
      <c r="D760" s="14"/>
      <c r="E760" s="13"/>
      <c r="F760" s="15"/>
    </row>
    <row r="761" customFormat="false" ht="15" hidden="false" customHeight="false" outlineLevel="0" collapsed="false">
      <c r="D761" s="14"/>
      <c r="E761" s="13"/>
      <c r="F761" s="15"/>
    </row>
    <row r="762" customFormat="false" ht="15" hidden="false" customHeight="false" outlineLevel="0" collapsed="false">
      <c r="D762" s="14"/>
      <c r="E762" s="13"/>
      <c r="F762" s="15"/>
    </row>
    <row r="763" customFormat="false" ht="15" hidden="false" customHeight="false" outlineLevel="0" collapsed="false">
      <c r="D763" s="14"/>
      <c r="E763" s="13"/>
      <c r="F763" s="15"/>
    </row>
    <row r="764" customFormat="false" ht="15" hidden="false" customHeight="false" outlineLevel="0" collapsed="false">
      <c r="D764" s="14"/>
      <c r="E764" s="13"/>
      <c r="F764" s="15"/>
    </row>
    <row r="765" customFormat="false" ht="15" hidden="false" customHeight="false" outlineLevel="0" collapsed="false">
      <c r="D765" s="14"/>
      <c r="E765" s="13"/>
      <c r="F765" s="15"/>
    </row>
    <row r="766" customFormat="false" ht="15" hidden="false" customHeight="false" outlineLevel="0" collapsed="false">
      <c r="D766" s="14"/>
      <c r="E766" s="13"/>
      <c r="F766" s="15"/>
    </row>
    <row r="767" customFormat="false" ht="15" hidden="false" customHeight="false" outlineLevel="0" collapsed="false">
      <c r="D767" s="14"/>
      <c r="E767" s="13"/>
      <c r="F767" s="15"/>
    </row>
    <row r="768" customFormat="false" ht="15" hidden="false" customHeight="false" outlineLevel="0" collapsed="false">
      <c r="D768" s="14"/>
      <c r="E768" s="13"/>
      <c r="F768" s="15"/>
    </row>
    <row r="769" customFormat="false" ht="15" hidden="false" customHeight="false" outlineLevel="0" collapsed="false">
      <c r="D769" s="14"/>
      <c r="E769" s="13"/>
      <c r="F769" s="15"/>
    </row>
    <row r="770" customFormat="false" ht="15" hidden="false" customHeight="false" outlineLevel="0" collapsed="false">
      <c r="D770" s="14"/>
      <c r="E770" s="13"/>
      <c r="F770" s="15"/>
    </row>
    <row r="771" customFormat="false" ht="15" hidden="false" customHeight="false" outlineLevel="0" collapsed="false">
      <c r="D771" s="14"/>
      <c r="E771" s="13"/>
      <c r="F771" s="15"/>
    </row>
    <row r="772" customFormat="false" ht="15" hidden="false" customHeight="false" outlineLevel="0" collapsed="false">
      <c r="D772" s="14"/>
      <c r="E772" s="13"/>
      <c r="F772" s="15"/>
    </row>
    <row r="773" customFormat="false" ht="15" hidden="false" customHeight="false" outlineLevel="0" collapsed="false">
      <c r="D773" s="14"/>
      <c r="E773" s="13"/>
      <c r="F773" s="15"/>
    </row>
    <row r="774" customFormat="false" ht="15" hidden="false" customHeight="false" outlineLevel="0" collapsed="false">
      <c r="D774" s="14"/>
      <c r="E774" s="13"/>
      <c r="F774" s="15"/>
    </row>
    <row r="775" customFormat="false" ht="15" hidden="false" customHeight="false" outlineLevel="0" collapsed="false">
      <c r="D775" s="14"/>
      <c r="E775" s="13"/>
      <c r="F775" s="15"/>
    </row>
    <row r="776" customFormat="false" ht="15" hidden="false" customHeight="false" outlineLevel="0" collapsed="false">
      <c r="D776" s="14"/>
      <c r="E776" s="13"/>
      <c r="F776" s="15"/>
    </row>
    <row r="777" customFormat="false" ht="15" hidden="false" customHeight="false" outlineLevel="0" collapsed="false">
      <c r="D777" s="14"/>
      <c r="E777" s="13"/>
      <c r="F777" s="15"/>
    </row>
    <row r="778" customFormat="false" ht="15" hidden="false" customHeight="false" outlineLevel="0" collapsed="false">
      <c r="D778" s="14"/>
      <c r="E778" s="13"/>
      <c r="F778" s="15"/>
    </row>
    <row r="779" customFormat="false" ht="15" hidden="false" customHeight="false" outlineLevel="0" collapsed="false">
      <c r="D779" s="14"/>
      <c r="E779" s="13"/>
      <c r="F779" s="15"/>
    </row>
    <row r="780" customFormat="false" ht="15" hidden="false" customHeight="false" outlineLevel="0" collapsed="false">
      <c r="D780" s="14"/>
      <c r="E780" s="13"/>
      <c r="F780" s="15"/>
    </row>
    <row r="781" customFormat="false" ht="15" hidden="false" customHeight="false" outlineLevel="0" collapsed="false">
      <c r="D781" s="14"/>
      <c r="E781" s="13"/>
      <c r="F781" s="15"/>
    </row>
    <row r="782" customFormat="false" ht="15" hidden="false" customHeight="false" outlineLevel="0" collapsed="false">
      <c r="D782" s="14"/>
      <c r="E782" s="13"/>
      <c r="F782" s="15"/>
    </row>
    <row r="783" customFormat="false" ht="15" hidden="false" customHeight="false" outlineLevel="0" collapsed="false">
      <c r="D783" s="14"/>
      <c r="E783" s="13"/>
      <c r="F783" s="15"/>
    </row>
    <row r="784" customFormat="false" ht="15" hidden="false" customHeight="false" outlineLevel="0" collapsed="false">
      <c r="D784" s="14"/>
      <c r="E784" s="13"/>
      <c r="F784" s="15"/>
    </row>
    <row r="785" customFormat="false" ht="15" hidden="false" customHeight="false" outlineLevel="0" collapsed="false">
      <c r="D785" s="14"/>
      <c r="E785" s="13"/>
      <c r="F785" s="15"/>
    </row>
    <row r="786" customFormat="false" ht="15" hidden="false" customHeight="false" outlineLevel="0" collapsed="false">
      <c r="D786" s="14"/>
      <c r="E786" s="13"/>
      <c r="F786" s="15"/>
    </row>
    <row r="787" customFormat="false" ht="15" hidden="false" customHeight="false" outlineLevel="0" collapsed="false">
      <c r="D787" s="14"/>
      <c r="E787" s="13"/>
      <c r="F787" s="15"/>
    </row>
    <row r="788" customFormat="false" ht="15" hidden="false" customHeight="false" outlineLevel="0" collapsed="false">
      <c r="D788" s="14"/>
      <c r="E788" s="13"/>
      <c r="F788" s="15"/>
    </row>
    <row r="789" customFormat="false" ht="15" hidden="false" customHeight="false" outlineLevel="0" collapsed="false">
      <c r="D789" s="14"/>
      <c r="E789" s="13"/>
      <c r="F789" s="15"/>
    </row>
    <row r="790" customFormat="false" ht="15" hidden="false" customHeight="false" outlineLevel="0" collapsed="false">
      <c r="D790" s="14"/>
      <c r="E790" s="13"/>
      <c r="F790" s="15"/>
    </row>
    <row r="791" customFormat="false" ht="15" hidden="false" customHeight="false" outlineLevel="0" collapsed="false">
      <c r="D791" s="14"/>
      <c r="E791" s="13"/>
      <c r="F791" s="15"/>
    </row>
    <row r="792" customFormat="false" ht="15" hidden="false" customHeight="false" outlineLevel="0" collapsed="false">
      <c r="D792" s="14"/>
      <c r="E792" s="13"/>
      <c r="F792" s="15"/>
    </row>
    <row r="793" customFormat="false" ht="15" hidden="false" customHeight="false" outlineLevel="0" collapsed="false">
      <c r="D793" s="14"/>
      <c r="E793" s="13"/>
      <c r="F793" s="15"/>
    </row>
    <row r="794" customFormat="false" ht="15" hidden="false" customHeight="false" outlineLevel="0" collapsed="false">
      <c r="D794" s="14"/>
      <c r="E794" s="13"/>
      <c r="F794" s="15"/>
    </row>
    <row r="795" customFormat="false" ht="15" hidden="false" customHeight="false" outlineLevel="0" collapsed="false">
      <c r="D795" s="14"/>
      <c r="E795" s="13"/>
      <c r="F795" s="15"/>
    </row>
    <row r="796" customFormat="false" ht="15" hidden="false" customHeight="false" outlineLevel="0" collapsed="false">
      <c r="D796" s="14"/>
      <c r="E796" s="13"/>
      <c r="F796" s="15"/>
    </row>
    <row r="797" customFormat="false" ht="15" hidden="false" customHeight="false" outlineLevel="0" collapsed="false">
      <c r="D797" s="14"/>
      <c r="E797" s="13"/>
      <c r="F797" s="15"/>
    </row>
    <row r="798" customFormat="false" ht="15" hidden="false" customHeight="false" outlineLevel="0" collapsed="false">
      <c r="D798" s="14"/>
      <c r="E798" s="13"/>
      <c r="F798" s="15"/>
    </row>
    <row r="799" customFormat="false" ht="15" hidden="false" customHeight="false" outlineLevel="0" collapsed="false">
      <c r="D799" s="14"/>
      <c r="E799" s="13"/>
      <c r="F799" s="15"/>
    </row>
    <row r="800" customFormat="false" ht="15" hidden="false" customHeight="true" outlineLevel="0" collapsed="false">
      <c r="D800" s="0" t="s">
        <v>57</v>
      </c>
    </row>
    <row r="801" customFormat="false" ht="15" hidden="false" customHeight="true" outlineLevel="0" collapsed="false">
      <c r="D801" s="0" t="s">
        <v>59</v>
      </c>
    </row>
    <row r="802" customFormat="false" ht="15" hidden="false" customHeight="true" outlineLevel="0" collapsed="false">
      <c r="D802" s="0" t="s">
        <v>62</v>
      </c>
    </row>
    <row r="803" customFormat="false" ht="15" hidden="false" customHeight="true" outlineLevel="0" collapsed="false">
      <c r="D803" s="0" t="s">
        <v>64</v>
      </c>
    </row>
    <row r="804" customFormat="false" ht="15" hidden="false" customHeight="true" outlineLevel="0" collapsed="false">
      <c r="D804" s="0" t="s">
        <v>66</v>
      </c>
    </row>
    <row r="805" customFormat="false" ht="15" hidden="false" customHeight="true" outlineLevel="0" collapsed="false">
      <c r="D805" s="0" t="s">
        <v>68</v>
      </c>
    </row>
    <row r="806" customFormat="false" ht="15" hidden="false" customHeight="true" outlineLevel="0" collapsed="false">
      <c r="D806" s="0" t="s">
        <v>72</v>
      </c>
    </row>
    <row r="807" customFormat="false" ht="15" hidden="false" customHeight="true" outlineLevel="0" collapsed="false">
      <c r="D807" s="0" t="s">
        <v>16</v>
      </c>
    </row>
    <row r="808" customFormat="false" ht="15" hidden="false" customHeight="true" outlineLevel="0" collapsed="false">
      <c r="D808" s="0" t="s">
        <v>180</v>
      </c>
    </row>
    <row r="809" customFormat="false" ht="15" hidden="false" customHeight="true" outlineLevel="0" collapsed="false">
      <c r="D809" s="0" t="s">
        <v>181</v>
      </c>
    </row>
    <row r="810" customFormat="false" ht="15" hidden="false" customHeight="true" outlineLevel="0" collapsed="false">
      <c r="D810" s="0" t="s">
        <v>27</v>
      </c>
    </row>
    <row r="811" customFormat="false" ht="15" hidden="false" customHeight="true" outlineLevel="0" collapsed="false">
      <c r="D811" s="0" t="s">
        <v>30</v>
      </c>
    </row>
    <row r="812" customFormat="false" ht="15" hidden="false" customHeight="true" outlineLevel="0" collapsed="false">
      <c r="D812" s="0" t="s">
        <v>33</v>
      </c>
    </row>
    <row r="813" customFormat="false" ht="15" hidden="false" customHeight="true" outlineLevel="0" collapsed="false">
      <c r="D813" s="0" t="s">
        <v>35</v>
      </c>
    </row>
    <row r="814" customFormat="false" ht="15" hidden="false" customHeight="true" outlineLevel="0" collapsed="false">
      <c r="D814" s="0" t="s">
        <v>37</v>
      </c>
    </row>
    <row r="815" customFormat="false" ht="15" hidden="false" customHeight="true" outlineLevel="0" collapsed="false">
      <c r="D815" s="0" t="s">
        <v>39</v>
      </c>
    </row>
    <row r="816" customFormat="false" ht="15" hidden="false" customHeight="true" outlineLevel="0" collapsed="false">
      <c r="D816" s="0" t="s">
        <v>41</v>
      </c>
    </row>
    <row r="817" customFormat="false" ht="15" hidden="false" customHeight="true" outlineLevel="0" collapsed="false">
      <c r="D817" s="0" t="s">
        <v>44</v>
      </c>
    </row>
    <row r="818" customFormat="false" ht="15" hidden="false" customHeight="true" outlineLevel="0" collapsed="false">
      <c r="D818" s="0" t="s">
        <v>46</v>
      </c>
    </row>
    <row r="819" customFormat="false" ht="15" hidden="false" customHeight="true" outlineLevel="0" collapsed="false">
      <c r="D819" s="0" t="s">
        <v>48</v>
      </c>
    </row>
    <row r="820" customFormat="false" ht="15" hidden="false" customHeight="true" outlineLevel="0" collapsed="false">
      <c r="D820" s="0" t="s">
        <v>50</v>
      </c>
    </row>
    <row r="821" customFormat="false" ht="15" hidden="false" customHeight="true" outlineLevel="0" collapsed="false">
      <c r="D821" s="0" t="s">
        <v>53</v>
      </c>
    </row>
    <row r="822" customFormat="false" ht="15" hidden="false" customHeight="true" outlineLevel="0" collapsed="false">
      <c r="D822" s="0" t="s">
        <v>55</v>
      </c>
    </row>
    <row r="823" customFormat="false" ht="15" hidden="false" customHeight="true" outlineLevel="0" collapsed="false">
      <c r="D823" s="0" t="s">
        <v>57</v>
      </c>
    </row>
    <row r="824" customFormat="false" ht="15" hidden="false" customHeight="true" outlineLevel="0" collapsed="false">
      <c r="D824" s="0" t="s">
        <v>59</v>
      </c>
    </row>
    <row r="825" customFormat="false" ht="15" hidden="false" customHeight="true" outlineLevel="0" collapsed="false">
      <c r="D825" s="0" t="s">
        <v>62</v>
      </c>
    </row>
    <row r="826" customFormat="false" ht="15" hidden="false" customHeight="true" outlineLevel="0" collapsed="false">
      <c r="D826" s="0" t="s">
        <v>64</v>
      </c>
    </row>
    <row r="827" customFormat="false" ht="15" hidden="false" customHeight="true" outlineLevel="0" collapsed="false">
      <c r="D827" s="0" t="s">
        <v>66</v>
      </c>
    </row>
    <row r="828" customFormat="false" ht="15" hidden="false" customHeight="true" outlineLevel="0" collapsed="false">
      <c r="D828" s="0" t="s">
        <v>68</v>
      </c>
    </row>
    <row r="829" customFormat="false" ht="15" hidden="false" customHeight="true" outlineLevel="0" collapsed="false">
      <c r="D829" s="0" t="s">
        <v>72</v>
      </c>
    </row>
    <row r="830" customFormat="false" ht="15" hidden="false" customHeight="true" outlineLevel="0" collapsed="false">
      <c r="D830" s="0" t="s">
        <v>16</v>
      </c>
    </row>
    <row r="831" customFormat="false" ht="15" hidden="false" customHeight="true" outlineLevel="0" collapsed="false">
      <c r="D831" s="0" t="s">
        <v>180</v>
      </c>
    </row>
    <row r="832" customFormat="false" ht="15" hidden="false" customHeight="true" outlineLevel="0" collapsed="false">
      <c r="D832" s="0" t="s">
        <v>181</v>
      </c>
    </row>
    <row r="833" customFormat="false" ht="15" hidden="false" customHeight="true" outlineLevel="0" collapsed="false">
      <c r="D833" s="0" t="s">
        <v>27</v>
      </c>
    </row>
    <row r="834" customFormat="false" ht="15" hidden="false" customHeight="true" outlineLevel="0" collapsed="false">
      <c r="D834" s="0" t="s">
        <v>30</v>
      </c>
    </row>
    <row r="835" customFormat="false" ht="15" hidden="false" customHeight="true" outlineLevel="0" collapsed="false">
      <c r="D835" s="0" t="s">
        <v>33</v>
      </c>
    </row>
    <row r="836" customFormat="false" ht="15" hidden="false" customHeight="true" outlineLevel="0" collapsed="false">
      <c r="D836" s="0" t="s">
        <v>35</v>
      </c>
    </row>
    <row r="837" customFormat="false" ht="15" hidden="false" customHeight="true" outlineLevel="0" collapsed="false">
      <c r="D837" s="0" t="s">
        <v>37</v>
      </c>
    </row>
    <row r="838" customFormat="false" ht="15" hidden="false" customHeight="true" outlineLevel="0" collapsed="false">
      <c r="D838" s="0" t="s">
        <v>39</v>
      </c>
    </row>
    <row r="839" customFormat="false" ht="15" hidden="false" customHeight="true" outlineLevel="0" collapsed="false">
      <c r="D839" s="0" t="s">
        <v>41</v>
      </c>
    </row>
    <row r="840" customFormat="false" ht="15" hidden="false" customHeight="true" outlineLevel="0" collapsed="false">
      <c r="D840" s="0" t="s">
        <v>44</v>
      </c>
    </row>
    <row r="841" customFormat="false" ht="15" hidden="false" customHeight="true" outlineLevel="0" collapsed="false">
      <c r="D841" s="0" t="s">
        <v>46</v>
      </c>
    </row>
    <row r="842" customFormat="false" ht="15" hidden="false" customHeight="true" outlineLevel="0" collapsed="false">
      <c r="D842" s="0" t="s">
        <v>48</v>
      </c>
    </row>
    <row r="843" customFormat="false" ht="15" hidden="false" customHeight="true" outlineLevel="0" collapsed="false">
      <c r="D843" s="0" t="s">
        <v>50</v>
      </c>
    </row>
    <row r="844" customFormat="false" ht="15" hidden="false" customHeight="true" outlineLevel="0" collapsed="false">
      <c r="D844" s="0" t="s">
        <v>53</v>
      </c>
    </row>
    <row r="845" customFormat="false" ht="15" hidden="false" customHeight="true" outlineLevel="0" collapsed="false">
      <c r="D845" s="0" t="s">
        <v>55</v>
      </c>
    </row>
    <row r="846" customFormat="false" ht="15" hidden="false" customHeight="true" outlineLevel="0" collapsed="false">
      <c r="D846" s="0" t="s">
        <v>57</v>
      </c>
    </row>
    <row r="847" customFormat="false" ht="15" hidden="false" customHeight="true" outlineLevel="0" collapsed="false">
      <c r="D847" s="0" t="s">
        <v>59</v>
      </c>
    </row>
    <row r="848" customFormat="false" ht="15" hidden="false" customHeight="true" outlineLevel="0" collapsed="false">
      <c r="D848" s="0" t="s">
        <v>62</v>
      </c>
    </row>
    <row r="849" customFormat="false" ht="15" hidden="false" customHeight="true" outlineLevel="0" collapsed="false">
      <c r="D849" s="0" t="s">
        <v>64</v>
      </c>
    </row>
    <row r="850" customFormat="false" ht="15" hidden="false" customHeight="true" outlineLevel="0" collapsed="false">
      <c r="D850" s="0" t="s">
        <v>66</v>
      </c>
    </row>
    <row r="851" customFormat="false" ht="15" hidden="false" customHeight="true" outlineLevel="0" collapsed="false">
      <c r="D851" s="0" t="s">
        <v>68</v>
      </c>
    </row>
    <row r="852" customFormat="false" ht="15" hidden="false" customHeight="true" outlineLevel="0" collapsed="false">
      <c r="D852" s="0" t="s">
        <v>72</v>
      </c>
    </row>
    <row r="853" customFormat="false" ht="15" hidden="false" customHeight="true" outlineLevel="0" collapsed="false">
      <c r="D853" s="0" t="s">
        <v>16</v>
      </c>
    </row>
    <row r="854" customFormat="false" ht="15" hidden="false" customHeight="true" outlineLevel="0" collapsed="false">
      <c r="D854" s="0" t="s">
        <v>180</v>
      </c>
    </row>
    <row r="855" customFormat="false" ht="15" hidden="false" customHeight="true" outlineLevel="0" collapsed="false">
      <c r="D855" s="0" t="s">
        <v>181</v>
      </c>
    </row>
    <row r="856" customFormat="false" ht="15" hidden="false" customHeight="true" outlineLevel="0" collapsed="false">
      <c r="D856" s="0" t="s">
        <v>27</v>
      </c>
    </row>
    <row r="857" customFormat="false" ht="15" hidden="false" customHeight="true" outlineLevel="0" collapsed="false">
      <c r="D857" s="0" t="s">
        <v>30</v>
      </c>
    </row>
    <row r="858" customFormat="false" ht="15" hidden="false" customHeight="true" outlineLevel="0" collapsed="false">
      <c r="D858" s="0" t="s">
        <v>33</v>
      </c>
    </row>
    <row r="859" customFormat="false" ht="15" hidden="false" customHeight="true" outlineLevel="0" collapsed="false">
      <c r="D859" s="0" t="s">
        <v>35</v>
      </c>
    </row>
    <row r="860" customFormat="false" ht="15" hidden="false" customHeight="true" outlineLevel="0" collapsed="false">
      <c r="D860" s="0" t="s">
        <v>37</v>
      </c>
    </row>
    <row r="861" customFormat="false" ht="15" hidden="false" customHeight="true" outlineLevel="0" collapsed="false">
      <c r="D861" s="0" t="s">
        <v>39</v>
      </c>
    </row>
    <row r="862" customFormat="false" ht="15" hidden="false" customHeight="true" outlineLevel="0" collapsed="false">
      <c r="D862" s="0" t="s">
        <v>41</v>
      </c>
    </row>
    <row r="863" customFormat="false" ht="15" hidden="false" customHeight="true" outlineLevel="0" collapsed="false">
      <c r="D863" s="0" t="s">
        <v>44</v>
      </c>
    </row>
    <row r="864" customFormat="false" ht="15" hidden="false" customHeight="true" outlineLevel="0" collapsed="false">
      <c r="D864" s="0" t="s">
        <v>46</v>
      </c>
    </row>
    <row r="865" customFormat="false" ht="15" hidden="false" customHeight="true" outlineLevel="0" collapsed="false">
      <c r="D865" s="0" t="s">
        <v>48</v>
      </c>
    </row>
    <row r="866" customFormat="false" ht="15" hidden="false" customHeight="true" outlineLevel="0" collapsed="false">
      <c r="D866" s="0" t="s">
        <v>50</v>
      </c>
    </row>
    <row r="867" customFormat="false" ht="15" hidden="false" customHeight="true" outlineLevel="0" collapsed="false">
      <c r="D867" s="0" t="s">
        <v>53</v>
      </c>
    </row>
    <row r="868" customFormat="false" ht="15" hidden="false" customHeight="true" outlineLevel="0" collapsed="false">
      <c r="D868" s="0" t="s">
        <v>55</v>
      </c>
    </row>
    <row r="869" customFormat="false" ht="15" hidden="false" customHeight="true" outlineLevel="0" collapsed="false">
      <c r="D869" s="0" t="s">
        <v>57</v>
      </c>
    </row>
    <row r="870" customFormat="false" ht="15" hidden="false" customHeight="true" outlineLevel="0" collapsed="false">
      <c r="D870" s="0" t="s">
        <v>59</v>
      </c>
    </row>
    <row r="871" customFormat="false" ht="15" hidden="false" customHeight="true" outlineLevel="0" collapsed="false">
      <c r="D871" s="0" t="s">
        <v>62</v>
      </c>
    </row>
    <row r="872" customFormat="false" ht="15" hidden="false" customHeight="true" outlineLevel="0" collapsed="false">
      <c r="D872" s="0" t="s">
        <v>64</v>
      </c>
    </row>
    <row r="873" customFormat="false" ht="15" hidden="false" customHeight="true" outlineLevel="0" collapsed="false">
      <c r="D873" s="0" t="s">
        <v>66</v>
      </c>
    </row>
    <row r="874" customFormat="false" ht="15" hidden="false" customHeight="true" outlineLevel="0" collapsed="false">
      <c r="D874" s="0" t="s">
        <v>68</v>
      </c>
    </row>
    <row r="875" customFormat="false" ht="15" hidden="false" customHeight="true" outlineLevel="0" collapsed="false">
      <c r="D875" s="0" t="s">
        <v>72</v>
      </c>
    </row>
    <row r="876" customFormat="false" ht="15" hidden="false" customHeight="true" outlineLevel="0" collapsed="false">
      <c r="D876" s="0" t="s">
        <v>16</v>
      </c>
    </row>
    <row r="877" customFormat="false" ht="15" hidden="false" customHeight="true" outlineLevel="0" collapsed="false">
      <c r="D877" s="0" t="s">
        <v>180</v>
      </c>
    </row>
    <row r="878" customFormat="false" ht="15" hidden="false" customHeight="true" outlineLevel="0" collapsed="false">
      <c r="D878" s="0" t="s">
        <v>181</v>
      </c>
    </row>
    <row r="879" customFormat="false" ht="15" hidden="false" customHeight="true" outlineLevel="0" collapsed="false">
      <c r="D879" s="0" t="s">
        <v>27</v>
      </c>
    </row>
    <row r="880" customFormat="false" ht="15" hidden="false" customHeight="true" outlineLevel="0" collapsed="false">
      <c r="D880" s="0" t="s">
        <v>30</v>
      </c>
    </row>
    <row r="881" customFormat="false" ht="15" hidden="false" customHeight="true" outlineLevel="0" collapsed="false">
      <c r="D881" s="0" t="s">
        <v>33</v>
      </c>
    </row>
    <row r="882" customFormat="false" ht="15" hidden="false" customHeight="true" outlineLevel="0" collapsed="false">
      <c r="D882" s="0" t="s">
        <v>35</v>
      </c>
    </row>
    <row r="883" customFormat="false" ht="15" hidden="false" customHeight="true" outlineLevel="0" collapsed="false">
      <c r="D883" s="0" t="s">
        <v>37</v>
      </c>
    </row>
    <row r="884" customFormat="false" ht="15" hidden="false" customHeight="true" outlineLevel="0" collapsed="false">
      <c r="D884" s="0" t="s">
        <v>39</v>
      </c>
    </row>
    <row r="885" customFormat="false" ht="15" hidden="false" customHeight="true" outlineLevel="0" collapsed="false">
      <c r="D885" s="0" t="s">
        <v>41</v>
      </c>
    </row>
    <row r="886" customFormat="false" ht="15" hidden="false" customHeight="true" outlineLevel="0" collapsed="false">
      <c r="D886" s="0" t="s">
        <v>44</v>
      </c>
    </row>
    <row r="887" customFormat="false" ht="15" hidden="false" customHeight="true" outlineLevel="0" collapsed="false">
      <c r="D887" s="0" t="s">
        <v>46</v>
      </c>
    </row>
    <row r="888" customFormat="false" ht="15" hidden="false" customHeight="true" outlineLevel="0" collapsed="false">
      <c r="D888" s="0" t="s">
        <v>48</v>
      </c>
    </row>
    <row r="889" customFormat="false" ht="15" hidden="false" customHeight="true" outlineLevel="0" collapsed="false">
      <c r="D889" s="0" t="s">
        <v>50</v>
      </c>
    </row>
    <row r="890" customFormat="false" ht="15" hidden="false" customHeight="true" outlineLevel="0" collapsed="false">
      <c r="D890" s="0" t="s">
        <v>53</v>
      </c>
    </row>
    <row r="891" customFormat="false" ht="15" hidden="false" customHeight="true" outlineLevel="0" collapsed="false">
      <c r="D891" s="0" t="s">
        <v>55</v>
      </c>
    </row>
    <row r="892" customFormat="false" ht="15" hidden="false" customHeight="true" outlineLevel="0" collapsed="false">
      <c r="D892" s="0" t="s">
        <v>57</v>
      </c>
    </row>
    <row r="893" customFormat="false" ht="15" hidden="false" customHeight="true" outlineLevel="0" collapsed="false">
      <c r="D893" s="0" t="s">
        <v>59</v>
      </c>
    </row>
    <row r="894" customFormat="false" ht="15" hidden="false" customHeight="true" outlineLevel="0" collapsed="false">
      <c r="D894" s="0" t="s">
        <v>62</v>
      </c>
    </row>
    <row r="895" customFormat="false" ht="15" hidden="false" customHeight="true" outlineLevel="0" collapsed="false">
      <c r="D895" s="0" t="s">
        <v>64</v>
      </c>
    </row>
    <row r="896" customFormat="false" ht="15" hidden="false" customHeight="true" outlineLevel="0" collapsed="false">
      <c r="D896" s="0" t="s">
        <v>66</v>
      </c>
    </row>
    <row r="897" customFormat="false" ht="15" hidden="false" customHeight="true" outlineLevel="0" collapsed="false">
      <c r="D897" s="0" t="s">
        <v>68</v>
      </c>
    </row>
    <row r="898" customFormat="false" ht="15" hidden="false" customHeight="true" outlineLevel="0" collapsed="false">
      <c r="D898" s="0" t="s">
        <v>72</v>
      </c>
    </row>
    <row r="899" customFormat="false" ht="15" hidden="false" customHeight="true" outlineLevel="0" collapsed="false">
      <c r="D899" s="0" t="s">
        <v>16</v>
      </c>
    </row>
    <row r="900" customFormat="false" ht="15" hidden="false" customHeight="true" outlineLevel="0" collapsed="false">
      <c r="D900" s="0" t="s">
        <v>180</v>
      </c>
    </row>
    <row r="901" customFormat="false" ht="15" hidden="false" customHeight="true" outlineLevel="0" collapsed="false">
      <c r="D901" s="0" t="s">
        <v>181</v>
      </c>
    </row>
    <row r="902" customFormat="false" ht="15" hidden="false" customHeight="true" outlineLevel="0" collapsed="false">
      <c r="D902" s="0" t="s">
        <v>27</v>
      </c>
    </row>
    <row r="903" customFormat="false" ht="15" hidden="false" customHeight="true" outlineLevel="0" collapsed="false">
      <c r="D903" s="0" t="s">
        <v>30</v>
      </c>
    </row>
    <row r="904" customFormat="false" ht="15" hidden="false" customHeight="true" outlineLevel="0" collapsed="false">
      <c r="D904" s="0" t="s">
        <v>33</v>
      </c>
    </row>
    <row r="905" customFormat="false" ht="15" hidden="false" customHeight="true" outlineLevel="0" collapsed="false">
      <c r="D905" s="0" t="s">
        <v>35</v>
      </c>
    </row>
    <row r="906" customFormat="false" ht="15" hidden="false" customHeight="true" outlineLevel="0" collapsed="false">
      <c r="D906" s="0" t="s">
        <v>37</v>
      </c>
    </row>
    <row r="907" customFormat="false" ht="15" hidden="false" customHeight="true" outlineLevel="0" collapsed="false">
      <c r="D907" s="0" t="s">
        <v>39</v>
      </c>
    </row>
    <row r="908" customFormat="false" ht="15" hidden="false" customHeight="true" outlineLevel="0" collapsed="false">
      <c r="D908" s="0" t="s">
        <v>41</v>
      </c>
    </row>
    <row r="909" customFormat="false" ht="15" hidden="false" customHeight="true" outlineLevel="0" collapsed="false">
      <c r="D909" s="0" t="s">
        <v>44</v>
      </c>
    </row>
    <row r="910" customFormat="false" ht="15" hidden="false" customHeight="true" outlineLevel="0" collapsed="false">
      <c r="D910" s="0" t="s">
        <v>46</v>
      </c>
    </row>
    <row r="911" customFormat="false" ht="15" hidden="false" customHeight="true" outlineLevel="0" collapsed="false">
      <c r="D911" s="0" t="s">
        <v>48</v>
      </c>
    </row>
    <row r="912" customFormat="false" ht="15" hidden="false" customHeight="true" outlineLevel="0" collapsed="false">
      <c r="D912" s="0" t="s">
        <v>50</v>
      </c>
    </row>
    <row r="913" customFormat="false" ht="15" hidden="false" customHeight="true" outlineLevel="0" collapsed="false">
      <c r="D913" s="0" t="s">
        <v>53</v>
      </c>
    </row>
    <row r="914" customFormat="false" ht="15" hidden="false" customHeight="true" outlineLevel="0" collapsed="false">
      <c r="D914" s="0" t="s">
        <v>55</v>
      </c>
    </row>
    <row r="915" customFormat="false" ht="15" hidden="false" customHeight="true" outlineLevel="0" collapsed="false">
      <c r="D915" s="0" t="s">
        <v>57</v>
      </c>
    </row>
    <row r="916" customFormat="false" ht="15" hidden="false" customHeight="true" outlineLevel="0" collapsed="false">
      <c r="D916" s="0" t="s">
        <v>59</v>
      </c>
    </row>
    <row r="917" customFormat="false" ht="15" hidden="false" customHeight="true" outlineLevel="0" collapsed="false">
      <c r="D917" s="0" t="s">
        <v>62</v>
      </c>
    </row>
    <row r="918" customFormat="false" ht="15" hidden="false" customHeight="true" outlineLevel="0" collapsed="false">
      <c r="D918" s="0" t="s">
        <v>64</v>
      </c>
    </row>
    <row r="919" customFormat="false" ht="15" hidden="false" customHeight="true" outlineLevel="0" collapsed="false">
      <c r="D919" s="0" t="s">
        <v>66</v>
      </c>
    </row>
    <row r="920" customFormat="false" ht="15" hidden="false" customHeight="true" outlineLevel="0" collapsed="false">
      <c r="D920" s="0" t="s">
        <v>68</v>
      </c>
    </row>
    <row r="921" customFormat="false" ht="15" hidden="false" customHeight="true" outlineLevel="0" collapsed="false">
      <c r="D921" s="0" t="s">
        <v>72</v>
      </c>
    </row>
    <row r="922" customFormat="false" ht="15" hidden="false" customHeight="true" outlineLevel="0" collapsed="false">
      <c r="D922" s="0" t="s">
        <v>16</v>
      </c>
    </row>
    <row r="923" customFormat="false" ht="15" hidden="false" customHeight="true" outlineLevel="0" collapsed="false">
      <c r="D923" s="0" t="s">
        <v>180</v>
      </c>
    </row>
    <row r="924" customFormat="false" ht="15" hidden="false" customHeight="true" outlineLevel="0" collapsed="false">
      <c r="D924" s="0" t="s">
        <v>181</v>
      </c>
    </row>
    <row r="925" customFormat="false" ht="15" hidden="false" customHeight="true" outlineLevel="0" collapsed="false">
      <c r="D925" s="0" t="s">
        <v>27</v>
      </c>
    </row>
    <row r="926" customFormat="false" ht="15" hidden="false" customHeight="true" outlineLevel="0" collapsed="false">
      <c r="D926" s="0" t="s">
        <v>30</v>
      </c>
    </row>
    <row r="927" customFormat="false" ht="15" hidden="false" customHeight="true" outlineLevel="0" collapsed="false">
      <c r="D927" s="0" t="s">
        <v>33</v>
      </c>
    </row>
    <row r="928" customFormat="false" ht="15" hidden="false" customHeight="true" outlineLevel="0" collapsed="false">
      <c r="D928" s="0" t="s">
        <v>35</v>
      </c>
    </row>
    <row r="929" customFormat="false" ht="15" hidden="false" customHeight="true" outlineLevel="0" collapsed="false">
      <c r="D929" s="0" t="s">
        <v>37</v>
      </c>
    </row>
    <row r="930" customFormat="false" ht="15" hidden="false" customHeight="true" outlineLevel="0" collapsed="false">
      <c r="D930" s="0" t="s">
        <v>39</v>
      </c>
    </row>
    <row r="931" customFormat="false" ht="15" hidden="false" customHeight="true" outlineLevel="0" collapsed="false">
      <c r="D931" s="0" t="s">
        <v>41</v>
      </c>
    </row>
    <row r="932" customFormat="false" ht="15" hidden="false" customHeight="true" outlineLevel="0" collapsed="false">
      <c r="D932" s="0" t="s">
        <v>44</v>
      </c>
    </row>
    <row r="933" customFormat="false" ht="15" hidden="false" customHeight="true" outlineLevel="0" collapsed="false">
      <c r="D933" s="0" t="s">
        <v>46</v>
      </c>
    </row>
    <row r="934" customFormat="false" ht="15" hidden="false" customHeight="true" outlineLevel="0" collapsed="false">
      <c r="D934" s="0" t="s">
        <v>48</v>
      </c>
    </row>
    <row r="935" customFormat="false" ht="15" hidden="false" customHeight="true" outlineLevel="0" collapsed="false">
      <c r="D935" s="0" t="s">
        <v>50</v>
      </c>
    </row>
    <row r="936" customFormat="false" ht="15" hidden="false" customHeight="true" outlineLevel="0" collapsed="false">
      <c r="D936" s="0" t="s">
        <v>53</v>
      </c>
    </row>
    <row r="937" customFormat="false" ht="15" hidden="false" customHeight="true" outlineLevel="0" collapsed="false">
      <c r="D937" s="0" t="s">
        <v>55</v>
      </c>
    </row>
    <row r="938" customFormat="false" ht="15" hidden="false" customHeight="true" outlineLevel="0" collapsed="false">
      <c r="D938" s="0" t="s">
        <v>57</v>
      </c>
    </row>
    <row r="939" customFormat="false" ht="15" hidden="false" customHeight="true" outlineLevel="0" collapsed="false">
      <c r="D939" s="0" t="s">
        <v>59</v>
      </c>
    </row>
    <row r="940" customFormat="false" ht="15" hidden="false" customHeight="true" outlineLevel="0" collapsed="false">
      <c r="D940" s="0" t="s">
        <v>62</v>
      </c>
    </row>
    <row r="941" customFormat="false" ht="15" hidden="false" customHeight="true" outlineLevel="0" collapsed="false">
      <c r="D941" s="0" t="s">
        <v>64</v>
      </c>
    </row>
    <row r="942" customFormat="false" ht="15" hidden="false" customHeight="true" outlineLevel="0" collapsed="false">
      <c r="D942" s="0" t="s">
        <v>66</v>
      </c>
    </row>
    <row r="943" customFormat="false" ht="15" hidden="false" customHeight="true" outlineLevel="0" collapsed="false">
      <c r="D943" s="0" t="s">
        <v>68</v>
      </c>
    </row>
    <row r="944" customFormat="false" ht="15" hidden="false" customHeight="true" outlineLevel="0" collapsed="false">
      <c r="D944" s="0" t="s">
        <v>72</v>
      </c>
    </row>
    <row r="945" customFormat="false" ht="15" hidden="false" customHeight="true" outlineLevel="0" collapsed="false">
      <c r="D945" s="0" t="s">
        <v>16</v>
      </c>
    </row>
    <row r="946" customFormat="false" ht="15" hidden="false" customHeight="true" outlineLevel="0" collapsed="false">
      <c r="D946" s="0" t="s">
        <v>180</v>
      </c>
    </row>
    <row r="947" customFormat="false" ht="15" hidden="false" customHeight="true" outlineLevel="0" collapsed="false">
      <c r="D947" s="0" t="s">
        <v>181</v>
      </c>
    </row>
    <row r="948" customFormat="false" ht="15" hidden="false" customHeight="true" outlineLevel="0" collapsed="false">
      <c r="D948" s="0" t="s">
        <v>27</v>
      </c>
    </row>
    <row r="949" customFormat="false" ht="15" hidden="false" customHeight="true" outlineLevel="0" collapsed="false">
      <c r="D949" s="0" t="s">
        <v>30</v>
      </c>
    </row>
    <row r="950" customFormat="false" ht="15" hidden="false" customHeight="true" outlineLevel="0" collapsed="false">
      <c r="D950" s="0" t="s">
        <v>33</v>
      </c>
    </row>
    <row r="951" customFormat="false" ht="15" hidden="false" customHeight="true" outlineLevel="0" collapsed="false">
      <c r="D951" s="0" t="s">
        <v>35</v>
      </c>
    </row>
    <row r="952" customFormat="false" ht="15" hidden="false" customHeight="true" outlineLevel="0" collapsed="false">
      <c r="D952" s="0" t="s">
        <v>37</v>
      </c>
    </row>
    <row r="953" customFormat="false" ht="15" hidden="false" customHeight="true" outlineLevel="0" collapsed="false">
      <c r="D953" s="0" t="s">
        <v>39</v>
      </c>
    </row>
    <row r="954" customFormat="false" ht="15" hidden="false" customHeight="true" outlineLevel="0" collapsed="false">
      <c r="D954" s="0" t="s">
        <v>41</v>
      </c>
    </row>
    <row r="955" customFormat="false" ht="15" hidden="false" customHeight="true" outlineLevel="0" collapsed="false">
      <c r="D955" s="0" t="s">
        <v>44</v>
      </c>
    </row>
    <row r="956" customFormat="false" ht="15" hidden="false" customHeight="true" outlineLevel="0" collapsed="false">
      <c r="D956" s="0" t="s">
        <v>46</v>
      </c>
    </row>
    <row r="957" customFormat="false" ht="15" hidden="false" customHeight="true" outlineLevel="0" collapsed="false">
      <c r="D957" s="0" t="s">
        <v>48</v>
      </c>
    </row>
    <row r="958" customFormat="false" ht="15" hidden="false" customHeight="true" outlineLevel="0" collapsed="false">
      <c r="D958" s="0" t="s">
        <v>50</v>
      </c>
    </row>
    <row r="959" customFormat="false" ht="15" hidden="false" customHeight="true" outlineLevel="0" collapsed="false">
      <c r="D959" s="0" t="s">
        <v>53</v>
      </c>
    </row>
    <row r="960" customFormat="false" ht="15" hidden="false" customHeight="true" outlineLevel="0" collapsed="false">
      <c r="D960" s="0" t="s">
        <v>55</v>
      </c>
    </row>
    <row r="961" customFormat="false" ht="15" hidden="false" customHeight="true" outlineLevel="0" collapsed="false">
      <c r="D961" s="0" t="s">
        <v>57</v>
      </c>
    </row>
    <row r="962" customFormat="false" ht="15" hidden="false" customHeight="true" outlineLevel="0" collapsed="false">
      <c r="D962" s="0" t="s">
        <v>59</v>
      </c>
    </row>
    <row r="963" customFormat="false" ht="15" hidden="false" customHeight="true" outlineLevel="0" collapsed="false">
      <c r="D963" s="0" t="s">
        <v>62</v>
      </c>
    </row>
    <row r="964" customFormat="false" ht="15" hidden="false" customHeight="true" outlineLevel="0" collapsed="false">
      <c r="D964" s="0" t="s">
        <v>64</v>
      </c>
    </row>
    <row r="965" customFormat="false" ht="15" hidden="false" customHeight="true" outlineLevel="0" collapsed="false">
      <c r="D965" s="0" t="s">
        <v>66</v>
      </c>
    </row>
    <row r="966" customFormat="false" ht="15" hidden="false" customHeight="true" outlineLevel="0" collapsed="false">
      <c r="D966" s="0" t="s">
        <v>68</v>
      </c>
    </row>
    <row r="967" customFormat="false" ht="15" hidden="false" customHeight="true" outlineLevel="0" collapsed="false">
      <c r="D967" s="0" t="s">
        <v>72</v>
      </c>
    </row>
    <row r="968" customFormat="false" ht="15" hidden="false" customHeight="true" outlineLevel="0" collapsed="false">
      <c r="D968" s="0" t="s">
        <v>16</v>
      </c>
    </row>
    <row r="969" customFormat="false" ht="15" hidden="false" customHeight="true" outlineLevel="0" collapsed="false">
      <c r="D969" s="0" t="s">
        <v>180</v>
      </c>
    </row>
    <row r="970" customFormat="false" ht="15" hidden="false" customHeight="true" outlineLevel="0" collapsed="false">
      <c r="D970" s="0" t="s">
        <v>181</v>
      </c>
    </row>
    <row r="971" customFormat="false" ht="15" hidden="false" customHeight="true" outlineLevel="0" collapsed="false">
      <c r="D971" s="0" t="s">
        <v>27</v>
      </c>
    </row>
    <row r="972" customFormat="false" ht="15" hidden="false" customHeight="true" outlineLevel="0" collapsed="false">
      <c r="D972" s="0" t="s">
        <v>30</v>
      </c>
    </row>
    <row r="973" customFormat="false" ht="15" hidden="false" customHeight="true" outlineLevel="0" collapsed="false">
      <c r="D973" s="0" t="s">
        <v>33</v>
      </c>
    </row>
    <row r="974" customFormat="false" ht="15" hidden="false" customHeight="true" outlineLevel="0" collapsed="false">
      <c r="D974" s="0" t="s">
        <v>35</v>
      </c>
    </row>
    <row r="975" customFormat="false" ht="15" hidden="false" customHeight="true" outlineLevel="0" collapsed="false">
      <c r="D975" s="0" t="s">
        <v>37</v>
      </c>
    </row>
    <row r="976" customFormat="false" ht="15" hidden="false" customHeight="true" outlineLevel="0" collapsed="false">
      <c r="D976" s="0" t="s">
        <v>39</v>
      </c>
    </row>
    <row r="977" customFormat="false" ht="15" hidden="false" customHeight="true" outlineLevel="0" collapsed="false">
      <c r="D977" s="0" t="s">
        <v>41</v>
      </c>
    </row>
    <row r="978" customFormat="false" ht="15" hidden="false" customHeight="true" outlineLevel="0" collapsed="false">
      <c r="D978" s="0" t="s">
        <v>44</v>
      </c>
    </row>
    <row r="979" customFormat="false" ht="15" hidden="false" customHeight="true" outlineLevel="0" collapsed="false">
      <c r="D979" s="0" t="s">
        <v>46</v>
      </c>
    </row>
    <row r="980" customFormat="false" ht="15" hidden="false" customHeight="true" outlineLevel="0" collapsed="false">
      <c r="D980" s="0" t="s">
        <v>48</v>
      </c>
    </row>
    <row r="981" customFormat="false" ht="15" hidden="false" customHeight="true" outlineLevel="0" collapsed="false">
      <c r="D981" s="0" t="s">
        <v>50</v>
      </c>
    </row>
    <row r="982" customFormat="false" ht="15" hidden="false" customHeight="true" outlineLevel="0" collapsed="false">
      <c r="D982" s="0" t="s">
        <v>53</v>
      </c>
    </row>
    <row r="983" customFormat="false" ht="15" hidden="false" customHeight="true" outlineLevel="0" collapsed="false">
      <c r="D983" s="0" t="s">
        <v>55</v>
      </c>
    </row>
    <row r="984" customFormat="false" ht="15" hidden="false" customHeight="true" outlineLevel="0" collapsed="false">
      <c r="D984" s="0" t="s">
        <v>57</v>
      </c>
    </row>
    <row r="985" customFormat="false" ht="15" hidden="false" customHeight="true" outlineLevel="0" collapsed="false">
      <c r="D985" s="0" t="s">
        <v>59</v>
      </c>
    </row>
    <row r="986" customFormat="false" ht="15" hidden="false" customHeight="true" outlineLevel="0" collapsed="false">
      <c r="D986" s="0" t="s">
        <v>62</v>
      </c>
    </row>
    <row r="987" customFormat="false" ht="15" hidden="false" customHeight="true" outlineLevel="0" collapsed="false">
      <c r="D987" s="0" t="s">
        <v>64</v>
      </c>
    </row>
    <row r="988" customFormat="false" ht="15" hidden="false" customHeight="true" outlineLevel="0" collapsed="false">
      <c r="D988" s="0" t="s">
        <v>66</v>
      </c>
    </row>
    <row r="989" customFormat="false" ht="15" hidden="false" customHeight="true" outlineLevel="0" collapsed="false">
      <c r="D989" s="0" t="s">
        <v>68</v>
      </c>
    </row>
    <row r="990" customFormat="false" ht="15" hidden="false" customHeight="true" outlineLevel="0" collapsed="false">
      <c r="D990" s="0" t="s">
        <v>72</v>
      </c>
    </row>
    <row r="991" customFormat="false" ht="15" hidden="false" customHeight="true" outlineLevel="0" collapsed="false">
      <c r="D991" s="0" t="s">
        <v>16</v>
      </c>
    </row>
    <row r="992" customFormat="false" ht="15" hidden="false" customHeight="true" outlineLevel="0" collapsed="false">
      <c r="D992" s="0" t="s">
        <v>180</v>
      </c>
    </row>
    <row r="993" customFormat="false" ht="15" hidden="false" customHeight="true" outlineLevel="0" collapsed="false">
      <c r="D993" s="0" t="s">
        <v>181</v>
      </c>
    </row>
    <row r="994" customFormat="false" ht="15" hidden="false" customHeight="true" outlineLevel="0" collapsed="false">
      <c r="D994" s="0" t="s">
        <v>27</v>
      </c>
    </row>
    <row r="995" customFormat="false" ht="15" hidden="false" customHeight="true" outlineLevel="0" collapsed="false">
      <c r="D995" s="0" t="s">
        <v>30</v>
      </c>
    </row>
    <row r="996" customFormat="false" ht="15" hidden="false" customHeight="true" outlineLevel="0" collapsed="false">
      <c r="D996" s="0" t="s">
        <v>33</v>
      </c>
    </row>
    <row r="997" customFormat="false" ht="15" hidden="false" customHeight="true" outlineLevel="0" collapsed="false">
      <c r="D997" s="0" t="s">
        <v>35</v>
      </c>
    </row>
    <row r="998" customFormat="false" ht="15" hidden="false" customHeight="true" outlineLevel="0" collapsed="false">
      <c r="D998" s="0" t="s">
        <v>37</v>
      </c>
    </row>
    <row r="999" customFormat="false" ht="15" hidden="false" customHeight="true" outlineLevel="0" collapsed="false">
      <c r="D999" s="0" t="s">
        <v>39</v>
      </c>
    </row>
    <row r="1000" customFormat="false" ht="15" hidden="false" customHeight="true" outlineLevel="0" collapsed="false">
      <c r="D1000" s="0" t="s">
        <v>41</v>
      </c>
    </row>
    <row r="1001" customFormat="false" ht="15" hidden="false" customHeight="true" outlineLevel="0" collapsed="false">
      <c r="D1001" s="0" t="s">
        <v>44</v>
      </c>
    </row>
    <row r="1002" customFormat="false" ht="15" hidden="false" customHeight="true" outlineLevel="0" collapsed="false">
      <c r="D1002" s="0" t="s">
        <v>46</v>
      </c>
    </row>
    <row r="1003" customFormat="false" ht="15" hidden="false" customHeight="true" outlineLevel="0" collapsed="false">
      <c r="D1003" s="0" t="s">
        <v>48</v>
      </c>
    </row>
    <row r="1004" customFormat="false" ht="15" hidden="false" customHeight="true" outlineLevel="0" collapsed="false">
      <c r="D1004" s="0" t="s">
        <v>50</v>
      </c>
    </row>
    <row r="1005" customFormat="false" ht="15" hidden="false" customHeight="true" outlineLevel="0" collapsed="false">
      <c r="D1005" s="0" t="s">
        <v>53</v>
      </c>
    </row>
    <row r="1006" customFormat="false" ht="15" hidden="false" customHeight="true" outlineLevel="0" collapsed="false">
      <c r="D1006" s="0" t="s">
        <v>55</v>
      </c>
    </row>
    <row r="1007" customFormat="false" ht="15" hidden="false" customHeight="true" outlineLevel="0" collapsed="false">
      <c r="D1007" s="0" t="s">
        <v>57</v>
      </c>
    </row>
    <row r="1008" customFormat="false" ht="15" hidden="false" customHeight="true" outlineLevel="0" collapsed="false">
      <c r="D1008" s="0" t="s">
        <v>59</v>
      </c>
    </row>
    <row r="1009" customFormat="false" ht="15" hidden="false" customHeight="true" outlineLevel="0" collapsed="false">
      <c r="D1009" s="0" t="s">
        <v>62</v>
      </c>
    </row>
    <row r="1010" customFormat="false" ht="15" hidden="false" customHeight="true" outlineLevel="0" collapsed="false">
      <c r="D1010" s="0" t="s">
        <v>64</v>
      </c>
    </row>
    <row r="1011" customFormat="false" ht="15" hidden="false" customHeight="true" outlineLevel="0" collapsed="false">
      <c r="D1011" s="0" t="s">
        <v>66</v>
      </c>
    </row>
    <row r="1012" customFormat="false" ht="15" hidden="false" customHeight="true" outlineLevel="0" collapsed="false">
      <c r="D1012" s="0" t="s">
        <v>68</v>
      </c>
    </row>
    <row r="1013" customFormat="false" ht="15" hidden="false" customHeight="true" outlineLevel="0" collapsed="false">
      <c r="D1013" s="0" t="s">
        <v>72</v>
      </c>
    </row>
    <row r="1014" customFormat="false" ht="15" hidden="false" customHeight="true" outlineLevel="0" collapsed="false">
      <c r="D1014" s="0" t="s">
        <v>16</v>
      </c>
    </row>
    <row r="1015" customFormat="false" ht="15" hidden="false" customHeight="true" outlineLevel="0" collapsed="false">
      <c r="D1015" s="0" t="s">
        <v>180</v>
      </c>
    </row>
    <row r="1016" customFormat="false" ht="15" hidden="false" customHeight="true" outlineLevel="0" collapsed="false">
      <c r="D1016" s="0" t="s">
        <v>181</v>
      </c>
    </row>
    <row r="1017" customFormat="false" ht="15" hidden="false" customHeight="true" outlineLevel="0" collapsed="false">
      <c r="D1017" s="0" t="s">
        <v>27</v>
      </c>
    </row>
    <row r="1018" customFormat="false" ht="15" hidden="false" customHeight="true" outlineLevel="0" collapsed="false">
      <c r="D1018" s="0" t="s">
        <v>30</v>
      </c>
    </row>
    <row r="1019" customFormat="false" ht="15" hidden="false" customHeight="true" outlineLevel="0" collapsed="false">
      <c r="D1019" s="0" t="s">
        <v>33</v>
      </c>
    </row>
    <row r="1020" customFormat="false" ht="15" hidden="false" customHeight="true" outlineLevel="0" collapsed="false">
      <c r="D1020" s="0" t="s">
        <v>35</v>
      </c>
    </row>
    <row r="1021" customFormat="false" ht="15" hidden="false" customHeight="true" outlineLevel="0" collapsed="false">
      <c r="D1021" s="0" t="s">
        <v>37</v>
      </c>
    </row>
    <row r="1022" customFormat="false" ht="15" hidden="false" customHeight="true" outlineLevel="0" collapsed="false">
      <c r="D1022" s="0" t="s">
        <v>39</v>
      </c>
    </row>
    <row r="1023" customFormat="false" ht="15" hidden="false" customHeight="true" outlineLevel="0" collapsed="false">
      <c r="D1023" s="0" t="s">
        <v>41</v>
      </c>
    </row>
    <row r="1024" customFormat="false" ht="15" hidden="false" customHeight="true" outlineLevel="0" collapsed="false">
      <c r="D1024" s="0" t="s">
        <v>44</v>
      </c>
    </row>
    <row r="1025" customFormat="false" ht="15" hidden="false" customHeight="true" outlineLevel="0" collapsed="false">
      <c r="D1025" s="0" t="s">
        <v>46</v>
      </c>
    </row>
    <row r="1026" customFormat="false" ht="15" hidden="false" customHeight="true" outlineLevel="0" collapsed="false">
      <c r="D1026" s="0" t="s">
        <v>48</v>
      </c>
    </row>
    <row r="1027" customFormat="false" ht="15" hidden="false" customHeight="true" outlineLevel="0" collapsed="false">
      <c r="D1027" s="0" t="s">
        <v>50</v>
      </c>
    </row>
    <row r="1028" customFormat="false" ht="15" hidden="false" customHeight="true" outlineLevel="0" collapsed="false">
      <c r="D1028" s="0" t="s">
        <v>53</v>
      </c>
    </row>
    <row r="1029" customFormat="false" ht="15" hidden="false" customHeight="true" outlineLevel="0" collapsed="false">
      <c r="D1029" s="0" t="s">
        <v>55</v>
      </c>
    </row>
    <row r="1030" customFormat="false" ht="15" hidden="false" customHeight="true" outlineLevel="0" collapsed="false">
      <c r="D1030" s="0" t="s">
        <v>57</v>
      </c>
    </row>
    <row r="1031" customFormat="false" ht="15" hidden="false" customHeight="true" outlineLevel="0" collapsed="false">
      <c r="D1031" s="0" t="s">
        <v>59</v>
      </c>
    </row>
    <row r="1032" customFormat="false" ht="15" hidden="false" customHeight="true" outlineLevel="0" collapsed="false">
      <c r="D1032" s="0" t="s">
        <v>62</v>
      </c>
    </row>
    <row r="1033" customFormat="false" ht="15" hidden="false" customHeight="true" outlineLevel="0" collapsed="false">
      <c r="D1033" s="0" t="s">
        <v>64</v>
      </c>
    </row>
    <row r="1034" customFormat="false" ht="15" hidden="false" customHeight="true" outlineLevel="0" collapsed="false">
      <c r="D1034" s="0" t="s">
        <v>66</v>
      </c>
    </row>
    <row r="1035" customFormat="false" ht="15" hidden="false" customHeight="true" outlineLevel="0" collapsed="false">
      <c r="D1035" s="0" t="s">
        <v>68</v>
      </c>
    </row>
    <row r="1036" customFormat="false" ht="15" hidden="false" customHeight="true" outlineLevel="0" collapsed="false">
      <c r="D1036" s="0" t="s">
        <v>72</v>
      </c>
    </row>
    <row r="1037" customFormat="false" ht="15" hidden="false" customHeight="true" outlineLevel="0" collapsed="false">
      <c r="D1037" s="0" t="s">
        <v>16</v>
      </c>
    </row>
    <row r="1038" customFormat="false" ht="15" hidden="false" customHeight="true" outlineLevel="0" collapsed="false">
      <c r="D1038" s="0" t="s">
        <v>180</v>
      </c>
    </row>
    <row r="1039" customFormat="false" ht="15" hidden="false" customHeight="true" outlineLevel="0" collapsed="false">
      <c r="D1039" s="0" t="s">
        <v>181</v>
      </c>
    </row>
    <row r="1040" customFormat="false" ht="15" hidden="false" customHeight="true" outlineLevel="0" collapsed="false">
      <c r="D1040" s="0" t="s">
        <v>27</v>
      </c>
    </row>
    <row r="1041" customFormat="false" ht="15" hidden="false" customHeight="true" outlineLevel="0" collapsed="false">
      <c r="D1041" s="0" t="s">
        <v>30</v>
      </c>
    </row>
    <row r="1042" customFormat="false" ht="15" hidden="false" customHeight="true" outlineLevel="0" collapsed="false">
      <c r="D1042" s="0" t="s">
        <v>33</v>
      </c>
    </row>
    <row r="1043" customFormat="false" ht="15" hidden="false" customHeight="true" outlineLevel="0" collapsed="false">
      <c r="D1043" s="0" t="s">
        <v>35</v>
      </c>
    </row>
    <row r="1044" customFormat="false" ht="15" hidden="false" customHeight="true" outlineLevel="0" collapsed="false">
      <c r="D1044" s="0" t="s">
        <v>37</v>
      </c>
    </row>
    <row r="1045" customFormat="false" ht="15" hidden="false" customHeight="true" outlineLevel="0" collapsed="false">
      <c r="D1045" s="0" t="s">
        <v>39</v>
      </c>
    </row>
    <row r="1046" customFormat="false" ht="15" hidden="false" customHeight="true" outlineLevel="0" collapsed="false">
      <c r="D1046" s="0" t="s">
        <v>41</v>
      </c>
    </row>
    <row r="1047" customFormat="false" ht="15" hidden="false" customHeight="true" outlineLevel="0" collapsed="false">
      <c r="D1047" s="0" t="s">
        <v>44</v>
      </c>
    </row>
    <row r="1048" customFormat="false" ht="15" hidden="false" customHeight="true" outlineLevel="0" collapsed="false">
      <c r="D1048" s="0" t="s">
        <v>46</v>
      </c>
    </row>
    <row r="1049" customFormat="false" ht="15" hidden="false" customHeight="true" outlineLevel="0" collapsed="false">
      <c r="D1049" s="0" t="s">
        <v>48</v>
      </c>
    </row>
    <row r="1050" customFormat="false" ht="15" hidden="false" customHeight="true" outlineLevel="0" collapsed="false">
      <c r="D1050" s="0" t="s">
        <v>50</v>
      </c>
    </row>
    <row r="1051" customFormat="false" ht="15" hidden="false" customHeight="true" outlineLevel="0" collapsed="false">
      <c r="D1051" s="0" t="s">
        <v>53</v>
      </c>
    </row>
    <row r="1052" customFormat="false" ht="15" hidden="false" customHeight="true" outlineLevel="0" collapsed="false">
      <c r="D1052" s="0" t="s">
        <v>55</v>
      </c>
    </row>
    <row r="1053" customFormat="false" ht="15" hidden="false" customHeight="true" outlineLevel="0" collapsed="false">
      <c r="D1053" s="0" t="s">
        <v>57</v>
      </c>
    </row>
    <row r="1054" customFormat="false" ht="15" hidden="false" customHeight="true" outlineLevel="0" collapsed="false">
      <c r="D1054" s="0" t="s">
        <v>59</v>
      </c>
    </row>
    <row r="1055" customFormat="false" ht="15" hidden="false" customHeight="true" outlineLevel="0" collapsed="false">
      <c r="D1055" s="0" t="s">
        <v>62</v>
      </c>
    </row>
    <row r="1056" customFormat="false" ht="15" hidden="false" customHeight="true" outlineLevel="0" collapsed="false">
      <c r="D1056" s="0" t="s">
        <v>64</v>
      </c>
    </row>
    <row r="1057" customFormat="false" ht="15" hidden="false" customHeight="true" outlineLevel="0" collapsed="false">
      <c r="D1057" s="0" t="s">
        <v>66</v>
      </c>
    </row>
    <row r="1058" customFormat="false" ht="15" hidden="false" customHeight="true" outlineLevel="0" collapsed="false">
      <c r="D1058" s="0" t="s">
        <v>68</v>
      </c>
    </row>
    <row r="1059" customFormat="false" ht="15" hidden="false" customHeight="true" outlineLevel="0" collapsed="false">
      <c r="D1059" s="0" t="s">
        <v>72</v>
      </c>
    </row>
    <row r="1060" customFormat="false" ht="15" hidden="false" customHeight="true" outlineLevel="0" collapsed="false">
      <c r="D1060" s="0" t="s">
        <v>16</v>
      </c>
    </row>
    <row r="1061" customFormat="false" ht="15" hidden="false" customHeight="true" outlineLevel="0" collapsed="false">
      <c r="D1061" s="0" t="s">
        <v>180</v>
      </c>
    </row>
    <row r="1062" customFormat="false" ht="15" hidden="false" customHeight="true" outlineLevel="0" collapsed="false">
      <c r="D1062" s="0" t="s">
        <v>181</v>
      </c>
    </row>
    <row r="1063" customFormat="false" ht="15" hidden="false" customHeight="true" outlineLevel="0" collapsed="false">
      <c r="D1063" s="0" t="s">
        <v>27</v>
      </c>
    </row>
    <row r="1064" customFormat="false" ht="15" hidden="false" customHeight="true" outlineLevel="0" collapsed="false">
      <c r="D1064" s="0" t="s">
        <v>30</v>
      </c>
    </row>
    <row r="1065" customFormat="false" ht="15" hidden="false" customHeight="true" outlineLevel="0" collapsed="false">
      <c r="D1065" s="0" t="s">
        <v>33</v>
      </c>
    </row>
    <row r="1066" customFormat="false" ht="15" hidden="false" customHeight="true" outlineLevel="0" collapsed="false">
      <c r="D1066" s="0" t="s">
        <v>35</v>
      </c>
    </row>
    <row r="1067" customFormat="false" ht="15" hidden="false" customHeight="true" outlineLevel="0" collapsed="false">
      <c r="D1067" s="0" t="s">
        <v>37</v>
      </c>
    </row>
    <row r="1068" customFormat="false" ht="15" hidden="false" customHeight="true" outlineLevel="0" collapsed="false">
      <c r="D1068" s="0" t="s">
        <v>39</v>
      </c>
    </row>
    <row r="1069" customFormat="false" ht="15" hidden="false" customHeight="true" outlineLevel="0" collapsed="false">
      <c r="D1069" s="0" t="s">
        <v>41</v>
      </c>
    </row>
    <row r="1070" customFormat="false" ht="15" hidden="false" customHeight="true" outlineLevel="0" collapsed="false">
      <c r="D1070" s="0" t="s">
        <v>44</v>
      </c>
    </row>
    <row r="1071" customFormat="false" ht="15" hidden="false" customHeight="true" outlineLevel="0" collapsed="false">
      <c r="D1071" s="0" t="s">
        <v>46</v>
      </c>
    </row>
    <row r="1072" customFormat="false" ht="15" hidden="false" customHeight="true" outlineLevel="0" collapsed="false">
      <c r="D1072" s="0" t="s">
        <v>48</v>
      </c>
    </row>
    <row r="1073" customFormat="false" ht="15" hidden="false" customHeight="true" outlineLevel="0" collapsed="false">
      <c r="D1073" s="0" t="s">
        <v>50</v>
      </c>
    </row>
    <row r="1074" customFormat="false" ht="15" hidden="false" customHeight="true" outlineLevel="0" collapsed="false">
      <c r="D1074" s="0" t="s">
        <v>53</v>
      </c>
    </row>
    <row r="1075" customFormat="false" ht="15" hidden="false" customHeight="true" outlineLevel="0" collapsed="false">
      <c r="D1075" s="0" t="s">
        <v>55</v>
      </c>
    </row>
    <row r="1076" customFormat="false" ht="15" hidden="false" customHeight="true" outlineLevel="0" collapsed="false">
      <c r="D1076" s="0" t="s">
        <v>57</v>
      </c>
    </row>
    <row r="1077" customFormat="false" ht="15" hidden="false" customHeight="true" outlineLevel="0" collapsed="false">
      <c r="D1077" s="0" t="s">
        <v>59</v>
      </c>
    </row>
    <row r="1078" customFormat="false" ht="15" hidden="false" customHeight="true" outlineLevel="0" collapsed="false">
      <c r="D1078" s="0" t="s">
        <v>62</v>
      </c>
    </row>
    <row r="1079" customFormat="false" ht="15" hidden="false" customHeight="true" outlineLevel="0" collapsed="false">
      <c r="D1079" s="0" t="s">
        <v>64</v>
      </c>
    </row>
    <row r="1080" customFormat="false" ht="15" hidden="false" customHeight="true" outlineLevel="0" collapsed="false">
      <c r="D1080" s="0" t="s">
        <v>66</v>
      </c>
    </row>
    <row r="1081" customFormat="false" ht="15" hidden="false" customHeight="true" outlineLevel="0" collapsed="false">
      <c r="D1081" s="0" t="s">
        <v>68</v>
      </c>
    </row>
    <row r="1082" customFormat="false" ht="15" hidden="false" customHeight="true" outlineLevel="0" collapsed="false">
      <c r="D1082" s="0" t="s">
        <v>72</v>
      </c>
    </row>
    <row r="1083" customFormat="false" ht="15" hidden="false" customHeight="true" outlineLevel="0" collapsed="false">
      <c r="D1083" s="0" t="s">
        <v>16</v>
      </c>
    </row>
    <row r="1084" customFormat="false" ht="15" hidden="false" customHeight="true" outlineLevel="0" collapsed="false">
      <c r="D1084" s="0" t="s">
        <v>180</v>
      </c>
    </row>
    <row r="1085" customFormat="false" ht="15" hidden="false" customHeight="true" outlineLevel="0" collapsed="false">
      <c r="D1085" s="0" t="s">
        <v>181</v>
      </c>
    </row>
    <row r="1086" customFormat="false" ht="15" hidden="false" customHeight="true" outlineLevel="0" collapsed="false">
      <c r="D1086" s="0" t="s">
        <v>27</v>
      </c>
    </row>
    <row r="1087" customFormat="false" ht="15" hidden="false" customHeight="true" outlineLevel="0" collapsed="false">
      <c r="D1087" s="0" t="s">
        <v>30</v>
      </c>
    </row>
    <row r="1088" customFormat="false" ht="15" hidden="false" customHeight="true" outlineLevel="0" collapsed="false">
      <c r="D1088" s="0" t="s">
        <v>33</v>
      </c>
    </row>
    <row r="1089" customFormat="false" ht="15" hidden="false" customHeight="true" outlineLevel="0" collapsed="false">
      <c r="D1089" s="0" t="s">
        <v>35</v>
      </c>
    </row>
    <row r="1090" customFormat="false" ht="15" hidden="false" customHeight="true" outlineLevel="0" collapsed="false">
      <c r="D1090" s="0" t="s">
        <v>37</v>
      </c>
    </row>
    <row r="1091" customFormat="false" ht="15" hidden="false" customHeight="true" outlineLevel="0" collapsed="false">
      <c r="D1091" s="0" t="s">
        <v>39</v>
      </c>
    </row>
    <row r="1092" customFormat="false" ht="15" hidden="false" customHeight="true" outlineLevel="0" collapsed="false">
      <c r="D1092" s="0" t="s">
        <v>41</v>
      </c>
    </row>
    <row r="1093" customFormat="false" ht="15" hidden="false" customHeight="true" outlineLevel="0" collapsed="false">
      <c r="D1093" s="0" t="s">
        <v>44</v>
      </c>
    </row>
    <row r="1094" customFormat="false" ht="15" hidden="false" customHeight="true" outlineLevel="0" collapsed="false">
      <c r="D1094" s="0" t="s">
        <v>46</v>
      </c>
    </row>
    <row r="1095" customFormat="false" ht="15" hidden="false" customHeight="true" outlineLevel="0" collapsed="false">
      <c r="D1095" s="0" t="s">
        <v>48</v>
      </c>
    </row>
    <row r="1096" customFormat="false" ht="15" hidden="false" customHeight="true" outlineLevel="0" collapsed="false">
      <c r="D1096" s="0" t="s">
        <v>50</v>
      </c>
    </row>
    <row r="1097" customFormat="false" ht="15" hidden="false" customHeight="true" outlineLevel="0" collapsed="false">
      <c r="D1097" s="0" t="s">
        <v>53</v>
      </c>
    </row>
    <row r="1098" customFormat="false" ht="15" hidden="false" customHeight="true" outlineLevel="0" collapsed="false">
      <c r="D1098" s="0" t="s">
        <v>55</v>
      </c>
    </row>
    <row r="1099" customFormat="false" ht="15" hidden="false" customHeight="true" outlineLevel="0" collapsed="false">
      <c r="D1099" s="0" t="s">
        <v>57</v>
      </c>
    </row>
    <row r="1100" customFormat="false" ht="15" hidden="false" customHeight="true" outlineLevel="0" collapsed="false">
      <c r="D1100" s="0" t="s">
        <v>59</v>
      </c>
    </row>
    <row r="1101" customFormat="false" ht="15" hidden="false" customHeight="true" outlineLevel="0" collapsed="false">
      <c r="D1101" s="0" t="s">
        <v>62</v>
      </c>
    </row>
    <row r="1102" customFormat="false" ht="15" hidden="false" customHeight="true" outlineLevel="0" collapsed="false">
      <c r="D1102" s="0" t="s">
        <v>64</v>
      </c>
    </row>
    <row r="1103" customFormat="false" ht="15" hidden="false" customHeight="true" outlineLevel="0" collapsed="false">
      <c r="D1103" s="0" t="s">
        <v>66</v>
      </c>
    </row>
    <row r="1104" customFormat="false" ht="15" hidden="false" customHeight="true" outlineLevel="0" collapsed="false">
      <c r="D1104" s="0" t="s">
        <v>68</v>
      </c>
    </row>
    <row r="1105" customFormat="false" ht="15" hidden="false" customHeight="true" outlineLevel="0" collapsed="false">
      <c r="D1105" s="0" t="s">
        <v>72</v>
      </c>
    </row>
    <row r="1106" customFormat="false" ht="15" hidden="false" customHeight="true" outlineLevel="0" collapsed="false">
      <c r="D1106" s="0" t="s">
        <v>16</v>
      </c>
    </row>
    <row r="1107" customFormat="false" ht="15" hidden="false" customHeight="true" outlineLevel="0" collapsed="false">
      <c r="D1107" s="0" t="s">
        <v>180</v>
      </c>
    </row>
    <row r="1108" customFormat="false" ht="15" hidden="false" customHeight="true" outlineLevel="0" collapsed="false">
      <c r="D1108" s="0" t="s">
        <v>181</v>
      </c>
    </row>
    <row r="1109" customFormat="false" ht="15" hidden="false" customHeight="true" outlineLevel="0" collapsed="false">
      <c r="D1109" s="0" t="s">
        <v>27</v>
      </c>
    </row>
    <row r="1110" customFormat="false" ht="15" hidden="false" customHeight="true" outlineLevel="0" collapsed="false">
      <c r="D1110" s="0" t="s">
        <v>30</v>
      </c>
    </row>
    <row r="1111" customFormat="false" ht="15" hidden="false" customHeight="true" outlineLevel="0" collapsed="false">
      <c r="D1111" s="0" t="s">
        <v>33</v>
      </c>
    </row>
    <row r="1112" customFormat="false" ht="15" hidden="false" customHeight="true" outlineLevel="0" collapsed="false">
      <c r="D1112" s="0" t="s">
        <v>35</v>
      </c>
    </row>
    <row r="1113" customFormat="false" ht="15" hidden="false" customHeight="true" outlineLevel="0" collapsed="false">
      <c r="D1113" s="0" t="s">
        <v>37</v>
      </c>
    </row>
    <row r="1114" customFormat="false" ht="15" hidden="false" customHeight="true" outlineLevel="0" collapsed="false">
      <c r="D1114" s="0" t="s">
        <v>39</v>
      </c>
    </row>
    <row r="1115" customFormat="false" ht="15" hidden="false" customHeight="true" outlineLevel="0" collapsed="false">
      <c r="D1115" s="0" t="s">
        <v>41</v>
      </c>
    </row>
    <row r="1116" customFormat="false" ht="15" hidden="false" customHeight="true" outlineLevel="0" collapsed="false">
      <c r="D1116" s="0" t="s">
        <v>44</v>
      </c>
    </row>
    <row r="1117" customFormat="false" ht="15" hidden="false" customHeight="true" outlineLevel="0" collapsed="false">
      <c r="D1117" s="0" t="s">
        <v>46</v>
      </c>
    </row>
    <row r="1118" customFormat="false" ht="15" hidden="false" customHeight="true" outlineLevel="0" collapsed="false">
      <c r="D1118" s="0" t="s">
        <v>48</v>
      </c>
    </row>
    <row r="1119" customFormat="false" ht="15" hidden="false" customHeight="true" outlineLevel="0" collapsed="false">
      <c r="D1119" s="0" t="s">
        <v>50</v>
      </c>
    </row>
    <row r="1120" customFormat="false" ht="15" hidden="false" customHeight="true" outlineLevel="0" collapsed="false">
      <c r="D1120" s="0" t="s">
        <v>53</v>
      </c>
    </row>
    <row r="1121" customFormat="false" ht="15" hidden="false" customHeight="true" outlineLevel="0" collapsed="false">
      <c r="D1121" s="0" t="s">
        <v>55</v>
      </c>
    </row>
    <row r="1122" customFormat="false" ht="15" hidden="false" customHeight="true" outlineLevel="0" collapsed="false">
      <c r="D1122" s="0" t="s">
        <v>57</v>
      </c>
    </row>
    <row r="1123" customFormat="false" ht="15" hidden="false" customHeight="true" outlineLevel="0" collapsed="false">
      <c r="D1123" s="0" t="s">
        <v>59</v>
      </c>
    </row>
    <row r="1124" customFormat="false" ht="15" hidden="false" customHeight="true" outlineLevel="0" collapsed="false">
      <c r="D1124" s="0" t="s">
        <v>62</v>
      </c>
    </row>
    <row r="1125" customFormat="false" ht="15" hidden="false" customHeight="true" outlineLevel="0" collapsed="false">
      <c r="D1125" s="0" t="s">
        <v>64</v>
      </c>
    </row>
    <row r="1126" customFormat="false" ht="15" hidden="false" customHeight="true" outlineLevel="0" collapsed="false">
      <c r="D1126" s="0" t="s">
        <v>66</v>
      </c>
    </row>
    <row r="1127" customFormat="false" ht="15" hidden="false" customHeight="true" outlineLevel="0" collapsed="false">
      <c r="D1127" s="0" t="s">
        <v>68</v>
      </c>
    </row>
    <row r="1128" customFormat="false" ht="15" hidden="false" customHeight="true" outlineLevel="0" collapsed="false">
      <c r="D1128" s="0" t="s">
        <v>72</v>
      </c>
    </row>
    <row r="1129" customFormat="false" ht="15" hidden="false" customHeight="true" outlineLevel="0" collapsed="false">
      <c r="D1129" s="0" t="s">
        <v>16</v>
      </c>
    </row>
    <row r="1130" customFormat="false" ht="15" hidden="false" customHeight="true" outlineLevel="0" collapsed="false">
      <c r="D1130" s="0" t="s">
        <v>180</v>
      </c>
    </row>
    <row r="1131" customFormat="false" ht="15" hidden="false" customHeight="true" outlineLevel="0" collapsed="false">
      <c r="D1131" s="0" t="s">
        <v>181</v>
      </c>
    </row>
    <row r="1132" customFormat="false" ht="15" hidden="false" customHeight="true" outlineLevel="0" collapsed="false">
      <c r="D1132" s="0" t="s">
        <v>27</v>
      </c>
    </row>
    <row r="1133" customFormat="false" ht="15" hidden="false" customHeight="true" outlineLevel="0" collapsed="false">
      <c r="D1133" s="0" t="s">
        <v>30</v>
      </c>
    </row>
    <row r="1134" customFormat="false" ht="15" hidden="false" customHeight="true" outlineLevel="0" collapsed="false">
      <c r="D1134" s="0" t="s">
        <v>33</v>
      </c>
    </row>
    <row r="1135" customFormat="false" ht="15" hidden="false" customHeight="true" outlineLevel="0" collapsed="false">
      <c r="D1135" s="0" t="s">
        <v>35</v>
      </c>
    </row>
    <row r="1136" customFormat="false" ht="15" hidden="false" customHeight="true" outlineLevel="0" collapsed="false">
      <c r="D1136" s="0" t="s">
        <v>37</v>
      </c>
    </row>
    <row r="1137" customFormat="false" ht="15" hidden="false" customHeight="true" outlineLevel="0" collapsed="false">
      <c r="D1137" s="0" t="s">
        <v>39</v>
      </c>
    </row>
    <row r="1138" customFormat="false" ht="15" hidden="false" customHeight="true" outlineLevel="0" collapsed="false">
      <c r="D1138" s="0" t="s">
        <v>41</v>
      </c>
    </row>
    <row r="1139" customFormat="false" ht="15" hidden="false" customHeight="true" outlineLevel="0" collapsed="false">
      <c r="D1139" s="0" t="s">
        <v>44</v>
      </c>
    </row>
    <row r="1140" customFormat="false" ht="15" hidden="false" customHeight="true" outlineLevel="0" collapsed="false">
      <c r="D1140" s="0" t="s">
        <v>46</v>
      </c>
    </row>
    <row r="1141" customFormat="false" ht="15" hidden="false" customHeight="true" outlineLevel="0" collapsed="false">
      <c r="D1141" s="0" t="s">
        <v>48</v>
      </c>
    </row>
    <row r="1142" customFormat="false" ht="15" hidden="false" customHeight="true" outlineLevel="0" collapsed="false">
      <c r="D1142" s="0" t="s">
        <v>50</v>
      </c>
    </row>
    <row r="1143" customFormat="false" ht="15" hidden="false" customHeight="true" outlineLevel="0" collapsed="false">
      <c r="D1143" s="0" t="s">
        <v>53</v>
      </c>
    </row>
    <row r="1144" customFormat="false" ht="15" hidden="false" customHeight="true" outlineLevel="0" collapsed="false">
      <c r="D1144" s="0" t="s">
        <v>55</v>
      </c>
    </row>
    <row r="1145" customFormat="false" ht="15" hidden="false" customHeight="true" outlineLevel="0" collapsed="false">
      <c r="D1145" s="0" t="s">
        <v>57</v>
      </c>
    </row>
    <row r="1146" customFormat="false" ht="15" hidden="false" customHeight="true" outlineLevel="0" collapsed="false">
      <c r="D1146" s="0" t="s">
        <v>59</v>
      </c>
    </row>
    <row r="1147" customFormat="false" ht="15" hidden="false" customHeight="true" outlineLevel="0" collapsed="false">
      <c r="D1147" s="0" t="s">
        <v>62</v>
      </c>
    </row>
    <row r="1148" customFormat="false" ht="15" hidden="false" customHeight="true" outlineLevel="0" collapsed="false">
      <c r="D1148" s="0" t="s">
        <v>64</v>
      </c>
    </row>
    <row r="1149" customFormat="false" ht="15" hidden="false" customHeight="true" outlineLevel="0" collapsed="false">
      <c r="D1149" s="0" t="s">
        <v>66</v>
      </c>
    </row>
    <row r="1150" customFormat="false" ht="15" hidden="false" customHeight="true" outlineLevel="0" collapsed="false">
      <c r="D1150" s="0" t="s">
        <v>68</v>
      </c>
    </row>
    <row r="1151" customFormat="false" ht="15" hidden="false" customHeight="true" outlineLevel="0" collapsed="false">
      <c r="D1151" s="0" t="s">
        <v>72</v>
      </c>
    </row>
    <row r="1152" customFormat="false" ht="15" hidden="false" customHeight="true" outlineLevel="0" collapsed="false">
      <c r="D1152" s="0" t="s">
        <v>16</v>
      </c>
    </row>
    <row r="1153" customFormat="false" ht="15" hidden="false" customHeight="true" outlineLevel="0" collapsed="false">
      <c r="D1153" s="0" t="s">
        <v>180</v>
      </c>
    </row>
    <row r="1154" customFormat="false" ht="15" hidden="false" customHeight="true" outlineLevel="0" collapsed="false">
      <c r="D1154" s="0" t="s">
        <v>181</v>
      </c>
    </row>
    <row r="1155" customFormat="false" ht="15" hidden="false" customHeight="true" outlineLevel="0" collapsed="false">
      <c r="D1155" s="0" t="s">
        <v>27</v>
      </c>
    </row>
    <row r="1156" customFormat="false" ht="15" hidden="false" customHeight="true" outlineLevel="0" collapsed="false">
      <c r="D1156" s="0" t="s">
        <v>30</v>
      </c>
    </row>
    <row r="1157" customFormat="false" ht="15" hidden="false" customHeight="true" outlineLevel="0" collapsed="false">
      <c r="D1157" s="0" t="s">
        <v>33</v>
      </c>
    </row>
    <row r="1158" customFormat="false" ht="15" hidden="false" customHeight="true" outlineLevel="0" collapsed="false">
      <c r="D1158" s="0" t="s">
        <v>35</v>
      </c>
    </row>
    <row r="1159" customFormat="false" ht="15" hidden="false" customHeight="true" outlineLevel="0" collapsed="false">
      <c r="D1159" s="0" t="s">
        <v>37</v>
      </c>
    </row>
    <row r="1160" customFormat="false" ht="15" hidden="false" customHeight="true" outlineLevel="0" collapsed="false">
      <c r="D1160" s="0" t="s">
        <v>39</v>
      </c>
    </row>
    <row r="1161" customFormat="false" ht="15" hidden="false" customHeight="true" outlineLevel="0" collapsed="false">
      <c r="D1161" s="0" t="s">
        <v>41</v>
      </c>
    </row>
    <row r="1162" customFormat="false" ht="15" hidden="false" customHeight="true" outlineLevel="0" collapsed="false">
      <c r="D1162" s="0" t="s">
        <v>44</v>
      </c>
    </row>
    <row r="1163" customFormat="false" ht="15" hidden="false" customHeight="true" outlineLevel="0" collapsed="false">
      <c r="D1163" s="0" t="s">
        <v>46</v>
      </c>
    </row>
    <row r="1164" customFormat="false" ht="15" hidden="false" customHeight="true" outlineLevel="0" collapsed="false">
      <c r="D1164" s="0" t="s">
        <v>48</v>
      </c>
    </row>
    <row r="1165" customFormat="false" ht="15" hidden="false" customHeight="true" outlineLevel="0" collapsed="false">
      <c r="D1165" s="0" t="s">
        <v>50</v>
      </c>
    </row>
    <row r="1166" customFormat="false" ht="15" hidden="false" customHeight="true" outlineLevel="0" collapsed="false">
      <c r="D1166" s="0" t="s">
        <v>53</v>
      </c>
    </row>
    <row r="1167" customFormat="false" ht="15" hidden="false" customHeight="true" outlineLevel="0" collapsed="false">
      <c r="D1167" s="0" t="s">
        <v>55</v>
      </c>
    </row>
    <row r="1168" customFormat="false" ht="15" hidden="false" customHeight="true" outlineLevel="0" collapsed="false">
      <c r="D1168" s="0" t="s">
        <v>57</v>
      </c>
    </row>
    <row r="1169" customFormat="false" ht="15" hidden="false" customHeight="true" outlineLevel="0" collapsed="false">
      <c r="D1169" s="0" t="s">
        <v>59</v>
      </c>
    </row>
    <row r="1170" customFormat="false" ht="15" hidden="false" customHeight="true" outlineLevel="0" collapsed="false">
      <c r="D1170" s="0" t="s">
        <v>62</v>
      </c>
    </row>
    <row r="1171" customFormat="false" ht="15" hidden="false" customHeight="true" outlineLevel="0" collapsed="false">
      <c r="D1171" s="0" t="s">
        <v>64</v>
      </c>
    </row>
    <row r="1172" customFormat="false" ht="15" hidden="false" customHeight="true" outlineLevel="0" collapsed="false">
      <c r="D1172" s="0" t="s">
        <v>66</v>
      </c>
    </row>
    <row r="1173" customFormat="false" ht="15" hidden="false" customHeight="true" outlineLevel="0" collapsed="false">
      <c r="D1173" s="0" t="s">
        <v>68</v>
      </c>
    </row>
    <row r="1174" customFormat="false" ht="15" hidden="false" customHeight="true" outlineLevel="0" collapsed="false">
      <c r="D1174" s="0" t="s">
        <v>72</v>
      </c>
    </row>
    <row r="1175" customFormat="false" ht="15" hidden="false" customHeight="true" outlineLevel="0" collapsed="false">
      <c r="D1175" s="0" t="s">
        <v>16</v>
      </c>
    </row>
    <row r="1176" customFormat="false" ht="15" hidden="false" customHeight="true" outlineLevel="0" collapsed="false">
      <c r="D1176" s="0" t="s">
        <v>180</v>
      </c>
    </row>
    <row r="1177" customFormat="false" ht="15" hidden="false" customHeight="true" outlineLevel="0" collapsed="false">
      <c r="D1177" s="0" t="s">
        <v>181</v>
      </c>
    </row>
    <row r="1178" customFormat="false" ht="15" hidden="false" customHeight="true" outlineLevel="0" collapsed="false">
      <c r="D1178" s="0" t="s">
        <v>27</v>
      </c>
    </row>
    <row r="1179" customFormat="false" ht="15" hidden="false" customHeight="true" outlineLevel="0" collapsed="false">
      <c r="D1179" s="0" t="s">
        <v>30</v>
      </c>
    </row>
    <row r="1180" customFormat="false" ht="15" hidden="false" customHeight="true" outlineLevel="0" collapsed="false">
      <c r="D1180" s="0" t="s">
        <v>33</v>
      </c>
    </row>
    <row r="1181" customFormat="false" ht="15" hidden="false" customHeight="true" outlineLevel="0" collapsed="false">
      <c r="D1181" s="0" t="s">
        <v>35</v>
      </c>
    </row>
    <row r="1182" customFormat="false" ht="15" hidden="false" customHeight="true" outlineLevel="0" collapsed="false">
      <c r="D1182" s="0" t="s">
        <v>37</v>
      </c>
    </row>
    <row r="1183" customFormat="false" ht="15" hidden="false" customHeight="true" outlineLevel="0" collapsed="false">
      <c r="D1183" s="0" t="s">
        <v>39</v>
      </c>
    </row>
    <row r="1184" customFormat="false" ht="15" hidden="false" customHeight="true" outlineLevel="0" collapsed="false">
      <c r="D1184" s="0" t="s">
        <v>41</v>
      </c>
    </row>
    <row r="1185" customFormat="false" ht="15" hidden="false" customHeight="true" outlineLevel="0" collapsed="false">
      <c r="D1185" s="0" t="s">
        <v>44</v>
      </c>
    </row>
    <row r="1186" customFormat="false" ht="15" hidden="false" customHeight="true" outlineLevel="0" collapsed="false">
      <c r="D1186" s="0" t="s">
        <v>46</v>
      </c>
    </row>
    <row r="1187" customFormat="false" ht="15" hidden="false" customHeight="true" outlineLevel="0" collapsed="false">
      <c r="D1187" s="0" t="s">
        <v>48</v>
      </c>
    </row>
    <row r="1188" customFormat="false" ht="15" hidden="false" customHeight="true" outlineLevel="0" collapsed="false">
      <c r="D1188" s="0" t="s">
        <v>50</v>
      </c>
    </row>
    <row r="1189" customFormat="false" ht="15" hidden="false" customHeight="true" outlineLevel="0" collapsed="false">
      <c r="D1189" s="0" t="s">
        <v>53</v>
      </c>
    </row>
    <row r="1190" customFormat="false" ht="15" hidden="false" customHeight="true" outlineLevel="0" collapsed="false">
      <c r="D1190" s="0" t="s">
        <v>55</v>
      </c>
    </row>
    <row r="1191" customFormat="false" ht="15" hidden="false" customHeight="true" outlineLevel="0" collapsed="false">
      <c r="D1191" s="0" t="s">
        <v>57</v>
      </c>
    </row>
    <row r="1192" customFormat="false" ht="15" hidden="false" customHeight="true" outlineLevel="0" collapsed="false">
      <c r="D1192" s="0" t="s">
        <v>59</v>
      </c>
    </row>
    <row r="1193" customFormat="false" ht="15" hidden="false" customHeight="true" outlineLevel="0" collapsed="false">
      <c r="D1193" s="0" t="s">
        <v>62</v>
      </c>
    </row>
    <row r="1194" customFormat="false" ht="15" hidden="false" customHeight="true" outlineLevel="0" collapsed="false">
      <c r="D1194" s="0" t="s">
        <v>64</v>
      </c>
    </row>
    <row r="1195" customFormat="false" ht="15" hidden="false" customHeight="true" outlineLevel="0" collapsed="false">
      <c r="D1195" s="0" t="s">
        <v>66</v>
      </c>
    </row>
    <row r="1196" customFormat="false" ht="15" hidden="false" customHeight="true" outlineLevel="0" collapsed="false">
      <c r="D1196" s="0" t="s">
        <v>68</v>
      </c>
    </row>
    <row r="1197" customFormat="false" ht="15" hidden="false" customHeight="true" outlineLevel="0" collapsed="false">
      <c r="D1197" s="0" t="s">
        <v>72</v>
      </c>
    </row>
    <row r="1198" customFormat="false" ht="15" hidden="false" customHeight="true" outlineLevel="0" collapsed="false">
      <c r="D1198" s="0" t="s">
        <v>16</v>
      </c>
    </row>
    <row r="1199" customFormat="false" ht="15" hidden="false" customHeight="true" outlineLevel="0" collapsed="false">
      <c r="D1199" s="0" t="s">
        <v>180</v>
      </c>
    </row>
    <row r="1200" customFormat="false" ht="15" hidden="false" customHeight="true" outlineLevel="0" collapsed="false">
      <c r="D1200" s="0" t="s">
        <v>181</v>
      </c>
    </row>
    <row r="1201" customFormat="false" ht="15" hidden="false" customHeight="true" outlineLevel="0" collapsed="false">
      <c r="D1201" s="0" t="s">
        <v>27</v>
      </c>
    </row>
    <row r="1202" customFormat="false" ht="15" hidden="false" customHeight="true" outlineLevel="0" collapsed="false">
      <c r="D1202" s="0" t="s">
        <v>30</v>
      </c>
    </row>
    <row r="1203" customFormat="false" ht="15" hidden="false" customHeight="true" outlineLevel="0" collapsed="false">
      <c r="D1203" s="0" t="s">
        <v>33</v>
      </c>
    </row>
    <row r="1204" customFormat="false" ht="15" hidden="false" customHeight="true" outlineLevel="0" collapsed="false">
      <c r="D1204" s="0" t="s">
        <v>35</v>
      </c>
    </row>
    <row r="1205" customFormat="false" ht="15" hidden="false" customHeight="true" outlineLevel="0" collapsed="false">
      <c r="D1205" s="0" t="s">
        <v>37</v>
      </c>
    </row>
    <row r="1206" customFormat="false" ht="15" hidden="false" customHeight="true" outlineLevel="0" collapsed="false">
      <c r="D1206" s="0" t="s">
        <v>39</v>
      </c>
    </row>
    <row r="1207" customFormat="false" ht="15" hidden="false" customHeight="true" outlineLevel="0" collapsed="false">
      <c r="D1207" s="0" t="s">
        <v>41</v>
      </c>
    </row>
    <row r="1208" customFormat="false" ht="15" hidden="false" customHeight="true" outlineLevel="0" collapsed="false">
      <c r="D1208" s="0" t="s">
        <v>44</v>
      </c>
    </row>
    <row r="1209" customFormat="false" ht="15" hidden="false" customHeight="true" outlineLevel="0" collapsed="false">
      <c r="D1209" s="0" t="s">
        <v>46</v>
      </c>
    </row>
    <row r="1210" customFormat="false" ht="15" hidden="false" customHeight="true" outlineLevel="0" collapsed="false">
      <c r="D1210" s="0" t="s">
        <v>48</v>
      </c>
    </row>
    <row r="1211" customFormat="false" ht="15" hidden="false" customHeight="true" outlineLevel="0" collapsed="false">
      <c r="D1211" s="0" t="s">
        <v>50</v>
      </c>
    </row>
    <row r="1212" customFormat="false" ht="15" hidden="false" customHeight="true" outlineLevel="0" collapsed="false">
      <c r="D1212" s="0" t="s">
        <v>53</v>
      </c>
    </row>
    <row r="1213" customFormat="false" ht="15" hidden="false" customHeight="true" outlineLevel="0" collapsed="false">
      <c r="D1213" s="0" t="s">
        <v>55</v>
      </c>
    </row>
    <row r="1214" customFormat="false" ht="15" hidden="false" customHeight="true" outlineLevel="0" collapsed="false">
      <c r="D1214" s="0" t="s">
        <v>57</v>
      </c>
    </row>
    <row r="1215" customFormat="false" ht="15" hidden="false" customHeight="true" outlineLevel="0" collapsed="false">
      <c r="D1215" s="0" t="s">
        <v>59</v>
      </c>
    </row>
    <row r="1216" customFormat="false" ht="15" hidden="false" customHeight="true" outlineLevel="0" collapsed="false">
      <c r="D1216" s="0" t="s">
        <v>62</v>
      </c>
    </row>
    <row r="1217" customFormat="false" ht="15" hidden="false" customHeight="true" outlineLevel="0" collapsed="false">
      <c r="D1217" s="0" t="s">
        <v>64</v>
      </c>
    </row>
    <row r="1218" customFormat="false" ht="15" hidden="false" customHeight="true" outlineLevel="0" collapsed="false">
      <c r="D1218" s="0" t="s">
        <v>66</v>
      </c>
    </row>
    <row r="1219" customFormat="false" ht="15" hidden="false" customHeight="true" outlineLevel="0" collapsed="false">
      <c r="D1219" s="0" t="s">
        <v>68</v>
      </c>
    </row>
    <row r="1220" customFormat="false" ht="15" hidden="false" customHeight="true" outlineLevel="0" collapsed="false">
      <c r="D1220" s="0" t="s">
        <v>72</v>
      </c>
    </row>
    <row r="1221" customFormat="false" ht="15" hidden="false" customHeight="true" outlineLevel="0" collapsed="false">
      <c r="D1221" s="0" t="s">
        <v>16</v>
      </c>
    </row>
    <row r="1222" customFormat="false" ht="15" hidden="false" customHeight="true" outlineLevel="0" collapsed="false">
      <c r="D1222" s="0" t="s">
        <v>180</v>
      </c>
    </row>
    <row r="1223" customFormat="false" ht="15" hidden="false" customHeight="true" outlineLevel="0" collapsed="false">
      <c r="D1223" s="0" t="s">
        <v>181</v>
      </c>
    </row>
    <row r="1224" customFormat="false" ht="15" hidden="false" customHeight="true" outlineLevel="0" collapsed="false">
      <c r="D1224" s="0" t="s">
        <v>27</v>
      </c>
    </row>
    <row r="1225" customFormat="false" ht="15" hidden="false" customHeight="true" outlineLevel="0" collapsed="false">
      <c r="D1225" s="0" t="s">
        <v>30</v>
      </c>
    </row>
    <row r="1226" customFormat="false" ht="15" hidden="false" customHeight="true" outlineLevel="0" collapsed="false">
      <c r="D1226" s="0" t="s">
        <v>33</v>
      </c>
    </row>
    <row r="1227" customFormat="false" ht="15" hidden="false" customHeight="true" outlineLevel="0" collapsed="false">
      <c r="D1227" s="0" t="s">
        <v>35</v>
      </c>
    </row>
    <row r="1228" customFormat="false" ht="15" hidden="false" customHeight="true" outlineLevel="0" collapsed="false">
      <c r="D1228" s="0" t="s">
        <v>37</v>
      </c>
    </row>
    <row r="1229" customFormat="false" ht="15" hidden="false" customHeight="true" outlineLevel="0" collapsed="false">
      <c r="D1229" s="0" t="s">
        <v>39</v>
      </c>
    </row>
    <row r="1230" customFormat="false" ht="15" hidden="false" customHeight="true" outlineLevel="0" collapsed="false">
      <c r="D1230" s="0" t="s">
        <v>41</v>
      </c>
    </row>
    <row r="1231" customFormat="false" ht="15" hidden="false" customHeight="true" outlineLevel="0" collapsed="false">
      <c r="D1231" s="0" t="s">
        <v>44</v>
      </c>
    </row>
    <row r="1232" customFormat="false" ht="15" hidden="false" customHeight="true" outlineLevel="0" collapsed="false">
      <c r="D1232" s="0" t="s">
        <v>46</v>
      </c>
    </row>
    <row r="1233" customFormat="false" ht="15" hidden="false" customHeight="true" outlineLevel="0" collapsed="false">
      <c r="D1233" s="0" t="s">
        <v>48</v>
      </c>
    </row>
    <row r="1234" customFormat="false" ht="15" hidden="false" customHeight="true" outlineLevel="0" collapsed="false">
      <c r="D1234" s="0" t="s">
        <v>50</v>
      </c>
    </row>
    <row r="1235" customFormat="false" ht="15" hidden="false" customHeight="true" outlineLevel="0" collapsed="false">
      <c r="D1235" s="0" t="s">
        <v>53</v>
      </c>
    </row>
    <row r="1236" customFormat="false" ht="15" hidden="false" customHeight="true" outlineLevel="0" collapsed="false">
      <c r="D1236" s="0" t="s">
        <v>55</v>
      </c>
    </row>
    <row r="1237" customFormat="false" ht="15" hidden="false" customHeight="true" outlineLevel="0" collapsed="false">
      <c r="D1237" s="0" t="s">
        <v>57</v>
      </c>
    </row>
    <row r="1238" customFormat="false" ht="15" hidden="false" customHeight="true" outlineLevel="0" collapsed="false">
      <c r="D1238" s="0" t="s">
        <v>59</v>
      </c>
    </row>
    <row r="1239" customFormat="false" ht="15" hidden="false" customHeight="true" outlineLevel="0" collapsed="false">
      <c r="D1239" s="0" t="s">
        <v>62</v>
      </c>
    </row>
    <row r="1240" customFormat="false" ht="15" hidden="false" customHeight="true" outlineLevel="0" collapsed="false">
      <c r="D1240" s="0" t="s">
        <v>64</v>
      </c>
    </row>
    <row r="1241" customFormat="false" ht="15" hidden="false" customHeight="true" outlineLevel="0" collapsed="false">
      <c r="D1241" s="0" t="s">
        <v>66</v>
      </c>
    </row>
    <row r="1242" customFormat="false" ht="15" hidden="false" customHeight="true" outlineLevel="0" collapsed="false">
      <c r="D1242" s="0" t="s">
        <v>68</v>
      </c>
    </row>
    <row r="1243" customFormat="false" ht="15" hidden="false" customHeight="true" outlineLevel="0" collapsed="false">
      <c r="D1243" s="0" t="s">
        <v>72</v>
      </c>
    </row>
    <row r="1244" customFormat="false" ht="15" hidden="false" customHeight="true" outlineLevel="0" collapsed="false">
      <c r="D1244" s="0" t="s">
        <v>16</v>
      </c>
    </row>
    <row r="1245" customFormat="false" ht="15" hidden="false" customHeight="true" outlineLevel="0" collapsed="false">
      <c r="D1245" s="0" t="s">
        <v>180</v>
      </c>
    </row>
    <row r="1246" customFormat="false" ht="15" hidden="false" customHeight="true" outlineLevel="0" collapsed="false">
      <c r="D1246" s="0" t="s">
        <v>181</v>
      </c>
    </row>
    <row r="1247" customFormat="false" ht="15" hidden="false" customHeight="true" outlineLevel="0" collapsed="false">
      <c r="D1247" s="0" t="s">
        <v>27</v>
      </c>
    </row>
    <row r="1248" customFormat="false" ht="15" hidden="false" customHeight="true" outlineLevel="0" collapsed="false">
      <c r="D1248" s="0" t="s">
        <v>30</v>
      </c>
    </row>
    <row r="1249" customFormat="false" ht="15" hidden="false" customHeight="true" outlineLevel="0" collapsed="false">
      <c r="D1249" s="0" t="s">
        <v>33</v>
      </c>
    </row>
    <row r="1250" customFormat="false" ht="15" hidden="false" customHeight="true" outlineLevel="0" collapsed="false">
      <c r="D1250" s="0" t="s">
        <v>35</v>
      </c>
    </row>
    <row r="1251" customFormat="false" ht="15" hidden="false" customHeight="true" outlineLevel="0" collapsed="false">
      <c r="D1251" s="0" t="s">
        <v>37</v>
      </c>
    </row>
    <row r="1252" customFormat="false" ht="15" hidden="false" customHeight="true" outlineLevel="0" collapsed="false">
      <c r="D1252" s="0" t="s">
        <v>39</v>
      </c>
    </row>
    <row r="1253" customFormat="false" ht="15" hidden="false" customHeight="true" outlineLevel="0" collapsed="false">
      <c r="D1253" s="0" t="s">
        <v>41</v>
      </c>
    </row>
    <row r="1254" customFormat="false" ht="15" hidden="false" customHeight="true" outlineLevel="0" collapsed="false">
      <c r="D1254" s="0" t="s">
        <v>44</v>
      </c>
    </row>
    <row r="1255" customFormat="false" ht="15" hidden="false" customHeight="true" outlineLevel="0" collapsed="false">
      <c r="D1255" s="0" t="s">
        <v>46</v>
      </c>
    </row>
    <row r="1256" customFormat="false" ht="15" hidden="false" customHeight="true" outlineLevel="0" collapsed="false">
      <c r="D1256" s="0" t="s">
        <v>48</v>
      </c>
    </row>
    <row r="1257" customFormat="false" ht="15" hidden="false" customHeight="true" outlineLevel="0" collapsed="false">
      <c r="D1257" s="0" t="s">
        <v>50</v>
      </c>
    </row>
    <row r="1258" customFormat="false" ht="15" hidden="false" customHeight="true" outlineLevel="0" collapsed="false">
      <c r="D1258" s="0" t="s">
        <v>53</v>
      </c>
    </row>
    <row r="1259" customFormat="false" ht="15" hidden="false" customHeight="true" outlineLevel="0" collapsed="false">
      <c r="D1259" s="0" t="s">
        <v>55</v>
      </c>
    </row>
    <row r="1260" customFormat="false" ht="15" hidden="false" customHeight="true" outlineLevel="0" collapsed="false">
      <c r="D1260" s="0" t="s">
        <v>57</v>
      </c>
    </row>
    <row r="1261" customFormat="false" ht="15" hidden="false" customHeight="true" outlineLevel="0" collapsed="false">
      <c r="D1261" s="0" t="s">
        <v>59</v>
      </c>
    </row>
    <row r="1262" customFormat="false" ht="15" hidden="false" customHeight="true" outlineLevel="0" collapsed="false">
      <c r="D1262" s="0" t="s">
        <v>62</v>
      </c>
    </row>
    <row r="1263" customFormat="false" ht="15" hidden="false" customHeight="true" outlineLevel="0" collapsed="false">
      <c r="D1263" s="0" t="s">
        <v>64</v>
      </c>
    </row>
    <row r="1264" customFormat="false" ht="15" hidden="false" customHeight="true" outlineLevel="0" collapsed="false">
      <c r="D1264" s="0" t="s">
        <v>66</v>
      </c>
    </row>
    <row r="1265" customFormat="false" ht="15" hidden="false" customHeight="true" outlineLevel="0" collapsed="false">
      <c r="D1265" s="0" t="s">
        <v>68</v>
      </c>
    </row>
    <row r="1266" customFormat="false" ht="15" hidden="false" customHeight="true" outlineLevel="0" collapsed="false">
      <c r="D1266" s="0" t="s">
        <v>72</v>
      </c>
    </row>
    <row r="1267" customFormat="false" ht="15" hidden="false" customHeight="true" outlineLevel="0" collapsed="false">
      <c r="D1267" s="0" t="s">
        <v>16</v>
      </c>
    </row>
    <row r="1268" customFormat="false" ht="15" hidden="false" customHeight="true" outlineLevel="0" collapsed="false">
      <c r="D1268" s="0" t="s">
        <v>180</v>
      </c>
    </row>
    <row r="1269" customFormat="false" ht="15" hidden="false" customHeight="true" outlineLevel="0" collapsed="false">
      <c r="D1269" s="0" t="s">
        <v>181</v>
      </c>
    </row>
    <row r="1270" customFormat="false" ht="15" hidden="false" customHeight="true" outlineLevel="0" collapsed="false">
      <c r="D1270" s="0" t="s">
        <v>27</v>
      </c>
    </row>
    <row r="1271" customFormat="false" ht="15" hidden="false" customHeight="true" outlineLevel="0" collapsed="false">
      <c r="D1271" s="0" t="s">
        <v>30</v>
      </c>
    </row>
    <row r="1272" customFormat="false" ht="15" hidden="false" customHeight="true" outlineLevel="0" collapsed="false">
      <c r="D1272" s="0" t="s">
        <v>33</v>
      </c>
    </row>
    <row r="1273" customFormat="false" ht="15" hidden="false" customHeight="true" outlineLevel="0" collapsed="false">
      <c r="D1273" s="0" t="s">
        <v>35</v>
      </c>
    </row>
    <row r="1274" customFormat="false" ht="15" hidden="false" customHeight="true" outlineLevel="0" collapsed="false">
      <c r="D1274" s="0" t="s">
        <v>37</v>
      </c>
    </row>
    <row r="1275" customFormat="false" ht="15" hidden="false" customHeight="true" outlineLevel="0" collapsed="false">
      <c r="D1275" s="0" t="s">
        <v>39</v>
      </c>
    </row>
    <row r="1276" customFormat="false" ht="15" hidden="false" customHeight="true" outlineLevel="0" collapsed="false">
      <c r="D1276" s="0" t="s">
        <v>41</v>
      </c>
    </row>
    <row r="1277" customFormat="false" ht="15" hidden="false" customHeight="true" outlineLevel="0" collapsed="false">
      <c r="D1277" s="0" t="s">
        <v>44</v>
      </c>
    </row>
    <row r="1278" customFormat="false" ht="15" hidden="false" customHeight="true" outlineLevel="0" collapsed="false">
      <c r="D1278" s="0" t="s">
        <v>46</v>
      </c>
    </row>
    <row r="1279" customFormat="false" ht="15" hidden="false" customHeight="true" outlineLevel="0" collapsed="false">
      <c r="D1279" s="0" t="s">
        <v>48</v>
      </c>
    </row>
    <row r="1280" customFormat="false" ht="15" hidden="false" customHeight="true" outlineLevel="0" collapsed="false">
      <c r="D1280" s="0" t="s">
        <v>50</v>
      </c>
    </row>
    <row r="1281" customFormat="false" ht="15" hidden="false" customHeight="true" outlineLevel="0" collapsed="false">
      <c r="D1281" s="0" t="s">
        <v>53</v>
      </c>
    </row>
    <row r="1282" customFormat="false" ht="15" hidden="false" customHeight="true" outlineLevel="0" collapsed="false">
      <c r="D1282" s="0" t="s">
        <v>55</v>
      </c>
    </row>
    <row r="1283" customFormat="false" ht="15" hidden="false" customHeight="true" outlineLevel="0" collapsed="false">
      <c r="D1283" s="0" t="s">
        <v>57</v>
      </c>
    </row>
    <row r="1284" customFormat="false" ht="15" hidden="false" customHeight="true" outlineLevel="0" collapsed="false">
      <c r="D1284" s="0" t="s">
        <v>59</v>
      </c>
    </row>
    <row r="1285" customFormat="false" ht="15" hidden="false" customHeight="true" outlineLevel="0" collapsed="false">
      <c r="D1285" s="0" t="s">
        <v>62</v>
      </c>
    </row>
    <row r="1286" customFormat="false" ht="15" hidden="false" customHeight="true" outlineLevel="0" collapsed="false">
      <c r="D1286" s="0" t="s">
        <v>64</v>
      </c>
    </row>
    <row r="1287" customFormat="false" ht="15" hidden="false" customHeight="true" outlineLevel="0" collapsed="false">
      <c r="D1287" s="0" t="s">
        <v>66</v>
      </c>
    </row>
    <row r="1288" customFormat="false" ht="15" hidden="false" customHeight="true" outlineLevel="0" collapsed="false">
      <c r="D1288" s="0" t="s">
        <v>68</v>
      </c>
    </row>
    <row r="1289" customFormat="false" ht="15" hidden="false" customHeight="true" outlineLevel="0" collapsed="false">
      <c r="D1289" s="0" t="s">
        <v>72</v>
      </c>
    </row>
    <row r="1290" customFormat="false" ht="15" hidden="false" customHeight="true" outlineLevel="0" collapsed="false">
      <c r="D1290" s="0" t="s">
        <v>16</v>
      </c>
    </row>
    <row r="1291" customFormat="false" ht="15" hidden="false" customHeight="true" outlineLevel="0" collapsed="false">
      <c r="D1291" s="0" t="s">
        <v>180</v>
      </c>
    </row>
    <row r="1292" customFormat="false" ht="15" hidden="false" customHeight="true" outlineLevel="0" collapsed="false">
      <c r="D1292" s="0" t="s">
        <v>181</v>
      </c>
    </row>
    <row r="1293" customFormat="false" ht="15" hidden="false" customHeight="true" outlineLevel="0" collapsed="false">
      <c r="D1293" s="0" t="s">
        <v>27</v>
      </c>
    </row>
    <row r="1294" customFormat="false" ht="15" hidden="false" customHeight="true" outlineLevel="0" collapsed="false">
      <c r="D1294" s="0" t="s">
        <v>30</v>
      </c>
    </row>
    <row r="1295" customFormat="false" ht="15" hidden="false" customHeight="true" outlineLevel="0" collapsed="false">
      <c r="D1295" s="0" t="s">
        <v>33</v>
      </c>
    </row>
    <row r="1296" customFormat="false" ht="15" hidden="false" customHeight="true" outlineLevel="0" collapsed="false">
      <c r="D1296" s="0" t="s">
        <v>35</v>
      </c>
    </row>
    <row r="1297" customFormat="false" ht="15" hidden="false" customHeight="true" outlineLevel="0" collapsed="false">
      <c r="D1297" s="0" t="s">
        <v>37</v>
      </c>
    </row>
    <row r="1298" customFormat="false" ht="15" hidden="false" customHeight="true" outlineLevel="0" collapsed="false">
      <c r="D1298" s="0" t="s">
        <v>39</v>
      </c>
    </row>
    <row r="1299" customFormat="false" ht="15" hidden="false" customHeight="true" outlineLevel="0" collapsed="false">
      <c r="D1299" s="0" t="s">
        <v>41</v>
      </c>
    </row>
    <row r="1300" customFormat="false" ht="15" hidden="false" customHeight="true" outlineLevel="0" collapsed="false">
      <c r="D1300" s="0" t="s">
        <v>44</v>
      </c>
    </row>
    <row r="1301" customFormat="false" ht="15" hidden="false" customHeight="true" outlineLevel="0" collapsed="false">
      <c r="D1301" s="0" t="s">
        <v>46</v>
      </c>
    </row>
    <row r="1302" customFormat="false" ht="15" hidden="false" customHeight="true" outlineLevel="0" collapsed="false">
      <c r="D1302" s="0" t="s">
        <v>48</v>
      </c>
    </row>
    <row r="1303" customFormat="false" ht="15" hidden="false" customHeight="true" outlineLevel="0" collapsed="false">
      <c r="D1303" s="0" t="s">
        <v>50</v>
      </c>
    </row>
    <row r="1304" customFormat="false" ht="15" hidden="false" customHeight="true" outlineLevel="0" collapsed="false">
      <c r="D1304" s="0" t="s">
        <v>53</v>
      </c>
    </row>
    <row r="1305" customFormat="false" ht="15" hidden="false" customHeight="true" outlineLevel="0" collapsed="false">
      <c r="D1305" s="0" t="s">
        <v>55</v>
      </c>
    </row>
    <row r="1306" customFormat="false" ht="15" hidden="false" customHeight="true" outlineLevel="0" collapsed="false">
      <c r="D1306" s="0" t="s">
        <v>57</v>
      </c>
    </row>
    <row r="1307" customFormat="false" ht="15" hidden="false" customHeight="true" outlineLevel="0" collapsed="false">
      <c r="D1307" s="0" t="s">
        <v>59</v>
      </c>
    </row>
    <row r="1308" customFormat="false" ht="15" hidden="false" customHeight="true" outlineLevel="0" collapsed="false">
      <c r="D1308" s="0" t="s">
        <v>62</v>
      </c>
    </row>
    <row r="1309" customFormat="false" ht="15" hidden="false" customHeight="true" outlineLevel="0" collapsed="false">
      <c r="D1309" s="0" t="s">
        <v>64</v>
      </c>
    </row>
    <row r="1310" customFormat="false" ht="15" hidden="false" customHeight="true" outlineLevel="0" collapsed="false">
      <c r="D1310" s="0" t="s">
        <v>66</v>
      </c>
    </row>
    <row r="1311" customFormat="false" ht="15" hidden="false" customHeight="true" outlineLevel="0" collapsed="false">
      <c r="D1311" s="0" t="s">
        <v>68</v>
      </c>
    </row>
    <row r="1312" customFormat="false" ht="15" hidden="false" customHeight="true" outlineLevel="0" collapsed="false">
      <c r="D1312" s="0" t="s">
        <v>72</v>
      </c>
    </row>
    <row r="1313" customFormat="false" ht="15" hidden="false" customHeight="true" outlineLevel="0" collapsed="false">
      <c r="D1313" s="0" t="s">
        <v>16</v>
      </c>
    </row>
    <row r="1314" customFormat="false" ht="15" hidden="false" customHeight="true" outlineLevel="0" collapsed="false">
      <c r="D1314" s="0" t="s">
        <v>180</v>
      </c>
    </row>
    <row r="1315" customFormat="false" ht="15" hidden="false" customHeight="true" outlineLevel="0" collapsed="false">
      <c r="D1315" s="0" t="s">
        <v>181</v>
      </c>
    </row>
    <row r="1316" customFormat="false" ht="15" hidden="false" customHeight="true" outlineLevel="0" collapsed="false">
      <c r="D1316" s="0" t="s">
        <v>27</v>
      </c>
    </row>
    <row r="1317" customFormat="false" ht="15" hidden="false" customHeight="true" outlineLevel="0" collapsed="false">
      <c r="D1317" s="0" t="s">
        <v>30</v>
      </c>
    </row>
    <row r="1318" customFormat="false" ht="15" hidden="false" customHeight="true" outlineLevel="0" collapsed="false">
      <c r="D1318" s="0" t="s">
        <v>33</v>
      </c>
    </row>
    <row r="1319" customFormat="false" ht="15" hidden="false" customHeight="true" outlineLevel="0" collapsed="false">
      <c r="D1319" s="0" t="s">
        <v>35</v>
      </c>
    </row>
    <row r="1320" customFormat="false" ht="15" hidden="false" customHeight="true" outlineLevel="0" collapsed="false">
      <c r="D1320" s="0" t="s">
        <v>37</v>
      </c>
    </row>
    <row r="1321" customFormat="false" ht="15" hidden="false" customHeight="true" outlineLevel="0" collapsed="false">
      <c r="D1321" s="0" t="s">
        <v>39</v>
      </c>
    </row>
    <row r="1322" customFormat="false" ht="15" hidden="false" customHeight="true" outlineLevel="0" collapsed="false">
      <c r="D1322" s="0" t="s">
        <v>41</v>
      </c>
    </row>
    <row r="1323" customFormat="false" ht="15" hidden="false" customHeight="true" outlineLevel="0" collapsed="false">
      <c r="D1323" s="0" t="s">
        <v>44</v>
      </c>
    </row>
    <row r="1324" customFormat="false" ht="15" hidden="false" customHeight="true" outlineLevel="0" collapsed="false">
      <c r="D1324" s="0" t="s">
        <v>46</v>
      </c>
    </row>
    <row r="1325" customFormat="false" ht="15" hidden="false" customHeight="true" outlineLevel="0" collapsed="false">
      <c r="D1325" s="0" t="s">
        <v>48</v>
      </c>
    </row>
    <row r="1326" customFormat="false" ht="15" hidden="false" customHeight="true" outlineLevel="0" collapsed="false">
      <c r="D1326" s="0" t="s">
        <v>50</v>
      </c>
    </row>
    <row r="1327" customFormat="false" ht="15" hidden="false" customHeight="true" outlineLevel="0" collapsed="false">
      <c r="D1327" s="0" t="s">
        <v>53</v>
      </c>
    </row>
    <row r="1328" customFormat="false" ht="15" hidden="false" customHeight="true" outlineLevel="0" collapsed="false">
      <c r="D1328" s="0" t="s">
        <v>55</v>
      </c>
    </row>
    <row r="1329" customFormat="false" ht="15" hidden="false" customHeight="true" outlineLevel="0" collapsed="false">
      <c r="D1329" s="0" t="s">
        <v>57</v>
      </c>
    </row>
    <row r="1330" customFormat="false" ht="15" hidden="false" customHeight="true" outlineLevel="0" collapsed="false">
      <c r="D1330" s="0" t="s">
        <v>59</v>
      </c>
    </row>
    <row r="1331" customFormat="false" ht="15" hidden="false" customHeight="true" outlineLevel="0" collapsed="false">
      <c r="D1331" s="0" t="s">
        <v>62</v>
      </c>
    </row>
    <row r="1332" customFormat="false" ht="15" hidden="false" customHeight="true" outlineLevel="0" collapsed="false">
      <c r="D1332" s="0" t="s">
        <v>64</v>
      </c>
    </row>
    <row r="1333" customFormat="false" ht="15" hidden="false" customHeight="true" outlineLevel="0" collapsed="false">
      <c r="D1333" s="0" t="s">
        <v>66</v>
      </c>
    </row>
    <row r="1334" customFormat="false" ht="15" hidden="false" customHeight="true" outlineLevel="0" collapsed="false">
      <c r="D1334" s="0" t="s">
        <v>68</v>
      </c>
    </row>
    <row r="1335" customFormat="false" ht="15" hidden="false" customHeight="true" outlineLevel="0" collapsed="false">
      <c r="D1335" s="0" t="s">
        <v>72</v>
      </c>
    </row>
    <row r="1336" customFormat="false" ht="15" hidden="false" customHeight="true" outlineLevel="0" collapsed="false">
      <c r="D1336" s="0" t="s">
        <v>16</v>
      </c>
    </row>
    <row r="1337" customFormat="false" ht="15" hidden="false" customHeight="true" outlineLevel="0" collapsed="false">
      <c r="D1337" s="0" t="s">
        <v>180</v>
      </c>
    </row>
    <row r="1338" customFormat="false" ht="15" hidden="false" customHeight="true" outlineLevel="0" collapsed="false">
      <c r="D1338" s="0" t="s">
        <v>181</v>
      </c>
    </row>
    <row r="1339" customFormat="false" ht="15" hidden="false" customHeight="true" outlineLevel="0" collapsed="false">
      <c r="D1339" s="0" t="s">
        <v>27</v>
      </c>
    </row>
    <row r="1340" customFormat="false" ht="15" hidden="false" customHeight="true" outlineLevel="0" collapsed="false">
      <c r="D1340" s="0" t="s">
        <v>30</v>
      </c>
    </row>
    <row r="1341" customFormat="false" ht="15" hidden="false" customHeight="true" outlineLevel="0" collapsed="false">
      <c r="D1341" s="0" t="s">
        <v>33</v>
      </c>
    </row>
    <row r="1342" customFormat="false" ht="15" hidden="false" customHeight="true" outlineLevel="0" collapsed="false">
      <c r="D1342" s="0" t="s">
        <v>35</v>
      </c>
    </row>
    <row r="1343" customFormat="false" ht="15" hidden="false" customHeight="true" outlineLevel="0" collapsed="false">
      <c r="D1343" s="0" t="s">
        <v>37</v>
      </c>
    </row>
    <row r="1344" customFormat="false" ht="15" hidden="false" customHeight="true" outlineLevel="0" collapsed="false">
      <c r="D1344" s="0" t="s">
        <v>39</v>
      </c>
    </row>
    <row r="1345" customFormat="false" ht="15" hidden="false" customHeight="true" outlineLevel="0" collapsed="false">
      <c r="D1345" s="0" t="s">
        <v>41</v>
      </c>
    </row>
    <row r="1346" customFormat="false" ht="15" hidden="false" customHeight="true" outlineLevel="0" collapsed="false">
      <c r="D1346" s="0" t="s">
        <v>44</v>
      </c>
    </row>
    <row r="1347" customFormat="false" ht="15" hidden="false" customHeight="true" outlineLevel="0" collapsed="false">
      <c r="D1347" s="0" t="s">
        <v>46</v>
      </c>
    </row>
    <row r="1348" customFormat="false" ht="15" hidden="false" customHeight="true" outlineLevel="0" collapsed="false">
      <c r="D1348" s="0" t="s">
        <v>48</v>
      </c>
    </row>
    <row r="1349" customFormat="false" ht="15" hidden="false" customHeight="true" outlineLevel="0" collapsed="false">
      <c r="D1349" s="0" t="s">
        <v>50</v>
      </c>
    </row>
    <row r="1350" customFormat="false" ht="15" hidden="false" customHeight="true" outlineLevel="0" collapsed="false">
      <c r="D1350" s="0" t="s">
        <v>53</v>
      </c>
    </row>
    <row r="1351" customFormat="false" ht="15" hidden="false" customHeight="true" outlineLevel="0" collapsed="false">
      <c r="D1351" s="0" t="s">
        <v>55</v>
      </c>
    </row>
    <row r="1352" customFormat="false" ht="15" hidden="false" customHeight="true" outlineLevel="0" collapsed="false">
      <c r="D1352" s="0" t="s">
        <v>57</v>
      </c>
    </row>
    <row r="1353" customFormat="false" ht="15" hidden="false" customHeight="true" outlineLevel="0" collapsed="false">
      <c r="D1353" s="0" t="s">
        <v>59</v>
      </c>
    </row>
    <row r="1354" customFormat="false" ht="15" hidden="false" customHeight="true" outlineLevel="0" collapsed="false">
      <c r="D1354" s="0" t="s">
        <v>62</v>
      </c>
    </row>
    <row r="1355" customFormat="false" ht="15" hidden="false" customHeight="true" outlineLevel="0" collapsed="false">
      <c r="D1355" s="0" t="s">
        <v>64</v>
      </c>
    </row>
    <row r="1356" customFormat="false" ht="15" hidden="false" customHeight="true" outlineLevel="0" collapsed="false">
      <c r="D1356" s="0" t="s">
        <v>66</v>
      </c>
    </row>
    <row r="1357" customFormat="false" ht="15" hidden="false" customHeight="true" outlineLevel="0" collapsed="false">
      <c r="D1357" s="0" t="s">
        <v>68</v>
      </c>
    </row>
    <row r="1358" customFormat="false" ht="15" hidden="false" customHeight="true" outlineLevel="0" collapsed="false">
      <c r="D1358" s="0" t="s">
        <v>72</v>
      </c>
    </row>
    <row r="1359" customFormat="false" ht="15" hidden="false" customHeight="true" outlineLevel="0" collapsed="false">
      <c r="D1359" s="0" t="s">
        <v>16</v>
      </c>
    </row>
    <row r="1360" customFormat="false" ht="15" hidden="false" customHeight="true" outlineLevel="0" collapsed="false">
      <c r="D1360" s="0" t="s">
        <v>180</v>
      </c>
    </row>
    <row r="1361" customFormat="false" ht="15" hidden="false" customHeight="true" outlineLevel="0" collapsed="false">
      <c r="D1361" s="0" t="s">
        <v>181</v>
      </c>
    </row>
    <row r="1362" customFormat="false" ht="15" hidden="false" customHeight="true" outlineLevel="0" collapsed="false">
      <c r="D1362" s="0" t="s">
        <v>27</v>
      </c>
    </row>
    <row r="1363" customFormat="false" ht="15" hidden="false" customHeight="true" outlineLevel="0" collapsed="false">
      <c r="D1363" s="0" t="s">
        <v>30</v>
      </c>
    </row>
    <row r="1364" customFormat="false" ht="15" hidden="false" customHeight="true" outlineLevel="0" collapsed="false">
      <c r="D1364" s="0" t="s">
        <v>33</v>
      </c>
    </row>
    <row r="1365" customFormat="false" ht="15" hidden="false" customHeight="true" outlineLevel="0" collapsed="false">
      <c r="D1365" s="0" t="s">
        <v>35</v>
      </c>
    </row>
    <row r="1366" customFormat="false" ht="15" hidden="false" customHeight="true" outlineLevel="0" collapsed="false">
      <c r="D1366" s="0" t="s">
        <v>37</v>
      </c>
    </row>
    <row r="1367" customFormat="false" ht="15" hidden="false" customHeight="true" outlineLevel="0" collapsed="false">
      <c r="D1367" s="0" t="s">
        <v>39</v>
      </c>
    </row>
    <row r="1368" customFormat="false" ht="15" hidden="false" customHeight="true" outlineLevel="0" collapsed="false">
      <c r="D1368" s="0" t="s">
        <v>41</v>
      </c>
    </row>
    <row r="1369" customFormat="false" ht="15" hidden="false" customHeight="true" outlineLevel="0" collapsed="false">
      <c r="D1369" s="0" t="s">
        <v>44</v>
      </c>
    </row>
    <row r="1370" customFormat="false" ht="15" hidden="false" customHeight="true" outlineLevel="0" collapsed="false">
      <c r="D1370" s="0" t="s">
        <v>46</v>
      </c>
    </row>
    <row r="1371" customFormat="false" ht="15" hidden="false" customHeight="true" outlineLevel="0" collapsed="false">
      <c r="D1371" s="0" t="s">
        <v>48</v>
      </c>
    </row>
    <row r="1372" customFormat="false" ht="15" hidden="false" customHeight="true" outlineLevel="0" collapsed="false">
      <c r="D1372" s="0" t="s">
        <v>50</v>
      </c>
    </row>
    <row r="1373" customFormat="false" ht="15" hidden="false" customHeight="true" outlineLevel="0" collapsed="false">
      <c r="D1373" s="0" t="s">
        <v>53</v>
      </c>
    </row>
    <row r="1374" customFormat="false" ht="15" hidden="false" customHeight="true" outlineLevel="0" collapsed="false">
      <c r="D1374" s="0" t="s">
        <v>55</v>
      </c>
    </row>
    <row r="1375" customFormat="false" ht="15" hidden="false" customHeight="true" outlineLevel="0" collapsed="false">
      <c r="D1375" s="0" t="s">
        <v>57</v>
      </c>
    </row>
    <row r="1376" customFormat="false" ht="15" hidden="false" customHeight="true" outlineLevel="0" collapsed="false">
      <c r="D1376" s="0" t="s">
        <v>59</v>
      </c>
    </row>
    <row r="1377" customFormat="false" ht="15" hidden="false" customHeight="true" outlineLevel="0" collapsed="false">
      <c r="D1377" s="0" t="s">
        <v>62</v>
      </c>
    </row>
    <row r="1378" customFormat="false" ht="15" hidden="false" customHeight="true" outlineLevel="0" collapsed="false">
      <c r="D1378" s="0" t="s">
        <v>64</v>
      </c>
    </row>
    <row r="1379" customFormat="false" ht="15" hidden="false" customHeight="true" outlineLevel="0" collapsed="false">
      <c r="D1379" s="0" t="s">
        <v>66</v>
      </c>
    </row>
    <row r="1380" customFormat="false" ht="15" hidden="false" customHeight="true" outlineLevel="0" collapsed="false">
      <c r="D1380" s="0" t="s">
        <v>68</v>
      </c>
    </row>
    <row r="1381" customFormat="false" ht="15" hidden="false" customHeight="true" outlineLevel="0" collapsed="false">
      <c r="D1381" s="0" t="s">
        <v>72</v>
      </c>
    </row>
    <row r="1382" customFormat="false" ht="15" hidden="false" customHeight="true" outlineLevel="0" collapsed="false">
      <c r="D1382" s="0" t="s">
        <v>16</v>
      </c>
    </row>
    <row r="1383" customFormat="false" ht="15" hidden="false" customHeight="true" outlineLevel="0" collapsed="false">
      <c r="D1383" s="0" t="s">
        <v>180</v>
      </c>
    </row>
    <row r="1384" customFormat="false" ht="15" hidden="false" customHeight="true" outlineLevel="0" collapsed="false">
      <c r="D1384" s="0" t="s">
        <v>181</v>
      </c>
    </row>
    <row r="1385" customFormat="false" ht="15" hidden="false" customHeight="true" outlineLevel="0" collapsed="false">
      <c r="D1385" s="0" t="s">
        <v>27</v>
      </c>
    </row>
    <row r="1386" customFormat="false" ht="15" hidden="false" customHeight="true" outlineLevel="0" collapsed="false">
      <c r="D1386" s="0" t="s">
        <v>30</v>
      </c>
    </row>
    <row r="1387" customFormat="false" ht="15" hidden="false" customHeight="true" outlineLevel="0" collapsed="false">
      <c r="D1387" s="0" t="s">
        <v>33</v>
      </c>
    </row>
    <row r="1388" customFormat="false" ht="15" hidden="false" customHeight="true" outlineLevel="0" collapsed="false">
      <c r="D1388" s="0" t="s">
        <v>35</v>
      </c>
    </row>
    <row r="1389" customFormat="false" ht="15" hidden="false" customHeight="true" outlineLevel="0" collapsed="false">
      <c r="D1389" s="0" t="s">
        <v>37</v>
      </c>
    </row>
    <row r="1390" customFormat="false" ht="15" hidden="false" customHeight="true" outlineLevel="0" collapsed="false">
      <c r="D1390" s="0" t="s">
        <v>39</v>
      </c>
    </row>
    <row r="1391" customFormat="false" ht="15" hidden="false" customHeight="true" outlineLevel="0" collapsed="false">
      <c r="D1391" s="0" t="s">
        <v>41</v>
      </c>
    </row>
    <row r="1392" customFormat="false" ht="15" hidden="false" customHeight="true" outlineLevel="0" collapsed="false">
      <c r="D1392" s="0" t="s">
        <v>44</v>
      </c>
    </row>
    <row r="1393" customFormat="false" ht="15" hidden="false" customHeight="true" outlineLevel="0" collapsed="false">
      <c r="D1393" s="0" t="s">
        <v>46</v>
      </c>
    </row>
    <row r="1394" customFormat="false" ht="15" hidden="false" customHeight="true" outlineLevel="0" collapsed="false">
      <c r="D1394" s="0" t="s">
        <v>48</v>
      </c>
    </row>
    <row r="1395" customFormat="false" ht="15" hidden="false" customHeight="true" outlineLevel="0" collapsed="false">
      <c r="D1395" s="0" t="s">
        <v>50</v>
      </c>
    </row>
    <row r="1396" customFormat="false" ht="15" hidden="false" customHeight="true" outlineLevel="0" collapsed="false">
      <c r="D1396" s="0" t="s">
        <v>53</v>
      </c>
    </row>
    <row r="1397" customFormat="false" ht="15" hidden="false" customHeight="true" outlineLevel="0" collapsed="false">
      <c r="D1397" s="0" t="s">
        <v>55</v>
      </c>
    </row>
    <row r="1398" customFormat="false" ht="15" hidden="false" customHeight="true" outlineLevel="0" collapsed="false">
      <c r="D1398" s="0" t="s">
        <v>57</v>
      </c>
    </row>
    <row r="1399" customFormat="false" ht="15" hidden="false" customHeight="true" outlineLevel="0" collapsed="false">
      <c r="D1399" s="0" t="s">
        <v>59</v>
      </c>
    </row>
    <row r="1400" customFormat="false" ht="15" hidden="false" customHeight="true" outlineLevel="0" collapsed="false">
      <c r="D1400" s="0" t="s">
        <v>62</v>
      </c>
    </row>
    <row r="1401" customFormat="false" ht="15" hidden="false" customHeight="true" outlineLevel="0" collapsed="false">
      <c r="D1401" s="0" t="s">
        <v>64</v>
      </c>
    </row>
    <row r="1402" customFormat="false" ht="15" hidden="false" customHeight="true" outlineLevel="0" collapsed="false">
      <c r="D1402" s="0" t="s">
        <v>66</v>
      </c>
    </row>
    <row r="1403" customFormat="false" ht="15" hidden="false" customHeight="true" outlineLevel="0" collapsed="false">
      <c r="D1403" s="0" t="s">
        <v>68</v>
      </c>
    </row>
    <row r="1404" customFormat="false" ht="15" hidden="false" customHeight="true" outlineLevel="0" collapsed="false">
      <c r="D1404" s="0" t="s">
        <v>72</v>
      </c>
    </row>
    <row r="1405" customFormat="false" ht="15" hidden="false" customHeight="true" outlineLevel="0" collapsed="false">
      <c r="D1405" s="0" t="s">
        <v>16</v>
      </c>
    </row>
    <row r="1406" customFormat="false" ht="15" hidden="false" customHeight="true" outlineLevel="0" collapsed="false">
      <c r="D1406" s="0" t="s">
        <v>180</v>
      </c>
    </row>
    <row r="1407" customFormat="false" ht="15" hidden="false" customHeight="true" outlineLevel="0" collapsed="false">
      <c r="D1407" s="0" t="s">
        <v>181</v>
      </c>
    </row>
    <row r="1408" customFormat="false" ht="15" hidden="false" customHeight="true" outlineLevel="0" collapsed="false">
      <c r="D1408" s="0" t="s">
        <v>27</v>
      </c>
    </row>
    <row r="1409" customFormat="false" ht="15" hidden="false" customHeight="true" outlineLevel="0" collapsed="false">
      <c r="D1409" s="0" t="s">
        <v>30</v>
      </c>
    </row>
    <row r="1410" customFormat="false" ht="15" hidden="false" customHeight="true" outlineLevel="0" collapsed="false">
      <c r="D1410" s="0" t="s">
        <v>33</v>
      </c>
    </row>
    <row r="1411" customFormat="false" ht="15" hidden="false" customHeight="true" outlineLevel="0" collapsed="false">
      <c r="D1411" s="0" t="s">
        <v>35</v>
      </c>
    </row>
    <row r="1412" customFormat="false" ht="15" hidden="false" customHeight="true" outlineLevel="0" collapsed="false">
      <c r="D1412" s="0" t="s">
        <v>37</v>
      </c>
    </row>
    <row r="1413" customFormat="false" ht="15" hidden="false" customHeight="true" outlineLevel="0" collapsed="false">
      <c r="D1413" s="0" t="s">
        <v>39</v>
      </c>
    </row>
    <row r="1414" customFormat="false" ht="15" hidden="false" customHeight="true" outlineLevel="0" collapsed="false">
      <c r="D1414" s="0" t="s">
        <v>41</v>
      </c>
    </row>
    <row r="1415" customFormat="false" ht="15" hidden="false" customHeight="true" outlineLevel="0" collapsed="false">
      <c r="D1415" s="0" t="s">
        <v>44</v>
      </c>
    </row>
    <row r="1416" customFormat="false" ht="15" hidden="false" customHeight="true" outlineLevel="0" collapsed="false">
      <c r="D1416" s="0" t="s">
        <v>46</v>
      </c>
    </row>
    <row r="1417" customFormat="false" ht="15" hidden="false" customHeight="true" outlineLevel="0" collapsed="false">
      <c r="D1417" s="0" t="s">
        <v>48</v>
      </c>
    </row>
    <row r="1418" customFormat="false" ht="15" hidden="false" customHeight="true" outlineLevel="0" collapsed="false">
      <c r="D1418" s="0" t="s">
        <v>50</v>
      </c>
    </row>
    <row r="1419" customFormat="false" ht="15" hidden="false" customHeight="true" outlineLevel="0" collapsed="false">
      <c r="D1419" s="0" t="s">
        <v>53</v>
      </c>
    </row>
    <row r="1420" customFormat="false" ht="15" hidden="false" customHeight="true" outlineLevel="0" collapsed="false">
      <c r="D1420" s="0" t="s">
        <v>55</v>
      </c>
    </row>
    <row r="1421" customFormat="false" ht="15" hidden="false" customHeight="true" outlineLevel="0" collapsed="false">
      <c r="D1421" s="0" t="s">
        <v>57</v>
      </c>
    </row>
    <row r="1422" customFormat="false" ht="15" hidden="false" customHeight="true" outlineLevel="0" collapsed="false">
      <c r="D1422" s="0" t="s">
        <v>59</v>
      </c>
    </row>
    <row r="1423" customFormat="false" ht="15" hidden="false" customHeight="true" outlineLevel="0" collapsed="false">
      <c r="D1423" s="0" t="s">
        <v>62</v>
      </c>
    </row>
    <row r="1424" customFormat="false" ht="15" hidden="false" customHeight="true" outlineLevel="0" collapsed="false">
      <c r="D1424" s="0" t="s">
        <v>64</v>
      </c>
    </row>
    <row r="1425" customFormat="false" ht="15" hidden="false" customHeight="true" outlineLevel="0" collapsed="false">
      <c r="D1425" s="0" t="s">
        <v>66</v>
      </c>
    </row>
    <row r="1426" customFormat="false" ht="15" hidden="false" customHeight="true" outlineLevel="0" collapsed="false">
      <c r="D1426" s="0" t="s">
        <v>68</v>
      </c>
    </row>
    <row r="1427" customFormat="false" ht="15" hidden="false" customHeight="true" outlineLevel="0" collapsed="false">
      <c r="D1427" s="0" t="s">
        <v>72</v>
      </c>
    </row>
    <row r="1428" customFormat="false" ht="15" hidden="false" customHeight="true" outlineLevel="0" collapsed="false">
      <c r="D1428" s="0" t="s">
        <v>16</v>
      </c>
    </row>
    <row r="1429" customFormat="false" ht="15" hidden="false" customHeight="true" outlineLevel="0" collapsed="false">
      <c r="D1429" s="0" t="s">
        <v>180</v>
      </c>
    </row>
    <row r="1430" customFormat="false" ht="15" hidden="false" customHeight="true" outlineLevel="0" collapsed="false">
      <c r="D1430" s="0" t="s">
        <v>181</v>
      </c>
    </row>
    <row r="1431" customFormat="false" ht="15" hidden="false" customHeight="true" outlineLevel="0" collapsed="false">
      <c r="D1431" s="0" t="s">
        <v>27</v>
      </c>
    </row>
    <row r="1432" customFormat="false" ht="15" hidden="false" customHeight="true" outlineLevel="0" collapsed="false">
      <c r="D1432" s="0" t="s">
        <v>30</v>
      </c>
    </row>
    <row r="1433" customFormat="false" ht="15" hidden="false" customHeight="true" outlineLevel="0" collapsed="false">
      <c r="D1433" s="0" t="s">
        <v>33</v>
      </c>
    </row>
    <row r="1434" customFormat="false" ht="15" hidden="false" customHeight="true" outlineLevel="0" collapsed="false">
      <c r="D1434" s="0" t="s">
        <v>35</v>
      </c>
    </row>
    <row r="1435" customFormat="false" ht="15" hidden="false" customHeight="true" outlineLevel="0" collapsed="false">
      <c r="D1435" s="0" t="s">
        <v>37</v>
      </c>
    </row>
    <row r="1436" customFormat="false" ht="15" hidden="false" customHeight="true" outlineLevel="0" collapsed="false">
      <c r="D1436" s="0" t="s">
        <v>39</v>
      </c>
    </row>
    <row r="1437" customFormat="false" ht="15" hidden="false" customHeight="true" outlineLevel="0" collapsed="false">
      <c r="D1437" s="0" t="s">
        <v>41</v>
      </c>
    </row>
    <row r="1438" customFormat="false" ht="15" hidden="false" customHeight="true" outlineLevel="0" collapsed="false">
      <c r="D1438" s="0" t="s">
        <v>44</v>
      </c>
    </row>
    <row r="1439" customFormat="false" ht="15" hidden="false" customHeight="true" outlineLevel="0" collapsed="false">
      <c r="D1439" s="0" t="s">
        <v>46</v>
      </c>
    </row>
    <row r="1440" customFormat="false" ht="15" hidden="false" customHeight="true" outlineLevel="0" collapsed="false">
      <c r="D1440" s="0" t="s">
        <v>48</v>
      </c>
    </row>
    <row r="1441" customFormat="false" ht="15" hidden="false" customHeight="true" outlineLevel="0" collapsed="false">
      <c r="D1441" s="0" t="s">
        <v>50</v>
      </c>
    </row>
    <row r="1442" customFormat="false" ht="15" hidden="false" customHeight="true" outlineLevel="0" collapsed="false">
      <c r="D1442" s="0" t="s">
        <v>53</v>
      </c>
    </row>
    <row r="1443" customFormat="false" ht="15" hidden="false" customHeight="true" outlineLevel="0" collapsed="false">
      <c r="D1443" s="0" t="s">
        <v>55</v>
      </c>
    </row>
    <row r="1444" customFormat="false" ht="15" hidden="false" customHeight="true" outlineLevel="0" collapsed="false">
      <c r="D1444" s="0" t="s">
        <v>57</v>
      </c>
    </row>
    <row r="1445" customFormat="false" ht="15" hidden="false" customHeight="true" outlineLevel="0" collapsed="false">
      <c r="D1445" s="0" t="s">
        <v>59</v>
      </c>
    </row>
    <row r="1446" customFormat="false" ht="15" hidden="false" customHeight="true" outlineLevel="0" collapsed="false">
      <c r="D1446" s="0" t="s">
        <v>62</v>
      </c>
    </row>
    <row r="1447" customFormat="false" ht="15" hidden="false" customHeight="true" outlineLevel="0" collapsed="false">
      <c r="D1447" s="0" t="s">
        <v>64</v>
      </c>
    </row>
    <row r="1448" customFormat="false" ht="15" hidden="false" customHeight="true" outlineLevel="0" collapsed="false">
      <c r="D1448" s="0" t="s">
        <v>66</v>
      </c>
    </row>
    <row r="1449" customFormat="false" ht="15" hidden="false" customHeight="true" outlineLevel="0" collapsed="false">
      <c r="D1449" s="0" t="s">
        <v>68</v>
      </c>
    </row>
    <row r="1450" customFormat="false" ht="15" hidden="false" customHeight="true" outlineLevel="0" collapsed="false">
      <c r="D1450" s="0" t="s">
        <v>72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AC11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pane xSplit="2" ySplit="0" topLeftCell="J61" activePane="topRight" state="frozen"/>
      <selection pane="topLeft" activeCell="A61" activeCellId="0" sqref="A61"/>
      <selection pane="topRight" activeCell="K83" activeCellId="0" sqref="K83"/>
    </sheetView>
  </sheetViews>
  <sheetFormatPr defaultColWidth="9.13671875" defaultRowHeight="14.25" zeroHeight="false" outlineLevelRow="0" outlineLevelCol="0"/>
  <cols>
    <col collapsed="false" customWidth="true" hidden="false" outlineLevel="0" max="1" min="1" style="0" width="2.4"/>
    <col collapsed="false" customWidth="true" hidden="false" outlineLevel="0" max="2" min="2" style="0" width="8.47"/>
    <col collapsed="false" customWidth="true" hidden="false" outlineLevel="0" max="3" min="3" style="0" width="7.26"/>
    <col collapsed="false" customWidth="true" hidden="false" outlineLevel="0" max="4" min="4" style="0" width="42.47"/>
    <col collapsed="false" customWidth="true" hidden="false" outlineLevel="0" max="5" min="5" style="0" width="7.26"/>
    <col collapsed="false" customWidth="true" hidden="false" outlineLevel="0" max="6" min="6" style="0" width="6.73"/>
    <col collapsed="false" customWidth="true" hidden="false" outlineLevel="0" max="7" min="7" style="0" width="95"/>
    <col collapsed="false" customWidth="true" hidden="false" outlineLevel="0" max="8" min="8" style="0" width="7.26"/>
    <col collapsed="false" customWidth="true" hidden="false" outlineLevel="0" max="9" min="9" style="0" width="15"/>
    <col collapsed="false" customWidth="true" hidden="false" outlineLevel="0" max="10" min="10" style="0" width="5.13"/>
    <col collapsed="false" customWidth="true" hidden="false" outlineLevel="0" max="11" min="11" style="0" width="97.87"/>
    <col collapsed="false" customWidth="true" hidden="false" outlineLevel="0" max="12" min="12" style="0" width="8.86"/>
    <col collapsed="false" customWidth="true" hidden="false" outlineLevel="0" max="13" min="13" style="0" width="19.26"/>
    <col collapsed="false" customWidth="true" hidden="false" outlineLevel="0" max="15" min="15" style="0" width="9.06"/>
    <col collapsed="false" customWidth="true" hidden="false" outlineLevel="0" max="16" min="16" style="0" width="9"/>
    <col collapsed="false" customWidth="true" hidden="false" outlineLevel="0" max="17" min="17" style="0" width="9.2"/>
    <col collapsed="false" customWidth="true" hidden="false" outlineLevel="0" max="19" min="19" style="0" width="9.06"/>
    <col collapsed="false" customWidth="true" hidden="false" outlineLevel="0" max="20" min="20" style="0" width="9"/>
    <col collapsed="false" customWidth="true" hidden="false" outlineLevel="0" max="21" min="21" style="0" width="9.2"/>
    <col collapsed="false" customWidth="true" hidden="false" outlineLevel="0" max="22" min="22" style="16" width="25.73"/>
    <col collapsed="false" customWidth="true" hidden="false" outlineLevel="0" max="23" min="23" style="17" width="17.8"/>
    <col collapsed="false" customWidth="true" hidden="false" outlineLevel="0" max="24" min="24" style="0" width="5.73"/>
    <col collapsed="false" customWidth="true" hidden="false" outlineLevel="0" max="26" min="25" style="0" width="11.73"/>
    <col collapsed="false" customWidth="true" hidden="false" outlineLevel="0" max="27" min="27" style="0" width="5.2"/>
    <col collapsed="false" customWidth="true" hidden="false" outlineLevel="0" max="28" min="28" style="0" width="4.4"/>
    <col collapsed="false" customWidth="true" hidden="false" outlineLevel="0" max="29" min="29" style="0" width="67.67"/>
  </cols>
  <sheetData>
    <row r="1" customFormat="false" ht="14.25" hidden="false" customHeight="false" outlineLevel="0" collapsed="false">
      <c r="A1" s="0" t="s">
        <v>182</v>
      </c>
      <c r="B1" s="0" t="s">
        <v>183</v>
      </c>
      <c r="C1" s="0" t="s">
        <v>184</v>
      </c>
      <c r="D1" s="0" t="s">
        <v>185</v>
      </c>
      <c r="E1" s="0" t="s">
        <v>184</v>
      </c>
      <c r="F1" s="0" t="s">
        <v>186</v>
      </c>
      <c r="G1" s="0" t="s">
        <v>187</v>
      </c>
      <c r="H1" s="0" t="s">
        <v>184</v>
      </c>
      <c r="I1" s="0" t="s">
        <v>188</v>
      </c>
      <c r="L1" s="0" t="s">
        <v>189</v>
      </c>
      <c r="M1" s="0" t="s">
        <v>190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191</v>
      </c>
      <c r="S1" s="0" t="s">
        <v>192</v>
      </c>
      <c r="T1" s="0" t="s">
        <v>193</v>
      </c>
      <c r="U1" s="0" t="s">
        <v>194</v>
      </c>
      <c r="V1" s="16" t="s">
        <v>195</v>
      </c>
      <c r="W1" s="18" t="s">
        <v>196</v>
      </c>
      <c r="X1" s="0" t="s">
        <v>197</v>
      </c>
      <c r="Y1" s="0" t="s">
        <v>198</v>
      </c>
      <c r="Z1" s="0" t="s">
        <v>199</v>
      </c>
      <c r="AA1" s="0" t="s">
        <v>7</v>
      </c>
      <c r="AB1" s="0" t="s">
        <v>200</v>
      </c>
      <c r="AC1" s="0" t="s">
        <v>201</v>
      </c>
    </row>
    <row r="2" s="19" customFormat="true" ht="14.25" hidden="false" customHeight="false" outlineLevel="0" collapsed="false">
      <c r="A2" s="19" t="n">
        <v>1</v>
      </c>
      <c r="B2" s="19" t="s">
        <v>16</v>
      </c>
      <c r="C2" s="19" t="n">
        <v>1</v>
      </c>
      <c r="D2" s="19" t="s">
        <v>17</v>
      </c>
      <c r="E2" s="19" t="n">
        <v>10</v>
      </c>
      <c r="F2" s="19" t="s">
        <v>202</v>
      </c>
      <c r="G2" s="19" t="s">
        <v>203</v>
      </c>
      <c r="K2" s="19" t="str">
        <f aca="false">D2&amp;"_"&amp;G2&amp;"_"&amp;I2</f>
        <v>orná půda_bez dalšího určení_</v>
      </c>
      <c r="L2" s="19" t="n">
        <f aca="false">C2*10000+E2*100+H2-A2*1000</f>
        <v>10000</v>
      </c>
      <c r="M2" s="19" t="s">
        <v>204</v>
      </c>
      <c r="N2" s="19" t="n">
        <v>65</v>
      </c>
      <c r="O2" s="19" t="n">
        <v>75</v>
      </c>
      <c r="P2" s="19" t="n">
        <v>82</v>
      </c>
      <c r="Q2" s="20" t="n">
        <v>86</v>
      </c>
      <c r="V2" s="21" t="s">
        <v>205</v>
      </c>
      <c r="W2" s="22"/>
      <c r="X2" s="23" t="n">
        <v>0.12</v>
      </c>
      <c r="Y2" s="23" t="n">
        <v>0.16</v>
      </c>
      <c r="Z2" s="23" t="n">
        <v>0.13</v>
      </c>
      <c r="AA2" s="23" t="n">
        <v>5</v>
      </c>
    </row>
    <row r="3" s="24" customFormat="true" ht="14.25" hidden="false" customHeight="false" outlineLevel="0" collapsed="false">
      <c r="B3" s="24" t="s">
        <v>16</v>
      </c>
      <c r="C3" s="24" t="n">
        <v>1</v>
      </c>
      <c r="D3" s="24" t="s">
        <v>17</v>
      </c>
      <c r="E3" s="24" t="n">
        <v>41</v>
      </c>
      <c r="G3" s="24" t="s">
        <v>206</v>
      </c>
      <c r="K3" s="24" t="str">
        <f aca="false">D3&amp;"_"&amp;G3&amp;"_"&amp;I3</f>
        <v>orná půda_neoseto - dobré hydrologické podmínky, poslklizňové zbytky_</v>
      </c>
      <c r="L3" s="24" t="n">
        <f aca="false">C3*10000+E3*100+H3-A3*1000</f>
        <v>14100</v>
      </c>
      <c r="M3" s="24" t="s">
        <v>207</v>
      </c>
      <c r="N3" s="24" t="n">
        <v>65</v>
      </c>
      <c r="O3" s="24" t="n">
        <v>75</v>
      </c>
      <c r="P3" s="24" t="n">
        <v>82</v>
      </c>
      <c r="Q3" s="20" t="n">
        <v>86</v>
      </c>
      <c r="V3" s="25"/>
      <c r="W3" s="26"/>
    </row>
    <row r="4" s="24" customFormat="true" ht="14.25" hidden="false" customHeight="false" outlineLevel="0" collapsed="false">
      <c r="B4" s="24" t="s">
        <v>16</v>
      </c>
      <c r="C4" s="24" t="n">
        <v>1</v>
      </c>
      <c r="D4" s="24" t="s">
        <v>17</v>
      </c>
      <c r="E4" s="24" t="n">
        <v>12</v>
      </c>
      <c r="F4" s="24" t="s">
        <v>202</v>
      </c>
      <c r="G4" s="24" t="s">
        <v>208</v>
      </c>
      <c r="K4" s="24" t="str">
        <f aca="false">D4&amp;"_"&amp;G4&amp;"_"&amp;I4</f>
        <v>orná půda_letní úzkořádkové plodiny_</v>
      </c>
      <c r="L4" s="24" t="n">
        <f aca="false">C4*10000+E4*100+H4-A4*1000</f>
        <v>11200</v>
      </c>
      <c r="M4" s="24" t="s">
        <v>209</v>
      </c>
      <c r="N4" s="24" t="n">
        <v>61</v>
      </c>
      <c r="O4" s="20" t="n">
        <v>73</v>
      </c>
      <c r="P4" s="24" t="n">
        <v>81</v>
      </c>
      <c r="Q4" s="24" t="n">
        <v>84</v>
      </c>
      <c r="V4" s="25"/>
      <c r="W4" s="26"/>
    </row>
    <row r="5" s="24" customFormat="true" ht="14.25" hidden="false" customHeight="false" outlineLevel="0" collapsed="false">
      <c r="B5" s="24" t="s">
        <v>16</v>
      </c>
      <c r="C5" s="24" t="n">
        <v>1</v>
      </c>
      <c r="D5" s="24" t="s">
        <v>17</v>
      </c>
      <c r="E5" s="24" t="n">
        <v>13</v>
      </c>
      <c r="F5" s="24" t="s">
        <v>202</v>
      </c>
      <c r="G5" s="24" t="s">
        <v>210</v>
      </c>
      <c r="K5" s="24" t="str">
        <f aca="false">D5&amp;"_"&amp;G5&amp;"_"&amp;I5</f>
        <v>orná půda_ozimé úzkořádkové plodiny_</v>
      </c>
      <c r="L5" s="24" t="n">
        <f aca="false">C5*10000+E5*100+H5-A5*1000</f>
        <v>11300</v>
      </c>
      <c r="M5" s="24" t="s">
        <v>209</v>
      </c>
      <c r="N5" s="24" t="n">
        <v>61</v>
      </c>
      <c r="O5" s="20" t="n">
        <v>73</v>
      </c>
      <c r="P5" s="24" t="n">
        <v>81</v>
      </c>
      <c r="Q5" s="24" t="n">
        <v>84</v>
      </c>
      <c r="V5" s="25"/>
      <c r="W5" s="26"/>
    </row>
    <row r="6" s="24" customFormat="true" ht="14.25" hidden="false" customHeight="false" outlineLevel="0" collapsed="false">
      <c r="B6" s="24" t="s">
        <v>16</v>
      </c>
      <c r="C6" s="24" t="n">
        <v>1</v>
      </c>
      <c r="D6" s="24" t="s">
        <v>17</v>
      </c>
      <c r="E6" s="24" t="n">
        <v>14</v>
      </c>
      <c r="F6" s="24" t="s">
        <v>202</v>
      </c>
      <c r="G6" s="24" t="s">
        <v>211</v>
      </c>
      <c r="K6" s="24" t="str">
        <f aca="false">D6&amp;"_"&amp;G6&amp;"_"&amp;I6</f>
        <v>orná půda_širokořádkové plodiny_</v>
      </c>
      <c r="L6" s="24" t="n">
        <f aca="false">C6*10000+E6*100+H6-A6*1000</f>
        <v>11400</v>
      </c>
      <c r="M6" s="24" t="s">
        <v>212</v>
      </c>
      <c r="N6" s="20" t="n">
        <v>66</v>
      </c>
      <c r="O6" s="20" t="n">
        <v>76</v>
      </c>
      <c r="P6" s="24" t="n">
        <v>82</v>
      </c>
      <c r="Q6" s="24" t="n">
        <v>86</v>
      </c>
      <c r="V6" s="25"/>
      <c r="W6" s="26"/>
    </row>
    <row r="7" s="24" customFormat="true" ht="14.25" hidden="false" customHeight="false" outlineLevel="0" collapsed="false">
      <c r="B7" s="24" t="s">
        <v>16</v>
      </c>
      <c r="C7" s="24" t="n">
        <v>1</v>
      </c>
      <c r="D7" s="24" t="s">
        <v>17</v>
      </c>
      <c r="E7" s="24" t="n">
        <v>15</v>
      </c>
      <c r="F7" s="24" t="s">
        <v>202</v>
      </c>
      <c r="G7" s="23" t="s">
        <v>20</v>
      </c>
      <c r="K7" s="24" t="str">
        <f aca="false">D7&amp;"_"&amp;G7&amp;"_"&amp;I7</f>
        <v>orná půda_víceleté pícniny - travní porost na orné půdě_</v>
      </c>
      <c r="L7" s="24" t="n">
        <f aca="false">C7*10000+E7*100+H7-A7*1000</f>
        <v>11500</v>
      </c>
      <c r="M7" s="24" t="s">
        <v>213</v>
      </c>
      <c r="N7" s="20" t="n">
        <v>60</v>
      </c>
      <c r="O7" s="20" t="n">
        <v>72</v>
      </c>
      <c r="P7" s="20" t="n">
        <v>80</v>
      </c>
      <c r="Q7" s="20" t="n">
        <v>84</v>
      </c>
      <c r="V7" s="25"/>
      <c r="W7" s="26"/>
      <c r="X7" s="23" t="n">
        <v>0.1</v>
      </c>
      <c r="Y7" s="23" t="n">
        <v>1.1</v>
      </c>
      <c r="Z7" s="23" t="n">
        <v>0.4</v>
      </c>
      <c r="AA7" s="23" t="n">
        <v>7</v>
      </c>
    </row>
    <row r="8" s="24" customFormat="true" ht="14.25" hidden="false" customHeight="false" outlineLevel="0" collapsed="false">
      <c r="B8" s="24" t="s">
        <v>16</v>
      </c>
      <c r="C8" s="24" t="n">
        <v>1</v>
      </c>
      <c r="D8" s="24" t="s">
        <v>17</v>
      </c>
      <c r="E8" s="24" t="n">
        <v>16</v>
      </c>
      <c r="G8" s="24" t="s">
        <v>214</v>
      </c>
      <c r="K8" s="24" t="str">
        <f aca="false">D8&amp;"_"&amp;G8&amp;"_"&amp;I8</f>
        <v>orná půda_mimoprodukční plocha a navržená technická opatření na OP_</v>
      </c>
      <c r="L8" s="24" t="n">
        <f aca="false">C8*10000+E8*100+H8-A8*1000</f>
        <v>11600</v>
      </c>
      <c r="M8" s="24" t="s">
        <v>215</v>
      </c>
      <c r="N8" s="24" t="n">
        <v>39</v>
      </c>
      <c r="O8" s="24" t="n">
        <v>61</v>
      </c>
      <c r="P8" s="24" t="n">
        <v>74</v>
      </c>
      <c r="Q8" s="24" t="n">
        <v>80</v>
      </c>
      <c r="V8" s="25"/>
      <c r="W8" s="26"/>
    </row>
    <row r="9" s="24" customFormat="true" ht="14.25" hidden="false" customHeight="false" outlineLevel="0" collapsed="false">
      <c r="B9" s="24" t="s">
        <v>16</v>
      </c>
      <c r="C9" s="24" t="n">
        <v>1</v>
      </c>
      <c r="D9" s="24" t="s">
        <v>17</v>
      </c>
      <c r="E9" s="24" t="n">
        <v>17</v>
      </c>
      <c r="G9" s="24" t="s">
        <v>216</v>
      </c>
      <c r="K9" s="24" t="str">
        <f aca="false">D9&amp;"_"&amp;G9&amp;"_"&amp;I9</f>
        <v>orná půda_širokořádkové plodiny - špatné hydrologické podmínky, přímé řádky_</v>
      </c>
      <c r="L9" s="24" t="n">
        <f aca="false">C9*10000+E9*100+H9-A9*1000</f>
        <v>11700</v>
      </c>
      <c r="M9" s="24" t="s">
        <v>217</v>
      </c>
      <c r="N9" s="24" t="n">
        <v>72</v>
      </c>
      <c r="O9" s="24" t="n">
        <v>81</v>
      </c>
      <c r="P9" s="24" t="n">
        <v>88</v>
      </c>
      <c r="Q9" s="24" t="n">
        <v>91</v>
      </c>
      <c r="V9" s="25"/>
      <c r="W9" s="26"/>
    </row>
    <row r="10" s="24" customFormat="true" ht="14.25" hidden="false" customHeight="false" outlineLevel="0" collapsed="false">
      <c r="B10" s="24" t="s">
        <v>16</v>
      </c>
      <c r="C10" s="24" t="n">
        <v>1</v>
      </c>
      <c r="D10" s="24" t="s">
        <v>17</v>
      </c>
      <c r="E10" s="24" t="n">
        <v>18</v>
      </c>
      <c r="G10" s="24" t="s">
        <v>218</v>
      </c>
      <c r="K10" s="24" t="str">
        <f aca="false">D10&amp;"_"&amp;G10&amp;"_"&amp;I10</f>
        <v>orná půda_širokořádkové plodiny - dobré hydrologické podmínky, vrstevnicové řádky_</v>
      </c>
      <c r="L10" s="24" t="n">
        <f aca="false">C10*10000+E10*100+H10-A10*1000</f>
        <v>11800</v>
      </c>
      <c r="M10" s="24" t="s">
        <v>219</v>
      </c>
      <c r="N10" s="24" t="n">
        <v>65</v>
      </c>
      <c r="O10" s="24" t="n">
        <v>75</v>
      </c>
      <c r="P10" s="24" t="n">
        <v>82</v>
      </c>
      <c r="Q10" s="24" t="n">
        <v>86</v>
      </c>
      <c r="V10" s="25"/>
      <c r="W10" s="26"/>
    </row>
    <row r="11" s="24" customFormat="true" ht="14.25" hidden="false" customHeight="false" outlineLevel="0" collapsed="false">
      <c r="B11" s="24" t="s">
        <v>16</v>
      </c>
      <c r="C11" s="24" t="n">
        <v>1</v>
      </c>
      <c r="D11" s="24" t="s">
        <v>17</v>
      </c>
      <c r="E11" s="24" t="n">
        <v>19</v>
      </c>
      <c r="G11" s="24" t="s">
        <v>220</v>
      </c>
      <c r="K11" s="24" t="str">
        <f aca="false">D11&amp;"_"&amp;G11&amp;"_"&amp;I11</f>
        <v>orná půda_úzkořádkové plodiny - špatné hydrologické podmínky, přímé řádky_</v>
      </c>
      <c r="L11" s="24" t="n">
        <f aca="false">C11*10000+E11*100+H11-A11*1000</f>
        <v>11900</v>
      </c>
      <c r="M11" s="24" t="s">
        <v>221</v>
      </c>
      <c r="N11" s="24" t="n">
        <v>65</v>
      </c>
      <c r="O11" s="24" t="n">
        <v>76</v>
      </c>
      <c r="P11" s="24" t="n">
        <v>84</v>
      </c>
      <c r="Q11" s="24" t="n">
        <v>88</v>
      </c>
      <c r="V11" s="25"/>
      <c r="W11" s="26"/>
    </row>
    <row r="12" s="24" customFormat="true" ht="14.25" hidden="false" customHeight="false" outlineLevel="0" collapsed="false">
      <c r="B12" s="24" t="s">
        <v>16</v>
      </c>
      <c r="C12" s="24" t="n">
        <v>1</v>
      </c>
      <c r="D12" s="24" t="s">
        <v>17</v>
      </c>
      <c r="E12" s="24" t="n">
        <v>20</v>
      </c>
      <c r="G12" s="24" t="s">
        <v>222</v>
      </c>
      <c r="K12" s="24" t="str">
        <f aca="false">D12&amp;"_"&amp;G12&amp;"_"&amp;I12</f>
        <v>orná půda_úzkořádkové plodiny - dobré hydrologické podmínky, vrstevnicové řádky_</v>
      </c>
      <c r="L12" s="24" t="n">
        <f aca="false">C12*10000+E12*100+H12-A12*1000</f>
        <v>12000</v>
      </c>
      <c r="M12" s="24" t="s">
        <v>223</v>
      </c>
      <c r="N12" s="24" t="n">
        <v>61</v>
      </c>
      <c r="O12" s="24" t="n">
        <v>73</v>
      </c>
      <c r="P12" s="24" t="n">
        <v>81</v>
      </c>
      <c r="Q12" s="24" t="n">
        <v>84</v>
      </c>
      <c r="V12" s="25"/>
      <c r="W12" s="26"/>
    </row>
    <row r="13" s="24" customFormat="true" ht="14.25" hidden="false" customHeight="false" outlineLevel="0" collapsed="false">
      <c r="B13" s="24" t="s">
        <v>16</v>
      </c>
      <c r="C13" s="24" t="n">
        <v>1</v>
      </c>
      <c r="D13" s="24" t="s">
        <v>17</v>
      </c>
      <c r="E13" s="24" t="n">
        <v>21</v>
      </c>
      <c r="G13" s="24" t="s">
        <v>224</v>
      </c>
      <c r="K13" s="24" t="str">
        <f aca="false">D13&amp;"_"&amp;G13&amp;"_"&amp;I13</f>
        <v>orná půda_víceleté pícniny, vrstevnicové řádky, dobré hydrologické podmínky_</v>
      </c>
      <c r="L13" s="24" t="n">
        <f aca="false">C13*10000+E13*100+H13-A13*1000</f>
        <v>12100</v>
      </c>
      <c r="M13" s="24" t="s">
        <v>225</v>
      </c>
      <c r="N13" s="24" t="n">
        <v>61</v>
      </c>
      <c r="O13" s="24" t="n">
        <v>73</v>
      </c>
      <c r="P13" s="24" t="n">
        <v>81</v>
      </c>
      <c r="Q13" s="24" t="n">
        <v>84</v>
      </c>
      <c r="V13" s="25"/>
      <c r="W13" s="26"/>
    </row>
    <row r="14" s="24" customFormat="true" ht="14.25" hidden="false" customHeight="false" outlineLevel="0" collapsed="false">
      <c r="B14" s="24" t="s">
        <v>16</v>
      </c>
      <c r="C14" s="24" t="n">
        <v>1</v>
      </c>
      <c r="D14" s="24" t="s">
        <v>17</v>
      </c>
      <c r="E14" s="24" t="n">
        <v>42</v>
      </c>
      <c r="G14" s="24" t="s">
        <v>226</v>
      </c>
      <c r="K14" s="24" t="str">
        <f aca="false">D14&amp;"_"&amp;G14&amp;"_"&amp;I14</f>
        <v>orná půda_úhor černý_</v>
      </c>
      <c r="L14" s="24" t="n">
        <f aca="false">C14*10000+E14*100+H14-A14*1000</f>
        <v>14200</v>
      </c>
      <c r="M14" s="24" t="s">
        <v>227</v>
      </c>
      <c r="N14" s="24" t="n">
        <v>77</v>
      </c>
      <c r="O14" s="24" t="n">
        <v>86</v>
      </c>
      <c r="P14" s="24" t="n">
        <v>91</v>
      </c>
      <c r="Q14" s="24" t="n">
        <v>94</v>
      </c>
      <c r="V14" s="25"/>
      <c r="W14" s="26"/>
      <c r="X14" s="23" t="n">
        <v>0.06</v>
      </c>
      <c r="Y14" s="23" t="n">
        <v>0</v>
      </c>
      <c r="Z14" s="23" t="n">
        <v>0</v>
      </c>
      <c r="AA14" s="23" t="n">
        <v>3.5</v>
      </c>
    </row>
    <row r="15" s="24" customFormat="true" ht="14.25" hidden="false" customHeight="false" outlineLevel="0" collapsed="false">
      <c r="B15" s="24" t="s">
        <v>16</v>
      </c>
      <c r="C15" s="24" t="n">
        <v>1</v>
      </c>
      <c r="D15" s="24" t="s">
        <v>17</v>
      </c>
      <c r="E15" s="24" t="n">
        <v>23</v>
      </c>
      <c r="F15" s="24" t="s">
        <v>202</v>
      </c>
      <c r="G15" s="24" t="s">
        <v>228</v>
      </c>
      <c r="K15" s="24" t="str">
        <f aca="false">D15&amp;"_"&amp;G15&amp;"_"&amp;I15</f>
        <v>orná půda_školka na orné půdě_</v>
      </c>
      <c r="L15" s="24" t="n">
        <f aca="false">C15*10000+E15*100+H15-A15*1000</f>
        <v>12300</v>
      </c>
      <c r="N15" s="20" t="n">
        <v>65</v>
      </c>
      <c r="O15" s="20" t="n">
        <v>75</v>
      </c>
      <c r="P15" s="20" t="n">
        <v>82</v>
      </c>
      <c r="Q15" s="20" t="n">
        <v>86</v>
      </c>
      <c r="V15" s="25"/>
      <c r="W15" s="26"/>
    </row>
    <row r="16" s="24" customFormat="true" ht="14.25" hidden="false" customHeight="false" outlineLevel="0" collapsed="false">
      <c r="B16" s="24" t="s">
        <v>16</v>
      </c>
      <c r="C16" s="24" t="n">
        <v>1</v>
      </c>
      <c r="D16" s="24" t="s">
        <v>17</v>
      </c>
      <c r="E16" s="24" t="n">
        <v>31</v>
      </c>
      <c r="G16" s="24" t="s">
        <v>229</v>
      </c>
      <c r="K16" s="24" t="str">
        <f aca="false">D16&amp;"_"&amp;G16&amp;"_"&amp;I16</f>
        <v>orná půda_chmelnice_</v>
      </c>
      <c r="L16" s="24" t="n">
        <f aca="false">C16*10000+E16*100+H16-A16*1000</f>
        <v>13100</v>
      </c>
      <c r="N16" s="24" t="n">
        <v>72</v>
      </c>
      <c r="O16" s="24" t="n">
        <v>81</v>
      </c>
      <c r="P16" s="24" t="n">
        <v>88</v>
      </c>
      <c r="Q16" s="24" t="n">
        <v>91</v>
      </c>
      <c r="V16" s="25"/>
      <c r="W16" s="26"/>
    </row>
    <row r="17" s="24" customFormat="true" ht="14.25" hidden="false" customHeight="false" outlineLevel="0" collapsed="false">
      <c r="B17" s="24" t="s">
        <v>16</v>
      </c>
      <c r="C17" s="24" t="n">
        <v>1</v>
      </c>
      <c r="D17" s="24" t="s">
        <v>17</v>
      </c>
      <c r="E17" s="24" t="n">
        <v>32</v>
      </c>
      <c r="G17" s="24" t="s">
        <v>230</v>
      </c>
      <c r="K17" s="24" t="str">
        <f aca="false">D17&amp;"_"&amp;G17&amp;"_"&amp;I17</f>
        <v>orná půda_vinice_</v>
      </c>
      <c r="L17" s="24" t="n">
        <f aca="false">C17*10000+E17*100+H17-A17*1000</f>
        <v>13200</v>
      </c>
      <c r="N17" s="24" t="n">
        <v>59</v>
      </c>
      <c r="O17" s="24" t="n">
        <v>74</v>
      </c>
      <c r="P17" s="24" t="n">
        <v>82</v>
      </c>
      <c r="Q17" s="24" t="n">
        <v>86</v>
      </c>
      <c r="V17" s="25"/>
      <c r="W17" s="26"/>
    </row>
    <row r="18" s="24" customFormat="true" ht="14.25" hidden="false" customHeight="false" outlineLevel="0" collapsed="false">
      <c r="B18" s="24" t="s">
        <v>16</v>
      </c>
      <c r="C18" s="24" t="n">
        <v>1</v>
      </c>
      <c r="D18" s="24" t="s">
        <v>17</v>
      </c>
      <c r="E18" s="24" t="n">
        <v>33</v>
      </c>
      <c r="G18" s="24" t="s">
        <v>231</v>
      </c>
      <c r="K18" s="24" t="str">
        <f aca="false">D18&amp;"_"&amp;G18&amp;"_"&amp;I18</f>
        <v>orná půda_trvaly sad_</v>
      </c>
      <c r="L18" s="24" t="n">
        <f aca="false">C18*10000+E18*100+H18-A18*1000</f>
        <v>13300</v>
      </c>
      <c r="N18" s="24" t="n">
        <v>59</v>
      </c>
      <c r="O18" s="24" t="n">
        <v>74</v>
      </c>
      <c r="P18" s="24" t="n">
        <v>82</v>
      </c>
      <c r="Q18" s="24" t="n">
        <v>86</v>
      </c>
      <c r="V18" s="25"/>
      <c r="W18" s="26"/>
    </row>
    <row r="19" s="24" customFormat="true" ht="14.25" hidden="false" customHeight="false" outlineLevel="0" collapsed="false">
      <c r="B19" s="24" t="s">
        <v>16</v>
      </c>
      <c r="C19" s="24" t="n">
        <v>1</v>
      </c>
      <c r="D19" s="24" t="s">
        <v>17</v>
      </c>
      <c r="E19" s="24" t="n">
        <v>34</v>
      </c>
      <c r="G19" s="24" t="s">
        <v>232</v>
      </c>
      <c r="K19" s="24" t="str">
        <f aca="false">D19&amp;"_"&amp;G19&amp;"_"&amp;I19</f>
        <v>orná půda_jiná trvalá kultura_</v>
      </c>
      <c r="L19" s="24" t="n">
        <f aca="false">C19*10000+E19*100+H19-A19*1000</f>
        <v>13400</v>
      </c>
      <c r="N19" s="24" t="n">
        <v>61</v>
      </c>
      <c r="O19" s="24" t="n">
        <v>73</v>
      </c>
      <c r="P19" s="24" t="n">
        <v>81</v>
      </c>
      <c r="Q19" s="24" t="n">
        <v>84</v>
      </c>
      <c r="V19" s="25"/>
      <c r="W19" s="26"/>
    </row>
    <row r="20" s="24" customFormat="true" ht="14.25" hidden="false" customHeight="false" outlineLevel="0" collapsed="false">
      <c r="B20" s="24" t="s">
        <v>16</v>
      </c>
      <c r="C20" s="24" t="n">
        <v>1</v>
      </c>
      <c r="D20" s="24" t="s">
        <v>17</v>
      </c>
      <c r="E20" s="24" t="n">
        <v>99</v>
      </c>
      <c r="G20" s="24" t="s">
        <v>233</v>
      </c>
      <c r="K20" s="24" t="str">
        <f aca="false">D20&amp;"_"&amp;G20&amp;"_"&amp;I20</f>
        <v>orná půda_CORINE_</v>
      </c>
      <c r="L20" s="24" t="n">
        <f aca="false">C20*10000+E20*100+H20-A20*1000</f>
        <v>19900</v>
      </c>
      <c r="N20" s="24" t="n">
        <v>54</v>
      </c>
      <c r="O20" s="24" t="n">
        <v>72</v>
      </c>
      <c r="P20" s="24" t="n">
        <v>82</v>
      </c>
      <c r="Q20" s="24" t="n">
        <v>87</v>
      </c>
      <c r="V20" s="25" t="n">
        <v>242</v>
      </c>
      <c r="W20" s="26"/>
    </row>
    <row r="21" s="24" customFormat="true" ht="14.25" hidden="false" customHeight="false" outlineLevel="0" collapsed="false">
      <c r="B21" s="24" t="s">
        <v>16</v>
      </c>
      <c r="C21" s="24" t="n">
        <v>1</v>
      </c>
      <c r="D21" s="24" t="s">
        <v>17</v>
      </c>
      <c r="E21" s="24" t="n">
        <v>43</v>
      </c>
      <c r="G21" s="24" t="s">
        <v>234</v>
      </c>
      <c r="K21" s="24" t="str">
        <f aca="false">D21&amp;"_"&amp;G21&amp;"_"&amp;I21</f>
        <v>orná půda_neoseto - úhor udržovaný_</v>
      </c>
      <c r="L21" s="24" t="n">
        <f aca="false">C21*10000+E21*100+H21-A21*1000</f>
        <v>14300</v>
      </c>
      <c r="N21" s="24" t="n">
        <v>77</v>
      </c>
      <c r="O21" s="24" t="n">
        <v>86</v>
      </c>
      <c r="P21" s="24" t="n">
        <v>91</v>
      </c>
      <c r="Q21" s="24" t="n">
        <v>94</v>
      </c>
      <c r="V21" s="25"/>
      <c r="W21" s="26"/>
    </row>
    <row r="22" s="24" customFormat="true" ht="14.25" hidden="false" customHeight="false" outlineLevel="0" collapsed="false">
      <c r="B22" s="24" t="s">
        <v>16</v>
      </c>
      <c r="C22" s="24" t="n">
        <v>1</v>
      </c>
      <c r="D22" s="24" t="s">
        <v>17</v>
      </c>
      <c r="E22" s="24" t="n">
        <v>44</v>
      </c>
      <c r="G22" s="24" t="s">
        <v>235</v>
      </c>
      <c r="K22" s="24" t="str">
        <f aca="false">D22&amp;"_"&amp;G22&amp;"_"&amp;I22</f>
        <v>orná půda_neoseto - úhor neudržovaný_</v>
      </c>
      <c r="L22" s="24" t="n">
        <f aca="false">C22*10000+E22*100+H22-A22*1000</f>
        <v>14400</v>
      </c>
      <c r="N22" s="24" t="n">
        <v>65</v>
      </c>
      <c r="O22" s="24" t="n">
        <v>76</v>
      </c>
      <c r="P22" s="24" t="n">
        <v>84</v>
      </c>
      <c r="Q22" s="24" t="n">
        <v>88</v>
      </c>
      <c r="V22" s="25"/>
      <c r="W22" s="26"/>
    </row>
    <row r="23" s="24" customFormat="true" ht="14.25" hidden="false" customHeight="false" outlineLevel="0" collapsed="false">
      <c r="B23" s="24" t="s">
        <v>16</v>
      </c>
      <c r="C23" s="24" t="n">
        <v>1</v>
      </c>
      <c r="D23" s="24" t="s">
        <v>17</v>
      </c>
      <c r="E23" s="24" t="n">
        <v>45</v>
      </c>
      <c r="G23" s="24" t="s">
        <v>236</v>
      </c>
      <c r="K23" s="24" t="str">
        <f aca="false">D23&amp;"_"&amp;G23&amp;"_"&amp;I23</f>
        <v>orná půda_seťové lože_</v>
      </c>
      <c r="L23" s="24" t="n">
        <f aca="false">C23*10000+E23*100+H23-A23*1000</f>
        <v>14500</v>
      </c>
      <c r="N23" s="24" t="n">
        <v>61</v>
      </c>
      <c r="O23" s="24" t="n">
        <v>73</v>
      </c>
      <c r="P23" s="24" t="n">
        <v>81</v>
      </c>
      <c r="Q23" s="24" t="n">
        <v>84</v>
      </c>
      <c r="V23" s="25"/>
      <c r="W23" s="26"/>
    </row>
    <row r="24" customFormat="false" ht="14.25" hidden="false" customHeight="false" outlineLevel="0" collapsed="false">
      <c r="B24" s="0" t="s">
        <v>16</v>
      </c>
      <c r="C24" s="0" t="n">
        <v>1</v>
      </c>
      <c r="D24" s="0" t="s">
        <v>17</v>
      </c>
      <c r="E24" s="0" t="n">
        <v>12</v>
      </c>
      <c r="G24" s="0" t="s">
        <v>208</v>
      </c>
      <c r="H24" s="0" t="n">
        <v>3</v>
      </c>
      <c r="I24" s="0" t="s">
        <v>237</v>
      </c>
      <c r="K24" s="0" t="str">
        <f aca="false">D24&amp;"_"&amp;G24&amp;"_"&amp;I24</f>
        <v>orná půda_letní úzkořádkové plodiny_ječmen jarní</v>
      </c>
      <c r="L24" s="0" t="n">
        <f aca="false">C24*10000+E24*100+H24-A24*1000</f>
        <v>11203</v>
      </c>
    </row>
    <row r="25" customFormat="false" ht="14.25" hidden="false" customHeight="false" outlineLevel="0" collapsed="false">
      <c r="B25" s="0" t="s">
        <v>16</v>
      </c>
      <c r="C25" s="0" t="n">
        <v>1</v>
      </c>
      <c r="D25" s="0" t="s">
        <v>17</v>
      </c>
      <c r="E25" s="0" t="n">
        <v>12</v>
      </c>
      <c r="G25" s="0" t="s">
        <v>208</v>
      </c>
      <c r="H25" s="0" t="n">
        <v>5</v>
      </c>
      <c r="I25" s="0" t="s">
        <v>238</v>
      </c>
      <c r="K25" s="0" t="str">
        <f aca="false">D25&amp;"_"&amp;G25&amp;"_"&amp;I25</f>
        <v>orná půda_letní úzkořádkové plodiny_pšenice jarní</v>
      </c>
      <c r="L25" s="0" t="n">
        <f aca="false">C25*10000+E25*100+H25-A25*1000</f>
        <v>11205</v>
      </c>
    </row>
    <row r="26" customFormat="false" ht="14.25" hidden="false" customHeight="false" outlineLevel="0" collapsed="false">
      <c r="B26" s="0" t="s">
        <v>16</v>
      </c>
      <c r="C26" s="0" t="n">
        <v>1</v>
      </c>
      <c r="D26" s="0" t="s">
        <v>17</v>
      </c>
      <c r="E26" s="0" t="n">
        <v>12</v>
      </c>
      <c r="G26" s="0" t="s">
        <v>208</v>
      </c>
      <c r="H26" s="0" t="n">
        <v>10</v>
      </c>
      <c r="I26" s="0" t="s">
        <v>239</v>
      </c>
      <c r="K26" s="0" t="str">
        <f aca="false">D26&amp;"_"&amp;G26&amp;"_"&amp;I26</f>
        <v>orná půda_letní úzkořádkové plodiny_pohanka</v>
      </c>
      <c r="L26" s="0" t="n">
        <f aca="false">C26*10000+E26*100+H26-A26*1000</f>
        <v>11210</v>
      </c>
    </row>
    <row r="27" customFormat="false" ht="14.25" hidden="false" customHeight="false" outlineLevel="0" collapsed="false">
      <c r="B27" s="0" t="s">
        <v>16</v>
      </c>
      <c r="C27" s="0" t="n">
        <v>1</v>
      </c>
      <c r="D27" s="0" t="s">
        <v>17</v>
      </c>
      <c r="E27" s="0" t="n">
        <v>12</v>
      </c>
      <c r="G27" s="0" t="s">
        <v>208</v>
      </c>
      <c r="H27" s="0" t="n">
        <v>20</v>
      </c>
      <c r="I27" s="0" t="s">
        <v>240</v>
      </c>
      <c r="K27" s="0" t="str">
        <f aca="false">D27&amp;"_"&amp;G27&amp;"_"&amp;I27</f>
        <v>orná půda_letní úzkořádkové plodiny_proso</v>
      </c>
      <c r="L27" s="0" t="n">
        <f aca="false">C27*10000+E27*100+H27-A27*1000</f>
        <v>11220</v>
      </c>
    </row>
    <row r="28" customFormat="false" ht="14.25" hidden="false" customHeight="false" outlineLevel="0" collapsed="false">
      <c r="B28" s="0" t="s">
        <v>16</v>
      </c>
      <c r="C28" s="0" t="n">
        <v>1</v>
      </c>
      <c r="D28" s="0" t="s">
        <v>17</v>
      </c>
      <c r="E28" s="0" t="n">
        <v>12</v>
      </c>
      <c r="G28" s="0" t="s">
        <v>208</v>
      </c>
      <c r="H28" s="0" t="n">
        <v>25</v>
      </c>
      <c r="I28" s="0" t="s">
        <v>241</v>
      </c>
      <c r="K28" s="0" t="str">
        <f aca="false">D28&amp;"_"&amp;G28&amp;"_"&amp;I28</f>
        <v>orná půda_letní úzkořádkové plodiny_oves jarní</v>
      </c>
      <c r="L28" s="0" t="n">
        <f aca="false">C28*10000+E28*100+H28-A28*1000</f>
        <v>11225</v>
      </c>
    </row>
    <row r="29" customFormat="false" ht="14.25" hidden="false" customHeight="false" outlineLevel="0" collapsed="false">
      <c r="B29" s="0" t="s">
        <v>16</v>
      </c>
      <c r="C29" s="0" t="n">
        <v>1</v>
      </c>
      <c r="D29" s="0" t="s">
        <v>17</v>
      </c>
      <c r="E29" s="0" t="n">
        <v>12</v>
      </c>
      <c r="G29" s="0" t="s">
        <v>208</v>
      </c>
      <c r="H29" s="0" t="n">
        <v>8</v>
      </c>
      <c r="I29" s="0" t="s">
        <v>242</v>
      </c>
      <c r="K29" s="0" t="str">
        <f aca="false">D29&amp;"_"&amp;G29&amp;"_"&amp;I29</f>
        <v>orná půda_letní úzkořádkové plodiny_hrách polní jarní</v>
      </c>
      <c r="L29" s="0" t="n">
        <f aca="false">C29*10000+E29*100+H29-A29*1000</f>
        <v>11208</v>
      </c>
    </row>
    <row r="30" customFormat="false" ht="14.25" hidden="false" customHeight="false" outlineLevel="0" collapsed="false">
      <c r="B30" s="0" t="s">
        <v>16</v>
      </c>
      <c r="C30" s="0" t="n">
        <v>1</v>
      </c>
      <c r="D30" s="0" t="s">
        <v>17</v>
      </c>
      <c r="E30" s="0" t="n">
        <v>12</v>
      </c>
      <c r="G30" s="0" t="s">
        <v>208</v>
      </c>
      <c r="H30" s="0" t="n">
        <v>29</v>
      </c>
      <c r="I30" s="0" t="s">
        <v>243</v>
      </c>
      <c r="K30" s="0" t="str">
        <f aca="false">D30&amp;"_"&amp;G30&amp;"_"&amp;I30</f>
        <v>orná půda_letní úzkořádkové plodiny_hrách rolní jarní</v>
      </c>
      <c r="L30" s="0" t="n">
        <f aca="false">C30*10000+E30*100+H30-A30*1000</f>
        <v>11229</v>
      </c>
    </row>
    <row r="31" customFormat="false" ht="14.25" hidden="false" customHeight="false" outlineLevel="0" collapsed="false">
      <c r="B31" s="0" t="s">
        <v>16</v>
      </c>
      <c r="C31" s="0" t="n">
        <v>1</v>
      </c>
      <c r="D31" s="0" t="s">
        <v>17</v>
      </c>
      <c r="E31" s="0" t="n">
        <v>12</v>
      </c>
      <c r="G31" s="0" t="s">
        <v>208</v>
      </c>
      <c r="H31" s="0" t="n">
        <v>18</v>
      </c>
      <c r="I31" s="0" t="s">
        <v>244</v>
      </c>
      <c r="K31" s="0" t="str">
        <f aca="false">D31&amp;"_"&amp;G31&amp;"_"&amp;I31</f>
        <v>orná půda_letní úzkořádkové plodiny_bob obecný</v>
      </c>
      <c r="L31" s="0" t="n">
        <f aca="false">C31*10000+E31*100+H31-A31*1000</f>
        <v>11218</v>
      </c>
    </row>
    <row r="32" customFormat="false" ht="14.25" hidden="false" customHeight="false" outlineLevel="0" collapsed="false">
      <c r="B32" s="0" t="s">
        <v>16</v>
      </c>
      <c r="C32" s="0" t="n">
        <v>1</v>
      </c>
      <c r="D32" s="0" t="s">
        <v>17</v>
      </c>
      <c r="E32" s="0" t="n">
        <v>12</v>
      </c>
      <c r="G32" s="0" t="s">
        <v>208</v>
      </c>
      <c r="H32" s="0" t="n">
        <v>21</v>
      </c>
      <c r="I32" s="0" t="s">
        <v>245</v>
      </c>
      <c r="K32" s="0" t="str">
        <f aca="false">D32&amp;"_"&amp;G32&amp;"_"&amp;I32</f>
        <v>orná půda_letní úzkořádkové plodiny_lupina</v>
      </c>
      <c r="L32" s="0" t="n">
        <f aca="false">C32*10000+E32*100+H32-A32*1000</f>
        <v>11221</v>
      </c>
    </row>
    <row r="33" customFormat="false" ht="14.25" hidden="false" customHeight="false" outlineLevel="0" collapsed="false">
      <c r="B33" s="0" t="s">
        <v>16</v>
      </c>
      <c r="C33" s="0" t="n">
        <v>1</v>
      </c>
      <c r="D33" s="0" t="s">
        <v>17</v>
      </c>
      <c r="E33" s="0" t="n">
        <v>12</v>
      </c>
      <c r="G33" s="0" t="s">
        <v>208</v>
      </c>
      <c r="H33" s="0" t="n">
        <v>22</v>
      </c>
      <c r="I33" s="0" t="s">
        <v>246</v>
      </c>
      <c r="K33" s="0" t="str">
        <f aca="false">D33&amp;"_"&amp;G33&amp;"_"&amp;I33</f>
        <v>orná půda_letní úzkořádkové plodiny_hrách rolní</v>
      </c>
      <c r="L33" s="0" t="n">
        <f aca="false">C33*10000+E33*100+H33-A33*1000</f>
        <v>11222</v>
      </c>
    </row>
    <row r="34" customFormat="false" ht="14.25" hidden="false" customHeight="false" outlineLevel="0" collapsed="false">
      <c r="B34" s="0" t="s">
        <v>16</v>
      </c>
      <c r="C34" s="0" t="n">
        <v>1</v>
      </c>
      <c r="D34" s="0" t="s">
        <v>17</v>
      </c>
      <c r="E34" s="0" t="n">
        <v>12</v>
      </c>
      <c r="G34" s="0" t="s">
        <v>208</v>
      </c>
      <c r="H34" s="0" t="n">
        <v>30</v>
      </c>
      <c r="I34" s="0" t="s">
        <v>247</v>
      </c>
      <c r="K34" s="0" t="str">
        <f aca="false">D34&amp;"_"&amp;G34&amp;"_"&amp;I34</f>
        <v>orná půda_letní úzkořádkové plodiny_mrkev</v>
      </c>
      <c r="L34" s="0" t="n">
        <f aca="false">C34*10000+E34*100+H34-A34*1000</f>
        <v>11230</v>
      </c>
    </row>
    <row r="35" customFormat="false" ht="14.25" hidden="false" customHeight="false" outlineLevel="0" collapsed="false">
      <c r="B35" s="0" t="s">
        <v>16</v>
      </c>
      <c r="C35" s="0" t="n">
        <v>1</v>
      </c>
      <c r="D35" s="0" t="s">
        <v>17</v>
      </c>
      <c r="E35" s="0" t="n">
        <v>13</v>
      </c>
      <c r="G35" s="0" t="s">
        <v>210</v>
      </c>
      <c r="H35" s="0" t="n">
        <v>4</v>
      </c>
      <c r="I35" s="0" t="s">
        <v>248</v>
      </c>
      <c r="K35" s="0" t="str">
        <f aca="false">D35&amp;"_"&amp;G35&amp;"_"&amp;I35</f>
        <v>orná půda_ozimé úzkořádkové plodiny_ječmen ozimý</v>
      </c>
      <c r="L35" s="0" t="n">
        <f aca="false">C35*10000+E35*100+H35-A35*1000</f>
        <v>11304</v>
      </c>
    </row>
    <row r="36" customFormat="false" ht="14.25" hidden="false" customHeight="false" outlineLevel="0" collapsed="false">
      <c r="B36" s="0" t="s">
        <v>16</v>
      </c>
      <c r="C36" s="0" t="n">
        <v>1</v>
      </c>
      <c r="D36" s="0" t="s">
        <v>17</v>
      </c>
      <c r="E36" s="0" t="n">
        <v>14</v>
      </c>
      <c r="G36" s="0" t="s">
        <v>210</v>
      </c>
      <c r="H36" s="0" t="n">
        <v>6</v>
      </c>
      <c r="I36" s="0" t="s">
        <v>249</v>
      </c>
      <c r="K36" s="0" t="str">
        <f aca="false">D36&amp;"_"&amp;G36&amp;"_"&amp;I36</f>
        <v>orná půda_ozimé úzkořádkové plodiny_pšenice ozimá</v>
      </c>
      <c r="L36" s="0" t="n">
        <f aca="false">C36*10000+E36*100+H36-A36*1000</f>
        <v>11406</v>
      </c>
    </row>
    <row r="37" customFormat="false" ht="14.25" hidden="false" customHeight="false" outlineLevel="0" collapsed="false">
      <c r="B37" s="0" t="s">
        <v>16</v>
      </c>
      <c r="C37" s="0" t="n">
        <v>1</v>
      </c>
      <c r="D37" s="0" t="s">
        <v>17</v>
      </c>
      <c r="E37" s="0" t="n">
        <v>15</v>
      </c>
      <c r="G37" s="0" t="s">
        <v>210</v>
      </c>
      <c r="H37" s="0" t="n">
        <v>24</v>
      </c>
      <c r="I37" s="0" t="s">
        <v>250</v>
      </c>
      <c r="K37" s="0" t="str">
        <f aca="false">D37&amp;"_"&amp;G37&amp;"_"&amp;I37</f>
        <v>orná půda_ozimé úzkořádkové plodiny_žito ozimé</v>
      </c>
      <c r="L37" s="0" t="n">
        <f aca="false">C37*10000+E37*100+H37-A37*1000</f>
        <v>11524</v>
      </c>
    </row>
    <row r="38" customFormat="false" ht="14.25" hidden="false" customHeight="false" outlineLevel="0" collapsed="false">
      <c r="B38" s="0" t="s">
        <v>16</v>
      </c>
      <c r="C38" s="0" t="n">
        <v>1</v>
      </c>
      <c r="D38" s="0" t="s">
        <v>17</v>
      </c>
      <c r="E38" s="0" t="n">
        <v>16</v>
      </c>
      <c r="G38" s="0" t="s">
        <v>210</v>
      </c>
      <c r="H38" s="0" t="n">
        <v>26</v>
      </c>
      <c r="I38" s="0" t="s">
        <v>251</v>
      </c>
      <c r="K38" s="0" t="str">
        <f aca="false">D38&amp;"_"&amp;G38&amp;"_"&amp;I38</f>
        <v>orná půda_ozimé úzkořádkové plodiny_oves ozimý</v>
      </c>
      <c r="L38" s="0" t="n">
        <f aca="false">C38*10000+E38*100+H38-A38*1000</f>
        <v>11626</v>
      </c>
    </row>
    <row r="39" customFormat="false" ht="14.25" hidden="false" customHeight="false" outlineLevel="0" collapsed="false">
      <c r="B39" s="0" t="s">
        <v>16</v>
      </c>
      <c r="C39" s="0" t="n">
        <v>1</v>
      </c>
      <c r="D39" s="0" t="s">
        <v>17</v>
      </c>
      <c r="E39" s="0" t="n">
        <v>17</v>
      </c>
      <c r="G39" s="0" t="s">
        <v>210</v>
      </c>
      <c r="H39" s="0" t="n">
        <v>11</v>
      </c>
      <c r="I39" s="0" t="s">
        <v>252</v>
      </c>
      <c r="K39" s="0" t="str">
        <f aca="false">D39&amp;"_"&amp;G39&amp;"_"&amp;I39</f>
        <v>orná půda_ozimé úzkořádkové plodiny_řepka ozimá</v>
      </c>
      <c r="L39" s="0" t="n">
        <f aca="false">C39*10000+E39*100+H39-A39*1000</f>
        <v>11711</v>
      </c>
    </row>
    <row r="40" customFormat="false" ht="14.25" hidden="false" customHeight="false" outlineLevel="0" collapsed="false">
      <c r="B40" s="0" t="s">
        <v>16</v>
      </c>
      <c r="C40" s="0" t="n">
        <v>1</v>
      </c>
      <c r="D40" s="0" t="s">
        <v>17</v>
      </c>
      <c r="E40" s="0" t="n">
        <v>18</v>
      </c>
      <c r="G40" s="0" t="s">
        <v>210</v>
      </c>
      <c r="H40" s="0" t="n">
        <v>9</v>
      </c>
      <c r="I40" s="0" t="s">
        <v>253</v>
      </c>
      <c r="K40" s="0" t="str">
        <f aca="false">D40&amp;"_"&amp;G40&amp;"_"&amp;I40</f>
        <v>orná půda_ozimé úzkořádkové plodiny_hořčice bílá</v>
      </c>
      <c r="L40" s="0" t="n">
        <f aca="false">C40*10000+E40*100+H40-A40*1000</f>
        <v>11809</v>
      </c>
    </row>
    <row r="41" customFormat="false" ht="14.25" hidden="false" customHeight="false" outlineLevel="0" collapsed="false">
      <c r="B41" s="0" t="s">
        <v>16</v>
      </c>
      <c r="C41" s="0" t="n">
        <v>1</v>
      </c>
      <c r="D41" s="0" t="s">
        <v>17</v>
      </c>
      <c r="E41" s="0" t="n">
        <v>19</v>
      </c>
      <c r="G41" s="0" t="s">
        <v>210</v>
      </c>
      <c r="H41" s="0" t="n">
        <v>14</v>
      </c>
      <c r="I41" s="0" t="s">
        <v>254</v>
      </c>
      <c r="K41" s="0" t="str">
        <f aca="false">D41&amp;"_"&amp;G41&amp;"_"&amp;I41</f>
        <v>orná půda_ozimé úzkořádkové plodiny_hrách polní ozimý</v>
      </c>
      <c r="L41" s="0" t="n">
        <f aca="false">C41*10000+E41*100+H41-A41*1000</f>
        <v>11914</v>
      </c>
    </row>
    <row r="42" customFormat="false" ht="14.25" hidden="false" customHeight="false" outlineLevel="0" collapsed="false">
      <c r="B42" s="0" t="s">
        <v>16</v>
      </c>
      <c r="C42" s="0" t="n">
        <v>1</v>
      </c>
      <c r="D42" s="0" t="s">
        <v>17</v>
      </c>
      <c r="E42" s="0" t="n">
        <v>20</v>
      </c>
      <c r="G42" s="0" t="s">
        <v>210</v>
      </c>
      <c r="H42" s="0" t="n">
        <v>28</v>
      </c>
      <c r="I42" s="0" t="s">
        <v>255</v>
      </c>
      <c r="K42" s="0" t="str">
        <f aca="false">D42&amp;"_"&amp;G42&amp;"_"&amp;I42</f>
        <v>orná půda_ozimé úzkořádkové plodiny_hrách rolní ozimý</v>
      </c>
      <c r="L42" s="0" t="n">
        <f aca="false">C42*10000+E42*100+H42-A42*1000</f>
        <v>12028</v>
      </c>
    </row>
    <row r="43" customFormat="false" ht="14.25" hidden="false" customHeight="false" outlineLevel="0" collapsed="false">
      <c r="B43" s="0" t="s">
        <v>16</v>
      </c>
      <c r="C43" s="0" t="n">
        <v>1</v>
      </c>
      <c r="D43" s="0" t="s">
        <v>17</v>
      </c>
      <c r="E43" s="0" t="n">
        <v>21</v>
      </c>
      <c r="G43" s="0" t="s">
        <v>210</v>
      </c>
      <c r="H43" s="0" t="n">
        <v>15</v>
      </c>
      <c r="I43" s="0" t="s">
        <v>256</v>
      </c>
      <c r="K43" s="0" t="str">
        <f aca="false">D43&amp;"_"&amp;G43&amp;"_"&amp;I43</f>
        <v>orná půda_ozimé úzkořádkové plodiny_svazenka</v>
      </c>
      <c r="L43" s="0" t="n">
        <f aca="false">C43*10000+E43*100+H43-A43*1000</f>
        <v>12115</v>
      </c>
    </row>
    <row r="44" customFormat="false" ht="14.25" hidden="false" customHeight="false" outlineLevel="0" collapsed="false">
      <c r="B44" s="0" t="s">
        <v>16</v>
      </c>
      <c r="C44" s="0" t="n">
        <v>1</v>
      </c>
      <c r="D44" s="0" t="s">
        <v>17</v>
      </c>
      <c r="E44" s="0" t="n">
        <v>22</v>
      </c>
      <c r="G44" s="0" t="s">
        <v>210</v>
      </c>
      <c r="H44" s="0" t="n">
        <v>19</v>
      </c>
      <c r="I44" s="0" t="s">
        <v>257</v>
      </c>
      <c r="K44" s="0" t="str">
        <f aca="false">D44&amp;"_"&amp;G44&amp;"_"&amp;I44</f>
        <v>orná půda_ozimé úzkořádkové plodiny_len setý</v>
      </c>
      <c r="L44" s="0" t="n">
        <f aca="false">C44*10000+E44*100+H44-A44*1000</f>
        <v>12219</v>
      </c>
    </row>
    <row r="45" customFormat="false" ht="14.25" hidden="false" customHeight="false" outlineLevel="0" collapsed="false">
      <c r="B45" s="0" t="s">
        <v>16</v>
      </c>
      <c r="C45" s="0" t="n">
        <v>1</v>
      </c>
      <c r="D45" s="0" t="s">
        <v>17</v>
      </c>
      <c r="E45" s="0" t="n">
        <v>14</v>
      </c>
      <c r="G45" s="0" t="s">
        <v>211</v>
      </c>
      <c r="H45" s="0" t="n">
        <v>17</v>
      </c>
      <c r="I45" s="0" t="s">
        <v>258</v>
      </c>
      <c r="K45" s="0" t="str">
        <f aca="false">D45&amp;"_"&amp;G45&amp;"_"&amp;I45</f>
        <v>orná půda_širokořádkové plodiny_brambory</v>
      </c>
      <c r="L45" s="0" t="n">
        <f aca="false">C45*10000+E45*100+H45-A45*1000</f>
        <v>11417</v>
      </c>
    </row>
    <row r="46" customFormat="false" ht="14.25" hidden="false" customHeight="false" outlineLevel="0" collapsed="false">
      <c r="B46" s="0" t="s">
        <v>16</v>
      </c>
      <c r="C46" s="0" t="n">
        <v>1</v>
      </c>
      <c r="D46" s="0" t="s">
        <v>17</v>
      </c>
      <c r="E46" s="0" t="n">
        <v>14</v>
      </c>
      <c r="G46" s="0" t="s">
        <v>211</v>
      </c>
      <c r="H46" s="0" t="n">
        <v>7</v>
      </c>
      <c r="I46" s="0" t="s">
        <v>259</v>
      </c>
      <c r="K46" s="0" t="str">
        <f aca="false">D46&amp;"_"&amp;G46&amp;"_"&amp;I46</f>
        <v>orná půda_širokořádkové plodiny_slunečnice</v>
      </c>
      <c r="L46" s="0" t="n">
        <f aca="false">C46*10000+E46*100+H46-A46*1000</f>
        <v>11407</v>
      </c>
    </row>
    <row r="47" customFormat="false" ht="14.25" hidden="false" customHeight="false" outlineLevel="0" collapsed="false">
      <c r="B47" s="0" t="s">
        <v>16</v>
      </c>
      <c r="C47" s="0" t="n">
        <v>1</v>
      </c>
      <c r="D47" s="0" t="s">
        <v>17</v>
      </c>
      <c r="E47" s="0" t="n">
        <v>14</v>
      </c>
      <c r="G47" s="0" t="s">
        <v>211</v>
      </c>
      <c r="H47" s="0" t="n">
        <v>12</v>
      </c>
      <c r="I47" s="0" t="s">
        <v>260</v>
      </c>
      <c r="K47" s="0" t="str">
        <f aca="false">D47&amp;"_"&amp;G47&amp;"_"&amp;I47</f>
        <v>orná půda_širokořádkové plodiny_kukuřice</v>
      </c>
      <c r="L47" s="0" t="n">
        <f aca="false">C47*10000+E47*100+H47-A47*1000</f>
        <v>11412</v>
      </c>
    </row>
    <row r="48" customFormat="false" ht="14.25" hidden="false" customHeight="false" outlineLevel="0" collapsed="false">
      <c r="B48" s="0" t="s">
        <v>16</v>
      </c>
      <c r="C48" s="0" t="n">
        <v>1</v>
      </c>
      <c r="D48" s="0" t="s">
        <v>17</v>
      </c>
      <c r="E48" s="0" t="n">
        <v>14</v>
      </c>
      <c r="G48" s="0" t="s">
        <v>211</v>
      </c>
      <c r="H48" s="0" t="n">
        <v>27</v>
      </c>
      <c r="I48" s="0" t="s">
        <v>261</v>
      </c>
      <c r="K48" s="0" t="str">
        <f aca="false">D48&amp;"_"&amp;G48&amp;"_"&amp;I48</f>
        <v>orná půda_širokořádkové plodiny_čirok</v>
      </c>
      <c r="L48" s="0" t="n">
        <f aca="false">C48*10000+E48*100+H48-A48*1000</f>
        <v>11427</v>
      </c>
    </row>
    <row r="49" customFormat="false" ht="14.25" hidden="false" customHeight="false" outlineLevel="0" collapsed="false">
      <c r="B49" s="0" t="s">
        <v>16</v>
      </c>
      <c r="C49" s="0" t="n">
        <v>1</v>
      </c>
      <c r="D49" s="0" t="s">
        <v>17</v>
      </c>
      <c r="E49" s="0" t="n">
        <v>14</v>
      </c>
      <c r="G49" s="0" t="s">
        <v>211</v>
      </c>
      <c r="H49" s="0" t="n">
        <v>31</v>
      </c>
      <c r="I49" s="0" t="s">
        <v>262</v>
      </c>
      <c r="K49" s="0" t="str">
        <f aca="false">D49&amp;"_"&amp;G49&amp;"_"&amp;I49</f>
        <v>orná půda_širokořádkové plodiny_řepa</v>
      </c>
      <c r="L49" s="0" t="n">
        <f aca="false">C49*10000+E49*100+H49-A49*1000</f>
        <v>11431</v>
      </c>
    </row>
    <row r="50" customFormat="false" ht="14.25" hidden="false" customHeight="false" outlineLevel="0" collapsed="false">
      <c r="B50" s="0" t="s">
        <v>16</v>
      </c>
      <c r="C50" s="0" t="n">
        <v>1</v>
      </c>
      <c r="D50" s="0" t="s">
        <v>17</v>
      </c>
      <c r="E50" s="0" t="n">
        <v>15</v>
      </c>
      <c r="G50" s="0" t="s">
        <v>263</v>
      </c>
      <c r="H50" s="0" t="n">
        <v>13</v>
      </c>
      <c r="I50" s="0" t="s">
        <v>264</v>
      </c>
      <c r="K50" s="0" t="str">
        <f aca="false">D50&amp;"_"&amp;G50&amp;"_"&amp;I50</f>
        <v>orná půda_víceleté pícniny_vojtěžka</v>
      </c>
      <c r="L50" s="0" t="n">
        <f aca="false">C50*10000+E50*100+H50-A50*1000</f>
        <v>11513</v>
      </c>
    </row>
    <row r="51" customFormat="false" ht="14.25" hidden="false" customHeight="false" outlineLevel="0" collapsed="false">
      <c r="B51" s="0" t="s">
        <v>16</v>
      </c>
      <c r="C51" s="0" t="n">
        <v>1</v>
      </c>
      <c r="D51" s="0" t="s">
        <v>17</v>
      </c>
      <c r="E51" s="0" t="n">
        <v>15</v>
      </c>
      <c r="G51" s="0" t="s">
        <v>263</v>
      </c>
      <c r="H51" s="0" t="n">
        <v>32</v>
      </c>
      <c r="I51" s="0" t="s">
        <v>265</v>
      </c>
      <c r="K51" s="0" t="str">
        <f aca="false">D51&amp;"_"&amp;G51&amp;"_"&amp;I51</f>
        <v>orná půda_víceleté pícniny_jetel</v>
      </c>
      <c r="L51" s="0" t="n">
        <f aca="false">C51*10000+E51*100+H51-A51*1000</f>
        <v>11532</v>
      </c>
    </row>
    <row r="52" customFormat="false" ht="14.25" hidden="false" customHeight="false" outlineLevel="0" collapsed="false">
      <c r="B52" s="0" t="s">
        <v>16</v>
      </c>
      <c r="C52" s="0" t="n">
        <v>1</v>
      </c>
      <c r="D52" s="0" t="s">
        <v>17</v>
      </c>
      <c r="E52" s="0" t="n">
        <v>15</v>
      </c>
      <c r="G52" s="0" t="s">
        <v>263</v>
      </c>
      <c r="H52" s="0" t="n">
        <v>23</v>
      </c>
      <c r="I52" s="0" t="s">
        <v>266</v>
      </c>
      <c r="K52" s="0" t="str">
        <f aca="false">D52&amp;"_"&amp;G52&amp;"_"&amp;I52</f>
        <v>orná půda_víceleté pícniny_jílek vytrvalý</v>
      </c>
      <c r="L52" s="0" t="n">
        <f aca="false">C52*10000+E52*100+H52-A52*1000</f>
        <v>11523</v>
      </c>
    </row>
    <row r="53" s="19" customFormat="true" ht="15" hidden="false" customHeight="true" outlineLevel="0" collapsed="false">
      <c r="A53" s="19" t="n">
        <v>2</v>
      </c>
      <c r="B53" s="19" t="s">
        <v>27</v>
      </c>
      <c r="C53" s="19" t="n">
        <v>2</v>
      </c>
      <c r="D53" s="19" t="s">
        <v>28</v>
      </c>
      <c r="E53" s="19" t="n">
        <v>20</v>
      </c>
      <c r="F53" s="19" t="s">
        <v>202</v>
      </c>
      <c r="G53" s="19" t="s">
        <v>203</v>
      </c>
      <c r="K53" s="19" t="str">
        <f aca="false">D53&amp;"_"&amp;G53&amp;"_"&amp;I53</f>
        <v>travní porost_bez dalšího určení_</v>
      </c>
      <c r="L53" s="19" t="n">
        <f aca="false">C53*10000+E53*100+H53-A53*1000</f>
        <v>20000</v>
      </c>
      <c r="M53" s="19" t="s">
        <v>213</v>
      </c>
      <c r="N53" s="20" t="n">
        <v>52</v>
      </c>
      <c r="O53" s="20" t="n">
        <v>62</v>
      </c>
      <c r="P53" s="20" t="n">
        <v>75</v>
      </c>
      <c r="Q53" s="20" t="n">
        <v>81</v>
      </c>
      <c r="V53" s="21" t="n">
        <v>231</v>
      </c>
      <c r="W53" s="22"/>
      <c r="X53" s="23" t="n">
        <v>0.275</v>
      </c>
      <c r="Y53" s="23" t="n">
        <v>1.1</v>
      </c>
      <c r="Z53" s="23" t="n">
        <v>0.4</v>
      </c>
      <c r="AA53" s="23" t="n">
        <v>7</v>
      </c>
    </row>
    <row r="54" s="24" customFormat="true" ht="14.25" hidden="false" customHeight="false" outlineLevel="0" collapsed="false">
      <c r="B54" s="24" t="s">
        <v>27</v>
      </c>
      <c r="C54" s="24" t="n">
        <v>2</v>
      </c>
      <c r="D54" s="24" t="s">
        <v>28</v>
      </c>
      <c r="E54" s="24" t="n">
        <v>21</v>
      </c>
      <c r="G54" s="24" t="s">
        <v>267</v>
      </c>
      <c r="K54" s="24" t="str">
        <f aca="false">D54&amp;"_"&amp;G54&amp;"_"&amp;I54</f>
        <v>travní porost_intenzivní pastviny -  špatné hydrologické podmínky_</v>
      </c>
      <c r="L54" s="24" t="n">
        <f aca="false">C54*10000+E54*100+H54-A54*1000</f>
        <v>22100</v>
      </c>
      <c r="M54" s="24" t="s">
        <v>268</v>
      </c>
      <c r="N54" s="24" t="n">
        <v>68</v>
      </c>
      <c r="O54" s="24" t="n">
        <v>79</v>
      </c>
      <c r="P54" s="24" t="n">
        <v>86</v>
      </c>
      <c r="Q54" s="24" t="n">
        <v>89</v>
      </c>
      <c r="V54" s="25"/>
      <c r="W54" s="26"/>
    </row>
    <row r="55" s="24" customFormat="true" ht="14.25" hidden="false" customHeight="false" outlineLevel="0" collapsed="false">
      <c r="B55" s="24" t="s">
        <v>27</v>
      </c>
      <c r="C55" s="24" t="n">
        <v>2</v>
      </c>
      <c r="D55" s="24" t="s">
        <v>28</v>
      </c>
      <c r="E55" s="24" t="n">
        <v>22</v>
      </c>
      <c r="G55" s="24" t="s">
        <v>269</v>
      </c>
      <c r="K55" s="24" t="str">
        <f aca="false">D55&amp;"_"&amp;G55&amp;"_"&amp;I55</f>
        <v>travní porost_extenzivní pastviny a louky - dobré hydrologické podmínky_</v>
      </c>
      <c r="L55" s="24" t="n">
        <f aca="false">C55*10000+E55*100+H55-A55*1000</f>
        <v>22200</v>
      </c>
      <c r="M55" s="24" t="s">
        <v>215</v>
      </c>
      <c r="N55" s="24" t="n">
        <v>39</v>
      </c>
      <c r="O55" s="24" t="n">
        <v>61</v>
      </c>
      <c r="P55" s="24" t="n">
        <v>74</v>
      </c>
      <c r="Q55" s="24" t="n">
        <v>80</v>
      </c>
      <c r="V55" s="25"/>
      <c r="W55" s="26"/>
    </row>
    <row r="56" s="24" customFormat="true" ht="14.25" hidden="false" customHeight="false" outlineLevel="0" collapsed="false">
      <c r="B56" s="24" t="s">
        <v>27</v>
      </c>
      <c r="C56" s="24" t="n">
        <v>2</v>
      </c>
      <c r="D56" s="24" t="s">
        <v>28</v>
      </c>
      <c r="E56" s="24" t="n">
        <v>23</v>
      </c>
      <c r="G56" s="24" t="s">
        <v>270</v>
      </c>
      <c r="K56" s="24" t="str">
        <f aca="false">D56&amp;"_"&amp;G56&amp;"_"&amp;I56</f>
        <v>travní porost_travní porost se stromy_</v>
      </c>
      <c r="L56" s="24" t="n">
        <f aca="false">C56*10000+E56*100+H56-A56*1000</f>
        <v>22300</v>
      </c>
      <c r="M56" s="24" t="s">
        <v>215</v>
      </c>
      <c r="N56" s="20" t="n">
        <v>30</v>
      </c>
      <c r="O56" s="20" t="n">
        <v>50</v>
      </c>
      <c r="P56" s="20" t="n">
        <v>60</v>
      </c>
      <c r="Q56" s="20" t="n">
        <v>67</v>
      </c>
      <c r="V56" s="25"/>
      <c r="W56" s="26"/>
    </row>
    <row r="57" s="24" customFormat="true" ht="14.25" hidden="false" customHeight="false" outlineLevel="0" collapsed="false">
      <c r="B57" s="24" t="s">
        <v>27</v>
      </c>
      <c r="C57" s="24" t="n">
        <v>2</v>
      </c>
      <c r="D57" s="24" t="s">
        <v>28</v>
      </c>
      <c r="E57" s="24" t="n">
        <v>32</v>
      </c>
      <c r="G57" s="24" t="s">
        <v>271</v>
      </c>
      <c r="K57" s="24" t="str">
        <f aca="false">D57&amp;"_"&amp;G57&amp;"_"&amp;I57</f>
        <v>travní porost_travní kultury na mělkých půdách (horské louky, vrchoviště vřesoviště) - nasycené půdy, špatné hydrologické podmínky_</v>
      </c>
      <c r="L57" s="24" t="n">
        <f aca="false">C57*10000+E57*100+H57-A57*1000</f>
        <v>23200</v>
      </c>
      <c r="M57" s="24" t="s">
        <v>213</v>
      </c>
      <c r="N57" s="20" t="n">
        <v>77</v>
      </c>
      <c r="O57" s="20" t="n">
        <v>86</v>
      </c>
      <c r="P57" s="20" t="n">
        <v>91</v>
      </c>
      <c r="Q57" s="20" t="n">
        <v>94</v>
      </c>
      <c r="V57" s="25" t="n">
        <v>322</v>
      </c>
      <c r="W57" s="26"/>
      <c r="AC57" s="27"/>
    </row>
    <row r="58" s="24" customFormat="true" ht="14.25" hidden="false" customHeight="false" outlineLevel="0" collapsed="false">
      <c r="B58" s="24" t="s">
        <v>27</v>
      </c>
      <c r="C58" s="24" t="n">
        <v>2</v>
      </c>
      <c r="D58" s="24" t="s">
        <v>28</v>
      </c>
      <c r="E58" s="24" t="n">
        <v>99</v>
      </c>
      <c r="G58" s="24" t="s">
        <v>233</v>
      </c>
      <c r="K58" s="24" t="str">
        <f aca="false">D58&amp;"_"&amp;G58&amp;"_"&amp;I58</f>
        <v>travní porost_CORINE_</v>
      </c>
      <c r="L58" s="24" t="n">
        <f aca="false">C58*10000+E58*100+H58-A58*1000</f>
        <v>29900</v>
      </c>
      <c r="N58" s="24" t="n">
        <v>49</v>
      </c>
      <c r="O58" s="24" t="n">
        <v>69</v>
      </c>
      <c r="P58" s="24" t="n">
        <v>79</v>
      </c>
      <c r="Q58" s="24" t="n">
        <v>84</v>
      </c>
      <c r="V58" s="25" t="n">
        <v>321</v>
      </c>
      <c r="W58" s="26"/>
    </row>
    <row r="59" s="19" customFormat="true" ht="14.25" hidden="false" customHeight="false" outlineLevel="0" collapsed="false">
      <c r="A59" s="19" t="n">
        <v>3</v>
      </c>
      <c r="B59" s="19" t="s">
        <v>30</v>
      </c>
      <c r="C59" s="19" t="n">
        <v>3</v>
      </c>
      <c r="D59" s="19" t="s">
        <v>31</v>
      </c>
      <c r="E59" s="19" t="n">
        <v>30</v>
      </c>
      <c r="F59" s="19" t="s">
        <v>202</v>
      </c>
      <c r="G59" s="19" t="s">
        <v>203</v>
      </c>
      <c r="K59" s="19" t="str">
        <f aca="false">D59&amp;"_"&amp;G59&amp;"_"&amp;I59</f>
        <v>lesní porost_bez dalšího určení_</v>
      </c>
      <c r="L59" s="19" t="n">
        <f aca="false">C59*10000+E59*100+H59-A59*1000</f>
        <v>30000</v>
      </c>
      <c r="N59" s="19" t="n">
        <v>42</v>
      </c>
      <c r="O59" s="19" t="n">
        <v>61</v>
      </c>
      <c r="P59" s="19" t="n">
        <v>72</v>
      </c>
      <c r="Q59" s="19" t="n">
        <v>78</v>
      </c>
      <c r="V59" s="21"/>
      <c r="W59" s="22"/>
      <c r="X59" s="28" t="n">
        <v>0.4</v>
      </c>
      <c r="Y59" s="28" t="n">
        <v>3</v>
      </c>
      <c r="Z59" s="28" t="n">
        <v>0.62272727273</v>
      </c>
      <c r="AA59" s="28" t="n">
        <v>9.45454545455</v>
      </c>
    </row>
    <row r="60" s="24" customFormat="true" ht="14.25" hidden="false" customHeight="false" outlineLevel="0" collapsed="false">
      <c r="B60" s="24" t="s">
        <v>30</v>
      </c>
      <c r="C60" s="24" t="n">
        <v>3</v>
      </c>
      <c r="D60" s="24" t="s">
        <v>31</v>
      </c>
      <c r="E60" s="24" t="n">
        <v>31</v>
      </c>
      <c r="F60" s="24" t="s">
        <v>202</v>
      </c>
      <c r="G60" s="20" t="s">
        <v>34</v>
      </c>
      <c r="K60" s="24" t="str">
        <f aca="false">D60&amp;"_"&amp;G60&amp;"_"&amp;I60</f>
        <v>lesní porost_lesní porost listnatý (střední hydrologické podmínky)_</v>
      </c>
      <c r="L60" s="24" t="n">
        <f aca="false">C60*10000+E60*100+H60-A60*1000</f>
        <v>33100</v>
      </c>
      <c r="M60" s="24" t="s">
        <v>272</v>
      </c>
      <c r="N60" s="24" t="n">
        <f aca="false">(N61+N62)/2</f>
        <v>40.5</v>
      </c>
      <c r="O60" s="24" t="n">
        <f aca="false">(O61+O62)/2</f>
        <v>59.5</v>
      </c>
      <c r="P60" s="24" t="n">
        <f aca="false">(P61+P62)/2</f>
        <v>69.5</v>
      </c>
      <c r="Q60" s="24" t="n">
        <f aca="false">(Q61+Q62)/2</f>
        <v>76</v>
      </c>
      <c r="V60" s="25"/>
      <c r="W60" s="26"/>
      <c r="X60" s="23" t="n">
        <v>0.6</v>
      </c>
      <c r="Y60" s="23" t="n">
        <v>4</v>
      </c>
      <c r="Z60" s="28" t="n">
        <v>0.62272727273</v>
      </c>
      <c r="AA60" s="23" t="n">
        <v>10.5</v>
      </c>
    </row>
    <row r="61" s="24" customFormat="true" ht="14.25" hidden="false" customHeight="false" outlineLevel="0" collapsed="false">
      <c r="B61" s="24" t="s">
        <v>30</v>
      </c>
      <c r="C61" s="24" t="n">
        <v>3</v>
      </c>
      <c r="D61" s="24" t="s">
        <v>31</v>
      </c>
      <c r="E61" s="24" t="n">
        <v>32</v>
      </c>
      <c r="F61" s="24" t="s">
        <v>202</v>
      </c>
      <c r="G61" s="20" t="s">
        <v>36</v>
      </c>
      <c r="K61" s="24" t="str">
        <f aca="false">D61&amp;"_"&amp;G61&amp;"_"&amp;I61</f>
        <v>lesní porost_lesní porost jehličnatý (špatné hydrologické podmínky)_</v>
      </c>
      <c r="L61" s="24" t="n">
        <f aca="false">C61*10000+E61*100+H61-A61*1000</f>
        <v>33200</v>
      </c>
      <c r="M61" s="24" t="s">
        <v>273</v>
      </c>
      <c r="N61" s="24" t="n">
        <v>51</v>
      </c>
      <c r="O61" s="24" t="n">
        <v>69</v>
      </c>
      <c r="P61" s="24" t="n">
        <v>79</v>
      </c>
      <c r="Q61" s="24" t="n">
        <v>85</v>
      </c>
      <c r="V61" s="25"/>
      <c r="W61" s="26"/>
      <c r="X61" s="23" t="n">
        <v>0.35</v>
      </c>
      <c r="Y61" s="23" t="n">
        <v>3</v>
      </c>
      <c r="Z61" s="28" t="n">
        <v>0.62272727273</v>
      </c>
      <c r="AA61" s="23" t="n">
        <v>6.5</v>
      </c>
    </row>
    <row r="62" s="24" customFormat="true" ht="14.25" hidden="false" customHeight="false" outlineLevel="0" collapsed="false">
      <c r="B62" s="24" t="s">
        <v>30</v>
      </c>
      <c r="C62" s="24" t="n">
        <v>3</v>
      </c>
      <c r="D62" s="24" t="s">
        <v>31</v>
      </c>
      <c r="E62" s="24" t="n">
        <v>33</v>
      </c>
      <c r="F62" s="24" t="s">
        <v>202</v>
      </c>
      <c r="G62" s="20" t="s">
        <v>38</v>
      </c>
      <c r="K62" s="24" t="str">
        <f aca="false">D62&amp;"_"&amp;G62&amp;"_"&amp;I62</f>
        <v>lesní porost_lesní porost smíšený (dobré hydrologické podmínky)_</v>
      </c>
      <c r="L62" s="24" t="n">
        <f aca="false">C62*10000+E62*100+H62-A62*1000</f>
        <v>33300</v>
      </c>
      <c r="M62" s="24" t="s">
        <v>274</v>
      </c>
      <c r="N62" s="24" t="n">
        <v>30</v>
      </c>
      <c r="O62" s="24" t="n">
        <v>50</v>
      </c>
      <c r="P62" s="24" t="n">
        <v>60</v>
      </c>
      <c r="Q62" s="24" t="n">
        <v>67</v>
      </c>
      <c r="V62" s="25"/>
      <c r="W62" s="26"/>
      <c r="X62" s="23" t="n">
        <v>0.8</v>
      </c>
      <c r="Y62" s="23" t="n">
        <v>4.5</v>
      </c>
      <c r="Z62" s="23" t="n">
        <v>0.8</v>
      </c>
      <c r="AA62" s="23" t="n">
        <v>15</v>
      </c>
    </row>
    <row r="63" s="24" customFormat="true" ht="14.25" hidden="false" customHeight="false" outlineLevel="0" collapsed="false">
      <c r="B63" s="24" t="s">
        <v>30</v>
      </c>
      <c r="C63" s="24" t="n">
        <v>3</v>
      </c>
      <c r="D63" s="24" t="s">
        <v>31</v>
      </c>
      <c r="E63" s="24" t="n">
        <v>34</v>
      </c>
      <c r="F63" s="24" t="s">
        <v>202</v>
      </c>
      <c r="G63" s="24" t="s">
        <v>275</v>
      </c>
      <c r="K63" s="24" t="str">
        <f aca="false">D63&amp;"_"&amp;G63&amp;"_"&amp;I63</f>
        <v>lesní porost_lesní porost neurčený_</v>
      </c>
      <c r="L63" s="24" t="n">
        <f aca="false">C63*10000+E63*100+H63-A63*1000</f>
        <v>33400</v>
      </c>
      <c r="M63" s="24" t="s">
        <v>213</v>
      </c>
      <c r="N63" s="20" t="n">
        <v>42</v>
      </c>
      <c r="O63" s="20" t="n">
        <v>61</v>
      </c>
      <c r="P63" s="20" t="n">
        <v>72</v>
      </c>
      <c r="Q63" s="20" t="n">
        <v>78</v>
      </c>
      <c r="V63" s="25"/>
      <c r="W63" s="26"/>
    </row>
    <row r="64" s="24" customFormat="true" ht="14.25" hidden="false" customHeight="false" outlineLevel="0" collapsed="false">
      <c r="B64" s="24" t="s">
        <v>30</v>
      </c>
      <c r="C64" s="24" t="n">
        <v>3</v>
      </c>
      <c r="D64" s="24" t="s">
        <v>31</v>
      </c>
      <c r="E64" s="24" t="n">
        <v>35</v>
      </c>
      <c r="G64" s="24" t="s">
        <v>40</v>
      </c>
      <c r="K64" s="24" t="str">
        <f aca="false">D64&amp;"_"&amp;G64&amp;"_"&amp;I64</f>
        <v>lesní porost_lesní porost křovinatý_</v>
      </c>
      <c r="L64" s="24" t="n">
        <f aca="false">C64*10000+E64*100+H64-A64*1000</f>
        <v>33500</v>
      </c>
      <c r="M64" s="20" t="s">
        <v>274</v>
      </c>
      <c r="N64" s="24" t="n">
        <v>30</v>
      </c>
      <c r="O64" s="24" t="n">
        <v>50</v>
      </c>
      <c r="P64" s="24" t="n">
        <v>60</v>
      </c>
      <c r="Q64" s="24" t="n">
        <v>67</v>
      </c>
      <c r="V64" s="25"/>
      <c r="W64" s="26"/>
      <c r="X64" s="23" t="n">
        <v>0.8</v>
      </c>
      <c r="Y64" s="23" t="n">
        <v>3</v>
      </c>
      <c r="Z64" s="23" t="n">
        <v>0.6</v>
      </c>
      <c r="AA64" s="23" t="n">
        <v>15</v>
      </c>
    </row>
    <row r="65" s="24" customFormat="true" ht="14.25" hidden="false" customHeight="false" outlineLevel="0" collapsed="false">
      <c r="B65" s="24" t="s">
        <v>30</v>
      </c>
      <c r="C65" s="24" t="n">
        <v>3</v>
      </c>
      <c r="D65" s="24" t="s">
        <v>31</v>
      </c>
      <c r="E65" s="24" t="n">
        <v>36</v>
      </c>
      <c r="F65" s="24" t="s">
        <v>202</v>
      </c>
      <c r="G65" s="24" t="s">
        <v>276</v>
      </c>
      <c r="K65" s="24" t="str">
        <f aca="false">D65&amp;"_"&amp;G65&amp;"_"&amp;I65</f>
        <v>lesní porost_lesni porost s kleci_</v>
      </c>
      <c r="L65" s="24" t="n">
        <f aca="false">C65*10000+E65*100+H65-A65*1000</f>
        <v>33600</v>
      </c>
      <c r="M65" s="24" t="s">
        <v>213</v>
      </c>
      <c r="N65" s="20" t="n">
        <v>35</v>
      </c>
      <c r="O65" s="20" t="n">
        <v>55</v>
      </c>
      <c r="P65" s="20" t="n">
        <v>67</v>
      </c>
      <c r="Q65" s="20" t="n">
        <v>75</v>
      </c>
      <c r="V65" s="25"/>
      <c r="W65" s="26"/>
    </row>
    <row r="66" s="24" customFormat="true" ht="15.75" hidden="false" customHeight="true" outlineLevel="0" collapsed="false">
      <c r="B66" s="24" t="s">
        <v>30</v>
      </c>
      <c r="C66" s="24" t="n">
        <v>3</v>
      </c>
      <c r="D66" s="24" t="s">
        <v>31</v>
      </c>
      <c r="E66" s="24" t="n">
        <v>41</v>
      </c>
      <c r="G66" s="24" t="s">
        <v>277</v>
      </c>
      <c r="K66" s="24" t="str">
        <f aca="false">D66&amp;"_"&amp;G66&amp;"_"&amp;I66</f>
        <v>lesní porost_školka a rychle rostoucí dřeviny_</v>
      </c>
      <c r="L66" s="24" t="n">
        <f aca="false">C66*10000+E66*100+H66-A66*1000</f>
        <v>34100</v>
      </c>
      <c r="M66" s="24" t="s">
        <v>278</v>
      </c>
      <c r="N66" s="20" t="n">
        <v>48</v>
      </c>
      <c r="O66" s="20" t="n">
        <v>67</v>
      </c>
      <c r="P66" s="24" t="n">
        <v>77</v>
      </c>
      <c r="Q66" s="20" t="n">
        <v>83</v>
      </c>
      <c r="V66" s="25"/>
      <c r="W66" s="26"/>
    </row>
    <row r="67" s="24" customFormat="true" ht="15.75" hidden="false" customHeight="true" outlineLevel="0" collapsed="false">
      <c r="B67" s="24" t="s">
        <v>30</v>
      </c>
      <c r="C67" s="24" t="n">
        <v>3</v>
      </c>
      <c r="D67" s="24" t="s">
        <v>31</v>
      </c>
      <c r="E67" s="24" t="n">
        <v>51</v>
      </c>
      <c r="G67" s="24" t="s">
        <v>279</v>
      </c>
      <c r="K67" s="24" t="str">
        <f aca="false">D67&amp;"_"&amp;G67&amp;"_"&amp;I67</f>
        <v>lesní porost_lesní porost dobré hydrologické podmínky_</v>
      </c>
      <c r="L67" s="24" t="n">
        <f aca="false">C67*10000+E67*100+H67-A67*1000</f>
        <v>35100</v>
      </c>
      <c r="M67" s="24" t="s">
        <v>274</v>
      </c>
      <c r="N67" s="24" t="n">
        <v>30</v>
      </c>
      <c r="O67" s="24" t="n">
        <v>50</v>
      </c>
      <c r="P67" s="24" t="n">
        <v>60</v>
      </c>
      <c r="Q67" s="24" t="n">
        <v>67</v>
      </c>
      <c r="V67" s="25"/>
      <c r="W67" s="26"/>
    </row>
    <row r="68" s="24" customFormat="true" ht="15.75" hidden="false" customHeight="true" outlineLevel="0" collapsed="false">
      <c r="B68" s="24" t="s">
        <v>30</v>
      </c>
      <c r="C68" s="24" t="n">
        <v>3</v>
      </c>
      <c r="D68" s="24" t="s">
        <v>31</v>
      </c>
      <c r="E68" s="24" t="n">
        <v>52</v>
      </c>
      <c r="G68" s="24" t="s">
        <v>280</v>
      </c>
      <c r="K68" s="24" t="str">
        <f aca="false">D68&amp;"_"&amp;G68&amp;"_"&amp;I68</f>
        <v>lesní porost_lesní porost středí hydrologické podmínky_</v>
      </c>
      <c r="L68" s="24" t="n">
        <f aca="false">C68*10000+E68*100+H68-A68*1000</f>
        <v>35200</v>
      </c>
      <c r="M68" s="24" t="s">
        <v>272</v>
      </c>
      <c r="N68" s="29" t="n">
        <f aca="false">(N69+N70)/2</f>
        <v>55.5</v>
      </c>
      <c r="O68" s="29" t="n">
        <f aca="false">(O69+O70)/2</f>
        <v>70.5</v>
      </c>
      <c r="P68" s="29" t="n">
        <f aca="false">(P69+P70)/2</f>
        <v>79.5</v>
      </c>
      <c r="Q68" s="29" t="n">
        <f aca="false">(Q69+Q70)/2</f>
        <v>84.5</v>
      </c>
      <c r="V68" s="25"/>
      <c r="W68" s="26"/>
    </row>
    <row r="69" s="24" customFormat="true" ht="15.75" hidden="false" customHeight="true" outlineLevel="0" collapsed="false">
      <c r="B69" s="24" t="s">
        <v>30</v>
      </c>
      <c r="C69" s="24" t="n">
        <v>3</v>
      </c>
      <c r="D69" s="24" t="s">
        <v>31</v>
      </c>
      <c r="E69" s="24" t="n">
        <v>52</v>
      </c>
      <c r="G69" s="24" t="s">
        <v>281</v>
      </c>
      <c r="K69" s="24" t="str">
        <f aca="false">D69&amp;"_"&amp;G69&amp;"_"&amp;I69</f>
        <v>lesní porost_lesní porost špatné hydrologické podmínky_</v>
      </c>
      <c r="L69" s="24" t="n">
        <f aca="false">C69*10000+E69*100+H69-A69*1000</f>
        <v>35200</v>
      </c>
      <c r="M69" s="24" t="s">
        <v>273</v>
      </c>
      <c r="N69" s="24" t="n">
        <v>51</v>
      </c>
      <c r="O69" s="24" t="n">
        <v>69</v>
      </c>
      <c r="P69" s="24" t="n">
        <v>79</v>
      </c>
      <c r="Q69" s="24" t="n">
        <v>85</v>
      </c>
      <c r="V69" s="25"/>
      <c r="W69" s="26"/>
    </row>
    <row r="70" customFormat="false" ht="14.25" hidden="false" customHeight="false" outlineLevel="0" collapsed="false">
      <c r="B70" s="0" t="s">
        <v>30</v>
      </c>
      <c r="C70" s="0" t="n">
        <v>3</v>
      </c>
      <c r="D70" s="0" t="s">
        <v>31</v>
      </c>
      <c r="E70" s="0" t="n">
        <v>31</v>
      </c>
      <c r="G70" s="0" t="s">
        <v>282</v>
      </c>
      <c r="H70" s="0" t="n">
        <v>1</v>
      </c>
      <c r="I70" s="0" t="s">
        <v>283</v>
      </c>
      <c r="K70" s="0" t="str">
        <f aca="false">D70&amp;"_"&amp;G70&amp;"_"&amp;I70</f>
        <v>lesní porost_lesní porost listnatý_nově založený</v>
      </c>
      <c r="L70" s="0" t="n">
        <f aca="false">C70*10000+E70*100+H70-A70*1000</f>
        <v>33101</v>
      </c>
      <c r="N70" s="0" t="n">
        <v>60</v>
      </c>
      <c r="O70" s="0" t="n">
        <v>72</v>
      </c>
      <c r="P70" s="0" t="n">
        <v>80</v>
      </c>
      <c r="Q70" s="0" t="n">
        <v>84</v>
      </c>
    </row>
    <row r="71" customFormat="false" ht="14.25" hidden="false" customHeight="false" outlineLevel="0" collapsed="false">
      <c r="B71" s="0" t="s">
        <v>30</v>
      </c>
      <c r="C71" s="0" t="n">
        <v>3</v>
      </c>
      <c r="D71" s="0" t="s">
        <v>31</v>
      </c>
      <c r="E71" s="0" t="n">
        <v>31</v>
      </c>
      <c r="G71" s="0" t="s">
        <v>282</v>
      </c>
      <c r="H71" s="0" t="n">
        <v>2</v>
      </c>
      <c r="I71" s="0" t="s">
        <v>284</v>
      </c>
      <c r="K71" s="0" t="str">
        <f aca="false">D71&amp;"_"&amp;G71&amp;"_"&amp;I71</f>
        <v>lesní porost_lesní porost listnatý_mladý</v>
      </c>
      <c r="L71" s="0" t="n">
        <f aca="false">C71*10000+E71*100+H71-A71*1000</f>
        <v>33102</v>
      </c>
      <c r="N71" s="0" t="n">
        <f aca="false">(N70-N73)*0.5+N73</f>
        <v>50.25</v>
      </c>
      <c r="O71" s="0" t="n">
        <f aca="false">(O70-O73)*0.5+O73</f>
        <v>65.75</v>
      </c>
      <c r="P71" s="0" t="n">
        <f aca="false">(P70-P73)*0.5+P73</f>
        <v>74.75</v>
      </c>
      <c r="Q71" s="0" t="n">
        <f aca="false">(Q70-Q73)*0.5+Q73</f>
        <v>80</v>
      </c>
    </row>
    <row r="72" customFormat="false" ht="14.25" hidden="false" customHeight="false" outlineLevel="0" collapsed="false">
      <c r="B72" s="0" t="s">
        <v>30</v>
      </c>
      <c r="C72" s="0" t="n">
        <v>3</v>
      </c>
      <c r="D72" s="0" t="s">
        <v>31</v>
      </c>
      <c r="E72" s="0" t="n">
        <v>31</v>
      </c>
      <c r="G72" s="0" t="s">
        <v>282</v>
      </c>
      <c r="H72" s="0" t="n">
        <v>3</v>
      </c>
      <c r="I72" s="0" t="s">
        <v>285</v>
      </c>
      <c r="K72" s="0" t="str">
        <f aca="false">D72&amp;"_"&amp;G72&amp;"_"&amp;I72</f>
        <v>lesní porost_lesní porost listnatý_částečně zapojený</v>
      </c>
      <c r="L72" s="0" t="n">
        <f aca="false">C72*10000+E72*100+H72-A72*1000</f>
        <v>33103</v>
      </c>
      <c r="N72" s="0" t="n">
        <f aca="false">(N70-N73)*0.25+N73</f>
        <v>45.375</v>
      </c>
      <c r="O72" s="0" t="n">
        <f aca="false">(O70-O73)*0.25+O73</f>
        <v>62.625</v>
      </c>
      <c r="P72" s="0" t="n">
        <f aca="false">(P70-P73)*0.25+P73</f>
        <v>72.125</v>
      </c>
      <c r="Q72" s="0" t="n">
        <f aca="false">(Q70-Q73)*0.25+Q73</f>
        <v>78</v>
      </c>
      <c r="V72" s="16" t="s">
        <v>286</v>
      </c>
    </row>
    <row r="73" customFormat="false" ht="14.25" hidden="false" customHeight="false" outlineLevel="0" collapsed="false">
      <c r="B73" s="0" t="s">
        <v>30</v>
      </c>
      <c r="C73" s="0" t="n">
        <v>3</v>
      </c>
      <c r="D73" s="0" t="s">
        <v>31</v>
      </c>
      <c r="E73" s="0" t="n">
        <v>31</v>
      </c>
      <c r="G73" s="0" t="s">
        <v>282</v>
      </c>
      <c r="H73" s="0" t="n">
        <v>4</v>
      </c>
      <c r="I73" s="0" t="s">
        <v>287</v>
      </c>
      <c r="K73" s="0" t="str">
        <f aca="false">D73&amp;"_"&amp;G73&amp;"_"&amp;I73</f>
        <v>lesní porost_lesní porost listnatý_zapojený</v>
      </c>
      <c r="L73" s="0" t="n">
        <f aca="false">C73*10000+E73*100+H73-A73*1000</f>
        <v>33104</v>
      </c>
      <c r="N73" s="0" t="n">
        <f aca="false">N60</f>
        <v>40.5</v>
      </c>
      <c r="O73" s="0" t="n">
        <f aca="false">O60</f>
        <v>59.5</v>
      </c>
      <c r="P73" s="0" t="n">
        <f aca="false">P60</f>
        <v>69.5</v>
      </c>
      <c r="Q73" s="0" t="n">
        <f aca="false">Q60</f>
        <v>76</v>
      </c>
    </row>
    <row r="74" customFormat="false" ht="14.25" hidden="false" customHeight="false" outlineLevel="0" collapsed="false">
      <c r="B74" s="0" t="s">
        <v>30</v>
      </c>
      <c r="C74" s="0" t="n">
        <v>3</v>
      </c>
      <c r="D74" s="0" t="s">
        <v>31</v>
      </c>
      <c r="E74" s="0" t="n">
        <v>32</v>
      </c>
      <c r="G74" s="0" t="s">
        <v>288</v>
      </c>
      <c r="H74" s="0" t="n">
        <v>1</v>
      </c>
      <c r="I74" s="0" t="s">
        <v>283</v>
      </c>
      <c r="K74" s="0" t="str">
        <f aca="false">D74&amp;"_"&amp;G74&amp;"_"&amp;I74</f>
        <v>lesní porost_lesní porost jehličnatý_nově založený</v>
      </c>
      <c r="L74" s="0" t="n">
        <f aca="false">C74*10000+E74*100+H74-A74*1000</f>
        <v>33201</v>
      </c>
      <c r="N74" s="0" t="n">
        <f aca="false">N20</f>
        <v>54</v>
      </c>
      <c r="O74" s="0" t="n">
        <f aca="false">O20</f>
        <v>72</v>
      </c>
      <c r="P74" s="0" t="n">
        <f aca="false">P20</f>
        <v>82</v>
      </c>
      <c r="Q74" s="0" t="n">
        <f aca="false">Q20</f>
        <v>87</v>
      </c>
    </row>
    <row r="75" customFormat="false" ht="14.25" hidden="false" customHeight="false" outlineLevel="0" collapsed="false">
      <c r="B75" s="0" t="s">
        <v>30</v>
      </c>
      <c r="C75" s="0" t="n">
        <v>3</v>
      </c>
      <c r="D75" s="0" t="s">
        <v>31</v>
      </c>
      <c r="E75" s="0" t="n">
        <v>32</v>
      </c>
      <c r="G75" s="0" t="s">
        <v>288</v>
      </c>
      <c r="H75" s="0" t="n">
        <v>2</v>
      </c>
      <c r="I75" s="0" t="s">
        <v>284</v>
      </c>
      <c r="K75" s="0" t="str">
        <f aca="false">D75&amp;"_"&amp;G75&amp;"_"&amp;I75</f>
        <v>lesní porost_lesní porost jehličnatý_mladý</v>
      </c>
      <c r="L75" s="0" t="n">
        <f aca="false">C75*10000+E75*100+H75-A75*1000</f>
        <v>33202</v>
      </c>
      <c r="N75" s="0" t="n">
        <f aca="false">(N74-N77)*0.5+N77</f>
        <v>52.5</v>
      </c>
      <c r="O75" s="0" t="n">
        <f aca="false">(O74-O77)*0.5+O77</f>
        <v>70.5</v>
      </c>
      <c r="P75" s="0" t="n">
        <f aca="false">(P74-P77)*0.5+P77</f>
        <v>80.5</v>
      </c>
      <c r="Q75" s="0" t="n">
        <f aca="false">(Q74-Q77)*0.5+Q77</f>
        <v>86</v>
      </c>
    </row>
    <row r="76" customFormat="false" ht="14.25" hidden="false" customHeight="false" outlineLevel="0" collapsed="false">
      <c r="B76" s="0" t="s">
        <v>30</v>
      </c>
      <c r="C76" s="0" t="n">
        <v>3</v>
      </c>
      <c r="D76" s="0" t="s">
        <v>31</v>
      </c>
      <c r="E76" s="0" t="n">
        <v>32</v>
      </c>
      <c r="G76" s="0" t="s">
        <v>288</v>
      </c>
      <c r="H76" s="0" t="n">
        <v>3</v>
      </c>
      <c r="I76" s="0" t="s">
        <v>285</v>
      </c>
      <c r="K76" s="0" t="str">
        <f aca="false">D76&amp;"_"&amp;G76&amp;"_"&amp;I76</f>
        <v>lesní porost_lesní porost jehličnatý_částečně zapojený</v>
      </c>
      <c r="L76" s="0" t="n">
        <f aca="false">C76*10000+E76*100+H76-A76*1000</f>
        <v>33203</v>
      </c>
      <c r="N76" s="0" t="n">
        <f aca="false">(N74-N77)*0.25+N77</f>
        <v>51.75</v>
      </c>
      <c r="O76" s="0" t="n">
        <f aca="false">(O74-O77)*0.25+O77</f>
        <v>69.75</v>
      </c>
      <c r="P76" s="0" t="n">
        <f aca="false">(P74-P77)*0.25+P77</f>
        <v>79.75</v>
      </c>
      <c r="Q76" s="0" t="n">
        <f aca="false">(Q74-Q77)*0.25+Q77</f>
        <v>85.5</v>
      </c>
    </row>
    <row r="77" customFormat="false" ht="14.25" hidden="false" customHeight="false" outlineLevel="0" collapsed="false">
      <c r="B77" s="0" t="s">
        <v>30</v>
      </c>
      <c r="C77" s="0" t="n">
        <v>3</v>
      </c>
      <c r="D77" s="0" t="s">
        <v>31</v>
      </c>
      <c r="E77" s="0" t="n">
        <v>32</v>
      </c>
      <c r="G77" s="0" t="s">
        <v>288</v>
      </c>
      <c r="H77" s="0" t="n">
        <v>4</v>
      </c>
      <c r="I77" s="0" t="s">
        <v>287</v>
      </c>
      <c r="K77" s="0" t="str">
        <f aca="false">D77&amp;"_"&amp;G77&amp;"_"&amp;I77</f>
        <v>lesní porost_lesní porost jehličnatý_zapojený</v>
      </c>
      <c r="L77" s="0" t="n">
        <f aca="false">C77*10000+E77*100+H77-A77*1000</f>
        <v>33204</v>
      </c>
      <c r="N77" s="0" t="n">
        <f aca="false">N61</f>
        <v>51</v>
      </c>
      <c r="O77" s="0" t="n">
        <f aca="false">O61</f>
        <v>69</v>
      </c>
      <c r="P77" s="0" t="n">
        <f aca="false">P61</f>
        <v>79</v>
      </c>
      <c r="Q77" s="0" t="n">
        <f aca="false">Q61</f>
        <v>85</v>
      </c>
    </row>
    <row r="78" customFormat="false" ht="14.25" hidden="false" customHeight="false" outlineLevel="0" collapsed="false">
      <c r="B78" s="0" t="s">
        <v>30</v>
      </c>
      <c r="C78" s="0" t="n">
        <v>3</v>
      </c>
      <c r="D78" s="0" t="s">
        <v>31</v>
      </c>
      <c r="E78" s="0" t="n">
        <v>33</v>
      </c>
      <c r="G78" s="0" t="s">
        <v>289</v>
      </c>
      <c r="H78" s="0" t="n">
        <v>1</v>
      </c>
      <c r="I78" s="0" t="s">
        <v>283</v>
      </c>
      <c r="K78" s="0" t="str">
        <f aca="false">D78&amp;"_"&amp;G78&amp;"_"&amp;I78</f>
        <v>lesní porost_lesní porost smíšený_nově založený</v>
      </c>
      <c r="L78" s="0" t="n">
        <f aca="false">C78*10000+E78*100+H78-A78*1000</f>
        <v>33301</v>
      </c>
      <c r="N78" s="0" t="n">
        <v>60</v>
      </c>
      <c r="O78" s="0" t="n">
        <v>72</v>
      </c>
      <c r="P78" s="0" t="n">
        <v>80</v>
      </c>
      <c r="Q78" s="0" t="n">
        <v>84</v>
      </c>
    </row>
    <row r="79" customFormat="false" ht="14.25" hidden="false" customHeight="false" outlineLevel="0" collapsed="false">
      <c r="B79" s="0" t="s">
        <v>30</v>
      </c>
      <c r="C79" s="0" t="n">
        <v>3</v>
      </c>
      <c r="D79" s="0" t="s">
        <v>31</v>
      </c>
      <c r="E79" s="0" t="n">
        <v>33</v>
      </c>
      <c r="G79" s="0" t="s">
        <v>289</v>
      </c>
      <c r="H79" s="0" t="n">
        <v>2</v>
      </c>
      <c r="I79" s="0" t="s">
        <v>284</v>
      </c>
      <c r="K79" s="0" t="str">
        <f aca="false">D79&amp;"_"&amp;G79&amp;"_"&amp;I79</f>
        <v>lesní porost_lesní porost smíšený_mladý</v>
      </c>
      <c r="L79" s="0" t="n">
        <f aca="false">C79*10000+E79*100+H79-A79*1000</f>
        <v>33302</v>
      </c>
      <c r="N79" s="0" t="n">
        <f aca="false">(N78-N81)*0.5+N81</f>
        <v>45</v>
      </c>
      <c r="O79" s="0" t="n">
        <f aca="false">(O78-O81)*0.5+O81</f>
        <v>61</v>
      </c>
      <c r="P79" s="0" t="n">
        <f aca="false">(P78-P81)*0.5+P81</f>
        <v>70</v>
      </c>
      <c r="Q79" s="0" t="n">
        <f aca="false">(Q78-Q81)*0.5+Q81</f>
        <v>75.5</v>
      </c>
    </row>
    <row r="80" customFormat="false" ht="14.25" hidden="false" customHeight="false" outlineLevel="0" collapsed="false">
      <c r="B80" s="0" t="s">
        <v>30</v>
      </c>
      <c r="C80" s="0" t="n">
        <v>3</v>
      </c>
      <c r="D80" s="0" t="s">
        <v>31</v>
      </c>
      <c r="E80" s="0" t="n">
        <v>33</v>
      </c>
      <c r="G80" s="0" t="s">
        <v>289</v>
      </c>
      <c r="H80" s="0" t="n">
        <v>3</v>
      </c>
      <c r="I80" s="0" t="s">
        <v>285</v>
      </c>
      <c r="K80" s="0" t="str">
        <f aca="false">D80&amp;"_"&amp;G80&amp;"_"&amp;I80</f>
        <v>lesní porost_lesní porost smíšený_částečně zapojený</v>
      </c>
      <c r="L80" s="0" t="n">
        <f aca="false">C80*10000+E80*100+H80-A80*1000</f>
        <v>33303</v>
      </c>
      <c r="N80" s="0" t="n">
        <f aca="false">(N78-N81)*0.25+N81</f>
        <v>37.5</v>
      </c>
      <c r="O80" s="0" t="n">
        <f aca="false">(O78-O81)*0.25+O81</f>
        <v>55.5</v>
      </c>
      <c r="P80" s="0" t="n">
        <f aca="false">(P78-P81)*0.25+P81</f>
        <v>65</v>
      </c>
      <c r="Q80" s="0" t="n">
        <f aca="false">(Q78-Q81)*0.25+Q81</f>
        <v>71.25</v>
      </c>
    </row>
    <row r="81" customFormat="false" ht="14.25" hidden="false" customHeight="false" outlineLevel="0" collapsed="false">
      <c r="B81" s="0" t="s">
        <v>30</v>
      </c>
      <c r="C81" s="0" t="n">
        <v>3</v>
      </c>
      <c r="D81" s="0" t="s">
        <v>31</v>
      </c>
      <c r="E81" s="0" t="n">
        <v>33</v>
      </c>
      <c r="G81" s="0" t="s">
        <v>289</v>
      </c>
      <c r="H81" s="0" t="n">
        <v>4</v>
      </c>
      <c r="I81" s="0" t="s">
        <v>287</v>
      </c>
      <c r="K81" s="0" t="str">
        <f aca="false">D81&amp;"_"&amp;G81&amp;"_"&amp;I81</f>
        <v>lesní porost_lesní porost smíšený_zapojený</v>
      </c>
      <c r="L81" s="0" t="n">
        <f aca="false">C81*10000+E81*100+H81-A81*1000</f>
        <v>33304</v>
      </c>
      <c r="N81" s="0" t="n">
        <f aca="false">N62</f>
        <v>30</v>
      </c>
      <c r="O81" s="0" t="n">
        <f aca="false">O62</f>
        <v>50</v>
      </c>
      <c r="P81" s="0" t="n">
        <f aca="false">P62</f>
        <v>60</v>
      </c>
      <c r="Q81" s="0" t="n">
        <f aca="false">Q62</f>
        <v>67</v>
      </c>
    </row>
    <row r="82" customFormat="false" ht="14.25" hidden="false" customHeight="false" outlineLevel="0" collapsed="false">
      <c r="B82" s="0" t="s">
        <v>30</v>
      </c>
      <c r="C82" s="0" t="n">
        <v>3</v>
      </c>
      <c r="D82" s="0" t="s">
        <v>31</v>
      </c>
      <c r="E82" s="0" t="n">
        <v>34</v>
      </c>
      <c r="G82" s="0" t="s">
        <v>275</v>
      </c>
      <c r="H82" s="0" t="n">
        <v>1</v>
      </c>
      <c r="I82" s="0" t="s">
        <v>283</v>
      </c>
      <c r="K82" s="0" t="str">
        <f aca="false">D82&amp;"_"&amp;G82&amp;"_"&amp;I82</f>
        <v>lesní porost_lesní porost neurčený_nově založený</v>
      </c>
      <c r="L82" s="0" t="n">
        <f aca="false">C82*10000+E82*100+H82-A82*1000</f>
        <v>33401</v>
      </c>
      <c r="N82" s="0" t="n">
        <f aca="false">N28</f>
        <v>0</v>
      </c>
      <c r="O82" s="0" t="n">
        <f aca="false">O28</f>
        <v>0</v>
      </c>
      <c r="P82" s="0" t="n">
        <f aca="false">P28</f>
        <v>0</v>
      </c>
      <c r="Q82" s="0" t="n">
        <f aca="false">Q28</f>
        <v>0</v>
      </c>
    </row>
    <row r="83" customFormat="false" ht="14.25" hidden="false" customHeight="false" outlineLevel="0" collapsed="false">
      <c r="B83" s="0" t="s">
        <v>30</v>
      </c>
      <c r="C83" s="0" t="n">
        <v>3</v>
      </c>
      <c r="D83" s="0" t="s">
        <v>31</v>
      </c>
      <c r="E83" s="0" t="n">
        <v>34</v>
      </c>
      <c r="G83" s="0" t="s">
        <v>275</v>
      </c>
      <c r="H83" s="0" t="n">
        <v>2</v>
      </c>
      <c r="I83" s="0" t="s">
        <v>284</v>
      </c>
      <c r="K83" s="0" t="str">
        <f aca="false">D83&amp;"_"&amp;G83&amp;"_"&amp;I83</f>
        <v>lesní porost_lesní porost neurčený_mladý</v>
      </c>
      <c r="L83" s="0" t="n">
        <f aca="false">C83*10000+E83*100+H83-A83*1000</f>
        <v>33402</v>
      </c>
      <c r="N83" s="0" t="n">
        <f aca="false">(N82-N85)*0.5+N85</f>
        <v>25.5</v>
      </c>
      <c r="O83" s="0" t="n">
        <f aca="false">(O82-O85)*0.5+O85</f>
        <v>34.5</v>
      </c>
      <c r="P83" s="0" t="n">
        <f aca="false">(P82-P85)*0.5+P85</f>
        <v>39.5</v>
      </c>
      <c r="Q83" s="0" t="n">
        <f aca="false">(Q82-Q85)*0.5+Q85</f>
        <v>42.5</v>
      </c>
    </row>
    <row r="84" customFormat="false" ht="14.25" hidden="false" customHeight="false" outlineLevel="0" collapsed="false">
      <c r="B84" s="0" t="s">
        <v>30</v>
      </c>
      <c r="C84" s="0" t="n">
        <v>3</v>
      </c>
      <c r="D84" s="0" t="s">
        <v>31</v>
      </c>
      <c r="E84" s="0" t="n">
        <v>34</v>
      </c>
      <c r="G84" s="0" t="s">
        <v>275</v>
      </c>
      <c r="H84" s="0" t="n">
        <v>3</v>
      </c>
      <c r="I84" s="0" t="s">
        <v>285</v>
      </c>
      <c r="K84" s="0" t="str">
        <f aca="false">D84&amp;"_"&amp;G84&amp;"_"&amp;I84</f>
        <v>lesní porost_lesní porost neurčený_částečně zapojený</v>
      </c>
      <c r="L84" s="0" t="n">
        <f aca="false">C84*10000+E84*100+H84-A84*1000</f>
        <v>33403</v>
      </c>
      <c r="N84" s="0" t="n">
        <f aca="false">(N82-N85)*0.25+N85</f>
        <v>38.25</v>
      </c>
      <c r="O84" s="0" t="n">
        <f aca="false">(O82-O85)*0.25+O85</f>
        <v>51.75</v>
      </c>
      <c r="P84" s="0" t="n">
        <f aca="false">(P82-P85)*0.25+P85</f>
        <v>59.25</v>
      </c>
      <c r="Q84" s="0" t="n">
        <f aca="false">(Q82-Q85)*0.25+Q85</f>
        <v>63.75</v>
      </c>
    </row>
    <row r="85" customFormat="false" ht="14.25" hidden="false" customHeight="false" outlineLevel="0" collapsed="false">
      <c r="B85" s="0" t="s">
        <v>30</v>
      </c>
      <c r="C85" s="0" t="n">
        <v>3</v>
      </c>
      <c r="D85" s="0" t="s">
        <v>31</v>
      </c>
      <c r="E85" s="0" t="n">
        <v>34</v>
      </c>
      <c r="G85" s="0" t="s">
        <v>275</v>
      </c>
      <c r="H85" s="0" t="n">
        <v>4</v>
      </c>
      <c r="I85" s="0" t="s">
        <v>287</v>
      </c>
      <c r="K85" s="0" t="str">
        <f aca="false">D85&amp;"_"&amp;G85&amp;"_"&amp;I85</f>
        <v>lesní porost_lesní porost neurčený_zapojený</v>
      </c>
      <c r="L85" s="0" t="n">
        <f aca="false">C85*10000+E85*100+H85-A85*1000</f>
        <v>33404</v>
      </c>
      <c r="N85" s="0" t="n">
        <f aca="false">N69</f>
        <v>51</v>
      </c>
      <c r="O85" s="0" t="n">
        <f aca="false">O69</f>
        <v>69</v>
      </c>
      <c r="P85" s="0" t="n">
        <f aca="false">P69</f>
        <v>79</v>
      </c>
      <c r="Q85" s="0" t="n">
        <f aca="false">Q69</f>
        <v>85</v>
      </c>
    </row>
    <row r="86" customFormat="false" ht="14.25" hidden="false" customHeight="false" outlineLevel="0" collapsed="false">
      <c r="K86" s="0" t="str">
        <f aca="false">D86&amp;"_"&amp;G86&amp;"_"&amp;I86</f>
        <v>__</v>
      </c>
      <c r="L86" s="0" t="n">
        <f aca="false">C86*10000+E86*100+H86-A86*1000</f>
        <v>0</v>
      </c>
    </row>
    <row r="87" customFormat="false" ht="14.25" hidden="false" customHeight="false" outlineLevel="0" collapsed="false">
      <c r="K87" s="0" t="str">
        <f aca="false">D87&amp;"_"&amp;G87&amp;"_"&amp;I87</f>
        <v>__</v>
      </c>
      <c r="L87" s="0" t="n">
        <f aca="false">C87*10000+E87*100+H87-A87*1000</f>
        <v>0</v>
      </c>
    </row>
    <row r="88" s="19" customFormat="true" ht="15" hidden="false" customHeight="true" outlineLevel="0" collapsed="false">
      <c r="A88" s="19" t="n">
        <v>4</v>
      </c>
      <c r="B88" s="19" t="s">
        <v>41</v>
      </c>
      <c r="C88" s="19" t="n">
        <v>4</v>
      </c>
      <c r="D88" s="19" t="s">
        <v>42</v>
      </c>
      <c r="E88" s="19" t="n">
        <v>40</v>
      </c>
      <c r="F88" s="19" t="s">
        <v>202</v>
      </c>
      <c r="G88" s="19" t="s">
        <v>203</v>
      </c>
      <c r="K88" s="19" t="str">
        <f aca="false">D88&amp;"_"&amp;G88&amp;"_"&amp;I88</f>
        <v>antropogenní a zpevněné plochy_bez dalšího určení_</v>
      </c>
      <c r="L88" s="19" t="n">
        <f aca="false">C88*10000+E88*100+H88-A88*1000</f>
        <v>40000</v>
      </c>
      <c r="M88" s="19" t="s">
        <v>213</v>
      </c>
      <c r="N88" s="20" t="n">
        <v>66</v>
      </c>
      <c r="O88" s="20" t="n">
        <v>78</v>
      </c>
      <c r="P88" s="20" t="n">
        <v>85</v>
      </c>
      <c r="Q88" s="20" t="n">
        <v>89</v>
      </c>
      <c r="V88" s="21"/>
      <c r="W88" s="22"/>
      <c r="X88" s="23" t="n">
        <v>0.04</v>
      </c>
      <c r="Y88" s="23" t="n">
        <v>0</v>
      </c>
      <c r="Z88" s="23" t="n">
        <v>0</v>
      </c>
      <c r="AA88" s="23" t="n">
        <v>3</v>
      </c>
    </row>
    <row r="89" s="24" customFormat="true" ht="14.25" hidden="false" customHeight="false" outlineLevel="0" collapsed="false">
      <c r="B89" s="24" t="s">
        <v>41</v>
      </c>
      <c r="C89" s="24" t="n">
        <v>4</v>
      </c>
      <c r="D89" s="24" t="s">
        <v>42</v>
      </c>
      <c r="E89" s="24" t="n">
        <v>41</v>
      </c>
      <c r="G89" s="20" t="s">
        <v>45</v>
      </c>
      <c r="K89" s="24" t="str">
        <f aca="false">D89&amp;"_"&amp;G89&amp;"_"&amp;I89</f>
        <v>antropogenní a zpevněné plochy_neprospustné povrchy_</v>
      </c>
      <c r="L89" s="24" t="n">
        <f aca="false">C89*10000+E89*100+H89-A89*1000</f>
        <v>44100</v>
      </c>
      <c r="M89" s="24" t="s">
        <v>290</v>
      </c>
      <c r="N89" s="24" t="n">
        <v>89</v>
      </c>
      <c r="O89" s="24" t="n">
        <v>92</v>
      </c>
      <c r="P89" s="24" t="n">
        <v>94</v>
      </c>
      <c r="Q89" s="24" t="n">
        <v>95</v>
      </c>
      <c r="V89" s="25" t="s">
        <v>291</v>
      </c>
      <c r="W89" s="26"/>
      <c r="X89" s="23" t="n">
        <v>0.01</v>
      </c>
      <c r="Y89" s="23" t="n">
        <v>0</v>
      </c>
      <c r="Z89" s="23" t="n">
        <v>0</v>
      </c>
      <c r="AA89" s="23" t="n">
        <v>0</v>
      </c>
    </row>
    <row r="90" s="24" customFormat="true" ht="14.25" hidden="false" customHeight="false" outlineLevel="0" collapsed="false">
      <c r="B90" s="24" t="s">
        <v>41</v>
      </c>
      <c r="C90" s="24" t="n">
        <v>4</v>
      </c>
      <c r="D90" s="24" t="s">
        <v>42</v>
      </c>
      <c r="E90" s="24" t="n">
        <v>42</v>
      </c>
      <c r="G90" s="20" t="s">
        <v>47</v>
      </c>
      <c r="K90" s="24" t="str">
        <f aca="false">D90&amp;"_"&amp;G90&amp;"_"&amp;I90</f>
        <v>antropogenní a zpevněné plochy_polopropustné porvrchy_</v>
      </c>
      <c r="L90" s="24" t="n">
        <f aca="false">C90*10000+E90*100+H90-A90*1000</f>
        <v>44200</v>
      </c>
      <c r="M90" s="24" t="s">
        <v>292</v>
      </c>
      <c r="N90" s="24" t="n">
        <v>61</v>
      </c>
      <c r="O90" s="24" t="n">
        <v>75</v>
      </c>
      <c r="P90" s="24" t="n">
        <v>83</v>
      </c>
      <c r="Q90" s="24" t="n">
        <v>87</v>
      </c>
      <c r="V90" s="25" t="n">
        <v>132</v>
      </c>
      <c r="W90" s="26"/>
      <c r="X90" s="23" t="n">
        <v>0.02</v>
      </c>
      <c r="Y90" s="23" t="n">
        <v>0</v>
      </c>
      <c r="Z90" s="23" t="n">
        <v>0</v>
      </c>
      <c r="AA90" s="23" t="n">
        <v>2.5</v>
      </c>
    </row>
    <row r="91" s="24" customFormat="true" ht="14.25" hidden="false" customHeight="false" outlineLevel="0" collapsed="false">
      <c r="B91" s="24" t="s">
        <v>41</v>
      </c>
      <c r="C91" s="24" t="n">
        <v>4</v>
      </c>
      <c r="D91" s="24" t="s">
        <v>42</v>
      </c>
      <c r="E91" s="24" t="n">
        <v>43</v>
      </c>
      <c r="G91" s="20" t="s">
        <v>49</v>
      </c>
      <c r="K91" s="24" t="str">
        <f aca="false">D91&amp;"_"&amp;G91&amp;"_"&amp;I91</f>
        <v>antropogenní a zpevněné plochy_antropogenní propustné plochy_</v>
      </c>
      <c r="L91" s="24" t="n">
        <f aca="false">C91*10000+E91*100+H91-A91*1000</f>
        <v>44300</v>
      </c>
      <c r="M91" s="24" t="s">
        <v>293</v>
      </c>
      <c r="N91" s="24" t="n">
        <v>51</v>
      </c>
      <c r="O91" s="24" t="n">
        <v>68</v>
      </c>
      <c r="P91" s="24" t="n">
        <v>79</v>
      </c>
      <c r="Q91" s="24" t="n">
        <v>84</v>
      </c>
      <c r="V91" s="25" t="n">
        <v>141</v>
      </c>
      <c r="W91" s="26"/>
      <c r="X91" s="23" t="n">
        <v>0.1</v>
      </c>
      <c r="Y91" s="23" t="n">
        <v>0</v>
      </c>
      <c r="Z91" s="23" t="n">
        <v>0</v>
      </c>
      <c r="AA91" s="23" t="n">
        <v>7</v>
      </c>
    </row>
    <row r="92" s="19" customFormat="true" ht="14.25" hidden="false" customHeight="false" outlineLevel="0" collapsed="false">
      <c r="A92" s="19" t="n">
        <v>5</v>
      </c>
      <c r="B92" s="19" t="s">
        <v>294</v>
      </c>
      <c r="C92" s="19" t="n">
        <v>5</v>
      </c>
      <c r="D92" s="19" t="s">
        <v>295</v>
      </c>
      <c r="E92" s="19" t="n">
        <v>50</v>
      </c>
      <c r="G92" s="19" t="s">
        <v>203</v>
      </c>
      <c r="K92" s="19" t="str">
        <f aca="false">D92&amp;"_"&amp;G92&amp;"_"&amp;I92</f>
        <v>intenzivní sady, vinice, chmelnice s holým meziřadím_bez dalšího určení_</v>
      </c>
      <c r="L92" s="19" t="n">
        <f aca="false">C92*10000+E92*100+H92-A92*1000</f>
        <v>50000</v>
      </c>
      <c r="M92" s="19" t="s">
        <v>296</v>
      </c>
      <c r="N92" s="19" t="n">
        <v>60</v>
      </c>
      <c r="O92" s="19" t="n">
        <v>74</v>
      </c>
      <c r="P92" s="19" t="n">
        <v>83</v>
      </c>
      <c r="Q92" s="19" t="n">
        <v>87</v>
      </c>
      <c r="V92" s="21"/>
      <c r="W92" s="22"/>
    </row>
    <row r="93" s="24" customFormat="true" ht="14.25" hidden="false" customHeight="false" outlineLevel="0" collapsed="false">
      <c r="B93" s="24" t="s">
        <v>294</v>
      </c>
      <c r="C93" s="24" t="n">
        <v>5</v>
      </c>
      <c r="D93" s="24" t="s">
        <v>295</v>
      </c>
      <c r="E93" s="24" t="n">
        <v>51</v>
      </c>
      <c r="F93" s="24" t="s">
        <v>202</v>
      </c>
      <c r="G93" s="24" t="s">
        <v>297</v>
      </c>
      <c r="K93" s="24" t="str">
        <f aca="false">D93&amp;"_"&amp;G93&amp;"_"&amp;I93</f>
        <v>intenzivní sady, vinice, chmelnice s holým meziřadím_s desikovaným meziřadím_</v>
      </c>
      <c r="L93" s="24" t="n">
        <f aca="false">C93*10000+E93*100+H93-A93*1000</f>
        <v>55100</v>
      </c>
      <c r="N93" s="24" t="n">
        <f aca="false">(N69*0.65+N14*0.35)</f>
        <v>60.1</v>
      </c>
      <c r="O93" s="24" t="n">
        <f aca="false">(O69*0.65+O14*0.35)</f>
        <v>74.95</v>
      </c>
      <c r="P93" s="24" t="n">
        <f aca="false">(P69*0.65+P14*0.35)</f>
        <v>83.2</v>
      </c>
      <c r="Q93" s="24" t="n">
        <f aca="false">(Q69*0.65+Q14*0.35)</f>
        <v>88.15</v>
      </c>
      <c r="V93" s="25"/>
      <c r="W93" s="26"/>
    </row>
    <row r="94" s="24" customFormat="true" ht="14.25" hidden="false" customHeight="false" outlineLevel="0" collapsed="false">
      <c r="B94" s="24" t="s">
        <v>294</v>
      </c>
      <c r="C94" s="24" t="n">
        <v>5</v>
      </c>
      <c r="D94" s="24" t="s">
        <v>295</v>
      </c>
      <c r="E94" s="24" t="n">
        <v>52</v>
      </c>
      <c r="F94" s="24" t="s">
        <v>202</v>
      </c>
      <c r="G94" s="24" t="s">
        <v>298</v>
      </c>
      <c r="K94" s="24" t="str">
        <f aca="false">D94&amp;"_"&amp;G94&amp;"_"&amp;I94</f>
        <v>intenzivní sady, vinice, chmelnice s holým meziřadím_s obdělávaným meziřadím_</v>
      </c>
      <c r="L94" s="24" t="n">
        <f aca="false">C94*10000+E94*100+H94-A94*1000</f>
        <v>55200</v>
      </c>
      <c r="N94" s="24" t="n">
        <f aca="false">(N69*0.65+N3*0.35)</f>
        <v>55.9</v>
      </c>
      <c r="O94" s="24" t="n">
        <f aca="false">(O69*0.65+O3*0.35)</f>
        <v>71.1</v>
      </c>
      <c r="P94" s="24" t="n">
        <f aca="false">(P69*0.65+P3*0.35)</f>
        <v>80.05</v>
      </c>
      <c r="Q94" s="24" t="n">
        <f aca="false">(Q69*0.65+Q3*0.35)</f>
        <v>85.35</v>
      </c>
      <c r="V94" s="25"/>
      <c r="W94" s="26"/>
    </row>
    <row r="95" s="19" customFormat="true" ht="14.25" hidden="false" customHeight="false" outlineLevel="0" collapsed="false">
      <c r="A95" s="19" t="n">
        <v>6</v>
      </c>
      <c r="B95" s="19" t="s">
        <v>50</v>
      </c>
      <c r="C95" s="19" t="n">
        <v>6</v>
      </c>
      <c r="D95" s="19" t="s">
        <v>51</v>
      </c>
      <c r="E95" s="19" t="n">
        <v>60</v>
      </c>
      <c r="F95" s="19" t="s">
        <v>202</v>
      </c>
      <c r="G95" s="19" t="s">
        <v>203</v>
      </c>
      <c r="K95" s="19" t="str">
        <f aca="false">D95&amp;"_"&amp;G95&amp;"_"&amp;I95</f>
        <v>extenzivní smíšené porosty_bez dalšího určení_</v>
      </c>
      <c r="L95" s="19" t="n">
        <f aca="false">C95*10000+E95*100+H95-A95*1000</f>
        <v>60000</v>
      </c>
      <c r="N95" s="19" t="n">
        <v>49</v>
      </c>
      <c r="O95" s="19" t="n">
        <v>69</v>
      </c>
      <c r="P95" s="19" t="n">
        <v>79</v>
      </c>
      <c r="Q95" s="19" t="n">
        <v>84</v>
      </c>
      <c r="V95" s="21"/>
      <c r="W95" s="22"/>
      <c r="X95" s="23" t="n">
        <v>0.3</v>
      </c>
      <c r="Y95" s="23" t="n">
        <v>1.4</v>
      </c>
      <c r="Z95" s="23" t="n">
        <v>0.65</v>
      </c>
      <c r="AA95" s="23" t="n">
        <v>8</v>
      </c>
    </row>
    <row r="96" s="24" customFormat="true" ht="14.25" hidden="false" customHeight="false" outlineLevel="0" collapsed="false">
      <c r="B96" s="24" t="s">
        <v>50</v>
      </c>
      <c r="C96" s="24" t="n">
        <v>6</v>
      </c>
      <c r="D96" s="24" t="s">
        <v>51</v>
      </c>
      <c r="E96" s="24" t="n">
        <v>61</v>
      </c>
      <c r="G96" s="24" t="s">
        <v>54</v>
      </c>
      <c r="K96" s="24" t="str">
        <f aca="false">D96&amp;"_"&amp;G96&amp;"_"&amp;I96</f>
        <v>extenzivní smíšené porosty_plochy s nedokonalým pokrytím (extenzivní sady, doprovodná vegetace komunikací a vodních toků)_</v>
      </c>
      <c r="L96" s="24" t="n">
        <f aca="false">C96*10000+E96*100+H96-A96*1000</f>
        <v>66100</v>
      </c>
      <c r="M96" s="24" t="s">
        <v>299</v>
      </c>
      <c r="N96" s="24" t="n">
        <v>43</v>
      </c>
      <c r="O96" s="24" t="n">
        <v>65</v>
      </c>
      <c r="P96" s="24" t="n">
        <v>76</v>
      </c>
      <c r="Q96" s="24" t="n">
        <v>82</v>
      </c>
      <c r="V96" s="25" t="s">
        <v>300</v>
      </c>
      <c r="W96" s="26"/>
      <c r="X96" s="23" t="n">
        <v>0.15</v>
      </c>
      <c r="Y96" s="23" t="n">
        <v>1</v>
      </c>
      <c r="Z96" s="23" t="n">
        <v>0.4</v>
      </c>
      <c r="AA96" s="23" t="n">
        <v>5</v>
      </c>
    </row>
    <row r="97" s="24" customFormat="true" ht="14.25" hidden="false" customHeight="false" outlineLevel="0" collapsed="false">
      <c r="B97" s="24" t="s">
        <v>50</v>
      </c>
      <c r="C97" s="24" t="n">
        <v>6</v>
      </c>
      <c r="D97" s="24" t="s">
        <v>51</v>
      </c>
      <c r="E97" s="24" t="n">
        <v>62</v>
      </c>
      <c r="G97" s="24" t="s">
        <v>56</v>
      </c>
      <c r="K97" s="24" t="str">
        <f aca="false">D97&amp;"_"&amp;G97&amp;"_"&amp;I97</f>
        <v>extenzivní smíšené porosty_upravené plochy s dobrým pokrytím (zahrady, parky, zapojený smíšený porost)_</v>
      </c>
      <c r="L97" s="24" t="n">
        <f aca="false">C97*10000+E97*100+H97-A97*1000</f>
        <v>66200</v>
      </c>
      <c r="M97" s="24" t="s">
        <v>301</v>
      </c>
      <c r="N97" s="24" t="n">
        <v>49</v>
      </c>
      <c r="O97" s="24" t="n">
        <v>69</v>
      </c>
      <c r="P97" s="24" t="n">
        <v>79</v>
      </c>
      <c r="Q97" s="24" t="n">
        <v>84</v>
      </c>
      <c r="V97" s="25"/>
      <c r="W97" s="26"/>
      <c r="X97" s="23" t="n">
        <v>0.35</v>
      </c>
      <c r="Y97" s="23" t="n">
        <v>1.1</v>
      </c>
      <c r="Z97" s="23" t="n">
        <v>0.4</v>
      </c>
      <c r="AA97" s="23" t="n">
        <v>7</v>
      </c>
    </row>
    <row r="98" s="24" customFormat="true" ht="14.25" hidden="false" customHeight="false" outlineLevel="0" collapsed="false">
      <c r="K98" s="24" t="str">
        <f aca="false">D98&amp;"_"&amp;G98&amp;"_"&amp;I98</f>
        <v>__</v>
      </c>
      <c r="V98" s="25"/>
      <c r="W98" s="26"/>
      <c r="X98" s="23"/>
      <c r="Y98" s="23"/>
      <c r="Z98" s="23"/>
      <c r="AA98" s="23"/>
    </row>
    <row r="99" s="24" customFormat="true" ht="16.4" hidden="false" customHeight="false" outlineLevel="0" collapsed="false">
      <c r="B99" s="24" t="s">
        <v>50</v>
      </c>
      <c r="C99" s="24" t="n">
        <v>6</v>
      </c>
      <c r="D99" s="24" t="s">
        <v>51</v>
      </c>
      <c r="E99" s="24" t="n">
        <v>63</v>
      </c>
      <c r="G99" s="24" t="s">
        <v>58</v>
      </c>
      <c r="K99" s="24" t="str">
        <f aca="false">D99&amp;"_"&amp;G99&amp;"_"&amp;I99</f>
        <v>extenzivní smíšené porosty_trvale zamokřené plochy (mokřady, zamořené louky….)_</v>
      </c>
      <c r="L99" s="24" t="n">
        <f aca="false">C99*10000+E99*100+H99-A99*1000</f>
        <v>66300</v>
      </c>
      <c r="M99" s="24" t="s">
        <v>233</v>
      </c>
      <c r="N99" s="24" t="n">
        <v>85</v>
      </c>
      <c r="O99" s="24" t="n">
        <v>90</v>
      </c>
      <c r="P99" s="24" t="n">
        <v>93</v>
      </c>
      <c r="Q99" s="24" t="n">
        <v>94</v>
      </c>
      <c r="V99" s="25" t="s">
        <v>302</v>
      </c>
      <c r="W99" s="26"/>
      <c r="X99" s="23" t="n">
        <v>0.4</v>
      </c>
      <c r="Y99" s="23" t="n">
        <v>1.35454545455</v>
      </c>
      <c r="Z99" s="23" t="n">
        <v>0.62272727273</v>
      </c>
      <c r="AA99" s="23" t="n">
        <v>10</v>
      </c>
      <c r="AC99" s="27" t="s">
        <v>303</v>
      </c>
    </row>
    <row r="100" s="24" customFormat="true" ht="14.25" hidden="false" customHeight="false" outlineLevel="0" collapsed="false">
      <c r="B100" s="24" t="s">
        <v>50</v>
      </c>
      <c r="C100" s="24" t="n">
        <v>6</v>
      </c>
      <c r="D100" s="24" t="s">
        <v>51</v>
      </c>
      <c r="E100" s="24" t="n">
        <v>64</v>
      </c>
      <c r="G100" s="24" t="s">
        <v>304</v>
      </c>
      <c r="K100" s="24" t="str">
        <f aca="false">D100&amp;"_"&amp;G100&amp;"_"&amp;I100</f>
        <v>extenzivní smíšené porosty_řídká vegetace_</v>
      </c>
      <c r="L100" s="24" t="n">
        <f aca="false">C100*10000+E100*100+H100-A100*1000</f>
        <v>66400</v>
      </c>
      <c r="M100" s="24" t="s">
        <v>233</v>
      </c>
      <c r="N100" s="24" t="n">
        <v>63</v>
      </c>
      <c r="O100" s="24" t="n">
        <v>77</v>
      </c>
      <c r="P100" s="24" t="n">
        <v>84</v>
      </c>
      <c r="Q100" s="24" t="n">
        <v>89</v>
      </c>
      <c r="V100" s="25" t="n">
        <v>333</v>
      </c>
      <c r="W100" s="26"/>
      <c r="AC100" s="27"/>
    </row>
    <row r="101" s="24" customFormat="true" ht="14.25" hidden="false" customHeight="false" outlineLevel="0" collapsed="false">
      <c r="B101" s="24" t="s">
        <v>50</v>
      </c>
      <c r="C101" s="24" t="n">
        <v>6</v>
      </c>
      <c r="D101" s="24" t="s">
        <v>51</v>
      </c>
      <c r="E101" s="24" t="n">
        <v>65</v>
      </c>
      <c r="G101" s="24" t="s">
        <v>305</v>
      </c>
      <c r="K101" s="24" t="str">
        <f aca="false">D101&amp;"_"&amp;G101&amp;"_"&amp;I101</f>
        <v>extenzivní smíšené porosty_mimoprodukční procha_</v>
      </c>
      <c r="L101" s="24" t="n">
        <f aca="false">C101*10000+E101*100+H101-A101*1000</f>
        <v>66500</v>
      </c>
      <c r="M101" s="24" t="s">
        <v>306</v>
      </c>
      <c r="N101" s="24" t="n">
        <v>30</v>
      </c>
      <c r="O101" s="24" t="n">
        <v>58</v>
      </c>
      <c r="P101" s="24" t="n">
        <v>71</v>
      </c>
      <c r="Q101" s="24" t="n">
        <v>78</v>
      </c>
      <c r="V101" s="25" t="n">
        <v>333</v>
      </c>
      <c r="W101" s="26"/>
      <c r="AC101" s="27"/>
    </row>
    <row r="102" s="24" customFormat="true" ht="14.25" hidden="false" customHeight="false" outlineLevel="0" collapsed="false">
      <c r="B102" s="24" t="s">
        <v>50</v>
      </c>
      <c r="C102" s="24" t="n">
        <v>6</v>
      </c>
      <c r="D102" s="24" t="s">
        <v>51</v>
      </c>
      <c r="E102" s="24" t="n">
        <v>66</v>
      </c>
      <c r="G102" s="24" t="s">
        <v>307</v>
      </c>
      <c r="K102" s="24" t="str">
        <f aca="false">D102&amp;"_"&amp;G102&amp;"_"&amp;I102</f>
        <v>extenzivní smíšené porosty_bažina močál rašeliniště_</v>
      </c>
      <c r="L102" s="24" t="n">
        <f aca="false">C102*10000+E102*100+H102-A102*1000</f>
        <v>66600</v>
      </c>
      <c r="V102" s="25" t="n">
        <v>333</v>
      </c>
      <c r="W102" s="26"/>
      <c r="AC102" s="27"/>
    </row>
    <row r="103" s="19" customFormat="true" ht="14.25" hidden="false" customHeight="false" outlineLevel="0" collapsed="false">
      <c r="A103" s="19" t="n">
        <v>7</v>
      </c>
      <c r="B103" s="19" t="s">
        <v>62</v>
      </c>
      <c r="C103" s="19" t="n">
        <v>7</v>
      </c>
      <c r="D103" s="19" t="s">
        <v>63</v>
      </c>
      <c r="E103" s="19" t="n">
        <v>70</v>
      </c>
      <c r="G103" s="19" t="s">
        <v>203</v>
      </c>
      <c r="K103" s="19" t="str">
        <f aca="false">D103&amp;"_"&amp;G103&amp;"_"&amp;I103</f>
        <v>vodní plochy_bez dalšího určení_</v>
      </c>
      <c r="L103" s="19" t="n">
        <f aca="false">C103*10000+E103*100+H103-A103*1000</f>
        <v>70000</v>
      </c>
      <c r="N103" s="19" t="n">
        <v>99</v>
      </c>
      <c r="O103" s="19" t="n">
        <v>99</v>
      </c>
      <c r="P103" s="19" t="n">
        <v>99</v>
      </c>
      <c r="Q103" s="19" t="n">
        <v>99</v>
      </c>
      <c r="V103" s="21"/>
      <c r="W103" s="22"/>
    </row>
    <row r="104" customFormat="false" ht="14.25" hidden="false" customHeight="false" outlineLevel="0" collapsed="false">
      <c r="A104" s="24"/>
      <c r="B104" s="24" t="s">
        <v>62</v>
      </c>
      <c r="C104" s="24" t="n">
        <v>7</v>
      </c>
      <c r="D104" s="24" t="s">
        <v>63</v>
      </c>
      <c r="E104" s="24" t="n">
        <v>71</v>
      </c>
      <c r="F104" s="24" t="s">
        <v>202</v>
      </c>
      <c r="G104" s="24" t="s">
        <v>60</v>
      </c>
      <c r="K104" s="0" t="str">
        <f aca="false">D104&amp;"_"&amp;G104&amp;"_"&amp;I104</f>
        <v>vodní plochy_vodní toky_</v>
      </c>
      <c r="L104" s="24" t="n">
        <f aca="false">C104*10000+E104*100+H104-A104*1000</f>
        <v>77100</v>
      </c>
      <c r="M104" s="24"/>
      <c r="N104" s="24" t="n">
        <v>99</v>
      </c>
      <c r="O104" s="24" t="n">
        <v>99</v>
      </c>
      <c r="P104" s="24" t="n">
        <v>99</v>
      </c>
      <c r="Q104" s="24" t="n">
        <v>99</v>
      </c>
      <c r="V104" s="16" t="n">
        <v>511</v>
      </c>
      <c r="X104" s="30" t="n">
        <v>0.03</v>
      </c>
      <c r="Y104" s="30" t="n">
        <v>0</v>
      </c>
      <c r="Z104" s="30" t="n">
        <v>0</v>
      </c>
      <c r="AA104" s="30" t="n">
        <v>0</v>
      </c>
    </row>
    <row r="105" customFormat="false" ht="14.25" hidden="false" customHeight="false" outlineLevel="0" collapsed="false">
      <c r="A105" s="24"/>
      <c r="B105" s="24" t="s">
        <v>62</v>
      </c>
      <c r="C105" s="24" t="n">
        <v>7</v>
      </c>
      <c r="D105" s="24" t="s">
        <v>63</v>
      </c>
      <c r="E105" s="24" t="n">
        <v>72</v>
      </c>
      <c r="F105" s="24" t="s">
        <v>202</v>
      </c>
      <c r="G105" s="24" t="s">
        <v>63</v>
      </c>
      <c r="K105" s="0" t="str">
        <f aca="false">D105&amp;"_"&amp;G105&amp;"_"&amp;I105</f>
        <v>vodní plochy_vodní plochy_</v>
      </c>
      <c r="L105" s="24" t="n">
        <f aca="false">C105*10000+E105*100+H105-A105*1000</f>
        <v>77200</v>
      </c>
      <c r="M105" s="24"/>
      <c r="N105" s="24" t="n">
        <v>99</v>
      </c>
      <c r="O105" s="24" t="n">
        <v>99</v>
      </c>
      <c r="P105" s="24" t="n">
        <v>99</v>
      </c>
      <c r="Q105" s="24" t="n">
        <v>99</v>
      </c>
      <c r="V105" s="16" t="n">
        <v>512</v>
      </c>
      <c r="X105" s="30" t="n">
        <v>0.01</v>
      </c>
      <c r="Y105" s="30" t="n">
        <v>0</v>
      </c>
      <c r="Z105" s="30" t="n">
        <v>0</v>
      </c>
      <c r="AA105" s="30" t="n">
        <v>0</v>
      </c>
    </row>
    <row r="106" customFormat="false" ht="14.25" hidden="false" customHeight="false" outlineLevel="0" collapsed="false">
      <c r="A106" s="24"/>
      <c r="B106" s="24" t="s">
        <v>62</v>
      </c>
      <c r="C106" s="24" t="n">
        <v>7</v>
      </c>
      <c r="D106" s="24" t="s">
        <v>63</v>
      </c>
      <c r="E106" s="24" t="n">
        <v>73</v>
      </c>
      <c r="F106" s="24" t="s">
        <v>202</v>
      </c>
      <c r="G106" s="24" t="s">
        <v>308</v>
      </c>
      <c r="K106" s="0" t="str">
        <f aca="false">D106&amp;"_"&amp;G106&amp;"_"&amp;I106</f>
        <v>vodní plochy_ledovce a stálý sníh_</v>
      </c>
      <c r="L106" s="24" t="n">
        <f aca="false">C106*10000+E106*100+H106-A106*1000</f>
        <v>77300</v>
      </c>
      <c r="M106" s="24"/>
      <c r="N106" s="24" t="n">
        <v>99</v>
      </c>
      <c r="O106" s="24" t="n">
        <v>99</v>
      </c>
      <c r="P106" s="24" t="n">
        <v>99</v>
      </c>
      <c r="Q106" s="24" t="n">
        <v>99</v>
      </c>
      <c r="V106" s="16" t="n">
        <v>335</v>
      </c>
    </row>
    <row r="107" customFormat="false" ht="14.25" hidden="false" customHeight="false" outlineLevel="0" collapsed="false">
      <c r="A107" s="24"/>
      <c r="B107" s="24" t="s">
        <v>62</v>
      </c>
      <c r="C107" s="24" t="n">
        <v>7</v>
      </c>
      <c r="D107" s="24" t="s">
        <v>63</v>
      </c>
      <c r="E107" s="24" t="n">
        <v>74</v>
      </c>
      <c r="F107" s="24" t="s">
        <v>202</v>
      </c>
      <c r="G107" s="24" t="s">
        <v>309</v>
      </c>
      <c r="K107" s="0" t="str">
        <f aca="false">D107&amp;"_"&amp;G107&amp;"_"&amp;I107</f>
        <v>vodní plochy_mokřady s povrchvou retencí (zachycení 15mm srážek)_</v>
      </c>
      <c r="L107" s="24" t="n">
        <f aca="false">C107*10000+E107*100+H107-A107*1000</f>
        <v>77400</v>
      </c>
      <c r="M107" s="24"/>
      <c r="N107" s="24" t="n">
        <v>94</v>
      </c>
      <c r="O107" s="24" t="n">
        <v>94</v>
      </c>
      <c r="P107" s="24" t="n">
        <v>94</v>
      </c>
      <c r="Q107" s="24" t="n">
        <v>94</v>
      </c>
      <c r="V107" s="16" t="n">
        <v>335</v>
      </c>
    </row>
    <row r="108" customFormat="false" ht="14.25" hidden="false" customHeight="false" outlineLevel="0" collapsed="false">
      <c r="A108" s="24"/>
      <c r="B108" s="24" t="s">
        <v>62</v>
      </c>
      <c r="C108" s="24" t="n">
        <v>7</v>
      </c>
      <c r="D108" s="24" t="s">
        <v>63</v>
      </c>
      <c r="E108" s="24" t="n">
        <v>75</v>
      </c>
      <c r="F108" s="24" t="s">
        <v>202</v>
      </c>
      <c r="G108" s="24" t="s">
        <v>310</v>
      </c>
      <c r="K108" s="0" t="str">
        <f aca="false">D108&amp;"_"&amp;G108&amp;"_"&amp;I108</f>
        <v>vodní plochy_vodni plochy s retenci (vodní nádrže - zachycení 30 mm srážek)_</v>
      </c>
      <c r="L108" s="24" t="n">
        <f aca="false">C108*10000+E108*100+H108-A108*1000</f>
        <v>77500</v>
      </c>
      <c r="M108" s="24"/>
      <c r="N108" s="24" t="n">
        <v>89</v>
      </c>
      <c r="O108" s="24" t="n">
        <v>89</v>
      </c>
      <c r="P108" s="24" t="n">
        <v>89</v>
      </c>
      <c r="Q108" s="24" t="n">
        <v>89</v>
      </c>
      <c r="V108" s="16" t="n">
        <v>335</v>
      </c>
    </row>
    <row r="109" s="19" customFormat="true" ht="14.25" hidden="false" customHeight="false" outlineLevel="0" collapsed="false">
      <c r="A109" s="19" t="n">
        <v>8</v>
      </c>
      <c r="B109" s="19" t="s">
        <v>311</v>
      </c>
      <c r="C109" s="19" t="n">
        <v>8</v>
      </c>
      <c r="D109" s="19" t="s">
        <v>312</v>
      </c>
      <c r="E109" s="19" t="n">
        <v>80</v>
      </c>
      <c r="F109" s="19" t="s">
        <v>202</v>
      </c>
      <c r="G109" s="19" t="s">
        <v>203</v>
      </c>
      <c r="K109" s="19" t="str">
        <f aca="false">D109&amp;"_"&amp;G109&amp;"_"&amp;I109</f>
        <v>zbytkové plochy_bez dalšího určení_</v>
      </c>
      <c r="L109" s="19" t="n">
        <f aca="false">C109*10000+E109*100+H109-A109*1000</f>
        <v>80000</v>
      </c>
      <c r="V109" s="21"/>
      <c r="W109" s="22"/>
    </row>
    <row r="110" customFormat="false" ht="14.25" hidden="false" customHeight="false" outlineLevel="0" collapsed="false">
      <c r="A110" s="24"/>
      <c r="B110" s="24" t="s">
        <v>311</v>
      </c>
      <c r="C110" s="24" t="n">
        <v>8</v>
      </c>
      <c r="D110" s="24" t="s">
        <v>312</v>
      </c>
      <c r="E110" s="24" t="n">
        <v>81</v>
      </c>
      <c r="F110" s="24" t="s">
        <v>202</v>
      </c>
      <c r="G110" s="24" t="s">
        <v>313</v>
      </c>
      <c r="K110" s="0" t="str">
        <f aca="false">D110&amp;"_"&amp;G110&amp;"_"&amp;I110</f>
        <v>zbytkové plochy_pláže,duny a písky_</v>
      </c>
      <c r="L110" s="24" t="n">
        <f aca="false">C110*10000+E110*100+H110-A110*1000</f>
        <v>88100</v>
      </c>
      <c r="M110" s="24"/>
      <c r="N110" s="20" t="n">
        <v>71</v>
      </c>
      <c r="O110" s="20" t="n">
        <v>82</v>
      </c>
      <c r="P110" s="20" t="n">
        <v>89</v>
      </c>
      <c r="Q110" s="20" t="n">
        <v>92</v>
      </c>
      <c r="V110" s="16" t="n">
        <v>331</v>
      </c>
    </row>
    <row r="111" customFormat="false" ht="14.25" hidden="false" customHeight="false" outlineLevel="0" collapsed="false">
      <c r="A111" s="24"/>
      <c r="B111" s="24" t="s">
        <v>311</v>
      </c>
      <c r="C111" s="24" t="n">
        <v>8</v>
      </c>
      <c r="D111" s="24" t="s">
        <v>312</v>
      </c>
      <c r="E111" s="24" t="n">
        <v>82</v>
      </c>
      <c r="F111" s="24" t="s">
        <v>202</v>
      </c>
      <c r="G111" s="24" t="s">
        <v>314</v>
      </c>
      <c r="K111" s="0" t="str">
        <f aca="false">D111&amp;"_"&amp;G111&amp;"_"&amp;I111</f>
        <v>zbytkové plochy_skály, skalky_</v>
      </c>
      <c r="L111" s="24" t="n">
        <f aca="false">C111*10000+E111*100+H111-A111*1000</f>
        <v>88200</v>
      </c>
      <c r="M111" s="24"/>
      <c r="N111" s="24" t="n">
        <v>77</v>
      </c>
      <c r="O111" s="24" t="n">
        <v>86</v>
      </c>
      <c r="P111" s="24" t="n">
        <v>91</v>
      </c>
      <c r="Q111" s="24" t="n">
        <v>94</v>
      </c>
      <c r="V111" s="16" t="n">
        <v>332</v>
      </c>
    </row>
    <row r="112" customFormat="false" ht="14.25" hidden="false" customHeight="false" outlineLevel="0" collapsed="false">
      <c r="A112" s="24"/>
      <c r="B112" s="24" t="s">
        <v>311</v>
      </c>
      <c r="C112" s="24" t="n">
        <v>8</v>
      </c>
      <c r="D112" s="24" t="s">
        <v>312</v>
      </c>
      <c r="E112" s="24" t="n">
        <v>83</v>
      </c>
      <c r="F112" s="24"/>
      <c r="G112" s="24" t="s">
        <v>315</v>
      </c>
      <c r="K112" s="0" t="str">
        <f aca="false">D112&amp;"_"&amp;G112&amp;"_"&amp;I112</f>
        <v>zbytkové plochy_povrchova_tezba_lom_</v>
      </c>
      <c r="L112" s="24" t="n">
        <f aca="false">C112*10000+E112*100+H112-A112*1000</f>
        <v>88300</v>
      </c>
      <c r="M112" s="24"/>
      <c r="N112" s="20" t="n">
        <v>71</v>
      </c>
      <c r="O112" s="20" t="n">
        <v>82</v>
      </c>
      <c r="P112" s="20" t="n">
        <v>89</v>
      </c>
      <c r="Q112" s="20" t="n">
        <v>92</v>
      </c>
    </row>
    <row r="113" customFormat="false" ht="14.25" hidden="false" customHeight="false" outlineLevel="0" collapsed="false">
      <c r="A113" s="24"/>
      <c r="B113" s="24" t="s">
        <v>311</v>
      </c>
      <c r="C113" s="24" t="n">
        <v>8</v>
      </c>
      <c r="D113" s="24" t="s">
        <v>312</v>
      </c>
      <c r="E113" s="24" t="n">
        <v>84</v>
      </c>
      <c r="F113" s="24" t="s">
        <v>202</v>
      </c>
      <c r="G113" s="24" t="s">
        <v>316</v>
      </c>
      <c r="K113" s="0" t="str">
        <f aca="false">D113&amp;"_"&amp;G113&amp;"_"&amp;I113</f>
        <v>zbytkové plochy_spáleniště_</v>
      </c>
      <c r="L113" s="24" t="n">
        <f aca="false">C113*10000+E113*100+H113-A113*1000</f>
        <v>88400</v>
      </c>
      <c r="M113" s="24"/>
      <c r="N113" s="29" t="n">
        <v>77</v>
      </c>
      <c r="O113" s="29" t="n">
        <v>86</v>
      </c>
      <c r="P113" s="29" t="n">
        <v>91</v>
      </c>
      <c r="Q113" s="29" t="n">
        <v>94</v>
      </c>
      <c r="V113" s="16" t="n">
        <v>334</v>
      </c>
    </row>
    <row r="114" s="19" customFormat="true" ht="14.25" hidden="false" customHeight="false" outlineLevel="0" collapsed="false">
      <c r="A114" s="19" t="n">
        <v>9</v>
      </c>
      <c r="B114" s="19" t="s">
        <v>317</v>
      </c>
      <c r="C114" s="19" t="n">
        <v>9</v>
      </c>
      <c r="D114" s="19" t="s">
        <v>318</v>
      </c>
      <c r="E114" s="19" t="n">
        <v>90</v>
      </c>
      <c r="F114" s="19" t="s">
        <v>202</v>
      </c>
      <c r="G114" s="19" t="s">
        <v>203</v>
      </c>
      <c r="K114" s="19" t="str">
        <f aca="false">D114&amp;"_"&amp;G114&amp;"_"&amp;I114</f>
        <v>navrhy_opatreni_bez dalšího určení_</v>
      </c>
      <c r="L114" s="19" t="n">
        <f aca="false">C114*10000+E114*100+H114-A114*1000</f>
        <v>90000</v>
      </c>
      <c r="V114" s="21"/>
      <c r="W114" s="22"/>
    </row>
    <row r="115" customFormat="false" ht="14.25" hidden="false" customHeight="false" outlineLevel="0" collapsed="false">
      <c r="A115" s="24"/>
      <c r="B115" s="24" t="s">
        <v>311</v>
      </c>
      <c r="C115" s="24" t="n">
        <v>9</v>
      </c>
      <c r="D115" s="24" t="s">
        <v>318</v>
      </c>
      <c r="E115" s="24" t="n">
        <v>91</v>
      </c>
      <c r="F115" s="24" t="s">
        <v>202</v>
      </c>
      <c r="G115" s="24" t="s">
        <v>319</v>
      </c>
      <c r="K115" s="0" t="str">
        <f aca="false">D115&amp;"_"&amp;G115&amp;"_"&amp;I115</f>
        <v>navrhy_opatreni_zasakovací prvek TTP s retencí _</v>
      </c>
      <c r="L115" s="24" t="n">
        <f aca="false">C115*10000+E115*100+H115-A115*1000</f>
        <v>99100</v>
      </c>
      <c r="M115" s="24"/>
      <c r="N115" s="24" t="n">
        <v>77</v>
      </c>
      <c r="O115" s="24" t="n">
        <v>86</v>
      </c>
      <c r="P115" s="24" t="n">
        <v>91</v>
      </c>
      <c r="Q115" s="24" t="n">
        <v>94</v>
      </c>
      <c r="V115" s="16" t="n">
        <v>331</v>
      </c>
    </row>
    <row r="116" customFormat="false" ht="14.25" hidden="false" customHeight="false" outlineLevel="0" collapsed="false">
      <c r="A116" s="24"/>
      <c r="B116" s="24" t="s">
        <v>311</v>
      </c>
      <c r="C116" s="24" t="n">
        <v>9</v>
      </c>
      <c r="D116" s="24" t="s">
        <v>318</v>
      </c>
      <c r="E116" s="24" t="n">
        <v>92</v>
      </c>
      <c r="F116" s="24" t="s">
        <v>202</v>
      </c>
      <c r="G116" s="24" t="s">
        <v>320</v>
      </c>
      <c r="K116" s="0" t="str">
        <f aca="false">D116&amp;"_"&amp;G116&amp;"_"&amp;I116</f>
        <v>navrhy_opatreni_tůň , mokřad s retencí 40 mm_</v>
      </c>
      <c r="L116" s="24" t="n">
        <f aca="false">C116*10000+E116*100+H116-A116*1000</f>
        <v>99200</v>
      </c>
      <c r="M116" s="24"/>
      <c r="N116" s="24" t="n">
        <v>77</v>
      </c>
      <c r="O116" s="24" t="n">
        <v>86</v>
      </c>
      <c r="P116" s="24" t="n">
        <v>91</v>
      </c>
      <c r="Q116" s="24" t="n">
        <v>94</v>
      </c>
      <c r="V116" s="16" t="n">
        <v>332</v>
      </c>
    </row>
    <row r="117" customFormat="false" ht="14.25" hidden="false" customHeight="false" outlineLevel="0" collapsed="false">
      <c r="A117" s="24"/>
      <c r="B117" s="24" t="s">
        <v>311</v>
      </c>
      <c r="C117" s="24" t="n">
        <v>9</v>
      </c>
      <c r="D117" s="24" t="s">
        <v>318</v>
      </c>
      <c r="E117" s="24" t="n">
        <v>93</v>
      </c>
      <c r="F117" s="24" t="s">
        <v>202</v>
      </c>
      <c r="G117" s="24"/>
      <c r="K117" s="0" t="str">
        <f aca="false">D117&amp;"_"&amp;G117&amp;"_"&amp;I117</f>
        <v>navrhy_opatreni__</v>
      </c>
      <c r="L117" s="24" t="n">
        <f aca="false">C117*10000+E117*100+H117-A117*1000</f>
        <v>99300</v>
      </c>
      <c r="M117" s="24"/>
      <c r="N117" s="29" t="n">
        <v>77</v>
      </c>
      <c r="O117" s="29" t="n">
        <v>86</v>
      </c>
      <c r="P117" s="29" t="n">
        <v>91</v>
      </c>
      <c r="Q117" s="29" t="n">
        <v>94</v>
      </c>
      <c r="V117" s="16" t="n">
        <v>334</v>
      </c>
    </row>
  </sheetData>
  <hyperlinks>
    <hyperlink ref="AC99" r:id="rId2" display="https://directives.sc.egov.usda.gov/OpenNonWebContent.aspx?content=41606.wba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O9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G28" activeCellId="0" sqref="G28"/>
    </sheetView>
  </sheetViews>
  <sheetFormatPr defaultColWidth="11.59765625" defaultRowHeight="12.75" zeroHeight="false" outlineLevelRow="0" outlineLevelCol="0"/>
  <cols>
    <col collapsed="false" customWidth="true" hidden="false" outlineLevel="0" max="1" min="1" style="31" width="53.6"/>
    <col collapsed="false" customWidth="false" hidden="false" outlineLevel="0" max="2" min="2" style="31" width="11.6"/>
    <col collapsed="false" customWidth="true" hidden="false" outlineLevel="0" max="3" min="3" style="31" width="17.26"/>
    <col collapsed="false" customWidth="false" hidden="false" outlineLevel="0" max="4" min="4" style="31" width="11.6"/>
    <col collapsed="false" customWidth="true" hidden="false" outlineLevel="0" max="5" min="5" style="31" width="18.4"/>
    <col collapsed="false" customWidth="true" hidden="false" outlineLevel="0" max="7" min="6" style="31" width="18"/>
    <col collapsed="false" customWidth="true" hidden="false" outlineLevel="0" max="8" min="8" style="31" width="34.13"/>
    <col collapsed="false" customWidth="true" hidden="false" outlineLevel="0" max="9" min="9" style="31" width="18.4"/>
    <col collapsed="false" customWidth="true" hidden="false" outlineLevel="0" max="10" min="10" style="31" width="28.86"/>
    <col collapsed="false" customWidth="true" hidden="false" outlineLevel="0" max="11" min="11" style="31" width="16.13"/>
    <col collapsed="false" customWidth="true" hidden="false" outlineLevel="0" max="12" min="12" style="31" width="20"/>
    <col collapsed="false" customWidth="false" hidden="false" outlineLevel="0" max="13" min="13" style="31" width="11.6"/>
    <col collapsed="false" customWidth="true" hidden="false" outlineLevel="0" max="14" min="14" style="31" width="73.6"/>
    <col collapsed="false" customWidth="false" hidden="false" outlineLevel="0" max="16384" min="15" style="31" width="11.6"/>
  </cols>
  <sheetData>
    <row r="1" customFormat="false" ht="12.75" hidden="false" customHeight="false" outlineLevel="0" collapsed="false">
      <c r="A1" s="32" t="s">
        <v>321</v>
      </c>
      <c r="B1" s="32"/>
      <c r="C1" s="32"/>
      <c r="D1" s="32"/>
      <c r="E1" s="32"/>
    </row>
    <row r="2" customFormat="false" ht="12.75" hidden="false" customHeight="false" outlineLevel="0" collapsed="false">
      <c r="A2" s="33" t="s">
        <v>322</v>
      </c>
      <c r="B2" s="32" t="s">
        <v>323</v>
      </c>
      <c r="C2" s="32" t="s">
        <v>324</v>
      </c>
      <c r="D2" s="32" t="s">
        <v>325</v>
      </c>
      <c r="E2" s="32" t="s">
        <v>326</v>
      </c>
      <c r="F2" s="31" t="s">
        <v>327</v>
      </c>
      <c r="H2" s="31" t="s">
        <v>328</v>
      </c>
      <c r="I2" s="31" t="s">
        <v>327</v>
      </c>
      <c r="J2" s="31" t="s">
        <v>329</v>
      </c>
      <c r="K2" s="34" t="s">
        <v>330</v>
      </c>
      <c r="L2" s="32" t="s">
        <v>331</v>
      </c>
      <c r="M2" s="35" t="s">
        <v>327</v>
      </c>
      <c r="N2" s="31" t="s">
        <v>332</v>
      </c>
    </row>
    <row r="3" customFormat="false" ht="12.75" hidden="false" customHeight="false" outlineLevel="0" collapsed="false">
      <c r="A3" s="36" t="s">
        <v>333</v>
      </c>
      <c r="B3" s="37" t="s">
        <v>333</v>
      </c>
      <c r="C3" s="38" t="s">
        <v>334</v>
      </c>
      <c r="D3" s="37" t="n">
        <v>444</v>
      </c>
      <c r="E3" s="37" t="n">
        <v>10000</v>
      </c>
      <c r="F3" s="35" t="s">
        <v>335</v>
      </c>
      <c r="G3" s="35"/>
      <c r="H3" s="35" t="s">
        <v>336</v>
      </c>
      <c r="I3" s="35"/>
      <c r="J3" s="35"/>
      <c r="K3" s="38" t="s">
        <v>337</v>
      </c>
      <c r="L3" s="35"/>
      <c r="M3" s="35"/>
      <c r="N3" s="35"/>
    </row>
    <row r="4" customFormat="false" ht="12.85" hidden="false" customHeight="false" outlineLevel="0" collapsed="false">
      <c r="A4" s="39" t="s">
        <v>338</v>
      </c>
      <c r="B4" s="35" t="s">
        <v>339</v>
      </c>
      <c r="C4" s="35" t="s">
        <v>340</v>
      </c>
      <c r="D4" s="35" t="n">
        <v>70</v>
      </c>
      <c r="E4" s="40"/>
      <c r="F4" s="35"/>
      <c r="G4" s="35"/>
      <c r="H4" s="35"/>
      <c r="I4" s="35"/>
      <c r="J4" s="35"/>
      <c r="K4" s="38" t="s">
        <v>337</v>
      </c>
      <c r="L4" s="35"/>
      <c r="M4" s="35"/>
      <c r="N4" s="35"/>
    </row>
    <row r="5" customFormat="false" ht="12.75" hidden="false" customHeight="false" outlineLevel="0" collapsed="false">
      <c r="A5" s="39" t="s">
        <v>341</v>
      </c>
      <c r="B5" s="35" t="s">
        <v>339</v>
      </c>
      <c r="C5" s="35"/>
      <c r="D5" s="35" t="n">
        <v>1</v>
      </c>
      <c r="E5" s="35" t="n">
        <v>44100</v>
      </c>
      <c r="F5" s="35"/>
      <c r="G5" s="35"/>
      <c r="H5" s="35"/>
      <c r="I5" s="35"/>
      <c r="J5" s="35"/>
      <c r="K5" s="35" t="s">
        <v>342</v>
      </c>
      <c r="L5" s="35"/>
      <c r="M5" s="35"/>
      <c r="N5" s="35"/>
    </row>
    <row r="6" customFormat="false" ht="12.75" hidden="false" customHeight="false" outlineLevel="0" collapsed="false">
      <c r="A6" s="39" t="s">
        <v>343</v>
      </c>
      <c r="B6" s="35" t="s">
        <v>339</v>
      </c>
      <c r="C6" s="35"/>
      <c r="D6" s="35" t="n">
        <v>1</v>
      </c>
      <c r="E6" s="35" t="n">
        <v>44100</v>
      </c>
      <c r="F6" s="41" t="s">
        <v>344</v>
      </c>
      <c r="G6" s="41"/>
      <c r="H6" s="35"/>
      <c r="I6" s="35"/>
      <c r="J6" s="35"/>
      <c r="K6" s="35" t="s">
        <v>337</v>
      </c>
      <c r="L6" s="35"/>
      <c r="M6" s="35"/>
      <c r="N6" s="35"/>
    </row>
    <row r="7" customFormat="false" ht="12.75" hidden="false" customHeight="false" outlineLevel="0" collapsed="false">
      <c r="A7" s="39" t="s">
        <v>345</v>
      </c>
      <c r="B7" s="35" t="s">
        <v>339</v>
      </c>
      <c r="C7" s="35"/>
      <c r="D7" s="35" t="n">
        <v>40</v>
      </c>
      <c r="E7" s="40"/>
      <c r="F7" s="41" t="s">
        <v>346</v>
      </c>
      <c r="G7" s="41"/>
      <c r="H7" s="35"/>
      <c r="I7" s="35"/>
      <c r="J7" s="35"/>
      <c r="K7" s="35" t="s">
        <v>337</v>
      </c>
      <c r="L7" s="35"/>
      <c r="M7" s="35"/>
      <c r="N7" s="35"/>
    </row>
    <row r="8" customFormat="false" ht="12.75" hidden="false" customHeight="false" outlineLevel="0" collapsed="false">
      <c r="A8" s="39" t="s">
        <v>347</v>
      </c>
      <c r="B8" s="35" t="s">
        <v>339</v>
      </c>
      <c r="C8" s="35"/>
      <c r="D8" s="35" t="n">
        <v>0</v>
      </c>
      <c r="E8" s="42" t="s">
        <v>348</v>
      </c>
      <c r="F8" s="42"/>
      <c r="G8" s="35"/>
      <c r="H8" s="35"/>
      <c r="I8" s="35"/>
      <c r="J8" s="35"/>
      <c r="K8" s="35" t="s">
        <v>349</v>
      </c>
      <c r="L8" s="35"/>
      <c r="M8" s="35"/>
      <c r="N8" s="35"/>
    </row>
    <row r="9" customFormat="false" ht="12.75" hidden="false" customHeight="false" outlineLevel="0" collapsed="false">
      <c r="A9" s="39" t="s">
        <v>350</v>
      </c>
      <c r="B9" s="35" t="s">
        <v>339</v>
      </c>
      <c r="C9" s="35"/>
      <c r="D9" s="35" t="n">
        <v>5</v>
      </c>
      <c r="E9" s="35" t="s">
        <v>351</v>
      </c>
      <c r="F9" s="41" t="s">
        <v>344</v>
      </c>
      <c r="G9" s="35"/>
      <c r="H9" s="35" t="s">
        <v>352</v>
      </c>
      <c r="I9" s="35"/>
      <c r="J9" s="35"/>
      <c r="K9" s="35" t="s">
        <v>337</v>
      </c>
      <c r="L9" s="35"/>
      <c r="M9" s="35"/>
      <c r="N9" s="35"/>
    </row>
    <row r="10" customFormat="false" ht="12.75" hidden="false" customHeight="false" outlineLevel="0" collapsed="false">
      <c r="A10" s="39" t="s">
        <v>353</v>
      </c>
      <c r="B10" s="35" t="s">
        <v>339</v>
      </c>
      <c r="C10" s="35"/>
      <c r="D10" s="35" t="n">
        <v>1</v>
      </c>
      <c r="E10" s="35" t="n">
        <v>44100</v>
      </c>
      <c r="F10" s="41" t="s">
        <v>344</v>
      </c>
      <c r="G10" s="41"/>
      <c r="H10" s="35"/>
      <c r="I10" s="35"/>
      <c r="J10" s="35"/>
      <c r="K10" s="35" t="s">
        <v>337</v>
      </c>
      <c r="L10" s="35"/>
      <c r="M10" s="35"/>
      <c r="N10" s="35"/>
    </row>
    <row r="11" customFormat="false" ht="12.75" hidden="false" customHeight="false" outlineLevel="0" collapsed="false">
      <c r="A11" s="39" t="s">
        <v>354</v>
      </c>
      <c r="B11" s="35" t="s">
        <v>339</v>
      </c>
      <c r="C11" s="35"/>
      <c r="D11" s="35" t="n">
        <v>0</v>
      </c>
      <c r="E11" s="35"/>
      <c r="F11" s="35"/>
      <c r="G11" s="35"/>
      <c r="H11" s="35"/>
      <c r="I11" s="35"/>
      <c r="J11" s="35"/>
      <c r="K11" s="35" t="s">
        <v>355</v>
      </c>
      <c r="L11" s="35"/>
      <c r="M11" s="35"/>
      <c r="N11" s="35"/>
    </row>
    <row r="12" customFormat="false" ht="12.75" hidden="false" customHeight="false" outlineLevel="0" collapsed="false">
      <c r="A12" s="39" t="s">
        <v>356</v>
      </c>
      <c r="B12" s="35" t="s">
        <v>339</v>
      </c>
      <c r="C12" s="35"/>
      <c r="D12" s="35" t="n">
        <v>1</v>
      </c>
      <c r="E12" s="35" t="n">
        <v>44100</v>
      </c>
      <c r="F12" s="35"/>
      <c r="G12" s="35"/>
      <c r="H12" s="35"/>
      <c r="I12" s="35"/>
      <c r="J12" s="35"/>
      <c r="K12" s="35" t="s">
        <v>337</v>
      </c>
      <c r="L12" s="35"/>
      <c r="M12" s="35"/>
      <c r="N12" s="35"/>
    </row>
    <row r="13" customFormat="false" ht="12.75" hidden="false" customHeight="false" outlineLevel="0" collapsed="false">
      <c r="A13" s="39" t="s">
        <v>357</v>
      </c>
      <c r="B13" s="35" t="s">
        <v>339</v>
      </c>
      <c r="C13" s="35"/>
      <c r="D13" s="35" t="n">
        <v>2</v>
      </c>
      <c r="E13" s="35" t="n">
        <v>44100</v>
      </c>
      <c r="F13" s="35"/>
      <c r="G13" s="35"/>
      <c r="H13" s="35"/>
      <c r="I13" s="35"/>
      <c r="J13" s="35"/>
      <c r="K13" s="35" t="s">
        <v>337</v>
      </c>
      <c r="L13" s="35"/>
      <c r="M13" s="35"/>
      <c r="N13" s="35"/>
    </row>
    <row r="14" customFormat="false" ht="12.75" hidden="false" customHeight="false" outlineLevel="0" collapsed="false">
      <c r="A14" s="39" t="s">
        <v>358</v>
      </c>
      <c r="B14" s="35" t="s">
        <v>339</v>
      </c>
      <c r="C14" s="35"/>
      <c r="D14" s="35" t="n">
        <v>1</v>
      </c>
      <c r="E14" s="35" t="n">
        <v>44100</v>
      </c>
      <c r="F14" s="35"/>
      <c r="G14" s="35"/>
      <c r="H14" s="35"/>
      <c r="I14" s="35"/>
      <c r="J14" s="35"/>
      <c r="K14" s="35" t="s">
        <v>337</v>
      </c>
      <c r="L14" s="35"/>
      <c r="M14" s="35"/>
      <c r="N14" s="35"/>
    </row>
    <row r="15" customFormat="false" ht="12.75" hidden="false" customHeight="false" outlineLevel="0" collapsed="false">
      <c r="A15" s="39" t="s">
        <v>359</v>
      </c>
      <c r="B15" s="35" t="s">
        <v>339</v>
      </c>
      <c r="C15" s="35"/>
      <c r="D15" s="35" t="n">
        <v>0</v>
      </c>
      <c r="E15" s="35"/>
      <c r="F15" s="35"/>
      <c r="G15" s="35"/>
      <c r="H15" s="35"/>
      <c r="I15" s="35"/>
      <c r="J15" s="35"/>
      <c r="K15" s="35" t="s">
        <v>337</v>
      </c>
      <c r="L15" s="35"/>
      <c r="M15" s="35"/>
      <c r="N15" s="35"/>
    </row>
    <row r="16" customFormat="false" ht="12.75" hidden="false" customHeight="false" outlineLevel="0" collapsed="false">
      <c r="A16" s="39" t="s">
        <v>360</v>
      </c>
      <c r="B16" s="35" t="s">
        <v>339</v>
      </c>
      <c r="C16" s="35" t="s">
        <v>340</v>
      </c>
      <c r="D16" s="35" t="n">
        <v>2</v>
      </c>
      <c r="E16" s="35" t="n">
        <v>44200</v>
      </c>
      <c r="F16" s="41" t="s">
        <v>344</v>
      </c>
      <c r="G16" s="43" t="s">
        <v>361</v>
      </c>
      <c r="H16" s="35"/>
      <c r="I16" s="35"/>
      <c r="J16" s="35"/>
      <c r="K16" s="35" t="s">
        <v>337</v>
      </c>
      <c r="L16" s="35"/>
      <c r="M16" s="35"/>
      <c r="N16" s="35"/>
    </row>
    <row r="17" customFormat="false" ht="12.75" hidden="false" customHeight="false" outlineLevel="0" collapsed="false">
      <c r="A17" s="39" t="s">
        <v>362</v>
      </c>
      <c r="B17" s="35" t="s">
        <v>339</v>
      </c>
      <c r="C17" s="35"/>
      <c r="D17" s="35" t="n">
        <v>0</v>
      </c>
      <c r="E17" s="35"/>
      <c r="G17" s="35"/>
      <c r="H17" s="35"/>
      <c r="I17" s="35"/>
      <c r="J17" s="35"/>
      <c r="K17" s="35" t="s">
        <v>363</v>
      </c>
      <c r="L17" s="35"/>
      <c r="M17" s="35"/>
      <c r="N17" s="35"/>
    </row>
    <row r="18" customFormat="false" ht="12.75" hidden="false" customHeight="false" outlineLevel="0" collapsed="false">
      <c r="A18" s="39" t="s">
        <v>364</v>
      </c>
      <c r="B18" s="35" t="s">
        <v>339</v>
      </c>
      <c r="C18" s="35"/>
      <c r="D18" s="35" t="n">
        <v>0</v>
      </c>
      <c r="E18" s="35"/>
      <c r="F18" s="41" t="s">
        <v>344</v>
      </c>
      <c r="G18" s="35"/>
      <c r="H18" s="35"/>
      <c r="I18" s="35"/>
      <c r="J18" s="35"/>
      <c r="K18" s="35" t="s">
        <v>363</v>
      </c>
      <c r="L18" s="35"/>
      <c r="M18" s="35"/>
      <c r="N18" s="35"/>
    </row>
    <row r="19" customFormat="false" ht="12.75" hidden="false" customHeight="false" outlineLevel="0" collapsed="false">
      <c r="A19" s="39" t="s">
        <v>365</v>
      </c>
      <c r="B19" s="35" t="s">
        <v>339</v>
      </c>
      <c r="C19" s="35"/>
      <c r="D19" s="35" t="n">
        <v>5</v>
      </c>
      <c r="E19" s="35" t="s">
        <v>351</v>
      </c>
      <c r="F19" s="41" t="s">
        <v>344</v>
      </c>
      <c r="G19" s="35"/>
      <c r="H19" s="35" t="s">
        <v>366</v>
      </c>
      <c r="I19" s="35"/>
      <c r="J19" s="35"/>
      <c r="K19" s="35" t="s">
        <v>337</v>
      </c>
      <c r="L19" s="35"/>
      <c r="M19" s="44"/>
      <c r="N19" s="35"/>
    </row>
    <row r="20" customFormat="false" ht="12.75" hidden="false" customHeight="false" outlineLevel="0" collapsed="false">
      <c r="A20" s="39" t="s">
        <v>367</v>
      </c>
      <c r="B20" s="35" t="s">
        <v>339</v>
      </c>
      <c r="C20" s="35"/>
      <c r="D20" s="35" t="n">
        <v>0</v>
      </c>
      <c r="E20" s="35"/>
      <c r="F20" s="35"/>
      <c r="G20" s="35"/>
      <c r="H20" s="35"/>
      <c r="I20" s="35"/>
      <c r="J20" s="35"/>
      <c r="K20" s="35" t="s">
        <v>355</v>
      </c>
      <c r="L20" s="35"/>
      <c r="M20" s="35"/>
      <c r="N20" s="35"/>
    </row>
    <row r="21" customFormat="false" ht="12.75" hidden="false" customHeight="false" outlineLevel="0" collapsed="false">
      <c r="A21" s="39" t="s">
        <v>368</v>
      </c>
      <c r="B21" s="35" t="s">
        <v>339</v>
      </c>
      <c r="C21" s="35"/>
      <c r="D21" s="35" t="n">
        <v>0</v>
      </c>
      <c r="E21" s="35"/>
      <c r="F21" s="35" t="s">
        <v>369</v>
      </c>
      <c r="G21" s="35"/>
      <c r="H21" s="35"/>
      <c r="I21" s="35"/>
      <c r="J21" s="35"/>
      <c r="K21" s="35" t="s">
        <v>355</v>
      </c>
      <c r="L21" s="35"/>
      <c r="M21" s="35"/>
      <c r="N21" s="35"/>
    </row>
    <row r="22" customFormat="false" ht="13.8" hidden="false" customHeight="false" outlineLevel="0" collapsed="false">
      <c r="A22" s="39" t="s">
        <v>370</v>
      </c>
      <c r="B22" s="35" t="s">
        <v>339</v>
      </c>
      <c r="C22" s="35"/>
      <c r="D22" s="35" t="n">
        <v>2</v>
      </c>
      <c r="E22" s="35" t="n">
        <v>44200</v>
      </c>
      <c r="F22" s="41" t="s">
        <v>371</v>
      </c>
      <c r="G22" s="35"/>
      <c r="H22" s="35"/>
      <c r="I22" s="45"/>
      <c r="J22" s="45"/>
      <c r="K22" s="45" t="s">
        <v>337</v>
      </c>
      <c r="L22" s="45"/>
      <c r="M22" s="45"/>
      <c r="N22" s="45"/>
    </row>
    <row r="23" customFormat="false" ht="13.8" hidden="false" customHeight="false" outlineLevel="0" collapsed="false">
      <c r="A23" s="39" t="s">
        <v>372</v>
      </c>
      <c r="B23" s="35" t="s">
        <v>339</v>
      </c>
      <c r="C23" s="35" t="s">
        <v>340</v>
      </c>
      <c r="D23" s="35"/>
      <c r="E23" s="35"/>
      <c r="F23" s="41" t="s">
        <v>373</v>
      </c>
      <c r="G23" s="35"/>
      <c r="H23" s="35"/>
      <c r="I23" s="45"/>
      <c r="J23" s="45"/>
      <c r="K23" s="45" t="s">
        <v>337</v>
      </c>
      <c r="L23" s="45"/>
      <c r="M23" s="45"/>
      <c r="N23" s="45"/>
    </row>
    <row r="24" customFormat="false" ht="13.8" hidden="false" customHeight="false" outlineLevel="0" collapsed="false">
      <c r="A24" s="39" t="s">
        <v>374</v>
      </c>
      <c r="B24" s="35" t="s">
        <v>339</v>
      </c>
      <c r="C24" s="35"/>
      <c r="D24" s="35" t="n">
        <v>0</v>
      </c>
      <c r="E24" s="35"/>
      <c r="F24" s="35"/>
      <c r="G24" s="35"/>
      <c r="H24" s="35"/>
      <c r="I24" s="45"/>
      <c r="J24" s="45"/>
      <c r="K24" s="45" t="s">
        <v>355</v>
      </c>
      <c r="L24" s="45"/>
      <c r="M24" s="45"/>
      <c r="N24" s="45"/>
    </row>
    <row r="25" customFormat="false" ht="13.8" hidden="false" customHeight="false" outlineLevel="0" collapsed="false">
      <c r="A25" s="39" t="s">
        <v>375</v>
      </c>
      <c r="B25" s="35" t="s">
        <v>339</v>
      </c>
      <c r="C25" s="35"/>
      <c r="D25" s="35" t="n">
        <v>2</v>
      </c>
      <c r="E25" s="35" t="n">
        <v>44100</v>
      </c>
      <c r="F25" s="46"/>
      <c r="G25" s="46"/>
      <c r="H25" s="46"/>
      <c r="I25" s="45"/>
      <c r="J25" s="45"/>
      <c r="K25" s="45" t="s">
        <v>337</v>
      </c>
      <c r="L25" s="45"/>
      <c r="M25" s="45"/>
      <c r="N25" s="45"/>
    </row>
    <row r="26" customFormat="false" ht="13.8" hidden="false" customHeight="false" outlineLevel="0" collapsed="false">
      <c r="A26" s="39" t="s">
        <v>376</v>
      </c>
      <c r="B26" s="35" t="s">
        <v>339</v>
      </c>
      <c r="C26" s="35"/>
      <c r="D26" s="35" t="n">
        <v>2</v>
      </c>
      <c r="E26" s="35" t="n">
        <v>44100</v>
      </c>
      <c r="F26" s="35"/>
      <c r="G26" s="35"/>
      <c r="H26" s="35"/>
      <c r="I26" s="45"/>
      <c r="J26" s="45"/>
      <c r="K26" s="45" t="s">
        <v>337</v>
      </c>
      <c r="L26" s="45"/>
      <c r="M26" s="45"/>
      <c r="N26" s="45"/>
    </row>
    <row r="27" customFormat="false" ht="13.8" hidden="false" customHeight="false" outlineLevel="0" collapsed="false">
      <c r="A27" s="39" t="s">
        <v>377</v>
      </c>
      <c r="B27" s="35" t="s">
        <v>339</v>
      </c>
      <c r="C27" s="35"/>
      <c r="D27" s="35" t="n">
        <v>5</v>
      </c>
      <c r="E27" s="35" t="n">
        <v>44100</v>
      </c>
      <c r="F27" s="35"/>
      <c r="G27" s="35"/>
      <c r="H27" s="35"/>
      <c r="I27" s="45"/>
      <c r="J27" s="45"/>
      <c r="K27" s="45" t="s">
        <v>337</v>
      </c>
      <c r="L27" s="45"/>
      <c r="M27" s="45"/>
      <c r="N27" s="45"/>
    </row>
    <row r="28" customFormat="false" ht="13.8" hidden="false" customHeight="false" outlineLevel="0" collapsed="false">
      <c r="A28" s="39" t="s">
        <v>378</v>
      </c>
      <c r="B28" s="35" t="s">
        <v>339</v>
      </c>
      <c r="C28" s="35"/>
      <c r="D28" s="35" t="n">
        <v>5</v>
      </c>
      <c r="E28" s="35" t="n">
        <v>44100</v>
      </c>
      <c r="F28" s="35"/>
      <c r="G28" s="35"/>
      <c r="H28" s="35"/>
      <c r="I28" s="45"/>
      <c r="J28" s="45"/>
      <c r="K28" s="45" t="s">
        <v>337</v>
      </c>
      <c r="L28" s="45"/>
      <c r="M28" s="45"/>
      <c r="N28" s="45"/>
    </row>
    <row r="29" customFormat="false" ht="13.8" hidden="false" customHeight="false" outlineLevel="0" collapsed="false">
      <c r="A29" s="39" t="s">
        <v>379</v>
      </c>
      <c r="B29" s="35" t="s">
        <v>339</v>
      </c>
      <c r="C29" s="35"/>
      <c r="D29" s="35" t="n">
        <v>0</v>
      </c>
      <c r="E29" s="35"/>
      <c r="F29" s="35"/>
      <c r="G29" s="35"/>
      <c r="H29" s="35"/>
      <c r="I29" s="45"/>
      <c r="J29" s="45"/>
      <c r="K29" s="45" t="s">
        <v>337</v>
      </c>
      <c r="L29" s="45"/>
      <c r="M29" s="45"/>
      <c r="N29" s="45"/>
    </row>
    <row r="30" customFormat="false" ht="13.8" hidden="false" customHeight="false" outlineLevel="0" collapsed="false">
      <c r="A30" s="39" t="s">
        <v>380</v>
      </c>
      <c r="B30" s="35" t="s">
        <v>339</v>
      </c>
      <c r="C30" s="35"/>
      <c r="D30" s="35" t="n">
        <v>0</v>
      </c>
      <c r="E30" s="35"/>
      <c r="F30" s="41" t="s">
        <v>381</v>
      </c>
      <c r="G30" s="35"/>
      <c r="H30" s="35"/>
      <c r="I30" s="45"/>
      <c r="J30" s="45"/>
      <c r="K30" s="45" t="s">
        <v>337</v>
      </c>
      <c r="L30" s="45"/>
      <c r="M30" s="45"/>
      <c r="N30" s="45"/>
    </row>
    <row r="31" customFormat="false" ht="13.8" hidden="false" customHeight="false" outlineLevel="0" collapsed="false">
      <c r="A31" s="39" t="s">
        <v>382</v>
      </c>
      <c r="B31" s="35" t="s">
        <v>339</v>
      </c>
      <c r="C31" s="35" t="s">
        <v>340</v>
      </c>
      <c r="D31" s="35" t="n">
        <v>10</v>
      </c>
      <c r="E31" s="35" t="n">
        <v>44100</v>
      </c>
      <c r="F31" s="41" t="s">
        <v>383</v>
      </c>
      <c r="G31" s="35"/>
      <c r="H31" s="35"/>
      <c r="I31" s="45"/>
      <c r="J31" s="45"/>
      <c r="K31" s="45" t="s">
        <v>355</v>
      </c>
      <c r="L31" s="47" t="n">
        <v>7.5</v>
      </c>
      <c r="M31" s="47" t="s">
        <v>384</v>
      </c>
      <c r="N31" s="35" t="s">
        <v>385</v>
      </c>
    </row>
    <row r="32" customFormat="false" ht="12.75" hidden="false" customHeight="false" outlineLevel="0" collapsed="false">
      <c r="A32" s="39" t="s">
        <v>386</v>
      </c>
      <c r="B32" s="35" t="s">
        <v>339</v>
      </c>
      <c r="C32" s="35" t="s">
        <v>340</v>
      </c>
      <c r="D32" s="35" t="n">
        <v>13</v>
      </c>
      <c r="E32" s="35" t="n">
        <v>44100</v>
      </c>
      <c r="F32" s="41" t="s">
        <v>383</v>
      </c>
      <c r="G32" s="35"/>
      <c r="H32" s="46"/>
      <c r="I32" s="46"/>
      <c r="J32" s="35"/>
      <c r="K32" s="35" t="s">
        <v>355</v>
      </c>
      <c r="L32" s="35" t="n">
        <v>3.5</v>
      </c>
      <c r="M32" s="35"/>
      <c r="N32" s="35"/>
    </row>
    <row r="33" customFormat="false" ht="12.75" hidden="false" customHeight="false" outlineLevel="0" collapsed="false">
      <c r="A33" s="39" t="s">
        <v>387</v>
      </c>
      <c r="B33" s="35" t="s">
        <v>339</v>
      </c>
      <c r="C33" s="35" t="s">
        <v>340</v>
      </c>
      <c r="D33" s="35" t="n">
        <v>14</v>
      </c>
      <c r="E33" s="35"/>
      <c r="F33" s="35" t="s">
        <v>388</v>
      </c>
      <c r="G33" s="35" t="s">
        <v>389</v>
      </c>
      <c r="H33" s="35"/>
      <c r="I33" s="35"/>
      <c r="J33" s="35"/>
      <c r="K33" s="35" t="s">
        <v>355</v>
      </c>
      <c r="L33" s="35"/>
      <c r="M33" s="35"/>
      <c r="N33" s="35"/>
    </row>
    <row r="34" customFormat="false" ht="12.75" hidden="false" customHeight="false" outlineLevel="0" collapsed="false">
      <c r="A34" s="39" t="s">
        <v>390</v>
      </c>
      <c r="B34" s="35" t="s">
        <v>339</v>
      </c>
      <c r="C34" s="35" t="s">
        <v>340</v>
      </c>
      <c r="D34" s="35" t="n">
        <v>15</v>
      </c>
      <c r="E34" s="35" t="n">
        <v>44100</v>
      </c>
      <c r="F34" s="35" t="s">
        <v>391</v>
      </c>
      <c r="G34" s="35"/>
      <c r="H34" s="35"/>
      <c r="I34" s="35"/>
      <c r="J34" s="35"/>
      <c r="K34" s="35" t="s">
        <v>355</v>
      </c>
      <c r="L34" s="35"/>
      <c r="M34" s="35"/>
      <c r="N34" s="35"/>
    </row>
    <row r="35" customFormat="false" ht="12.75" hidden="false" customHeight="false" outlineLevel="0" collapsed="false">
      <c r="A35" s="39" t="s">
        <v>392</v>
      </c>
      <c r="B35" s="35" t="s">
        <v>339</v>
      </c>
      <c r="C35" s="35"/>
      <c r="D35" s="35" t="n">
        <v>0</v>
      </c>
      <c r="E35" s="35"/>
      <c r="F35" s="35"/>
      <c r="G35" s="35"/>
      <c r="H35" s="35"/>
      <c r="I35" s="35"/>
      <c r="J35" s="35"/>
      <c r="K35" s="35" t="s">
        <v>355</v>
      </c>
      <c r="L35" s="35"/>
      <c r="M35" s="35"/>
      <c r="N35" s="35"/>
    </row>
    <row r="36" customFormat="false" ht="12.75" hidden="false" customHeight="false" outlineLevel="0" collapsed="false">
      <c r="A36" s="39" t="s">
        <v>393</v>
      </c>
      <c r="B36" s="35" t="s">
        <v>339</v>
      </c>
      <c r="C36" s="35"/>
      <c r="D36" s="35" t="n">
        <v>0</v>
      </c>
      <c r="E36" s="35"/>
      <c r="F36" s="35"/>
      <c r="G36" s="35"/>
      <c r="H36" s="35"/>
      <c r="I36" s="35"/>
      <c r="J36" s="35"/>
      <c r="K36" s="35" t="s">
        <v>394</v>
      </c>
      <c r="L36" s="35"/>
      <c r="M36" s="35"/>
      <c r="N36" s="35"/>
    </row>
    <row r="37" customFormat="false" ht="12.75" hidden="false" customHeight="false" outlineLevel="0" collapsed="false">
      <c r="A37" s="39" t="s">
        <v>395</v>
      </c>
      <c r="B37" s="35" t="s">
        <v>339</v>
      </c>
      <c r="C37" s="47"/>
      <c r="D37" s="47" t="n">
        <v>0</v>
      </c>
      <c r="E37" s="47"/>
      <c r="F37" s="47"/>
      <c r="G37" s="47"/>
      <c r="H37" s="35"/>
      <c r="I37" s="35"/>
      <c r="J37" s="35"/>
      <c r="K37" s="35" t="s">
        <v>394</v>
      </c>
      <c r="L37" s="35"/>
      <c r="M37" s="35"/>
      <c r="N37" s="35"/>
      <c r="O37" s="35"/>
    </row>
    <row r="38" customFormat="false" ht="12.75" hidden="false" customHeight="false" outlineLevel="0" collapsed="false">
      <c r="A38" s="39" t="s">
        <v>396</v>
      </c>
      <c r="B38" s="35" t="s">
        <v>339</v>
      </c>
      <c r="C38" s="35"/>
      <c r="D38" s="35" t="n">
        <v>0</v>
      </c>
      <c r="E38" s="35"/>
      <c r="F38" s="35"/>
      <c r="G38" s="35"/>
      <c r="H38" s="35"/>
      <c r="I38" s="35"/>
      <c r="J38" s="35"/>
      <c r="K38" s="35" t="s">
        <v>394</v>
      </c>
      <c r="L38" s="35"/>
      <c r="M38" s="35"/>
      <c r="N38" s="35"/>
    </row>
    <row r="39" customFormat="false" ht="12.75" hidden="false" customHeight="false" outlineLevel="0" collapsed="false">
      <c r="A39" s="39" t="s">
        <v>397</v>
      </c>
      <c r="B39" s="35" t="s">
        <v>339</v>
      </c>
      <c r="C39" s="37"/>
      <c r="D39" s="37" t="n">
        <v>0</v>
      </c>
      <c r="E39" s="37"/>
      <c r="F39" s="35"/>
      <c r="G39" s="35"/>
      <c r="H39" s="35"/>
      <c r="I39" s="35"/>
      <c r="J39" s="35"/>
      <c r="K39" s="35" t="s">
        <v>355</v>
      </c>
      <c r="L39" s="35"/>
      <c r="M39" s="35"/>
      <c r="N39" s="35"/>
    </row>
    <row r="40" customFormat="false" ht="12.75" hidden="false" customHeight="false" outlineLevel="0" collapsed="false">
      <c r="A40" s="39" t="s">
        <v>398</v>
      </c>
      <c r="B40" s="35" t="s">
        <v>339</v>
      </c>
      <c r="C40" s="37"/>
      <c r="D40" s="37" t="n">
        <v>2</v>
      </c>
      <c r="E40" s="37" t="n">
        <v>44100</v>
      </c>
      <c r="F40" s="35"/>
      <c r="G40" s="35"/>
      <c r="H40" s="35"/>
      <c r="I40" s="35"/>
      <c r="J40" s="35"/>
      <c r="K40" s="35" t="s">
        <v>337</v>
      </c>
      <c r="L40" s="35"/>
      <c r="M40" s="35"/>
      <c r="N40" s="35"/>
    </row>
    <row r="41" customFormat="false" ht="12.75" hidden="false" customHeight="false" outlineLevel="0" collapsed="false">
      <c r="A41" s="39" t="s">
        <v>399</v>
      </c>
      <c r="B41" s="35" t="s">
        <v>339</v>
      </c>
      <c r="C41" s="35"/>
      <c r="D41" s="35" t="n">
        <v>11</v>
      </c>
      <c r="E41" s="35" t="n">
        <v>44200</v>
      </c>
      <c r="F41" s="35"/>
      <c r="G41" s="35"/>
      <c r="H41" s="35"/>
      <c r="I41" s="35"/>
      <c r="J41" s="35"/>
      <c r="K41" s="35" t="s">
        <v>355</v>
      </c>
      <c r="L41" s="35" t="n">
        <v>2.5</v>
      </c>
      <c r="M41" s="35"/>
      <c r="N41" s="35"/>
    </row>
    <row r="42" customFormat="false" ht="12.75" hidden="false" customHeight="false" outlineLevel="0" collapsed="false">
      <c r="A42" s="39" t="s">
        <v>400</v>
      </c>
      <c r="B42" s="35" t="s">
        <v>339</v>
      </c>
      <c r="C42" s="35"/>
      <c r="D42" s="35" t="n">
        <v>11</v>
      </c>
      <c r="E42" s="35" t="n">
        <v>44200</v>
      </c>
      <c r="F42" s="35"/>
      <c r="G42" s="35"/>
      <c r="H42" s="35"/>
      <c r="I42" s="35"/>
      <c r="J42" s="35"/>
      <c r="K42" s="35" t="s">
        <v>337</v>
      </c>
      <c r="L42" s="35"/>
      <c r="M42" s="35"/>
      <c r="N42" s="35"/>
    </row>
    <row r="43" customFormat="false" ht="12.75" hidden="false" customHeight="false" outlineLevel="0" collapsed="false">
      <c r="A43" s="39" t="s">
        <v>401</v>
      </c>
      <c r="B43" s="35" t="s">
        <v>339</v>
      </c>
      <c r="C43" s="35"/>
      <c r="D43" s="35" t="n">
        <v>1</v>
      </c>
      <c r="E43" s="35" t="n">
        <v>44100</v>
      </c>
      <c r="F43" s="35"/>
      <c r="G43" s="35"/>
      <c r="H43" s="35"/>
      <c r="I43" s="35"/>
      <c r="J43" s="35"/>
      <c r="K43" s="35" t="s">
        <v>337</v>
      </c>
      <c r="L43" s="35"/>
      <c r="M43" s="35"/>
      <c r="N43" s="35"/>
    </row>
    <row r="44" customFormat="false" ht="12.75" hidden="false" customHeight="false" outlineLevel="0" collapsed="false">
      <c r="A44" s="39" t="s">
        <v>402</v>
      </c>
      <c r="B44" s="35" t="s">
        <v>339</v>
      </c>
      <c r="C44" s="35"/>
      <c r="D44" s="35" t="n">
        <v>0</v>
      </c>
      <c r="E44" s="35"/>
      <c r="F44" s="35"/>
      <c r="G44" s="35"/>
      <c r="H44" s="35"/>
      <c r="I44" s="35"/>
      <c r="J44" s="35"/>
      <c r="K44" s="35" t="s">
        <v>363</v>
      </c>
      <c r="L44" s="35"/>
      <c r="M44" s="35"/>
      <c r="N44" s="35"/>
    </row>
    <row r="45" customFormat="false" ht="12.75" hidden="false" customHeight="false" outlineLevel="0" collapsed="false">
      <c r="A45" s="39" t="s">
        <v>403</v>
      </c>
      <c r="B45" s="35" t="s">
        <v>339</v>
      </c>
      <c r="C45" s="35"/>
      <c r="D45" s="35" t="n">
        <v>0</v>
      </c>
      <c r="E45" s="35"/>
      <c r="F45" s="35"/>
      <c r="G45" s="35"/>
      <c r="H45" s="35"/>
      <c r="I45" s="35"/>
      <c r="J45" s="35"/>
      <c r="K45" s="35" t="s">
        <v>355</v>
      </c>
      <c r="L45" s="35"/>
      <c r="M45" s="35"/>
      <c r="N45" s="35"/>
    </row>
    <row r="46" customFormat="false" ht="12.75" hidden="false" customHeight="false" outlineLevel="0" collapsed="false">
      <c r="A46" s="39" t="s">
        <v>404</v>
      </c>
      <c r="B46" s="35" t="s">
        <v>339</v>
      </c>
      <c r="C46" s="35" t="s">
        <v>340</v>
      </c>
      <c r="D46" s="35" t="n">
        <v>9</v>
      </c>
      <c r="E46" s="40"/>
      <c r="F46" s="35" t="s">
        <v>405</v>
      </c>
      <c r="G46" s="35"/>
      <c r="H46" s="35"/>
      <c r="I46" s="35"/>
      <c r="J46" s="35"/>
      <c r="K46" s="35" t="s">
        <v>337</v>
      </c>
      <c r="L46" s="35"/>
      <c r="M46" s="35"/>
      <c r="N46" s="35"/>
    </row>
    <row r="47" customFormat="false" ht="12.75" hidden="false" customHeight="false" outlineLevel="0" collapsed="false">
      <c r="A47" s="39" t="s">
        <v>406</v>
      </c>
      <c r="B47" s="35" t="s">
        <v>339</v>
      </c>
      <c r="C47" s="35" t="s">
        <v>407</v>
      </c>
      <c r="D47" s="35" t="n">
        <v>13</v>
      </c>
      <c r="E47" s="35" t="n">
        <v>44100</v>
      </c>
      <c r="F47" s="35"/>
      <c r="G47" s="35"/>
      <c r="H47" s="35"/>
      <c r="I47" s="35"/>
      <c r="J47" s="35"/>
      <c r="K47" s="35" t="s">
        <v>355</v>
      </c>
      <c r="L47" s="35" t="n">
        <v>7.5</v>
      </c>
      <c r="M47" s="35"/>
      <c r="N47" s="35"/>
    </row>
    <row r="48" customFormat="false" ht="12.75" hidden="false" customHeight="false" outlineLevel="0" collapsed="false">
      <c r="A48" s="39" t="s">
        <v>408</v>
      </c>
      <c r="B48" s="35" t="s">
        <v>339</v>
      </c>
      <c r="C48" s="35"/>
      <c r="D48" s="35" t="n">
        <v>0</v>
      </c>
      <c r="E48" s="35"/>
      <c r="F48" s="35"/>
      <c r="G48" s="35"/>
      <c r="H48" s="35"/>
      <c r="I48" s="35"/>
      <c r="J48" s="35"/>
      <c r="K48" s="35" t="s">
        <v>355</v>
      </c>
      <c r="L48" s="35"/>
      <c r="M48" s="35"/>
      <c r="N48" s="35"/>
    </row>
    <row r="49" customFormat="false" ht="12.75" hidden="false" customHeight="false" outlineLevel="0" collapsed="false">
      <c r="A49" s="39" t="s">
        <v>409</v>
      </c>
      <c r="B49" s="35" t="s">
        <v>339</v>
      </c>
      <c r="C49" s="35" t="s">
        <v>340</v>
      </c>
      <c r="D49" s="35" t="n">
        <v>20</v>
      </c>
      <c r="E49" s="40"/>
      <c r="F49" s="35"/>
      <c r="G49" s="35"/>
      <c r="H49" s="35"/>
      <c r="I49" s="35"/>
      <c r="J49" s="35"/>
      <c r="K49" s="35" t="s">
        <v>337</v>
      </c>
      <c r="L49" s="35"/>
      <c r="M49" s="35"/>
      <c r="N49" s="35"/>
    </row>
    <row r="50" customFormat="false" ht="12.75" hidden="false" customHeight="false" outlineLevel="0" collapsed="false">
      <c r="A50" s="39" t="s">
        <v>410</v>
      </c>
      <c r="B50" s="35" t="s">
        <v>339</v>
      </c>
      <c r="C50" s="35"/>
      <c r="D50" s="35" t="n">
        <v>20</v>
      </c>
      <c r="E50" s="40"/>
      <c r="F50" s="35"/>
      <c r="G50" s="35"/>
      <c r="H50" s="35"/>
      <c r="I50" s="35"/>
      <c r="J50" s="35"/>
      <c r="K50" s="35" t="s">
        <v>337</v>
      </c>
      <c r="L50" s="35"/>
      <c r="M50" s="35"/>
      <c r="N50" s="35"/>
    </row>
    <row r="51" customFormat="false" ht="12.75" hidden="false" customHeight="false" outlineLevel="0" collapsed="false">
      <c r="A51" s="39" t="s">
        <v>411</v>
      </c>
      <c r="B51" s="35" t="s">
        <v>339</v>
      </c>
      <c r="C51" s="35"/>
      <c r="D51" s="35" t="n">
        <v>20</v>
      </c>
      <c r="E51" s="35" t="s">
        <v>351</v>
      </c>
      <c r="F51" s="41" t="s">
        <v>412</v>
      </c>
      <c r="G51" s="44"/>
      <c r="H51" s="35" t="s">
        <v>413</v>
      </c>
      <c r="I51" s="35"/>
      <c r="J51" s="35"/>
      <c r="K51" s="35" t="s">
        <v>342</v>
      </c>
      <c r="L51" s="35"/>
      <c r="M51" s="35"/>
      <c r="N51" s="35"/>
    </row>
    <row r="52" customFormat="false" ht="12.75" hidden="false" customHeight="false" outlineLevel="0" collapsed="false">
      <c r="A52" s="39" t="s">
        <v>414</v>
      </c>
      <c r="B52" s="35" t="s">
        <v>339</v>
      </c>
      <c r="C52" s="35"/>
      <c r="D52" s="35" t="n">
        <v>0</v>
      </c>
      <c r="E52" s="35" t="n">
        <v>77100</v>
      </c>
      <c r="F52" s="41" t="s">
        <v>415</v>
      </c>
      <c r="G52" s="41" t="s">
        <v>416</v>
      </c>
      <c r="H52" s="35"/>
      <c r="I52" s="35"/>
      <c r="J52" s="35"/>
      <c r="K52" s="35" t="s">
        <v>355</v>
      </c>
      <c r="L52" s="35"/>
      <c r="M52" s="35"/>
      <c r="N52" s="35"/>
    </row>
    <row r="53" customFormat="false" ht="12.75" hidden="false" customHeight="false" outlineLevel="0" collapsed="false">
      <c r="A53" s="39" t="s">
        <v>417</v>
      </c>
      <c r="B53" s="35" t="s">
        <v>339</v>
      </c>
      <c r="C53" s="35"/>
      <c r="D53" s="35" t="n">
        <v>0</v>
      </c>
      <c r="E53" s="35"/>
      <c r="F53" s="35"/>
      <c r="G53" s="35"/>
      <c r="H53" s="35"/>
      <c r="I53" s="35"/>
      <c r="J53" s="35"/>
      <c r="K53" s="35" t="s">
        <v>355</v>
      </c>
      <c r="L53" s="35"/>
      <c r="M53" s="35"/>
      <c r="N53" s="35"/>
    </row>
    <row r="54" customFormat="false" ht="12.75" hidden="false" customHeight="false" outlineLevel="0" collapsed="false">
      <c r="A54" s="39" t="s">
        <v>418</v>
      </c>
      <c r="B54" s="35" t="s">
        <v>339</v>
      </c>
      <c r="C54" s="35" t="s">
        <v>340</v>
      </c>
      <c r="D54" s="35" t="n">
        <v>40</v>
      </c>
      <c r="E54" s="35" t="n">
        <v>77200</v>
      </c>
      <c r="F54" s="35"/>
      <c r="G54" s="35" t="s">
        <v>419</v>
      </c>
      <c r="H54" s="35"/>
      <c r="I54" s="35"/>
      <c r="J54" s="35"/>
      <c r="K54" s="35" t="s">
        <v>337</v>
      </c>
      <c r="L54" s="35"/>
      <c r="M54" s="35"/>
      <c r="N54" s="35"/>
    </row>
    <row r="55" customFormat="false" ht="12.75" hidden="false" customHeight="false" outlineLevel="0" collapsed="false">
      <c r="A55" s="39" t="s">
        <v>420</v>
      </c>
      <c r="B55" s="35" t="s">
        <v>339</v>
      </c>
      <c r="C55" s="35"/>
      <c r="D55" s="35" t="n">
        <v>30</v>
      </c>
      <c r="E55" s="35" t="n">
        <v>66600</v>
      </c>
      <c r="F55" s="35"/>
      <c r="G55" s="35"/>
      <c r="H55" s="35"/>
      <c r="I55" s="46"/>
      <c r="J55" s="46"/>
      <c r="K55" s="46" t="s">
        <v>337</v>
      </c>
      <c r="L55" s="35"/>
      <c r="M55" s="35"/>
      <c r="N55" s="35"/>
    </row>
    <row r="56" customFormat="false" ht="12.75" hidden="false" customHeight="false" outlineLevel="0" collapsed="false">
      <c r="A56" s="39" t="s">
        <v>421</v>
      </c>
      <c r="B56" s="35" t="s">
        <v>339</v>
      </c>
      <c r="C56" s="35"/>
      <c r="D56" s="35" t="n">
        <v>30</v>
      </c>
      <c r="E56" s="35" t="n">
        <v>22200</v>
      </c>
      <c r="F56" s="35"/>
      <c r="G56" s="35"/>
      <c r="H56" s="35"/>
      <c r="I56" s="35"/>
      <c r="J56" s="35"/>
      <c r="K56" s="35" t="s">
        <v>363</v>
      </c>
      <c r="L56" s="35"/>
      <c r="M56" s="35"/>
      <c r="N56" s="35"/>
    </row>
    <row r="57" customFormat="false" ht="12.75" hidden="false" customHeight="false" outlineLevel="0" collapsed="false">
      <c r="A57" s="39" t="s">
        <v>422</v>
      </c>
      <c r="B57" s="35" t="s">
        <v>339</v>
      </c>
      <c r="C57" s="35"/>
      <c r="D57" s="35" t="n">
        <v>0</v>
      </c>
      <c r="E57" s="35"/>
      <c r="F57" s="35"/>
      <c r="G57" s="35"/>
      <c r="H57" s="35"/>
      <c r="I57" s="35"/>
      <c r="J57" s="35"/>
      <c r="K57" s="35" t="s">
        <v>337</v>
      </c>
      <c r="L57" s="35"/>
      <c r="M57" s="35"/>
      <c r="N57" s="35"/>
    </row>
    <row r="58" customFormat="false" ht="12.75" hidden="false" customHeight="false" outlineLevel="0" collapsed="false">
      <c r="A58" s="39" t="s">
        <v>423</v>
      </c>
      <c r="B58" s="35" t="s">
        <v>339</v>
      </c>
      <c r="C58" s="35"/>
      <c r="D58" s="35" t="n">
        <v>0</v>
      </c>
      <c r="E58" s="35"/>
      <c r="F58" s="35"/>
      <c r="G58" s="35"/>
      <c r="H58" s="35"/>
      <c r="I58" s="35"/>
      <c r="J58" s="35"/>
      <c r="K58" s="35" t="s">
        <v>337</v>
      </c>
      <c r="L58" s="35"/>
      <c r="M58" s="35"/>
      <c r="N58" s="35"/>
    </row>
    <row r="59" customFormat="false" ht="12.75" hidden="false" customHeight="false" outlineLevel="0" collapsed="false">
      <c r="A59" s="39" t="s">
        <v>424</v>
      </c>
      <c r="B59" s="35" t="s">
        <v>339</v>
      </c>
      <c r="C59" s="35"/>
      <c r="D59" s="35" t="n">
        <v>0</v>
      </c>
      <c r="E59" s="35"/>
      <c r="F59" s="35"/>
      <c r="G59" s="35"/>
      <c r="H59" s="35"/>
      <c r="I59" s="35"/>
      <c r="J59" s="35"/>
      <c r="K59" s="35" t="s">
        <v>337</v>
      </c>
      <c r="L59" s="35"/>
      <c r="M59" s="35"/>
      <c r="N59" s="35"/>
    </row>
    <row r="60" customFormat="false" ht="12.75" hidden="false" customHeight="false" outlineLevel="0" collapsed="false">
      <c r="A60" s="39" t="s">
        <v>425</v>
      </c>
      <c r="B60" s="35" t="s">
        <v>339</v>
      </c>
      <c r="C60" s="35"/>
      <c r="D60" s="35" t="n">
        <v>0</v>
      </c>
      <c r="E60" s="35"/>
      <c r="F60" s="35"/>
      <c r="G60" s="35"/>
      <c r="H60" s="35"/>
      <c r="I60" s="35"/>
      <c r="J60" s="35"/>
      <c r="K60" s="35" t="s">
        <v>337</v>
      </c>
      <c r="L60" s="35"/>
      <c r="M60" s="35"/>
      <c r="N60" s="35"/>
    </row>
    <row r="61" customFormat="false" ht="12.75" hidden="false" customHeight="false" outlineLevel="0" collapsed="false">
      <c r="A61" s="39" t="s">
        <v>426</v>
      </c>
      <c r="B61" s="35" t="s">
        <v>339</v>
      </c>
      <c r="C61" s="35" t="s">
        <v>340</v>
      </c>
      <c r="D61" s="35" t="n">
        <v>999</v>
      </c>
      <c r="E61" s="35" t="s">
        <v>351</v>
      </c>
      <c r="F61" s="35"/>
      <c r="G61" s="35" t="s">
        <v>427</v>
      </c>
      <c r="H61" s="35" t="s">
        <v>428</v>
      </c>
      <c r="I61" s="35"/>
      <c r="J61" s="35"/>
      <c r="K61" s="35" t="s">
        <v>337</v>
      </c>
      <c r="L61" s="35"/>
      <c r="M61" s="35"/>
      <c r="N61" s="35"/>
    </row>
    <row r="62" customFormat="false" ht="12.75" hidden="false" customHeight="false" outlineLevel="0" collapsed="false">
      <c r="A62" s="39" t="s">
        <v>429</v>
      </c>
      <c r="B62" s="35" t="s">
        <v>339</v>
      </c>
      <c r="C62" s="35"/>
      <c r="D62" s="35" t="n">
        <v>450</v>
      </c>
      <c r="E62" s="35" t="n">
        <v>55100</v>
      </c>
      <c r="F62" s="35"/>
      <c r="G62" s="35"/>
      <c r="H62" s="35"/>
      <c r="I62" s="35"/>
      <c r="J62" s="35"/>
      <c r="K62" s="35" t="s">
        <v>337</v>
      </c>
      <c r="L62" s="35"/>
      <c r="M62" s="35"/>
      <c r="N62" s="35"/>
    </row>
    <row r="63" customFormat="false" ht="12.75" hidden="false" customHeight="false" outlineLevel="0" collapsed="false">
      <c r="A63" s="39" t="s">
        <v>430</v>
      </c>
      <c r="B63" s="35" t="s">
        <v>339</v>
      </c>
      <c r="C63" s="35" t="s">
        <v>340</v>
      </c>
      <c r="D63" s="35" t="n">
        <v>450</v>
      </c>
      <c r="E63" s="40"/>
      <c r="F63" s="35"/>
      <c r="G63" s="35" t="s">
        <v>427</v>
      </c>
      <c r="H63" s="35"/>
      <c r="I63" s="35"/>
      <c r="J63" s="35"/>
      <c r="K63" s="35" t="s">
        <v>337</v>
      </c>
      <c r="L63" s="35"/>
      <c r="M63" s="35"/>
      <c r="N63" s="35"/>
    </row>
    <row r="64" customFormat="false" ht="12.75" hidden="false" customHeight="false" outlineLevel="0" collapsed="false">
      <c r="A64" s="39" t="s">
        <v>431</v>
      </c>
      <c r="B64" s="35" t="s">
        <v>339</v>
      </c>
      <c r="C64" s="35"/>
      <c r="D64" s="35" t="n">
        <v>450</v>
      </c>
      <c r="E64" s="35" t="n">
        <v>55100</v>
      </c>
      <c r="F64" s="35"/>
      <c r="G64" s="35"/>
      <c r="H64" s="35"/>
      <c r="I64" s="35"/>
      <c r="J64" s="35"/>
      <c r="K64" s="35" t="s">
        <v>337</v>
      </c>
      <c r="L64" s="35"/>
      <c r="M64" s="35"/>
      <c r="N64" s="35"/>
    </row>
    <row r="65" customFormat="false" ht="12.75" hidden="false" customHeight="false" outlineLevel="0" collapsed="false">
      <c r="A65" s="39" t="s">
        <v>432</v>
      </c>
      <c r="B65" s="35" t="s">
        <v>339</v>
      </c>
      <c r="C65" s="35" t="s">
        <v>334</v>
      </c>
      <c r="D65" s="35" t="n">
        <v>999</v>
      </c>
      <c r="E65" s="35" t="n">
        <v>20000</v>
      </c>
      <c r="F65" s="35"/>
      <c r="G65" s="35"/>
      <c r="H65" s="35"/>
      <c r="I65" s="35"/>
      <c r="J65" s="35"/>
      <c r="K65" s="35" t="s">
        <v>337</v>
      </c>
      <c r="L65" s="35"/>
      <c r="M65" s="35"/>
      <c r="N65" s="35"/>
    </row>
    <row r="66" customFormat="false" ht="12.75" hidden="false" customHeight="false" outlineLevel="0" collapsed="false">
      <c r="A66" s="39" t="s">
        <v>433</v>
      </c>
      <c r="B66" s="35" t="s">
        <v>339</v>
      </c>
      <c r="C66" s="35"/>
      <c r="D66" s="35" t="n">
        <v>999</v>
      </c>
      <c r="E66" s="35" t="n">
        <v>30000</v>
      </c>
      <c r="F66" s="35"/>
      <c r="G66" s="35"/>
      <c r="H66" s="35" t="s">
        <v>434</v>
      </c>
      <c r="I66" s="35"/>
      <c r="J66" s="35"/>
      <c r="K66" s="35" t="s">
        <v>337</v>
      </c>
      <c r="L66" s="35"/>
      <c r="M66" s="35"/>
      <c r="N66" s="35"/>
    </row>
    <row r="67" customFormat="false" ht="12.75" hidden="false" customHeight="false" outlineLevel="0" collapsed="false">
      <c r="A67" s="39" t="s">
        <v>435</v>
      </c>
      <c r="B67" s="35" t="s">
        <v>339</v>
      </c>
      <c r="C67" s="35"/>
      <c r="D67" s="35" t="n">
        <v>999</v>
      </c>
      <c r="E67" s="35" t="n">
        <v>33500</v>
      </c>
      <c r="F67" s="35"/>
      <c r="G67" s="35"/>
      <c r="H67" s="35"/>
      <c r="I67" s="35"/>
      <c r="J67" s="35"/>
      <c r="K67" s="35" t="s">
        <v>337</v>
      </c>
      <c r="L67" s="35"/>
      <c r="M67" s="35"/>
      <c r="N67" s="35"/>
    </row>
    <row r="68" customFormat="false" ht="12.75" hidden="false" customHeight="false" outlineLevel="0" collapsed="false">
      <c r="A68" s="39" t="s">
        <v>436</v>
      </c>
      <c r="B68" s="35" t="s">
        <v>339</v>
      </c>
      <c r="C68" s="47"/>
      <c r="D68" s="47" t="n">
        <v>999</v>
      </c>
      <c r="E68" s="47" t="n">
        <v>33600</v>
      </c>
      <c r="F68" s="47"/>
      <c r="G68" s="47"/>
      <c r="H68" s="35"/>
      <c r="I68" s="35"/>
      <c r="J68" s="35"/>
      <c r="K68" s="35" t="s">
        <v>337</v>
      </c>
      <c r="L68" s="35"/>
      <c r="M68" s="35"/>
      <c r="N68" s="35"/>
    </row>
    <row r="69" customFormat="false" ht="12.75" hidden="false" customHeight="false" outlineLevel="0" collapsed="false">
      <c r="A69" s="39" t="s">
        <v>437</v>
      </c>
      <c r="B69" s="35" t="s">
        <v>339</v>
      </c>
      <c r="C69" s="35"/>
      <c r="D69" s="35" t="n">
        <v>999</v>
      </c>
      <c r="E69" s="35" t="n">
        <v>42000</v>
      </c>
      <c r="F69" s="35"/>
      <c r="G69" s="35"/>
      <c r="H69" s="35"/>
      <c r="I69" s="35"/>
      <c r="J69" s="35"/>
      <c r="K69" s="35" t="s">
        <v>337</v>
      </c>
      <c r="L69" s="35"/>
      <c r="M69" s="35"/>
      <c r="N69" s="35"/>
    </row>
    <row r="70" customFormat="false" ht="12.75" hidden="false" customHeight="true" outlineLevel="0" collapsed="false">
      <c r="A70" s="39" t="s">
        <v>438</v>
      </c>
      <c r="B70" s="35" t="s">
        <v>339</v>
      </c>
      <c r="C70" s="48" t="s">
        <v>340</v>
      </c>
      <c r="D70" s="48" t="n">
        <v>50</v>
      </c>
      <c r="E70" s="48" t="n">
        <v>66100</v>
      </c>
      <c r="F70" s="41" t="s">
        <v>439</v>
      </c>
      <c r="G70" s="48"/>
      <c r="H70" s="35"/>
      <c r="I70" s="35"/>
      <c r="J70" s="35"/>
      <c r="K70" s="35" t="s">
        <v>355</v>
      </c>
      <c r="L70" s="35" t="n">
        <v>3</v>
      </c>
      <c r="M70" s="35"/>
      <c r="N70" s="35"/>
    </row>
    <row r="71" customFormat="false" ht="12.75" hidden="false" customHeight="false" outlineLevel="0" collapsed="false">
      <c r="A71" s="39" t="s">
        <v>440</v>
      </c>
      <c r="B71" s="35" t="s">
        <v>339</v>
      </c>
      <c r="C71" s="49"/>
      <c r="D71" s="48" t="n">
        <v>30</v>
      </c>
      <c r="E71" s="48" t="n">
        <v>66600</v>
      </c>
      <c r="F71" s="48"/>
      <c r="G71" s="48"/>
      <c r="H71" s="35"/>
      <c r="I71" s="35"/>
      <c r="J71" s="35"/>
      <c r="K71" s="35" t="s">
        <v>342</v>
      </c>
      <c r="L71" s="35"/>
      <c r="M71" s="35"/>
      <c r="N71" s="35"/>
    </row>
    <row r="72" customFormat="false" ht="12.75" hidden="false" customHeight="false" outlineLevel="0" collapsed="false">
      <c r="A72" s="39" t="s">
        <v>441</v>
      </c>
      <c r="B72" s="35" t="s">
        <v>339</v>
      </c>
      <c r="C72" s="49" t="s">
        <v>334</v>
      </c>
      <c r="D72" s="48" t="n">
        <v>980</v>
      </c>
      <c r="E72" s="35" t="n">
        <v>30000</v>
      </c>
      <c r="F72" s="35" t="s">
        <v>442</v>
      </c>
      <c r="G72" s="35"/>
      <c r="H72" s="35" t="s">
        <v>443</v>
      </c>
      <c r="I72" s="35" t="s">
        <v>444</v>
      </c>
      <c r="J72" s="35" t="s">
        <v>445</v>
      </c>
      <c r="K72" s="35" t="s">
        <v>337</v>
      </c>
      <c r="L72" s="35"/>
      <c r="M72" s="35"/>
      <c r="N72" s="35"/>
    </row>
    <row r="73" customFormat="false" ht="12.75" hidden="false" customHeight="false" outlineLevel="0" collapsed="false">
      <c r="A73" s="39" t="s">
        <v>446</v>
      </c>
      <c r="B73" s="35" t="s">
        <v>339</v>
      </c>
      <c r="C73" s="49" t="s">
        <v>334</v>
      </c>
      <c r="D73" s="48" t="n">
        <v>0</v>
      </c>
      <c r="E73" s="49" t="n">
        <v>88200</v>
      </c>
      <c r="F73" s="48"/>
      <c r="G73" s="48"/>
      <c r="H73" s="35"/>
      <c r="I73" s="35"/>
      <c r="J73" s="35"/>
      <c r="K73" s="35" t="s">
        <v>337</v>
      </c>
      <c r="L73" s="35"/>
      <c r="M73" s="35"/>
      <c r="N73" s="35"/>
    </row>
    <row r="74" customFormat="false" ht="12.75" hidden="false" customHeight="false" outlineLevel="0" collapsed="false">
      <c r="A74" s="39" t="s">
        <v>447</v>
      </c>
      <c r="B74" s="35" t="s">
        <v>339</v>
      </c>
      <c r="C74" s="48" t="s">
        <v>340</v>
      </c>
      <c r="D74" s="48" t="n">
        <v>999</v>
      </c>
      <c r="E74" s="40"/>
      <c r="F74" s="48"/>
      <c r="G74" s="48"/>
      <c r="H74" s="35"/>
      <c r="I74" s="35"/>
      <c r="J74" s="35"/>
      <c r="K74" s="35" t="s">
        <v>337</v>
      </c>
      <c r="L74" s="35"/>
      <c r="M74" s="35"/>
      <c r="N74" s="35"/>
    </row>
    <row r="75" customFormat="false" ht="12.75" hidden="false" customHeight="false" outlineLevel="0" collapsed="false">
      <c r="A75" s="50" t="s">
        <v>448</v>
      </c>
      <c r="B75" s="35" t="s">
        <v>339</v>
      </c>
      <c r="C75" s="35"/>
      <c r="D75" s="35" t="n">
        <v>2</v>
      </c>
      <c r="E75" s="35" t="n">
        <v>44300</v>
      </c>
      <c r="F75" s="35"/>
      <c r="G75" s="35"/>
      <c r="H75" s="35"/>
      <c r="I75" s="35"/>
      <c r="J75" s="35"/>
      <c r="K75" s="35" t="s">
        <v>337</v>
      </c>
      <c r="L75" s="35"/>
      <c r="M75" s="35"/>
      <c r="N75" s="35"/>
    </row>
    <row r="76" customFormat="false" ht="12.75" hidden="false" customHeight="false" outlineLevel="0" collapsed="false">
      <c r="A76" s="50" t="s">
        <v>449</v>
      </c>
      <c r="B76" s="35" t="s">
        <v>339</v>
      </c>
      <c r="D76" s="48" t="n">
        <v>450</v>
      </c>
      <c r="E76" s="31" t="n">
        <v>44200</v>
      </c>
      <c r="K76" s="35" t="s">
        <v>337</v>
      </c>
    </row>
    <row r="77" customFormat="false" ht="12.75" hidden="false" customHeight="false" outlineLevel="0" collapsed="false">
      <c r="A77" s="50" t="s">
        <v>450</v>
      </c>
      <c r="B77" s="35" t="s">
        <v>339</v>
      </c>
      <c r="C77" s="31" t="s">
        <v>340</v>
      </c>
      <c r="K77" s="35" t="s">
        <v>337</v>
      </c>
    </row>
    <row r="78" customFormat="false" ht="12.75" hidden="false" customHeight="false" outlineLevel="0" collapsed="false">
      <c r="A78" s="50" t="s">
        <v>451</v>
      </c>
      <c r="B78" s="35" t="s">
        <v>339</v>
      </c>
      <c r="D78" s="48" t="n">
        <v>1</v>
      </c>
      <c r="F78" s="31" t="s">
        <v>452</v>
      </c>
      <c r="H78" s="31" t="s">
        <v>453</v>
      </c>
      <c r="K78" s="35" t="s">
        <v>337</v>
      </c>
    </row>
    <row r="93" customFormat="false" ht="12.75" hidden="false" customHeight="false" outlineLevel="0" collapsed="false">
      <c r="A93" s="31" t="s">
        <v>454</v>
      </c>
    </row>
  </sheetData>
  <mergeCells count="2">
    <mergeCell ref="A1:E1"/>
    <mergeCell ref="E8:F8"/>
  </mergeCells>
  <conditionalFormatting sqref="A77">
    <cfRule type="expression" priority="2" aboveAverage="0" equalAverage="0" bottom="0" percent="0" rank="0" text="" dxfId="3">
      <formula>$D77&gt;0</formula>
    </cfRule>
    <cfRule type="expression" priority="3" aboveAverage="0" equalAverage="0" bottom="0" percent="0" rank="0" text="" dxfId="4">
      <formula>_xludf.and($D77=0,$D77&lt;&gt;"")</formula>
    </cfRule>
    <cfRule type="expression" priority="4" aboveAverage="0" equalAverage="0" bottom="0" percent="0" rank="0" text="" dxfId="5">
      <formula>$D77=""</formula>
    </cfRule>
  </conditionalFormatting>
  <conditionalFormatting sqref="C3:C75">
    <cfRule type="cellIs" priority="5" operator="equal" aboveAverage="0" equalAverage="0" bottom="0" percent="0" rank="0" text="" dxfId="6">
      <formula>"NE"</formula>
    </cfRule>
    <cfRule type="cellIs" priority="6" operator="equal" aboveAverage="0" equalAverage="0" bottom="0" percent="0" rank="0" text="" dxfId="7">
      <formula>"ANO"</formula>
    </cfRule>
  </conditionalFormatting>
  <conditionalFormatting sqref="A4:A76 A78">
    <cfRule type="expression" priority="7" aboveAverage="0" equalAverage="0" bottom="0" percent="0" rank="0" text="" dxfId="8">
      <formula>$D4&gt;0</formula>
    </cfRule>
    <cfRule type="expression" priority="8" aboveAverage="0" equalAverage="0" bottom="0" percent="0" rank="0" text="" dxfId="9">
      <formula>_xludf.and($D4=0,$D4&lt;&gt;"")</formula>
    </cfRule>
    <cfRule type="expression" priority="9" aboveAverage="0" equalAverage="0" bottom="0" percent="0" rank="0" text="" dxfId="10">
      <formula>$D4=""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7" activeCellId="0" sqref="B37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1" width="52"/>
    <col collapsed="false" customWidth="true" hidden="false" outlineLevel="0" max="2" min="2" style="31" width="24.26"/>
    <col collapsed="false" customWidth="false" hidden="false" outlineLevel="0" max="16384" min="3" style="31" width="9.13"/>
  </cols>
  <sheetData>
    <row r="1" customFormat="false" ht="12.75" hidden="false" customHeight="false" outlineLevel="0" collapsed="false">
      <c r="A1" s="42" t="s">
        <v>455</v>
      </c>
      <c r="B1" s="42"/>
      <c r="C1" s="42"/>
      <c r="D1" s="42"/>
      <c r="E1" s="42"/>
      <c r="F1" s="42"/>
      <c r="G1" s="51" t="s">
        <v>326</v>
      </c>
      <c r="H1" s="51"/>
      <c r="I1" s="31" t="n">
        <v>10000</v>
      </c>
    </row>
    <row r="2" customFormat="false" ht="12.75" hidden="false" customHeight="false" outlineLevel="0" collapsed="false">
      <c r="G2" s="51" t="s">
        <v>327</v>
      </c>
      <c r="H2" s="51"/>
      <c r="I2" s="35" t="s">
        <v>335</v>
      </c>
    </row>
    <row r="4" customFormat="false" ht="12.75" hidden="false" customHeight="false" outlineLevel="0" collapsed="false">
      <c r="A4" s="52" t="s">
        <v>456</v>
      </c>
      <c r="B4" s="52" t="s">
        <v>457</v>
      </c>
    </row>
    <row r="5" customFormat="false" ht="12.75" hidden="false" customHeight="false" outlineLevel="0" collapsed="false">
      <c r="A5" s="31" t="s">
        <v>458</v>
      </c>
      <c r="B5" s="35" t="n">
        <v>0</v>
      </c>
    </row>
    <row r="6" customFormat="false" ht="12.75" hidden="false" customHeight="false" outlineLevel="0" collapsed="false">
      <c r="A6" s="31" t="s">
        <v>229</v>
      </c>
      <c r="B6" s="35" t="n">
        <v>3100</v>
      </c>
    </row>
    <row r="7" customFormat="false" ht="12.75" hidden="false" customHeight="false" outlineLevel="0" collapsed="false">
      <c r="A7" s="31" t="s">
        <v>230</v>
      </c>
      <c r="B7" s="35" t="n">
        <v>3200</v>
      </c>
    </row>
    <row r="8" customFormat="false" ht="12.75" hidden="false" customHeight="false" outlineLevel="0" collapsed="false">
      <c r="A8" s="31" t="s">
        <v>459</v>
      </c>
      <c r="B8" s="35" t="n">
        <v>3300</v>
      </c>
    </row>
    <row r="9" customFormat="false" ht="12.75" hidden="false" customHeight="false" outlineLevel="0" collapsed="false">
      <c r="A9" s="31" t="s">
        <v>460</v>
      </c>
      <c r="B9" s="35" t="n">
        <v>10000</v>
      </c>
    </row>
    <row r="10" customFormat="false" ht="12.75" hidden="false" customHeight="false" outlineLevel="0" collapsed="false">
      <c r="A10" s="31" t="s">
        <v>461</v>
      </c>
      <c r="B10" s="35" t="n">
        <v>10000</v>
      </c>
    </row>
    <row r="11" customFormat="false" ht="12.75" hidden="false" customHeight="false" outlineLevel="0" collapsed="false">
      <c r="A11" s="31" t="s">
        <v>462</v>
      </c>
      <c r="B11" s="35" t="n">
        <v>67200</v>
      </c>
    </row>
    <row r="12" customFormat="false" ht="12.75" hidden="false" customHeight="false" outlineLevel="0" collapsed="false">
      <c r="A12" s="31" t="s">
        <v>463</v>
      </c>
      <c r="B12" s="35" t="n">
        <v>20000</v>
      </c>
    </row>
    <row r="13" customFormat="false" ht="12.75" hidden="false" customHeight="false" outlineLevel="0" collapsed="false">
      <c r="A13" s="31" t="s">
        <v>464</v>
      </c>
      <c r="B13" s="35" t="n">
        <v>56400</v>
      </c>
    </row>
    <row r="14" customFormat="false" ht="12.75" hidden="false" customHeight="false" outlineLevel="0" collapsed="false">
      <c r="A14" s="31" t="s">
        <v>232</v>
      </c>
      <c r="B14" s="35" t="n">
        <v>3400</v>
      </c>
    </row>
    <row r="15" customFormat="false" ht="12.75" hidden="false" customHeight="false" outlineLevel="0" collapsed="false">
      <c r="A15" s="31" t="s">
        <v>465</v>
      </c>
      <c r="B15" s="35" t="n">
        <v>0</v>
      </c>
    </row>
    <row r="16" customFormat="false" ht="12.75" hidden="false" customHeight="false" outlineLevel="0" collapsed="false">
      <c r="A16" s="31" t="s">
        <v>466</v>
      </c>
      <c r="B16" s="35" t="n">
        <v>2100</v>
      </c>
    </row>
    <row r="17" customFormat="false" ht="12.75" hidden="false" customHeight="false" outlineLevel="0" collapsed="false">
      <c r="A17" s="31" t="s">
        <v>467</v>
      </c>
      <c r="B17" s="35" t="n">
        <v>30000</v>
      </c>
    </row>
    <row r="18" customFormat="false" ht="12.75" hidden="false" customHeight="false" outlineLevel="0" collapsed="false">
      <c r="A18" s="31" t="s">
        <v>468</v>
      </c>
      <c r="B18" s="35" t="n">
        <v>24100</v>
      </c>
    </row>
    <row r="19" customFormat="false" ht="12.75" hidden="false" customHeight="false" outlineLevel="0" collapsed="false">
      <c r="A19" s="31" t="s">
        <v>469</v>
      </c>
      <c r="B19" s="35" t="n">
        <v>3400</v>
      </c>
    </row>
    <row r="20" customFormat="false" ht="12.75" hidden="false" customHeight="false" outlineLevel="0" collapsed="false">
      <c r="A20" s="31" t="s">
        <v>470</v>
      </c>
      <c r="B20" s="35" t="n">
        <v>0</v>
      </c>
    </row>
  </sheetData>
  <mergeCells count="3">
    <mergeCell ref="A1:F1"/>
    <mergeCell ref="G1:H1"/>
    <mergeCell ref="G2:H2"/>
  </mergeCells>
  <conditionalFormatting sqref="B5:B20">
    <cfRule type="expression" priority="2" aboveAverage="0" equalAverage="0" bottom="0" percent="0" rank="0" text="" dxfId="11">
      <formula>$B5=""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3671875" defaultRowHeight="14.25" zeroHeight="false" outlineLevelRow="0" outlineLevelCol="0"/>
  <sheetData>
    <row r="1" customFormat="false" ht="28.35" hidden="false" customHeight="false" outlineLevel="0" collapsed="false">
      <c r="A1" s="53" t="s">
        <v>471</v>
      </c>
      <c r="B1" s="54" t="s">
        <v>472</v>
      </c>
      <c r="C1" s="54" t="s">
        <v>473</v>
      </c>
      <c r="D1" s="54" t="s">
        <v>14</v>
      </c>
      <c r="E1" s="54" t="s">
        <v>197</v>
      </c>
    </row>
    <row r="2" customFormat="false" ht="14.25" hidden="false" customHeight="false" outlineLevel="0" collapsed="false">
      <c r="A2" s="55" t="n">
        <v>1</v>
      </c>
      <c r="B2" s="56" t="s">
        <v>474</v>
      </c>
      <c r="C2" s="57" t="s">
        <v>163</v>
      </c>
      <c r="D2" s="56" t="n">
        <v>4.5</v>
      </c>
      <c r="E2" s="57" t="n">
        <v>0.03</v>
      </c>
    </row>
    <row r="3" customFormat="false" ht="14.25" hidden="false" customHeight="false" outlineLevel="0" collapsed="false">
      <c r="A3" s="55" t="n">
        <v>1</v>
      </c>
      <c r="B3" s="56" t="s">
        <v>474</v>
      </c>
      <c r="C3" s="57" t="s">
        <v>475</v>
      </c>
      <c r="D3" s="56" t="n">
        <v>5.8</v>
      </c>
      <c r="E3" s="57" t="n">
        <v>0.03</v>
      </c>
    </row>
    <row r="4" customFormat="false" ht="14.25" hidden="false" customHeight="false" outlineLevel="0" collapsed="false">
      <c r="A4" s="55" t="n">
        <v>1</v>
      </c>
      <c r="B4" s="56" t="s">
        <v>474</v>
      </c>
      <c r="C4" s="57" t="s">
        <v>157</v>
      </c>
      <c r="D4" s="56" t="n">
        <v>5.8</v>
      </c>
      <c r="E4" s="57" t="n">
        <v>0.03</v>
      </c>
    </row>
    <row r="5" customFormat="false" ht="14.25" hidden="false" customHeight="false" outlineLevel="0" collapsed="false">
      <c r="A5" s="55" t="n">
        <v>1</v>
      </c>
      <c r="B5" s="56" t="s">
        <v>474</v>
      </c>
      <c r="C5" s="57" t="s">
        <v>149</v>
      </c>
      <c r="D5" s="56" t="n">
        <v>8.6</v>
      </c>
      <c r="E5" s="57" t="n">
        <v>0.03</v>
      </c>
    </row>
    <row r="6" customFormat="false" ht="14.25" hidden="false" customHeight="false" outlineLevel="0" collapsed="false">
      <c r="A6" s="55" t="n">
        <v>1</v>
      </c>
      <c r="B6" s="56" t="s">
        <v>474</v>
      </c>
      <c r="C6" s="57" t="s">
        <v>476</v>
      </c>
      <c r="D6" s="56" t="n">
        <v>12.9</v>
      </c>
      <c r="E6" s="57" t="n">
        <v>0.03</v>
      </c>
    </row>
    <row r="7" customFormat="false" ht="14.25" hidden="false" customHeight="false" outlineLevel="0" collapsed="false">
      <c r="A7" s="58" t="n">
        <v>2</v>
      </c>
      <c r="B7" s="59" t="s">
        <v>477</v>
      </c>
      <c r="C7" s="60" t="s">
        <v>163</v>
      </c>
      <c r="D7" s="59" t="n">
        <v>15.5</v>
      </c>
      <c r="E7" s="60" t="n">
        <v>0.06</v>
      </c>
      <c r="F7" s="0" t="n">
        <f aca="false">D7/D2</f>
        <v>3.44444444444444</v>
      </c>
    </row>
    <row r="8" customFormat="false" ht="14.25" hidden="false" customHeight="false" outlineLevel="0" collapsed="false">
      <c r="A8" s="58" t="n">
        <v>2</v>
      </c>
      <c r="B8" s="59" t="s">
        <v>477</v>
      </c>
      <c r="C8" s="60" t="s">
        <v>475</v>
      </c>
      <c r="D8" s="59" t="n">
        <v>16.8</v>
      </c>
      <c r="E8" s="60" t="n">
        <v>0.06</v>
      </c>
      <c r="F8" s="0" t="n">
        <f aca="false">D8/D3</f>
        <v>2.89655172413793</v>
      </c>
    </row>
    <row r="9" customFormat="false" ht="14.25" hidden="false" customHeight="false" outlineLevel="0" collapsed="false">
      <c r="A9" s="58" t="n">
        <v>2</v>
      </c>
      <c r="B9" s="59" t="s">
        <v>477</v>
      </c>
      <c r="C9" s="60" t="s">
        <v>157</v>
      </c>
      <c r="D9" s="59" t="n">
        <v>16.8</v>
      </c>
      <c r="E9" s="60" t="n">
        <v>0.06</v>
      </c>
      <c r="F9" s="0" t="n">
        <f aca="false">D9/D4</f>
        <v>2.89655172413793</v>
      </c>
    </row>
    <row r="10" customFormat="false" ht="14.25" hidden="false" customHeight="false" outlineLevel="0" collapsed="false">
      <c r="A10" s="58" t="n">
        <v>2</v>
      </c>
      <c r="B10" s="59" t="s">
        <v>477</v>
      </c>
      <c r="C10" s="60" t="s">
        <v>149</v>
      </c>
      <c r="D10" s="59" t="n">
        <v>19.6</v>
      </c>
      <c r="E10" s="60" t="n">
        <v>0.06</v>
      </c>
      <c r="F10" s="0" t="n">
        <f aca="false">D10/D5</f>
        <v>2.27906976744186</v>
      </c>
    </row>
    <row r="11" customFormat="false" ht="14.25" hidden="false" customHeight="false" outlineLevel="0" collapsed="false">
      <c r="A11" s="58" t="n">
        <v>2</v>
      </c>
      <c r="B11" s="59" t="s">
        <v>477</v>
      </c>
      <c r="C11" s="60" t="s">
        <v>476</v>
      </c>
      <c r="D11" s="59" t="n">
        <v>23.9</v>
      </c>
      <c r="E11" s="60" t="n">
        <v>0.06</v>
      </c>
      <c r="F11" s="0" t="n">
        <f aca="false">D11/D6</f>
        <v>1.85271317829457</v>
      </c>
    </row>
    <row r="12" customFormat="false" ht="14.25" hidden="false" customHeight="false" outlineLevel="0" collapsed="false">
      <c r="A12" s="61" t="n">
        <v>3</v>
      </c>
      <c r="B12" s="62" t="s">
        <v>478</v>
      </c>
      <c r="C12" s="63" t="s">
        <v>163</v>
      </c>
      <c r="D12" s="63" t="n">
        <v>18.5</v>
      </c>
      <c r="E12" s="63" t="n">
        <v>0.075</v>
      </c>
      <c r="F12" s="0" t="n">
        <f aca="false">D12/D2</f>
        <v>4.11111111111111</v>
      </c>
    </row>
    <row r="13" customFormat="false" ht="14.25" hidden="false" customHeight="false" outlineLevel="0" collapsed="false">
      <c r="A13" s="61" t="n">
        <v>3</v>
      </c>
      <c r="B13" s="62" t="s">
        <v>478</v>
      </c>
      <c r="C13" s="63" t="s">
        <v>475</v>
      </c>
      <c r="D13" s="63" t="n">
        <v>19.8</v>
      </c>
      <c r="E13" s="63" t="n">
        <v>0.075</v>
      </c>
      <c r="F13" s="0" t="n">
        <f aca="false">D13/D3</f>
        <v>3.41379310344828</v>
      </c>
    </row>
    <row r="14" customFormat="false" ht="14.25" hidden="false" customHeight="false" outlineLevel="0" collapsed="false">
      <c r="A14" s="61" t="n">
        <v>3</v>
      </c>
      <c r="B14" s="62" t="s">
        <v>478</v>
      </c>
      <c r="C14" s="63" t="s">
        <v>157</v>
      </c>
      <c r="D14" s="63" t="n">
        <v>19.8</v>
      </c>
      <c r="E14" s="63" t="n">
        <v>0.075</v>
      </c>
      <c r="F14" s="0" t="n">
        <f aca="false">D14/D4</f>
        <v>3.41379310344828</v>
      </c>
    </row>
    <row r="15" customFormat="false" ht="14.25" hidden="false" customHeight="false" outlineLevel="0" collapsed="false">
      <c r="A15" s="61" t="n">
        <v>3</v>
      </c>
      <c r="B15" s="62" t="s">
        <v>478</v>
      </c>
      <c r="C15" s="63" t="s">
        <v>149</v>
      </c>
      <c r="D15" s="63" t="n">
        <v>22.6</v>
      </c>
      <c r="E15" s="63" t="n">
        <v>0.075</v>
      </c>
      <c r="F15" s="0" t="n">
        <f aca="false">D15/D5</f>
        <v>2.62790697674419</v>
      </c>
    </row>
    <row r="16" customFormat="false" ht="14.25" hidden="false" customHeight="false" outlineLevel="0" collapsed="false">
      <c r="A16" s="61" t="n">
        <v>3</v>
      </c>
      <c r="B16" s="62" t="s">
        <v>478</v>
      </c>
      <c r="C16" s="63" t="s">
        <v>476</v>
      </c>
      <c r="D16" s="63" t="n">
        <v>26.9</v>
      </c>
      <c r="E16" s="63" t="n">
        <v>0.075</v>
      </c>
      <c r="F16" s="0" t="n">
        <f aca="false">D16/D6</f>
        <v>2.08527131782946</v>
      </c>
    </row>
    <row r="17" customFormat="false" ht="14.25" hidden="false" customHeight="false" outlineLevel="0" collapsed="false">
      <c r="A17" s="64" t="n">
        <v>4</v>
      </c>
      <c r="B17" s="65" t="s">
        <v>479</v>
      </c>
      <c r="C17" s="66" t="s">
        <v>163</v>
      </c>
      <c r="D17" s="66" t="n">
        <v>20.5</v>
      </c>
      <c r="E17" s="66" t="n">
        <v>0.1</v>
      </c>
      <c r="F17" s="0" t="n">
        <f aca="false">D17/D2</f>
        <v>4.55555555555556</v>
      </c>
    </row>
    <row r="18" customFormat="false" ht="14.25" hidden="false" customHeight="false" outlineLevel="0" collapsed="false">
      <c r="A18" s="64" t="n">
        <v>4</v>
      </c>
      <c r="B18" s="65" t="s">
        <v>479</v>
      </c>
      <c r="C18" s="66" t="s">
        <v>475</v>
      </c>
      <c r="D18" s="66" t="n">
        <v>21.8</v>
      </c>
      <c r="E18" s="66" t="n">
        <v>0.1</v>
      </c>
      <c r="F18" s="0" t="n">
        <f aca="false">D18/D3</f>
        <v>3.75862068965517</v>
      </c>
    </row>
    <row r="19" customFormat="false" ht="14.25" hidden="false" customHeight="false" outlineLevel="0" collapsed="false">
      <c r="A19" s="64" t="n">
        <v>4</v>
      </c>
      <c r="B19" s="65" t="s">
        <v>479</v>
      </c>
      <c r="C19" s="66" t="s">
        <v>157</v>
      </c>
      <c r="D19" s="66" t="n">
        <v>21.8</v>
      </c>
      <c r="E19" s="66" t="n">
        <v>0.1</v>
      </c>
      <c r="F19" s="0" t="n">
        <f aca="false">D19/D4</f>
        <v>3.75862068965517</v>
      </c>
    </row>
    <row r="20" customFormat="false" ht="14.25" hidden="false" customHeight="false" outlineLevel="0" collapsed="false">
      <c r="A20" s="64" t="n">
        <v>4</v>
      </c>
      <c r="B20" s="65" t="s">
        <v>479</v>
      </c>
      <c r="C20" s="66" t="s">
        <v>149</v>
      </c>
      <c r="D20" s="66" t="n">
        <v>24.6</v>
      </c>
      <c r="E20" s="66" t="n">
        <v>0.1</v>
      </c>
      <c r="F20" s="0" t="n">
        <f aca="false">D20/D5</f>
        <v>2.86046511627907</v>
      </c>
    </row>
    <row r="21" customFormat="false" ht="14.25" hidden="false" customHeight="false" outlineLevel="0" collapsed="false">
      <c r="A21" s="64" t="n">
        <v>4</v>
      </c>
      <c r="B21" s="65" t="s">
        <v>479</v>
      </c>
      <c r="C21" s="66" t="s">
        <v>476</v>
      </c>
      <c r="D21" s="66" t="n">
        <v>28.9</v>
      </c>
      <c r="E21" s="66" t="n">
        <v>0.1</v>
      </c>
      <c r="F21" s="0" t="n">
        <f aca="false">D21/D6</f>
        <v>2.24031007751938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23.26"/>
    <col collapsed="false" customWidth="true" hidden="false" outlineLevel="0" max="5" min="4" style="0" width="24"/>
    <col collapsed="false" customWidth="true" hidden="false" outlineLevel="0" max="6" min="6" style="0" width="116"/>
  </cols>
  <sheetData>
    <row r="1" customFormat="false" ht="14.25" hidden="false" customHeight="false" outlineLevel="0" collapsed="false">
      <c r="A1" s="0" t="s">
        <v>480</v>
      </c>
      <c r="B1" s="0" t="s">
        <v>481</v>
      </c>
      <c r="C1" s="0" t="s">
        <v>482</v>
      </c>
      <c r="E1" s="0" t="s">
        <v>483</v>
      </c>
    </row>
    <row r="2" customFormat="false" ht="14.25" hidden="false" customHeight="false" outlineLevel="0" collapsed="false">
      <c r="A2" s="0" t="n">
        <v>10</v>
      </c>
      <c r="B2" s="0" t="s">
        <v>484</v>
      </c>
      <c r="C2" s="0" t="s">
        <v>485</v>
      </c>
      <c r="D2" s="0" t="s">
        <v>486</v>
      </c>
      <c r="E2" s="0" t="s">
        <v>30</v>
      </c>
      <c r="F2" s="0" t="s">
        <v>487</v>
      </c>
    </row>
    <row r="3" customFormat="false" ht="14.25" hidden="false" customHeight="false" outlineLevel="0" collapsed="false">
      <c r="A3" s="0" t="n">
        <v>20</v>
      </c>
      <c r="B3" s="0" t="s">
        <v>488</v>
      </c>
      <c r="C3" s="0" t="s">
        <v>489</v>
      </c>
      <c r="D3" s="0" t="s">
        <v>490</v>
      </c>
      <c r="E3" s="0" t="s">
        <v>39</v>
      </c>
      <c r="F3" s="0" t="s">
        <v>491</v>
      </c>
    </row>
    <row r="4" customFormat="false" ht="14.25" hidden="false" customHeight="false" outlineLevel="0" collapsed="false">
      <c r="A4" s="0" t="n">
        <v>30</v>
      </c>
      <c r="B4" s="0" t="s">
        <v>492</v>
      </c>
      <c r="C4" s="0" t="s">
        <v>493</v>
      </c>
      <c r="D4" s="0" t="s">
        <v>494</v>
      </c>
      <c r="E4" s="0" t="s">
        <v>27</v>
      </c>
      <c r="F4" s="0" t="s">
        <v>495</v>
      </c>
    </row>
    <row r="5" customFormat="false" ht="14.25" hidden="false" customHeight="false" outlineLevel="0" collapsed="false">
      <c r="A5" s="0" t="n">
        <v>40</v>
      </c>
      <c r="B5" s="0" t="s">
        <v>496</v>
      </c>
      <c r="C5" s="0" t="s">
        <v>497</v>
      </c>
      <c r="D5" s="0" t="s">
        <v>498</v>
      </c>
      <c r="E5" s="0" t="s">
        <v>16</v>
      </c>
      <c r="F5" s="0" t="s">
        <v>499</v>
      </c>
    </row>
    <row r="6" customFormat="false" ht="14.25" hidden="false" customHeight="false" outlineLevel="0" collapsed="false">
      <c r="A6" s="0" t="n">
        <v>50</v>
      </c>
      <c r="B6" s="0" t="s">
        <v>500</v>
      </c>
      <c r="C6" s="0" t="s">
        <v>501</v>
      </c>
      <c r="D6" s="0" t="s">
        <v>502</v>
      </c>
      <c r="E6" s="0" t="s">
        <v>41</v>
      </c>
      <c r="F6" s="0" t="s">
        <v>503</v>
      </c>
    </row>
    <row r="7" customFormat="false" ht="14.25" hidden="false" customHeight="false" outlineLevel="0" collapsed="false">
      <c r="A7" s="0" t="n">
        <v>60</v>
      </c>
      <c r="B7" s="0" t="s">
        <v>504</v>
      </c>
      <c r="C7" s="0" t="s">
        <v>505</v>
      </c>
      <c r="D7" s="0" t="s">
        <v>506</v>
      </c>
      <c r="E7" s="0" t="s">
        <v>53</v>
      </c>
      <c r="F7" s="0" t="s">
        <v>507</v>
      </c>
    </row>
    <row r="8" customFormat="false" ht="14.25" hidden="false" customHeight="false" outlineLevel="0" collapsed="false">
      <c r="A8" s="0" t="n">
        <v>70</v>
      </c>
      <c r="B8" s="0" t="s">
        <v>508</v>
      </c>
      <c r="C8" s="0" t="s">
        <v>509</v>
      </c>
      <c r="D8" s="0" t="s">
        <v>510</v>
      </c>
      <c r="F8" s="0" t="s">
        <v>511</v>
      </c>
    </row>
    <row r="9" customFormat="false" ht="14.25" hidden="false" customHeight="false" outlineLevel="0" collapsed="false">
      <c r="A9" s="0" t="n">
        <v>80</v>
      </c>
      <c r="B9" s="0" t="s">
        <v>512</v>
      </c>
      <c r="C9" s="0" t="s">
        <v>513</v>
      </c>
      <c r="D9" s="0" t="s">
        <v>514</v>
      </c>
      <c r="E9" s="0" t="s">
        <v>62</v>
      </c>
      <c r="F9" s="0" t="s">
        <v>515</v>
      </c>
    </row>
    <row r="10" customFormat="false" ht="14.25" hidden="false" customHeight="false" outlineLevel="0" collapsed="false">
      <c r="A10" s="0" t="n">
        <v>90</v>
      </c>
      <c r="B10" s="0" t="s">
        <v>516</v>
      </c>
      <c r="C10" s="0" t="s">
        <v>517</v>
      </c>
      <c r="D10" s="0" t="s">
        <v>518</v>
      </c>
      <c r="E10" s="0" t="s">
        <v>57</v>
      </c>
      <c r="F10" s="0" t="s">
        <v>519</v>
      </c>
    </row>
    <row r="11" customFormat="false" ht="14.25" hidden="false" customHeight="false" outlineLevel="0" collapsed="false">
      <c r="A11" s="0" t="n">
        <v>95</v>
      </c>
      <c r="B11" s="0" t="s">
        <v>520</v>
      </c>
      <c r="C11" s="0" t="s">
        <v>521</v>
      </c>
      <c r="D11" s="0" t="s">
        <v>522</v>
      </c>
      <c r="F11" s="0" t="s">
        <v>523</v>
      </c>
    </row>
    <row r="12" customFormat="false" ht="14.25" hidden="false" customHeight="false" outlineLevel="0" collapsed="false">
      <c r="A12" s="0" t="n">
        <v>100</v>
      </c>
      <c r="B12" s="0" t="s">
        <v>524</v>
      </c>
      <c r="C12" s="0" t="s">
        <v>525</v>
      </c>
      <c r="D12" s="0" t="s">
        <v>526</v>
      </c>
      <c r="F12" s="0" t="s">
        <v>527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ColWidth="9.13671875" defaultRowHeight="14.25" zeroHeight="false" outlineLevelRow="0" outlineLevelCol="0"/>
  <cols>
    <col collapsed="false" customWidth="false" hidden="false" outlineLevel="0" max="3" min="1" style="2" width="9.13"/>
    <col collapsed="false" customWidth="true" hidden="false" outlineLevel="0" max="4" min="4" style="0" width="18.6"/>
    <col collapsed="false" customWidth="true" hidden="false" outlineLevel="0" max="5" min="5" style="0" width="12"/>
    <col collapsed="false" customWidth="true" hidden="false" outlineLevel="0" max="6" min="6" style="0" width="8.86"/>
    <col collapsed="false" customWidth="true" hidden="false" outlineLevel="0" max="8" min="7" style="0" width="18.6"/>
    <col collapsed="false" customWidth="true" hidden="false" outlineLevel="0" max="9" min="9" style="0" width="17.6"/>
    <col collapsed="false" customWidth="true" hidden="false" outlineLevel="0" max="10" min="10" style="0" width="11"/>
    <col collapsed="false" customWidth="true" hidden="false" outlineLevel="0" max="11" min="11" style="0" width="12"/>
    <col collapsed="false" customWidth="true" hidden="false" outlineLevel="0" max="14" min="12" style="0" width="8.86"/>
    <col collapsed="false" customWidth="true" hidden="false" outlineLevel="0" max="15" min="15" style="2" width="12"/>
    <col collapsed="false" customWidth="false" hidden="false" outlineLevel="0" max="16384" min="16" style="2" width="9.13"/>
  </cols>
  <sheetData>
    <row r="1" customFormat="false" ht="14.25" hidden="false" customHeight="false" outlineLevel="0" collapsed="false">
      <c r="A1" s="1" t="str">
        <f aca="false">SoilVeg!B1</f>
        <v>SI</v>
      </c>
      <c r="B1" s="1" t="str">
        <f aca="false">SoilVeg!D1</f>
        <v>LandUseCode</v>
      </c>
      <c r="C1" s="1" t="str">
        <f aca="false">SoilVeg!A1</f>
        <v>soilveg</v>
      </c>
      <c r="D1" s="2" t="str">
        <f aca="false">SoilVeg_IC2!D1</f>
        <v>k</v>
      </c>
      <c r="E1" s="2" t="str">
        <f aca="false">SoilVeg_IC2!E1</f>
        <v>s</v>
      </c>
      <c r="F1" s="2" t="s">
        <v>8</v>
      </c>
      <c r="G1" s="2" t="str">
        <f aca="false">SoilVeg_IC2!G1</f>
        <v>pi</v>
      </c>
      <c r="H1" s="2" t="str">
        <f aca="false">SoilVeg_IC2!H1</f>
        <v>ppl</v>
      </c>
      <c r="I1" s="2" t="str">
        <f aca="false">SoilVeg_IC2!I1</f>
        <v>ret</v>
      </c>
      <c r="J1" s="2" t="str">
        <f aca="false">SoilVeg_IC2!J1</f>
        <v>b</v>
      </c>
      <c r="K1" s="2" t="s">
        <v>4</v>
      </c>
      <c r="L1" s="2" t="str">
        <f aca="false">SoilVeg_IC2!L1</f>
        <v>y</v>
      </c>
      <c r="M1" s="2" t="str">
        <f aca="false">SoilVeg_IC2!M1</f>
        <v>tau</v>
      </c>
      <c r="N1" s="2" t="str">
        <f aca="false">SoilVeg_IC2!N1</f>
        <v>v</v>
      </c>
      <c r="O1" s="2" t="s">
        <v>89</v>
      </c>
    </row>
    <row r="2" customFormat="false" ht="14.25" hidden="false" customHeight="false" outlineLevel="0" collapsed="false">
      <c r="A2" s="1" t="str">
        <f aca="false">SoilVeg!B2</f>
        <v>C</v>
      </c>
      <c r="B2" s="1" t="str">
        <f aca="false">SoilVeg!D2</f>
        <v>OP</v>
      </c>
      <c r="C2" s="1" t="str">
        <f aca="false">SoilVeg!A2</f>
        <v>COP</v>
      </c>
      <c r="D2" s="0" t="n">
        <f aca="false">IF(VLOOKUP(SoilVeg!C2,LU!$A$2:$O$27,15,FALSE())=0,VLOOKUP(A2,Soil!$B$2:$R$14,8,FALSE()),0.000000000001)</f>
        <v>2.76722962962963E-006</v>
      </c>
      <c r="E2" s="0" t="n">
        <f aca="false">IF(VLOOKUP(SoilVeg!C2,LU!$A$2:$O$27,15,FALSE())=0,VLOOKUP(A2,Soil!$B$2:$R$14,9,FALSE()),0.000000000001)</f>
        <v>8.6112008673563E-005</v>
      </c>
      <c r="F2" s="3" t="n">
        <f aca="false">VLOOKUP(A2,Soil!$B$2:$P$17,14,FALSE())</f>
        <v>0.01</v>
      </c>
      <c r="G2" s="3" t="n">
        <f aca="false">VLOOKUP(B2,LU!$B$1:$N$51,6,FALSE())</f>
        <v>0.16</v>
      </c>
      <c r="H2" s="3" t="n">
        <f aca="false">VLOOKUP(B2,LU!$B$1:$N$51,7,FALSE())</f>
        <v>0.13</v>
      </c>
      <c r="I2" s="3" t="n">
        <f aca="false">VLOOKUP(B2,LU!$B$1:$N$51,8,FALSE())</f>
        <v>5</v>
      </c>
      <c r="J2" s="0" t="n">
        <v>1.5847</v>
      </c>
      <c r="K2" s="3" t="n">
        <f aca="false">VLOOKUP(B2,LU!$B$1:$N$51,5,FALSE())</f>
        <v>0.075</v>
      </c>
      <c r="L2" s="3" t="n">
        <f aca="false">VLOOKUP(B2,LU!$B$1:$N$51,5,FALSE())</f>
        <v>0.075</v>
      </c>
      <c r="M2" s="3" t="n">
        <f aca="false">SoilVeg!G2</f>
        <v>13.25</v>
      </c>
      <c r="N2" s="0" t="n">
        <f aca="false">SoilVeg!H2</f>
        <v>0.305</v>
      </c>
      <c r="O2" s="0" t="n">
        <f aca="false">VLOOKUP(A2,Soil!$B$2:$S$14,18,FALSE())</f>
        <v>0.002</v>
      </c>
    </row>
    <row r="3" customFormat="false" ht="14.25" hidden="false" customHeight="false" outlineLevel="0" collapsed="false">
      <c r="A3" s="1" t="str">
        <f aca="false">SoilVeg!B3</f>
        <v>C</v>
      </c>
      <c r="B3" s="1" t="str">
        <f aca="false">SoilVeg!D3</f>
        <v>OPTP</v>
      </c>
      <c r="C3" s="1" t="str">
        <f aca="false">SoilVeg!A3</f>
        <v>COPTP</v>
      </c>
      <c r="D3" s="0" t="n">
        <f aca="false">IF(VLOOKUP(SoilVeg!C3,LU!$A$2:$O$27,15,FALSE())=0,VLOOKUP(A3,Soil!$B$2:$R$14,8,FALSE()),0.000000000001)</f>
        <v>2.76722962962963E-006</v>
      </c>
      <c r="E3" s="0" t="n">
        <f aca="false">IF(VLOOKUP(SoilVeg!C3,LU!$A$2:$O$27,15,FALSE())=0,VLOOKUP(A3,Soil!$B$2:$R$14,9,FALSE()),0.000000000001)</f>
        <v>8.6112008673563E-005</v>
      </c>
      <c r="F3" s="3" t="n">
        <f aca="false">VLOOKUP(A3,Soil!$B$2:$P$17,14,FALSE())</f>
        <v>0.01</v>
      </c>
      <c r="G3" s="3" t="n">
        <f aca="false">VLOOKUP(B3,LU!$B$1:$N$51,6,FALSE())</f>
        <v>1.1</v>
      </c>
      <c r="H3" s="3" t="n">
        <f aca="false">VLOOKUP(B3,LU!$B$1:$N$51,7,FALSE())</f>
        <v>0.4</v>
      </c>
      <c r="I3" s="3" t="n">
        <f aca="false">VLOOKUP(B3,LU!$B$1:$N$51,8,FALSE())</f>
        <v>7</v>
      </c>
      <c r="J3" s="3" t="n">
        <f aca="false">VLOOKUP(A3,Soil!$B$2:$P$17,13,FALSE())</f>
        <v>1.6665</v>
      </c>
      <c r="K3" s="3" t="n">
        <f aca="false">VLOOKUP(B3,LU!$B$1:$N$51,5,FALSE())</f>
        <v>0.275</v>
      </c>
      <c r="L3" s="3" t="n">
        <f aca="false">VLOOKUP(A3,Soil!$B$2:$P$17,15,FALSE())</f>
        <v>0.6358</v>
      </c>
      <c r="M3" s="0" t="n">
        <f aca="false">SoilVeg!G3</f>
        <v>26.5</v>
      </c>
      <c r="N3" s="0" t="n">
        <f aca="false">SoilVeg!H3</f>
        <v>0.305</v>
      </c>
      <c r="O3" s="0" t="n">
        <f aca="false">VLOOKUP(A3,Soil!$B$2:$S$14,18,FALSE())</f>
        <v>0.002</v>
      </c>
    </row>
    <row r="4" customFormat="false" ht="14.25" hidden="false" customHeight="false" outlineLevel="0" collapsed="false">
      <c r="A4" s="1" t="str">
        <f aca="false">SoilVeg!B4</f>
        <v>C</v>
      </c>
      <c r="B4" s="1" t="str">
        <f aca="false">SoilVeg!D4</f>
        <v>OPSR</v>
      </c>
      <c r="C4" s="1" t="str">
        <f aca="false">SoilVeg!A4</f>
        <v>COPSR</v>
      </c>
      <c r="D4" s="0" t="n">
        <f aca="false">IF(VLOOKUP(SoilVeg!C4,LU!$A$2:$O$27,15,FALSE())=0,VLOOKUP(A4,Soil!$B$2:$R$14,8,FALSE()),0.000000000001)</f>
        <v>2.76722962962963E-006</v>
      </c>
      <c r="E4" s="0" t="n">
        <f aca="false">IF(VLOOKUP(SoilVeg!C4,LU!$A$2:$O$27,15,FALSE())=0,VLOOKUP(A4,Soil!$B$2:$R$14,9,FALSE()),0.000000000001)</f>
        <v>8.6112008673563E-005</v>
      </c>
      <c r="F4" s="3" t="n">
        <f aca="false">VLOOKUP(A4,Soil!$B$2:$P$17,14,FALSE())</f>
        <v>0.01</v>
      </c>
      <c r="G4" s="3" t="n">
        <f aca="false">VLOOKUP(B4,LU!$B$1:$N$51,6,FALSE())</f>
        <v>0.26</v>
      </c>
      <c r="H4" s="3" t="n">
        <f aca="false">VLOOKUP(B4,LU!$B$1:$N$51,7,FALSE())</f>
        <v>0.25</v>
      </c>
      <c r="I4" s="3" t="n">
        <f aca="false">VLOOKUP(B4,LU!$B$1:$N$51,8,FALSE())</f>
        <v>4</v>
      </c>
      <c r="J4" s="3" t="n">
        <f aca="false">VLOOKUP(A4,Soil!$B$2:$P$17,13,FALSE())</f>
        <v>1.6665</v>
      </c>
      <c r="K4" s="3" t="n">
        <f aca="false">VLOOKUP(B4,LU!$B$1:$N$51,5,FALSE())</f>
        <v>0.06</v>
      </c>
      <c r="L4" s="3" t="n">
        <f aca="false">VLOOKUP(A4,Soil!$B$2:$P$17,15,FALSE())</f>
        <v>0.6358</v>
      </c>
      <c r="M4" s="0" t="n">
        <f aca="false">SoilVeg!G4</f>
        <v>10.6</v>
      </c>
      <c r="N4" s="0" t="n">
        <f aca="false">SoilVeg!H4</f>
        <v>0.305</v>
      </c>
      <c r="O4" s="0" t="n">
        <f aca="false">VLOOKUP(A4,Soil!$B$2:$S$14,18,FALSE())</f>
        <v>0.002</v>
      </c>
    </row>
    <row r="5" customFormat="false" ht="14.25" hidden="false" customHeight="false" outlineLevel="0" collapsed="false">
      <c r="A5" s="1" t="str">
        <f aca="false">SoilVeg!B5</f>
        <v>C</v>
      </c>
      <c r="B5" s="1" t="str">
        <f aca="false">SoilVeg!D5</f>
        <v>OPUR</v>
      </c>
      <c r="C5" s="1" t="str">
        <f aca="false">SoilVeg!A5</f>
        <v>COPUR</v>
      </c>
      <c r="D5" s="0" t="n">
        <f aca="false">IF(VLOOKUP(SoilVeg!C5,LU!$A$2:$O$27,15,FALSE())=0,VLOOKUP(A5,Soil!$B$2:$R$14,8,FALSE()),0.000000000001)</f>
        <v>2.76722962962963E-006</v>
      </c>
      <c r="E5" s="0" t="n">
        <f aca="false">IF(VLOOKUP(SoilVeg!C5,LU!$A$2:$O$27,15,FALSE())=0,VLOOKUP(A5,Soil!$B$2:$R$14,9,FALSE()),0.000000000001)</f>
        <v>8.6112008673563E-005</v>
      </c>
      <c r="F5" s="3" t="n">
        <f aca="false">VLOOKUP(A5,Soil!$B$2:$P$17,14,FALSE())</f>
        <v>0.01</v>
      </c>
      <c r="G5" s="3" t="n">
        <f aca="false">VLOOKUP(B5,LU!$B$1:$N$51,6,FALSE())</f>
        <v>0.4</v>
      </c>
      <c r="H5" s="3" t="n">
        <f aca="false">VLOOKUP(B5,LU!$B$1:$N$51,7,FALSE())</f>
        <v>0.3</v>
      </c>
      <c r="I5" s="3" t="n">
        <f aca="false">VLOOKUP(B5,LU!$B$1:$N$51,8,FALSE())</f>
        <v>6</v>
      </c>
      <c r="J5" s="3" t="n">
        <f aca="false">VLOOKUP(A5,Soil!$B$2:$P$17,13,FALSE())</f>
        <v>1.6665</v>
      </c>
      <c r="K5" s="3" t="n">
        <f aca="false">VLOOKUP(B5,LU!$B$1:$N$51,5,FALSE())</f>
        <v>0.1</v>
      </c>
      <c r="L5" s="3" t="n">
        <f aca="false">VLOOKUP(A5,Soil!$B$2:$P$17,15,FALSE())</f>
        <v>0.6358</v>
      </c>
      <c r="M5" s="0" t="n">
        <f aca="false">SoilVeg!G5</f>
        <v>13.25</v>
      </c>
      <c r="N5" s="0" t="n">
        <f aca="false">SoilVeg!H5</f>
        <v>0.305</v>
      </c>
      <c r="O5" s="0" t="n">
        <f aca="false">VLOOKUP(A5,Soil!$B$2:$S$14,18,FALSE())</f>
        <v>0.002</v>
      </c>
    </row>
    <row r="6" customFormat="false" ht="14.25" hidden="false" customHeight="false" outlineLevel="0" collapsed="false">
      <c r="A6" s="1" t="str">
        <f aca="false">SoilVeg!B6</f>
        <v>C</v>
      </c>
      <c r="B6" s="1" t="str">
        <f aca="false">SoilVeg!D6</f>
        <v>OPU</v>
      </c>
      <c r="C6" s="1" t="str">
        <f aca="false">SoilVeg!A6</f>
        <v>COPU</v>
      </c>
      <c r="D6" s="0" t="n">
        <f aca="false">IF(VLOOKUP(SoilVeg!C6,LU!$A$2:$O$27,15,FALSE())=0,VLOOKUP(A6,Soil!$B$2:$R$14,8,FALSE()),0.000000000001)</f>
        <v>2.76722962962963E-006</v>
      </c>
      <c r="E6" s="0" t="n">
        <f aca="false">IF(VLOOKUP(SoilVeg!C6,LU!$A$2:$O$27,15,FALSE())=0,VLOOKUP(A6,Soil!$B$2:$R$14,9,FALSE()),0.000000000001)</f>
        <v>8.6112008673563E-005</v>
      </c>
      <c r="F6" s="3" t="n">
        <f aca="false">VLOOKUP(A6,Soil!$B$2:$P$17,14,FALSE())</f>
        <v>0.01</v>
      </c>
      <c r="G6" s="3" t="n">
        <f aca="false">VLOOKUP(B6,LU!$B$1:$N$51,6,FALSE())</f>
        <v>0</v>
      </c>
      <c r="H6" s="3" t="n">
        <f aca="false">VLOOKUP(B6,LU!$B$1:$N$51,7,FALSE())</f>
        <v>0</v>
      </c>
      <c r="I6" s="3" t="n">
        <f aca="false">VLOOKUP(B6,LU!$B$1:$N$51,8,FALSE())</f>
        <v>3.5</v>
      </c>
      <c r="J6" s="3" t="n">
        <f aca="false">VLOOKUP(A6,Soil!$B$2:$P$17,13,FALSE())</f>
        <v>1.6665</v>
      </c>
      <c r="K6" s="3" t="n">
        <f aca="false">VLOOKUP(B6,LU!$B$1:$N$51,5,FALSE())</f>
        <v>0.03</v>
      </c>
      <c r="L6" s="3" t="n">
        <f aca="false">VLOOKUP(A6,Soil!$B$2:$P$17,15,FALSE())</f>
        <v>0.6358</v>
      </c>
      <c r="M6" s="0" t="n">
        <f aca="false">SoilVeg!G6</f>
        <v>8.83333333333333</v>
      </c>
      <c r="N6" s="0" t="n">
        <f aca="false">SoilVeg!H6</f>
        <v>0.305</v>
      </c>
      <c r="O6" s="0" t="n">
        <f aca="false">VLOOKUP(A6,Soil!$B$2:$S$14,18,FALSE())</f>
        <v>0.002</v>
      </c>
    </row>
    <row r="7" customFormat="false" ht="14.25" hidden="false" customHeight="false" outlineLevel="0" collapsed="false">
      <c r="A7" s="1" t="str">
        <f aca="false">SoilVeg!B7</f>
        <v>C</v>
      </c>
      <c r="B7" s="1" t="str">
        <f aca="false">SoilVeg!D7</f>
        <v>TP</v>
      </c>
      <c r="C7" s="1" t="str">
        <f aca="false">SoilVeg!A7</f>
        <v>CTP</v>
      </c>
      <c r="D7" s="0" t="n">
        <f aca="false">IF(VLOOKUP(SoilVeg!C7,LU!$A$2:$O$27,15,FALSE())=0,VLOOKUP(A7,Soil!$B$2:$R$14,8,FALSE()),0.000000000001)</f>
        <v>2.76722962962963E-006</v>
      </c>
      <c r="E7" s="0" t="n">
        <f aca="false">IF(VLOOKUP(SoilVeg!C7,LU!$A$2:$O$27,15,FALSE())=0,VLOOKUP(A7,Soil!$B$2:$R$14,9,FALSE()),0.000000000001)</f>
        <v>8.6112008673563E-005</v>
      </c>
      <c r="F7" s="3" t="n">
        <f aca="false">VLOOKUP(A7,Soil!$B$2:$P$17,14,FALSE())</f>
        <v>0.01</v>
      </c>
      <c r="G7" s="3" t="n">
        <f aca="false">VLOOKUP(B7,LU!$B$1:$N$51,6,FALSE())</f>
        <v>1.1</v>
      </c>
      <c r="H7" s="3" t="n">
        <f aca="false">VLOOKUP(B7,LU!$B$1:$N$51,7,FALSE())</f>
        <v>0.4</v>
      </c>
      <c r="I7" s="3" t="n">
        <f aca="false">VLOOKUP(B7,LU!$B$1:$N$51,8,FALSE())</f>
        <v>7</v>
      </c>
      <c r="J7" s="3" t="n">
        <f aca="false">VLOOKUP(A7,Soil!$B$2:$P$17,13,FALSE())</f>
        <v>1.6665</v>
      </c>
      <c r="K7" s="3" t="n">
        <f aca="false">VLOOKUP(B7,LU!$B$1:$N$51,5,FALSE())</f>
        <v>0.275</v>
      </c>
      <c r="L7" s="3" t="n">
        <f aca="false">VLOOKUP(A7,Soil!$B$2:$P$17,15,FALSE())</f>
        <v>0.6358</v>
      </c>
      <c r="M7" s="0" t="n">
        <f aca="false">SoilVeg!G7</f>
        <v>26.5</v>
      </c>
      <c r="N7" s="0" t="n">
        <f aca="false">SoilVeg!H7</f>
        <v>0.305</v>
      </c>
      <c r="O7" s="0" t="n">
        <f aca="false">VLOOKUP(A7,Soil!$B$2:$S$14,18,FALSE())</f>
        <v>0.002</v>
      </c>
    </row>
    <row r="8" customFormat="false" ht="14.25" hidden="false" customHeight="false" outlineLevel="0" collapsed="false">
      <c r="A8" s="1" t="str">
        <f aca="false">SoilVeg!B8</f>
        <v>C</v>
      </c>
      <c r="B8" s="1" t="str">
        <f aca="false">SoilVeg!D8</f>
        <v>LP</v>
      </c>
      <c r="C8" s="1" t="str">
        <f aca="false">SoilVeg!A8</f>
        <v>CLP</v>
      </c>
      <c r="D8" s="0" t="n">
        <f aca="false">IF(VLOOKUP(SoilVeg!C8,LU!$A$2:$O$27,15,FALSE())=0,VLOOKUP(A8,Soil!$B$2:$R$14,8,FALSE()),0.000000000001)</f>
        <v>2.76722962962963E-006</v>
      </c>
      <c r="E8" s="0" t="n">
        <f aca="false">IF(VLOOKUP(SoilVeg!C8,LU!$A$2:$O$27,15,FALSE())=0,VLOOKUP(A8,Soil!$B$2:$R$14,9,FALSE()),0.000000000001)</f>
        <v>8.6112008673563E-005</v>
      </c>
      <c r="F8" s="3" t="n">
        <f aca="false">VLOOKUP(A8,Soil!$B$2:$P$17,14,FALSE())</f>
        <v>0.01</v>
      </c>
      <c r="G8" s="3" t="n">
        <f aca="false">VLOOKUP(B8,LU!$B$1:$N$51,6,FALSE())</f>
        <v>3</v>
      </c>
      <c r="H8" s="3" t="n">
        <f aca="false">VLOOKUP(B8,LU!$B$1:$N$51,7,FALSE())</f>
        <v>0.62272727273</v>
      </c>
      <c r="I8" s="3" t="n">
        <f aca="false">VLOOKUP(B8,LU!$B$1:$N$51,8,FALSE())</f>
        <v>9.45454545455</v>
      </c>
      <c r="J8" s="0" t="n">
        <v>1.5847</v>
      </c>
      <c r="K8" s="3" t="n">
        <f aca="false">VLOOKUP(B8,LU!$B$1:$N$51,5,FALSE())</f>
        <v>0.4</v>
      </c>
      <c r="L8" s="0" t="n">
        <v>0.48887216</v>
      </c>
      <c r="M8" s="0" t="n">
        <f aca="false">SoilVeg!G8</f>
        <v>26.5</v>
      </c>
      <c r="N8" s="0" t="n">
        <f aca="false">SoilVeg!H8</f>
        <v>0.305</v>
      </c>
      <c r="O8" s="0" t="n">
        <f aca="false">VLOOKUP(A8,Soil!$B$2:$S$14,18,FALSE())</f>
        <v>0.002</v>
      </c>
    </row>
    <row r="9" customFormat="false" ht="14.25" hidden="false" customHeight="false" outlineLevel="0" collapsed="false">
      <c r="A9" s="1" t="str">
        <f aca="false">SoilVeg!B9</f>
        <v>C</v>
      </c>
      <c r="B9" s="1" t="str">
        <f aca="false">SoilVeg!D9</f>
        <v>LPL</v>
      </c>
      <c r="C9" s="1" t="str">
        <f aca="false">SoilVeg!A9</f>
        <v>CLPL</v>
      </c>
      <c r="D9" s="0" t="n">
        <f aca="false">IF(VLOOKUP(SoilVeg!C9,LU!$A$2:$O$27,15,FALSE())=0,VLOOKUP(A9,Soil!$B$2:$R$14,8,FALSE()),0.000000000001)</f>
        <v>2.76722962962963E-006</v>
      </c>
      <c r="E9" s="0" t="n">
        <f aca="false">IF(VLOOKUP(SoilVeg!C9,LU!$A$2:$O$27,15,FALSE())=0,VLOOKUP(A9,Soil!$B$2:$R$14,9,FALSE()),0.000000000001)</f>
        <v>8.6112008673563E-005</v>
      </c>
      <c r="F9" s="3" t="n">
        <f aca="false">VLOOKUP(A9,Soil!$B$2:$P$17,14,FALSE())</f>
        <v>0.01</v>
      </c>
      <c r="G9" s="3" t="n">
        <f aca="false">VLOOKUP(B9,LU!$B$1:$N$51,6,FALSE())</f>
        <v>4</v>
      </c>
      <c r="H9" s="3" t="n">
        <f aca="false">VLOOKUP(B9,LU!$B$1:$N$51,7,FALSE())</f>
        <v>0.62272727273</v>
      </c>
      <c r="I9" s="3" t="n">
        <f aca="false">VLOOKUP(B9,LU!$B$1:$N$51,8,FALSE())</f>
        <v>10.5</v>
      </c>
      <c r="J9" s="0" t="n">
        <v>1.5847</v>
      </c>
      <c r="K9" s="3" t="n">
        <f aca="false">VLOOKUP(B9,LU!$B$1:$N$51,5,FALSE())</f>
        <v>0.6</v>
      </c>
      <c r="L9" s="0" t="n">
        <v>0.48887216</v>
      </c>
      <c r="M9" s="0" t="n">
        <f aca="false">SoilVeg!G9</f>
        <v>26.5</v>
      </c>
      <c r="N9" s="0" t="n">
        <f aca="false">SoilVeg!H9</f>
        <v>0.305</v>
      </c>
      <c r="O9" s="0" t="n">
        <f aca="false">VLOOKUP(A9,Soil!$B$2:$S$14,18,FALSE())</f>
        <v>0.002</v>
      </c>
    </row>
    <row r="10" customFormat="false" ht="14.25" hidden="false" customHeight="false" outlineLevel="0" collapsed="false">
      <c r="A10" s="1" t="str">
        <f aca="false">SoilVeg!B10</f>
        <v>C</v>
      </c>
      <c r="B10" s="1" t="str">
        <f aca="false">SoilVeg!D10</f>
        <v>LPJ</v>
      </c>
      <c r="C10" s="1" t="str">
        <f aca="false">SoilVeg!A10</f>
        <v>CLPJ</v>
      </c>
      <c r="D10" s="0" t="n">
        <f aca="false">IF(VLOOKUP(SoilVeg!C10,LU!$A$2:$O$27,15,FALSE())=0,VLOOKUP(A10,Soil!$B$2:$R$14,8,FALSE()),0.000000000001)</f>
        <v>2.76722962962963E-006</v>
      </c>
      <c r="E10" s="0" t="n">
        <f aca="false">IF(VLOOKUP(SoilVeg!C10,LU!$A$2:$O$27,15,FALSE())=0,VLOOKUP(A10,Soil!$B$2:$R$14,9,FALSE()),0.000000000001)</f>
        <v>8.6112008673563E-005</v>
      </c>
      <c r="F10" s="3" t="n">
        <f aca="false">VLOOKUP(A10,Soil!$B$2:$P$17,14,FALSE())</f>
        <v>0.01</v>
      </c>
      <c r="G10" s="3" t="n">
        <f aca="false">VLOOKUP(B10,LU!$B$1:$N$51,6,FALSE())</f>
        <v>3</v>
      </c>
      <c r="H10" s="3" t="n">
        <f aca="false">VLOOKUP(B10,LU!$B$1:$N$51,7,FALSE())</f>
        <v>0.62272727273</v>
      </c>
      <c r="I10" s="3" t="n">
        <f aca="false">VLOOKUP(B10,LU!$B$1:$N$51,8,FALSE())</f>
        <v>6.5</v>
      </c>
      <c r="J10" s="3" t="n">
        <f aca="false">VLOOKUP(A10,Soil!$B$2:$P$17,13,FALSE())</f>
        <v>1.6665</v>
      </c>
      <c r="K10" s="3" t="n">
        <f aca="false">VLOOKUP(B10,LU!$B$1:$N$51,5,FALSE())</f>
        <v>0.35</v>
      </c>
      <c r="L10" s="3" t="n">
        <f aca="false">VLOOKUP(A10,Soil!$B$2:$P$17,15,FALSE())</f>
        <v>0.6358</v>
      </c>
      <c r="M10" s="0" t="n">
        <f aca="false">SoilVeg!G10</f>
        <v>26.5</v>
      </c>
      <c r="N10" s="0" t="n">
        <f aca="false">SoilVeg!H10</f>
        <v>0.305</v>
      </c>
      <c r="O10" s="0" t="n">
        <f aca="false">VLOOKUP(A10,Soil!$B$2:$S$14,18,FALSE())</f>
        <v>0.002</v>
      </c>
    </row>
    <row r="11" customFormat="false" ht="14.25" hidden="false" customHeight="false" outlineLevel="0" collapsed="false">
      <c r="A11" s="1" t="str">
        <f aca="false">SoilVeg!B11</f>
        <v>C</v>
      </c>
      <c r="B11" s="1" t="str">
        <f aca="false">SoilVeg!D11</f>
        <v>LPS</v>
      </c>
      <c r="C11" s="1" t="str">
        <f aca="false">SoilVeg!A11</f>
        <v>CLPS</v>
      </c>
      <c r="D11" s="0" t="n">
        <f aca="false">IF(VLOOKUP(SoilVeg!C11,LU!$A$2:$O$27,15,FALSE())=0,VLOOKUP(A11,Soil!$B$2:$R$14,8,FALSE()),0.000000000001)</f>
        <v>2.76722962962963E-006</v>
      </c>
      <c r="E11" s="0" t="n">
        <f aca="false">IF(VLOOKUP(SoilVeg!C11,LU!$A$2:$O$27,15,FALSE())=0,VLOOKUP(A11,Soil!$B$2:$R$14,9,FALSE()),0.000000000001)</f>
        <v>8.6112008673563E-005</v>
      </c>
      <c r="F11" s="3" t="n">
        <f aca="false">VLOOKUP(A11,Soil!$B$2:$P$17,14,FALSE())</f>
        <v>0.01</v>
      </c>
      <c r="G11" s="3" t="n">
        <f aca="false">VLOOKUP(B11,LU!$B$1:$N$51,6,FALSE())</f>
        <v>4.5</v>
      </c>
      <c r="H11" s="3" t="n">
        <f aca="false">VLOOKUP(B11,LU!$B$1:$N$51,7,FALSE())</f>
        <v>0.8</v>
      </c>
      <c r="I11" s="3" t="n">
        <f aca="false">VLOOKUP(B11,LU!$B$1:$N$51,8,FALSE())</f>
        <v>15</v>
      </c>
      <c r="J11" s="3" t="n">
        <f aca="false">VLOOKUP(A11,Soil!$B$2:$P$17,13,FALSE())</f>
        <v>1.6665</v>
      </c>
      <c r="K11" s="3" t="n">
        <f aca="false">VLOOKUP(B11,LU!$B$1:$N$51,5,FALSE())</f>
        <v>0.8</v>
      </c>
      <c r="L11" s="3" t="n">
        <f aca="false">VLOOKUP(A11,Soil!$B$2:$P$17,15,FALSE())</f>
        <v>0.6358</v>
      </c>
      <c r="M11" s="0" t="n">
        <f aca="false">SoilVeg!G11</f>
        <v>26.5</v>
      </c>
      <c r="N11" s="0" t="n">
        <f aca="false">SoilVeg!H11</f>
        <v>0.305</v>
      </c>
      <c r="O11" s="0" t="n">
        <f aca="false">VLOOKUP(A11,Soil!$B$2:$S$14,18,FALSE())</f>
        <v>0.002</v>
      </c>
    </row>
    <row r="12" customFormat="false" ht="14.25" hidden="false" customHeight="false" outlineLevel="0" collapsed="false">
      <c r="A12" s="1" t="str">
        <f aca="false">SoilVeg!B12</f>
        <v>C</v>
      </c>
      <c r="B12" s="1" t="str">
        <f aca="false">SoilVeg!D12</f>
        <v>LPK</v>
      </c>
      <c r="C12" s="1" t="str">
        <f aca="false">SoilVeg!A12</f>
        <v>CLPK</v>
      </c>
      <c r="D12" s="0" t="n">
        <f aca="false">IF(VLOOKUP(SoilVeg!C12,LU!$A$2:$O$27,15,FALSE())=0,VLOOKUP(A12,Soil!$B$2:$R$14,8,FALSE()),0.000000000001)</f>
        <v>2.76722962962963E-006</v>
      </c>
      <c r="E12" s="0" t="n">
        <f aca="false">IF(VLOOKUP(SoilVeg!C12,LU!$A$2:$O$27,15,FALSE())=0,VLOOKUP(A12,Soil!$B$2:$R$14,9,FALSE()),0.000000000001)</f>
        <v>8.6112008673563E-005</v>
      </c>
      <c r="F12" s="3" t="n">
        <f aca="false">VLOOKUP(A12,Soil!$B$2:$P$17,14,FALSE())</f>
        <v>0.01</v>
      </c>
      <c r="G12" s="3" t="n">
        <f aca="false">VLOOKUP(B12,LU!$B$1:$N$51,6,FALSE())</f>
        <v>3</v>
      </c>
      <c r="H12" s="3" t="n">
        <f aca="false">VLOOKUP(B12,LU!$B$1:$N$51,7,FALSE())</f>
        <v>0.6</v>
      </c>
      <c r="I12" s="3" t="n">
        <f aca="false">VLOOKUP(B12,LU!$B$1:$N$51,8,FALSE())</f>
        <v>15</v>
      </c>
      <c r="J12" s="3" t="n">
        <f aca="false">VLOOKUP(A12,Soil!$B$2:$P$17,13,FALSE())</f>
        <v>1.6665</v>
      </c>
      <c r="K12" s="3" t="n">
        <f aca="false">VLOOKUP(B12,LU!$B$1:$N$51,5,FALSE())</f>
        <v>0.8</v>
      </c>
      <c r="L12" s="3" t="n">
        <f aca="false">VLOOKUP(A12,Soil!$B$2:$P$17,15,FALSE())</f>
        <v>0.6358</v>
      </c>
      <c r="M12" s="0" t="n">
        <f aca="false">SoilVeg!G12</f>
        <v>26.5</v>
      </c>
      <c r="N12" s="0" t="n">
        <f aca="false">SoilVeg!H12</f>
        <v>0.305</v>
      </c>
      <c r="O12" s="0" t="n">
        <f aca="false">VLOOKUP(A12,Soil!$B$2:$S$14,18,FALSE())</f>
        <v>0.002</v>
      </c>
    </row>
    <row r="13" customFormat="false" ht="14.25" hidden="false" customHeight="false" outlineLevel="0" collapsed="false">
      <c r="A13" s="1" t="str">
        <f aca="false">SoilVeg!B13</f>
        <v>C</v>
      </c>
      <c r="B13" s="1" t="str">
        <f aca="false">SoilVeg!D13</f>
        <v>AZP</v>
      </c>
      <c r="C13" s="1" t="str">
        <f aca="false">SoilVeg!A13</f>
        <v>CAZP</v>
      </c>
      <c r="D13" s="0" t="n">
        <f aca="false">IF(VLOOKUP(SoilVeg!C13,LU!$A$2:$O$27,15,FALSE())=0,VLOOKUP(A13,Soil!$B$2:$R$14,8,FALSE()),0.000000000001)</f>
        <v>1E-012</v>
      </c>
      <c r="E13" s="0" t="n">
        <f aca="false">IF(VLOOKUP(SoilVeg!C13,LU!$A$2:$O$27,15,FALSE())=0,VLOOKUP(A13,Soil!$B$2:$R$14,9,FALSE()),0.000000000001)</f>
        <v>1E-012</v>
      </c>
      <c r="F13" s="3" t="n">
        <f aca="false">VLOOKUP(A13,Soil!$B$2:$P$17,14,FALSE())</f>
        <v>0.01</v>
      </c>
      <c r="G13" s="3" t="n">
        <f aca="false">VLOOKUP(B13,LU!$B$1:$N$51,6,FALSE())</f>
        <v>0</v>
      </c>
      <c r="H13" s="3" t="n">
        <f aca="false">VLOOKUP(B13,LU!$B$1:$N$51,7,FALSE())</f>
        <v>0</v>
      </c>
      <c r="I13" s="3" t="n">
        <f aca="false">VLOOKUP(B13,LU!$B$1:$N$51,8,FALSE())</f>
        <v>2.5</v>
      </c>
      <c r="J13" s="3" t="n">
        <f aca="false">VLOOKUP(A13,Soil!$B$2:$P$17,13,FALSE())</f>
        <v>1.6665</v>
      </c>
      <c r="K13" s="3" t="n">
        <f aca="false">VLOOKUP(B13,LU!$B$1:$N$51,5,FALSE())</f>
        <v>0.05</v>
      </c>
      <c r="L13" s="3" t="n">
        <f aca="false">VLOOKUP(A13,Soil!$B$2:$P$17,15,FALSE())</f>
        <v>0.6358</v>
      </c>
      <c r="M13" s="0" t="n">
        <f aca="false">SoilVeg!G13</f>
        <v>100</v>
      </c>
      <c r="N13" s="0" t="n">
        <f aca="false">SoilVeg!H13</f>
        <v>1</v>
      </c>
      <c r="O13" s="0" t="n">
        <f aca="false">VLOOKUP(A13,Soil!$B$2:$S$14,18,FALSE())</f>
        <v>0.002</v>
      </c>
    </row>
    <row r="14" customFormat="false" ht="14.25" hidden="false" customHeight="false" outlineLevel="0" collapsed="false">
      <c r="A14" s="1" t="str">
        <f aca="false">SoilVeg!B14</f>
        <v>C</v>
      </c>
      <c r="B14" s="1" t="str">
        <f aca="false">SoilVeg!D14</f>
        <v>AZPN</v>
      </c>
      <c r="C14" s="1" t="str">
        <f aca="false">SoilVeg!A14</f>
        <v>CAZPN</v>
      </c>
      <c r="D14" s="0" t="n">
        <f aca="false">IF(VLOOKUP(SoilVeg!C14,LU!$A$2:$O$27,15,FALSE())=0,VLOOKUP(A14,Soil!$B$2:$R$14,8,FALSE()),0.000000000001)</f>
        <v>1E-012</v>
      </c>
      <c r="E14" s="0" t="n">
        <f aca="false">IF(VLOOKUP(SoilVeg!C14,LU!$A$2:$O$27,15,FALSE())=0,VLOOKUP(A14,Soil!$B$2:$R$14,9,FALSE()),0.000000000001)</f>
        <v>1E-012</v>
      </c>
      <c r="F14" s="3" t="n">
        <f aca="false">VLOOKUP(A14,Soil!$B$2:$P$17,14,FALSE())</f>
        <v>0.01</v>
      </c>
      <c r="G14" s="3" t="n">
        <f aca="false">VLOOKUP(B14,LU!$B$1:$N$51,6,FALSE())</f>
        <v>0</v>
      </c>
      <c r="H14" s="3" t="n">
        <f aca="false">VLOOKUP(B14,LU!$B$1:$N$51,7,FALSE())</f>
        <v>0</v>
      </c>
      <c r="I14" s="3" t="n">
        <f aca="false">VLOOKUP(B14,LU!$B$1:$N$51,8,FALSE())</f>
        <v>0</v>
      </c>
      <c r="J14" s="3" t="n">
        <f aca="false">VLOOKUP(A14,Soil!$B$2:$P$17,13,FALSE())</f>
        <v>1.6665</v>
      </c>
      <c r="K14" s="3" t="n">
        <f aca="false">VLOOKUP(B14,LU!$B$1:$N$51,5,FALSE())</f>
        <v>0.01</v>
      </c>
      <c r="L14" s="3" t="n">
        <f aca="false">VLOOKUP(A14,Soil!$B$2:$P$17,15,FALSE())</f>
        <v>0.6358</v>
      </c>
      <c r="M14" s="0" t="n">
        <f aca="false">SoilVeg!G14</f>
        <v>100</v>
      </c>
      <c r="N14" s="0" t="n">
        <f aca="false">SoilVeg!H14</f>
        <v>1</v>
      </c>
      <c r="O14" s="0" t="n">
        <f aca="false">VLOOKUP(A14,Soil!$B$2:$S$14,18,FALSE())</f>
        <v>0.002</v>
      </c>
    </row>
    <row r="15" customFormat="false" ht="14.25" hidden="false" customHeight="false" outlineLevel="0" collapsed="false">
      <c r="A15" s="1" t="str">
        <f aca="false">SoilVeg!B15</f>
        <v>C</v>
      </c>
      <c r="B15" s="1" t="str">
        <f aca="false">SoilVeg!D15</f>
        <v>AZPPL</v>
      </c>
      <c r="C15" s="1" t="str">
        <f aca="false">SoilVeg!A15</f>
        <v>CAZPPL</v>
      </c>
      <c r="D15" s="0" t="n">
        <f aca="false">IF(VLOOKUP(SoilVeg!C15,LU!$A$2:$O$27,15,FALSE())=0,VLOOKUP(A15,Soil!$B$2:$R$14,8,FALSE()),0.000000000001)</f>
        <v>2.76722962962963E-006</v>
      </c>
      <c r="E15" s="0" t="n">
        <f aca="false">IF(VLOOKUP(SoilVeg!C15,LU!$A$2:$O$27,15,FALSE())=0,VLOOKUP(A15,Soil!$B$2:$R$14,9,FALSE()),0.000000000001)</f>
        <v>8.6112008673563E-005</v>
      </c>
      <c r="F15" s="3" t="n">
        <f aca="false">VLOOKUP(A15,Soil!$B$2:$P$17,14,FALSE())</f>
        <v>0.01</v>
      </c>
      <c r="G15" s="3" t="n">
        <f aca="false">VLOOKUP(B15,LU!$B$1:$N$51,6,FALSE())</f>
        <v>0</v>
      </c>
      <c r="H15" s="3" t="n">
        <f aca="false">VLOOKUP(B15,LU!$B$1:$N$51,7,FALSE())</f>
        <v>0</v>
      </c>
      <c r="I15" s="3" t="n">
        <f aca="false">VLOOKUP(B15,LU!$B$1:$N$51,8,FALSE())</f>
        <v>2.5</v>
      </c>
      <c r="J15" s="0" t="n">
        <v>1.5847</v>
      </c>
      <c r="K15" s="3" t="n">
        <f aca="false">VLOOKUP(B15,LU!$B$1:$N$51,5,FALSE())</f>
        <v>0.02</v>
      </c>
      <c r="L15" s="0" t="n">
        <v>0.48887216</v>
      </c>
      <c r="M15" s="0" t="n">
        <f aca="false">SoilVeg!G15</f>
        <v>0.265</v>
      </c>
      <c r="N15" s="0" t="n">
        <f aca="false">SoilVeg!H15</f>
        <v>0.305</v>
      </c>
      <c r="O15" s="0" t="n">
        <f aca="false">VLOOKUP(A15,Soil!$B$2:$S$14,18,FALSE())</f>
        <v>0.002</v>
      </c>
    </row>
    <row r="16" customFormat="false" ht="14.25" hidden="false" customHeight="false" outlineLevel="0" collapsed="false">
      <c r="A16" s="1" t="str">
        <f aca="false">SoilVeg!B16</f>
        <v>C</v>
      </c>
      <c r="B16" s="1" t="str">
        <f aca="false">SoilVeg!D16</f>
        <v>AZPP</v>
      </c>
      <c r="C16" s="1" t="str">
        <f aca="false">SoilVeg!A16</f>
        <v>CAZPP</v>
      </c>
      <c r="D16" s="0" t="n">
        <f aca="false">IF(VLOOKUP(SoilVeg!C16,LU!$A$2:$O$27,15,FALSE())=0,VLOOKUP(A16,Soil!$B$2:$R$14,8,FALSE()),0.000000000001)</f>
        <v>2.76722962962963E-006</v>
      </c>
      <c r="E16" s="0" t="n">
        <f aca="false">IF(VLOOKUP(SoilVeg!C16,LU!$A$2:$O$27,15,FALSE())=0,VLOOKUP(A16,Soil!$B$2:$R$14,9,FALSE()),0.000000000001)</f>
        <v>8.6112008673563E-005</v>
      </c>
      <c r="F16" s="3" t="n">
        <f aca="false">VLOOKUP(A16,Soil!$B$2:$P$17,14,FALSE())</f>
        <v>0.01</v>
      </c>
      <c r="G16" s="3" t="n">
        <f aca="false">VLOOKUP(B16,LU!$B$1:$N$51,6,FALSE())</f>
        <v>0</v>
      </c>
      <c r="H16" s="3" t="n">
        <f aca="false">VLOOKUP(B16,LU!$B$1:$N$51,7,FALSE())</f>
        <v>0</v>
      </c>
      <c r="I16" s="3" t="n">
        <f aca="false">VLOOKUP(B16,LU!$B$1:$N$51,8,FALSE())</f>
        <v>7</v>
      </c>
      <c r="J16" s="0" t="n">
        <v>1.5847</v>
      </c>
      <c r="K16" s="3" t="n">
        <f aca="false">VLOOKUP(B16,LU!$B$1:$N$51,5,FALSE())</f>
        <v>0.1</v>
      </c>
      <c r="L16" s="0" t="n">
        <v>0.48887216</v>
      </c>
      <c r="M16" s="0" t="n">
        <f aca="false">SoilVeg!G16</f>
        <v>26.5</v>
      </c>
      <c r="N16" s="0" t="n">
        <f aca="false">SoilVeg!H16</f>
        <v>0.305</v>
      </c>
      <c r="O16" s="0" t="n">
        <f aca="false">VLOOKUP(A16,Soil!$B$2:$S$14,18,FALSE())</f>
        <v>0.002</v>
      </c>
    </row>
    <row r="17" customFormat="false" ht="14.25" hidden="false" customHeight="false" outlineLevel="0" collapsed="false">
      <c r="A17" s="1" t="str">
        <f aca="false">SoilVeg!B17</f>
        <v>C</v>
      </c>
      <c r="B17" s="1" t="str">
        <f aca="false">SoilVeg!D17</f>
        <v>ETK</v>
      </c>
      <c r="C17" s="1" t="str">
        <f aca="false">SoilVeg!A17</f>
        <v>CETK</v>
      </c>
      <c r="D17" s="0" t="n">
        <f aca="false">IF(VLOOKUP(SoilVeg!C17,LU!$A$2:$O$27,15,FALSE())=0,VLOOKUP(A17,Soil!$B$2:$R$14,8,FALSE()),0.000000000001)</f>
        <v>2.76722962962963E-006</v>
      </c>
      <c r="E17" s="0" t="n">
        <f aca="false">IF(VLOOKUP(SoilVeg!C17,LU!$A$2:$O$27,15,FALSE())=0,VLOOKUP(A17,Soil!$B$2:$R$14,9,FALSE()),0.000000000001)</f>
        <v>8.6112008673563E-005</v>
      </c>
      <c r="F17" s="3" t="n">
        <f aca="false">VLOOKUP(A17,Soil!$B$2:$P$17,14,FALSE())</f>
        <v>0.01</v>
      </c>
      <c r="G17" s="3" t="n">
        <f aca="false">VLOOKUP(B17,LU!$B$1:$N$51,6,FALSE())</f>
        <v>1.4</v>
      </c>
      <c r="H17" s="3" t="n">
        <f aca="false">VLOOKUP(B17,LU!$B$1:$N$51,7,FALSE())</f>
        <v>0.65</v>
      </c>
      <c r="I17" s="3" t="n">
        <f aca="false">VLOOKUP(B17,LU!$B$1:$N$51,8,FALSE())</f>
        <v>8</v>
      </c>
      <c r="J17" s="3" t="n">
        <f aca="false">VLOOKUP(A17,Soil!$B$2:$P$17,13,FALSE())</f>
        <v>1.6665</v>
      </c>
      <c r="K17" s="3" t="n">
        <f aca="false">VLOOKUP(B17,LU!$B$1:$N$51,5,FALSE())</f>
        <v>0.35</v>
      </c>
      <c r="L17" s="3" t="n">
        <f aca="false">VLOOKUP(A17,Soil!$B$2:$P$17,15,FALSE())</f>
        <v>0.6358</v>
      </c>
      <c r="M17" s="0" t="n">
        <f aca="false">SoilVeg!G17</f>
        <v>26.5</v>
      </c>
      <c r="N17" s="0" t="n">
        <f aca="false">SoilVeg!H17</f>
        <v>0.305</v>
      </c>
      <c r="O17" s="0" t="n">
        <f aca="false">VLOOKUP(A17,Soil!$B$2:$S$14,18,FALSE())</f>
        <v>0.002</v>
      </c>
    </row>
    <row r="18" customFormat="false" ht="14.25" hidden="false" customHeight="false" outlineLevel="0" collapsed="false">
      <c r="A18" s="1" t="str">
        <f aca="false">SoilVeg!B18</f>
        <v>C</v>
      </c>
      <c r="B18" s="1" t="str">
        <f aca="false">SoilVeg!D18</f>
        <v>ETK1</v>
      </c>
      <c r="C18" s="1" t="str">
        <f aca="false">SoilVeg!A18</f>
        <v>CETK1</v>
      </c>
      <c r="D18" s="0" t="n">
        <f aca="false">IF(VLOOKUP(SoilVeg!C18,LU!$A$2:$O$27,15,FALSE())=0,VLOOKUP(A18,Soil!$B$2:$R$14,8,FALSE()),0.000000000001)</f>
        <v>2.76722962962963E-006</v>
      </c>
      <c r="E18" s="0" t="n">
        <f aca="false">IF(VLOOKUP(SoilVeg!C18,LU!$A$2:$O$27,15,FALSE())=0,VLOOKUP(A18,Soil!$B$2:$R$14,9,FALSE()),0.000000000001)</f>
        <v>8.6112008673563E-005</v>
      </c>
      <c r="F18" s="3" t="n">
        <f aca="false">VLOOKUP(A18,Soil!$B$2:$P$17,14,FALSE())</f>
        <v>0.01</v>
      </c>
      <c r="G18" s="3" t="n">
        <f aca="false">VLOOKUP(B18,LU!$B$1:$N$51,6,FALSE())</f>
        <v>1</v>
      </c>
      <c r="H18" s="3" t="n">
        <f aca="false">VLOOKUP(B18,LU!$B$1:$N$51,7,FALSE())</f>
        <v>0.4</v>
      </c>
      <c r="I18" s="3" t="n">
        <f aca="false">VLOOKUP(B18,LU!$B$1:$N$51,8,FALSE())</f>
        <v>5</v>
      </c>
      <c r="J18" s="3" t="n">
        <f aca="false">VLOOKUP(A18,Soil!$B$2:$P$17,13,FALSE())</f>
        <v>1.6665</v>
      </c>
      <c r="K18" s="3" t="n">
        <f aca="false">VLOOKUP(B18,LU!$B$1:$N$51,5,FALSE())</f>
        <v>0.15</v>
      </c>
      <c r="L18" s="3" t="n">
        <f aca="false">VLOOKUP(A18,Soil!$B$2:$P$17,15,FALSE())</f>
        <v>0.6358</v>
      </c>
      <c r="M18" s="0" t="n">
        <f aca="false">SoilVeg!G18</f>
        <v>26.5</v>
      </c>
      <c r="N18" s="0" t="n">
        <f aca="false">SoilVeg!H18</f>
        <v>0.305</v>
      </c>
      <c r="O18" s="0" t="n">
        <f aca="false">VLOOKUP(A18,Soil!$B$2:$S$14,18,FALSE())</f>
        <v>0.002</v>
      </c>
    </row>
    <row r="19" customFormat="false" ht="14.25" hidden="false" customHeight="false" outlineLevel="0" collapsed="false">
      <c r="A19" s="1" t="str">
        <f aca="false">SoilVeg!B19</f>
        <v>C</v>
      </c>
      <c r="B19" s="1" t="str">
        <f aca="false">SoilVeg!D19</f>
        <v>ETK2</v>
      </c>
      <c r="C19" s="1" t="str">
        <f aca="false">SoilVeg!A19</f>
        <v>CETK2</v>
      </c>
      <c r="D19" s="0" t="n">
        <f aca="false">IF(VLOOKUP(SoilVeg!C19,LU!$A$2:$O$27,15,FALSE())=0,VLOOKUP(A19,Soil!$B$2:$R$14,8,FALSE()),0.000000000001)</f>
        <v>2.76722962962963E-006</v>
      </c>
      <c r="E19" s="0" t="n">
        <f aca="false">IF(VLOOKUP(SoilVeg!C19,LU!$A$2:$O$27,15,FALSE())=0,VLOOKUP(A19,Soil!$B$2:$R$14,9,FALSE()),0.000000000001)</f>
        <v>8.6112008673563E-005</v>
      </c>
      <c r="F19" s="3" t="n">
        <f aca="false">VLOOKUP(A19,Soil!$B$2:$P$17,14,FALSE())</f>
        <v>0.01</v>
      </c>
      <c r="G19" s="3" t="n">
        <f aca="false">VLOOKUP(B19,LU!$B$1:$N$51,6,FALSE())</f>
        <v>1.1</v>
      </c>
      <c r="H19" s="3" t="n">
        <f aca="false">VLOOKUP(B19,LU!$B$1:$N$51,7,FALSE())</f>
        <v>0.4</v>
      </c>
      <c r="I19" s="3" t="n">
        <f aca="false">VLOOKUP(B19,LU!$B$1:$N$51,8,FALSE())</f>
        <v>7</v>
      </c>
      <c r="J19" s="3" t="n">
        <f aca="false">VLOOKUP(A19,Soil!$B$2:$P$17,13,FALSE())</f>
        <v>1.6665</v>
      </c>
      <c r="K19" s="3" t="n">
        <f aca="false">VLOOKUP(B19,LU!$B$1:$N$51,5,FALSE())</f>
        <v>0.35</v>
      </c>
      <c r="L19" s="3" t="n">
        <f aca="false">VLOOKUP(A19,Soil!$B$2:$P$17,15,FALSE())</f>
        <v>0.6358</v>
      </c>
      <c r="M19" s="0" t="n">
        <f aca="false">SoilVeg!G19</f>
        <v>26.5</v>
      </c>
      <c r="N19" s="0" t="n">
        <f aca="false">SoilVeg!H19</f>
        <v>0.305</v>
      </c>
      <c r="O19" s="0" t="n">
        <f aca="false">VLOOKUP(A19,Soil!$B$2:$S$14,18,FALSE())</f>
        <v>0.002</v>
      </c>
    </row>
    <row r="20" customFormat="false" ht="14.25" hidden="false" customHeight="false" outlineLevel="0" collapsed="false">
      <c r="A20" s="1" t="str">
        <f aca="false">SoilVeg!B20</f>
        <v>C</v>
      </c>
      <c r="B20" s="1" t="str">
        <f aca="false">SoilVeg!D20</f>
        <v>ETK3</v>
      </c>
      <c r="C20" s="1" t="str">
        <f aca="false">SoilVeg!A20</f>
        <v>CETK3</v>
      </c>
      <c r="D20" s="0" t="n">
        <f aca="false">IF(VLOOKUP(SoilVeg!C20,LU!$A$2:$O$27,15,FALSE())=0,VLOOKUP(A20,Soil!$B$2:$R$14,8,FALSE()),0.000000000001)</f>
        <v>2.76722962962963E-006</v>
      </c>
      <c r="E20" s="0" t="n">
        <f aca="false">IF(VLOOKUP(SoilVeg!C20,LU!$A$2:$O$27,15,FALSE())=0,VLOOKUP(A20,Soil!$B$2:$R$14,9,FALSE()),0.000000000001)</f>
        <v>8.6112008673563E-005</v>
      </c>
      <c r="F20" s="3" t="n">
        <f aca="false">VLOOKUP(A20,Soil!$B$2:$P$17,14,FALSE())</f>
        <v>0.01</v>
      </c>
      <c r="G20" s="3" t="n">
        <f aca="false">VLOOKUP(B20,LU!$B$1:$N$51,6,FALSE())</f>
        <v>1.35454545455</v>
      </c>
      <c r="H20" s="3" t="n">
        <f aca="false">VLOOKUP(B20,LU!$B$1:$N$51,7,FALSE())</f>
        <v>0.62272727273</v>
      </c>
      <c r="I20" s="3" t="n">
        <f aca="false">VLOOKUP(B20,LU!$B$1:$N$51,8,FALSE())</f>
        <v>10</v>
      </c>
      <c r="J20" s="3" t="n">
        <f aca="false">VLOOKUP(A20,Soil!$B$2:$P$17,13,FALSE())</f>
        <v>1.6665</v>
      </c>
      <c r="K20" s="3" t="n">
        <f aca="false">VLOOKUP(B20,LU!$B$1:$N$51,5,FALSE())</f>
        <v>0.4</v>
      </c>
      <c r="L20" s="3" t="n">
        <f aca="false">VLOOKUP(A20,Soil!$B$2:$P$17,15,FALSE())</f>
        <v>0.6358</v>
      </c>
      <c r="M20" s="0" t="n">
        <f aca="false">SoilVeg!G20</f>
        <v>26.5</v>
      </c>
      <c r="N20" s="0" t="n">
        <f aca="false">SoilVeg!H20</f>
        <v>0.305</v>
      </c>
      <c r="O20" s="0" t="n">
        <f aca="false">VLOOKUP(A20,Soil!$B$2:$S$14,18,FALSE())</f>
        <v>0.002</v>
      </c>
    </row>
    <row r="21" customFormat="false" ht="14.25" hidden="false" customHeight="false" outlineLevel="0" collapsed="false">
      <c r="A21" s="1" t="str">
        <f aca="false">SoilVeg!B21</f>
        <v>C</v>
      </c>
      <c r="B21" s="1" t="str">
        <f aca="false">SoilVeg!D21</f>
        <v>VT</v>
      </c>
      <c r="C21" s="1" t="str">
        <f aca="false">SoilVeg!A21</f>
        <v>CVT</v>
      </c>
      <c r="D21" s="0" t="n">
        <f aca="false">IF(VLOOKUP(SoilVeg!C21,LU!$A$2:$O$27,15,FALSE())=0,VLOOKUP(A21,Soil!$B$2:$R$14,8,FALSE()),0.000000000001)</f>
        <v>1E-012</v>
      </c>
      <c r="E21" s="0" t="n">
        <f aca="false">IF(VLOOKUP(SoilVeg!C21,LU!$A$2:$O$27,15,FALSE())=0,VLOOKUP(A21,Soil!$B$2:$R$14,9,FALSE()),0.000000000001)</f>
        <v>1E-012</v>
      </c>
      <c r="F21" s="3" t="n">
        <f aca="false">VLOOKUP(A21,Soil!$B$2:$P$17,14,FALSE())</f>
        <v>0.01</v>
      </c>
      <c r="G21" s="3" t="n">
        <f aca="false">VLOOKUP(B21,LU!$B$1:$N$51,6,FALSE())</f>
        <v>0</v>
      </c>
      <c r="H21" s="3" t="n">
        <f aca="false">VLOOKUP(B21,LU!$B$1:$N$51,7,FALSE())</f>
        <v>0</v>
      </c>
      <c r="I21" s="3" t="n">
        <f aca="false">VLOOKUP(B21,LU!$B$1:$N$51,8,FALSE())</f>
        <v>0</v>
      </c>
      <c r="J21" s="3" t="n">
        <f aca="false">VLOOKUP(A21,Soil!$B$2:$P$17,13,FALSE())</f>
        <v>1.6665</v>
      </c>
      <c r="K21" s="3" t="n">
        <f aca="false">VLOOKUP(B21,LU!$B$1:$N$51,5,FALSE())</f>
        <v>0.03</v>
      </c>
      <c r="L21" s="3" t="n">
        <f aca="false">VLOOKUP(A21,Soil!$B$2:$P$17,15,FALSE())</f>
        <v>0.6358</v>
      </c>
      <c r="M21" s="0" t="n">
        <f aca="false">SoilVeg!G21</f>
        <v>100</v>
      </c>
      <c r="N21" s="0" t="n">
        <f aca="false">SoilVeg!H21</f>
        <v>1</v>
      </c>
      <c r="O21" s="0" t="n">
        <f aca="false">VLOOKUP(A21,Soil!$B$2:$S$14,18,FALSE())</f>
        <v>0.002</v>
      </c>
    </row>
    <row r="22" customFormat="false" ht="14.25" hidden="false" customHeight="false" outlineLevel="0" collapsed="false">
      <c r="A22" s="1" t="str">
        <f aca="false">SoilVeg!B22</f>
        <v>C</v>
      </c>
      <c r="B22" s="1" t="str">
        <f aca="false">SoilVeg!D22</f>
        <v>VP</v>
      </c>
      <c r="C22" s="1" t="str">
        <f aca="false">SoilVeg!A22</f>
        <v>CVP</v>
      </c>
      <c r="D22" s="0" t="n">
        <f aca="false">IF(VLOOKUP(SoilVeg!C22,LU!$A$2:$O$27,15,FALSE())=0,VLOOKUP(A22,Soil!$B$2:$R$14,8,FALSE()),0.000000000001)</f>
        <v>1E-012</v>
      </c>
      <c r="E22" s="0" t="n">
        <f aca="false">IF(VLOOKUP(SoilVeg!C22,LU!$A$2:$O$27,15,FALSE())=0,VLOOKUP(A22,Soil!$B$2:$R$14,9,FALSE()),0.000000000001)</f>
        <v>1E-012</v>
      </c>
      <c r="F22" s="3" t="n">
        <f aca="false">VLOOKUP(A22,Soil!$B$2:$P$17,14,FALSE())</f>
        <v>0.01</v>
      </c>
      <c r="G22" s="3" t="n">
        <f aca="false">VLOOKUP(B22,LU!$B$1:$N$51,6,FALSE())</f>
        <v>0</v>
      </c>
      <c r="H22" s="3" t="n">
        <f aca="false">VLOOKUP(B22,LU!$B$1:$N$51,7,FALSE())</f>
        <v>0</v>
      </c>
      <c r="I22" s="3" t="n">
        <f aca="false">VLOOKUP(B22,LU!$B$1:$N$51,8,FALSE())</f>
        <v>0</v>
      </c>
      <c r="J22" s="0" t="n">
        <v>1.5847</v>
      </c>
      <c r="K22" s="3" t="n">
        <f aca="false">VLOOKUP(B22,LU!$B$1:$N$51,5,FALSE())</f>
        <v>0.01</v>
      </c>
      <c r="L22" s="0" t="n">
        <v>0.48887216</v>
      </c>
      <c r="M22" s="0" t="n">
        <f aca="false">SoilVeg!G22</f>
        <v>100</v>
      </c>
      <c r="N22" s="0" t="n">
        <f aca="false">SoilVeg!H22</f>
        <v>1</v>
      </c>
      <c r="O22" s="0" t="n">
        <f aca="false">VLOOKUP(A22,Soil!$B$2:$S$14,18,FALSE())</f>
        <v>0.002</v>
      </c>
    </row>
    <row r="23" customFormat="false" ht="14.25" hidden="false" customHeight="false" outlineLevel="0" collapsed="false">
      <c r="A23" s="1" t="str">
        <f aca="false">SoilVeg!B23</f>
        <v>C</v>
      </c>
      <c r="B23" s="1" t="str">
        <f aca="false">SoilVeg!D23</f>
        <v>TPT</v>
      </c>
      <c r="C23" s="1" t="str">
        <f aca="false">SoilVeg!A23</f>
        <v>CTPT</v>
      </c>
      <c r="D23" s="0" t="n">
        <f aca="false">IF(VLOOKUP(SoilVeg!C23,LU!$A$2:$O$27,15,FALSE())=0,VLOOKUP(A23,Soil!$B$2:$R$14,8,FALSE()),0.000000000001)</f>
        <v>2.76722962962963E-006</v>
      </c>
      <c r="E23" s="0" t="n">
        <f aca="false">IF(VLOOKUP(SoilVeg!C23,LU!$A$2:$O$27,15,FALSE())=0,VLOOKUP(A23,Soil!$B$2:$R$14,9,FALSE()),0.000000000001)</f>
        <v>8.6112008673563E-005</v>
      </c>
      <c r="F23" s="3" t="n">
        <f aca="false">VLOOKUP(A23,Soil!$B$2:$P$17,14,FALSE())</f>
        <v>0.01</v>
      </c>
      <c r="G23" s="3" t="n">
        <f aca="false">VLOOKUP(B23,LU!$B$1:$N$51,6,FALSE())</f>
        <v>1.1</v>
      </c>
      <c r="H23" s="3" t="n">
        <f aca="false">VLOOKUP(B23,LU!$B$1:$N$51,7,FALSE())</f>
        <v>0.4</v>
      </c>
      <c r="I23" s="3" t="n">
        <f aca="false">VLOOKUP(B23,LU!$B$1:$N$51,8,FALSE())</f>
        <v>7</v>
      </c>
      <c r="J23" s="0" t="n">
        <v>1.5847</v>
      </c>
      <c r="K23" s="3" t="n">
        <f aca="false">VLOOKUP(B23,LU!$B$1:$N$51,5,FALSE())</f>
        <v>0.275</v>
      </c>
      <c r="L23" s="0" t="n">
        <v>0.48887216</v>
      </c>
      <c r="M23" s="0" t="n">
        <f aca="false">SoilVeg!G23</f>
        <v>26.5</v>
      </c>
      <c r="N23" s="0" t="n">
        <f aca="false">SoilVeg!H23</f>
        <v>0.305</v>
      </c>
      <c r="O23" s="0" t="n">
        <f aca="false">VLOOKUP(A23,Soil!$B$2:$S$14,18,FALSE())</f>
        <v>0.002</v>
      </c>
    </row>
    <row r="24" customFormat="false" ht="14.25" hidden="false" customHeight="false" outlineLevel="0" collapsed="false">
      <c r="A24" s="1" t="str">
        <f aca="false">SoilVeg!B24</f>
        <v>C</v>
      </c>
      <c r="B24" s="1" t="str">
        <f aca="false">SoilVeg!D24</f>
        <v>VPT</v>
      </c>
      <c r="C24" s="1" t="str">
        <f aca="false">SoilVeg!A24</f>
        <v>CVPT</v>
      </c>
      <c r="D24" s="0" t="n">
        <f aca="false">IF(VLOOKUP(SoilVeg!C24,LU!$A$2:$O$27,15,FALSE())=0,VLOOKUP(A24,Soil!$B$2:$R$14,8,FALSE()),0.000000000001)</f>
        <v>1E-012</v>
      </c>
      <c r="E24" s="0" t="n">
        <f aca="false">IF(VLOOKUP(SoilVeg!C24,LU!$A$2:$O$27,15,FALSE())=0,VLOOKUP(A24,Soil!$B$2:$R$14,9,FALSE()),0.000000000001)</f>
        <v>1E-012</v>
      </c>
      <c r="F24" s="3" t="n">
        <f aca="false">VLOOKUP(A24,Soil!$B$2:$P$17,14,FALSE())</f>
        <v>0.01</v>
      </c>
      <c r="G24" s="3" t="n">
        <f aca="false">VLOOKUP(B24,LU!$B$1:$N$51,6,FALSE())</f>
        <v>0</v>
      </c>
      <c r="H24" s="3" t="n">
        <f aca="false">VLOOKUP(B24,LU!$B$1:$N$51,7,FALSE())</f>
        <v>0</v>
      </c>
      <c r="I24" s="3" t="n">
        <f aca="false">VLOOKUP(B24,LU!$B$1:$N$51,8,FALSE())</f>
        <v>150</v>
      </c>
      <c r="J24" s="3" t="n">
        <f aca="false">VLOOKUP(A24,Soil!$B$2:$P$17,13,FALSE())</f>
        <v>1.6665</v>
      </c>
      <c r="K24" s="3" t="n">
        <f aca="false">VLOOKUP(B24,LU!$B$1:$N$51,5,FALSE())</f>
        <v>0.01</v>
      </c>
      <c r="L24" s="3" t="n">
        <f aca="false">VLOOKUP(A24,Soil!$B$2:$P$17,15,FALSE())</f>
        <v>0.6358</v>
      </c>
      <c r="M24" s="0" t="n">
        <f aca="false">SoilVeg!G24</f>
        <v>100</v>
      </c>
      <c r="N24" s="0" t="n">
        <f aca="false">SoilVeg!H24</f>
        <v>1</v>
      </c>
      <c r="O24" s="0" t="n">
        <f aca="false">VLOOKUP(A24,Soil!$B$2:$S$14,18,FALSE())</f>
        <v>0.002</v>
      </c>
    </row>
    <row r="25" customFormat="false" ht="14.25" hidden="false" customHeight="false" outlineLevel="0" collapsed="false">
      <c r="A25" s="1" t="str">
        <f aca="false">SoilVeg!B25</f>
        <v>C</v>
      </c>
      <c r="B25" s="1" t="str">
        <f aca="false">SoilVeg!D25</f>
        <v>MOK</v>
      </c>
      <c r="C25" s="1" t="str">
        <f aca="false">SoilVeg!A25</f>
        <v>CMOK</v>
      </c>
      <c r="D25" s="0" t="n">
        <f aca="false">IF(VLOOKUP(SoilVeg!C25,LU!$A$2:$O$27,15,FALSE())=0,VLOOKUP(A25,Soil!$B$2:$R$14,8,FALSE()),0.000000000001)</f>
        <v>2.76722962962963E-006</v>
      </c>
      <c r="E25" s="0" t="n">
        <f aca="false">IF(VLOOKUP(SoilVeg!C25,LU!$A$2:$O$27,15,FALSE())=0,VLOOKUP(A25,Soil!$B$2:$R$14,9,FALSE()),0.000000000001)</f>
        <v>8.6112008673563E-005</v>
      </c>
      <c r="F25" s="3" t="n">
        <f aca="false">VLOOKUP(A25,Soil!$B$2:$P$17,14,FALSE())</f>
        <v>0.01</v>
      </c>
      <c r="G25" s="3" t="n">
        <f aca="false">VLOOKUP(B25,LU!$B$1:$N$51,6,FALSE())</f>
        <v>1.35454545455</v>
      </c>
      <c r="H25" s="3" t="n">
        <f aca="false">VLOOKUP(B25,LU!$B$1:$N$51,7,FALSE())</f>
        <v>0.62272727273</v>
      </c>
      <c r="I25" s="3" t="n">
        <f aca="false">VLOOKUP(B25,LU!$B$1:$N$51,8,FALSE())</f>
        <v>10</v>
      </c>
      <c r="J25" s="3" t="n">
        <f aca="false">VLOOKUP(A25,Soil!$B$2:$P$17,13,FALSE())</f>
        <v>1.6665</v>
      </c>
      <c r="K25" s="3" t="n">
        <f aca="false">VLOOKUP(B25,LU!$B$1:$N$51,5,FALSE())</f>
        <v>0.4</v>
      </c>
      <c r="L25" s="3" t="n">
        <f aca="false">VLOOKUP(A25,Soil!$B$2:$P$17,15,FALSE())</f>
        <v>0.6358</v>
      </c>
      <c r="M25" s="0" t="n">
        <f aca="false">SoilVeg!G25</f>
        <v>26.5</v>
      </c>
      <c r="N25" s="0" t="n">
        <f aca="false">SoilVeg!H25</f>
        <v>0.305</v>
      </c>
      <c r="O25" s="0" t="n">
        <f aca="false">VLOOKUP(A25,Soil!$B$2:$S$14,18,FALSE())</f>
        <v>0.002</v>
      </c>
    </row>
    <row r="26" customFormat="false" ht="14.25" hidden="false" customHeight="false" outlineLevel="0" collapsed="false">
      <c r="A26" s="1" t="str">
        <f aca="false">SoilVeg!B26</f>
        <v>C</v>
      </c>
      <c r="B26" s="1" t="str">
        <f aca="false">SoilVeg!D26</f>
        <v>RET</v>
      </c>
      <c r="C26" s="1" t="str">
        <f aca="false">SoilVeg!A26</f>
        <v>CRET</v>
      </c>
      <c r="D26" s="0" t="n">
        <f aca="false">IF(VLOOKUP(SoilVeg!C26,LU!$A$2:$O$27,15,FALSE())=0,VLOOKUP(A26,Soil!$B$2:$R$14,8,FALSE()),0.000000000001)</f>
        <v>2.76722962962963E-006</v>
      </c>
      <c r="E26" s="0" t="n">
        <f aca="false">IF(VLOOKUP(SoilVeg!C26,LU!$A$2:$O$27,15,FALSE())=0,VLOOKUP(A26,Soil!$B$2:$R$14,9,FALSE()),0.000000000001)</f>
        <v>8.6112008673563E-005</v>
      </c>
      <c r="F26" s="3" t="n">
        <f aca="false">VLOOKUP(A26,Soil!$B$2:$P$17,14,FALSE())</f>
        <v>0.01</v>
      </c>
      <c r="G26" s="3" t="n">
        <f aca="false">VLOOKUP(B26,LU!$B$1:$N$51,6,FALSE())</f>
        <v>1.1</v>
      </c>
      <c r="H26" s="3" t="n">
        <f aca="false">VLOOKUP(B26,LU!$B$1:$N$51,7,FALSE())</f>
        <v>0.4</v>
      </c>
      <c r="I26" s="3" t="n">
        <f aca="false">VLOOKUP(B26,LU!$B$1:$N$51,8,FALSE())</f>
        <v>150</v>
      </c>
      <c r="J26" s="3" t="n">
        <f aca="false">VLOOKUP(A26,Soil!$B$2:$P$17,13,FALSE())</f>
        <v>1.6665</v>
      </c>
      <c r="K26" s="3" t="n">
        <f aca="false">VLOOKUP(B26,LU!$B$1:$N$51,5,FALSE())</f>
        <v>0.275</v>
      </c>
      <c r="L26" s="3" t="n">
        <f aca="false">VLOOKUP(A26,Soil!$B$2:$P$17,15,FALSE())</f>
        <v>0.6358</v>
      </c>
      <c r="M26" s="0" t="n">
        <f aca="false">SoilVeg!G26</f>
        <v>26.5</v>
      </c>
      <c r="N26" s="0" t="n">
        <f aca="false">SoilVeg!H26</f>
        <v>0.305</v>
      </c>
      <c r="O26" s="0" t="n">
        <f aca="false">VLOOKUP(A26,Soil!$B$2:$S$14,18,FALSE())</f>
        <v>0.002</v>
      </c>
    </row>
    <row r="27" customFormat="false" ht="14.25" hidden="false" customHeight="false" outlineLevel="0" collapsed="false">
      <c r="A27" s="1" t="str">
        <f aca="false">SoilVeg!B27</f>
        <v>CL</v>
      </c>
      <c r="B27" s="1" t="str">
        <f aca="false">SoilVeg!D27</f>
        <v>OP</v>
      </c>
      <c r="C27" s="1" t="str">
        <f aca="false">SoilVeg!A27</f>
        <v>CLOP</v>
      </c>
      <c r="D27" s="0" t="n">
        <f aca="false">IF(VLOOKUP(SoilVeg!C27,LU!$A$2:$O$27,15,FALSE())=0,VLOOKUP(A27,Soil!$B$2:$R$14,8,FALSE()),0.000000000001)</f>
        <v>2.96909722222222E-006</v>
      </c>
      <c r="E27" s="0" t="n">
        <f aca="false">IF(VLOOKUP(SoilVeg!C27,LU!$A$2:$O$27,15,FALSE())=0,VLOOKUP(A27,Soil!$B$2:$R$14,9,FALSE()),0.000000000001)</f>
        <v>0.000421759018133593</v>
      </c>
      <c r="F27" s="3" t="n">
        <f aca="false">VLOOKUP(A27,Soil!$B$2:$P$17,14,FALSE())</f>
        <v>0.01</v>
      </c>
      <c r="G27" s="3" t="n">
        <f aca="false">VLOOKUP(B27,LU!$B$1:$N$51,6,FALSE())</f>
        <v>0.16</v>
      </c>
      <c r="H27" s="3" t="n">
        <f aca="false">VLOOKUP(B27,LU!$B$1:$N$51,7,FALSE())</f>
        <v>0.13</v>
      </c>
      <c r="I27" s="3" t="n">
        <f aca="false">VLOOKUP(B27,LU!$B$1:$N$51,8,FALSE())</f>
        <v>5</v>
      </c>
      <c r="J27" s="3" t="n">
        <f aca="false">VLOOKUP(A27,Soil!$B$2:$P$17,13,FALSE())</f>
        <v>1.7025</v>
      </c>
      <c r="K27" s="3" t="n">
        <f aca="false">VLOOKUP(B27,LU!$B$1:$N$51,5,FALSE())</f>
        <v>0.075</v>
      </c>
      <c r="L27" s="3" t="n">
        <f aca="false">VLOOKUP(A27,Soil!$B$2:$P$17,15,FALSE())</f>
        <v>0.6028</v>
      </c>
      <c r="M27" s="0" t="n">
        <f aca="false">SoilVeg!G27</f>
        <v>11.1</v>
      </c>
      <c r="N27" s="0" t="n">
        <f aca="false">SoilVeg!H27</f>
        <v>0.264</v>
      </c>
      <c r="O27" s="0" t="n">
        <f aca="false">VLOOKUP(A27,Soil!$B$2:$S$14,18,FALSE())</f>
        <v>0.05</v>
      </c>
    </row>
    <row r="28" customFormat="false" ht="14.25" hidden="false" customHeight="false" outlineLevel="0" collapsed="false">
      <c r="A28" s="1" t="str">
        <f aca="false">SoilVeg!B28</f>
        <v>CL</v>
      </c>
      <c r="B28" s="1" t="str">
        <f aca="false">SoilVeg!D28</f>
        <v>OPTP</v>
      </c>
      <c r="C28" s="1" t="str">
        <f aca="false">SoilVeg!A28</f>
        <v>CLOPTP</v>
      </c>
      <c r="D28" s="0" t="n">
        <f aca="false">IF(VLOOKUP(SoilVeg!C28,LU!$A$2:$O$27,15,FALSE())=0,VLOOKUP(A28,Soil!$B$2:$R$14,8,FALSE()),0.000000000001)</f>
        <v>2.96909722222222E-006</v>
      </c>
      <c r="E28" s="0" t="n">
        <f aca="false">IF(VLOOKUP(SoilVeg!C28,LU!$A$2:$O$27,15,FALSE())=0,VLOOKUP(A28,Soil!$B$2:$R$14,9,FALSE()),0.000000000001)</f>
        <v>0.000421759018133593</v>
      </c>
      <c r="F28" s="3" t="n">
        <f aca="false">VLOOKUP(A28,Soil!$B$2:$P$17,14,FALSE())</f>
        <v>0.01</v>
      </c>
      <c r="G28" s="3" t="n">
        <f aca="false">VLOOKUP(B28,LU!$B$1:$N$51,6,FALSE())</f>
        <v>1.1</v>
      </c>
      <c r="H28" s="3" t="n">
        <f aca="false">VLOOKUP(B28,LU!$B$1:$N$51,7,FALSE())</f>
        <v>0.4</v>
      </c>
      <c r="I28" s="3" t="n">
        <f aca="false">VLOOKUP(B28,LU!$B$1:$N$51,8,FALSE())</f>
        <v>7</v>
      </c>
      <c r="J28" s="3" t="n">
        <f aca="false">VLOOKUP(A28,Soil!$B$2:$P$17,13,FALSE())</f>
        <v>1.7025</v>
      </c>
      <c r="K28" s="3" t="n">
        <f aca="false">VLOOKUP(B28,LU!$B$1:$N$51,5,FALSE())</f>
        <v>0.275</v>
      </c>
      <c r="L28" s="3" t="n">
        <f aca="false">VLOOKUP(A28,Soil!$B$2:$P$17,15,FALSE())</f>
        <v>0.6028</v>
      </c>
      <c r="M28" s="0" t="n">
        <f aca="false">SoilVeg!G28</f>
        <v>22.2</v>
      </c>
      <c r="N28" s="0" t="n">
        <f aca="false">SoilVeg!H28</f>
        <v>0.264</v>
      </c>
      <c r="O28" s="0" t="n">
        <f aca="false">VLOOKUP(A28,Soil!$B$2:$S$14,18,FALSE())</f>
        <v>0.05</v>
      </c>
    </row>
    <row r="29" customFormat="false" ht="14.25" hidden="false" customHeight="false" outlineLevel="0" collapsed="false">
      <c r="A29" s="1" t="str">
        <f aca="false">SoilVeg!B29</f>
        <v>CL</v>
      </c>
      <c r="B29" s="1" t="str">
        <f aca="false">SoilVeg!D29</f>
        <v>OPSR</v>
      </c>
      <c r="C29" s="1" t="str">
        <f aca="false">SoilVeg!A29</f>
        <v>CLOPSR</v>
      </c>
      <c r="D29" s="0" t="n">
        <f aca="false">IF(VLOOKUP(SoilVeg!C29,LU!$A$2:$O$27,15,FALSE())=0,VLOOKUP(A29,Soil!$B$2:$R$14,8,FALSE()),0.000000000001)</f>
        <v>2.96909722222222E-006</v>
      </c>
      <c r="E29" s="0" t="n">
        <f aca="false">IF(VLOOKUP(SoilVeg!C29,LU!$A$2:$O$27,15,FALSE())=0,VLOOKUP(A29,Soil!$B$2:$R$14,9,FALSE()),0.000000000001)</f>
        <v>0.000421759018133593</v>
      </c>
      <c r="F29" s="3" t="n">
        <f aca="false">VLOOKUP(A29,Soil!$B$2:$P$17,14,FALSE())</f>
        <v>0.01</v>
      </c>
      <c r="G29" s="3" t="n">
        <f aca="false">VLOOKUP(B29,LU!$B$1:$N$51,6,FALSE())</f>
        <v>0.26</v>
      </c>
      <c r="H29" s="3" t="n">
        <f aca="false">VLOOKUP(B29,LU!$B$1:$N$51,7,FALSE())</f>
        <v>0.25</v>
      </c>
      <c r="I29" s="3" t="n">
        <f aca="false">VLOOKUP(B29,LU!$B$1:$N$51,8,FALSE())</f>
        <v>4</v>
      </c>
      <c r="J29" s="0" t="n">
        <v>1.5847</v>
      </c>
      <c r="K29" s="3" t="n">
        <f aca="false">VLOOKUP(B29,LU!$B$1:$N$51,5,FALSE())</f>
        <v>0.06</v>
      </c>
      <c r="L29" s="0" t="n">
        <v>0.48887216</v>
      </c>
      <c r="M29" s="0" t="n">
        <f aca="false">SoilVeg!G29</f>
        <v>8.88</v>
      </c>
      <c r="N29" s="0" t="n">
        <f aca="false">SoilVeg!H29</f>
        <v>0.264</v>
      </c>
      <c r="O29" s="0" t="n">
        <f aca="false">VLOOKUP(A29,Soil!$B$2:$S$14,18,FALSE())</f>
        <v>0.05</v>
      </c>
    </row>
    <row r="30" customFormat="false" ht="14.25" hidden="false" customHeight="false" outlineLevel="0" collapsed="false">
      <c r="A30" s="1" t="str">
        <f aca="false">SoilVeg!B30</f>
        <v>CL</v>
      </c>
      <c r="B30" s="1" t="str">
        <f aca="false">SoilVeg!D30</f>
        <v>OPUR</v>
      </c>
      <c r="C30" s="1" t="str">
        <f aca="false">SoilVeg!A30</f>
        <v>CLOPUR</v>
      </c>
      <c r="D30" s="0" t="n">
        <f aca="false">IF(VLOOKUP(SoilVeg!C30,LU!$A$2:$O$27,15,FALSE())=0,VLOOKUP(A30,Soil!$B$2:$R$14,8,FALSE()),0.000000000001)</f>
        <v>2.96909722222222E-006</v>
      </c>
      <c r="E30" s="0" t="n">
        <f aca="false">IF(VLOOKUP(SoilVeg!C30,LU!$A$2:$O$27,15,FALSE())=0,VLOOKUP(A30,Soil!$B$2:$R$14,9,FALSE()),0.000000000001)</f>
        <v>0.000421759018133593</v>
      </c>
      <c r="F30" s="3" t="n">
        <f aca="false">VLOOKUP(A30,Soil!$B$2:$P$17,14,FALSE())</f>
        <v>0.01</v>
      </c>
      <c r="G30" s="3" t="n">
        <f aca="false">VLOOKUP(B30,LU!$B$1:$N$51,6,FALSE())</f>
        <v>0.4</v>
      </c>
      <c r="H30" s="3" t="n">
        <f aca="false">VLOOKUP(B30,LU!$B$1:$N$51,7,FALSE())</f>
        <v>0.3</v>
      </c>
      <c r="I30" s="3" t="n">
        <f aca="false">VLOOKUP(B30,LU!$B$1:$N$51,8,FALSE())</f>
        <v>6</v>
      </c>
      <c r="J30" s="0" t="n">
        <v>1.5847</v>
      </c>
      <c r="K30" s="3" t="n">
        <f aca="false">VLOOKUP(B30,LU!$B$1:$N$51,5,FALSE())</f>
        <v>0.1</v>
      </c>
      <c r="L30" s="0" t="n">
        <v>0.48887216</v>
      </c>
      <c r="M30" s="0" t="n">
        <f aca="false">SoilVeg!G30</f>
        <v>11.1</v>
      </c>
      <c r="N30" s="0" t="n">
        <f aca="false">SoilVeg!H30</f>
        <v>0.264</v>
      </c>
      <c r="O30" s="0" t="n">
        <f aca="false">VLOOKUP(A30,Soil!$B$2:$S$14,18,FALSE())</f>
        <v>0.05</v>
      </c>
    </row>
    <row r="31" customFormat="false" ht="14.25" hidden="false" customHeight="false" outlineLevel="0" collapsed="false">
      <c r="A31" s="1" t="str">
        <f aca="false">SoilVeg!B31</f>
        <v>CL</v>
      </c>
      <c r="B31" s="1" t="str">
        <f aca="false">SoilVeg!D31</f>
        <v>OPU</v>
      </c>
      <c r="C31" s="1" t="str">
        <f aca="false">SoilVeg!A31</f>
        <v>CLOPU</v>
      </c>
      <c r="D31" s="0" t="n">
        <f aca="false">IF(VLOOKUP(SoilVeg!C31,LU!$A$2:$O$27,15,FALSE())=0,VLOOKUP(A31,Soil!$B$2:$R$14,8,FALSE()),0.000000000001)</f>
        <v>2.96909722222222E-006</v>
      </c>
      <c r="E31" s="0" t="n">
        <f aca="false">IF(VLOOKUP(SoilVeg!C31,LU!$A$2:$O$27,15,FALSE())=0,VLOOKUP(A31,Soil!$B$2:$R$14,9,FALSE()),0.000000000001)</f>
        <v>0.000421759018133593</v>
      </c>
      <c r="F31" s="3" t="n">
        <f aca="false">VLOOKUP(A31,Soil!$B$2:$P$17,14,FALSE())</f>
        <v>0.01</v>
      </c>
      <c r="G31" s="3" t="n">
        <f aca="false">VLOOKUP(B31,LU!$B$1:$N$51,6,FALSE())</f>
        <v>0</v>
      </c>
      <c r="H31" s="3" t="n">
        <f aca="false">VLOOKUP(B31,LU!$B$1:$N$51,7,FALSE())</f>
        <v>0</v>
      </c>
      <c r="I31" s="3" t="n">
        <f aca="false">VLOOKUP(B31,LU!$B$1:$N$51,8,FALSE())</f>
        <v>3.5</v>
      </c>
      <c r="J31" s="3" t="n">
        <f aca="false">VLOOKUP(A31,Soil!$B$2:$P$17,13,FALSE())</f>
        <v>1.7025</v>
      </c>
      <c r="K31" s="3" t="n">
        <f aca="false">VLOOKUP(B31,LU!$B$1:$N$51,5,FALSE())</f>
        <v>0.03</v>
      </c>
      <c r="L31" s="3" t="n">
        <f aca="false">VLOOKUP(A31,Soil!$B$2:$P$17,15,FALSE())</f>
        <v>0.6028</v>
      </c>
      <c r="M31" s="0" t="n">
        <f aca="false">SoilVeg!G31</f>
        <v>7.4</v>
      </c>
      <c r="N31" s="0" t="n">
        <f aca="false">SoilVeg!H31</f>
        <v>0.264</v>
      </c>
      <c r="O31" s="0" t="n">
        <f aca="false">VLOOKUP(A31,Soil!$B$2:$S$14,18,FALSE())</f>
        <v>0.05</v>
      </c>
    </row>
    <row r="32" customFormat="false" ht="14.25" hidden="false" customHeight="false" outlineLevel="0" collapsed="false">
      <c r="A32" s="1" t="str">
        <f aca="false">SoilVeg!B32</f>
        <v>CL</v>
      </c>
      <c r="B32" s="1" t="str">
        <f aca="false">SoilVeg!D32</f>
        <v>TP</v>
      </c>
      <c r="C32" s="1" t="str">
        <f aca="false">SoilVeg!A32</f>
        <v>CLTP</v>
      </c>
      <c r="D32" s="0" t="n">
        <f aca="false">IF(VLOOKUP(SoilVeg!C32,LU!$A$2:$O$27,15,FALSE())=0,VLOOKUP(A32,Soil!$B$2:$R$14,8,FALSE()),0.000000000001)</f>
        <v>2.96909722222222E-006</v>
      </c>
      <c r="E32" s="0" t="n">
        <f aca="false">IF(VLOOKUP(SoilVeg!C32,LU!$A$2:$O$27,15,FALSE())=0,VLOOKUP(A32,Soil!$B$2:$R$14,9,FALSE()),0.000000000001)</f>
        <v>0.000421759018133593</v>
      </c>
      <c r="F32" s="3" t="n">
        <f aca="false">VLOOKUP(A32,Soil!$B$2:$P$17,14,FALSE())</f>
        <v>0.01</v>
      </c>
      <c r="G32" s="3" t="n">
        <f aca="false">VLOOKUP(B32,LU!$B$1:$N$51,6,FALSE())</f>
        <v>1.1</v>
      </c>
      <c r="H32" s="3" t="n">
        <f aca="false">VLOOKUP(B32,LU!$B$1:$N$51,7,FALSE())</f>
        <v>0.4</v>
      </c>
      <c r="I32" s="3" t="n">
        <f aca="false">VLOOKUP(B32,LU!$B$1:$N$51,8,FALSE())</f>
        <v>7</v>
      </c>
      <c r="J32" s="3" t="n">
        <f aca="false">VLOOKUP(A32,Soil!$B$2:$P$17,13,FALSE())</f>
        <v>1.7025</v>
      </c>
      <c r="K32" s="3" t="n">
        <f aca="false">VLOOKUP(B32,LU!$B$1:$N$51,5,FALSE())</f>
        <v>0.275</v>
      </c>
      <c r="L32" s="3" t="n">
        <f aca="false">VLOOKUP(A32,Soil!$B$2:$P$17,15,FALSE())</f>
        <v>0.6028</v>
      </c>
      <c r="M32" s="0" t="n">
        <f aca="false">SoilVeg!G32</f>
        <v>22.2</v>
      </c>
      <c r="N32" s="0" t="n">
        <f aca="false">SoilVeg!H32</f>
        <v>0.264</v>
      </c>
      <c r="O32" s="0" t="n">
        <f aca="false">VLOOKUP(A32,Soil!$B$2:$S$14,18,FALSE())</f>
        <v>0.05</v>
      </c>
    </row>
    <row r="33" customFormat="false" ht="14.25" hidden="false" customHeight="false" outlineLevel="0" collapsed="false">
      <c r="A33" s="1" t="str">
        <f aca="false">SoilVeg!B33</f>
        <v>CL</v>
      </c>
      <c r="B33" s="1" t="str">
        <f aca="false">SoilVeg!D33</f>
        <v>LP</v>
      </c>
      <c r="C33" s="1" t="str">
        <f aca="false">SoilVeg!A33</f>
        <v>CLLP</v>
      </c>
      <c r="D33" s="0" t="n">
        <f aca="false">IF(VLOOKUP(SoilVeg!C33,LU!$A$2:$O$27,15,FALSE())=0,VLOOKUP(A33,Soil!$B$2:$R$14,8,FALSE()),0.000000000001)</f>
        <v>2.96909722222222E-006</v>
      </c>
      <c r="E33" s="0" t="n">
        <f aca="false">IF(VLOOKUP(SoilVeg!C33,LU!$A$2:$O$27,15,FALSE())=0,VLOOKUP(A33,Soil!$B$2:$R$14,9,FALSE()),0.000000000001)</f>
        <v>0.000421759018133593</v>
      </c>
      <c r="F33" s="3" t="n">
        <f aca="false">VLOOKUP(A33,Soil!$B$2:$P$17,14,FALSE())</f>
        <v>0.01</v>
      </c>
      <c r="G33" s="3" t="n">
        <f aca="false">VLOOKUP(B33,LU!$B$1:$N$51,6,FALSE())</f>
        <v>3</v>
      </c>
      <c r="H33" s="3" t="n">
        <f aca="false">VLOOKUP(B33,LU!$B$1:$N$51,7,FALSE())</f>
        <v>0.62272727273</v>
      </c>
      <c r="I33" s="3" t="n">
        <f aca="false">VLOOKUP(B33,LU!$B$1:$N$51,8,FALSE())</f>
        <v>9.45454545455</v>
      </c>
      <c r="J33" s="3" t="n">
        <f aca="false">VLOOKUP(A33,Soil!$B$2:$P$17,13,FALSE())</f>
        <v>1.7025</v>
      </c>
      <c r="K33" s="3" t="n">
        <f aca="false">VLOOKUP(B33,LU!$B$1:$N$51,5,FALSE())</f>
        <v>0.4</v>
      </c>
      <c r="L33" s="3" t="n">
        <f aca="false">VLOOKUP(A33,Soil!$B$2:$P$17,15,FALSE())</f>
        <v>0.6028</v>
      </c>
      <c r="M33" s="0" t="n">
        <f aca="false">SoilVeg!G33</f>
        <v>22.2</v>
      </c>
      <c r="N33" s="0" t="n">
        <f aca="false">SoilVeg!H33</f>
        <v>0.264</v>
      </c>
      <c r="O33" s="0" t="n">
        <f aca="false">VLOOKUP(A33,Soil!$B$2:$S$14,18,FALSE())</f>
        <v>0.05</v>
      </c>
    </row>
    <row r="34" customFormat="false" ht="14.25" hidden="false" customHeight="false" outlineLevel="0" collapsed="false">
      <c r="A34" s="1" t="str">
        <f aca="false">SoilVeg!B34</f>
        <v>CL</v>
      </c>
      <c r="B34" s="1" t="str">
        <f aca="false">SoilVeg!D34</f>
        <v>LPL</v>
      </c>
      <c r="C34" s="1" t="str">
        <f aca="false">SoilVeg!A34</f>
        <v>CLLPL</v>
      </c>
      <c r="D34" s="0" t="n">
        <f aca="false">IF(VLOOKUP(SoilVeg!C34,LU!$A$2:$O$27,15,FALSE())=0,VLOOKUP(A34,Soil!$B$2:$R$14,8,FALSE()),0.000000000001)</f>
        <v>2.96909722222222E-006</v>
      </c>
      <c r="E34" s="0" t="n">
        <f aca="false">IF(VLOOKUP(SoilVeg!C34,LU!$A$2:$O$27,15,FALSE())=0,VLOOKUP(A34,Soil!$B$2:$R$14,9,FALSE()),0.000000000001)</f>
        <v>0.000421759018133593</v>
      </c>
      <c r="F34" s="3" t="n">
        <f aca="false">VLOOKUP(A34,Soil!$B$2:$P$17,14,FALSE())</f>
        <v>0.01</v>
      </c>
      <c r="G34" s="3" t="n">
        <f aca="false">VLOOKUP(B34,LU!$B$1:$N$51,6,FALSE())</f>
        <v>4</v>
      </c>
      <c r="H34" s="3" t="n">
        <f aca="false">VLOOKUP(B34,LU!$B$1:$N$51,7,FALSE())</f>
        <v>0.62272727273</v>
      </c>
      <c r="I34" s="3" t="n">
        <f aca="false">VLOOKUP(B34,LU!$B$1:$N$51,8,FALSE())</f>
        <v>10.5</v>
      </c>
      <c r="J34" s="3" t="n">
        <f aca="false">VLOOKUP(A34,Soil!$B$2:$P$17,13,FALSE())</f>
        <v>1.7025</v>
      </c>
      <c r="K34" s="3" t="n">
        <f aca="false">VLOOKUP(B34,LU!$B$1:$N$51,5,FALSE())</f>
        <v>0.6</v>
      </c>
      <c r="L34" s="3" t="n">
        <f aca="false">VLOOKUP(A34,Soil!$B$2:$P$17,15,FALSE())</f>
        <v>0.6028</v>
      </c>
      <c r="M34" s="0" t="n">
        <f aca="false">SoilVeg!G34</f>
        <v>22.2</v>
      </c>
      <c r="N34" s="0" t="n">
        <f aca="false">SoilVeg!H34</f>
        <v>0.264</v>
      </c>
      <c r="O34" s="0" t="n">
        <f aca="false">VLOOKUP(A34,Soil!$B$2:$S$14,18,FALSE())</f>
        <v>0.05</v>
      </c>
    </row>
    <row r="35" customFormat="false" ht="14.25" hidden="false" customHeight="false" outlineLevel="0" collapsed="false">
      <c r="A35" s="1" t="str">
        <f aca="false">SoilVeg!B35</f>
        <v>CL</v>
      </c>
      <c r="B35" s="1" t="str">
        <f aca="false">SoilVeg!D35</f>
        <v>LPJ</v>
      </c>
      <c r="C35" s="1" t="str">
        <f aca="false">SoilVeg!A35</f>
        <v>CLLPJ</v>
      </c>
      <c r="D35" s="0" t="n">
        <f aca="false">IF(VLOOKUP(SoilVeg!C35,LU!$A$2:$O$27,15,FALSE())=0,VLOOKUP(A35,Soil!$B$2:$R$14,8,FALSE()),0.000000000001)</f>
        <v>2.96909722222222E-006</v>
      </c>
      <c r="E35" s="0" t="n">
        <f aca="false">IF(VLOOKUP(SoilVeg!C35,LU!$A$2:$O$27,15,FALSE())=0,VLOOKUP(A35,Soil!$B$2:$R$14,9,FALSE()),0.000000000001)</f>
        <v>0.000421759018133593</v>
      </c>
      <c r="F35" s="3" t="n">
        <f aca="false">VLOOKUP(A35,Soil!$B$2:$P$17,14,FALSE())</f>
        <v>0.01</v>
      </c>
      <c r="G35" s="3" t="n">
        <f aca="false">VLOOKUP(B35,LU!$B$1:$N$51,6,FALSE())</f>
        <v>3</v>
      </c>
      <c r="H35" s="3" t="n">
        <f aca="false">VLOOKUP(B35,LU!$B$1:$N$51,7,FALSE())</f>
        <v>0.62272727273</v>
      </c>
      <c r="I35" s="3" t="n">
        <f aca="false">VLOOKUP(B35,LU!$B$1:$N$51,8,FALSE())</f>
        <v>6.5</v>
      </c>
      <c r="J35" s="3" t="n">
        <f aca="false">VLOOKUP(A35,Soil!$B$2:$P$17,13,FALSE())</f>
        <v>1.7025</v>
      </c>
      <c r="K35" s="3" t="n">
        <f aca="false">VLOOKUP(B35,LU!$B$1:$N$51,5,FALSE())</f>
        <v>0.35</v>
      </c>
      <c r="L35" s="3" t="n">
        <f aca="false">VLOOKUP(A35,Soil!$B$2:$P$17,15,FALSE())</f>
        <v>0.6028</v>
      </c>
      <c r="M35" s="0" t="n">
        <f aca="false">SoilVeg!G35</f>
        <v>22.2</v>
      </c>
      <c r="N35" s="0" t="n">
        <f aca="false">SoilVeg!H35</f>
        <v>0.264</v>
      </c>
      <c r="O35" s="0" t="n">
        <f aca="false">VLOOKUP(A35,Soil!$B$2:$S$14,18,FALSE())</f>
        <v>0.05</v>
      </c>
    </row>
    <row r="36" customFormat="false" ht="14.25" hidden="false" customHeight="false" outlineLevel="0" collapsed="false">
      <c r="A36" s="1" t="str">
        <f aca="false">SoilVeg!B36</f>
        <v>CL</v>
      </c>
      <c r="B36" s="1" t="str">
        <f aca="false">SoilVeg!D36</f>
        <v>LPS</v>
      </c>
      <c r="C36" s="1" t="str">
        <f aca="false">SoilVeg!A36</f>
        <v>CLLPS</v>
      </c>
      <c r="D36" s="0" t="n">
        <f aca="false">IF(VLOOKUP(SoilVeg!C36,LU!$A$2:$O$27,15,FALSE())=0,VLOOKUP(A36,Soil!$B$2:$R$14,8,FALSE()),0.000000000001)</f>
        <v>2.96909722222222E-006</v>
      </c>
      <c r="E36" s="0" t="n">
        <f aca="false">IF(VLOOKUP(SoilVeg!C36,LU!$A$2:$O$27,15,FALSE())=0,VLOOKUP(A36,Soil!$B$2:$R$14,9,FALSE()),0.000000000001)</f>
        <v>0.000421759018133593</v>
      </c>
      <c r="F36" s="3" t="n">
        <f aca="false">VLOOKUP(A36,Soil!$B$2:$P$17,14,FALSE())</f>
        <v>0.01</v>
      </c>
      <c r="G36" s="3" t="n">
        <f aca="false">VLOOKUP(B36,LU!$B$1:$N$51,6,FALSE())</f>
        <v>4.5</v>
      </c>
      <c r="H36" s="3" t="n">
        <f aca="false">VLOOKUP(B36,LU!$B$1:$N$51,7,FALSE())</f>
        <v>0.8</v>
      </c>
      <c r="I36" s="3" t="n">
        <f aca="false">VLOOKUP(B36,LU!$B$1:$N$51,8,FALSE())</f>
        <v>15</v>
      </c>
      <c r="J36" s="0" t="n">
        <v>1.5847</v>
      </c>
      <c r="K36" s="3" t="n">
        <f aca="false">VLOOKUP(B36,LU!$B$1:$N$51,5,FALSE())</f>
        <v>0.8</v>
      </c>
      <c r="L36" s="0" t="n">
        <v>0.48887216</v>
      </c>
      <c r="M36" s="0" t="n">
        <f aca="false">SoilVeg!G36</f>
        <v>22.2</v>
      </c>
      <c r="N36" s="0" t="n">
        <f aca="false">SoilVeg!H36</f>
        <v>0.264</v>
      </c>
      <c r="O36" s="0" t="n">
        <f aca="false">VLOOKUP(A36,Soil!$B$2:$S$14,18,FALSE())</f>
        <v>0.05</v>
      </c>
    </row>
    <row r="37" customFormat="false" ht="14.25" hidden="false" customHeight="false" outlineLevel="0" collapsed="false">
      <c r="A37" s="1" t="str">
        <f aca="false">SoilVeg!B37</f>
        <v>CL</v>
      </c>
      <c r="B37" s="1" t="str">
        <f aca="false">SoilVeg!D37</f>
        <v>LPK</v>
      </c>
      <c r="C37" s="1" t="str">
        <f aca="false">SoilVeg!A37</f>
        <v>CLLPK</v>
      </c>
      <c r="D37" s="0" t="n">
        <f aca="false">IF(VLOOKUP(SoilVeg!C37,LU!$A$2:$O$27,15,FALSE())=0,VLOOKUP(A37,Soil!$B$2:$R$14,8,FALSE()),0.000000000001)</f>
        <v>2.96909722222222E-006</v>
      </c>
      <c r="E37" s="0" t="n">
        <f aca="false">IF(VLOOKUP(SoilVeg!C37,LU!$A$2:$O$27,15,FALSE())=0,VLOOKUP(A37,Soil!$B$2:$R$14,9,FALSE()),0.000000000001)</f>
        <v>0.000421759018133593</v>
      </c>
      <c r="F37" s="3" t="n">
        <f aca="false">VLOOKUP(A37,Soil!$B$2:$P$17,14,FALSE())</f>
        <v>0.01</v>
      </c>
      <c r="G37" s="3" t="n">
        <f aca="false">VLOOKUP(B37,LU!$B$1:$N$51,6,FALSE())</f>
        <v>3</v>
      </c>
      <c r="H37" s="3" t="n">
        <f aca="false">VLOOKUP(B37,LU!$B$1:$N$51,7,FALSE())</f>
        <v>0.6</v>
      </c>
      <c r="I37" s="3" t="n">
        <f aca="false">VLOOKUP(B37,LU!$B$1:$N$51,8,FALSE())</f>
        <v>15</v>
      </c>
      <c r="J37" s="0" t="n">
        <v>1.5847</v>
      </c>
      <c r="K37" s="3" t="n">
        <f aca="false">VLOOKUP(B37,LU!$B$1:$N$51,5,FALSE())</f>
        <v>0.8</v>
      </c>
      <c r="L37" s="0" t="n">
        <v>0.48887216</v>
      </c>
      <c r="M37" s="0" t="n">
        <f aca="false">SoilVeg!G37</f>
        <v>22.2</v>
      </c>
      <c r="N37" s="0" t="n">
        <f aca="false">SoilVeg!H37</f>
        <v>0.264</v>
      </c>
      <c r="O37" s="0" t="n">
        <f aca="false">VLOOKUP(A37,Soil!$B$2:$S$14,18,FALSE())</f>
        <v>0.05</v>
      </c>
    </row>
    <row r="38" customFormat="false" ht="14.25" hidden="false" customHeight="false" outlineLevel="0" collapsed="false">
      <c r="A38" s="1" t="str">
        <f aca="false">SoilVeg!B38</f>
        <v>CL</v>
      </c>
      <c r="B38" s="1" t="str">
        <f aca="false">SoilVeg!D38</f>
        <v>AZP</v>
      </c>
      <c r="C38" s="1" t="str">
        <f aca="false">SoilVeg!A38</f>
        <v>CLAZP</v>
      </c>
      <c r="D38" s="0" t="n">
        <f aca="false">IF(VLOOKUP(SoilVeg!C38,LU!$A$2:$O$27,15,FALSE())=0,VLOOKUP(A38,Soil!$B$2:$R$14,8,FALSE()),0.000000000001)</f>
        <v>1E-012</v>
      </c>
      <c r="E38" s="0" t="n">
        <f aca="false">IF(VLOOKUP(SoilVeg!C38,LU!$A$2:$O$27,15,FALSE())=0,VLOOKUP(A38,Soil!$B$2:$R$14,9,FALSE()),0.000000000001)</f>
        <v>1E-012</v>
      </c>
      <c r="F38" s="3" t="n">
        <f aca="false">VLOOKUP(A38,Soil!$B$2:$P$17,14,FALSE())</f>
        <v>0.01</v>
      </c>
      <c r="G38" s="3" t="n">
        <f aca="false">VLOOKUP(B38,LU!$B$1:$N$51,6,FALSE())</f>
        <v>0</v>
      </c>
      <c r="H38" s="3" t="n">
        <f aca="false">VLOOKUP(B38,LU!$B$1:$N$51,7,FALSE())</f>
        <v>0</v>
      </c>
      <c r="I38" s="3" t="n">
        <f aca="false">VLOOKUP(B38,LU!$B$1:$N$51,8,FALSE())</f>
        <v>2.5</v>
      </c>
      <c r="J38" s="3" t="n">
        <f aca="false">VLOOKUP(A38,Soil!$B$2:$P$17,13,FALSE())</f>
        <v>1.7025</v>
      </c>
      <c r="K38" s="3" t="n">
        <f aca="false">VLOOKUP(B38,LU!$B$1:$N$51,5,FALSE())</f>
        <v>0.05</v>
      </c>
      <c r="L38" s="3" t="n">
        <f aca="false">VLOOKUP(A38,Soil!$B$2:$P$17,15,FALSE())</f>
        <v>0.6028</v>
      </c>
      <c r="M38" s="0" t="n">
        <f aca="false">SoilVeg!G38</f>
        <v>100</v>
      </c>
      <c r="N38" s="0" t="n">
        <f aca="false">SoilVeg!H38</f>
        <v>1</v>
      </c>
      <c r="O38" s="0" t="n">
        <f aca="false">VLOOKUP(A38,Soil!$B$2:$S$14,18,FALSE())</f>
        <v>0.05</v>
      </c>
    </row>
    <row r="39" customFormat="false" ht="14.25" hidden="false" customHeight="false" outlineLevel="0" collapsed="false">
      <c r="A39" s="1" t="str">
        <f aca="false">SoilVeg!B39</f>
        <v>CL</v>
      </c>
      <c r="B39" s="1" t="str">
        <f aca="false">SoilVeg!D39</f>
        <v>AZPN</v>
      </c>
      <c r="C39" s="1" t="str">
        <f aca="false">SoilVeg!A39</f>
        <v>CLAZPN</v>
      </c>
      <c r="D39" s="0" t="n">
        <f aca="false">IF(VLOOKUP(SoilVeg!C39,LU!$A$2:$O$27,15,FALSE())=0,VLOOKUP(A39,Soil!$B$2:$R$14,8,FALSE()),0.000000000001)</f>
        <v>1E-012</v>
      </c>
      <c r="E39" s="0" t="n">
        <f aca="false">IF(VLOOKUP(SoilVeg!C39,LU!$A$2:$O$27,15,FALSE())=0,VLOOKUP(A39,Soil!$B$2:$R$14,9,FALSE()),0.000000000001)</f>
        <v>1E-012</v>
      </c>
      <c r="F39" s="3" t="n">
        <f aca="false">VLOOKUP(A39,Soil!$B$2:$P$17,14,FALSE())</f>
        <v>0.01</v>
      </c>
      <c r="G39" s="3" t="n">
        <f aca="false">VLOOKUP(B39,LU!$B$1:$N$51,6,FALSE())</f>
        <v>0</v>
      </c>
      <c r="H39" s="3" t="n">
        <f aca="false">VLOOKUP(B39,LU!$B$1:$N$51,7,FALSE())</f>
        <v>0</v>
      </c>
      <c r="I39" s="3" t="n">
        <f aca="false">VLOOKUP(B39,LU!$B$1:$N$51,8,FALSE())</f>
        <v>0</v>
      </c>
      <c r="J39" s="3" t="n">
        <f aca="false">VLOOKUP(A39,Soil!$B$2:$P$17,13,FALSE())</f>
        <v>1.7025</v>
      </c>
      <c r="K39" s="3" t="n">
        <f aca="false">VLOOKUP(B39,LU!$B$1:$N$51,5,FALSE())</f>
        <v>0.01</v>
      </c>
      <c r="L39" s="3" t="n">
        <f aca="false">VLOOKUP(A39,Soil!$B$2:$P$17,15,FALSE())</f>
        <v>0.6028</v>
      </c>
      <c r="M39" s="0" t="n">
        <f aca="false">SoilVeg!G39</f>
        <v>100</v>
      </c>
      <c r="N39" s="0" t="n">
        <f aca="false">SoilVeg!H39</f>
        <v>1</v>
      </c>
      <c r="O39" s="0" t="n">
        <f aca="false">VLOOKUP(A39,Soil!$B$2:$S$14,18,FALSE())</f>
        <v>0.05</v>
      </c>
    </row>
    <row r="40" customFormat="false" ht="14.25" hidden="false" customHeight="false" outlineLevel="0" collapsed="false">
      <c r="A40" s="1" t="str">
        <f aca="false">SoilVeg!B40</f>
        <v>CL</v>
      </c>
      <c r="B40" s="1" t="str">
        <f aca="false">SoilVeg!D40</f>
        <v>AZPPL</v>
      </c>
      <c r="C40" s="1" t="str">
        <f aca="false">SoilVeg!A40</f>
        <v>CLAZPPL</v>
      </c>
      <c r="D40" s="0" t="n">
        <f aca="false">IF(VLOOKUP(SoilVeg!C40,LU!$A$2:$O$27,15,FALSE())=0,VLOOKUP(A40,Soil!$B$2:$R$14,8,FALSE()),0.000000000001)</f>
        <v>2.96909722222222E-006</v>
      </c>
      <c r="E40" s="0" t="n">
        <f aca="false">IF(VLOOKUP(SoilVeg!C40,LU!$A$2:$O$27,15,FALSE())=0,VLOOKUP(A40,Soil!$B$2:$R$14,9,FALSE()),0.000000000001)</f>
        <v>0.000421759018133593</v>
      </c>
      <c r="F40" s="3" t="n">
        <f aca="false">VLOOKUP(A40,Soil!$B$2:$P$17,14,FALSE())</f>
        <v>0.01</v>
      </c>
      <c r="G40" s="3" t="n">
        <f aca="false">VLOOKUP(B40,LU!$B$1:$N$51,6,FALSE())</f>
        <v>0</v>
      </c>
      <c r="H40" s="3" t="n">
        <f aca="false">VLOOKUP(B40,LU!$B$1:$N$51,7,FALSE())</f>
        <v>0</v>
      </c>
      <c r="I40" s="3" t="n">
        <f aca="false">VLOOKUP(B40,LU!$B$1:$N$51,8,FALSE())</f>
        <v>2.5</v>
      </c>
      <c r="J40" s="3" t="n">
        <f aca="false">VLOOKUP(A40,Soil!$B$2:$P$17,13,FALSE())</f>
        <v>1.7025</v>
      </c>
      <c r="K40" s="3" t="n">
        <f aca="false">VLOOKUP(B40,LU!$B$1:$N$51,5,FALSE())</f>
        <v>0.02</v>
      </c>
      <c r="L40" s="3" t="n">
        <f aca="false">VLOOKUP(A40,Soil!$B$2:$P$17,15,FALSE())</f>
        <v>0.6028</v>
      </c>
      <c r="M40" s="0" t="n">
        <f aca="false">SoilVeg!G40</f>
        <v>0.222</v>
      </c>
      <c r="N40" s="0" t="n">
        <f aca="false">SoilVeg!H40</f>
        <v>0.264</v>
      </c>
      <c r="O40" s="0" t="n">
        <f aca="false">VLOOKUP(A40,Soil!$B$2:$S$14,18,FALSE())</f>
        <v>0.05</v>
      </c>
    </row>
    <row r="41" customFormat="false" ht="14.25" hidden="false" customHeight="false" outlineLevel="0" collapsed="false">
      <c r="A41" s="1" t="str">
        <f aca="false">SoilVeg!B41</f>
        <v>CL</v>
      </c>
      <c r="B41" s="1" t="str">
        <f aca="false">SoilVeg!D41</f>
        <v>AZPP</v>
      </c>
      <c r="C41" s="1" t="str">
        <f aca="false">SoilVeg!A41</f>
        <v>CLAZPP</v>
      </c>
      <c r="D41" s="0" t="n">
        <f aca="false">IF(VLOOKUP(SoilVeg!C41,LU!$A$2:$O$27,15,FALSE())=0,VLOOKUP(A41,Soil!$B$2:$R$14,8,FALSE()),0.000000000001)</f>
        <v>2.96909722222222E-006</v>
      </c>
      <c r="E41" s="0" t="n">
        <f aca="false">IF(VLOOKUP(SoilVeg!C41,LU!$A$2:$O$27,15,FALSE())=0,VLOOKUP(A41,Soil!$B$2:$R$14,9,FALSE()),0.000000000001)</f>
        <v>0.000421759018133593</v>
      </c>
      <c r="F41" s="3" t="n">
        <f aca="false">VLOOKUP(A41,Soil!$B$2:$P$17,14,FALSE())</f>
        <v>0.01</v>
      </c>
      <c r="G41" s="3" t="n">
        <f aca="false">VLOOKUP(B41,LU!$B$1:$N$51,6,FALSE())</f>
        <v>0</v>
      </c>
      <c r="H41" s="3" t="n">
        <f aca="false">VLOOKUP(B41,LU!$B$1:$N$51,7,FALSE())</f>
        <v>0</v>
      </c>
      <c r="I41" s="3" t="n">
        <f aca="false">VLOOKUP(B41,LU!$B$1:$N$51,8,FALSE())</f>
        <v>7</v>
      </c>
      <c r="J41" s="3" t="n">
        <f aca="false">VLOOKUP(A41,Soil!$B$2:$P$17,13,FALSE())</f>
        <v>1.7025</v>
      </c>
      <c r="K41" s="3" t="n">
        <f aca="false">VLOOKUP(B41,LU!$B$1:$N$51,5,FALSE())</f>
        <v>0.1</v>
      </c>
      <c r="L41" s="3" t="n">
        <f aca="false">VLOOKUP(A41,Soil!$B$2:$P$17,15,FALSE())</f>
        <v>0.6028</v>
      </c>
      <c r="M41" s="0" t="n">
        <f aca="false">SoilVeg!G41</f>
        <v>22.2</v>
      </c>
      <c r="N41" s="0" t="n">
        <f aca="false">SoilVeg!H41</f>
        <v>0.264</v>
      </c>
      <c r="O41" s="0" t="n">
        <f aca="false">VLOOKUP(A41,Soil!$B$2:$S$14,18,FALSE())</f>
        <v>0.05</v>
      </c>
    </row>
    <row r="42" customFormat="false" ht="14.25" hidden="false" customHeight="false" outlineLevel="0" collapsed="false">
      <c r="A42" s="1" t="str">
        <f aca="false">SoilVeg!B42</f>
        <v>CL</v>
      </c>
      <c r="B42" s="1" t="str">
        <f aca="false">SoilVeg!D42</f>
        <v>ETK</v>
      </c>
      <c r="C42" s="1" t="str">
        <f aca="false">SoilVeg!A42</f>
        <v>CLETK</v>
      </c>
      <c r="D42" s="0" t="n">
        <f aca="false">IF(VLOOKUP(SoilVeg!C42,LU!$A$2:$O$27,15,FALSE())=0,VLOOKUP(A42,Soil!$B$2:$R$14,8,FALSE()),0.000000000001)</f>
        <v>2.96909722222222E-006</v>
      </c>
      <c r="E42" s="0" t="n">
        <f aca="false">IF(VLOOKUP(SoilVeg!C42,LU!$A$2:$O$27,15,FALSE())=0,VLOOKUP(A42,Soil!$B$2:$R$14,9,FALSE()),0.000000000001)</f>
        <v>0.000421759018133593</v>
      </c>
      <c r="F42" s="3" t="n">
        <f aca="false">VLOOKUP(A42,Soil!$B$2:$P$17,14,FALSE())</f>
        <v>0.01</v>
      </c>
      <c r="G42" s="3" t="n">
        <f aca="false">VLOOKUP(B42,LU!$B$1:$N$51,6,FALSE())</f>
        <v>1.4</v>
      </c>
      <c r="H42" s="3" t="n">
        <f aca="false">VLOOKUP(B42,LU!$B$1:$N$51,7,FALSE())</f>
        <v>0.65</v>
      </c>
      <c r="I42" s="3" t="n">
        <f aca="false">VLOOKUP(B42,LU!$B$1:$N$51,8,FALSE())</f>
        <v>8</v>
      </c>
      <c r="J42" s="3" t="n">
        <f aca="false">VLOOKUP(A42,Soil!$B$2:$P$17,13,FALSE())</f>
        <v>1.7025</v>
      </c>
      <c r="K42" s="3" t="n">
        <f aca="false">VLOOKUP(B42,LU!$B$1:$N$51,5,FALSE())</f>
        <v>0.35</v>
      </c>
      <c r="L42" s="3" t="n">
        <f aca="false">VLOOKUP(A42,Soil!$B$2:$P$17,15,FALSE())</f>
        <v>0.6028</v>
      </c>
      <c r="M42" s="0" t="n">
        <f aca="false">SoilVeg!G42</f>
        <v>22.2</v>
      </c>
      <c r="N42" s="0" t="n">
        <f aca="false">SoilVeg!H42</f>
        <v>0.264</v>
      </c>
      <c r="O42" s="0" t="n">
        <f aca="false">VLOOKUP(A42,Soil!$B$2:$S$14,18,FALSE())</f>
        <v>0.05</v>
      </c>
    </row>
    <row r="43" customFormat="false" ht="14.25" hidden="false" customHeight="false" outlineLevel="0" collapsed="false">
      <c r="A43" s="1" t="str">
        <f aca="false">SoilVeg!B43</f>
        <v>CL</v>
      </c>
      <c r="B43" s="1" t="str">
        <f aca="false">SoilVeg!D43</f>
        <v>ETK1</v>
      </c>
      <c r="C43" s="1" t="str">
        <f aca="false">SoilVeg!A43</f>
        <v>CLETK1</v>
      </c>
      <c r="D43" s="0" t="n">
        <f aca="false">IF(VLOOKUP(SoilVeg!C43,LU!$A$2:$O$27,15,FALSE())=0,VLOOKUP(A43,Soil!$B$2:$R$14,8,FALSE()),0.000000000001)</f>
        <v>2.96909722222222E-006</v>
      </c>
      <c r="E43" s="0" t="n">
        <f aca="false">IF(VLOOKUP(SoilVeg!C43,LU!$A$2:$O$27,15,FALSE())=0,VLOOKUP(A43,Soil!$B$2:$R$14,9,FALSE()),0.000000000001)</f>
        <v>0.000421759018133593</v>
      </c>
      <c r="F43" s="3" t="n">
        <f aca="false">VLOOKUP(A43,Soil!$B$2:$P$17,14,FALSE())</f>
        <v>0.01</v>
      </c>
      <c r="G43" s="3" t="n">
        <f aca="false">VLOOKUP(B43,LU!$B$1:$N$51,6,FALSE())</f>
        <v>1</v>
      </c>
      <c r="H43" s="3" t="n">
        <f aca="false">VLOOKUP(B43,LU!$B$1:$N$51,7,FALSE())</f>
        <v>0.4</v>
      </c>
      <c r="I43" s="3" t="n">
        <f aca="false">VLOOKUP(B43,LU!$B$1:$N$51,8,FALSE())</f>
        <v>5</v>
      </c>
      <c r="J43" s="0" t="n">
        <v>1.5847</v>
      </c>
      <c r="K43" s="3" t="n">
        <f aca="false">VLOOKUP(B43,LU!$B$1:$N$51,5,FALSE())</f>
        <v>0.15</v>
      </c>
      <c r="L43" s="0" t="n">
        <v>0.48887216</v>
      </c>
      <c r="M43" s="0" t="n">
        <f aca="false">SoilVeg!G43</f>
        <v>22.2</v>
      </c>
      <c r="N43" s="0" t="n">
        <f aca="false">SoilVeg!H43</f>
        <v>0.264</v>
      </c>
      <c r="O43" s="0" t="n">
        <f aca="false">VLOOKUP(A43,Soil!$B$2:$S$14,18,FALSE())</f>
        <v>0.05</v>
      </c>
    </row>
    <row r="44" customFormat="false" ht="14.25" hidden="false" customHeight="false" outlineLevel="0" collapsed="false">
      <c r="A44" s="1" t="str">
        <f aca="false">SoilVeg!B44</f>
        <v>CL</v>
      </c>
      <c r="B44" s="1" t="str">
        <f aca="false">SoilVeg!D44</f>
        <v>ETK2</v>
      </c>
      <c r="C44" s="1" t="str">
        <f aca="false">SoilVeg!A44</f>
        <v>CLETK2</v>
      </c>
      <c r="D44" s="0" t="n">
        <f aca="false">IF(VLOOKUP(SoilVeg!C44,LU!$A$2:$O$27,15,FALSE())=0,VLOOKUP(A44,Soil!$B$2:$R$14,8,FALSE()),0.000000000001)</f>
        <v>2.96909722222222E-006</v>
      </c>
      <c r="E44" s="0" t="n">
        <f aca="false">IF(VLOOKUP(SoilVeg!C44,LU!$A$2:$O$27,15,FALSE())=0,VLOOKUP(A44,Soil!$B$2:$R$14,9,FALSE()),0.000000000001)</f>
        <v>0.000421759018133593</v>
      </c>
      <c r="F44" s="3" t="n">
        <f aca="false">VLOOKUP(A44,Soil!$B$2:$P$17,14,FALSE())</f>
        <v>0.01</v>
      </c>
      <c r="G44" s="3" t="n">
        <f aca="false">VLOOKUP(B44,LU!$B$1:$N$51,6,FALSE())</f>
        <v>1.1</v>
      </c>
      <c r="H44" s="3" t="n">
        <f aca="false">VLOOKUP(B44,LU!$B$1:$N$51,7,FALSE())</f>
        <v>0.4</v>
      </c>
      <c r="I44" s="3" t="n">
        <f aca="false">VLOOKUP(B44,LU!$B$1:$N$51,8,FALSE())</f>
        <v>7</v>
      </c>
      <c r="J44" s="0" t="n">
        <v>1.5847</v>
      </c>
      <c r="K44" s="3" t="n">
        <f aca="false">VLOOKUP(B44,LU!$B$1:$N$51,5,FALSE())</f>
        <v>0.35</v>
      </c>
      <c r="L44" s="0" t="n">
        <v>0.48887216</v>
      </c>
      <c r="M44" s="0" t="n">
        <f aca="false">SoilVeg!G44</f>
        <v>22.2</v>
      </c>
      <c r="N44" s="0" t="n">
        <f aca="false">SoilVeg!H44</f>
        <v>0.264</v>
      </c>
      <c r="O44" s="0" t="n">
        <f aca="false">VLOOKUP(A44,Soil!$B$2:$S$14,18,FALSE())</f>
        <v>0.05</v>
      </c>
    </row>
    <row r="45" customFormat="false" ht="14.25" hidden="false" customHeight="false" outlineLevel="0" collapsed="false">
      <c r="A45" s="1" t="str">
        <f aca="false">SoilVeg!B45</f>
        <v>CL</v>
      </c>
      <c r="B45" s="1" t="str">
        <f aca="false">SoilVeg!D45</f>
        <v>ETK3</v>
      </c>
      <c r="C45" s="1" t="str">
        <f aca="false">SoilVeg!A45</f>
        <v>CLETK3</v>
      </c>
      <c r="D45" s="0" t="n">
        <f aca="false">IF(VLOOKUP(SoilVeg!C45,LU!$A$2:$O$27,15,FALSE())=0,VLOOKUP(A45,Soil!$B$2:$R$14,8,FALSE()),0.000000000001)</f>
        <v>2.96909722222222E-006</v>
      </c>
      <c r="E45" s="0" t="n">
        <f aca="false">IF(VLOOKUP(SoilVeg!C45,LU!$A$2:$O$27,15,FALSE())=0,VLOOKUP(A45,Soil!$B$2:$R$14,9,FALSE()),0.000000000001)</f>
        <v>0.000421759018133593</v>
      </c>
      <c r="F45" s="3" t="n">
        <f aca="false">VLOOKUP(A45,Soil!$B$2:$P$17,14,FALSE())</f>
        <v>0.01</v>
      </c>
      <c r="G45" s="3" t="n">
        <f aca="false">VLOOKUP(B45,LU!$B$1:$N$51,6,FALSE())</f>
        <v>1.35454545455</v>
      </c>
      <c r="H45" s="3" t="n">
        <f aca="false">VLOOKUP(B45,LU!$B$1:$N$51,7,FALSE())</f>
        <v>0.62272727273</v>
      </c>
      <c r="I45" s="3" t="n">
        <f aca="false">VLOOKUP(B45,LU!$B$1:$N$51,8,FALSE())</f>
        <v>10</v>
      </c>
      <c r="J45" s="3" t="n">
        <f aca="false">VLOOKUP(A45,Soil!$B$2:$P$17,13,FALSE())</f>
        <v>1.7025</v>
      </c>
      <c r="K45" s="3" t="n">
        <f aca="false">VLOOKUP(B45,LU!$B$1:$N$51,5,FALSE())</f>
        <v>0.4</v>
      </c>
      <c r="L45" s="3" t="n">
        <f aca="false">VLOOKUP(A45,Soil!$B$2:$P$17,15,FALSE())</f>
        <v>0.6028</v>
      </c>
      <c r="M45" s="0" t="n">
        <f aca="false">SoilVeg!G45</f>
        <v>22.2</v>
      </c>
      <c r="N45" s="0" t="n">
        <f aca="false">SoilVeg!H45</f>
        <v>0.264</v>
      </c>
      <c r="O45" s="0" t="n">
        <f aca="false">VLOOKUP(A45,Soil!$B$2:$S$14,18,FALSE())</f>
        <v>0.05</v>
      </c>
    </row>
    <row r="46" customFormat="false" ht="14.25" hidden="false" customHeight="false" outlineLevel="0" collapsed="false">
      <c r="A46" s="1" t="str">
        <f aca="false">SoilVeg!B46</f>
        <v>CL</v>
      </c>
      <c r="B46" s="1" t="str">
        <f aca="false">SoilVeg!D46</f>
        <v>VT</v>
      </c>
      <c r="C46" s="1" t="str">
        <f aca="false">SoilVeg!A46</f>
        <v>CLVT</v>
      </c>
      <c r="D46" s="0" t="n">
        <f aca="false">IF(VLOOKUP(SoilVeg!C46,LU!$A$2:$O$27,15,FALSE())=0,VLOOKUP(A46,Soil!$B$2:$R$14,8,FALSE()),0.000000000001)</f>
        <v>1E-012</v>
      </c>
      <c r="E46" s="0" t="n">
        <f aca="false">IF(VLOOKUP(SoilVeg!C46,LU!$A$2:$O$27,15,FALSE())=0,VLOOKUP(A46,Soil!$B$2:$R$14,9,FALSE()),0.000000000001)</f>
        <v>1E-012</v>
      </c>
      <c r="F46" s="3" t="n">
        <f aca="false">VLOOKUP(A46,Soil!$B$2:$P$17,14,FALSE())</f>
        <v>0.01</v>
      </c>
      <c r="G46" s="3" t="n">
        <f aca="false">VLOOKUP(B46,LU!$B$1:$N$51,6,FALSE())</f>
        <v>0</v>
      </c>
      <c r="H46" s="3" t="n">
        <f aca="false">VLOOKUP(B46,LU!$B$1:$N$51,7,FALSE())</f>
        <v>0</v>
      </c>
      <c r="I46" s="3" t="n">
        <f aca="false">VLOOKUP(B46,LU!$B$1:$N$51,8,FALSE())</f>
        <v>0</v>
      </c>
      <c r="J46" s="3" t="n">
        <f aca="false">VLOOKUP(A46,Soil!$B$2:$P$17,13,FALSE())</f>
        <v>1.7025</v>
      </c>
      <c r="K46" s="3" t="n">
        <f aca="false">VLOOKUP(B46,LU!$B$1:$N$51,5,FALSE())</f>
        <v>0.03</v>
      </c>
      <c r="L46" s="3" t="n">
        <f aca="false">VLOOKUP(A46,Soil!$B$2:$P$17,15,FALSE())</f>
        <v>0.6028</v>
      </c>
      <c r="M46" s="0" t="n">
        <f aca="false">SoilVeg!G46</f>
        <v>100</v>
      </c>
      <c r="N46" s="0" t="n">
        <f aca="false">SoilVeg!H46</f>
        <v>1</v>
      </c>
      <c r="O46" s="0" t="n">
        <f aca="false">VLOOKUP(A46,Soil!$B$2:$S$14,18,FALSE())</f>
        <v>0.05</v>
      </c>
    </row>
    <row r="47" customFormat="false" ht="14.25" hidden="false" customHeight="false" outlineLevel="0" collapsed="false">
      <c r="A47" s="1" t="str">
        <f aca="false">SoilVeg!B47</f>
        <v>CL</v>
      </c>
      <c r="B47" s="1" t="str">
        <f aca="false">SoilVeg!D47</f>
        <v>VP</v>
      </c>
      <c r="C47" s="1" t="str">
        <f aca="false">SoilVeg!A47</f>
        <v>CLVP</v>
      </c>
      <c r="D47" s="0" t="n">
        <f aca="false">IF(VLOOKUP(SoilVeg!C47,LU!$A$2:$O$27,15,FALSE())=0,VLOOKUP(A47,Soil!$B$2:$R$14,8,FALSE()),0.000000000001)</f>
        <v>1E-012</v>
      </c>
      <c r="E47" s="0" t="n">
        <f aca="false">IF(VLOOKUP(SoilVeg!C47,LU!$A$2:$O$27,15,FALSE())=0,VLOOKUP(A47,Soil!$B$2:$R$14,9,FALSE()),0.000000000001)</f>
        <v>1E-012</v>
      </c>
      <c r="F47" s="3" t="n">
        <f aca="false">VLOOKUP(A47,Soil!$B$2:$P$17,14,FALSE())</f>
        <v>0.01</v>
      </c>
      <c r="G47" s="3" t="n">
        <f aca="false">VLOOKUP(B47,LU!$B$1:$N$51,6,FALSE())</f>
        <v>0</v>
      </c>
      <c r="H47" s="3" t="n">
        <f aca="false">VLOOKUP(B47,LU!$B$1:$N$51,7,FALSE())</f>
        <v>0</v>
      </c>
      <c r="I47" s="3" t="n">
        <f aca="false">VLOOKUP(B47,LU!$B$1:$N$51,8,FALSE())</f>
        <v>0</v>
      </c>
      <c r="J47" s="3" t="n">
        <f aca="false">VLOOKUP(A47,Soil!$B$2:$P$17,13,FALSE())</f>
        <v>1.7025</v>
      </c>
      <c r="K47" s="3" t="n">
        <f aca="false">VLOOKUP(B47,LU!$B$1:$N$51,5,FALSE())</f>
        <v>0.01</v>
      </c>
      <c r="L47" s="3" t="n">
        <f aca="false">VLOOKUP(A47,Soil!$B$2:$P$17,15,FALSE())</f>
        <v>0.6028</v>
      </c>
      <c r="M47" s="0" t="n">
        <f aca="false">SoilVeg!G47</f>
        <v>100</v>
      </c>
      <c r="N47" s="0" t="n">
        <f aca="false">SoilVeg!H47</f>
        <v>1</v>
      </c>
      <c r="O47" s="0" t="n">
        <f aca="false">VLOOKUP(A47,Soil!$B$2:$S$14,18,FALSE())</f>
        <v>0.05</v>
      </c>
    </row>
    <row r="48" customFormat="false" ht="14.25" hidden="false" customHeight="false" outlineLevel="0" collapsed="false">
      <c r="A48" s="1" t="str">
        <f aca="false">SoilVeg!B48</f>
        <v>CL</v>
      </c>
      <c r="B48" s="1" t="str">
        <f aca="false">SoilVeg!D48</f>
        <v>TPT</v>
      </c>
      <c r="C48" s="1" t="str">
        <f aca="false">SoilVeg!A48</f>
        <v>CLTPT</v>
      </c>
      <c r="D48" s="0" t="n">
        <f aca="false">IF(VLOOKUP(SoilVeg!C48,LU!$A$2:$O$27,15,FALSE())=0,VLOOKUP(A48,Soil!$B$2:$R$14,8,FALSE()),0.000000000001)</f>
        <v>2.96909722222222E-006</v>
      </c>
      <c r="E48" s="0" t="n">
        <f aca="false">IF(VLOOKUP(SoilVeg!C48,LU!$A$2:$O$27,15,FALSE())=0,VLOOKUP(A48,Soil!$B$2:$R$14,9,FALSE()),0.000000000001)</f>
        <v>0.000421759018133593</v>
      </c>
      <c r="F48" s="3" t="n">
        <f aca="false">VLOOKUP(A48,Soil!$B$2:$P$17,14,FALSE())</f>
        <v>0.01</v>
      </c>
      <c r="G48" s="3" t="n">
        <f aca="false">VLOOKUP(B48,LU!$B$1:$N$51,6,FALSE())</f>
        <v>1.1</v>
      </c>
      <c r="H48" s="3" t="n">
        <f aca="false">VLOOKUP(B48,LU!$B$1:$N$51,7,FALSE())</f>
        <v>0.4</v>
      </c>
      <c r="I48" s="3" t="n">
        <f aca="false">VLOOKUP(B48,LU!$B$1:$N$51,8,FALSE())</f>
        <v>7</v>
      </c>
      <c r="J48" s="3" t="n">
        <f aca="false">VLOOKUP(A48,Soil!$B$2:$P$17,13,FALSE())</f>
        <v>1.7025</v>
      </c>
      <c r="K48" s="3" t="n">
        <f aca="false">VLOOKUP(B48,LU!$B$1:$N$51,5,FALSE())</f>
        <v>0.275</v>
      </c>
      <c r="L48" s="3" t="n">
        <f aca="false">VLOOKUP(A48,Soil!$B$2:$P$17,15,FALSE())</f>
        <v>0.6028</v>
      </c>
      <c r="M48" s="0" t="n">
        <f aca="false">SoilVeg!G48</f>
        <v>22.2</v>
      </c>
      <c r="N48" s="0" t="n">
        <f aca="false">SoilVeg!H48</f>
        <v>0.264</v>
      </c>
      <c r="O48" s="0" t="n">
        <f aca="false">VLOOKUP(A48,Soil!$B$2:$S$14,18,FALSE())</f>
        <v>0.05</v>
      </c>
    </row>
    <row r="49" customFormat="false" ht="14.25" hidden="false" customHeight="false" outlineLevel="0" collapsed="false">
      <c r="A49" s="1" t="str">
        <f aca="false">SoilVeg!B49</f>
        <v>CL</v>
      </c>
      <c r="B49" s="1" t="str">
        <f aca="false">SoilVeg!D49</f>
        <v>VPT</v>
      </c>
      <c r="C49" s="1" t="str">
        <f aca="false">SoilVeg!A49</f>
        <v>CLVPT</v>
      </c>
      <c r="D49" s="0" t="n">
        <f aca="false">IF(VLOOKUP(SoilVeg!C49,LU!$A$2:$O$27,15,FALSE())=0,VLOOKUP(A49,Soil!$B$2:$R$14,8,FALSE()),0.000000000001)</f>
        <v>1E-012</v>
      </c>
      <c r="E49" s="0" t="n">
        <f aca="false">IF(VLOOKUP(SoilVeg!C49,LU!$A$2:$O$27,15,FALSE())=0,VLOOKUP(A49,Soil!$B$2:$R$14,9,FALSE()),0.000000000001)</f>
        <v>1E-012</v>
      </c>
      <c r="F49" s="3" t="n">
        <f aca="false">VLOOKUP(A49,Soil!$B$2:$P$17,14,FALSE())</f>
        <v>0.01</v>
      </c>
      <c r="G49" s="3" t="n">
        <f aca="false">VLOOKUP(B49,LU!$B$1:$N$51,6,FALSE())</f>
        <v>0</v>
      </c>
      <c r="H49" s="3" t="n">
        <f aca="false">VLOOKUP(B49,LU!$B$1:$N$51,7,FALSE())</f>
        <v>0</v>
      </c>
      <c r="I49" s="3" t="n">
        <f aca="false">VLOOKUP(B49,LU!$B$1:$N$51,8,FALSE())</f>
        <v>150</v>
      </c>
      <c r="J49" s="3" t="n">
        <f aca="false">VLOOKUP(A49,Soil!$B$2:$P$17,13,FALSE())</f>
        <v>1.7025</v>
      </c>
      <c r="K49" s="3" t="n">
        <f aca="false">VLOOKUP(B49,LU!$B$1:$N$51,5,FALSE())</f>
        <v>0.01</v>
      </c>
      <c r="L49" s="3" t="n">
        <f aca="false">VLOOKUP(A49,Soil!$B$2:$P$17,15,FALSE())</f>
        <v>0.6028</v>
      </c>
      <c r="M49" s="0" t="n">
        <f aca="false">SoilVeg!G49</f>
        <v>100</v>
      </c>
      <c r="N49" s="0" t="n">
        <f aca="false">SoilVeg!H49</f>
        <v>1</v>
      </c>
      <c r="O49" s="0" t="n">
        <f aca="false">VLOOKUP(A49,Soil!$B$2:$S$14,18,FALSE())</f>
        <v>0.05</v>
      </c>
    </row>
    <row r="50" customFormat="false" ht="14.25" hidden="false" customHeight="false" outlineLevel="0" collapsed="false">
      <c r="A50" s="1" t="str">
        <f aca="false">SoilVeg!B50</f>
        <v>CL</v>
      </c>
      <c r="B50" s="1" t="str">
        <f aca="false">SoilVeg!D50</f>
        <v>MOK</v>
      </c>
      <c r="C50" s="1" t="str">
        <f aca="false">SoilVeg!A50</f>
        <v>CLMOK</v>
      </c>
      <c r="D50" s="0" t="n">
        <f aca="false">IF(VLOOKUP(SoilVeg!C50,LU!$A$2:$O$27,15,FALSE())=0,VLOOKUP(A50,Soil!$B$2:$R$14,8,FALSE()),0.000000000001)</f>
        <v>2.96909722222222E-006</v>
      </c>
      <c r="E50" s="0" t="n">
        <f aca="false">IF(VLOOKUP(SoilVeg!C50,LU!$A$2:$O$27,15,FALSE())=0,VLOOKUP(A50,Soil!$B$2:$R$14,9,FALSE()),0.000000000001)</f>
        <v>0.000421759018133593</v>
      </c>
      <c r="F50" s="3" t="n">
        <f aca="false">VLOOKUP(A50,Soil!$B$2:$P$17,14,FALSE())</f>
        <v>0.01</v>
      </c>
      <c r="G50" s="3" t="n">
        <f aca="false">VLOOKUP(B50,LU!$B$1:$N$51,6,FALSE())</f>
        <v>1.35454545455</v>
      </c>
      <c r="H50" s="3" t="n">
        <f aca="false">VLOOKUP(B50,LU!$B$1:$N$51,7,FALSE())</f>
        <v>0.62272727273</v>
      </c>
      <c r="I50" s="3" t="n">
        <f aca="false">VLOOKUP(B50,LU!$B$1:$N$51,8,FALSE())</f>
        <v>10</v>
      </c>
      <c r="J50" s="0" t="n">
        <v>1.5847</v>
      </c>
      <c r="K50" s="3" t="n">
        <f aca="false">VLOOKUP(B50,LU!$B$1:$N$51,5,FALSE())</f>
        <v>0.4</v>
      </c>
      <c r="L50" s="0" t="n">
        <v>0.48887216</v>
      </c>
      <c r="M50" s="0" t="n">
        <f aca="false">SoilVeg!G50</f>
        <v>22.2</v>
      </c>
      <c r="N50" s="0" t="n">
        <f aca="false">SoilVeg!H50</f>
        <v>0.264</v>
      </c>
      <c r="O50" s="0" t="n">
        <f aca="false">VLOOKUP(A50,Soil!$B$2:$S$14,18,FALSE())</f>
        <v>0.05</v>
      </c>
    </row>
    <row r="51" customFormat="false" ht="14.25" hidden="false" customHeight="false" outlineLevel="0" collapsed="false">
      <c r="A51" s="1" t="str">
        <f aca="false">SoilVeg!B51</f>
        <v>CL</v>
      </c>
      <c r="B51" s="1" t="str">
        <f aca="false">SoilVeg!D51</f>
        <v>RET</v>
      </c>
      <c r="C51" s="1" t="str">
        <f aca="false">SoilVeg!A51</f>
        <v>CLRET</v>
      </c>
      <c r="D51" s="0" t="n">
        <f aca="false">IF(VLOOKUP(SoilVeg!C51,LU!$A$2:$O$27,15,FALSE())=0,VLOOKUP(A51,Soil!$B$2:$R$14,8,FALSE()),0.000000000001)</f>
        <v>2.96909722222222E-006</v>
      </c>
      <c r="E51" s="0" t="n">
        <f aca="false">IF(VLOOKUP(SoilVeg!C51,LU!$A$2:$O$27,15,FALSE())=0,VLOOKUP(A51,Soil!$B$2:$R$14,9,FALSE()),0.000000000001)</f>
        <v>0.000421759018133593</v>
      </c>
      <c r="F51" s="3" t="n">
        <f aca="false">VLOOKUP(A51,Soil!$B$2:$P$17,14,FALSE())</f>
        <v>0.01</v>
      </c>
      <c r="G51" s="3" t="n">
        <f aca="false">VLOOKUP(B51,LU!$B$1:$N$51,6,FALSE())</f>
        <v>1.1</v>
      </c>
      <c r="H51" s="3" t="n">
        <f aca="false">VLOOKUP(B51,LU!$B$1:$N$51,7,FALSE())</f>
        <v>0.4</v>
      </c>
      <c r="I51" s="3" t="n">
        <f aca="false">VLOOKUP(B51,LU!$B$1:$N$51,8,FALSE())</f>
        <v>150</v>
      </c>
      <c r="J51" s="0" t="n">
        <v>1.5847</v>
      </c>
      <c r="K51" s="3" t="n">
        <f aca="false">VLOOKUP(B51,LU!$B$1:$N$51,5,FALSE())</f>
        <v>0.275</v>
      </c>
      <c r="L51" s="0" t="n">
        <v>0.48887216</v>
      </c>
      <c r="M51" s="0" t="n">
        <f aca="false">SoilVeg!G51</f>
        <v>22.2</v>
      </c>
      <c r="N51" s="0" t="n">
        <f aca="false">SoilVeg!H51</f>
        <v>0.264</v>
      </c>
      <c r="O51" s="0" t="n">
        <f aca="false">VLOOKUP(A51,Soil!$B$2:$S$14,18,FALSE())</f>
        <v>0.05</v>
      </c>
    </row>
    <row r="52" customFormat="false" ht="14.25" hidden="false" customHeight="false" outlineLevel="0" collapsed="false">
      <c r="A52" s="1" t="str">
        <f aca="false">SoilVeg!B52</f>
        <v>L</v>
      </c>
      <c r="B52" s="1" t="str">
        <f aca="false">SoilVeg!D52</f>
        <v>OP</v>
      </c>
      <c r="C52" s="1" t="str">
        <f aca="false">SoilVeg!A52</f>
        <v>LOP</v>
      </c>
      <c r="D52" s="0" t="n">
        <f aca="false">IF(VLOOKUP(SoilVeg!C52,LU!$A$2:$O$27,15,FALSE())=0,VLOOKUP(A52,Soil!$B$2:$R$14,8,FALSE()),0.000000000001)</f>
        <v>3.67649814814815E-006</v>
      </c>
      <c r="E52" s="0" t="n">
        <f aca="false">IF(VLOOKUP(SoilVeg!C52,LU!$A$2:$O$27,15,FALSE())=0,VLOOKUP(A52,Soil!$B$2:$R$14,9,FALSE()),0.000000000001)</f>
        <v>0.000289445188285542</v>
      </c>
      <c r="F52" s="3" t="n">
        <f aca="false">VLOOKUP(A52,Soil!$B$2:$P$17,14,FALSE())</f>
        <v>0.12</v>
      </c>
      <c r="G52" s="3" t="n">
        <f aca="false">VLOOKUP(B52,LU!$B$1:$N$51,6,FALSE())</f>
        <v>0.16</v>
      </c>
      <c r="H52" s="3" t="n">
        <f aca="false">VLOOKUP(B52,LU!$B$1:$N$51,7,FALSE())</f>
        <v>0.13</v>
      </c>
      <c r="I52" s="3" t="n">
        <f aca="false">VLOOKUP(B52,LU!$B$1:$N$51,8,FALSE())</f>
        <v>5</v>
      </c>
      <c r="J52" s="3" t="n">
        <f aca="false">VLOOKUP(A52,Soil!$B$2:$P$17,13,FALSE())</f>
        <v>1.7385</v>
      </c>
      <c r="K52" s="3" t="n">
        <f aca="false">VLOOKUP(B52,LU!$B$1:$N$51,5,FALSE())</f>
        <v>0.075</v>
      </c>
      <c r="L52" s="3" t="n">
        <f aca="false">VLOOKUP(A52,Soil!$B$2:$P$17,15,FALSE())</f>
        <v>0.5613</v>
      </c>
      <c r="M52" s="0" t="n">
        <f aca="false">SoilVeg!G52</f>
        <v>9.7</v>
      </c>
      <c r="N52" s="0" t="n">
        <f aca="false">SoilVeg!H52</f>
        <v>0.248</v>
      </c>
      <c r="O52" s="0" t="n">
        <f aca="false">VLOOKUP(A52,Soil!$B$2:$S$14,18,FALSE())</f>
        <v>0.1</v>
      </c>
    </row>
    <row r="53" customFormat="false" ht="14.25" hidden="false" customHeight="false" outlineLevel="0" collapsed="false">
      <c r="A53" s="1" t="str">
        <f aca="false">SoilVeg!B53</f>
        <v>L</v>
      </c>
      <c r="B53" s="1" t="str">
        <f aca="false">SoilVeg!D53</f>
        <v>OPTP</v>
      </c>
      <c r="C53" s="1" t="str">
        <f aca="false">SoilVeg!A53</f>
        <v>LOPTP</v>
      </c>
      <c r="D53" s="0" t="n">
        <f aca="false">IF(VLOOKUP(SoilVeg!C53,LU!$A$2:$O$27,15,FALSE())=0,VLOOKUP(A53,Soil!$B$2:$R$14,8,FALSE()),0.000000000001)</f>
        <v>3.67649814814815E-006</v>
      </c>
      <c r="E53" s="0" t="n">
        <f aca="false">IF(VLOOKUP(SoilVeg!C53,LU!$A$2:$O$27,15,FALSE())=0,VLOOKUP(A53,Soil!$B$2:$R$14,9,FALSE()),0.000000000001)</f>
        <v>0.000289445188285542</v>
      </c>
      <c r="F53" s="3" t="n">
        <f aca="false">VLOOKUP(A53,Soil!$B$2:$P$17,14,FALSE())</f>
        <v>0.12</v>
      </c>
      <c r="G53" s="3" t="n">
        <f aca="false">VLOOKUP(B53,LU!$B$1:$N$51,6,FALSE())</f>
        <v>1.1</v>
      </c>
      <c r="H53" s="3" t="n">
        <f aca="false">VLOOKUP(B53,LU!$B$1:$N$51,7,FALSE())</f>
        <v>0.4</v>
      </c>
      <c r="I53" s="3" t="n">
        <f aca="false">VLOOKUP(B53,LU!$B$1:$N$51,8,FALSE())</f>
        <v>7</v>
      </c>
      <c r="J53" s="3" t="n">
        <f aca="false">VLOOKUP(A53,Soil!$B$2:$P$17,13,FALSE())</f>
        <v>1.7385</v>
      </c>
      <c r="K53" s="3" t="n">
        <f aca="false">VLOOKUP(B53,LU!$B$1:$N$51,5,FALSE())</f>
        <v>0.275</v>
      </c>
      <c r="L53" s="3" t="n">
        <f aca="false">VLOOKUP(A53,Soil!$B$2:$P$17,15,FALSE())</f>
        <v>0.5613</v>
      </c>
      <c r="M53" s="0" t="n">
        <f aca="false">SoilVeg!G53</f>
        <v>19.4</v>
      </c>
      <c r="N53" s="0" t="n">
        <f aca="false">SoilVeg!H53</f>
        <v>0.248</v>
      </c>
      <c r="O53" s="0" t="n">
        <f aca="false">VLOOKUP(A53,Soil!$B$2:$S$14,18,FALSE())</f>
        <v>0.1</v>
      </c>
    </row>
    <row r="54" customFormat="false" ht="14.25" hidden="false" customHeight="false" outlineLevel="0" collapsed="false">
      <c r="A54" s="1" t="str">
        <f aca="false">SoilVeg!B54</f>
        <v>L</v>
      </c>
      <c r="B54" s="1" t="str">
        <f aca="false">SoilVeg!D54</f>
        <v>OPSR</v>
      </c>
      <c r="C54" s="1" t="str">
        <f aca="false">SoilVeg!A54</f>
        <v>LOPSR</v>
      </c>
      <c r="D54" s="0" t="n">
        <f aca="false">IF(VLOOKUP(SoilVeg!C54,LU!$A$2:$O$27,15,FALSE())=0,VLOOKUP(A54,Soil!$B$2:$R$14,8,FALSE()),0.000000000001)</f>
        <v>3.67649814814815E-006</v>
      </c>
      <c r="E54" s="0" t="n">
        <f aca="false">IF(VLOOKUP(SoilVeg!C54,LU!$A$2:$O$27,15,FALSE())=0,VLOOKUP(A54,Soil!$B$2:$R$14,9,FALSE()),0.000000000001)</f>
        <v>0.000289445188285542</v>
      </c>
      <c r="F54" s="3" t="n">
        <f aca="false">VLOOKUP(A54,Soil!$B$2:$P$17,14,FALSE())</f>
        <v>0.12</v>
      </c>
      <c r="G54" s="3" t="n">
        <f aca="false">VLOOKUP(B54,LU!$B$1:$N$51,6,FALSE())</f>
        <v>0.26</v>
      </c>
      <c r="H54" s="3" t="n">
        <f aca="false">VLOOKUP(B54,LU!$B$1:$N$51,7,FALSE())</f>
        <v>0.25</v>
      </c>
      <c r="I54" s="3" t="n">
        <f aca="false">VLOOKUP(B54,LU!$B$1:$N$51,8,FALSE())</f>
        <v>4</v>
      </c>
      <c r="J54" s="3" t="n">
        <f aca="false">VLOOKUP(A54,Soil!$B$2:$P$17,13,FALSE())</f>
        <v>1.7385</v>
      </c>
      <c r="K54" s="3" t="n">
        <f aca="false">VLOOKUP(B54,LU!$B$1:$N$51,5,FALSE())</f>
        <v>0.06</v>
      </c>
      <c r="L54" s="3" t="n">
        <f aca="false">VLOOKUP(A54,Soil!$B$2:$P$17,15,FALSE())</f>
        <v>0.5613</v>
      </c>
      <c r="M54" s="0" t="n">
        <f aca="false">SoilVeg!G54</f>
        <v>7.76</v>
      </c>
      <c r="N54" s="0" t="n">
        <f aca="false">SoilVeg!H54</f>
        <v>0.248</v>
      </c>
      <c r="O54" s="0" t="n">
        <f aca="false">VLOOKUP(A54,Soil!$B$2:$S$14,18,FALSE())</f>
        <v>0.1</v>
      </c>
    </row>
    <row r="55" customFormat="false" ht="14.25" hidden="false" customHeight="false" outlineLevel="0" collapsed="false">
      <c r="A55" s="1" t="str">
        <f aca="false">SoilVeg!B55</f>
        <v>L</v>
      </c>
      <c r="B55" s="1" t="str">
        <f aca="false">SoilVeg!D55</f>
        <v>OPUR</v>
      </c>
      <c r="C55" s="1" t="str">
        <f aca="false">SoilVeg!A55</f>
        <v>LOPUR</v>
      </c>
      <c r="D55" s="0" t="n">
        <f aca="false">IF(VLOOKUP(SoilVeg!C55,LU!$A$2:$O$27,15,FALSE())=0,VLOOKUP(A55,Soil!$B$2:$R$14,8,FALSE()),0.000000000001)</f>
        <v>3.67649814814815E-006</v>
      </c>
      <c r="E55" s="0" t="n">
        <f aca="false">IF(VLOOKUP(SoilVeg!C55,LU!$A$2:$O$27,15,FALSE())=0,VLOOKUP(A55,Soil!$B$2:$R$14,9,FALSE()),0.000000000001)</f>
        <v>0.000289445188285542</v>
      </c>
      <c r="F55" s="3" t="n">
        <f aca="false">VLOOKUP(A55,Soil!$B$2:$P$17,14,FALSE())</f>
        <v>0.12</v>
      </c>
      <c r="G55" s="3" t="n">
        <f aca="false">VLOOKUP(B55,LU!$B$1:$N$51,6,FALSE())</f>
        <v>0.4</v>
      </c>
      <c r="H55" s="3" t="n">
        <f aca="false">VLOOKUP(B55,LU!$B$1:$N$51,7,FALSE())</f>
        <v>0.3</v>
      </c>
      <c r="I55" s="3" t="n">
        <f aca="false">VLOOKUP(B55,LU!$B$1:$N$51,8,FALSE())</f>
        <v>6</v>
      </c>
      <c r="J55" s="3" t="n">
        <f aca="false">VLOOKUP(A55,Soil!$B$2:$P$17,13,FALSE())</f>
        <v>1.7385</v>
      </c>
      <c r="K55" s="3" t="n">
        <f aca="false">VLOOKUP(B55,LU!$B$1:$N$51,5,FALSE())</f>
        <v>0.1</v>
      </c>
      <c r="L55" s="3" t="n">
        <f aca="false">VLOOKUP(A55,Soil!$B$2:$P$17,15,FALSE())</f>
        <v>0.5613</v>
      </c>
      <c r="M55" s="0" t="n">
        <f aca="false">SoilVeg!G55</f>
        <v>9.7</v>
      </c>
      <c r="N55" s="0" t="n">
        <f aca="false">SoilVeg!H55</f>
        <v>0.248</v>
      </c>
      <c r="O55" s="0" t="n">
        <f aca="false">VLOOKUP(A55,Soil!$B$2:$S$14,18,FALSE())</f>
        <v>0.1</v>
      </c>
    </row>
    <row r="56" customFormat="false" ht="14.25" hidden="false" customHeight="false" outlineLevel="0" collapsed="false">
      <c r="A56" s="1" t="str">
        <f aca="false">SoilVeg!B56</f>
        <v>L</v>
      </c>
      <c r="B56" s="1" t="str">
        <f aca="false">SoilVeg!D56</f>
        <v>OPU</v>
      </c>
      <c r="C56" s="1" t="str">
        <f aca="false">SoilVeg!A56</f>
        <v>LOPU</v>
      </c>
      <c r="D56" s="0" t="n">
        <f aca="false">IF(VLOOKUP(SoilVeg!C56,LU!$A$2:$O$27,15,FALSE())=0,VLOOKUP(A56,Soil!$B$2:$R$14,8,FALSE()),0.000000000001)</f>
        <v>3.67649814814815E-006</v>
      </c>
      <c r="E56" s="0" t="n">
        <f aca="false">IF(VLOOKUP(SoilVeg!C56,LU!$A$2:$O$27,15,FALSE())=0,VLOOKUP(A56,Soil!$B$2:$R$14,9,FALSE()),0.000000000001)</f>
        <v>0.000289445188285542</v>
      </c>
      <c r="F56" s="3" t="n">
        <f aca="false">VLOOKUP(A56,Soil!$B$2:$P$17,14,FALSE())</f>
        <v>0.12</v>
      </c>
      <c r="G56" s="3" t="n">
        <f aca="false">VLOOKUP(B56,LU!$B$1:$N$51,6,FALSE())</f>
        <v>0</v>
      </c>
      <c r="H56" s="3" t="n">
        <f aca="false">VLOOKUP(B56,LU!$B$1:$N$51,7,FALSE())</f>
        <v>0</v>
      </c>
      <c r="I56" s="3" t="n">
        <f aca="false">VLOOKUP(B56,LU!$B$1:$N$51,8,FALSE())</f>
        <v>3.5</v>
      </c>
      <c r="J56" s="3" t="n">
        <f aca="false">VLOOKUP(A56,Soil!$B$2:$P$17,13,FALSE())</f>
        <v>1.7385</v>
      </c>
      <c r="K56" s="3" t="n">
        <f aca="false">VLOOKUP(B56,LU!$B$1:$N$51,5,FALSE())</f>
        <v>0.03</v>
      </c>
      <c r="L56" s="3" t="n">
        <f aca="false">VLOOKUP(A56,Soil!$B$2:$P$17,15,FALSE())</f>
        <v>0.5613</v>
      </c>
      <c r="M56" s="0" t="n">
        <f aca="false">SoilVeg!G56</f>
        <v>6.46666666666667</v>
      </c>
      <c r="N56" s="0" t="n">
        <f aca="false">SoilVeg!H56</f>
        <v>0.248</v>
      </c>
      <c r="O56" s="0" t="n">
        <f aca="false">VLOOKUP(A56,Soil!$B$2:$S$14,18,FALSE())</f>
        <v>0.1</v>
      </c>
    </row>
    <row r="57" customFormat="false" ht="14.25" hidden="false" customHeight="false" outlineLevel="0" collapsed="false">
      <c r="A57" s="1" t="str">
        <f aca="false">SoilVeg!B57</f>
        <v>L</v>
      </c>
      <c r="B57" s="1" t="str">
        <f aca="false">SoilVeg!D57</f>
        <v>TP</v>
      </c>
      <c r="C57" s="1" t="str">
        <f aca="false">SoilVeg!A57</f>
        <v>LTP</v>
      </c>
      <c r="D57" s="0" t="n">
        <f aca="false">IF(VLOOKUP(SoilVeg!C57,LU!$A$2:$O$27,15,FALSE())=0,VLOOKUP(A57,Soil!$B$2:$R$14,8,FALSE()),0.000000000001)</f>
        <v>3.67649814814815E-006</v>
      </c>
      <c r="E57" s="0" t="n">
        <f aca="false">IF(VLOOKUP(SoilVeg!C57,LU!$A$2:$O$27,15,FALSE())=0,VLOOKUP(A57,Soil!$B$2:$R$14,9,FALSE()),0.000000000001)</f>
        <v>0.000289445188285542</v>
      </c>
      <c r="F57" s="3" t="n">
        <f aca="false">VLOOKUP(A57,Soil!$B$2:$P$17,14,FALSE())</f>
        <v>0.12</v>
      </c>
      <c r="G57" s="3" t="n">
        <f aca="false">VLOOKUP(B57,LU!$B$1:$N$51,6,FALSE())</f>
        <v>1.1</v>
      </c>
      <c r="H57" s="3" t="n">
        <f aca="false">VLOOKUP(B57,LU!$B$1:$N$51,7,FALSE())</f>
        <v>0.4</v>
      </c>
      <c r="I57" s="3" t="n">
        <f aca="false">VLOOKUP(B57,LU!$B$1:$N$51,8,FALSE())</f>
        <v>7</v>
      </c>
      <c r="J57" s="0" t="n">
        <v>1.5847</v>
      </c>
      <c r="K57" s="3" t="n">
        <f aca="false">VLOOKUP(B57,LU!$B$1:$N$51,5,FALSE())</f>
        <v>0.275</v>
      </c>
      <c r="L57" s="0" t="n">
        <v>0.48887216</v>
      </c>
      <c r="M57" s="0" t="n">
        <f aca="false">SoilVeg!G57</f>
        <v>19.4</v>
      </c>
      <c r="N57" s="0" t="n">
        <f aca="false">SoilVeg!H57</f>
        <v>0.248</v>
      </c>
      <c r="O57" s="0" t="n">
        <f aca="false">VLOOKUP(A57,Soil!$B$2:$S$14,18,FALSE())</f>
        <v>0.1</v>
      </c>
    </row>
    <row r="58" customFormat="false" ht="14.25" hidden="false" customHeight="false" outlineLevel="0" collapsed="false">
      <c r="A58" s="1" t="str">
        <f aca="false">SoilVeg!B58</f>
        <v>L</v>
      </c>
      <c r="B58" s="1" t="str">
        <f aca="false">SoilVeg!D58</f>
        <v>LP</v>
      </c>
      <c r="C58" s="1" t="str">
        <f aca="false">SoilVeg!A58</f>
        <v>LLP</v>
      </c>
      <c r="D58" s="0" t="n">
        <f aca="false">IF(VLOOKUP(SoilVeg!C58,LU!$A$2:$O$27,15,FALSE())=0,VLOOKUP(A58,Soil!$B$2:$R$14,8,FALSE()),0.000000000001)</f>
        <v>3.67649814814815E-006</v>
      </c>
      <c r="E58" s="0" t="n">
        <f aca="false">IF(VLOOKUP(SoilVeg!C58,LU!$A$2:$O$27,15,FALSE())=0,VLOOKUP(A58,Soil!$B$2:$R$14,9,FALSE()),0.000000000001)</f>
        <v>0.000289445188285542</v>
      </c>
      <c r="F58" s="3" t="n">
        <f aca="false">VLOOKUP(A58,Soil!$B$2:$P$17,14,FALSE())</f>
        <v>0.12</v>
      </c>
      <c r="G58" s="3" t="n">
        <f aca="false">VLOOKUP(B58,LU!$B$1:$N$51,6,FALSE())</f>
        <v>3</v>
      </c>
      <c r="H58" s="3" t="n">
        <f aca="false">VLOOKUP(B58,LU!$B$1:$N$51,7,FALSE())</f>
        <v>0.62272727273</v>
      </c>
      <c r="I58" s="3" t="n">
        <f aca="false">VLOOKUP(B58,LU!$B$1:$N$51,8,FALSE())</f>
        <v>9.45454545455</v>
      </c>
      <c r="J58" s="0" t="n">
        <v>1.5847</v>
      </c>
      <c r="K58" s="3" t="n">
        <f aca="false">VLOOKUP(B58,LU!$B$1:$N$51,5,FALSE())</f>
        <v>0.4</v>
      </c>
      <c r="L58" s="0" t="n">
        <v>0.48887216</v>
      </c>
      <c r="M58" s="0" t="n">
        <f aca="false">SoilVeg!G58</f>
        <v>19.4</v>
      </c>
      <c r="N58" s="0" t="n">
        <f aca="false">SoilVeg!H58</f>
        <v>0.248</v>
      </c>
      <c r="O58" s="0" t="n">
        <f aca="false">VLOOKUP(A58,Soil!$B$2:$S$14,18,FALSE())</f>
        <v>0.1</v>
      </c>
    </row>
    <row r="59" customFormat="false" ht="14.25" hidden="false" customHeight="false" outlineLevel="0" collapsed="false">
      <c r="A59" s="1" t="str">
        <f aca="false">SoilVeg!B59</f>
        <v>L</v>
      </c>
      <c r="B59" s="1" t="str">
        <f aca="false">SoilVeg!D59</f>
        <v>LPL</v>
      </c>
      <c r="C59" s="1" t="str">
        <f aca="false">SoilVeg!A59</f>
        <v>LLPL</v>
      </c>
      <c r="D59" s="0" t="n">
        <f aca="false">IF(VLOOKUP(SoilVeg!C59,LU!$A$2:$O$27,15,FALSE())=0,VLOOKUP(A59,Soil!$B$2:$R$14,8,FALSE()),0.000000000001)</f>
        <v>3.67649814814815E-006</v>
      </c>
      <c r="E59" s="0" t="n">
        <f aca="false">IF(VLOOKUP(SoilVeg!C59,LU!$A$2:$O$27,15,FALSE())=0,VLOOKUP(A59,Soil!$B$2:$R$14,9,FALSE()),0.000000000001)</f>
        <v>0.000289445188285542</v>
      </c>
      <c r="F59" s="3" t="n">
        <f aca="false">VLOOKUP(A59,Soil!$B$2:$P$17,14,FALSE())</f>
        <v>0.12</v>
      </c>
      <c r="G59" s="3" t="n">
        <f aca="false">VLOOKUP(B59,LU!$B$1:$N$51,6,FALSE())</f>
        <v>4</v>
      </c>
      <c r="H59" s="3" t="n">
        <f aca="false">VLOOKUP(B59,LU!$B$1:$N$51,7,FALSE())</f>
        <v>0.62272727273</v>
      </c>
      <c r="I59" s="3" t="n">
        <f aca="false">VLOOKUP(B59,LU!$B$1:$N$51,8,FALSE())</f>
        <v>10.5</v>
      </c>
      <c r="J59" s="3" t="n">
        <f aca="false">VLOOKUP(A59,Soil!$B$2:$P$17,13,FALSE())</f>
        <v>1.7385</v>
      </c>
      <c r="K59" s="3" t="n">
        <f aca="false">VLOOKUP(B59,LU!$B$1:$N$51,5,FALSE())</f>
        <v>0.6</v>
      </c>
      <c r="L59" s="3" t="n">
        <f aca="false">VLOOKUP(A59,Soil!$B$2:$P$17,15,FALSE())</f>
        <v>0.5613</v>
      </c>
      <c r="M59" s="0" t="n">
        <f aca="false">SoilVeg!G59</f>
        <v>19.4</v>
      </c>
      <c r="N59" s="0" t="n">
        <f aca="false">SoilVeg!H59</f>
        <v>0.248</v>
      </c>
      <c r="O59" s="0" t="n">
        <f aca="false">VLOOKUP(A59,Soil!$B$2:$S$14,18,FALSE())</f>
        <v>0.1</v>
      </c>
    </row>
    <row r="60" customFormat="false" ht="14.25" hidden="false" customHeight="false" outlineLevel="0" collapsed="false">
      <c r="A60" s="1" t="str">
        <f aca="false">SoilVeg!B60</f>
        <v>L</v>
      </c>
      <c r="B60" s="1" t="str">
        <f aca="false">SoilVeg!D60</f>
        <v>LPJ</v>
      </c>
      <c r="C60" s="1" t="str">
        <f aca="false">SoilVeg!A60</f>
        <v>LLPJ</v>
      </c>
      <c r="D60" s="0" t="n">
        <f aca="false">IF(VLOOKUP(SoilVeg!C60,LU!$A$2:$O$27,15,FALSE())=0,VLOOKUP(A60,Soil!$B$2:$R$14,8,FALSE()),0.000000000001)</f>
        <v>3.67649814814815E-006</v>
      </c>
      <c r="E60" s="0" t="n">
        <f aca="false">IF(VLOOKUP(SoilVeg!C60,LU!$A$2:$O$27,15,FALSE())=0,VLOOKUP(A60,Soil!$B$2:$R$14,9,FALSE()),0.000000000001)</f>
        <v>0.000289445188285542</v>
      </c>
      <c r="F60" s="3" t="n">
        <f aca="false">VLOOKUP(A60,Soil!$B$2:$P$17,14,FALSE())</f>
        <v>0.12</v>
      </c>
      <c r="G60" s="3" t="n">
        <f aca="false">VLOOKUP(B60,LU!$B$1:$N$51,6,FALSE())</f>
        <v>3</v>
      </c>
      <c r="H60" s="3" t="n">
        <f aca="false">VLOOKUP(B60,LU!$B$1:$N$51,7,FALSE())</f>
        <v>0.62272727273</v>
      </c>
      <c r="I60" s="3" t="n">
        <f aca="false">VLOOKUP(B60,LU!$B$1:$N$51,8,FALSE())</f>
        <v>6.5</v>
      </c>
      <c r="J60" s="3" t="n">
        <f aca="false">VLOOKUP(A60,Soil!$B$2:$P$17,13,FALSE())</f>
        <v>1.7385</v>
      </c>
      <c r="K60" s="3" t="n">
        <f aca="false">VLOOKUP(B60,LU!$B$1:$N$51,5,FALSE())</f>
        <v>0.35</v>
      </c>
      <c r="L60" s="3" t="n">
        <f aca="false">VLOOKUP(A60,Soil!$B$2:$P$17,15,FALSE())</f>
        <v>0.5613</v>
      </c>
      <c r="M60" s="0" t="n">
        <f aca="false">SoilVeg!G60</f>
        <v>19.4</v>
      </c>
      <c r="N60" s="0" t="n">
        <f aca="false">SoilVeg!H60</f>
        <v>0.248</v>
      </c>
      <c r="O60" s="0" t="n">
        <f aca="false">VLOOKUP(A60,Soil!$B$2:$S$14,18,FALSE())</f>
        <v>0.1</v>
      </c>
    </row>
    <row r="61" customFormat="false" ht="14.25" hidden="false" customHeight="false" outlineLevel="0" collapsed="false">
      <c r="A61" s="1" t="str">
        <f aca="false">SoilVeg!B61</f>
        <v>L</v>
      </c>
      <c r="B61" s="1" t="str">
        <f aca="false">SoilVeg!D61</f>
        <v>LPS</v>
      </c>
      <c r="C61" s="1" t="str">
        <f aca="false">SoilVeg!A61</f>
        <v>LLPS</v>
      </c>
      <c r="D61" s="0" t="n">
        <f aca="false">IF(VLOOKUP(SoilVeg!C61,LU!$A$2:$O$27,15,FALSE())=0,VLOOKUP(A61,Soil!$B$2:$R$14,8,FALSE()),0.000000000001)</f>
        <v>3.67649814814815E-006</v>
      </c>
      <c r="E61" s="0" t="n">
        <f aca="false">IF(VLOOKUP(SoilVeg!C61,LU!$A$2:$O$27,15,FALSE())=0,VLOOKUP(A61,Soil!$B$2:$R$14,9,FALSE()),0.000000000001)</f>
        <v>0.000289445188285542</v>
      </c>
      <c r="F61" s="3" t="n">
        <f aca="false">VLOOKUP(A61,Soil!$B$2:$P$17,14,FALSE())</f>
        <v>0.12</v>
      </c>
      <c r="G61" s="3" t="n">
        <f aca="false">VLOOKUP(B61,LU!$B$1:$N$51,6,FALSE())</f>
        <v>4.5</v>
      </c>
      <c r="H61" s="3" t="n">
        <f aca="false">VLOOKUP(B61,LU!$B$1:$N$51,7,FALSE())</f>
        <v>0.8</v>
      </c>
      <c r="I61" s="3" t="n">
        <f aca="false">VLOOKUP(B61,LU!$B$1:$N$51,8,FALSE())</f>
        <v>15</v>
      </c>
      <c r="J61" s="3" t="n">
        <f aca="false">VLOOKUP(A61,Soil!$B$2:$P$17,13,FALSE())</f>
        <v>1.7385</v>
      </c>
      <c r="K61" s="3" t="n">
        <f aca="false">VLOOKUP(B61,LU!$B$1:$N$51,5,FALSE())</f>
        <v>0.8</v>
      </c>
      <c r="L61" s="3" t="n">
        <f aca="false">VLOOKUP(A61,Soil!$B$2:$P$17,15,FALSE())</f>
        <v>0.5613</v>
      </c>
      <c r="M61" s="0" t="n">
        <f aca="false">SoilVeg!G61</f>
        <v>19.4</v>
      </c>
      <c r="N61" s="0" t="n">
        <f aca="false">SoilVeg!H61</f>
        <v>0.248</v>
      </c>
      <c r="O61" s="0" t="n">
        <f aca="false">VLOOKUP(A61,Soil!$B$2:$S$14,18,FALSE())</f>
        <v>0.1</v>
      </c>
    </row>
    <row r="62" customFormat="false" ht="14.25" hidden="false" customHeight="false" outlineLevel="0" collapsed="false">
      <c r="A62" s="1" t="str">
        <f aca="false">SoilVeg!B62</f>
        <v>L</v>
      </c>
      <c r="B62" s="1" t="str">
        <f aca="false">SoilVeg!D62</f>
        <v>LPK</v>
      </c>
      <c r="C62" s="1" t="str">
        <f aca="false">SoilVeg!A62</f>
        <v>LLPK</v>
      </c>
      <c r="D62" s="0" t="n">
        <f aca="false">IF(VLOOKUP(SoilVeg!C62,LU!$A$2:$O$27,15,FALSE())=0,VLOOKUP(A62,Soil!$B$2:$R$14,8,FALSE()),0.000000000001)</f>
        <v>3.67649814814815E-006</v>
      </c>
      <c r="E62" s="0" t="n">
        <f aca="false">IF(VLOOKUP(SoilVeg!C62,LU!$A$2:$O$27,15,FALSE())=0,VLOOKUP(A62,Soil!$B$2:$R$14,9,FALSE()),0.000000000001)</f>
        <v>0.000289445188285542</v>
      </c>
      <c r="F62" s="3" t="n">
        <f aca="false">VLOOKUP(A62,Soil!$B$2:$P$17,14,FALSE())</f>
        <v>0.12</v>
      </c>
      <c r="G62" s="3" t="n">
        <f aca="false">VLOOKUP(B62,LU!$B$1:$N$51,6,FALSE())</f>
        <v>3</v>
      </c>
      <c r="H62" s="3" t="n">
        <f aca="false">VLOOKUP(B62,LU!$B$1:$N$51,7,FALSE())</f>
        <v>0.6</v>
      </c>
      <c r="I62" s="3" t="n">
        <f aca="false">VLOOKUP(B62,LU!$B$1:$N$51,8,FALSE())</f>
        <v>15</v>
      </c>
      <c r="J62" s="3" t="n">
        <f aca="false">VLOOKUP(A62,Soil!$B$2:$P$17,13,FALSE())</f>
        <v>1.7385</v>
      </c>
      <c r="K62" s="3" t="n">
        <f aca="false">VLOOKUP(B62,LU!$B$1:$N$51,5,FALSE())</f>
        <v>0.8</v>
      </c>
      <c r="L62" s="3" t="n">
        <f aca="false">VLOOKUP(A62,Soil!$B$2:$P$17,15,FALSE())</f>
        <v>0.5613</v>
      </c>
      <c r="M62" s="0" t="n">
        <f aca="false">SoilVeg!G62</f>
        <v>19.4</v>
      </c>
      <c r="N62" s="0" t="n">
        <f aca="false">SoilVeg!H62</f>
        <v>0.248</v>
      </c>
      <c r="O62" s="0" t="n">
        <f aca="false">VLOOKUP(A62,Soil!$B$2:$S$14,18,FALSE())</f>
        <v>0.1</v>
      </c>
    </row>
    <row r="63" customFormat="false" ht="14.25" hidden="false" customHeight="false" outlineLevel="0" collapsed="false">
      <c r="A63" s="1" t="str">
        <f aca="false">SoilVeg!B63</f>
        <v>L</v>
      </c>
      <c r="B63" s="1" t="str">
        <f aca="false">SoilVeg!D63</f>
        <v>AZP</v>
      </c>
      <c r="C63" s="1" t="str">
        <f aca="false">SoilVeg!A63</f>
        <v>LAZP</v>
      </c>
      <c r="D63" s="0" t="n">
        <f aca="false">IF(VLOOKUP(SoilVeg!C63,LU!$A$2:$O$27,15,FALSE())=0,VLOOKUP(A63,Soil!$B$2:$R$14,8,FALSE()),0.000000000001)</f>
        <v>1E-012</v>
      </c>
      <c r="E63" s="0" t="n">
        <f aca="false">IF(VLOOKUP(SoilVeg!C63,LU!$A$2:$O$27,15,FALSE())=0,VLOOKUP(A63,Soil!$B$2:$R$14,9,FALSE()),0.000000000001)</f>
        <v>1E-012</v>
      </c>
      <c r="F63" s="3" t="n">
        <f aca="false">VLOOKUP(A63,Soil!$B$2:$P$17,14,FALSE())</f>
        <v>0.12</v>
      </c>
      <c r="G63" s="3" t="n">
        <f aca="false">VLOOKUP(B63,LU!$B$1:$N$51,6,FALSE())</f>
        <v>0</v>
      </c>
      <c r="H63" s="3" t="n">
        <f aca="false">VLOOKUP(B63,LU!$B$1:$N$51,7,FALSE())</f>
        <v>0</v>
      </c>
      <c r="I63" s="3" t="n">
        <f aca="false">VLOOKUP(B63,LU!$B$1:$N$51,8,FALSE())</f>
        <v>2.5</v>
      </c>
      <c r="J63" s="3" t="n">
        <f aca="false">VLOOKUP(A63,Soil!$B$2:$P$17,13,FALSE())</f>
        <v>1.7385</v>
      </c>
      <c r="K63" s="3" t="n">
        <f aca="false">VLOOKUP(B63,LU!$B$1:$N$51,5,FALSE())</f>
        <v>0.05</v>
      </c>
      <c r="L63" s="3" t="n">
        <f aca="false">VLOOKUP(A63,Soil!$B$2:$P$17,15,FALSE())</f>
        <v>0.5613</v>
      </c>
      <c r="M63" s="0" t="n">
        <f aca="false">SoilVeg!G63</f>
        <v>100</v>
      </c>
      <c r="N63" s="0" t="n">
        <f aca="false">SoilVeg!H63</f>
        <v>1</v>
      </c>
      <c r="O63" s="0" t="n">
        <f aca="false">VLOOKUP(A63,Soil!$B$2:$S$14,18,FALSE())</f>
        <v>0.1</v>
      </c>
    </row>
    <row r="64" customFormat="false" ht="14.25" hidden="false" customHeight="false" outlineLevel="0" collapsed="false">
      <c r="A64" s="1" t="str">
        <f aca="false">SoilVeg!B64</f>
        <v>L</v>
      </c>
      <c r="B64" s="1" t="str">
        <f aca="false">SoilVeg!D64</f>
        <v>AZPN</v>
      </c>
      <c r="C64" s="1" t="str">
        <f aca="false">SoilVeg!A64</f>
        <v>LAZPN</v>
      </c>
      <c r="D64" s="0" t="n">
        <f aca="false">IF(VLOOKUP(SoilVeg!C64,LU!$A$2:$O$27,15,FALSE())=0,VLOOKUP(A64,Soil!$B$2:$R$14,8,FALSE()),0.000000000001)</f>
        <v>1E-012</v>
      </c>
      <c r="E64" s="0" t="n">
        <f aca="false">IF(VLOOKUP(SoilVeg!C64,LU!$A$2:$O$27,15,FALSE())=0,VLOOKUP(A64,Soil!$B$2:$R$14,9,FALSE()),0.000000000001)</f>
        <v>1E-012</v>
      </c>
      <c r="F64" s="3" t="n">
        <f aca="false">VLOOKUP(A64,Soil!$B$2:$P$17,14,FALSE())</f>
        <v>0.12</v>
      </c>
      <c r="G64" s="3" t="n">
        <f aca="false">VLOOKUP(B64,LU!$B$1:$N$51,6,FALSE())</f>
        <v>0</v>
      </c>
      <c r="H64" s="3" t="n">
        <f aca="false">VLOOKUP(B64,LU!$B$1:$N$51,7,FALSE())</f>
        <v>0</v>
      </c>
      <c r="I64" s="3" t="n">
        <f aca="false">VLOOKUP(B64,LU!$B$1:$N$51,8,FALSE())</f>
        <v>0</v>
      </c>
      <c r="J64" s="0" t="n">
        <v>1.5847</v>
      </c>
      <c r="K64" s="3" t="n">
        <f aca="false">VLOOKUP(B64,LU!$B$1:$N$51,5,FALSE())</f>
        <v>0.01</v>
      </c>
      <c r="L64" s="0" t="n">
        <v>0.48887216</v>
      </c>
      <c r="M64" s="0" t="n">
        <f aca="false">SoilVeg!G64</f>
        <v>100</v>
      </c>
      <c r="N64" s="0" t="n">
        <f aca="false">SoilVeg!H64</f>
        <v>1</v>
      </c>
      <c r="O64" s="0" t="n">
        <f aca="false">VLOOKUP(A64,Soil!$B$2:$S$14,18,FALSE())</f>
        <v>0.1</v>
      </c>
    </row>
    <row r="65" customFormat="false" ht="14.25" hidden="false" customHeight="false" outlineLevel="0" collapsed="false">
      <c r="A65" s="1" t="str">
        <f aca="false">SoilVeg!B65</f>
        <v>L</v>
      </c>
      <c r="B65" s="1" t="str">
        <f aca="false">SoilVeg!D65</f>
        <v>AZPPL</v>
      </c>
      <c r="C65" s="1" t="str">
        <f aca="false">SoilVeg!A65</f>
        <v>LAZPPL</v>
      </c>
      <c r="D65" s="0" t="n">
        <f aca="false">IF(VLOOKUP(SoilVeg!C65,LU!$A$2:$O$27,15,FALSE())=0,VLOOKUP(A65,Soil!$B$2:$R$14,8,FALSE()),0.000000000001)</f>
        <v>3.67649814814815E-006</v>
      </c>
      <c r="E65" s="0" t="n">
        <f aca="false">IF(VLOOKUP(SoilVeg!C65,LU!$A$2:$O$27,15,FALSE())=0,VLOOKUP(A65,Soil!$B$2:$R$14,9,FALSE()),0.000000000001)</f>
        <v>0.000289445188285542</v>
      </c>
      <c r="F65" s="3" t="n">
        <f aca="false">VLOOKUP(A65,Soil!$B$2:$P$17,14,FALSE())</f>
        <v>0.12</v>
      </c>
      <c r="G65" s="3" t="n">
        <f aca="false">VLOOKUP(B65,LU!$B$1:$N$51,6,FALSE())</f>
        <v>0</v>
      </c>
      <c r="H65" s="3" t="n">
        <f aca="false">VLOOKUP(B65,LU!$B$1:$N$51,7,FALSE())</f>
        <v>0</v>
      </c>
      <c r="I65" s="3" t="n">
        <f aca="false">VLOOKUP(B65,LU!$B$1:$N$51,8,FALSE())</f>
        <v>2.5</v>
      </c>
      <c r="J65" s="0" t="n">
        <v>1.5847</v>
      </c>
      <c r="K65" s="3" t="n">
        <f aca="false">VLOOKUP(B65,LU!$B$1:$N$51,5,FALSE())</f>
        <v>0.02</v>
      </c>
      <c r="L65" s="0" t="n">
        <v>0.48887216</v>
      </c>
      <c r="M65" s="0" t="n">
        <f aca="false">SoilVeg!G65</f>
        <v>0.194</v>
      </c>
      <c r="N65" s="0" t="n">
        <f aca="false">SoilVeg!H65</f>
        <v>0.248</v>
      </c>
      <c r="O65" s="0" t="n">
        <f aca="false">VLOOKUP(A65,Soil!$B$2:$S$14,18,FALSE())</f>
        <v>0.1</v>
      </c>
    </row>
    <row r="66" customFormat="false" ht="14.25" hidden="false" customHeight="false" outlineLevel="0" collapsed="false">
      <c r="A66" s="1" t="str">
        <f aca="false">SoilVeg!B66</f>
        <v>L</v>
      </c>
      <c r="B66" s="1" t="str">
        <f aca="false">SoilVeg!D66</f>
        <v>AZPP</v>
      </c>
      <c r="C66" s="1" t="str">
        <f aca="false">SoilVeg!A66</f>
        <v>LAZPP</v>
      </c>
      <c r="D66" s="0" t="n">
        <f aca="false">IF(VLOOKUP(SoilVeg!C66,LU!$A$2:$O$27,15,FALSE())=0,VLOOKUP(A66,Soil!$B$2:$R$14,8,FALSE()),0.000000000001)</f>
        <v>3.67649814814815E-006</v>
      </c>
      <c r="E66" s="0" t="n">
        <f aca="false">IF(VLOOKUP(SoilVeg!C66,LU!$A$2:$O$27,15,FALSE())=0,VLOOKUP(A66,Soil!$B$2:$R$14,9,FALSE()),0.000000000001)</f>
        <v>0.000289445188285542</v>
      </c>
      <c r="F66" s="3" t="n">
        <f aca="false">VLOOKUP(A66,Soil!$B$2:$P$17,14,FALSE())</f>
        <v>0.12</v>
      </c>
      <c r="G66" s="3" t="n">
        <f aca="false">VLOOKUP(B66,LU!$B$1:$N$51,6,FALSE())</f>
        <v>0</v>
      </c>
      <c r="H66" s="3" t="n">
        <f aca="false">VLOOKUP(B66,LU!$B$1:$N$51,7,FALSE())</f>
        <v>0</v>
      </c>
      <c r="I66" s="3" t="n">
        <f aca="false">VLOOKUP(B66,LU!$B$1:$N$51,8,FALSE())</f>
        <v>7</v>
      </c>
      <c r="J66" s="3" t="n">
        <f aca="false">VLOOKUP(A66,Soil!$B$2:$P$17,13,FALSE())</f>
        <v>1.7385</v>
      </c>
      <c r="K66" s="3" t="n">
        <f aca="false">VLOOKUP(B66,LU!$B$1:$N$51,5,FALSE())</f>
        <v>0.1</v>
      </c>
      <c r="L66" s="3" t="n">
        <f aca="false">VLOOKUP(A66,Soil!$B$2:$P$17,15,FALSE())</f>
        <v>0.5613</v>
      </c>
      <c r="M66" s="0" t="n">
        <f aca="false">SoilVeg!G66</f>
        <v>19.4</v>
      </c>
      <c r="N66" s="0" t="n">
        <f aca="false">SoilVeg!H66</f>
        <v>0.248</v>
      </c>
      <c r="O66" s="0" t="n">
        <f aca="false">VLOOKUP(A66,Soil!$B$2:$S$14,18,FALSE())</f>
        <v>0.1</v>
      </c>
    </row>
    <row r="67" customFormat="false" ht="14.25" hidden="false" customHeight="false" outlineLevel="0" collapsed="false">
      <c r="A67" s="1" t="str">
        <f aca="false">SoilVeg!B67</f>
        <v>L</v>
      </c>
      <c r="B67" s="1" t="str">
        <f aca="false">SoilVeg!D67</f>
        <v>ETK</v>
      </c>
      <c r="C67" s="1" t="str">
        <f aca="false">SoilVeg!A67</f>
        <v>LETK</v>
      </c>
      <c r="D67" s="0" t="n">
        <f aca="false">IF(VLOOKUP(SoilVeg!C67,LU!$A$2:$O$27,15,FALSE())=0,VLOOKUP(A67,Soil!$B$2:$R$14,8,FALSE()),0.000000000001)</f>
        <v>3.67649814814815E-006</v>
      </c>
      <c r="E67" s="0" t="n">
        <f aca="false">IF(VLOOKUP(SoilVeg!C67,LU!$A$2:$O$27,15,FALSE())=0,VLOOKUP(A67,Soil!$B$2:$R$14,9,FALSE()),0.000000000001)</f>
        <v>0.000289445188285542</v>
      </c>
      <c r="F67" s="3" t="n">
        <f aca="false">VLOOKUP(A67,Soil!$B$2:$P$17,14,FALSE())</f>
        <v>0.12</v>
      </c>
      <c r="G67" s="3" t="n">
        <f aca="false">VLOOKUP(B67,LU!$B$1:$N$51,6,FALSE())</f>
        <v>1.4</v>
      </c>
      <c r="H67" s="3" t="n">
        <f aca="false">VLOOKUP(B67,LU!$B$1:$N$51,7,FALSE())</f>
        <v>0.65</v>
      </c>
      <c r="I67" s="3" t="n">
        <f aca="false">VLOOKUP(B67,LU!$B$1:$N$51,8,FALSE())</f>
        <v>8</v>
      </c>
      <c r="J67" s="3" t="n">
        <f aca="false">VLOOKUP(A67,Soil!$B$2:$P$17,13,FALSE())</f>
        <v>1.7385</v>
      </c>
      <c r="K67" s="3" t="n">
        <f aca="false">VLOOKUP(B67,LU!$B$1:$N$51,5,FALSE())</f>
        <v>0.35</v>
      </c>
      <c r="L67" s="3" t="n">
        <f aca="false">VLOOKUP(A67,Soil!$B$2:$P$17,15,FALSE())</f>
        <v>0.5613</v>
      </c>
      <c r="M67" s="0" t="n">
        <f aca="false">SoilVeg!G67</f>
        <v>19.4</v>
      </c>
      <c r="N67" s="0" t="n">
        <f aca="false">SoilVeg!H67</f>
        <v>0.248</v>
      </c>
      <c r="O67" s="0" t="n">
        <f aca="false">VLOOKUP(A67,Soil!$B$2:$S$14,18,FALSE())</f>
        <v>0.1</v>
      </c>
    </row>
    <row r="68" customFormat="false" ht="14.25" hidden="false" customHeight="false" outlineLevel="0" collapsed="false">
      <c r="A68" s="1" t="str">
        <f aca="false">SoilVeg!B68</f>
        <v>L</v>
      </c>
      <c r="B68" s="1" t="str">
        <f aca="false">SoilVeg!D68</f>
        <v>ETK1</v>
      </c>
      <c r="C68" s="1" t="str">
        <f aca="false">SoilVeg!A68</f>
        <v>LETK1</v>
      </c>
      <c r="D68" s="0" t="n">
        <f aca="false">IF(VLOOKUP(SoilVeg!C68,LU!$A$2:$O$27,15,FALSE())=0,VLOOKUP(A68,Soil!$B$2:$R$14,8,FALSE()),0.000000000001)</f>
        <v>3.67649814814815E-006</v>
      </c>
      <c r="E68" s="0" t="n">
        <f aca="false">IF(VLOOKUP(SoilVeg!C68,LU!$A$2:$O$27,15,FALSE())=0,VLOOKUP(A68,Soil!$B$2:$R$14,9,FALSE()),0.000000000001)</f>
        <v>0.000289445188285542</v>
      </c>
      <c r="F68" s="3" t="n">
        <f aca="false">VLOOKUP(A68,Soil!$B$2:$P$17,14,FALSE())</f>
        <v>0.12</v>
      </c>
      <c r="G68" s="3" t="n">
        <f aca="false">VLOOKUP(B68,LU!$B$1:$N$51,6,FALSE())</f>
        <v>1</v>
      </c>
      <c r="H68" s="3" t="n">
        <f aca="false">VLOOKUP(B68,LU!$B$1:$N$51,7,FALSE())</f>
        <v>0.4</v>
      </c>
      <c r="I68" s="3" t="n">
        <f aca="false">VLOOKUP(B68,LU!$B$1:$N$51,8,FALSE())</f>
        <v>5</v>
      </c>
      <c r="J68" s="3" t="n">
        <f aca="false">VLOOKUP(A68,Soil!$B$2:$P$17,13,FALSE())</f>
        <v>1.7385</v>
      </c>
      <c r="K68" s="3" t="n">
        <f aca="false">VLOOKUP(B68,LU!$B$1:$N$51,5,FALSE())</f>
        <v>0.15</v>
      </c>
      <c r="L68" s="3" t="n">
        <f aca="false">VLOOKUP(A68,Soil!$B$2:$P$17,15,FALSE())</f>
        <v>0.5613</v>
      </c>
      <c r="M68" s="0" t="n">
        <f aca="false">SoilVeg!G68</f>
        <v>19.4</v>
      </c>
      <c r="N68" s="0" t="n">
        <f aca="false">SoilVeg!H68</f>
        <v>0.248</v>
      </c>
      <c r="O68" s="0" t="n">
        <f aca="false">VLOOKUP(A68,Soil!$B$2:$S$14,18,FALSE())</f>
        <v>0.1</v>
      </c>
    </row>
    <row r="69" customFormat="false" ht="14.25" hidden="false" customHeight="false" outlineLevel="0" collapsed="false">
      <c r="A69" s="1" t="str">
        <f aca="false">SoilVeg!B69</f>
        <v>L</v>
      </c>
      <c r="B69" s="1" t="str">
        <f aca="false">SoilVeg!D69</f>
        <v>ETK2</v>
      </c>
      <c r="C69" s="1" t="str">
        <f aca="false">SoilVeg!A69</f>
        <v>LETK2</v>
      </c>
      <c r="D69" s="0" t="n">
        <f aca="false">IF(VLOOKUP(SoilVeg!C69,LU!$A$2:$O$27,15,FALSE())=0,VLOOKUP(A69,Soil!$B$2:$R$14,8,FALSE()),0.000000000001)</f>
        <v>3.67649814814815E-006</v>
      </c>
      <c r="E69" s="0" t="n">
        <f aca="false">IF(VLOOKUP(SoilVeg!C69,LU!$A$2:$O$27,15,FALSE())=0,VLOOKUP(A69,Soil!$B$2:$R$14,9,FALSE()),0.000000000001)</f>
        <v>0.000289445188285542</v>
      </c>
      <c r="F69" s="3" t="n">
        <f aca="false">VLOOKUP(A69,Soil!$B$2:$P$17,14,FALSE())</f>
        <v>0.12</v>
      </c>
      <c r="G69" s="3" t="n">
        <f aca="false">VLOOKUP(B69,LU!$B$1:$N$51,6,FALSE())</f>
        <v>1.1</v>
      </c>
      <c r="H69" s="3" t="n">
        <f aca="false">VLOOKUP(B69,LU!$B$1:$N$51,7,FALSE())</f>
        <v>0.4</v>
      </c>
      <c r="I69" s="3" t="n">
        <f aca="false">VLOOKUP(B69,LU!$B$1:$N$51,8,FALSE())</f>
        <v>7</v>
      </c>
      <c r="J69" s="3" t="n">
        <f aca="false">VLOOKUP(A69,Soil!$B$2:$P$17,13,FALSE())</f>
        <v>1.7385</v>
      </c>
      <c r="K69" s="3" t="n">
        <f aca="false">VLOOKUP(B69,LU!$B$1:$N$51,5,FALSE())</f>
        <v>0.35</v>
      </c>
      <c r="L69" s="3" t="n">
        <f aca="false">VLOOKUP(A69,Soil!$B$2:$P$17,15,FALSE())</f>
        <v>0.5613</v>
      </c>
      <c r="M69" s="0" t="n">
        <f aca="false">SoilVeg!G69</f>
        <v>19.4</v>
      </c>
      <c r="N69" s="0" t="n">
        <f aca="false">SoilVeg!H69</f>
        <v>0.248</v>
      </c>
      <c r="O69" s="0" t="n">
        <f aca="false">VLOOKUP(A69,Soil!$B$2:$S$14,18,FALSE())</f>
        <v>0.1</v>
      </c>
    </row>
    <row r="70" customFormat="false" ht="14.25" hidden="false" customHeight="false" outlineLevel="0" collapsed="false">
      <c r="A70" s="1" t="str">
        <f aca="false">SoilVeg!B70</f>
        <v>L</v>
      </c>
      <c r="B70" s="1" t="str">
        <f aca="false">SoilVeg!D70</f>
        <v>ETK3</v>
      </c>
      <c r="C70" s="1" t="str">
        <f aca="false">SoilVeg!A70</f>
        <v>LETK3</v>
      </c>
      <c r="D70" s="0" t="n">
        <f aca="false">IF(VLOOKUP(SoilVeg!C70,LU!$A$2:$O$27,15,FALSE())=0,VLOOKUP(A70,Soil!$B$2:$R$14,8,FALSE()),0.000000000001)</f>
        <v>3.67649814814815E-006</v>
      </c>
      <c r="E70" s="0" t="n">
        <f aca="false">IF(VLOOKUP(SoilVeg!C70,LU!$A$2:$O$27,15,FALSE())=0,VLOOKUP(A70,Soil!$B$2:$R$14,9,FALSE()),0.000000000001)</f>
        <v>0.000289445188285542</v>
      </c>
      <c r="F70" s="3" t="n">
        <f aca="false">VLOOKUP(A70,Soil!$B$2:$P$17,14,FALSE())</f>
        <v>0.12</v>
      </c>
      <c r="G70" s="3" t="n">
        <f aca="false">VLOOKUP(B70,LU!$B$1:$N$51,6,FALSE())</f>
        <v>1.35454545455</v>
      </c>
      <c r="H70" s="3" t="n">
        <f aca="false">VLOOKUP(B70,LU!$B$1:$N$51,7,FALSE())</f>
        <v>0.62272727273</v>
      </c>
      <c r="I70" s="3" t="n">
        <f aca="false">VLOOKUP(B70,LU!$B$1:$N$51,8,FALSE())</f>
        <v>10</v>
      </c>
      <c r="J70" s="3" t="n">
        <f aca="false">VLOOKUP(A70,Soil!$B$2:$P$17,13,FALSE())</f>
        <v>1.7385</v>
      </c>
      <c r="K70" s="3" t="n">
        <f aca="false">VLOOKUP(B70,LU!$B$1:$N$51,5,FALSE())</f>
        <v>0.4</v>
      </c>
      <c r="L70" s="3" t="n">
        <f aca="false">VLOOKUP(A70,Soil!$B$2:$P$17,15,FALSE())</f>
        <v>0.5613</v>
      </c>
      <c r="M70" s="0" t="n">
        <f aca="false">SoilVeg!G70</f>
        <v>19.4</v>
      </c>
      <c r="N70" s="0" t="n">
        <f aca="false">SoilVeg!H70</f>
        <v>0.248</v>
      </c>
      <c r="O70" s="0" t="n">
        <f aca="false">VLOOKUP(A70,Soil!$B$2:$S$14,18,FALSE())</f>
        <v>0.1</v>
      </c>
    </row>
    <row r="71" customFormat="false" ht="14.25" hidden="false" customHeight="false" outlineLevel="0" collapsed="false">
      <c r="A71" s="1" t="str">
        <f aca="false">SoilVeg!B71</f>
        <v>L</v>
      </c>
      <c r="B71" s="1" t="str">
        <f aca="false">SoilVeg!D71</f>
        <v>VT</v>
      </c>
      <c r="C71" s="1" t="str">
        <f aca="false">SoilVeg!A71</f>
        <v>LVT</v>
      </c>
      <c r="D71" s="0" t="n">
        <f aca="false">IF(VLOOKUP(SoilVeg!C71,LU!$A$2:$O$27,15,FALSE())=0,VLOOKUP(A71,Soil!$B$2:$R$14,8,FALSE()),0.000000000001)</f>
        <v>1E-012</v>
      </c>
      <c r="E71" s="0" t="n">
        <f aca="false">IF(VLOOKUP(SoilVeg!C71,LU!$A$2:$O$27,15,FALSE())=0,VLOOKUP(A71,Soil!$B$2:$R$14,9,FALSE()),0.000000000001)</f>
        <v>1E-012</v>
      </c>
      <c r="F71" s="3" t="n">
        <f aca="false">VLOOKUP(A71,Soil!$B$2:$P$17,14,FALSE())</f>
        <v>0.12</v>
      </c>
      <c r="G71" s="3" t="n">
        <f aca="false">VLOOKUP(B71,LU!$B$1:$N$51,6,FALSE())</f>
        <v>0</v>
      </c>
      <c r="H71" s="3" t="n">
        <f aca="false">VLOOKUP(B71,LU!$B$1:$N$51,7,FALSE())</f>
        <v>0</v>
      </c>
      <c r="I71" s="3" t="n">
        <f aca="false">VLOOKUP(B71,LU!$B$1:$N$51,8,FALSE())</f>
        <v>0</v>
      </c>
      <c r="J71" s="0" t="n">
        <v>1.5847</v>
      </c>
      <c r="K71" s="3" t="n">
        <f aca="false">VLOOKUP(B71,LU!$B$1:$N$51,5,FALSE())</f>
        <v>0.03</v>
      </c>
      <c r="L71" s="0" t="n">
        <v>0.48887216</v>
      </c>
      <c r="M71" s="0" t="n">
        <f aca="false">SoilVeg!G71</f>
        <v>100</v>
      </c>
      <c r="N71" s="0" t="n">
        <f aca="false">SoilVeg!H71</f>
        <v>1</v>
      </c>
      <c r="O71" s="0" t="n">
        <f aca="false">VLOOKUP(A71,Soil!$B$2:$S$14,18,FALSE())</f>
        <v>0.1</v>
      </c>
    </row>
    <row r="72" customFormat="false" ht="14.25" hidden="false" customHeight="false" outlineLevel="0" collapsed="false">
      <c r="A72" s="1" t="str">
        <f aca="false">SoilVeg!B72</f>
        <v>L</v>
      </c>
      <c r="B72" s="1" t="str">
        <f aca="false">SoilVeg!D72</f>
        <v>VP</v>
      </c>
      <c r="C72" s="1" t="str">
        <f aca="false">SoilVeg!A72</f>
        <v>LVP</v>
      </c>
      <c r="D72" s="0" t="n">
        <f aca="false">IF(VLOOKUP(SoilVeg!C72,LU!$A$2:$O$27,15,FALSE())=0,VLOOKUP(A72,Soil!$B$2:$R$14,8,FALSE()),0.000000000001)</f>
        <v>1E-012</v>
      </c>
      <c r="E72" s="0" t="n">
        <f aca="false">IF(VLOOKUP(SoilVeg!C72,LU!$A$2:$O$27,15,FALSE())=0,VLOOKUP(A72,Soil!$B$2:$R$14,9,FALSE()),0.000000000001)</f>
        <v>1E-012</v>
      </c>
      <c r="F72" s="3" t="n">
        <f aca="false">VLOOKUP(A72,Soil!$B$2:$P$17,14,FALSE())</f>
        <v>0.12</v>
      </c>
      <c r="G72" s="3" t="n">
        <f aca="false">VLOOKUP(B72,LU!$B$1:$N$51,6,FALSE())</f>
        <v>0</v>
      </c>
      <c r="H72" s="3" t="n">
        <f aca="false">VLOOKUP(B72,LU!$B$1:$N$51,7,FALSE())</f>
        <v>0</v>
      </c>
      <c r="I72" s="3" t="n">
        <f aca="false">VLOOKUP(B72,LU!$B$1:$N$51,8,FALSE())</f>
        <v>0</v>
      </c>
      <c r="J72" s="0" t="n">
        <v>1.5847</v>
      </c>
      <c r="K72" s="3" t="n">
        <f aca="false">VLOOKUP(B72,LU!$B$1:$N$51,5,FALSE())</f>
        <v>0.01</v>
      </c>
      <c r="L72" s="0" t="n">
        <v>0.48887216</v>
      </c>
      <c r="M72" s="0" t="n">
        <f aca="false">SoilVeg!G72</f>
        <v>100</v>
      </c>
      <c r="N72" s="0" t="n">
        <f aca="false">SoilVeg!H72</f>
        <v>1</v>
      </c>
      <c r="O72" s="0" t="n">
        <f aca="false">VLOOKUP(A72,Soil!$B$2:$S$14,18,FALSE())</f>
        <v>0.1</v>
      </c>
    </row>
    <row r="73" customFormat="false" ht="14.25" hidden="false" customHeight="false" outlineLevel="0" collapsed="false">
      <c r="A73" s="1" t="str">
        <f aca="false">SoilVeg!B73</f>
        <v>L</v>
      </c>
      <c r="B73" s="1" t="str">
        <f aca="false">SoilVeg!D73</f>
        <v>TPT</v>
      </c>
      <c r="C73" s="1" t="str">
        <f aca="false">SoilVeg!A73</f>
        <v>LTPT</v>
      </c>
      <c r="D73" s="0" t="n">
        <f aca="false">IF(VLOOKUP(SoilVeg!C73,LU!$A$2:$O$27,15,FALSE())=0,VLOOKUP(A73,Soil!$B$2:$R$14,8,FALSE()),0.000000000001)</f>
        <v>3.67649814814815E-006</v>
      </c>
      <c r="E73" s="0" t="n">
        <f aca="false">IF(VLOOKUP(SoilVeg!C73,LU!$A$2:$O$27,15,FALSE())=0,VLOOKUP(A73,Soil!$B$2:$R$14,9,FALSE()),0.000000000001)</f>
        <v>0.000289445188285542</v>
      </c>
      <c r="F73" s="3" t="n">
        <f aca="false">VLOOKUP(A73,Soil!$B$2:$P$17,14,FALSE())</f>
        <v>0.12</v>
      </c>
      <c r="G73" s="3" t="n">
        <f aca="false">VLOOKUP(B73,LU!$B$1:$N$51,6,FALSE())</f>
        <v>1.1</v>
      </c>
      <c r="H73" s="3" t="n">
        <f aca="false">VLOOKUP(B73,LU!$B$1:$N$51,7,FALSE())</f>
        <v>0.4</v>
      </c>
      <c r="I73" s="3" t="n">
        <f aca="false">VLOOKUP(B73,LU!$B$1:$N$51,8,FALSE())</f>
        <v>7</v>
      </c>
      <c r="J73" s="3" t="n">
        <f aca="false">VLOOKUP(A73,Soil!$B$2:$P$17,13,FALSE())</f>
        <v>1.7385</v>
      </c>
      <c r="K73" s="3" t="n">
        <f aca="false">VLOOKUP(B73,LU!$B$1:$N$51,5,FALSE())</f>
        <v>0.275</v>
      </c>
      <c r="L73" s="3" t="n">
        <f aca="false">VLOOKUP(A73,Soil!$B$2:$P$17,15,FALSE())</f>
        <v>0.5613</v>
      </c>
      <c r="M73" s="0" t="n">
        <f aca="false">SoilVeg!G73</f>
        <v>19.4</v>
      </c>
      <c r="N73" s="0" t="n">
        <f aca="false">SoilVeg!H73</f>
        <v>0.248</v>
      </c>
      <c r="O73" s="0" t="n">
        <f aca="false">VLOOKUP(A73,Soil!$B$2:$S$14,18,FALSE())</f>
        <v>0.1</v>
      </c>
    </row>
    <row r="74" customFormat="false" ht="14.25" hidden="false" customHeight="false" outlineLevel="0" collapsed="false">
      <c r="A74" s="1" t="str">
        <f aca="false">SoilVeg!B74</f>
        <v>L</v>
      </c>
      <c r="B74" s="1" t="str">
        <f aca="false">SoilVeg!D74</f>
        <v>VPT</v>
      </c>
      <c r="C74" s="1" t="str">
        <f aca="false">SoilVeg!A74</f>
        <v>LVPT</v>
      </c>
      <c r="D74" s="0" t="n">
        <f aca="false">IF(VLOOKUP(SoilVeg!C74,LU!$A$2:$O$27,15,FALSE())=0,VLOOKUP(A74,Soil!$B$2:$R$14,8,FALSE()),0.000000000001)</f>
        <v>1E-012</v>
      </c>
      <c r="E74" s="0" t="n">
        <f aca="false">IF(VLOOKUP(SoilVeg!C74,LU!$A$2:$O$27,15,FALSE())=0,VLOOKUP(A74,Soil!$B$2:$R$14,9,FALSE()),0.000000000001)</f>
        <v>1E-012</v>
      </c>
      <c r="F74" s="3" t="n">
        <f aca="false">VLOOKUP(A74,Soil!$B$2:$P$17,14,FALSE())</f>
        <v>0.12</v>
      </c>
      <c r="G74" s="3" t="n">
        <f aca="false">VLOOKUP(B74,LU!$B$1:$N$51,6,FALSE())</f>
        <v>0</v>
      </c>
      <c r="H74" s="3" t="n">
        <f aca="false">VLOOKUP(B74,LU!$B$1:$N$51,7,FALSE())</f>
        <v>0</v>
      </c>
      <c r="I74" s="3" t="n">
        <f aca="false">VLOOKUP(B74,LU!$B$1:$N$51,8,FALSE())</f>
        <v>150</v>
      </c>
      <c r="J74" s="3" t="n">
        <f aca="false">VLOOKUP(A74,Soil!$B$2:$P$17,13,FALSE())</f>
        <v>1.7385</v>
      </c>
      <c r="K74" s="3" t="n">
        <f aca="false">VLOOKUP(B74,LU!$B$1:$N$51,5,FALSE())</f>
        <v>0.01</v>
      </c>
      <c r="L74" s="3" t="n">
        <f aca="false">VLOOKUP(A74,Soil!$B$2:$P$17,15,FALSE())</f>
        <v>0.5613</v>
      </c>
      <c r="M74" s="0" t="n">
        <f aca="false">SoilVeg!G74</f>
        <v>100</v>
      </c>
      <c r="N74" s="0" t="n">
        <f aca="false">SoilVeg!H74</f>
        <v>1</v>
      </c>
      <c r="O74" s="0" t="n">
        <f aca="false">VLOOKUP(A74,Soil!$B$2:$S$14,18,FALSE())</f>
        <v>0.1</v>
      </c>
    </row>
    <row r="75" customFormat="false" ht="14.25" hidden="false" customHeight="false" outlineLevel="0" collapsed="false">
      <c r="A75" s="1" t="str">
        <f aca="false">SoilVeg!B75</f>
        <v>L</v>
      </c>
      <c r="B75" s="1" t="str">
        <f aca="false">SoilVeg!D75</f>
        <v>MOK</v>
      </c>
      <c r="C75" s="1" t="str">
        <f aca="false">SoilVeg!A75</f>
        <v>LMOK</v>
      </c>
      <c r="D75" s="0" t="n">
        <f aca="false">IF(VLOOKUP(SoilVeg!C75,LU!$A$2:$O$27,15,FALSE())=0,VLOOKUP(A75,Soil!$B$2:$R$14,8,FALSE()),0.000000000001)</f>
        <v>3.67649814814815E-006</v>
      </c>
      <c r="E75" s="0" t="n">
        <f aca="false">IF(VLOOKUP(SoilVeg!C75,LU!$A$2:$O$27,15,FALSE())=0,VLOOKUP(A75,Soil!$B$2:$R$14,9,FALSE()),0.000000000001)</f>
        <v>0.000289445188285542</v>
      </c>
      <c r="F75" s="3" t="n">
        <f aca="false">VLOOKUP(A75,Soil!$B$2:$P$17,14,FALSE())</f>
        <v>0.12</v>
      </c>
      <c r="G75" s="3" t="n">
        <f aca="false">VLOOKUP(B75,LU!$B$1:$N$51,6,FALSE())</f>
        <v>1.35454545455</v>
      </c>
      <c r="H75" s="3" t="n">
        <f aca="false">VLOOKUP(B75,LU!$B$1:$N$51,7,FALSE())</f>
        <v>0.62272727273</v>
      </c>
      <c r="I75" s="3" t="n">
        <f aca="false">VLOOKUP(B75,LU!$B$1:$N$51,8,FALSE())</f>
        <v>10</v>
      </c>
      <c r="J75" s="3" t="n">
        <f aca="false">VLOOKUP(A75,Soil!$B$2:$P$17,13,FALSE())</f>
        <v>1.7385</v>
      </c>
      <c r="K75" s="3" t="n">
        <f aca="false">VLOOKUP(B75,LU!$B$1:$N$51,5,FALSE())</f>
        <v>0.4</v>
      </c>
      <c r="L75" s="3" t="n">
        <f aca="false">VLOOKUP(A75,Soil!$B$2:$P$17,15,FALSE())</f>
        <v>0.5613</v>
      </c>
      <c r="M75" s="0" t="n">
        <f aca="false">SoilVeg!G75</f>
        <v>19.4</v>
      </c>
      <c r="N75" s="0" t="n">
        <f aca="false">SoilVeg!H75</f>
        <v>0.248</v>
      </c>
      <c r="O75" s="0" t="n">
        <f aca="false">VLOOKUP(A75,Soil!$B$2:$S$14,18,FALSE())</f>
        <v>0.1</v>
      </c>
    </row>
    <row r="76" customFormat="false" ht="14.25" hidden="false" customHeight="false" outlineLevel="0" collapsed="false">
      <c r="A76" s="1" t="str">
        <f aca="false">SoilVeg!B76</f>
        <v>L</v>
      </c>
      <c r="B76" s="1" t="str">
        <f aca="false">SoilVeg!D76</f>
        <v>RET</v>
      </c>
      <c r="C76" s="1" t="str">
        <f aca="false">SoilVeg!A76</f>
        <v>LRET</v>
      </c>
      <c r="D76" s="0" t="n">
        <f aca="false">IF(VLOOKUP(SoilVeg!C76,LU!$A$2:$O$27,15,FALSE())=0,VLOOKUP(A76,Soil!$B$2:$R$14,8,FALSE()),0.000000000001)</f>
        <v>3.67649814814815E-006</v>
      </c>
      <c r="E76" s="0" t="n">
        <f aca="false">IF(VLOOKUP(SoilVeg!C76,LU!$A$2:$O$27,15,FALSE())=0,VLOOKUP(A76,Soil!$B$2:$R$14,9,FALSE()),0.000000000001)</f>
        <v>0.000289445188285542</v>
      </c>
      <c r="F76" s="3" t="n">
        <f aca="false">VLOOKUP(A76,Soil!$B$2:$P$17,14,FALSE())</f>
        <v>0.12</v>
      </c>
      <c r="G76" s="3" t="n">
        <f aca="false">VLOOKUP(B76,LU!$B$1:$N$51,6,FALSE())</f>
        <v>1.1</v>
      </c>
      <c r="H76" s="3" t="n">
        <f aca="false">VLOOKUP(B76,LU!$B$1:$N$51,7,FALSE())</f>
        <v>0.4</v>
      </c>
      <c r="I76" s="3" t="n">
        <f aca="false">VLOOKUP(B76,LU!$B$1:$N$51,8,FALSE())</f>
        <v>150</v>
      </c>
      <c r="J76" s="3" t="n">
        <f aca="false">VLOOKUP(A76,Soil!$B$2:$P$17,13,FALSE())</f>
        <v>1.7385</v>
      </c>
      <c r="K76" s="3" t="n">
        <f aca="false">VLOOKUP(B76,LU!$B$1:$N$51,5,FALSE())</f>
        <v>0.275</v>
      </c>
      <c r="L76" s="3" t="n">
        <f aca="false">VLOOKUP(A76,Soil!$B$2:$P$17,15,FALSE())</f>
        <v>0.5613</v>
      </c>
      <c r="M76" s="0" t="n">
        <f aca="false">SoilVeg!G76</f>
        <v>19.4</v>
      </c>
      <c r="N76" s="0" t="n">
        <f aca="false">SoilVeg!H76</f>
        <v>0.248</v>
      </c>
      <c r="O76" s="0" t="n">
        <f aca="false">VLOOKUP(A76,Soil!$B$2:$S$14,18,FALSE())</f>
        <v>0.1</v>
      </c>
    </row>
    <row r="77" customFormat="false" ht="14.25" hidden="false" customHeight="false" outlineLevel="0" collapsed="false">
      <c r="A77" s="1" t="str">
        <f aca="false">SoilVeg!B77</f>
        <v>LSA</v>
      </c>
      <c r="B77" s="1" t="str">
        <f aca="false">SoilVeg!D77</f>
        <v>OP</v>
      </c>
      <c r="C77" s="1" t="str">
        <f aca="false">SoilVeg!A77</f>
        <v>LSAOP</v>
      </c>
      <c r="D77" s="0" t="n">
        <f aca="false">IF(VLOOKUP(SoilVeg!C77,LU!$A$2:$O$27,15,FALSE())=0,VLOOKUP(A77,Soil!$B$2:$R$14,8,FALSE()),0.000000000001)</f>
        <v>1.2094734375E-005</v>
      </c>
      <c r="E77" s="0" t="n">
        <f aca="false">IF(VLOOKUP(SoilVeg!C77,LU!$A$2:$O$27,15,FALSE())=0,VLOOKUP(A77,Soil!$B$2:$R$14,9,FALSE()),0.000000000001)</f>
        <v>0.000522242487502797</v>
      </c>
      <c r="F77" s="3" t="n">
        <f aca="false">VLOOKUP(A77,Soil!$B$2:$P$17,14,FALSE())</f>
        <v>0.016</v>
      </c>
      <c r="G77" s="3" t="n">
        <f aca="false">VLOOKUP(B77,LU!$B$1:$N$51,6,FALSE())</f>
        <v>0.16</v>
      </c>
      <c r="H77" s="3" t="n">
        <f aca="false">VLOOKUP(B77,LU!$B$1:$N$51,7,FALSE())</f>
        <v>0.13</v>
      </c>
      <c r="I77" s="3" t="n">
        <f aca="false">VLOOKUP(B77,LU!$B$1:$N$51,8,FALSE())</f>
        <v>5</v>
      </c>
      <c r="J77" s="3" t="n">
        <f aca="false">VLOOKUP(A77,Soil!$B$2:$P$17,13,FALSE())</f>
        <v>1.8165</v>
      </c>
      <c r="K77" s="3" t="n">
        <f aca="false">VLOOKUP(B77,LU!$B$1:$N$51,5,FALSE())</f>
        <v>0.075</v>
      </c>
      <c r="L77" s="3" t="n">
        <f aca="false">VLOOKUP(A77,Soil!$B$2:$P$17,15,FALSE())</f>
        <v>0.3661</v>
      </c>
      <c r="M77" s="0" t="n">
        <f aca="false">SoilVeg!G77</f>
        <v>9.1</v>
      </c>
      <c r="N77" s="0" t="n">
        <f aca="false">SoilVeg!H77</f>
        <v>0.245</v>
      </c>
      <c r="O77" s="0" t="n">
        <f aca="false">VLOOKUP(A77,Soil!$B$2:$S$14,18,FALSE())</f>
        <v>0.5</v>
      </c>
    </row>
    <row r="78" customFormat="false" ht="14.25" hidden="false" customHeight="false" outlineLevel="0" collapsed="false">
      <c r="A78" s="1" t="str">
        <f aca="false">SoilVeg!B78</f>
        <v>LSA</v>
      </c>
      <c r="B78" s="1" t="str">
        <f aca="false">SoilVeg!D78</f>
        <v>OPTP</v>
      </c>
      <c r="C78" s="1" t="str">
        <f aca="false">SoilVeg!A78</f>
        <v>LSAOPTP</v>
      </c>
      <c r="D78" s="0" t="n">
        <f aca="false">IF(VLOOKUP(SoilVeg!C78,LU!$A$2:$O$27,15,FALSE())=0,VLOOKUP(A78,Soil!$B$2:$R$14,8,FALSE()),0.000000000001)</f>
        <v>1.2094734375E-005</v>
      </c>
      <c r="E78" s="0" t="n">
        <f aca="false">IF(VLOOKUP(SoilVeg!C78,LU!$A$2:$O$27,15,FALSE())=0,VLOOKUP(A78,Soil!$B$2:$R$14,9,FALSE()),0.000000000001)</f>
        <v>0.000522242487502797</v>
      </c>
      <c r="F78" s="3" t="n">
        <f aca="false">VLOOKUP(A78,Soil!$B$2:$P$17,14,FALSE())</f>
        <v>0.016</v>
      </c>
      <c r="G78" s="3" t="n">
        <f aca="false">VLOOKUP(B78,LU!$B$1:$N$51,6,FALSE())</f>
        <v>1.1</v>
      </c>
      <c r="H78" s="3" t="n">
        <f aca="false">VLOOKUP(B78,LU!$B$1:$N$51,7,FALSE())</f>
        <v>0.4</v>
      </c>
      <c r="I78" s="3" t="n">
        <f aca="false">VLOOKUP(B78,LU!$B$1:$N$51,8,FALSE())</f>
        <v>7</v>
      </c>
      <c r="J78" s="0" t="n">
        <v>1.5847</v>
      </c>
      <c r="K78" s="3" t="n">
        <f aca="false">VLOOKUP(B78,LU!$B$1:$N$51,5,FALSE())</f>
        <v>0.275</v>
      </c>
      <c r="L78" s="0" t="n">
        <v>0.48887216</v>
      </c>
      <c r="M78" s="0" t="n">
        <f aca="false">SoilVeg!G78</f>
        <v>18.2</v>
      </c>
      <c r="N78" s="0" t="n">
        <f aca="false">SoilVeg!H78</f>
        <v>0.245</v>
      </c>
      <c r="O78" s="0" t="n">
        <f aca="false">VLOOKUP(A78,Soil!$B$2:$S$14,18,FALSE())</f>
        <v>0.5</v>
      </c>
    </row>
    <row r="79" customFormat="false" ht="14.25" hidden="false" customHeight="false" outlineLevel="0" collapsed="false">
      <c r="A79" s="1" t="str">
        <f aca="false">SoilVeg!B79</f>
        <v>LSA</v>
      </c>
      <c r="B79" s="1" t="str">
        <f aca="false">SoilVeg!D79</f>
        <v>OPSR</v>
      </c>
      <c r="C79" s="1" t="str">
        <f aca="false">SoilVeg!A79</f>
        <v>LSAOPSR</v>
      </c>
      <c r="D79" s="0" t="n">
        <f aca="false">IF(VLOOKUP(SoilVeg!C79,LU!$A$2:$O$27,15,FALSE())=0,VLOOKUP(A79,Soil!$B$2:$R$14,8,FALSE()),0.000000000001)</f>
        <v>1.2094734375E-005</v>
      </c>
      <c r="E79" s="0" t="n">
        <f aca="false">IF(VLOOKUP(SoilVeg!C79,LU!$A$2:$O$27,15,FALSE())=0,VLOOKUP(A79,Soil!$B$2:$R$14,9,FALSE()),0.000000000001)</f>
        <v>0.000522242487502797</v>
      </c>
      <c r="F79" s="3" t="n">
        <f aca="false">VLOOKUP(A79,Soil!$B$2:$P$17,14,FALSE())</f>
        <v>0.016</v>
      </c>
      <c r="G79" s="3" t="n">
        <f aca="false">VLOOKUP(B79,LU!$B$1:$N$51,6,FALSE())</f>
        <v>0.26</v>
      </c>
      <c r="H79" s="3" t="n">
        <f aca="false">VLOOKUP(B79,LU!$B$1:$N$51,7,FALSE())</f>
        <v>0.25</v>
      </c>
      <c r="I79" s="3" t="n">
        <f aca="false">VLOOKUP(B79,LU!$B$1:$N$51,8,FALSE())</f>
        <v>4</v>
      </c>
      <c r="J79" s="0" t="n">
        <v>1.5847</v>
      </c>
      <c r="K79" s="3" t="n">
        <f aca="false">VLOOKUP(B79,LU!$B$1:$N$51,5,FALSE())</f>
        <v>0.06</v>
      </c>
      <c r="L79" s="0" t="n">
        <v>0.48887216</v>
      </c>
      <c r="M79" s="0" t="n">
        <f aca="false">SoilVeg!G79</f>
        <v>7.28</v>
      </c>
      <c r="N79" s="0" t="n">
        <f aca="false">SoilVeg!H79</f>
        <v>0.245</v>
      </c>
      <c r="O79" s="0" t="n">
        <f aca="false">VLOOKUP(A79,Soil!$B$2:$S$14,18,FALSE())</f>
        <v>0.5</v>
      </c>
    </row>
    <row r="80" customFormat="false" ht="14.25" hidden="false" customHeight="false" outlineLevel="0" collapsed="false">
      <c r="A80" s="1" t="str">
        <f aca="false">SoilVeg!B80</f>
        <v>LSA</v>
      </c>
      <c r="B80" s="1" t="str">
        <f aca="false">SoilVeg!D80</f>
        <v>OPUR</v>
      </c>
      <c r="C80" s="1" t="str">
        <f aca="false">SoilVeg!A80</f>
        <v>LSAOPUR</v>
      </c>
      <c r="D80" s="0" t="n">
        <f aca="false">IF(VLOOKUP(SoilVeg!C80,LU!$A$2:$O$27,15,FALSE())=0,VLOOKUP(A80,Soil!$B$2:$R$14,8,FALSE()),0.000000000001)</f>
        <v>1.2094734375E-005</v>
      </c>
      <c r="E80" s="0" t="n">
        <f aca="false">IF(VLOOKUP(SoilVeg!C80,LU!$A$2:$O$27,15,FALSE())=0,VLOOKUP(A80,Soil!$B$2:$R$14,9,FALSE()),0.000000000001)</f>
        <v>0.000522242487502797</v>
      </c>
      <c r="F80" s="3" t="n">
        <f aca="false">VLOOKUP(A80,Soil!$B$2:$P$17,14,FALSE())</f>
        <v>0.016</v>
      </c>
      <c r="G80" s="3" t="n">
        <f aca="false">VLOOKUP(B80,LU!$B$1:$N$51,6,FALSE())</f>
        <v>0.4</v>
      </c>
      <c r="H80" s="3" t="n">
        <f aca="false">VLOOKUP(B80,LU!$B$1:$N$51,7,FALSE())</f>
        <v>0.3</v>
      </c>
      <c r="I80" s="3" t="n">
        <f aca="false">VLOOKUP(B80,LU!$B$1:$N$51,8,FALSE())</f>
        <v>6</v>
      </c>
      <c r="J80" s="3" t="n">
        <f aca="false">VLOOKUP(A80,Soil!$B$2:$P$17,13,FALSE())</f>
        <v>1.8165</v>
      </c>
      <c r="K80" s="3" t="n">
        <f aca="false">VLOOKUP(B80,LU!$B$1:$N$51,5,FALSE())</f>
        <v>0.1</v>
      </c>
      <c r="L80" s="3" t="n">
        <f aca="false">VLOOKUP(A80,Soil!$B$2:$P$17,15,FALSE())</f>
        <v>0.3661</v>
      </c>
      <c r="M80" s="0" t="n">
        <f aca="false">SoilVeg!G80</f>
        <v>9.1</v>
      </c>
      <c r="N80" s="0" t="n">
        <f aca="false">SoilVeg!H80</f>
        <v>0.245</v>
      </c>
      <c r="O80" s="0" t="n">
        <f aca="false">VLOOKUP(A80,Soil!$B$2:$S$14,18,FALSE())</f>
        <v>0.5</v>
      </c>
    </row>
    <row r="81" customFormat="false" ht="14.25" hidden="false" customHeight="false" outlineLevel="0" collapsed="false">
      <c r="A81" s="1" t="str">
        <f aca="false">SoilVeg!B81</f>
        <v>LSA</v>
      </c>
      <c r="B81" s="1" t="str">
        <f aca="false">SoilVeg!D81</f>
        <v>OPU</v>
      </c>
      <c r="C81" s="1" t="str">
        <f aca="false">SoilVeg!A81</f>
        <v>LSAOPU</v>
      </c>
      <c r="D81" s="0" t="n">
        <f aca="false">IF(VLOOKUP(SoilVeg!C81,LU!$A$2:$O$27,15,FALSE())=0,VLOOKUP(A81,Soil!$B$2:$R$14,8,FALSE()),0.000000000001)</f>
        <v>1.2094734375E-005</v>
      </c>
      <c r="E81" s="0" t="n">
        <f aca="false">IF(VLOOKUP(SoilVeg!C81,LU!$A$2:$O$27,15,FALSE())=0,VLOOKUP(A81,Soil!$B$2:$R$14,9,FALSE()),0.000000000001)</f>
        <v>0.000522242487502797</v>
      </c>
      <c r="F81" s="3" t="n">
        <f aca="false">VLOOKUP(A81,Soil!$B$2:$P$17,14,FALSE())</f>
        <v>0.016</v>
      </c>
      <c r="G81" s="3" t="n">
        <f aca="false">VLOOKUP(B81,LU!$B$1:$N$51,6,FALSE())</f>
        <v>0</v>
      </c>
      <c r="H81" s="3" t="n">
        <f aca="false">VLOOKUP(B81,LU!$B$1:$N$51,7,FALSE())</f>
        <v>0</v>
      </c>
      <c r="I81" s="3" t="n">
        <f aca="false">VLOOKUP(B81,LU!$B$1:$N$51,8,FALSE())</f>
        <v>3.5</v>
      </c>
      <c r="J81" s="3" t="n">
        <f aca="false">VLOOKUP(A81,Soil!$B$2:$P$17,13,FALSE())</f>
        <v>1.8165</v>
      </c>
      <c r="K81" s="3" t="n">
        <f aca="false">VLOOKUP(B81,LU!$B$1:$N$51,5,FALSE())</f>
        <v>0.03</v>
      </c>
      <c r="L81" s="3" t="n">
        <f aca="false">VLOOKUP(A81,Soil!$B$2:$P$17,15,FALSE())</f>
        <v>0.3661</v>
      </c>
      <c r="M81" s="0" t="n">
        <f aca="false">SoilVeg!G81</f>
        <v>6.06666666666667</v>
      </c>
      <c r="N81" s="0" t="n">
        <f aca="false">SoilVeg!H81</f>
        <v>0.245</v>
      </c>
      <c r="O81" s="0" t="n">
        <f aca="false">VLOOKUP(A81,Soil!$B$2:$S$14,18,FALSE())</f>
        <v>0.5</v>
      </c>
    </row>
    <row r="82" customFormat="false" ht="14.25" hidden="false" customHeight="false" outlineLevel="0" collapsed="false">
      <c r="A82" s="1" t="str">
        <f aca="false">SoilVeg!B82</f>
        <v>LSA</v>
      </c>
      <c r="B82" s="1" t="str">
        <f aca="false">SoilVeg!D82</f>
        <v>TP</v>
      </c>
      <c r="C82" s="1" t="str">
        <f aca="false">SoilVeg!A82</f>
        <v>LSATP</v>
      </c>
      <c r="D82" s="0" t="n">
        <f aca="false">IF(VLOOKUP(SoilVeg!C82,LU!$A$2:$O$27,15,FALSE())=0,VLOOKUP(A82,Soil!$B$2:$R$14,8,FALSE()),0.000000000001)</f>
        <v>1.2094734375E-005</v>
      </c>
      <c r="E82" s="0" t="n">
        <f aca="false">IF(VLOOKUP(SoilVeg!C82,LU!$A$2:$O$27,15,FALSE())=0,VLOOKUP(A82,Soil!$B$2:$R$14,9,FALSE()),0.000000000001)</f>
        <v>0.000522242487502797</v>
      </c>
      <c r="F82" s="3" t="n">
        <f aca="false">VLOOKUP(A82,Soil!$B$2:$P$17,14,FALSE())</f>
        <v>0.016</v>
      </c>
      <c r="G82" s="3" t="n">
        <f aca="false">VLOOKUP(B82,LU!$B$1:$N$51,6,FALSE())</f>
        <v>1.1</v>
      </c>
      <c r="H82" s="3" t="n">
        <f aca="false">VLOOKUP(B82,LU!$B$1:$N$51,7,FALSE())</f>
        <v>0.4</v>
      </c>
      <c r="I82" s="3" t="n">
        <f aca="false">VLOOKUP(B82,LU!$B$1:$N$51,8,FALSE())</f>
        <v>7</v>
      </c>
      <c r="J82" s="3" t="n">
        <f aca="false">VLOOKUP(A82,Soil!$B$2:$P$17,13,FALSE())</f>
        <v>1.8165</v>
      </c>
      <c r="K82" s="3" t="n">
        <f aca="false">VLOOKUP(B82,LU!$B$1:$N$51,5,FALSE())</f>
        <v>0.275</v>
      </c>
      <c r="L82" s="3" t="n">
        <f aca="false">VLOOKUP(A82,Soil!$B$2:$P$17,15,FALSE())</f>
        <v>0.3661</v>
      </c>
      <c r="M82" s="0" t="n">
        <f aca="false">SoilVeg!G82</f>
        <v>18.2</v>
      </c>
      <c r="N82" s="0" t="n">
        <f aca="false">SoilVeg!H82</f>
        <v>0.245</v>
      </c>
      <c r="O82" s="0" t="n">
        <f aca="false">VLOOKUP(A82,Soil!$B$2:$S$14,18,FALSE())</f>
        <v>0.5</v>
      </c>
    </row>
    <row r="83" customFormat="false" ht="14.25" hidden="false" customHeight="false" outlineLevel="0" collapsed="false">
      <c r="A83" s="1" t="str">
        <f aca="false">SoilVeg!B83</f>
        <v>LSA</v>
      </c>
      <c r="B83" s="1" t="str">
        <f aca="false">SoilVeg!D83</f>
        <v>LP</v>
      </c>
      <c r="C83" s="1" t="str">
        <f aca="false">SoilVeg!A83</f>
        <v>LSALP</v>
      </c>
      <c r="D83" s="0" t="n">
        <f aca="false">IF(VLOOKUP(SoilVeg!C83,LU!$A$2:$O$27,15,FALSE())=0,VLOOKUP(A83,Soil!$B$2:$R$14,8,FALSE()),0.000000000001)</f>
        <v>1.2094734375E-005</v>
      </c>
      <c r="E83" s="0" t="n">
        <f aca="false">IF(VLOOKUP(SoilVeg!C83,LU!$A$2:$O$27,15,FALSE())=0,VLOOKUP(A83,Soil!$B$2:$R$14,9,FALSE()),0.000000000001)</f>
        <v>0.000522242487502797</v>
      </c>
      <c r="F83" s="3" t="n">
        <f aca="false">VLOOKUP(A83,Soil!$B$2:$P$17,14,FALSE())</f>
        <v>0.016</v>
      </c>
      <c r="G83" s="3" t="n">
        <f aca="false">VLOOKUP(B83,LU!$B$1:$N$51,6,FALSE())</f>
        <v>3</v>
      </c>
      <c r="H83" s="3" t="n">
        <f aca="false">VLOOKUP(B83,LU!$B$1:$N$51,7,FALSE())</f>
        <v>0.62272727273</v>
      </c>
      <c r="I83" s="3" t="n">
        <f aca="false">VLOOKUP(B83,LU!$B$1:$N$51,8,FALSE())</f>
        <v>9.45454545455</v>
      </c>
      <c r="J83" s="3" t="n">
        <f aca="false">VLOOKUP(A83,Soil!$B$2:$P$17,13,FALSE())</f>
        <v>1.8165</v>
      </c>
      <c r="K83" s="3" t="n">
        <f aca="false">VLOOKUP(B83,LU!$B$1:$N$51,5,FALSE())</f>
        <v>0.4</v>
      </c>
      <c r="L83" s="3" t="n">
        <f aca="false">VLOOKUP(A83,Soil!$B$2:$P$17,15,FALSE())</f>
        <v>0.3661</v>
      </c>
      <c r="M83" s="0" t="n">
        <f aca="false">SoilVeg!G83</f>
        <v>18.2</v>
      </c>
      <c r="N83" s="0" t="n">
        <f aca="false">SoilVeg!H83</f>
        <v>0.245</v>
      </c>
      <c r="O83" s="0" t="n">
        <f aca="false">VLOOKUP(A83,Soil!$B$2:$S$14,18,FALSE())</f>
        <v>0.5</v>
      </c>
    </row>
    <row r="84" customFormat="false" ht="14.25" hidden="false" customHeight="false" outlineLevel="0" collapsed="false">
      <c r="A84" s="1" t="str">
        <f aca="false">SoilVeg!B84</f>
        <v>LSA</v>
      </c>
      <c r="B84" s="1" t="str">
        <f aca="false">SoilVeg!D84</f>
        <v>LPL</v>
      </c>
      <c r="C84" s="1" t="str">
        <f aca="false">SoilVeg!A84</f>
        <v>LSALPL</v>
      </c>
      <c r="D84" s="0" t="n">
        <f aca="false">IF(VLOOKUP(SoilVeg!C84,LU!$A$2:$O$27,15,FALSE())=0,VLOOKUP(A84,Soil!$B$2:$R$14,8,FALSE()),0.000000000001)</f>
        <v>1.2094734375E-005</v>
      </c>
      <c r="E84" s="0" t="n">
        <f aca="false">IF(VLOOKUP(SoilVeg!C84,LU!$A$2:$O$27,15,FALSE())=0,VLOOKUP(A84,Soil!$B$2:$R$14,9,FALSE()),0.000000000001)</f>
        <v>0.000522242487502797</v>
      </c>
      <c r="F84" s="3" t="n">
        <f aca="false">VLOOKUP(A84,Soil!$B$2:$P$17,14,FALSE())</f>
        <v>0.016</v>
      </c>
      <c r="G84" s="3" t="n">
        <f aca="false">VLOOKUP(B84,LU!$B$1:$N$51,6,FALSE())</f>
        <v>4</v>
      </c>
      <c r="H84" s="3" t="n">
        <f aca="false">VLOOKUP(B84,LU!$B$1:$N$51,7,FALSE())</f>
        <v>0.62272727273</v>
      </c>
      <c r="I84" s="3" t="n">
        <f aca="false">VLOOKUP(B84,LU!$B$1:$N$51,8,FALSE())</f>
        <v>10.5</v>
      </c>
      <c r="J84" s="3" t="n">
        <f aca="false">VLOOKUP(A84,Soil!$B$2:$P$17,13,FALSE())</f>
        <v>1.8165</v>
      </c>
      <c r="K84" s="3" t="n">
        <f aca="false">VLOOKUP(B84,LU!$B$1:$N$51,5,FALSE())</f>
        <v>0.6</v>
      </c>
      <c r="L84" s="3" t="n">
        <f aca="false">VLOOKUP(A84,Soil!$B$2:$P$17,15,FALSE())</f>
        <v>0.3661</v>
      </c>
      <c r="M84" s="0" t="n">
        <f aca="false">SoilVeg!G84</f>
        <v>18.2</v>
      </c>
      <c r="N84" s="0" t="n">
        <f aca="false">SoilVeg!H84</f>
        <v>0.245</v>
      </c>
      <c r="O84" s="0" t="n">
        <f aca="false">VLOOKUP(A84,Soil!$B$2:$S$14,18,FALSE())</f>
        <v>0.5</v>
      </c>
    </row>
    <row r="85" customFormat="false" ht="14.25" hidden="false" customHeight="false" outlineLevel="0" collapsed="false">
      <c r="A85" s="1" t="str">
        <f aca="false">SoilVeg!B85</f>
        <v>LSA</v>
      </c>
      <c r="B85" s="1" t="str">
        <f aca="false">SoilVeg!D85</f>
        <v>LPJ</v>
      </c>
      <c r="C85" s="1" t="str">
        <f aca="false">SoilVeg!A85</f>
        <v>LSALPJ</v>
      </c>
      <c r="D85" s="0" t="n">
        <f aca="false">IF(VLOOKUP(SoilVeg!C85,LU!$A$2:$O$27,15,FALSE())=0,VLOOKUP(A85,Soil!$B$2:$R$14,8,FALSE()),0.000000000001)</f>
        <v>1.2094734375E-005</v>
      </c>
      <c r="E85" s="0" t="n">
        <f aca="false">IF(VLOOKUP(SoilVeg!C85,LU!$A$2:$O$27,15,FALSE())=0,VLOOKUP(A85,Soil!$B$2:$R$14,9,FALSE()),0.000000000001)</f>
        <v>0.000522242487502797</v>
      </c>
      <c r="F85" s="3" t="n">
        <f aca="false">VLOOKUP(A85,Soil!$B$2:$P$17,14,FALSE())</f>
        <v>0.016</v>
      </c>
      <c r="G85" s="3" t="n">
        <f aca="false">VLOOKUP(B85,LU!$B$1:$N$51,6,FALSE())</f>
        <v>3</v>
      </c>
      <c r="H85" s="3" t="n">
        <f aca="false">VLOOKUP(B85,LU!$B$1:$N$51,7,FALSE())</f>
        <v>0.62272727273</v>
      </c>
      <c r="I85" s="3" t="n">
        <f aca="false">VLOOKUP(B85,LU!$B$1:$N$51,8,FALSE())</f>
        <v>6.5</v>
      </c>
      <c r="J85" s="0" t="n">
        <v>1.5847</v>
      </c>
      <c r="K85" s="3" t="n">
        <f aca="false">VLOOKUP(B85,LU!$B$1:$N$51,5,FALSE())</f>
        <v>0.35</v>
      </c>
      <c r="L85" s="0" t="n">
        <v>0.48887216</v>
      </c>
      <c r="M85" s="0" t="n">
        <f aca="false">SoilVeg!G85</f>
        <v>18.2</v>
      </c>
      <c r="N85" s="0" t="n">
        <f aca="false">SoilVeg!H85</f>
        <v>0.245</v>
      </c>
      <c r="O85" s="0" t="n">
        <f aca="false">VLOOKUP(A85,Soil!$B$2:$S$14,18,FALSE())</f>
        <v>0.5</v>
      </c>
    </row>
    <row r="86" customFormat="false" ht="14.25" hidden="false" customHeight="false" outlineLevel="0" collapsed="false">
      <c r="A86" s="1" t="str">
        <f aca="false">SoilVeg!B86</f>
        <v>LSA</v>
      </c>
      <c r="B86" s="1" t="str">
        <f aca="false">SoilVeg!D86</f>
        <v>LPS</v>
      </c>
      <c r="C86" s="1" t="str">
        <f aca="false">SoilVeg!A86</f>
        <v>LSALPS</v>
      </c>
      <c r="D86" s="0" t="n">
        <f aca="false">IF(VLOOKUP(SoilVeg!C86,LU!$A$2:$O$27,15,FALSE())=0,VLOOKUP(A86,Soil!$B$2:$R$14,8,FALSE()),0.000000000001)</f>
        <v>1.2094734375E-005</v>
      </c>
      <c r="E86" s="0" t="n">
        <f aca="false">IF(VLOOKUP(SoilVeg!C86,LU!$A$2:$O$27,15,FALSE())=0,VLOOKUP(A86,Soil!$B$2:$R$14,9,FALSE()),0.000000000001)</f>
        <v>0.000522242487502797</v>
      </c>
      <c r="F86" s="3" t="n">
        <f aca="false">VLOOKUP(A86,Soil!$B$2:$P$17,14,FALSE())</f>
        <v>0.016</v>
      </c>
      <c r="G86" s="3" t="n">
        <f aca="false">VLOOKUP(B86,LU!$B$1:$N$51,6,FALSE())</f>
        <v>4.5</v>
      </c>
      <c r="H86" s="3" t="n">
        <f aca="false">VLOOKUP(B86,LU!$B$1:$N$51,7,FALSE())</f>
        <v>0.8</v>
      </c>
      <c r="I86" s="3" t="n">
        <f aca="false">VLOOKUP(B86,LU!$B$1:$N$51,8,FALSE())</f>
        <v>15</v>
      </c>
      <c r="J86" s="0" t="n">
        <v>1.5847</v>
      </c>
      <c r="K86" s="3" t="n">
        <f aca="false">VLOOKUP(B86,LU!$B$1:$N$51,5,FALSE())</f>
        <v>0.8</v>
      </c>
      <c r="L86" s="0" t="n">
        <v>0.48887216</v>
      </c>
      <c r="M86" s="0" t="n">
        <f aca="false">SoilVeg!G86</f>
        <v>18.2</v>
      </c>
      <c r="N86" s="0" t="n">
        <f aca="false">SoilVeg!H86</f>
        <v>0.245</v>
      </c>
      <c r="O86" s="0" t="n">
        <f aca="false">VLOOKUP(A86,Soil!$B$2:$S$14,18,FALSE())</f>
        <v>0.5</v>
      </c>
    </row>
    <row r="87" customFormat="false" ht="14.25" hidden="false" customHeight="false" outlineLevel="0" collapsed="false">
      <c r="A87" s="1" t="str">
        <f aca="false">SoilVeg!B87</f>
        <v>LSA</v>
      </c>
      <c r="B87" s="1" t="str">
        <f aca="false">SoilVeg!D87</f>
        <v>LPK</v>
      </c>
      <c r="C87" s="1" t="str">
        <f aca="false">SoilVeg!A87</f>
        <v>LSALPK</v>
      </c>
      <c r="D87" s="0" t="n">
        <f aca="false">IF(VLOOKUP(SoilVeg!C87,LU!$A$2:$O$27,15,FALSE())=0,VLOOKUP(A87,Soil!$B$2:$R$14,8,FALSE()),0.000000000001)</f>
        <v>1.2094734375E-005</v>
      </c>
      <c r="E87" s="0" t="n">
        <f aca="false">IF(VLOOKUP(SoilVeg!C87,LU!$A$2:$O$27,15,FALSE())=0,VLOOKUP(A87,Soil!$B$2:$R$14,9,FALSE()),0.000000000001)</f>
        <v>0.000522242487502797</v>
      </c>
      <c r="F87" s="3" t="n">
        <f aca="false">VLOOKUP(A87,Soil!$B$2:$P$17,14,FALSE())</f>
        <v>0.016</v>
      </c>
      <c r="G87" s="3" t="n">
        <f aca="false">VLOOKUP(B87,LU!$B$1:$N$51,6,FALSE())</f>
        <v>3</v>
      </c>
      <c r="H87" s="3" t="n">
        <f aca="false">VLOOKUP(B87,LU!$B$1:$N$51,7,FALSE())</f>
        <v>0.6</v>
      </c>
      <c r="I87" s="3" t="n">
        <f aca="false">VLOOKUP(B87,LU!$B$1:$N$51,8,FALSE())</f>
        <v>15</v>
      </c>
      <c r="J87" s="3" t="n">
        <f aca="false">VLOOKUP(A87,Soil!$B$2:$P$17,13,FALSE())</f>
        <v>1.8165</v>
      </c>
      <c r="K87" s="3" t="n">
        <f aca="false">VLOOKUP(B87,LU!$B$1:$N$51,5,FALSE())</f>
        <v>0.8</v>
      </c>
      <c r="L87" s="3" t="n">
        <f aca="false">VLOOKUP(A87,Soil!$B$2:$P$17,15,FALSE())</f>
        <v>0.3661</v>
      </c>
      <c r="M87" s="0" t="n">
        <f aca="false">SoilVeg!G87</f>
        <v>18.2</v>
      </c>
      <c r="N87" s="0" t="n">
        <f aca="false">SoilVeg!H87</f>
        <v>0.245</v>
      </c>
      <c r="O87" s="0" t="n">
        <f aca="false">VLOOKUP(A87,Soil!$B$2:$S$14,18,FALSE())</f>
        <v>0.5</v>
      </c>
    </row>
    <row r="88" customFormat="false" ht="14.25" hidden="false" customHeight="false" outlineLevel="0" collapsed="false">
      <c r="A88" s="1" t="str">
        <f aca="false">SoilVeg!B88</f>
        <v>LSA</v>
      </c>
      <c r="B88" s="1" t="str">
        <f aca="false">SoilVeg!D88</f>
        <v>AZP</v>
      </c>
      <c r="C88" s="1" t="str">
        <f aca="false">SoilVeg!A88</f>
        <v>LSAAZP</v>
      </c>
      <c r="D88" s="0" t="n">
        <f aca="false">IF(VLOOKUP(SoilVeg!C88,LU!$A$2:$O$27,15,FALSE())=0,VLOOKUP(A88,Soil!$B$2:$R$14,8,FALSE()),0.000000000001)</f>
        <v>1E-012</v>
      </c>
      <c r="E88" s="0" t="n">
        <f aca="false">IF(VLOOKUP(SoilVeg!C88,LU!$A$2:$O$27,15,FALSE())=0,VLOOKUP(A88,Soil!$B$2:$R$14,9,FALSE()),0.000000000001)</f>
        <v>1E-012</v>
      </c>
      <c r="F88" s="3" t="n">
        <f aca="false">VLOOKUP(A88,Soil!$B$2:$P$17,14,FALSE())</f>
        <v>0.016</v>
      </c>
      <c r="G88" s="3" t="n">
        <f aca="false">VLOOKUP(B88,LU!$B$1:$N$51,6,FALSE())</f>
        <v>0</v>
      </c>
      <c r="H88" s="3" t="n">
        <f aca="false">VLOOKUP(B88,LU!$B$1:$N$51,7,FALSE())</f>
        <v>0</v>
      </c>
      <c r="I88" s="3" t="n">
        <f aca="false">VLOOKUP(B88,LU!$B$1:$N$51,8,FALSE())</f>
        <v>2.5</v>
      </c>
      <c r="J88" s="3" t="n">
        <f aca="false">VLOOKUP(A88,Soil!$B$2:$P$17,13,FALSE())</f>
        <v>1.8165</v>
      </c>
      <c r="K88" s="3" t="n">
        <f aca="false">VLOOKUP(B88,LU!$B$1:$N$51,5,FALSE())</f>
        <v>0.05</v>
      </c>
      <c r="L88" s="3" t="n">
        <f aca="false">VLOOKUP(A88,Soil!$B$2:$P$17,15,FALSE())</f>
        <v>0.3661</v>
      </c>
      <c r="M88" s="0" t="n">
        <f aca="false">SoilVeg!G88</f>
        <v>100</v>
      </c>
      <c r="N88" s="0" t="n">
        <f aca="false">SoilVeg!H88</f>
        <v>1</v>
      </c>
      <c r="O88" s="0" t="n">
        <f aca="false">VLOOKUP(A88,Soil!$B$2:$S$14,18,FALSE())</f>
        <v>0.5</v>
      </c>
    </row>
    <row r="89" customFormat="false" ht="14.25" hidden="false" customHeight="false" outlineLevel="0" collapsed="false">
      <c r="A89" s="1" t="str">
        <f aca="false">SoilVeg!B89</f>
        <v>LSA</v>
      </c>
      <c r="B89" s="1" t="str">
        <f aca="false">SoilVeg!D89</f>
        <v>AZPN</v>
      </c>
      <c r="C89" s="1" t="str">
        <f aca="false">SoilVeg!A89</f>
        <v>LSAAZPN</v>
      </c>
      <c r="D89" s="0" t="n">
        <f aca="false">IF(VLOOKUP(SoilVeg!C89,LU!$A$2:$O$27,15,FALSE())=0,VLOOKUP(A89,Soil!$B$2:$R$14,8,FALSE()),0.000000000001)</f>
        <v>1E-012</v>
      </c>
      <c r="E89" s="0" t="n">
        <f aca="false">IF(VLOOKUP(SoilVeg!C89,LU!$A$2:$O$27,15,FALSE())=0,VLOOKUP(A89,Soil!$B$2:$R$14,9,FALSE()),0.000000000001)</f>
        <v>1E-012</v>
      </c>
      <c r="F89" s="3" t="n">
        <f aca="false">VLOOKUP(A89,Soil!$B$2:$P$17,14,FALSE())</f>
        <v>0.016</v>
      </c>
      <c r="G89" s="3" t="n">
        <f aca="false">VLOOKUP(B89,LU!$B$1:$N$51,6,FALSE())</f>
        <v>0</v>
      </c>
      <c r="H89" s="3" t="n">
        <f aca="false">VLOOKUP(B89,LU!$B$1:$N$51,7,FALSE())</f>
        <v>0</v>
      </c>
      <c r="I89" s="3" t="n">
        <f aca="false">VLOOKUP(B89,LU!$B$1:$N$51,8,FALSE())</f>
        <v>0</v>
      </c>
      <c r="J89" s="3" t="n">
        <f aca="false">VLOOKUP(A89,Soil!$B$2:$P$17,13,FALSE())</f>
        <v>1.8165</v>
      </c>
      <c r="K89" s="3" t="n">
        <f aca="false">VLOOKUP(B89,LU!$B$1:$N$51,5,FALSE())</f>
        <v>0.01</v>
      </c>
      <c r="L89" s="3" t="n">
        <f aca="false">VLOOKUP(A89,Soil!$B$2:$P$17,15,FALSE())</f>
        <v>0.3661</v>
      </c>
      <c r="M89" s="0" t="n">
        <f aca="false">SoilVeg!G89</f>
        <v>100</v>
      </c>
      <c r="N89" s="0" t="n">
        <f aca="false">SoilVeg!H89</f>
        <v>1</v>
      </c>
      <c r="O89" s="0" t="n">
        <f aca="false">VLOOKUP(A89,Soil!$B$2:$S$14,18,FALSE())</f>
        <v>0.5</v>
      </c>
    </row>
    <row r="90" customFormat="false" ht="14.25" hidden="false" customHeight="false" outlineLevel="0" collapsed="false">
      <c r="A90" s="1" t="str">
        <f aca="false">SoilVeg!B90</f>
        <v>LSA</v>
      </c>
      <c r="B90" s="1" t="str">
        <f aca="false">SoilVeg!D90</f>
        <v>AZPPL</v>
      </c>
      <c r="C90" s="1" t="str">
        <f aca="false">SoilVeg!A90</f>
        <v>LSAAZPPL</v>
      </c>
      <c r="D90" s="0" t="n">
        <f aca="false">IF(VLOOKUP(SoilVeg!C90,LU!$A$2:$O$27,15,FALSE())=0,VLOOKUP(A90,Soil!$B$2:$R$14,8,FALSE()),0.000000000001)</f>
        <v>1.2094734375E-005</v>
      </c>
      <c r="E90" s="0" t="n">
        <f aca="false">IF(VLOOKUP(SoilVeg!C90,LU!$A$2:$O$27,15,FALSE())=0,VLOOKUP(A90,Soil!$B$2:$R$14,9,FALSE()),0.000000000001)</f>
        <v>0.000522242487502797</v>
      </c>
      <c r="F90" s="3" t="n">
        <f aca="false">VLOOKUP(A90,Soil!$B$2:$P$17,14,FALSE())</f>
        <v>0.016</v>
      </c>
      <c r="G90" s="3" t="n">
        <f aca="false">VLOOKUP(B90,LU!$B$1:$N$51,6,FALSE())</f>
        <v>0</v>
      </c>
      <c r="H90" s="3" t="n">
        <f aca="false">VLOOKUP(B90,LU!$B$1:$N$51,7,FALSE())</f>
        <v>0</v>
      </c>
      <c r="I90" s="3" t="n">
        <f aca="false">VLOOKUP(B90,LU!$B$1:$N$51,8,FALSE())</f>
        <v>2.5</v>
      </c>
      <c r="J90" s="3" t="n">
        <f aca="false">VLOOKUP(A90,Soil!$B$2:$P$17,13,FALSE())</f>
        <v>1.8165</v>
      </c>
      <c r="K90" s="3" t="n">
        <f aca="false">VLOOKUP(B90,LU!$B$1:$N$51,5,FALSE())</f>
        <v>0.02</v>
      </c>
      <c r="L90" s="3" t="n">
        <f aca="false">VLOOKUP(A90,Soil!$B$2:$P$17,15,FALSE())</f>
        <v>0.3661</v>
      </c>
      <c r="M90" s="0" t="n">
        <f aca="false">SoilVeg!G90</f>
        <v>0.182</v>
      </c>
      <c r="N90" s="0" t="n">
        <f aca="false">SoilVeg!H90</f>
        <v>0.245</v>
      </c>
      <c r="O90" s="0" t="n">
        <f aca="false">VLOOKUP(A90,Soil!$B$2:$S$14,18,FALSE())</f>
        <v>0.5</v>
      </c>
    </row>
    <row r="91" customFormat="false" ht="14.25" hidden="false" customHeight="false" outlineLevel="0" collapsed="false">
      <c r="A91" s="1" t="str">
        <f aca="false">SoilVeg!B91</f>
        <v>LSA</v>
      </c>
      <c r="B91" s="1" t="str">
        <f aca="false">SoilVeg!D91</f>
        <v>AZPP</v>
      </c>
      <c r="C91" s="1" t="str">
        <f aca="false">SoilVeg!A91</f>
        <v>LSAAZPP</v>
      </c>
      <c r="D91" s="0" t="n">
        <f aca="false">IF(VLOOKUP(SoilVeg!C91,LU!$A$2:$O$27,15,FALSE())=0,VLOOKUP(A91,Soil!$B$2:$R$14,8,FALSE()),0.000000000001)</f>
        <v>1.2094734375E-005</v>
      </c>
      <c r="E91" s="0" t="n">
        <f aca="false">IF(VLOOKUP(SoilVeg!C91,LU!$A$2:$O$27,15,FALSE())=0,VLOOKUP(A91,Soil!$B$2:$R$14,9,FALSE()),0.000000000001)</f>
        <v>0.000522242487502797</v>
      </c>
      <c r="F91" s="3" t="n">
        <f aca="false">VLOOKUP(A91,Soil!$B$2:$P$17,14,FALSE())</f>
        <v>0.016</v>
      </c>
      <c r="G91" s="3" t="n">
        <f aca="false">VLOOKUP(B91,LU!$B$1:$N$51,6,FALSE())</f>
        <v>0</v>
      </c>
      <c r="H91" s="3" t="n">
        <f aca="false">VLOOKUP(B91,LU!$B$1:$N$51,7,FALSE())</f>
        <v>0</v>
      </c>
      <c r="I91" s="3" t="n">
        <f aca="false">VLOOKUP(B91,LU!$B$1:$N$51,8,FALSE())</f>
        <v>7</v>
      </c>
      <c r="J91" s="3" t="n">
        <f aca="false">VLOOKUP(A91,Soil!$B$2:$P$17,13,FALSE())</f>
        <v>1.8165</v>
      </c>
      <c r="K91" s="3" t="n">
        <f aca="false">VLOOKUP(B91,LU!$B$1:$N$51,5,FALSE())</f>
        <v>0.1</v>
      </c>
      <c r="L91" s="3" t="n">
        <f aca="false">VLOOKUP(A91,Soil!$B$2:$P$17,15,FALSE())</f>
        <v>0.3661</v>
      </c>
      <c r="M91" s="0" t="n">
        <f aca="false">SoilVeg!G91</f>
        <v>18.2</v>
      </c>
      <c r="N91" s="0" t="n">
        <f aca="false">SoilVeg!H91</f>
        <v>0.245</v>
      </c>
      <c r="O91" s="0" t="n">
        <f aca="false">VLOOKUP(A91,Soil!$B$2:$S$14,18,FALSE())</f>
        <v>0.5</v>
      </c>
    </row>
    <row r="92" customFormat="false" ht="14.25" hidden="false" customHeight="false" outlineLevel="0" collapsed="false">
      <c r="A92" s="1" t="str">
        <f aca="false">SoilVeg!B92</f>
        <v>LSA</v>
      </c>
      <c r="B92" s="1" t="str">
        <f aca="false">SoilVeg!D92</f>
        <v>ETK</v>
      </c>
      <c r="C92" s="1" t="str">
        <f aca="false">SoilVeg!A92</f>
        <v>LSAETK</v>
      </c>
      <c r="D92" s="0" t="n">
        <f aca="false">IF(VLOOKUP(SoilVeg!C92,LU!$A$2:$O$27,15,FALSE())=0,VLOOKUP(A92,Soil!$B$2:$R$14,8,FALSE()),0.000000000001)</f>
        <v>1.2094734375E-005</v>
      </c>
      <c r="E92" s="0" t="n">
        <f aca="false">IF(VLOOKUP(SoilVeg!C92,LU!$A$2:$O$27,15,FALSE())=0,VLOOKUP(A92,Soil!$B$2:$R$14,9,FALSE()),0.000000000001)</f>
        <v>0.000522242487502797</v>
      </c>
      <c r="F92" s="3" t="n">
        <f aca="false">VLOOKUP(A92,Soil!$B$2:$P$17,14,FALSE())</f>
        <v>0.016</v>
      </c>
      <c r="G92" s="3" t="n">
        <f aca="false">VLOOKUP(B92,LU!$B$1:$N$51,6,FALSE())</f>
        <v>1.4</v>
      </c>
      <c r="H92" s="3" t="n">
        <f aca="false">VLOOKUP(B92,LU!$B$1:$N$51,7,FALSE())</f>
        <v>0.65</v>
      </c>
      <c r="I92" s="3" t="n">
        <f aca="false">VLOOKUP(B92,LU!$B$1:$N$51,8,FALSE())</f>
        <v>8</v>
      </c>
      <c r="J92" s="3" t="n">
        <f aca="false">VLOOKUP(A92,Soil!$B$2:$P$17,13,FALSE())</f>
        <v>1.8165</v>
      </c>
      <c r="K92" s="3" t="n">
        <f aca="false">VLOOKUP(B92,LU!$B$1:$N$51,5,FALSE())</f>
        <v>0.35</v>
      </c>
      <c r="L92" s="3" t="n">
        <f aca="false">VLOOKUP(A92,Soil!$B$2:$P$17,15,FALSE())</f>
        <v>0.3661</v>
      </c>
      <c r="M92" s="0" t="n">
        <f aca="false">SoilVeg!G92</f>
        <v>18.2</v>
      </c>
      <c r="N92" s="0" t="n">
        <f aca="false">SoilVeg!H92</f>
        <v>0.245</v>
      </c>
      <c r="O92" s="0" t="n">
        <f aca="false">VLOOKUP(A92,Soil!$B$2:$S$14,18,FALSE())</f>
        <v>0.5</v>
      </c>
    </row>
    <row r="93" customFormat="false" ht="14.25" hidden="false" customHeight="false" outlineLevel="0" collapsed="false">
      <c r="A93" s="1" t="str">
        <f aca="false">SoilVeg!B93</f>
        <v>LSA</v>
      </c>
      <c r="B93" s="1" t="str">
        <f aca="false">SoilVeg!D93</f>
        <v>ETK1</v>
      </c>
      <c r="C93" s="1" t="str">
        <f aca="false">SoilVeg!A93</f>
        <v>LSAETK1</v>
      </c>
      <c r="D93" s="0" t="n">
        <f aca="false">IF(VLOOKUP(SoilVeg!C93,LU!$A$2:$O$27,15,FALSE())=0,VLOOKUP(A93,Soil!$B$2:$R$14,8,FALSE()),0.000000000001)</f>
        <v>1.2094734375E-005</v>
      </c>
      <c r="E93" s="0" t="n">
        <f aca="false">IF(VLOOKUP(SoilVeg!C93,LU!$A$2:$O$27,15,FALSE())=0,VLOOKUP(A93,Soil!$B$2:$R$14,9,FALSE()),0.000000000001)</f>
        <v>0.000522242487502797</v>
      </c>
      <c r="F93" s="3" t="n">
        <f aca="false">VLOOKUP(A93,Soil!$B$2:$P$17,14,FALSE())</f>
        <v>0.016</v>
      </c>
      <c r="G93" s="3" t="n">
        <f aca="false">VLOOKUP(B93,LU!$B$1:$N$51,6,FALSE())</f>
        <v>1</v>
      </c>
      <c r="H93" s="3" t="n">
        <f aca="false">VLOOKUP(B93,LU!$B$1:$N$51,7,FALSE())</f>
        <v>0.4</v>
      </c>
      <c r="I93" s="3" t="n">
        <f aca="false">VLOOKUP(B93,LU!$B$1:$N$51,8,FALSE())</f>
        <v>5</v>
      </c>
      <c r="J93" s="3" t="n">
        <f aca="false">VLOOKUP(A93,Soil!$B$2:$P$17,13,FALSE())</f>
        <v>1.8165</v>
      </c>
      <c r="K93" s="3" t="n">
        <f aca="false">VLOOKUP(B93,LU!$B$1:$N$51,5,FALSE())</f>
        <v>0.15</v>
      </c>
      <c r="L93" s="3" t="n">
        <f aca="false">VLOOKUP(A93,Soil!$B$2:$P$17,15,FALSE())</f>
        <v>0.3661</v>
      </c>
      <c r="M93" s="0" t="n">
        <f aca="false">SoilVeg!G93</f>
        <v>18.2</v>
      </c>
      <c r="N93" s="0" t="n">
        <f aca="false">SoilVeg!H93</f>
        <v>0.245</v>
      </c>
      <c r="O93" s="0" t="n">
        <f aca="false">VLOOKUP(A93,Soil!$B$2:$S$14,18,FALSE())</f>
        <v>0.5</v>
      </c>
    </row>
    <row r="94" customFormat="false" ht="14.25" hidden="false" customHeight="false" outlineLevel="0" collapsed="false">
      <c r="A94" s="1" t="str">
        <f aca="false">SoilVeg!B94</f>
        <v>LSA</v>
      </c>
      <c r="B94" s="1" t="str">
        <f aca="false">SoilVeg!D94</f>
        <v>ETK2</v>
      </c>
      <c r="C94" s="1" t="str">
        <f aca="false">SoilVeg!A94</f>
        <v>LSAETK2</v>
      </c>
      <c r="D94" s="0" t="n">
        <f aca="false">IF(VLOOKUP(SoilVeg!C94,LU!$A$2:$O$27,15,FALSE())=0,VLOOKUP(A94,Soil!$B$2:$R$14,8,FALSE()),0.000000000001)</f>
        <v>1.2094734375E-005</v>
      </c>
      <c r="E94" s="0" t="n">
        <f aca="false">IF(VLOOKUP(SoilVeg!C94,LU!$A$2:$O$27,15,FALSE())=0,VLOOKUP(A94,Soil!$B$2:$R$14,9,FALSE()),0.000000000001)</f>
        <v>0.000522242487502797</v>
      </c>
      <c r="F94" s="3" t="n">
        <f aca="false">VLOOKUP(A94,Soil!$B$2:$P$17,14,FALSE())</f>
        <v>0.016</v>
      </c>
      <c r="G94" s="3" t="n">
        <f aca="false">VLOOKUP(B94,LU!$B$1:$N$51,6,FALSE())</f>
        <v>1.1</v>
      </c>
      <c r="H94" s="3" t="n">
        <f aca="false">VLOOKUP(B94,LU!$B$1:$N$51,7,FALSE())</f>
        <v>0.4</v>
      </c>
      <c r="I94" s="3" t="n">
        <f aca="false">VLOOKUP(B94,LU!$B$1:$N$51,8,FALSE())</f>
        <v>7</v>
      </c>
      <c r="J94" s="3" t="n">
        <f aca="false">VLOOKUP(A94,Soil!$B$2:$P$17,13,FALSE())</f>
        <v>1.8165</v>
      </c>
      <c r="K94" s="3" t="n">
        <f aca="false">VLOOKUP(B94,LU!$B$1:$N$51,5,FALSE())</f>
        <v>0.35</v>
      </c>
      <c r="L94" s="3" t="n">
        <f aca="false">VLOOKUP(A94,Soil!$B$2:$P$17,15,FALSE())</f>
        <v>0.3661</v>
      </c>
      <c r="M94" s="0" t="n">
        <f aca="false">SoilVeg!G94</f>
        <v>18.2</v>
      </c>
      <c r="N94" s="0" t="n">
        <f aca="false">SoilVeg!H94</f>
        <v>0.245</v>
      </c>
      <c r="O94" s="0" t="n">
        <f aca="false">VLOOKUP(A94,Soil!$B$2:$S$14,18,FALSE())</f>
        <v>0.5</v>
      </c>
    </row>
    <row r="95" customFormat="false" ht="14.25" hidden="false" customHeight="false" outlineLevel="0" collapsed="false">
      <c r="A95" s="1" t="str">
        <f aca="false">SoilVeg!B95</f>
        <v>LSA</v>
      </c>
      <c r="B95" s="1" t="str">
        <f aca="false">SoilVeg!D95</f>
        <v>ETK3</v>
      </c>
      <c r="C95" s="1" t="str">
        <f aca="false">SoilVeg!A95</f>
        <v>LSAETK3</v>
      </c>
      <c r="D95" s="0" t="n">
        <f aca="false">IF(VLOOKUP(SoilVeg!C95,LU!$A$2:$O$27,15,FALSE())=0,VLOOKUP(A95,Soil!$B$2:$R$14,8,FALSE()),0.000000000001)</f>
        <v>1.2094734375E-005</v>
      </c>
      <c r="E95" s="0" t="n">
        <f aca="false">IF(VLOOKUP(SoilVeg!C95,LU!$A$2:$O$27,15,FALSE())=0,VLOOKUP(A95,Soil!$B$2:$R$14,9,FALSE()),0.000000000001)</f>
        <v>0.000522242487502797</v>
      </c>
      <c r="F95" s="3" t="n">
        <f aca="false">VLOOKUP(A95,Soil!$B$2:$P$17,14,FALSE())</f>
        <v>0.016</v>
      </c>
      <c r="G95" s="3" t="n">
        <f aca="false">VLOOKUP(B95,LU!$B$1:$N$51,6,FALSE())</f>
        <v>1.35454545455</v>
      </c>
      <c r="H95" s="3" t="n">
        <f aca="false">VLOOKUP(B95,LU!$B$1:$N$51,7,FALSE())</f>
        <v>0.62272727273</v>
      </c>
      <c r="I95" s="3" t="n">
        <f aca="false">VLOOKUP(B95,LU!$B$1:$N$51,8,FALSE())</f>
        <v>10</v>
      </c>
      <c r="J95" s="3" t="n">
        <f aca="false">VLOOKUP(A95,Soil!$B$2:$P$17,13,FALSE())</f>
        <v>1.8165</v>
      </c>
      <c r="K95" s="3" t="n">
        <f aca="false">VLOOKUP(B95,LU!$B$1:$N$51,5,FALSE())</f>
        <v>0.4</v>
      </c>
      <c r="L95" s="3" t="n">
        <f aca="false">VLOOKUP(A95,Soil!$B$2:$P$17,15,FALSE())</f>
        <v>0.3661</v>
      </c>
      <c r="M95" s="0" t="n">
        <f aca="false">SoilVeg!G95</f>
        <v>18.2</v>
      </c>
      <c r="N95" s="0" t="n">
        <f aca="false">SoilVeg!H95</f>
        <v>0.245</v>
      </c>
      <c r="O95" s="0" t="n">
        <f aca="false">VLOOKUP(A95,Soil!$B$2:$S$14,18,FALSE())</f>
        <v>0.5</v>
      </c>
    </row>
    <row r="96" customFormat="false" ht="14.25" hidden="false" customHeight="false" outlineLevel="0" collapsed="false">
      <c r="A96" s="1" t="str">
        <f aca="false">SoilVeg!B96</f>
        <v>LSA</v>
      </c>
      <c r="B96" s="1" t="str">
        <f aca="false">SoilVeg!D96</f>
        <v>VT</v>
      </c>
      <c r="C96" s="1" t="str">
        <f aca="false">SoilVeg!A96</f>
        <v>LSAVT</v>
      </c>
      <c r="D96" s="0" t="n">
        <f aca="false">IF(VLOOKUP(SoilVeg!C96,LU!$A$2:$O$27,15,FALSE())=0,VLOOKUP(A96,Soil!$B$2:$R$14,8,FALSE()),0.000000000001)</f>
        <v>1E-012</v>
      </c>
      <c r="E96" s="0" t="n">
        <f aca="false">IF(VLOOKUP(SoilVeg!C96,LU!$A$2:$O$27,15,FALSE())=0,VLOOKUP(A96,Soil!$B$2:$R$14,9,FALSE()),0.000000000001)</f>
        <v>1E-012</v>
      </c>
      <c r="F96" s="3" t="n">
        <f aca="false">VLOOKUP(A96,Soil!$B$2:$P$17,14,FALSE())</f>
        <v>0.016</v>
      </c>
      <c r="G96" s="3" t="n">
        <f aca="false">VLOOKUP(B96,LU!$B$1:$N$51,6,FALSE())</f>
        <v>0</v>
      </c>
      <c r="H96" s="3" t="n">
        <f aca="false">VLOOKUP(B96,LU!$B$1:$N$51,7,FALSE())</f>
        <v>0</v>
      </c>
      <c r="I96" s="3" t="n">
        <f aca="false">VLOOKUP(B96,LU!$B$1:$N$51,8,FALSE())</f>
        <v>0</v>
      </c>
      <c r="J96" s="3" t="n">
        <f aca="false">VLOOKUP(A96,Soil!$B$2:$P$17,13,FALSE())</f>
        <v>1.8165</v>
      </c>
      <c r="K96" s="3" t="n">
        <f aca="false">VLOOKUP(B96,LU!$B$1:$N$51,5,FALSE())</f>
        <v>0.03</v>
      </c>
      <c r="L96" s="3" t="n">
        <f aca="false">VLOOKUP(A96,Soil!$B$2:$P$17,15,FALSE())</f>
        <v>0.3661</v>
      </c>
      <c r="M96" s="0" t="n">
        <f aca="false">SoilVeg!G96</f>
        <v>100</v>
      </c>
      <c r="N96" s="0" t="n">
        <f aca="false">SoilVeg!H96</f>
        <v>1</v>
      </c>
      <c r="O96" s="0" t="n">
        <f aca="false">VLOOKUP(A96,Soil!$B$2:$S$14,18,FALSE())</f>
        <v>0.5</v>
      </c>
    </row>
    <row r="97" customFormat="false" ht="14.25" hidden="false" customHeight="false" outlineLevel="0" collapsed="false">
      <c r="A97" s="1" t="str">
        <f aca="false">SoilVeg!B97</f>
        <v>LSA</v>
      </c>
      <c r="B97" s="1" t="str">
        <f aca="false">SoilVeg!D97</f>
        <v>VP</v>
      </c>
      <c r="C97" s="1" t="str">
        <f aca="false">SoilVeg!A97</f>
        <v>LSAVP</v>
      </c>
      <c r="D97" s="0" t="n">
        <f aca="false">IF(VLOOKUP(SoilVeg!C97,LU!$A$2:$O$27,15,FALSE())=0,VLOOKUP(A97,Soil!$B$2:$R$14,8,FALSE()),0.000000000001)</f>
        <v>1E-012</v>
      </c>
      <c r="E97" s="0" t="n">
        <f aca="false">IF(VLOOKUP(SoilVeg!C97,LU!$A$2:$O$27,15,FALSE())=0,VLOOKUP(A97,Soil!$B$2:$R$14,9,FALSE()),0.000000000001)</f>
        <v>1E-012</v>
      </c>
      <c r="F97" s="3" t="n">
        <f aca="false">VLOOKUP(A97,Soil!$B$2:$P$17,14,FALSE())</f>
        <v>0.016</v>
      </c>
      <c r="G97" s="3" t="n">
        <f aca="false">VLOOKUP(B97,LU!$B$1:$N$51,6,FALSE())</f>
        <v>0</v>
      </c>
      <c r="H97" s="3" t="n">
        <f aca="false">VLOOKUP(B97,LU!$B$1:$N$51,7,FALSE())</f>
        <v>0</v>
      </c>
      <c r="I97" s="3" t="n">
        <f aca="false">VLOOKUP(B97,LU!$B$1:$N$51,8,FALSE())</f>
        <v>0</v>
      </c>
      <c r="J97" s="3" t="n">
        <f aca="false">VLOOKUP(A97,Soil!$B$2:$P$17,13,FALSE())</f>
        <v>1.8165</v>
      </c>
      <c r="K97" s="3" t="n">
        <f aca="false">VLOOKUP(B97,LU!$B$1:$N$51,5,FALSE())</f>
        <v>0.01</v>
      </c>
      <c r="L97" s="3" t="n">
        <f aca="false">VLOOKUP(A97,Soil!$B$2:$P$17,15,FALSE())</f>
        <v>0.3661</v>
      </c>
      <c r="M97" s="0" t="n">
        <f aca="false">SoilVeg!G97</f>
        <v>100</v>
      </c>
      <c r="N97" s="0" t="n">
        <f aca="false">SoilVeg!H97</f>
        <v>1</v>
      </c>
      <c r="O97" s="0" t="n">
        <f aca="false">VLOOKUP(A97,Soil!$B$2:$S$14,18,FALSE())</f>
        <v>0.5</v>
      </c>
    </row>
    <row r="98" customFormat="false" ht="14.25" hidden="false" customHeight="false" outlineLevel="0" collapsed="false">
      <c r="A98" s="1" t="str">
        <f aca="false">SoilVeg!B98</f>
        <v>LSA</v>
      </c>
      <c r="B98" s="1" t="str">
        <f aca="false">SoilVeg!D98</f>
        <v>TPT</v>
      </c>
      <c r="C98" s="1" t="str">
        <f aca="false">SoilVeg!A98</f>
        <v>LSATPT</v>
      </c>
      <c r="D98" s="0" t="n">
        <f aca="false">IF(VLOOKUP(SoilVeg!C98,LU!$A$2:$O$27,15,FALSE())=0,VLOOKUP(A98,Soil!$B$2:$R$14,8,FALSE()),0.000000000001)</f>
        <v>1.2094734375E-005</v>
      </c>
      <c r="E98" s="0" t="n">
        <f aca="false">IF(VLOOKUP(SoilVeg!C98,LU!$A$2:$O$27,15,FALSE())=0,VLOOKUP(A98,Soil!$B$2:$R$14,9,FALSE()),0.000000000001)</f>
        <v>0.000522242487502797</v>
      </c>
      <c r="F98" s="3" t="n">
        <f aca="false">VLOOKUP(A98,Soil!$B$2:$P$17,14,FALSE())</f>
        <v>0.016</v>
      </c>
      <c r="G98" s="3" t="n">
        <f aca="false">VLOOKUP(B98,LU!$B$1:$N$51,6,FALSE())</f>
        <v>1.1</v>
      </c>
      <c r="H98" s="3" t="n">
        <f aca="false">VLOOKUP(B98,LU!$B$1:$N$51,7,FALSE())</f>
        <v>0.4</v>
      </c>
      <c r="I98" s="3" t="n">
        <f aca="false">VLOOKUP(B98,LU!$B$1:$N$51,8,FALSE())</f>
        <v>7</v>
      </c>
      <c r="J98" s="3" t="n">
        <f aca="false">VLOOKUP(A98,Soil!$B$2:$P$17,13,FALSE())</f>
        <v>1.8165</v>
      </c>
      <c r="K98" s="3" t="n">
        <f aca="false">VLOOKUP(B98,LU!$B$1:$N$51,5,FALSE())</f>
        <v>0.275</v>
      </c>
      <c r="L98" s="3" t="n">
        <f aca="false">VLOOKUP(A98,Soil!$B$2:$P$17,15,FALSE())</f>
        <v>0.3661</v>
      </c>
      <c r="M98" s="0" t="n">
        <f aca="false">SoilVeg!G98</f>
        <v>18.2</v>
      </c>
      <c r="N98" s="0" t="n">
        <f aca="false">SoilVeg!H98</f>
        <v>0.245</v>
      </c>
      <c r="O98" s="0" t="n">
        <f aca="false">VLOOKUP(A98,Soil!$B$2:$S$14,18,FALSE())</f>
        <v>0.5</v>
      </c>
    </row>
    <row r="99" customFormat="false" ht="14.25" hidden="false" customHeight="false" outlineLevel="0" collapsed="false">
      <c r="A99" s="1" t="str">
        <f aca="false">SoilVeg!B99</f>
        <v>LSA</v>
      </c>
      <c r="B99" s="1" t="str">
        <f aca="false">SoilVeg!D99</f>
        <v>VPT</v>
      </c>
      <c r="C99" s="1" t="str">
        <f aca="false">SoilVeg!A99</f>
        <v>LSAVPT</v>
      </c>
      <c r="D99" s="0" t="n">
        <f aca="false">IF(VLOOKUP(SoilVeg!C99,LU!$A$2:$O$27,15,FALSE())=0,VLOOKUP(A99,Soil!$B$2:$R$14,8,FALSE()),0.000000000001)</f>
        <v>1E-012</v>
      </c>
      <c r="E99" s="0" t="n">
        <f aca="false">IF(VLOOKUP(SoilVeg!C99,LU!$A$2:$O$27,15,FALSE())=0,VLOOKUP(A99,Soil!$B$2:$R$14,9,FALSE()),0.000000000001)</f>
        <v>1E-012</v>
      </c>
      <c r="F99" s="3" t="n">
        <f aca="false">VLOOKUP(A99,Soil!$B$2:$P$17,14,FALSE())</f>
        <v>0.016</v>
      </c>
      <c r="G99" s="3" t="n">
        <f aca="false">VLOOKUP(B99,LU!$B$1:$N$51,6,FALSE())</f>
        <v>0</v>
      </c>
      <c r="H99" s="3" t="n">
        <f aca="false">VLOOKUP(B99,LU!$B$1:$N$51,7,FALSE())</f>
        <v>0</v>
      </c>
      <c r="I99" s="3" t="n">
        <f aca="false">VLOOKUP(B99,LU!$B$1:$N$51,8,FALSE())</f>
        <v>150</v>
      </c>
      <c r="J99" s="3" t="n">
        <f aca="false">VLOOKUP(A99,Soil!$B$2:$P$17,13,FALSE())</f>
        <v>1.8165</v>
      </c>
      <c r="K99" s="3" t="n">
        <f aca="false">VLOOKUP(B99,LU!$B$1:$N$51,5,FALSE())</f>
        <v>0.01</v>
      </c>
      <c r="L99" s="3" t="n">
        <f aca="false">VLOOKUP(A99,Soil!$B$2:$P$17,15,FALSE())</f>
        <v>0.3661</v>
      </c>
      <c r="M99" s="0" t="n">
        <f aca="false">SoilVeg!G99</f>
        <v>100</v>
      </c>
      <c r="N99" s="0" t="n">
        <f aca="false">SoilVeg!H99</f>
        <v>1</v>
      </c>
      <c r="O99" s="0" t="n">
        <f aca="false">VLOOKUP(A99,Soil!$B$2:$S$14,18,FALSE())</f>
        <v>0.5</v>
      </c>
    </row>
    <row r="100" customFormat="false" ht="14.25" hidden="false" customHeight="false" outlineLevel="0" collapsed="false">
      <c r="A100" s="1" t="str">
        <f aca="false">SoilVeg!B100</f>
        <v>LSA</v>
      </c>
      <c r="B100" s="1" t="str">
        <f aca="false">SoilVeg!D100</f>
        <v>MOK</v>
      </c>
      <c r="C100" s="1" t="str">
        <f aca="false">SoilVeg!A100</f>
        <v>LSAMOK</v>
      </c>
      <c r="D100" s="0" t="n">
        <f aca="false">IF(VLOOKUP(SoilVeg!C100,LU!$A$2:$O$27,15,FALSE())=0,VLOOKUP(A100,Soil!$B$2:$R$14,8,FALSE()),0.000000000001)</f>
        <v>1.2094734375E-005</v>
      </c>
      <c r="E100" s="0" t="n">
        <f aca="false">IF(VLOOKUP(SoilVeg!C100,LU!$A$2:$O$27,15,FALSE())=0,VLOOKUP(A100,Soil!$B$2:$R$14,9,FALSE()),0.000000000001)</f>
        <v>0.000522242487502797</v>
      </c>
      <c r="F100" s="3" t="n">
        <f aca="false">VLOOKUP(A100,Soil!$B$2:$P$17,14,FALSE())</f>
        <v>0.016</v>
      </c>
      <c r="G100" s="3" t="n">
        <f aca="false">VLOOKUP(B100,LU!$B$1:$N$51,6,FALSE())</f>
        <v>1.35454545455</v>
      </c>
      <c r="H100" s="3" t="n">
        <f aca="false">VLOOKUP(B100,LU!$B$1:$N$51,7,FALSE())</f>
        <v>0.62272727273</v>
      </c>
      <c r="I100" s="3" t="n">
        <f aca="false">VLOOKUP(B100,LU!$B$1:$N$51,8,FALSE())</f>
        <v>10</v>
      </c>
      <c r="J100" s="3" t="n">
        <f aca="false">VLOOKUP(A100,Soil!$B$2:$P$17,13,FALSE())</f>
        <v>1.8165</v>
      </c>
      <c r="K100" s="3" t="n">
        <f aca="false">VLOOKUP(B100,LU!$B$1:$N$51,5,FALSE())</f>
        <v>0.4</v>
      </c>
      <c r="L100" s="3" t="n">
        <f aca="false">VLOOKUP(A100,Soil!$B$2:$P$17,15,FALSE())</f>
        <v>0.3661</v>
      </c>
      <c r="M100" s="0" t="n">
        <f aca="false">SoilVeg!G100</f>
        <v>18.2</v>
      </c>
      <c r="N100" s="0" t="n">
        <f aca="false">SoilVeg!H100</f>
        <v>0.245</v>
      </c>
      <c r="O100" s="0" t="n">
        <f aca="false">VLOOKUP(A100,Soil!$B$2:$S$14,18,FALSE())</f>
        <v>0.5</v>
      </c>
    </row>
    <row r="101" customFormat="false" ht="14.25" hidden="false" customHeight="false" outlineLevel="0" collapsed="false">
      <c r="A101" s="1" t="str">
        <f aca="false">SoilVeg!B101</f>
        <v>LSA</v>
      </c>
      <c r="B101" s="1" t="str">
        <f aca="false">SoilVeg!D101</f>
        <v>RET</v>
      </c>
      <c r="C101" s="1" t="str">
        <f aca="false">SoilVeg!A101</f>
        <v>LSARET</v>
      </c>
      <c r="D101" s="0" t="n">
        <f aca="false">IF(VLOOKUP(SoilVeg!C101,LU!$A$2:$O$27,15,FALSE())=0,VLOOKUP(A101,Soil!$B$2:$R$14,8,FALSE()),0.000000000001)</f>
        <v>1.2094734375E-005</v>
      </c>
      <c r="E101" s="0" t="n">
        <f aca="false">IF(VLOOKUP(SoilVeg!C101,LU!$A$2:$O$27,15,FALSE())=0,VLOOKUP(A101,Soil!$B$2:$R$14,9,FALSE()),0.000000000001)</f>
        <v>0.000522242487502797</v>
      </c>
      <c r="F101" s="3" t="n">
        <f aca="false">VLOOKUP(A101,Soil!$B$2:$P$17,14,FALSE())</f>
        <v>0.016</v>
      </c>
      <c r="G101" s="3" t="n">
        <f aca="false">VLOOKUP(B101,LU!$B$1:$N$51,6,FALSE())</f>
        <v>1.1</v>
      </c>
      <c r="H101" s="3" t="n">
        <f aca="false">VLOOKUP(B101,LU!$B$1:$N$51,7,FALSE())</f>
        <v>0.4</v>
      </c>
      <c r="I101" s="3" t="n">
        <f aca="false">VLOOKUP(B101,LU!$B$1:$N$51,8,FALSE())</f>
        <v>150</v>
      </c>
      <c r="J101" s="3" t="n">
        <f aca="false">VLOOKUP(A101,Soil!$B$2:$P$17,13,FALSE())</f>
        <v>1.8165</v>
      </c>
      <c r="K101" s="3" t="n">
        <f aca="false">VLOOKUP(B101,LU!$B$1:$N$51,5,FALSE())</f>
        <v>0.275</v>
      </c>
      <c r="L101" s="3" t="n">
        <f aca="false">VLOOKUP(A101,Soil!$B$2:$P$17,15,FALSE())</f>
        <v>0.3661</v>
      </c>
      <c r="M101" s="0" t="n">
        <f aca="false">SoilVeg!G101</f>
        <v>18.2</v>
      </c>
      <c r="N101" s="0" t="n">
        <f aca="false">SoilVeg!H101</f>
        <v>0.245</v>
      </c>
      <c r="O101" s="0" t="n">
        <f aca="false">VLOOKUP(A101,Soil!$B$2:$S$14,18,FALSE())</f>
        <v>0.5</v>
      </c>
    </row>
    <row r="102" customFormat="false" ht="14.25" hidden="false" customHeight="false" outlineLevel="0" collapsed="false">
      <c r="A102" s="1" t="str">
        <f aca="false">SoilVeg!B102</f>
        <v>SA</v>
      </c>
      <c r="B102" s="1" t="str">
        <f aca="false">SoilVeg!D102</f>
        <v>OP</v>
      </c>
      <c r="C102" s="1" t="str">
        <f aca="false">SoilVeg!A102</f>
        <v>SAOP</v>
      </c>
      <c r="D102" s="0" t="n">
        <f aca="false">IF(VLOOKUP(SoilVeg!C102,LU!$A$2:$O$27,15,FALSE())=0,VLOOKUP(A102,Soil!$B$2:$R$14,8,FALSE()),0.000000000001)</f>
        <v>1.79593033564815E-005</v>
      </c>
      <c r="E102" s="0" t="n">
        <f aca="false">IF(VLOOKUP(SoilVeg!C102,LU!$A$2:$O$27,15,FALSE())=0,VLOOKUP(A102,Soil!$B$2:$R$14,9,FALSE()),0.000000000001)</f>
        <v>0.000502822157214813</v>
      </c>
      <c r="F102" s="3" t="n">
        <f aca="false">VLOOKUP(A102,Soil!$B$2:$P$17,14,FALSE())</f>
        <v>0.016</v>
      </c>
      <c r="G102" s="3" t="n">
        <f aca="false">VLOOKUP(B102,LU!$B$1:$N$51,6,FALSE())</f>
        <v>0.16</v>
      </c>
      <c r="H102" s="3" t="n">
        <f aca="false">VLOOKUP(B102,LU!$B$1:$N$51,7,FALSE())</f>
        <v>0.13</v>
      </c>
      <c r="I102" s="3" t="n">
        <f aca="false">VLOOKUP(B102,LU!$B$1:$N$51,8,FALSE())</f>
        <v>5</v>
      </c>
      <c r="J102" s="3" t="n">
        <f aca="false">VLOOKUP(A102,Soil!$B$2:$P$17,13,FALSE())</f>
        <v>1.8165</v>
      </c>
      <c r="K102" s="3" t="n">
        <f aca="false">VLOOKUP(B102,LU!$B$1:$N$51,5,FALSE())</f>
        <v>0.075</v>
      </c>
      <c r="L102" s="3" t="n">
        <f aca="false">VLOOKUP(A102,Soil!$B$2:$P$17,15,FALSE())</f>
        <v>0.3661</v>
      </c>
      <c r="M102" s="0" t="n">
        <f aca="false">SoilVeg!G102</f>
        <v>9.1</v>
      </c>
      <c r="N102" s="0" t="n">
        <f aca="false">SoilVeg!H102</f>
        <v>0.245</v>
      </c>
      <c r="O102" s="0" t="n">
        <f aca="false">VLOOKUP(A102,Soil!$B$2:$S$14,18,FALSE())</f>
        <v>1</v>
      </c>
    </row>
    <row r="103" customFormat="false" ht="14.25" hidden="false" customHeight="false" outlineLevel="0" collapsed="false">
      <c r="A103" s="1" t="str">
        <f aca="false">SoilVeg!B103</f>
        <v>SA</v>
      </c>
      <c r="B103" s="1" t="str">
        <f aca="false">SoilVeg!D103</f>
        <v>OPTP</v>
      </c>
      <c r="C103" s="1" t="str">
        <f aca="false">SoilVeg!A103</f>
        <v>SAOPTP</v>
      </c>
      <c r="D103" s="0" t="n">
        <f aca="false">IF(VLOOKUP(SoilVeg!C103,LU!$A$2:$O$27,15,FALSE())=0,VLOOKUP(A103,Soil!$B$2:$R$14,8,FALSE()),0.000000000001)</f>
        <v>1.79593033564815E-005</v>
      </c>
      <c r="E103" s="0" t="n">
        <f aca="false">IF(VLOOKUP(SoilVeg!C103,LU!$A$2:$O$27,15,FALSE())=0,VLOOKUP(A103,Soil!$B$2:$R$14,9,FALSE()),0.000000000001)</f>
        <v>0.000502822157214813</v>
      </c>
      <c r="F103" s="3" t="n">
        <f aca="false">VLOOKUP(A103,Soil!$B$2:$P$17,14,FALSE())</f>
        <v>0.016</v>
      </c>
      <c r="G103" s="3" t="n">
        <f aca="false">VLOOKUP(B103,LU!$B$1:$N$51,6,FALSE())</f>
        <v>1.1</v>
      </c>
      <c r="H103" s="3" t="n">
        <f aca="false">VLOOKUP(B103,LU!$B$1:$N$51,7,FALSE())</f>
        <v>0.4</v>
      </c>
      <c r="I103" s="3" t="n">
        <f aca="false">VLOOKUP(B103,LU!$B$1:$N$51,8,FALSE())</f>
        <v>7</v>
      </c>
      <c r="J103" s="3" t="n">
        <f aca="false">VLOOKUP(A103,Soil!$B$2:$P$17,13,FALSE())</f>
        <v>1.8165</v>
      </c>
      <c r="K103" s="3" t="n">
        <f aca="false">VLOOKUP(B103,LU!$B$1:$N$51,5,FALSE())</f>
        <v>0.275</v>
      </c>
      <c r="L103" s="3" t="n">
        <f aca="false">VLOOKUP(A103,Soil!$B$2:$P$17,15,FALSE())</f>
        <v>0.3661</v>
      </c>
      <c r="M103" s="0" t="n">
        <f aca="false">SoilVeg!G103</f>
        <v>18.2</v>
      </c>
      <c r="N103" s="0" t="n">
        <f aca="false">SoilVeg!H103</f>
        <v>0.245</v>
      </c>
      <c r="O103" s="0" t="n">
        <f aca="false">VLOOKUP(A103,Soil!$B$2:$S$14,18,FALSE())</f>
        <v>1</v>
      </c>
    </row>
    <row r="104" customFormat="false" ht="14.25" hidden="false" customHeight="false" outlineLevel="0" collapsed="false">
      <c r="A104" s="1" t="str">
        <f aca="false">SoilVeg!B104</f>
        <v>SA</v>
      </c>
      <c r="B104" s="1" t="str">
        <f aca="false">SoilVeg!D104</f>
        <v>OPSR</v>
      </c>
      <c r="C104" s="1" t="str">
        <f aca="false">SoilVeg!A104</f>
        <v>SAOPSR</v>
      </c>
      <c r="D104" s="0" t="n">
        <f aca="false">IF(VLOOKUP(SoilVeg!C104,LU!$A$2:$O$27,15,FALSE())=0,VLOOKUP(A104,Soil!$B$2:$R$14,8,FALSE()),0.000000000001)</f>
        <v>1.79593033564815E-005</v>
      </c>
      <c r="E104" s="0" t="n">
        <f aca="false">IF(VLOOKUP(SoilVeg!C104,LU!$A$2:$O$27,15,FALSE())=0,VLOOKUP(A104,Soil!$B$2:$R$14,9,FALSE()),0.000000000001)</f>
        <v>0.000502822157214813</v>
      </c>
      <c r="F104" s="3" t="n">
        <f aca="false">VLOOKUP(A104,Soil!$B$2:$P$17,14,FALSE())</f>
        <v>0.016</v>
      </c>
      <c r="G104" s="3" t="n">
        <f aca="false">VLOOKUP(B104,LU!$B$1:$N$51,6,FALSE())</f>
        <v>0.26</v>
      </c>
      <c r="H104" s="3" t="n">
        <f aca="false">VLOOKUP(B104,LU!$B$1:$N$51,7,FALSE())</f>
        <v>0.25</v>
      </c>
      <c r="I104" s="3" t="n">
        <f aca="false">VLOOKUP(B104,LU!$B$1:$N$51,8,FALSE())</f>
        <v>4</v>
      </c>
      <c r="J104" s="3" t="n">
        <f aca="false">VLOOKUP(A104,Soil!$B$2:$P$17,13,FALSE())</f>
        <v>1.8165</v>
      </c>
      <c r="K104" s="3" t="n">
        <f aca="false">VLOOKUP(B104,LU!$B$1:$N$51,5,FALSE())</f>
        <v>0.06</v>
      </c>
      <c r="L104" s="3" t="n">
        <f aca="false">VLOOKUP(A104,Soil!$B$2:$P$17,15,FALSE())</f>
        <v>0.3661</v>
      </c>
      <c r="M104" s="0" t="n">
        <f aca="false">SoilVeg!G104</f>
        <v>7.28</v>
      </c>
      <c r="N104" s="0" t="n">
        <f aca="false">SoilVeg!H104</f>
        <v>0.245</v>
      </c>
      <c r="O104" s="0" t="n">
        <f aca="false">VLOOKUP(A104,Soil!$B$2:$S$14,18,FALSE())</f>
        <v>1</v>
      </c>
    </row>
    <row r="105" customFormat="false" ht="14.25" hidden="false" customHeight="false" outlineLevel="0" collapsed="false">
      <c r="A105" s="1" t="str">
        <f aca="false">SoilVeg!B105</f>
        <v>SA</v>
      </c>
      <c r="B105" s="1" t="str">
        <f aca="false">SoilVeg!D105</f>
        <v>OPUR</v>
      </c>
      <c r="C105" s="1" t="str">
        <f aca="false">SoilVeg!A105</f>
        <v>SAOPUR</v>
      </c>
      <c r="D105" s="0" t="n">
        <f aca="false">IF(VLOOKUP(SoilVeg!C105,LU!$A$2:$O$27,15,FALSE())=0,VLOOKUP(A105,Soil!$B$2:$R$14,8,FALSE()),0.000000000001)</f>
        <v>1.79593033564815E-005</v>
      </c>
      <c r="E105" s="0" t="n">
        <f aca="false">IF(VLOOKUP(SoilVeg!C105,LU!$A$2:$O$27,15,FALSE())=0,VLOOKUP(A105,Soil!$B$2:$R$14,9,FALSE()),0.000000000001)</f>
        <v>0.000502822157214813</v>
      </c>
      <c r="F105" s="3" t="n">
        <f aca="false">VLOOKUP(A105,Soil!$B$2:$P$17,14,FALSE())</f>
        <v>0.016</v>
      </c>
      <c r="G105" s="3" t="n">
        <f aca="false">VLOOKUP(B105,LU!$B$1:$N$51,6,FALSE())</f>
        <v>0.4</v>
      </c>
      <c r="H105" s="3" t="n">
        <f aca="false">VLOOKUP(B105,LU!$B$1:$N$51,7,FALSE())</f>
        <v>0.3</v>
      </c>
      <c r="I105" s="3" t="n">
        <f aca="false">VLOOKUP(B105,LU!$B$1:$N$51,8,FALSE())</f>
        <v>6</v>
      </c>
      <c r="J105" s="3" t="n">
        <f aca="false">VLOOKUP(A105,Soil!$B$2:$P$17,13,FALSE())</f>
        <v>1.8165</v>
      </c>
      <c r="K105" s="3" t="n">
        <f aca="false">VLOOKUP(B105,LU!$B$1:$N$51,5,FALSE())</f>
        <v>0.1</v>
      </c>
      <c r="L105" s="3" t="n">
        <f aca="false">VLOOKUP(A105,Soil!$B$2:$P$17,15,FALSE())</f>
        <v>0.3661</v>
      </c>
      <c r="M105" s="0" t="n">
        <f aca="false">SoilVeg!G105</f>
        <v>9.1</v>
      </c>
      <c r="N105" s="0" t="n">
        <f aca="false">SoilVeg!H105</f>
        <v>0.245</v>
      </c>
      <c r="O105" s="0" t="n">
        <f aca="false">VLOOKUP(A105,Soil!$B$2:$S$14,18,FALSE())</f>
        <v>1</v>
      </c>
    </row>
    <row r="106" customFormat="false" ht="14.25" hidden="false" customHeight="false" outlineLevel="0" collapsed="false">
      <c r="A106" s="1" t="str">
        <f aca="false">SoilVeg!B106</f>
        <v>SA</v>
      </c>
      <c r="B106" s="1" t="str">
        <f aca="false">SoilVeg!D106</f>
        <v>OPU</v>
      </c>
      <c r="C106" s="1" t="str">
        <f aca="false">SoilVeg!A106</f>
        <v>SAOPU</v>
      </c>
      <c r="D106" s="0" t="n">
        <f aca="false">IF(VLOOKUP(SoilVeg!C106,LU!$A$2:$O$27,15,FALSE())=0,VLOOKUP(A106,Soil!$B$2:$R$14,8,FALSE()),0.000000000001)</f>
        <v>1.79593033564815E-005</v>
      </c>
      <c r="E106" s="0" t="n">
        <f aca="false">IF(VLOOKUP(SoilVeg!C106,LU!$A$2:$O$27,15,FALSE())=0,VLOOKUP(A106,Soil!$B$2:$R$14,9,FALSE()),0.000000000001)</f>
        <v>0.000502822157214813</v>
      </c>
      <c r="F106" s="3" t="n">
        <f aca="false">VLOOKUP(A106,Soil!$B$2:$P$17,14,FALSE())</f>
        <v>0.016</v>
      </c>
      <c r="G106" s="3" t="n">
        <f aca="false">VLOOKUP(B106,LU!$B$1:$N$51,6,FALSE())</f>
        <v>0</v>
      </c>
      <c r="H106" s="3" t="n">
        <f aca="false">VLOOKUP(B106,LU!$B$1:$N$51,7,FALSE())</f>
        <v>0</v>
      </c>
      <c r="I106" s="3" t="n">
        <f aca="false">VLOOKUP(B106,LU!$B$1:$N$51,8,FALSE())</f>
        <v>3.5</v>
      </c>
      <c r="J106" s="3" t="n">
        <f aca="false">VLOOKUP(A106,Soil!$B$2:$P$17,13,FALSE())</f>
        <v>1.8165</v>
      </c>
      <c r="K106" s="3" t="n">
        <f aca="false">VLOOKUP(B106,LU!$B$1:$N$51,5,FALSE())</f>
        <v>0.03</v>
      </c>
      <c r="L106" s="3" t="n">
        <f aca="false">VLOOKUP(A106,Soil!$B$2:$P$17,15,FALSE())</f>
        <v>0.3661</v>
      </c>
      <c r="M106" s="0" t="n">
        <f aca="false">SoilVeg!G106</f>
        <v>6.06666666666667</v>
      </c>
      <c r="N106" s="0" t="n">
        <f aca="false">SoilVeg!H106</f>
        <v>0.245</v>
      </c>
      <c r="O106" s="0" t="n">
        <f aca="false">VLOOKUP(A106,Soil!$B$2:$S$14,18,FALSE())</f>
        <v>1</v>
      </c>
    </row>
    <row r="107" customFormat="false" ht="14.25" hidden="false" customHeight="false" outlineLevel="0" collapsed="false">
      <c r="A107" s="1" t="str">
        <f aca="false">SoilVeg!B107</f>
        <v>SA</v>
      </c>
      <c r="B107" s="1" t="str">
        <f aca="false">SoilVeg!D107</f>
        <v>TP</v>
      </c>
      <c r="C107" s="1" t="str">
        <f aca="false">SoilVeg!A107</f>
        <v>SATP</v>
      </c>
      <c r="D107" s="0" t="n">
        <f aca="false">IF(VLOOKUP(SoilVeg!C107,LU!$A$2:$O$27,15,FALSE())=0,VLOOKUP(A107,Soil!$B$2:$R$14,8,FALSE()),0.000000000001)</f>
        <v>1.79593033564815E-005</v>
      </c>
      <c r="E107" s="0" t="n">
        <f aca="false">IF(VLOOKUP(SoilVeg!C107,LU!$A$2:$O$27,15,FALSE())=0,VLOOKUP(A107,Soil!$B$2:$R$14,9,FALSE()),0.000000000001)</f>
        <v>0.000502822157214813</v>
      </c>
      <c r="F107" s="3" t="n">
        <f aca="false">VLOOKUP(A107,Soil!$B$2:$P$17,14,FALSE())</f>
        <v>0.016</v>
      </c>
      <c r="G107" s="3" t="n">
        <f aca="false">VLOOKUP(B107,LU!$B$1:$N$51,6,FALSE())</f>
        <v>1.1</v>
      </c>
      <c r="H107" s="3" t="n">
        <f aca="false">VLOOKUP(B107,LU!$B$1:$N$51,7,FALSE())</f>
        <v>0.4</v>
      </c>
      <c r="I107" s="3" t="n">
        <f aca="false">VLOOKUP(B107,LU!$B$1:$N$51,8,FALSE())</f>
        <v>7</v>
      </c>
      <c r="J107" s="3" t="n">
        <f aca="false">VLOOKUP(A107,Soil!$B$2:$P$17,13,FALSE())</f>
        <v>1.8165</v>
      </c>
      <c r="K107" s="3" t="n">
        <f aca="false">VLOOKUP(B107,LU!$B$1:$N$51,5,FALSE())</f>
        <v>0.275</v>
      </c>
      <c r="L107" s="3" t="n">
        <f aca="false">VLOOKUP(A107,Soil!$B$2:$P$17,15,FALSE())</f>
        <v>0.3661</v>
      </c>
      <c r="M107" s="0" t="n">
        <f aca="false">SoilVeg!G107</f>
        <v>18.2</v>
      </c>
      <c r="N107" s="0" t="n">
        <f aca="false">SoilVeg!H107</f>
        <v>0.245</v>
      </c>
      <c r="O107" s="0" t="n">
        <f aca="false">VLOOKUP(A107,Soil!$B$2:$S$14,18,FALSE())</f>
        <v>1</v>
      </c>
    </row>
    <row r="108" customFormat="false" ht="14.25" hidden="false" customHeight="false" outlineLevel="0" collapsed="false">
      <c r="A108" s="1" t="str">
        <f aca="false">SoilVeg!B108</f>
        <v>SA</v>
      </c>
      <c r="B108" s="1" t="str">
        <f aca="false">SoilVeg!D108</f>
        <v>LP</v>
      </c>
      <c r="C108" s="1" t="str">
        <f aca="false">SoilVeg!A108</f>
        <v>SALP</v>
      </c>
      <c r="D108" s="0" t="n">
        <f aca="false">IF(VLOOKUP(SoilVeg!C108,LU!$A$2:$O$27,15,FALSE())=0,VLOOKUP(A108,Soil!$B$2:$R$14,8,FALSE()),0.000000000001)</f>
        <v>1.79593033564815E-005</v>
      </c>
      <c r="E108" s="0" t="n">
        <f aca="false">IF(VLOOKUP(SoilVeg!C108,LU!$A$2:$O$27,15,FALSE())=0,VLOOKUP(A108,Soil!$B$2:$R$14,9,FALSE()),0.000000000001)</f>
        <v>0.000502822157214813</v>
      </c>
      <c r="F108" s="3" t="n">
        <f aca="false">VLOOKUP(A108,Soil!$B$2:$P$17,14,FALSE())</f>
        <v>0.016</v>
      </c>
      <c r="G108" s="3" t="n">
        <f aca="false">VLOOKUP(B108,LU!$B$1:$N$51,6,FALSE())</f>
        <v>3</v>
      </c>
      <c r="H108" s="3" t="n">
        <f aca="false">VLOOKUP(B108,LU!$B$1:$N$51,7,FALSE())</f>
        <v>0.62272727273</v>
      </c>
      <c r="I108" s="3" t="n">
        <f aca="false">VLOOKUP(B108,LU!$B$1:$N$51,8,FALSE())</f>
        <v>9.45454545455</v>
      </c>
      <c r="J108" s="3" t="n">
        <f aca="false">VLOOKUP(A108,Soil!$B$2:$P$17,13,FALSE())</f>
        <v>1.8165</v>
      </c>
      <c r="K108" s="3" t="n">
        <f aca="false">VLOOKUP(B108,LU!$B$1:$N$51,5,FALSE())</f>
        <v>0.4</v>
      </c>
      <c r="L108" s="3" t="n">
        <f aca="false">VLOOKUP(A108,Soil!$B$2:$P$17,15,FALSE())</f>
        <v>0.3661</v>
      </c>
      <c r="M108" s="0" t="n">
        <f aca="false">SoilVeg!G108</f>
        <v>18.2</v>
      </c>
      <c r="N108" s="0" t="n">
        <f aca="false">SoilVeg!H108</f>
        <v>0.245</v>
      </c>
      <c r="O108" s="0" t="n">
        <f aca="false">VLOOKUP(A108,Soil!$B$2:$S$14,18,FALSE())</f>
        <v>1</v>
      </c>
    </row>
    <row r="109" customFormat="false" ht="14.25" hidden="false" customHeight="false" outlineLevel="0" collapsed="false">
      <c r="A109" s="1" t="str">
        <f aca="false">SoilVeg!B109</f>
        <v>SA</v>
      </c>
      <c r="B109" s="1" t="str">
        <f aca="false">SoilVeg!D109</f>
        <v>LPL</v>
      </c>
      <c r="C109" s="1" t="str">
        <f aca="false">SoilVeg!A109</f>
        <v>SALPL</v>
      </c>
      <c r="D109" s="0" t="n">
        <f aca="false">IF(VLOOKUP(SoilVeg!C109,LU!$A$2:$O$27,15,FALSE())=0,VLOOKUP(A109,Soil!$B$2:$R$14,8,FALSE()),0.000000000001)</f>
        <v>1.79593033564815E-005</v>
      </c>
      <c r="E109" s="0" t="n">
        <f aca="false">IF(VLOOKUP(SoilVeg!C109,LU!$A$2:$O$27,15,FALSE())=0,VLOOKUP(A109,Soil!$B$2:$R$14,9,FALSE()),0.000000000001)</f>
        <v>0.000502822157214813</v>
      </c>
      <c r="F109" s="3" t="n">
        <f aca="false">VLOOKUP(A109,Soil!$B$2:$P$17,14,FALSE())</f>
        <v>0.016</v>
      </c>
      <c r="G109" s="3" t="n">
        <f aca="false">VLOOKUP(B109,LU!$B$1:$N$51,6,FALSE())</f>
        <v>4</v>
      </c>
      <c r="H109" s="3" t="n">
        <f aca="false">VLOOKUP(B109,LU!$B$1:$N$51,7,FALSE())</f>
        <v>0.62272727273</v>
      </c>
      <c r="I109" s="3" t="n">
        <f aca="false">VLOOKUP(B109,LU!$B$1:$N$51,8,FALSE())</f>
        <v>10.5</v>
      </c>
      <c r="J109" s="3" t="n">
        <f aca="false">VLOOKUP(A109,Soil!$B$2:$P$17,13,FALSE())</f>
        <v>1.8165</v>
      </c>
      <c r="K109" s="3" t="n">
        <f aca="false">VLOOKUP(B109,LU!$B$1:$N$51,5,FALSE())</f>
        <v>0.6</v>
      </c>
      <c r="L109" s="3" t="n">
        <f aca="false">VLOOKUP(A109,Soil!$B$2:$P$17,15,FALSE())</f>
        <v>0.3661</v>
      </c>
      <c r="M109" s="0" t="n">
        <f aca="false">SoilVeg!G109</f>
        <v>18.2</v>
      </c>
      <c r="N109" s="0" t="n">
        <f aca="false">SoilVeg!H109</f>
        <v>0.245</v>
      </c>
      <c r="O109" s="0" t="n">
        <f aca="false">VLOOKUP(A109,Soil!$B$2:$S$14,18,FALSE())</f>
        <v>1</v>
      </c>
    </row>
    <row r="110" customFormat="false" ht="14.25" hidden="false" customHeight="false" outlineLevel="0" collapsed="false">
      <c r="A110" s="1" t="str">
        <f aca="false">SoilVeg!B110</f>
        <v>SA</v>
      </c>
      <c r="B110" s="1" t="str">
        <f aca="false">SoilVeg!D110</f>
        <v>LPJ</v>
      </c>
      <c r="C110" s="1" t="str">
        <f aca="false">SoilVeg!A110</f>
        <v>SALPJ</v>
      </c>
      <c r="D110" s="0" t="n">
        <f aca="false">IF(VLOOKUP(SoilVeg!C110,LU!$A$2:$O$27,15,FALSE())=0,VLOOKUP(A110,Soil!$B$2:$R$14,8,FALSE()),0.000000000001)</f>
        <v>1.79593033564815E-005</v>
      </c>
      <c r="E110" s="0" t="n">
        <f aca="false">IF(VLOOKUP(SoilVeg!C110,LU!$A$2:$O$27,15,FALSE())=0,VLOOKUP(A110,Soil!$B$2:$R$14,9,FALSE()),0.000000000001)</f>
        <v>0.000502822157214813</v>
      </c>
      <c r="F110" s="3" t="n">
        <f aca="false">VLOOKUP(A110,Soil!$B$2:$P$17,14,FALSE())</f>
        <v>0.016</v>
      </c>
      <c r="G110" s="3" t="n">
        <f aca="false">VLOOKUP(B110,LU!$B$1:$N$51,6,FALSE())</f>
        <v>3</v>
      </c>
      <c r="H110" s="3" t="n">
        <f aca="false">VLOOKUP(B110,LU!$B$1:$N$51,7,FALSE())</f>
        <v>0.62272727273</v>
      </c>
      <c r="I110" s="3" t="n">
        <f aca="false">VLOOKUP(B110,LU!$B$1:$N$51,8,FALSE())</f>
        <v>6.5</v>
      </c>
      <c r="J110" s="3" t="n">
        <f aca="false">VLOOKUP(A110,Soil!$B$2:$P$17,13,FALSE())</f>
        <v>1.8165</v>
      </c>
      <c r="K110" s="3" t="n">
        <f aca="false">VLOOKUP(B110,LU!$B$1:$N$51,5,FALSE())</f>
        <v>0.35</v>
      </c>
      <c r="L110" s="3" t="n">
        <f aca="false">VLOOKUP(A110,Soil!$B$2:$P$17,15,FALSE())</f>
        <v>0.3661</v>
      </c>
      <c r="M110" s="0" t="n">
        <f aca="false">SoilVeg!G110</f>
        <v>18.2</v>
      </c>
      <c r="N110" s="0" t="n">
        <f aca="false">SoilVeg!H110</f>
        <v>0.245</v>
      </c>
      <c r="O110" s="0" t="n">
        <f aca="false">VLOOKUP(A110,Soil!$B$2:$S$14,18,FALSE())</f>
        <v>1</v>
      </c>
    </row>
    <row r="111" customFormat="false" ht="14.25" hidden="false" customHeight="false" outlineLevel="0" collapsed="false">
      <c r="A111" s="1" t="str">
        <f aca="false">SoilVeg!B111</f>
        <v>SA</v>
      </c>
      <c r="B111" s="1" t="str">
        <f aca="false">SoilVeg!D111</f>
        <v>LPS</v>
      </c>
      <c r="C111" s="1" t="str">
        <f aca="false">SoilVeg!A111</f>
        <v>SALPS</v>
      </c>
      <c r="D111" s="0" t="n">
        <f aca="false">IF(VLOOKUP(SoilVeg!C111,LU!$A$2:$O$27,15,FALSE())=0,VLOOKUP(A111,Soil!$B$2:$R$14,8,FALSE()),0.000000000001)</f>
        <v>1.79593033564815E-005</v>
      </c>
      <c r="E111" s="0" t="n">
        <f aca="false">IF(VLOOKUP(SoilVeg!C111,LU!$A$2:$O$27,15,FALSE())=0,VLOOKUP(A111,Soil!$B$2:$R$14,9,FALSE()),0.000000000001)</f>
        <v>0.000502822157214813</v>
      </c>
      <c r="F111" s="3" t="n">
        <f aca="false">VLOOKUP(A111,Soil!$B$2:$P$17,14,FALSE())</f>
        <v>0.016</v>
      </c>
      <c r="G111" s="3" t="n">
        <f aca="false">VLOOKUP(B111,LU!$B$1:$N$51,6,FALSE())</f>
        <v>4.5</v>
      </c>
      <c r="H111" s="3" t="n">
        <f aca="false">VLOOKUP(B111,LU!$B$1:$N$51,7,FALSE())</f>
        <v>0.8</v>
      </c>
      <c r="I111" s="3" t="n">
        <f aca="false">VLOOKUP(B111,LU!$B$1:$N$51,8,FALSE())</f>
        <v>15</v>
      </c>
      <c r="J111" s="3" t="n">
        <f aca="false">VLOOKUP(A111,Soil!$B$2:$P$17,13,FALSE())</f>
        <v>1.8165</v>
      </c>
      <c r="K111" s="3" t="n">
        <f aca="false">VLOOKUP(B111,LU!$B$1:$N$51,5,FALSE())</f>
        <v>0.8</v>
      </c>
      <c r="L111" s="3" t="n">
        <f aca="false">VLOOKUP(A111,Soil!$B$2:$P$17,15,FALSE())</f>
        <v>0.3661</v>
      </c>
      <c r="M111" s="0" t="n">
        <f aca="false">SoilVeg!G111</f>
        <v>18.2</v>
      </c>
      <c r="N111" s="0" t="n">
        <f aca="false">SoilVeg!H111</f>
        <v>0.245</v>
      </c>
      <c r="O111" s="0" t="n">
        <f aca="false">VLOOKUP(A111,Soil!$B$2:$S$14,18,FALSE())</f>
        <v>1</v>
      </c>
    </row>
    <row r="112" customFormat="false" ht="14.25" hidden="false" customHeight="false" outlineLevel="0" collapsed="false">
      <c r="A112" s="1" t="str">
        <f aca="false">SoilVeg!B112</f>
        <v>SA</v>
      </c>
      <c r="B112" s="1" t="str">
        <f aca="false">SoilVeg!D112</f>
        <v>LPK</v>
      </c>
      <c r="C112" s="1" t="str">
        <f aca="false">SoilVeg!A112</f>
        <v>SALPK</v>
      </c>
      <c r="D112" s="0" t="n">
        <f aca="false">IF(VLOOKUP(SoilVeg!C112,LU!$A$2:$O$27,15,FALSE())=0,VLOOKUP(A112,Soil!$B$2:$R$14,8,FALSE()),0.000000000001)</f>
        <v>1.79593033564815E-005</v>
      </c>
      <c r="E112" s="0" t="n">
        <f aca="false">IF(VLOOKUP(SoilVeg!C112,LU!$A$2:$O$27,15,FALSE())=0,VLOOKUP(A112,Soil!$B$2:$R$14,9,FALSE()),0.000000000001)</f>
        <v>0.000502822157214813</v>
      </c>
      <c r="F112" s="3" t="n">
        <f aca="false">VLOOKUP(A112,Soil!$B$2:$P$17,14,FALSE())</f>
        <v>0.016</v>
      </c>
      <c r="G112" s="3" t="n">
        <f aca="false">VLOOKUP(B112,LU!$B$1:$N$51,6,FALSE())</f>
        <v>3</v>
      </c>
      <c r="H112" s="3" t="n">
        <f aca="false">VLOOKUP(B112,LU!$B$1:$N$51,7,FALSE())</f>
        <v>0.6</v>
      </c>
      <c r="I112" s="3" t="n">
        <f aca="false">VLOOKUP(B112,LU!$B$1:$N$51,8,FALSE())</f>
        <v>15</v>
      </c>
      <c r="J112" s="3" t="n">
        <f aca="false">VLOOKUP(A112,Soil!$B$2:$P$17,13,FALSE())</f>
        <v>1.8165</v>
      </c>
      <c r="K112" s="3" t="n">
        <f aca="false">VLOOKUP(B112,LU!$B$1:$N$51,5,FALSE())</f>
        <v>0.8</v>
      </c>
      <c r="L112" s="3" t="n">
        <f aca="false">VLOOKUP(A112,Soil!$B$2:$P$17,15,FALSE())</f>
        <v>0.3661</v>
      </c>
      <c r="M112" s="0" t="n">
        <f aca="false">SoilVeg!G112</f>
        <v>18.2</v>
      </c>
      <c r="N112" s="0" t="n">
        <f aca="false">SoilVeg!H112</f>
        <v>0.245</v>
      </c>
      <c r="O112" s="0" t="n">
        <f aca="false">VLOOKUP(A112,Soil!$B$2:$S$14,18,FALSE())</f>
        <v>1</v>
      </c>
    </row>
    <row r="113" customFormat="false" ht="14.25" hidden="false" customHeight="false" outlineLevel="0" collapsed="false">
      <c r="A113" s="1" t="str">
        <f aca="false">SoilVeg!B113</f>
        <v>SA</v>
      </c>
      <c r="B113" s="1" t="str">
        <f aca="false">SoilVeg!D113</f>
        <v>AZP</v>
      </c>
      <c r="C113" s="1" t="str">
        <f aca="false">SoilVeg!A113</f>
        <v>SAAZP</v>
      </c>
      <c r="D113" s="0" t="n">
        <f aca="false">IF(VLOOKUP(SoilVeg!C113,LU!$A$2:$O$27,15,FALSE())=0,VLOOKUP(A113,Soil!$B$2:$R$14,8,FALSE()),0.000000000001)</f>
        <v>1E-012</v>
      </c>
      <c r="E113" s="0" t="n">
        <f aca="false">IF(VLOOKUP(SoilVeg!C113,LU!$A$2:$O$27,15,FALSE())=0,VLOOKUP(A113,Soil!$B$2:$R$14,9,FALSE()),0.000000000001)</f>
        <v>1E-012</v>
      </c>
      <c r="F113" s="3" t="n">
        <f aca="false">VLOOKUP(A113,Soil!$B$2:$P$17,14,FALSE())</f>
        <v>0.016</v>
      </c>
      <c r="G113" s="3" t="n">
        <f aca="false">VLOOKUP(B113,LU!$B$1:$N$51,6,FALSE())</f>
        <v>0</v>
      </c>
      <c r="H113" s="3" t="n">
        <f aca="false">VLOOKUP(B113,LU!$B$1:$N$51,7,FALSE())</f>
        <v>0</v>
      </c>
      <c r="I113" s="3" t="n">
        <f aca="false">VLOOKUP(B113,LU!$B$1:$N$51,8,FALSE())</f>
        <v>2.5</v>
      </c>
      <c r="J113" s="3" t="n">
        <f aca="false">VLOOKUP(A113,Soil!$B$2:$P$17,13,FALSE())</f>
        <v>1.8165</v>
      </c>
      <c r="K113" s="3" t="n">
        <f aca="false">VLOOKUP(B113,LU!$B$1:$N$51,5,FALSE())</f>
        <v>0.05</v>
      </c>
      <c r="L113" s="3" t="n">
        <f aca="false">VLOOKUP(A113,Soil!$B$2:$P$17,15,FALSE())</f>
        <v>0.3661</v>
      </c>
      <c r="M113" s="0" t="n">
        <f aca="false">SoilVeg!G113</f>
        <v>100</v>
      </c>
      <c r="N113" s="0" t="n">
        <f aca="false">SoilVeg!H113</f>
        <v>1</v>
      </c>
      <c r="O113" s="0" t="n">
        <f aca="false">VLOOKUP(A113,Soil!$B$2:$S$14,18,FALSE())</f>
        <v>1</v>
      </c>
    </row>
    <row r="114" customFormat="false" ht="14.25" hidden="false" customHeight="false" outlineLevel="0" collapsed="false">
      <c r="A114" s="1" t="str">
        <f aca="false">SoilVeg!B114</f>
        <v>SA</v>
      </c>
      <c r="B114" s="1" t="str">
        <f aca="false">SoilVeg!D114</f>
        <v>AZPN</v>
      </c>
      <c r="C114" s="1" t="str">
        <f aca="false">SoilVeg!A114</f>
        <v>SAAZPN</v>
      </c>
      <c r="D114" s="0" t="n">
        <f aca="false">IF(VLOOKUP(SoilVeg!C114,LU!$A$2:$O$27,15,FALSE())=0,VLOOKUP(A114,Soil!$B$2:$R$14,8,FALSE()),0.000000000001)</f>
        <v>1E-012</v>
      </c>
      <c r="E114" s="0" t="n">
        <f aca="false">IF(VLOOKUP(SoilVeg!C114,LU!$A$2:$O$27,15,FALSE())=0,VLOOKUP(A114,Soil!$B$2:$R$14,9,FALSE()),0.000000000001)</f>
        <v>1E-012</v>
      </c>
      <c r="F114" s="3" t="n">
        <f aca="false">VLOOKUP(A114,Soil!$B$2:$P$17,14,FALSE())</f>
        <v>0.016</v>
      </c>
      <c r="G114" s="3" t="n">
        <f aca="false">VLOOKUP(B114,LU!$B$1:$N$51,6,FALSE())</f>
        <v>0</v>
      </c>
      <c r="H114" s="3" t="n">
        <f aca="false">VLOOKUP(B114,LU!$B$1:$N$51,7,FALSE())</f>
        <v>0</v>
      </c>
      <c r="I114" s="3" t="n">
        <f aca="false">VLOOKUP(B114,LU!$B$1:$N$51,8,FALSE())</f>
        <v>0</v>
      </c>
      <c r="J114" s="3" t="n">
        <f aca="false">VLOOKUP(A114,Soil!$B$2:$P$17,13,FALSE())</f>
        <v>1.8165</v>
      </c>
      <c r="K114" s="3" t="n">
        <f aca="false">VLOOKUP(B114,LU!$B$1:$N$51,5,FALSE())</f>
        <v>0.01</v>
      </c>
      <c r="L114" s="3" t="n">
        <f aca="false">VLOOKUP(A114,Soil!$B$2:$P$17,15,FALSE())</f>
        <v>0.3661</v>
      </c>
      <c r="M114" s="0" t="n">
        <f aca="false">SoilVeg!G114</f>
        <v>100</v>
      </c>
      <c r="N114" s="0" t="n">
        <f aca="false">SoilVeg!H114</f>
        <v>1</v>
      </c>
      <c r="O114" s="0" t="n">
        <f aca="false">VLOOKUP(A114,Soil!$B$2:$S$14,18,FALSE())</f>
        <v>1</v>
      </c>
    </row>
    <row r="115" customFormat="false" ht="14.25" hidden="false" customHeight="false" outlineLevel="0" collapsed="false">
      <c r="A115" s="1" t="str">
        <f aca="false">SoilVeg!B115</f>
        <v>SA</v>
      </c>
      <c r="B115" s="1" t="str">
        <f aca="false">SoilVeg!D115</f>
        <v>AZPPL</v>
      </c>
      <c r="C115" s="1" t="str">
        <f aca="false">SoilVeg!A115</f>
        <v>SAAZPPL</v>
      </c>
      <c r="D115" s="0" t="n">
        <f aca="false">IF(VLOOKUP(SoilVeg!C115,LU!$A$2:$O$27,15,FALSE())=0,VLOOKUP(A115,Soil!$B$2:$R$14,8,FALSE()),0.000000000001)</f>
        <v>1.79593033564815E-005</v>
      </c>
      <c r="E115" s="0" t="n">
        <f aca="false">IF(VLOOKUP(SoilVeg!C115,LU!$A$2:$O$27,15,FALSE())=0,VLOOKUP(A115,Soil!$B$2:$R$14,9,FALSE()),0.000000000001)</f>
        <v>0.000502822157214813</v>
      </c>
      <c r="F115" s="3" t="n">
        <f aca="false">VLOOKUP(A115,Soil!$B$2:$P$17,14,FALSE())</f>
        <v>0.016</v>
      </c>
      <c r="G115" s="3" t="n">
        <f aca="false">VLOOKUP(B115,LU!$B$1:$N$51,6,FALSE())</f>
        <v>0</v>
      </c>
      <c r="H115" s="3" t="n">
        <f aca="false">VLOOKUP(B115,LU!$B$1:$N$51,7,FALSE())</f>
        <v>0</v>
      </c>
      <c r="I115" s="3" t="n">
        <f aca="false">VLOOKUP(B115,LU!$B$1:$N$51,8,FALSE())</f>
        <v>2.5</v>
      </c>
      <c r="J115" s="3" t="n">
        <f aca="false">VLOOKUP(A115,Soil!$B$2:$P$17,13,FALSE())</f>
        <v>1.8165</v>
      </c>
      <c r="K115" s="3" t="n">
        <f aca="false">VLOOKUP(B115,LU!$B$1:$N$51,5,FALSE())</f>
        <v>0.02</v>
      </c>
      <c r="L115" s="3" t="n">
        <f aca="false">VLOOKUP(A115,Soil!$B$2:$P$17,15,FALSE())</f>
        <v>0.3661</v>
      </c>
      <c r="M115" s="0" t="n">
        <f aca="false">SoilVeg!G115</f>
        <v>0.182</v>
      </c>
      <c r="N115" s="0" t="n">
        <f aca="false">SoilVeg!H115</f>
        <v>0.245</v>
      </c>
      <c r="O115" s="0" t="n">
        <f aca="false">VLOOKUP(A115,Soil!$B$2:$S$14,18,FALSE())</f>
        <v>1</v>
      </c>
    </row>
    <row r="116" customFormat="false" ht="14.25" hidden="false" customHeight="false" outlineLevel="0" collapsed="false">
      <c r="A116" s="1" t="str">
        <f aca="false">SoilVeg!B116</f>
        <v>SA</v>
      </c>
      <c r="B116" s="1" t="str">
        <f aca="false">SoilVeg!D116</f>
        <v>AZPP</v>
      </c>
      <c r="C116" s="1" t="str">
        <f aca="false">SoilVeg!A116</f>
        <v>SAAZPP</v>
      </c>
      <c r="D116" s="0" t="n">
        <f aca="false">IF(VLOOKUP(SoilVeg!C116,LU!$A$2:$O$27,15,FALSE())=0,VLOOKUP(A116,Soil!$B$2:$R$14,8,FALSE()),0.000000000001)</f>
        <v>1.79593033564815E-005</v>
      </c>
      <c r="E116" s="0" t="n">
        <f aca="false">IF(VLOOKUP(SoilVeg!C116,LU!$A$2:$O$27,15,FALSE())=0,VLOOKUP(A116,Soil!$B$2:$R$14,9,FALSE()),0.000000000001)</f>
        <v>0.000502822157214813</v>
      </c>
      <c r="F116" s="3" t="n">
        <f aca="false">VLOOKUP(A116,Soil!$B$2:$P$17,14,FALSE())</f>
        <v>0.016</v>
      </c>
      <c r="G116" s="3" t="n">
        <f aca="false">VLOOKUP(B116,LU!$B$1:$N$51,6,FALSE())</f>
        <v>0</v>
      </c>
      <c r="H116" s="3" t="n">
        <f aca="false">VLOOKUP(B116,LU!$B$1:$N$51,7,FALSE())</f>
        <v>0</v>
      </c>
      <c r="I116" s="3" t="n">
        <f aca="false">VLOOKUP(B116,LU!$B$1:$N$51,8,FALSE())</f>
        <v>7</v>
      </c>
      <c r="J116" s="3" t="n">
        <f aca="false">VLOOKUP(A116,Soil!$B$2:$P$17,13,FALSE())</f>
        <v>1.8165</v>
      </c>
      <c r="K116" s="3" t="n">
        <f aca="false">VLOOKUP(B116,LU!$B$1:$N$51,5,FALSE())</f>
        <v>0.1</v>
      </c>
      <c r="L116" s="3" t="n">
        <f aca="false">VLOOKUP(A116,Soil!$B$2:$P$17,15,FALSE())</f>
        <v>0.3661</v>
      </c>
      <c r="M116" s="0" t="n">
        <f aca="false">SoilVeg!G116</f>
        <v>18.2</v>
      </c>
      <c r="N116" s="0" t="n">
        <f aca="false">SoilVeg!H116</f>
        <v>0.245</v>
      </c>
      <c r="O116" s="0" t="n">
        <f aca="false">VLOOKUP(A116,Soil!$B$2:$S$14,18,FALSE())</f>
        <v>1</v>
      </c>
    </row>
    <row r="117" customFormat="false" ht="14.25" hidden="false" customHeight="false" outlineLevel="0" collapsed="false">
      <c r="A117" s="1" t="str">
        <f aca="false">SoilVeg!B117</f>
        <v>SA</v>
      </c>
      <c r="B117" s="1" t="str">
        <f aca="false">SoilVeg!D117</f>
        <v>ETK</v>
      </c>
      <c r="C117" s="1" t="str">
        <f aca="false">SoilVeg!A117</f>
        <v>SAETK</v>
      </c>
      <c r="D117" s="0" t="n">
        <f aca="false">IF(VLOOKUP(SoilVeg!C117,LU!$A$2:$O$27,15,FALSE())=0,VLOOKUP(A117,Soil!$B$2:$R$14,8,FALSE()),0.000000000001)</f>
        <v>1.79593033564815E-005</v>
      </c>
      <c r="E117" s="0" t="n">
        <f aca="false">IF(VLOOKUP(SoilVeg!C117,LU!$A$2:$O$27,15,FALSE())=0,VLOOKUP(A117,Soil!$B$2:$R$14,9,FALSE()),0.000000000001)</f>
        <v>0.000502822157214813</v>
      </c>
      <c r="F117" s="3" t="n">
        <f aca="false">VLOOKUP(A117,Soil!$B$2:$P$17,14,FALSE())</f>
        <v>0.016</v>
      </c>
      <c r="G117" s="3" t="n">
        <f aca="false">VLOOKUP(B117,LU!$B$1:$N$51,6,FALSE())</f>
        <v>1.4</v>
      </c>
      <c r="H117" s="3" t="n">
        <f aca="false">VLOOKUP(B117,LU!$B$1:$N$51,7,FALSE())</f>
        <v>0.65</v>
      </c>
      <c r="I117" s="3" t="n">
        <f aca="false">VLOOKUP(B117,LU!$B$1:$N$51,8,FALSE())</f>
        <v>8</v>
      </c>
      <c r="J117" s="3" t="n">
        <f aca="false">VLOOKUP(A117,Soil!$B$2:$P$17,13,FALSE())</f>
        <v>1.8165</v>
      </c>
      <c r="K117" s="3" t="n">
        <f aca="false">VLOOKUP(B117,LU!$B$1:$N$51,5,FALSE())</f>
        <v>0.35</v>
      </c>
      <c r="L117" s="3" t="n">
        <f aca="false">VLOOKUP(A117,Soil!$B$2:$P$17,15,FALSE())</f>
        <v>0.3661</v>
      </c>
      <c r="M117" s="0" t="n">
        <f aca="false">SoilVeg!G117</f>
        <v>18.2</v>
      </c>
      <c r="N117" s="0" t="n">
        <f aca="false">SoilVeg!H117</f>
        <v>0.245</v>
      </c>
      <c r="O117" s="0" t="n">
        <f aca="false">VLOOKUP(A117,Soil!$B$2:$S$14,18,FALSE())</f>
        <v>1</v>
      </c>
    </row>
    <row r="118" customFormat="false" ht="14.25" hidden="false" customHeight="false" outlineLevel="0" collapsed="false">
      <c r="A118" s="1" t="str">
        <f aca="false">SoilVeg!B118</f>
        <v>SA</v>
      </c>
      <c r="B118" s="1" t="str">
        <f aca="false">SoilVeg!D118</f>
        <v>ETK1</v>
      </c>
      <c r="C118" s="1" t="str">
        <f aca="false">SoilVeg!A118</f>
        <v>SAETK1</v>
      </c>
      <c r="D118" s="0" t="n">
        <f aca="false">IF(VLOOKUP(SoilVeg!C118,LU!$A$2:$O$27,15,FALSE())=0,VLOOKUP(A118,Soil!$B$2:$R$14,8,FALSE()),0.000000000001)</f>
        <v>1.79593033564815E-005</v>
      </c>
      <c r="E118" s="0" t="n">
        <f aca="false">IF(VLOOKUP(SoilVeg!C118,LU!$A$2:$O$27,15,FALSE())=0,VLOOKUP(A118,Soil!$B$2:$R$14,9,FALSE()),0.000000000001)</f>
        <v>0.000502822157214813</v>
      </c>
      <c r="F118" s="3" t="n">
        <f aca="false">VLOOKUP(A118,Soil!$B$2:$P$17,14,FALSE())</f>
        <v>0.016</v>
      </c>
      <c r="G118" s="3" t="n">
        <f aca="false">VLOOKUP(B118,LU!$B$1:$N$51,6,FALSE())</f>
        <v>1</v>
      </c>
      <c r="H118" s="3" t="n">
        <f aca="false">VLOOKUP(B118,LU!$B$1:$N$51,7,FALSE())</f>
        <v>0.4</v>
      </c>
      <c r="I118" s="3" t="n">
        <f aca="false">VLOOKUP(B118,LU!$B$1:$N$51,8,FALSE())</f>
        <v>5</v>
      </c>
      <c r="J118" s="3" t="n">
        <f aca="false">VLOOKUP(A118,Soil!$B$2:$P$17,13,FALSE())</f>
        <v>1.8165</v>
      </c>
      <c r="K118" s="3" t="n">
        <f aca="false">VLOOKUP(B118,LU!$B$1:$N$51,5,FALSE())</f>
        <v>0.15</v>
      </c>
      <c r="L118" s="3" t="n">
        <f aca="false">VLOOKUP(A118,Soil!$B$2:$P$17,15,FALSE())</f>
        <v>0.3661</v>
      </c>
      <c r="M118" s="0" t="n">
        <f aca="false">SoilVeg!G118</f>
        <v>18.2</v>
      </c>
      <c r="N118" s="0" t="n">
        <f aca="false">SoilVeg!H118</f>
        <v>0.245</v>
      </c>
      <c r="O118" s="0" t="n">
        <f aca="false">VLOOKUP(A118,Soil!$B$2:$S$14,18,FALSE())</f>
        <v>1</v>
      </c>
    </row>
    <row r="119" customFormat="false" ht="14.25" hidden="false" customHeight="false" outlineLevel="0" collapsed="false">
      <c r="A119" s="1" t="str">
        <f aca="false">SoilVeg!B119</f>
        <v>SA</v>
      </c>
      <c r="B119" s="1" t="str">
        <f aca="false">SoilVeg!D119</f>
        <v>ETK2</v>
      </c>
      <c r="C119" s="1" t="str">
        <f aca="false">SoilVeg!A119</f>
        <v>SAETK2</v>
      </c>
      <c r="D119" s="0" t="n">
        <f aca="false">IF(VLOOKUP(SoilVeg!C119,LU!$A$2:$O$27,15,FALSE())=0,VLOOKUP(A119,Soil!$B$2:$R$14,8,FALSE()),0.000000000001)</f>
        <v>1.79593033564815E-005</v>
      </c>
      <c r="E119" s="0" t="n">
        <f aca="false">IF(VLOOKUP(SoilVeg!C119,LU!$A$2:$O$27,15,FALSE())=0,VLOOKUP(A119,Soil!$B$2:$R$14,9,FALSE()),0.000000000001)</f>
        <v>0.000502822157214813</v>
      </c>
      <c r="F119" s="3" t="n">
        <f aca="false">VLOOKUP(A119,Soil!$B$2:$P$17,14,FALSE())</f>
        <v>0.016</v>
      </c>
      <c r="G119" s="3" t="n">
        <f aca="false">VLOOKUP(B119,LU!$B$1:$N$51,6,FALSE())</f>
        <v>1.1</v>
      </c>
      <c r="H119" s="3" t="n">
        <f aca="false">VLOOKUP(B119,LU!$B$1:$N$51,7,FALSE())</f>
        <v>0.4</v>
      </c>
      <c r="I119" s="3" t="n">
        <f aca="false">VLOOKUP(B119,LU!$B$1:$N$51,8,FALSE())</f>
        <v>7</v>
      </c>
      <c r="J119" s="3" t="n">
        <f aca="false">VLOOKUP(A119,Soil!$B$2:$P$17,13,FALSE())</f>
        <v>1.8165</v>
      </c>
      <c r="K119" s="3" t="n">
        <f aca="false">VLOOKUP(B119,LU!$B$1:$N$51,5,FALSE())</f>
        <v>0.35</v>
      </c>
      <c r="L119" s="3" t="n">
        <f aca="false">VLOOKUP(A119,Soil!$B$2:$P$17,15,FALSE())</f>
        <v>0.3661</v>
      </c>
      <c r="M119" s="0" t="n">
        <f aca="false">SoilVeg!G119</f>
        <v>18.2</v>
      </c>
      <c r="N119" s="0" t="n">
        <f aca="false">SoilVeg!H119</f>
        <v>0.245</v>
      </c>
      <c r="O119" s="0" t="n">
        <f aca="false">VLOOKUP(A119,Soil!$B$2:$S$14,18,FALSE())</f>
        <v>1</v>
      </c>
    </row>
    <row r="120" customFormat="false" ht="14.25" hidden="false" customHeight="false" outlineLevel="0" collapsed="false">
      <c r="A120" s="1" t="str">
        <f aca="false">SoilVeg!B120</f>
        <v>SA</v>
      </c>
      <c r="B120" s="1" t="str">
        <f aca="false">SoilVeg!D120</f>
        <v>ETK3</v>
      </c>
      <c r="C120" s="1" t="str">
        <f aca="false">SoilVeg!A120</f>
        <v>SAETK3</v>
      </c>
      <c r="D120" s="0" t="n">
        <f aca="false">IF(VLOOKUP(SoilVeg!C120,LU!$A$2:$O$27,15,FALSE())=0,VLOOKUP(A120,Soil!$B$2:$R$14,8,FALSE()),0.000000000001)</f>
        <v>1.79593033564815E-005</v>
      </c>
      <c r="E120" s="0" t="n">
        <f aca="false">IF(VLOOKUP(SoilVeg!C120,LU!$A$2:$O$27,15,FALSE())=0,VLOOKUP(A120,Soil!$B$2:$R$14,9,FALSE()),0.000000000001)</f>
        <v>0.000502822157214813</v>
      </c>
      <c r="F120" s="3" t="n">
        <f aca="false">VLOOKUP(A120,Soil!$B$2:$P$17,14,FALSE())</f>
        <v>0.016</v>
      </c>
      <c r="G120" s="3" t="n">
        <f aca="false">VLOOKUP(B120,LU!$B$1:$N$51,6,FALSE())</f>
        <v>1.35454545455</v>
      </c>
      <c r="H120" s="3" t="n">
        <f aca="false">VLOOKUP(B120,LU!$B$1:$N$51,7,FALSE())</f>
        <v>0.62272727273</v>
      </c>
      <c r="I120" s="3" t="n">
        <f aca="false">VLOOKUP(B120,LU!$B$1:$N$51,8,FALSE())</f>
        <v>10</v>
      </c>
      <c r="J120" s="3" t="n">
        <f aca="false">VLOOKUP(A120,Soil!$B$2:$P$17,13,FALSE())</f>
        <v>1.8165</v>
      </c>
      <c r="K120" s="3" t="n">
        <f aca="false">VLOOKUP(B120,LU!$B$1:$N$51,5,FALSE())</f>
        <v>0.4</v>
      </c>
      <c r="L120" s="3" t="n">
        <f aca="false">VLOOKUP(A120,Soil!$B$2:$P$17,15,FALSE())</f>
        <v>0.3661</v>
      </c>
      <c r="M120" s="0" t="n">
        <f aca="false">SoilVeg!G120</f>
        <v>18.2</v>
      </c>
      <c r="N120" s="0" t="n">
        <f aca="false">SoilVeg!H120</f>
        <v>0.245</v>
      </c>
      <c r="O120" s="0" t="n">
        <f aca="false">VLOOKUP(A120,Soil!$B$2:$S$14,18,FALSE())</f>
        <v>1</v>
      </c>
    </row>
    <row r="121" customFormat="false" ht="14.25" hidden="false" customHeight="false" outlineLevel="0" collapsed="false">
      <c r="A121" s="1" t="str">
        <f aca="false">SoilVeg!B121</f>
        <v>SA</v>
      </c>
      <c r="B121" s="1" t="str">
        <f aca="false">SoilVeg!D121</f>
        <v>VT</v>
      </c>
      <c r="C121" s="1" t="str">
        <f aca="false">SoilVeg!A121</f>
        <v>SAVT</v>
      </c>
      <c r="D121" s="0" t="n">
        <f aca="false">IF(VLOOKUP(SoilVeg!C121,LU!$A$2:$O$27,15,FALSE())=0,VLOOKUP(A121,Soil!$B$2:$R$14,8,FALSE()),0.000000000001)</f>
        <v>1E-012</v>
      </c>
      <c r="E121" s="0" t="n">
        <f aca="false">IF(VLOOKUP(SoilVeg!C121,LU!$A$2:$O$27,15,FALSE())=0,VLOOKUP(A121,Soil!$B$2:$R$14,9,FALSE()),0.000000000001)</f>
        <v>1E-012</v>
      </c>
      <c r="F121" s="3" t="n">
        <f aca="false">VLOOKUP(A121,Soil!$B$2:$P$17,14,FALSE())</f>
        <v>0.016</v>
      </c>
      <c r="G121" s="3" t="n">
        <f aca="false">VLOOKUP(B121,LU!$B$1:$N$51,6,FALSE())</f>
        <v>0</v>
      </c>
      <c r="H121" s="3" t="n">
        <f aca="false">VLOOKUP(B121,LU!$B$1:$N$51,7,FALSE())</f>
        <v>0</v>
      </c>
      <c r="I121" s="3" t="n">
        <f aca="false">VLOOKUP(B121,LU!$B$1:$N$51,8,FALSE())</f>
        <v>0</v>
      </c>
      <c r="J121" s="3" t="n">
        <f aca="false">VLOOKUP(A121,Soil!$B$2:$P$17,13,FALSE())</f>
        <v>1.8165</v>
      </c>
      <c r="K121" s="3" t="n">
        <f aca="false">VLOOKUP(B121,LU!$B$1:$N$51,5,FALSE())</f>
        <v>0.03</v>
      </c>
      <c r="L121" s="3" t="n">
        <f aca="false">VLOOKUP(A121,Soil!$B$2:$P$17,15,FALSE())</f>
        <v>0.3661</v>
      </c>
      <c r="M121" s="0" t="n">
        <f aca="false">SoilVeg!G121</f>
        <v>100</v>
      </c>
      <c r="N121" s="0" t="n">
        <f aca="false">SoilVeg!H121</f>
        <v>1</v>
      </c>
      <c r="O121" s="0" t="n">
        <f aca="false">VLOOKUP(A121,Soil!$B$2:$S$14,18,FALSE())</f>
        <v>1</v>
      </c>
    </row>
    <row r="122" customFormat="false" ht="14.25" hidden="false" customHeight="false" outlineLevel="0" collapsed="false">
      <c r="A122" s="1" t="str">
        <f aca="false">SoilVeg!B122</f>
        <v>SA</v>
      </c>
      <c r="B122" s="1" t="str">
        <f aca="false">SoilVeg!D122</f>
        <v>VP</v>
      </c>
      <c r="C122" s="1" t="str">
        <f aca="false">SoilVeg!A122</f>
        <v>SAVP</v>
      </c>
      <c r="D122" s="0" t="n">
        <f aca="false">IF(VLOOKUP(SoilVeg!C122,LU!$A$2:$O$27,15,FALSE())=0,VLOOKUP(A122,Soil!$B$2:$R$14,8,FALSE()),0.000000000001)</f>
        <v>1E-012</v>
      </c>
      <c r="E122" s="0" t="n">
        <f aca="false">IF(VLOOKUP(SoilVeg!C122,LU!$A$2:$O$27,15,FALSE())=0,VLOOKUP(A122,Soil!$B$2:$R$14,9,FALSE()),0.000000000001)</f>
        <v>1E-012</v>
      </c>
      <c r="F122" s="3" t="n">
        <f aca="false">VLOOKUP(A122,Soil!$B$2:$P$17,14,FALSE())</f>
        <v>0.016</v>
      </c>
      <c r="G122" s="3" t="n">
        <f aca="false">VLOOKUP(B122,LU!$B$1:$N$51,6,FALSE())</f>
        <v>0</v>
      </c>
      <c r="H122" s="3" t="n">
        <f aca="false">VLOOKUP(B122,LU!$B$1:$N$51,7,FALSE())</f>
        <v>0</v>
      </c>
      <c r="I122" s="3" t="n">
        <f aca="false">VLOOKUP(B122,LU!$B$1:$N$51,8,FALSE())</f>
        <v>0</v>
      </c>
      <c r="J122" s="3" t="n">
        <f aca="false">VLOOKUP(A122,Soil!$B$2:$P$17,13,FALSE())</f>
        <v>1.8165</v>
      </c>
      <c r="K122" s="3" t="n">
        <f aca="false">VLOOKUP(B122,LU!$B$1:$N$51,5,FALSE())</f>
        <v>0.01</v>
      </c>
      <c r="L122" s="3" t="n">
        <f aca="false">VLOOKUP(A122,Soil!$B$2:$P$17,15,FALSE())</f>
        <v>0.3661</v>
      </c>
      <c r="M122" s="0" t="n">
        <f aca="false">SoilVeg!G122</f>
        <v>100</v>
      </c>
      <c r="N122" s="0" t="n">
        <f aca="false">SoilVeg!H122</f>
        <v>1</v>
      </c>
      <c r="O122" s="0" t="n">
        <f aca="false">VLOOKUP(A122,Soil!$B$2:$S$14,18,FALSE())</f>
        <v>1</v>
      </c>
    </row>
    <row r="123" customFormat="false" ht="14.25" hidden="false" customHeight="false" outlineLevel="0" collapsed="false">
      <c r="A123" s="1" t="str">
        <f aca="false">SoilVeg!B123</f>
        <v>SA</v>
      </c>
      <c r="B123" s="1" t="str">
        <f aca="false">SoilVeg!D123</f>
        <v>TPT</v>
      </c>
      <c r="C123" s="1" t="str">
        <f aca="false">SoilVeg!A123</f>
        <v>SATPT</v>
      </c>
      <c r="D123" s="0" t="n">
        <f aca="false">IF(VLOOKUP(SoilVeg!C123,LU!$A$2:$O$27,15,FALSE())=0,VLOOKUP(A123,Soil!$B$2:$R$14,8,FALSE()),0.000000000001)</f>
        <v>1.79593033564815E-005</v>
      </c>
      <c r="E123" s="0" t="n">
        <f aca="false">IF(VLOOKUP(SoilVeg!C123,LU!$A$2:$O$27,15,FALSE())=0,VLOOKUP(A123,Soil!$B$2:$R$14,9,FALSE()),0.000000000001)</f>
        <v>0.000502822157214813</v>
      </c>
      <c r="F123" s="3" t="n">
        <f aca="false">VLOOKUP(A123,Soil!$B$2:$P$17,14,FALSE())</f>
        <v>0.016</v>
      </c>
      <c r="G123" s="3" t="n">
        <f aca="false">VLOOKUP(B123,LU!$B$1:$N$51,6,FALSE())</f>
        <v>1.1</v>
      </c>
      <c r="H123" s="3" t="n">
        <f aca="false">VLOOKUP(B123,LU!$B$1:$N$51,7,FALSE())</f>
        <v>0.4</v>
      </c>
      <c r="I123" s="3" t="n">
        <f aca="false">VLOOKUP(B123,LU!$B$1:$N$51,8,FALSE())</f>
        <v>7</v>
      </c>
      <c r="J123" s="3" t="n">
        <f aca="false">VLOOKUP(A123,Soil!$B$2:$P$17,13,FALSE())</f>
        <v>1.8165</v>
      </c>
      <c r="K123" s="3" t="n">
        <f aca="false">VLOOKUP(B123,LU!$B$1:$N$51,5,FALSE())</f>
        <v>0.275</v>
      </c>
      <c r="L123" s="3" t="n">
        <f aca="false">VLOOKUP(A123,Soil!$B$2:$P$17,15,FALSE())</f>
        <v>0.3661</v>
      </c>
      <c r="M123" s="0" t="n">
        <f aca="false">SoilVeg!G123</f>
        <v>18.2</v>
      </c>
      <c r="N123" s="0" t="n">
        <f aca="false">SoilVeg!H123</f>
        <v>0.245</v>
      </c>
      <c r="O123" s="0" t="n">
        <f aca="false">VLOOKUP(A123,Soil!$B$2:$S$14,18,FALSE())</f>
        <v>1</v>
      </c>
    </row>
    <row r="124" customFormat="false" ht="14.25" hidden="false" customHeight="false" outlineLevel="0" collapsed="false">
      <c r="A124" s="1" t="str">
        <f aca="false">SoilVeg!B124</f>
        <v>SA</v>
      </c>
      <c r="B124" s="1" t="str">
        <f aca="false">SoilVeg!D124</f>
        <v>VPT</v>
      </c>
      <c r="C124" s="1" t="str">
        <f aca="false">SoilVeg!A124</f>
        <v>SAVPT</v>
      </c>
      <c r="D124" s="0" t="n">
        <f aca="false">IF(VLOOKUP(SoilVeg!C124,LU!$A$2:$O$27,15,FALSE())=0,VLOOKUP(A124,Soil!$B$2:$R$14,8,FALSE()),0.000000000001)</f>
        <v>1E-012</v>
      </c>
      <c r="E124" s="0" t="n">
        <f aca="false">IF(VLOOKUP(SoilVeg!C124,LU!$A$2:$O$27,15,FALSE())=0,VLOOKUP(A124,Soil!$B$2:$R$14,9,FALSE()),0.000000000001)</f>
        <v>1E-012</v>
      </c>
      <c r="F124" s="3" t="n">
        <f aca="false">VLOOKUP(A124,Soil!$B$2:$P$17,14,FALSE())</f>
        <v>0.016</v>
      </c>
      <c r="G124" s="3" t="n">
        <f aca="false">VLOOKUP(B124,LU!$B$1:$N$51,6,FALSE())</f>
        <v>0</v>
      </c>
      <c r="H124" s="3" t="n">
        <f aca="false">VLOOKUP(B124,LU!$B$1:$N$51,7,FALSE())</f>
        <v>0</v>
      </c>
      <c r="I124" s="3" t="n">
        <f aca="false">VLOOKUP(B124,LU!$B$1:$N$51,8,FALSE())</f>
        <v>150</v>
      </c>
      <c r="J124" s="3" t="n">
        <f aca="false">VLOOKUP(A124,Soil!$B$2:$P$17,13,FALSE())</f>
        <v>1.8165</v>
      </c>
      <c r="K124" s="3" t="n">
        <f aca="false">VLOOKUP(B124,LU!$B$1:$N$51,5,FALSE())</f>
        <v>0.01</v>
      </c>
      <c r="L124" s="3" t="n">
        <f aca="false">VLOOKUP(A124,Soil!$B$2:$P$17,15,FALSE())</f>
        <v>0.3661</v>
      </c>
      <c r="M124" s="0" t="n">
        <f aca="false">SoilVeg!G124</f>
        <v>100</v>
      </c>
      <c r="N124" s="0" t="n">
        <f aca="false">SoilVeg!H124</f>
        <v>1</v>
      </c>
      <c r="O124" s="0" t="n">
        <f aca="false">VLOOKUP(A124,Soil!$B$2:$S$14,18,FALSE())</f>
        <v>1</v>
      </c>
    </row>
    <row r="125" customFormat="false" ht="14.25" hidden="false" customHeight="false" outlineLevel="0" collapsed="false">
      <c r="A125" s="1" t="str">
        <f aca="false">SoilVeg!B125</f>
        <v>SA</v>
      </c>
      <c r="B125" s="1" t="str">
        <f aca="false">SoilVeg!D125</f>
        <v>MOK</v>
      </c>
      <c r="C125" s="1" t="str">
        <f aca="false">SoilVeg!A125</f>
        <v>SAMOK</v>
      </c>
      <c r="D125" s="0" t="n">
        <f aca="false">IF(VLOOKUP(SoilVeg!C125,LU!$A$2:$O$27,15,FALSE())=0,VLOOKUP(A125,Soil!$B$2:$R$14,8,FALSE()),0.000000000001)</f>
        <v>1.79593033564815E-005</v>
      </c>
      <c r="E125" s="0" t="n">
        <f aca="false">IF(VLOOKUP(SoilVeg!C125,LU!$A$2:$O$27,15,FALSE())=0,VLOOKUP(A125,Soil!$B$2:$R$14,9,FALSE()),0.000000000001)</f>
        <v>0.000502822157214813</v>
      </c>
      <c r="F125" s="3" t="n">
        <f aca="false">VLOOKUP(A125,Soil!$B$2:$P$17,14,FALSE())</f>
        <v>0.016</v>
      </c>
      <c r="G125" s="3" t="n">
        <f aca="false">VLOOKUP(B125,LU!$B$1:$N$51,6,FALSE())</f>
        <v>1.35454545455</v>
      </c>
      <c r="H125" s="3" t="n">
        <f aca="false">VLOOKUP(B125,LU!$B$1:$N$51,7,FALSE())</f>
        <v>0.62272727273</v>
      </c>
      <c r="I125" s="3" t="n">
        <f aca="false">VLOOKUP(B125,LU!$B$1:$N$51,8,FALSE())</f>
        <v>10</v>
      </c>
      <c r="J125" s="3" t="n">
        <f aca="false">VLOOKUP(A125,Soil!$B$2:$P$17,13,FALSE())</f>
        <v>1.8165</v>
      </c>
      <c r="K125" s="3" t="n">
        <f aca="false">VLOOKUP(B125,LU!$B$1:$N$51,5,FALSE())</f>
        <v>0.4</v>
      </c>
      <c r="L125" s="3" t="n">
        <f aca="false">VLOOKUP(A125,Soil!$B$2:$P$17,15,FALSE())</f>
        <v>0.3661</v>
      </c>
      <c r="M125" s="0" t="n">
        <f aca="false">SoilVeg!G125</f>
        <v>18.2</v>
      </c>
      <c r="N125" s="0" t="n">
        <f aca="false">SoilVeg!H125</f>
        <v>0.245</v>
      </c>
      <c r="O125" s="0" t="n">
        <f aca="false">VLOOKUP(A125,Soil!$B$2:$S$14,18,FALSE())</f>
        <v>1</v>
      </c>
    </row>
    <row r="126" customFormat="false" ht="14.25" hidden="false" customHeight="false" outlineLevel="0" collapsed="false">
      <c r="A126" s="1" t="str">
        <f aca="false">SoilVeg!B126</f>
        <v>SA</v>
      </c>
      <c r="B126" s="1" t="str">
        <f aca="false">SoilVeg!D126</f>
        <v>RET</v>
      </c>
      <c r="C126" s="1" t="str">
        <f aca="false">SoilVeg!A126</f>
        <v>SARET</v>
      </c>
      <c r="D126" s="0" t="n">
        <f aca="false">IF(VLOOKUP(SoilVeg!C126,LU!$A$2:$O$27,15,FALSE())=0,VLOOKUP(A126,Soil!$B$2:$R$14,8,FALSE()),0.000000000001)</f>
        <v>1.79593033564815E-005</v>
      </c>
      <c r="E126" s="0" t="n">
        <f aca="false">IF(VLOOKUP(SoilVeg!C126,LU!$A$2:$O$27,15,FALSE())=0,VLOOKUP(A126,Soil!$B$2:$R$14,9,FALSE()),0.000000000001)</f>
        <v>0.000502822157214813</v>
      </c>
      <c r="F126" s="3" t="n">
        <f aca="false">VLOOKUP(A126,Soil!$B$2:$P$17,14,FALSE())</f>
        <v>0.016</v>
      </c>
      <c r="G126" s="3" t="n">
        <f aca="false">VLOOKUP(B126,LU!$B$1:$N$51,6,FALSE())</f>
        <v>1.1</v>
      </c>
      <c r="H126" s="3" t="n">
        <f aca="false">VLOOKUP(B126,LU!$B$1:$N$51,7,FALSE())</f>
        <v>0.4</v>
      </c>
      <c r="I126" s="3" t="n">
        <f aca="false">VLOOKUP(B126,LU!$B$1:$N$51,8,FALSE())</f>
        <v>150</v>
      </c>
      <c r="J126" s="3" t="n">
        <f aca="false">VLOOKUP(A126,Soil!$B$2:$P$17,13,FALSE())</f>
        <v>1.8165</v>
      </c>
      <c r="K126" s="3" t="n">
        <f aca="false">VLOOKUP(B126,LU!$B$1:$N$51,5,FALSE())</f>
        <v>0.275</v>
      </c>
      <c r="L126" s="3" t="n">
        <f aca="false">VLOOKUP(A126,Soil!$B$2:$P$17,15,FALSE())</f>
        <v>0.3661</v>
      </c>
      <c r="M126" s="0" t="n">
        <f aca="false">SoilVeg!G126</f>
        <v>18.2</v>
      </c>
      <c r="N126" s="0" t="n">
        <f aca="false">SoilVeg!H126</f>
        <v>0.245</v>
      </c>
      <c r="O126" s="0" t="n">
        <f aca="false">VLOOKUP(A126,Soil!$B$2:$S$14,18,FALSE())</f>
        <v>1</v>
      </c>
    </row>
    <row r="127" customFormat="false" ht="14.25" hidden="false" customHeight="false" outlineLevel="0" collapsed="false">
      <c r="A127" s="1" t="str">
        <f aca="false">SoilVeg!B127</f>
        <v>SAC</v>
      </c>
      <c r="B127" s="1" t="str">
        <f aca="false">SoilVeg!D127</f>
        <v>OP</v>
      </c>
      <c r="C127" s="1" t="str">
        <f aca="false">SoilVeg!A127</f>
        <v>SACOP</v>
      </c>
      <c r="D127" s="0" t="n">
        <f aca="false">IF(VLOOKUP(SoilVeg!C127,LU!$A$2:$O$27,15,FALSE())=0,VLOOKUP(A127,Soil!$B$2:$R$14,8,FALSE()),0.000000000001)</f>
        <v>0</v>
      </c>
      <c r="E127" s="0" t="n">
        <f aca="false">IF(VLOOKUP(SoilVeg!C127,LU!$A$2:$O$27,15,FALSE())=0,VLOOKUP(A127,Soil!$B$2:$R$14,9,FALSE()),0.000000000001)</f>
        <v>0</v>
      </c>
      <c r="F127" s="3" t="n">
        <f aca="false">VLOOKUP(A127,Soil!$B$2:$P$17,14,FALSE())</f>
        <v>0.012</v>
      </c>
      <c r="G127" s="3" t="n">
        <f aca="false">VLOOKUP(B127,LU!$B$1:$N$51,6,FALSE())</f>
        <v>0.16</v>
      </c>
      <c r="H127" s="3" t="n">
        <f aca="false">VLOOKUP(B127,LU!$B$1:$N$51,7,FALSE())</f>
        <v>0.13</v>
      </c>
      <c r="I127" s="3" t="n">
        <f aca="false">VLOOKUP(B127,LU!$B$1:$N$51,8,FALSE())</f>
        <v>5</v>
      </c>
      <c r="J127" s="3" t="n">
        <f aca="false">VLOOKUP(A127,Soil!$B$2:$P$17,13,FALSE())</f>
        <v>0</v>
      </c>
      <c r="K127" s="3" t="n">
        <f aca="false">VLOOKUP(B127,LU!$B$1:$N$51,5,FALSE())</f>
        <v>0.075</v>
      </c>
      <c r="L127" s="3" t="n">
        <f aca="false">VLOOKUP(A127,Soil!$B$2:$P$17,15,FALSE())</f>
        <v>0</v>
      </c>
      <c r="M127" s="0" t="n">
        <f aca="false">SoilVeg!G127</f>
        <v>0</v>
      </c>
      <c r="N127" s="0" t="n">
        <f aca="false">SoilVeg!H127</f>
        <v>0</v>
      </c>
      <c r="O127" s="0" t="n">
        <f aca="false">VLOOKUP(A127,Soil!$B$2:$S$14,18,FALSE())</f>
        <v>0</v>
      </c>
    </row>
    <row r="128" customFormat="false" ht="14.25" hidden="false" customHeight="false" outlineLevel="0" collapsed="false">
      <c r="A128" s="1" t="str">
        <f aca="false">SoilVeg!B128</f>
        <v>SAC</v>
      </c>
      <c r="B128" s="1" t="str">
        <f aca="false">SoilVeg!D128</f>
        <v>OPTP</v>
      </c>
      <c r="C128" s="1" t="str">
        <f aca="false">SoilVeg!A128</f>
        <v>SACOPTP</v>
      </c>
      <c r="D128" s="0" t="n">
        <f aca="false">IF(VLOOKUP(SoilVeg!C128,LU!$A$2:$O$27,15,FALSE())=0,VLOOKUP(A128,Soil!$B$2:$R$14,8,FALSE()),0.000000000001)</f>
        <v>0</v>
      </c>
      <c r="E128" s="0" t="n">
        <f aca="false">IF(VLOOKUP(SoilVeg!C128,LU!$A$2:$O$27,15,FALSE())=0,VLOOKUP(A128,Soil!$B$2:$R$14,9,FALSE()),0.000000000001)</f>
        <v>0</v>
      </c>
      <c r="F128" s="3" t="n">
        <f aca="false">VLOOKUP(A128,Soil!$B$2:$P$17,14,FALSE())</f>
        <v>0.012</v>
      </c>
      <c r="G128" s="3" t="n">
        <f aca="false">VLOOKUP(B128,LU!$B$1:$N$51,6,FALSE())</f>
        <v>1.1</v>
      </c>
      <c r="H128" s="3" t="n">
        <f aca="false">VLOOKUP(B128,LU!$B$1:$N$51,7,FALSE())</f>
        <v>0.4</v>
      </c>
      <c r="I128" s="3" t="n">
        <f aca="false">VLOOKUP(B128,LU!$B$1:$N$51,8,FALSE())</f>
        <v>7</v>
      </c>
      <c r="J128" s="3" t="n">
        <f aca="false">VLOOKUP(A128,Soil!$B$2:$P$17,13,FALSE())</f>
        <v>0</v>
      </c>
      <c r="K128" s="3" t="n">
        <f aca="false">VLOOKUP(B128,LU!$B$1:$N$51,5,FALSE())</f>
        <v>0.275</v>
      </c>
      <c r="L128" s="3" t="n">
        <f aca="false">VLOOKUP(A128,Soil!$B$2:$P$17,15,FALSE())</f>
        <v>0</v>
      </c>
      <c r="M128" s="0" t="n">
        <f aca="false">SoilVeg!G128</f>
        <v>0</v>
      </c>
      <c r="N128" s="0" t="n">
        <f aca="false">SoilVeg!H128</f>
        <v>0</v>
      </c>
      <c r="O128" s="0" t="n">
        <f aca="false">VLOOKUP(A128,Soil!$B$2:$S$14,18,FALSE())</f>
        <v>0</v>
      </c>
    </row>
    <row r="129" customFormat="false" ht="14.25" hidden="false" customHeight="false" outlineLevel="0" collapsed="false">
      <c r="A129" s="1" t="str">
        <f aca="false">SoilVeg!B129</f>
        <v>SAC</v>
      </c>
      <c r="B129" s="1" t="str">
        <f aca="false">SoilVeg!D129</f>
        <v>OPSR</v>
      </c>
      <c r="C129" s="1" t="str">
        <f aca="false">SoilVeg!A129</f>
        <v>SACOPSR</v>
      </c>
      <c r="D129" s="0" t="n">
        <f aca="false">IF(VLOOKUP(SoilVeg!C129,LU!$A$2:$O$27,15,FALSE())=0,VLOOKUP(A129,Soil!$B$2:$R$14,8,FALSE()),0.000000000001)</f>
        <v>0</v>
      </c>
      <c r="E129" s="0" t="n">
        <f aca="false">IF(VLOOKUP(SoilVeg!C129,LU!$A$2:$O$27,15,FALSE())=0,VLOOKUP(A129,Soil!$B$2:$R$14,9,FALSE()),0.000000000001)</f>
        <v>0</v>
      </c>
      <c r="F129" s="3" t="n">
        <f aca="false">VLOOKUP(A129,Soil!$B$2:$P$17,14,FALSE())</f>
        <v>0.012</v>
      </c>
      <c r="G129" s="3" t="n">
        <f aca="false">VLOOKUP(B129,LU!$B$1:$N$51,6,FALSE())</f>
        <v>0.26</v>
      </c>
      <c r="H129" s="3" t="n">
        <f aca="false">VLOOKUP(B129,LU!$B$1:$N$51,7,FALSE())</f>
        <v>0.25</v>
      </c>
      <c r="I129" s="3" t="n">
        <f aca="false">VLOOKUP(B129,LU!$B$1:$N$51,8,FALSE())</f>
        <v>4</v>
      </c>
      <c r="J129" s="3" t="n">
        <f aca="false">VLOOKUP(A129,Soil!$B$2:$P$17,13,FALSE())</f>
        <v>0</v>
      </c>
      <c r="K129" s="3" t="n">
        <f aca="false">VLOOKUP(B129,LU!$B$1:$N$51,5,FALSE())</f>
        <v>0.06</v>
      </c>
      <c r="L129" s="3" t="n">
        <f aca="false">VLOOKUP(A129,Soil!$B$2:$P$17,15,FALSE())</f>
        <v>0</v>
      </c>
      <c r="M129" s="0" t="n">
        <f aca="false">SoilVeg!G129</f>
        <v>0</v>
      </c>
      <c r="N129" s="0" t="n">
        <f aca="false">SoilVeg!H129</f>
        <v>0</v>
      </c>
      <c r="O129" s="0" t="n">
        <f aca="false">VLOOKUP(A129,Soil!$B$2:$S$14,18,FALSE())</f>
        <v>0</v>
      </c>
    </row>
    <row r="130" customFormat="false" ht="14.25" hidden="false" customHeight="false" outlineLevel="0" collapsed="false">
      <c r="A130" s="1" t="str">
        <f aca="false">SoilVeg!B130</f>
        <v>SAC</v>
      </c>
      <c r="B130" s="1" t="str">
        <f aca="false">SoilVeg!D130</f>
        <v>OPUR</v>
      </c>
      <c r="C130" s="1" t="str">
        <f aca="false">SoilVeg!A130</f>
        <v>SACOPUR</v>
      </c>
      <c r="D130" s="0" t="n">
        <f aca="false">IF(VLOOKUP(SoilVeg!C130,LU!$A$2:$O$27,15,FALSE())=0,VLOOKUP(A130,Soil!$B$2:$R$14,8,FALSE()),0.000000000001)</f>
        <v>0</v>
      </c>
      <c r="E130" s="0" t="n">
        <f aca="false">IF(VLOOKUP(SoilVeg!C130,LU!$A$2:$O$27,15,FALSE())=0,VLOOKUP(A130,Soil!$B$2:$R$14,9,FALSE()),0.000000000001)</f>
        <v>0</v>
      </c>
      <c r="F130" s="3" t="n">
        <f aca="false">VLOOKUP(A130,Soil!$B$2:$P$17,14,FALSE())</f>
        <v>0.012</v>
      </c>
      <c r="G130" s="3" t="n">
        <f aca="false">VLOOKUP(B130,LU!$B$1:$N$51,6,FALSE())</f>
        <v>0.4</v>
      </c>
      <c r="H130" s="3" t="n">
        <f aca="false">VLOOKUP(B130,LU!$B$1:$N$51,7,FALSE())</f>
        <v>0.3</v>
      </c>
      <c r="I130" s="3" t="n">
        <f aca="false">VLOOKUP(B130,LU!$B$1:$N$51,8,FALSE())</f>
        <v>6</v>
      </c>
      <c r="J130" s="3" t="n">
        <f aca="false">VLOOKUP(A130,Soil!$B$2:$P$17,13,FALSE())</f>
        <v>0</v>
      </c>
      <c r="K130" s="3" t="n">
        <f aca="false">VLOOKUP(B130,LU!$B$1:$N$51,5,FALSE())</f>
        <v>0.1</v>
      </c>
      <c r="L130" s="3" t="n">
        <f aca="false">VLOOKUP(A130,Soil!$B$2:$P$17,15,FALSE())</f>
        <v>0</v>
      </c>
      <c r="M130" s="0" t="n">
        <f aca="false">SoilVeg!G130</f>
        <v>0</v>
      </c>
      <c r="N130" s="0" t="n">
        <f aca="false">SoilVeg!H130</f>
        <v>0</v>
      </c>
      <c r="O130" s="0" t="n">
        <f aca="false">VLOOKUP(A130,Soil!$B$2:$S$14,18,FALSE())</f>
        <v>0</v>
      </c>
    </row>
    <row r="131" customFormat="false" ht="14.25" hidden="false" customHeight="false" outlineLevel="0" collapsed="false">
      <c r="A131" s="1" t="str">
        <f aca="false">SoilVeg!B131</f>
        <v>SAC</v>
      </c>
      <c r="B131" s="1" t="str">
        <f aca="false">SoilVeg!D131</f>
        <v>OPU</v>
      </c>
      <c r="C131" s="1" t="str">
        <f aca="false">SoilVeg!A131</f>
        <v>SACOPU</v>
      </c>
      <c r="D131" s="0" t="n">
        <f aca="false">IF(VLOOKUP(SoilVeg!C131,LU!$A$2:$O$27,15,FALSE())=0,VLOOKUP(A131,Soil!$B$2:$R$14,8,FALSE()),0.000000000001)</f>
        <v>0</v>
      </c>
      <c r="E131" s="0" t="n">
        <f aca="false">IF(VLOOKUP(SoilVeg!C131,LU!$A$2:$O$27,15,FALSE())=0,VLOOKUP(A131,Soil!$B$2:$R$14,9,FALSE()),0.000000000001)</f>
        <v>0</v>
      </c>
      <c r="F131" s="3" t="n">
        <f aca="false">VLOOKUP(A131,Soil!$B$2:$P$17,14,FALSE())</f>
        <v>0.012</v>
      </c>
      <c r="G131" s="3" t="n">
        <f aca="false">VLOOKUP(B131,LU!$B$1:$N$51,6,FALSE())</f>
        <v>0</v>
      </c>
      <c r="H131" s="3" t="n">
        <f aca="false">VLOOKUP(B131,LU!$B$1:$N$51,7,FALSE())</f>
        <v>0</v>
      </c>
      <c r="I131" s="3" t="n">
        <f aca="false">VLOOKUP(B131,LU!$B$1:$N$51,8,FALSE())</f>
        <v>3.5</v>
      </c>
      <c r="J131" s="3" t="n">
        <f aca="false">VLOOKUP(A131,Soil!$B$2:$P$17,13,FALSE())</f>
        <v>0</v>
      </c>
      <c r="K131" s="3" t="n">
        <f aca="false">VLOOKUP(B131,LU!$B$1:$N$51,5,FALSE())</f>
        <v>0.03</v>
      </c>
      <c r="L131" s="3" t="n">
        <f aca="false">VLOOKUP(A131,Soil!$B$2:$P$17,15,FALSE())</f>
        <v>0</v>
      </c>
      <c r="M131" s="0" t="n">
        <f aca="false">SoilVeg!G131</f>
        <v>0</v>
      </c>
      <c r="N131" s="0" t="n">
        <f aca="false">SoilVeg!H131</f>
        <v>0</v>
      </c>
      <c r="O131" s="0" t="n">
        <f aca="false">VLOOKUP(A131,Soil!$B$2:$S$14,18,FALSE())</f>
        <v>0</v>
      </c>
    </row>
    <row r="132" customFormat="false" ht="14.25" hidden="false" customHeight="false" outlineLevel="0" collapsed="false">
      <c r="A132" s="1" t="str">
        <f aca="false">SoilVeg!B132</f>
        <v>SAC</v>
      </c>
      <c r="B132" s="1" t="str">
        <f aca="false">SoilVeg!D132</f>
        <v>TP</v>
      </c>
      <c r="C132" s="1" t="str">
        <f aca="false">SoilVeg!A132</f>
        <v>SACTP</v>
      </c>
      <c r="D132" s="0" t="n">
        <f aca="false">IF(VLOOKUP(SoilVeg!C132,LU!$A$2:$O$27,15,FALSE())=0,VLOOKUP(A132,Soil!$B$2:$R$14,8,FALSE()),0.000000000001)</f>
        <v>0</v>
      </c>
      <c r="E132" s="0" t="n">
        <f aca="false">IF(VLOOKUP(SoilVeg!C132,LU!$A$2:$O$27,15,FALSE())=0,VLOOKUP(A132,Soil!$B$2:$R$14,9,FALSE()),0.000000000001)</f>
        <v>0</v>
      </c>
      <c r="F132" s="3" t="n">
        <f aca="false">VLOOKUP(A132,Soil!$B$2:$P$17,14,FALSE())</f>
        <v>0.012</v>
      </c>
      <c r="G132" s="3" t="n">
        <f aca="false">VLOOKUP(B132,LU!$B$1:$N$51,6,FALSE())</f>
        <v>1.1</v>
      </c>
      <c r="H132" s="3" t="n">
        <f aca="false">VLOOKUP(B132,LU!$B$1:$N$51,7,FALSE())</f>
        <v>0.4</v>
      </c>
      <c r="I132" s="3" t="n">
        <f aca="false">VLOOKUP(B132,LU!$B$1:$N$51,8,FALSE())</f>
        <v>7</v>
      </c>
      <c r="J132" s="3" t="n">
        <f aca="false">VLOOKUP(A132,Soil!$B$2:$P$17,13,FALSE())</f>
        <v>0</v>
      </c>
      <c r="K132" s="3" t="n">
        <f aca="false">VLOOKUP(B132,LU!$B$1:$N$51,5,FALSE())</f>
        <v>0.275</v>
      </c>
      <c r="L132" s="3" t="n">
        <f aca="false">VLOOKUP(A132,Soil!$B$2:$P$17,15,FALSE())</f>
        <v>0</v>
      </c>
      <c r="M132" s="0" t="n">
        <f aca="false">SoilVeg!G132</f>
        <v>0</v>
      </c>
      <c r="N132" s="0" t="n">
        <f aca="false">SoilVeg!H132</f>
        <v>0</v>
      </c>
      <c r="O132" s="0" t="n">
        <f aca="false">VLOOKUP(A132,Soil!$B$2:$S$14,18,FALSE())</f>
        <v>0</v>
      </c>
    </row>
    <row r="133" customFormat="false" ht="14.25" hidden="false" customHeight="false" outlineLevel="0" collapsed="false">
      <c r="A133" s="1" t="str">
        <f aca="false">SoilVeg!B133</f>
        <v>SAC</v>
      </c>
      <c r="B133" s="1" t="str">
        <f aca="false">SoilVeg!D133</f>
        <v>LP</v>
      </c>
      <c r="C133" s="1" t="str">
        <f aca="false">SoilVeg!A133</f>
        <v>SACLP</v>
      </c>
      <c r="D133" s="0" t="n">
        <f aca="false">IF(VLOOKUP(SoilVeg!C133,LU!$A$2:$O$27,15,FALSE())=0,VLOOKUP(A133,Soil!$B$2:$R$14,8,FALSE()),0.000000000001)</f>
        <v>0</v>
      </c>
      <c r="E133" s="0" t="n">
        <f aca="false">IF(VLOOKUP(SoilVeg!C133,LU!$A$2:$O$27,15,FALSE())=0,VLOOKUP(A133,Soil!$B$2:$R$14,9,FALSE()),0.000000000001)</f>
        <v>0</v>
      </c>
      <c r="F133" s="3" t="n">
        <f aca="false">VLOOKUP(A133,Soil!$B$2:$P$17,14,FALSE())</f>
        <v>0.012</v>
      </c>
      <c r="G133" s="3" t="n">
        <f aca="false">VLOOKUP(B133,LU!$B$1:$N$51,6,FALSE())</f>
        <v>3</v>
      </c>
      <c r="H133" s="3" t="n">
        <f aca="false">VLOOKUP(B133,LU!$B$1:$N$51,7,FALSE())</f>
        <v>0.62272727273</v>
      </c>
      <c r="I133" s="3" t="n">
        <f aca="false">VLOOKUP(B133,LU!$B$1:$N$51,8,FALSE())</f>
        <v>9.45454545455</v>
      </c>
      <c r="J133" s="3" t="n">
        <f aca="false">VLOOKUP(A133,Soil!$B$2:$P$17,13,FALSE())</f>
        <v>0</v>
      </c>
      <c r="K133" s="3" t="n">
        <f aca="false">VLOOKUP(B133,LU!$B$1:$N$51,5,FALSE())</f>
        <v>0.4</v>
      </c>
      <c r="L133" s="3" t="n">
        <f aca="false">VLOOKUP(A133,Soil!$B$2:$P$17,15,FALSE())</f>
        <v>0</v>
      </c>
      <c r="M133" s="0" t="n">
        <f aca="false">SoilVeg!G133</f>
        <v>0</v>
      </c>
      <c r="N133" s="0" t="n">
        <f aca="false">SoilVeg!H133</f>
        <v>0</v>
      </c>
      <c r="O133" s="0" t="n">
        <f aca="false">VLOOKUP(A133,Soil!$B$2:$S$14,18,FALSE())</f>
        <v>0</v>
      </c>
    </row>
    <row r="134" customFormat="false" ht="14.25" hidden="false" customHeight="false" outlineLevel="0" collapsed="false">
      <c r="A134" s="1" t="str">
        <f aca="false">SoilVeg!B134</f>
        <v>SAC</v>
      </c>
      <c r="B134" s="1" t="str">
        <f aca="false">SoilVeg!D134</f>
        <v>LPL</v>
      </c>
      <c r="C134" s="1" t="str">
        <f aca="false">SoilVeg!A134</f>
        <v>SACLPL</v>
      </c>
      <c r="D134" s="0" t="n">
        <f aca="false">IF(VLOOKUP(SoilVeg!C134,LU!$A$2:$O$27,15,FALSE())=0,VLOOKUP(A134,Soil!$B$2:$R$14,8,FALSE()),0.000000000001)</f>
        <v>0</v>
      </c>
      <c r="E134" s="0" t="n">
        <f aca="false">IF(VLOOKUP(SoilVeg!C134,LU!$A$2:$O$27,15,FALSE())=0,VLOOKUP(A134,Soil!$B$2:$R$14,9,FALSE()),0.000000000001)</f>
        <v>0</v>
      </c>
      <c r="F134" s="3" t="n">
        <f aca="false">VLOOKUP(A134,Soil!$B$2:$P$17,14,FALSE())</f>
        <v>0.012</v>
      </c>
      <c r="G134" s="3" t="n">
        <f aca="false">VLOOKUP(B134,LU!$B$1:$N$51,6,FALSE())</f>
        <v>4</v>
      </c>
      <c r="H134" s="3" t="n">
        <f aca="false">VLOOKUP(B134,LU!$B$1:$N$51,7,FALSE())</f>
        <v>0.62272727273</v>
      </c>
      <c r="I134" s="3" t="n">
        <f aca="false">VLOOKUP(B134,LU!$B$1:$N$51,8,FALSE())</f>
        <v>10.5</v>
      </c>
      <c r="J134" s="3" t="n">
        <f aca="false">VLOOKUP(A134,Soil!$B$2:$P$17,13,FALSE())</f>
        <v>0</v>
      </c>
      <c r="K134" s="3" t="n">
        <f aca="false">VLOOKUP(B134,LU!$B$1:$N$51,5,FALSE())</f>
        <v>0.6</v>
      </c>
      <c r="L134" s="3" t="n">
        <f aca="false">VLOOKUP(A134,Soil!$B$2:$P$17,15,FALSE())</f>
        <v>0</v>
      </c>
      <c r="M134" s="0" t="n">
        <f aca="false">SoilVeg!G134</f>
        <v>0</v>
      </c>
      <c r="N134" s="0" t="n">
        <f aca="false">SoilVeg!H134</f>
        <v>0</v>
      </c>
      <c r="O134" s="0" t="n">
        <f aca="false">VLOOKUP(A134,Soil!$B$2:$S$14,18,FALSE())</f>
        <v>0</v>
      </c>
    </row>
    <row r="135" customFormat="false" ht="14.25" hidden="false" customHeight="false" outlineLevel="0" collapsed="false">
      <c r="A135" s="1" t="str">
        <f aca="false">SoilVeg!B135</f>
        <v>SAC</v>
      </c>
      <c r="B135" s="1" t="str">
        <f aca="false">SoilVeg!D135</f>
        <v>LPJ</v>
      </c>
      <c r="C135" s="1" t="str">
        <f aca="false">SoilVeg!A135</f>
        <v>SACLPJ</v>
      </c>
      <c r="D135" s="0" t="n">
        <f aca="false">IF(VLOOKUP(SoilVeg!C135,LU!$A$2:$O$27,15,FALSE())=0,VLOOKUP(A135,Soil!$B$2:$R$14,8,FALSE()),0.000000000001)</f>
        <v>0</v>
      </c>
      <c r="E135" s="0" t="n">
        <f aca="false">IF(VLOOKUP(SoilVeg!C135,LU!$A$2:$O$27,15,FALSE())=0,VLOOKUP(A135,Soil!$B$2:$R$14,9,FALSE()),0.000000000001)</f>
        <v>0</v>
      </c>
      <c r="F135" s="3" t="n">
        <f aca="false">VLOOKUP(A135,Soil!$B$2:$P$17,14,FALSE())</f>
        <v>0.012</v>
      </c>
      <c r="G135" s="3" t="n">
        <f aca="false">VLOOKUP(B135,LU!$B$1:$N$51,6,FALSE())</f>
        <v>3</v>
      </c>
      <c r="H135" s="3" t="n">
        <f aca="false">VLOOKUP(B135,LU!$B$1:$N$51,7,FALSE())</f>
        <v>0.62272727273</v>
      </c>
      <c r="I135" s="3" t="n">
        <f aca="false">VLOOKUP(B135,LU!$B$1:$N$51,8,FALSE())</f>
        <v>6.5</v>
      </c>
      <c r="J135" s="3" t="n">
        <f aca="false">VLOOKUP(A135,Soil!$B$2:$P$17,13,FALSE())</f>
        <v>0</v>
      </c>
      <c r="K135" s="3" t="n">
        <f aca="false">VLOOKUP(B135,LU!$B$1:$N$51,5,FALSE())</f>
        <v>0.35</v>
      </c>
      <c r="L135" s="3" t="n">
        <f aca="false">VLOOKUP(A135,Soil!$B$2:$P$17,15,FALSE())</f>
        <v>0</v>
      </c>
      <c r="M135" s="0" t="n">
        <f aca="false">SoilVeg!G135</f>
        <v>0</v>
      </c>
      <c r="N135" s="0" t="n">
        <f aca="false">SoilVeg!H135</f>
        <v>0</v>
      </c>
      <c r="O135" s="0" t="n">
        <f aca="false">VLOOKUP(A135,Soil!$B$2:$S$14,18,FALSE())</f>
        <v>0</v>
      </c>
    </row>
    <row r="136" customFormat="false" ht="14.25" hidden="false" customHeight="false" outlineLevel="0" collapsed="false">
      <c r="A136" s="1" t="str">
        <f aca="false">SoilVeg!B136</f>
        <v>SAC</v>
      </c>
      <c r="B136" s="1" t="str">
        <f aca="false">SoilVeg!D136</f>
        <v>LPS</v>
      </c>
      <c r="C136" s="1" t="str">
        <f aca="false">SoilVeg!A136</f>
        <v>SACLPS</v>
      </c>
      <c r="D136" s="0" t="n">
        <f aca="false">IF(VLOOKUP(SoilVeg!C136,LU!$A$2:$O$27,15,FALSE())=0,VLOOKUP(A136,Soil!$B$2:$R$14,8,FALSE()),0.000000000001)</f>
        <v>0</v>
      </c>
      <c r="E136" s="0" t="n">
        <f aca="false">IF(VLOOKUP(SoilVeg!C136,LU!$A$2:$O$27,15,FALSE())=0,VLOOKUP(A136,Soil!$B$2:$R$14,9,FALSE()),0.000000000001)</f>
        <v>0</v>
      </c>
      <c r="F136" s="3" t="n">
        <f aca="false">VLOOKUP(A136,Soil!$B$2:$P$17,14,FALSE())</f>
        <v>0.012</v>
      </c>
      <c r="G136" s="3" t="n">
        <f aca="false">VLOOKUP(B136,LU!$B$1:$N$51,6,FALSE())</f>
        <v>4.5</v>
      </c>
      <c r="H136" s="3" t="n">
        <f aca="false">VLOOKUP(B136,LU!$B$1:$N$51,7,FALSE())</f>
        <v>0.8</v>
      </c>
      <c r="I136" s="3" t="n">
        <f aca="false">VLOOKUP(B136,LU!$B$1:$N$51,8,FALSE())</f>
        <v>15</v>
      </c>
      <c r="J136" s="3" t="n">
        <f aca="false">VLOOKUP(A136,Soil!$B$2:$P$17,13,FALSE())</f>
        <v>0</v>
      </c>
      <c r="K136" s="3" t="n">
        <f aca="false">VLOOKUP(B136,LU!$B$1:$N$51,5,FALSE())</f>
        <v>0.8</v>
      </c>
      <c r="L136" s="3" t="n">
        <f aca="false">VLOOKUP(A136,Soil!$B$2:$P$17,15,FALSE())</f>
        <v>0</v>
      </c>
      <c r="M136" s="0" t="n">
        <f aca="false">SoilVeg!G136</f>
        <v>0</v>
      </c>
      <c r="N136" s="0" t="n">
        <f aca="false">SoilVeg!H136</f>
        <v>0</v>
      </c>
      <c r="O136" s="0" t="n">
        <f aca="false">VLOOKUP(A136,Soil!$B$2:$S$14,18,FALSE())</f>
        <v>0</v>
      </c>
    </row>
    <row r="137" customFormat="false" ht="14.25" hidden="false" customHeight="false" outlineLevel="0" collapsed="false">
      <c r="A137" s="1" t="str">
        <f aca="false">SoilVeg!B137</f>
        <v>SAC</v>
      </c>
      <c r="B137" s="1" t="str">
        <f aca="false">SoilVeg!D137</f>
        <v>LPK</v>
      </c>
      <c r="C137" s="1" t="str">
        <f aca="false">SoilVeg!A137</f>
        <v>SACLPK</v>
      </c>
      <c r="D137" s="0" t="n">
        <f aca="false">IF(VLOOKUP(SoilVeg!C137,LU!$A$2:$O$27,15,FALSE())=0,VLOOKUP(A137,Soil!$B$2:$R$14,8,FALSE()),0.000000000001)</f>
        <v>0</v>
      </c>
      <c r="E137" s="0" t="n">
        <f aca="false">IF(VLOOKUP(SoilVeg!C137,LU!$A$2:$O$27,15,FALSE())=0,VLOOKUP(A137,Soil!$B$2:$R$14,9,FALSE()),0.000000000001)</f>
        <v>0</v>
      </c>
      <c r="F137" s="3" t="n">
        <f aca="false">VLOOKUP(A137,Soil!$B$2:$P$17,14,FALSE())</f>
        <v>0.012</v>
      </c>
      <c r="G137" s="3" t="n">
        <f aca="false">VLOOKUP(B137,LU!$B$1:$N$51,6,FALSE())</f>
        <v>3</v>
      </c>
      <c r="H137" s="3" t="n">
        <f aca="false">VLOOKUP(B137,LU!$B$1:$N$51,7,FALSE())</f>
        <v>0.6</v>
      </c>
      <c r="I137" s="3" t="n">
        <f aca="false">VLOOKUP(B137,LU!$B$1:$N$51,8,FALSE())</f>
        <v>15</v>
      </c>
      <c r="J137" s="3" t="n">
        <f aca="false">VLOOKUP(A137,Soil!$B$2:$P$17,13,FALSE())</f>
        <v>0</v>
      </c>
      <c r="K137" s="3" t="n">
        <f aca="false">VLOOKUP(B137,LU!$B$1:$N$51,5,FALSE())</f>
        <v>0.8</v>
      </c>
      <c r="L137" s="3" t="n">
        <f aca="false">VLOOKUP(A137,Soil!$B$2:$P$17,15,FALSE())</f>
        <v>0</v>
      </c>
      <c r="M137" s="0" t="n">
        <f aca="false">SoilVeg!G137</f>
        <v>0</v>
      </c>
      <c r="N137" s="0" t="n">
        <f aca="false">SoilVeg!H137</f>
        <v>0</v>
      </c>
      <c r="O137" s="0" t="n">
        <f aca="false">VLOOKUP(A137,Soil!$B$2:$S$14,18,FALSE())</f>
        <v>0</v>
      </c>
    </row>
    <row r="138" customFormat="false" ht="14.25" hidden="false" customHeight="false" outlineLevel="0" collapsed="false">
      <c r="A138" s="1" t="str">
        <f aca="false">SoilVeg!B138</f>
        <v>SAC</v>
      </c>
      <c r="B138" s="1" t="str">
        <f aca="false">SoilVeg!D138</f>
        <v>AZP</v>
      </c>
      <c r="C138" s="1" t="str">
        <f aca="false">SoilVeg!A138</f>
        <v>SACAZP</v>
      </c>
      <c r="D138" s="0" t="n">
        <f aca="false">IF(VLOOKUP(SoilVeg!C138,LU!$A$2:$O$27,15,FALSE())=0,VLOOKUP(A138,Soil!$B$2:$R$14,8,FALSE()),0.000000000001)</f>
        <v>1E-012</v>
      </c>
      <c r="E138" s="0" t="n">
        <f aca="false">IF(VLOOKUP(SoilVeg!C138,LU!$A$2:$O$27,15,FALSE())=0,VLOOKUP(A138,Soil!$B$2:$R$14,9,FALSE()),0.000000000001)</f>
        <v>1E-012</v>
      </c>
      <c r="F138" s="3" t="n">
        <f aca="false">VLOOKUP(A138,Soil!$B$2:$P$17,14,FALSE())</f>
        <v>0.012</v>
      </c>
      <c r="G138" s="3" t="n">
        <f aca="false">VLOOKUP(B138,LU!$B$1:$N$51,6,FALSE())</f>
        <v>0</v>
      </c>
      <c r="H138" s="3" t="n">
        <f aca="false">VLOOKUP(B138,LU!$B$1:$N$51,7,FALSE())</f>
        <v>0</v>
      </c>
      <c r="I138" s="3" t="n">
        <f aca="false">VLOOKUP(B138,LU!$B$1:$N$51,8,FALSE())</f>
        <v>2.5</v>
      </c>
      <c r="J138" s="3" t="n">
        <f aca="false">VLOOKUP(A138,Soil!$B$2:$P$17,13,FALSE())</f>
        <v>0</v>
      </c>
      <c r="K138" s="3" t="n">
        <f aca="false">VLOOKUP(B138,LU!$B$1:$N$51,5,FALSE())</f>
        <v>0.05</v>
      </c>
      <c r="L138" s="3" t="n">
        <f aca="false">VLOOKUP(A138,Soil!$B$2:$P$17,15,FALSE())</f>
        <v>0</v>
      </c>
      <c r="M138" s="0" t="n">
        <f aca="false">SoilVeg!G138</f>
        <v>100</v>
      </c>
      <c r="N138" s="0" t="n">
        <f aca="false">SoilVeg!H138</f>
        <v>1</v>
      </c>
      <c r="O138" s="0" t="n">
        <f aca="false">VLOOKUP(A138,Soil!$B$2:$S$14,18,FALSE())</f>
        <v>0</v>
      </c>
    </row>
    <row r="139" customFormat="false" ht="14.25" hidden="false" customHeight="false" outlineLevel="0" collapsed="false">
      <c r="A139" s="1" t="str">
        <f aca="false">SoilVeg!B139</f>
        <v>SAC</v>
      </c>
      <c r="B139" s="1" t="str">
        <f aca="false">SoilVeg!D139</f>
        <v>AZPN</v>
      </c>
      <c r="C139" s="1" t="str">
        <f aca="false">SoilVeg!A139</f>
        <v>SACAZPN</v>
      </c>
      <c r="D139" s="0" t="n">
        <f aca="false">IF(VLOOKUP(SoilVeg!C139,LU!$A$2:$O$27,15,FALSE())=0,VLOOKUP(A139,Soil!$B$2:$R$14,8,FALSE()),0.000000000001)</f>
        <v>1E-012</v>
      </c>
      <c r="E139" s="0" t="n">
        <f aca="false">IF(VLOOKUP(SoilVeg!C139,LU!$A$2:$O$27,15,FALSE())=0,VLOOKUP(A139,Soil!$B$2:$R$14,9,FALSE()),0.000000000001)</f>
        <v>1E-012</v>
      </c>
      <c r="F139" s="3" t="n">
        <f aca="false">VLOOKUP(A139,Soil!$B$2:$P$17,14,FALSE())</f>
        <v>0.012</v>
      </c>
      <c r="G139" s="3" t="n">
        <f aca="false">VLOOKUP(B139,LU!$B$1:$N$51,6,FALSE())</f>
        <v>0</v>
      </c>
      <c r="H139" s="3" t="n">
        <f aca="false">VLOOKUP(B139,LU!$B$1:$N$51,7,FALSE())</f>
        <v>0</v>
      </c>
      <c r="I139" s="3" t="n">
        <f aca="false">VLOOKUP(B139,LU!$B$1:$N$51,8,FALSE())</f>
        <v>0</v>
      </c>
      <c r="J139" s="3" t="n">
        <f aca="false">VLOOKUP(A139,Soil!$B$2:$P$17,13,FALSE())</f>
        <v>0</v>
      </c>
      <c r="K139" s="3" t="n">
        <f aca="false">VLOOKUP(B139,LU!$B$1:$N$51,5,FALSE())</f>
        <v>0.01</v>
      </c>
      <c r="L139" s="3" t="n">
        <f aca="false">VLOOKUP(A139,Soil!$B$2:$P$17,15,FALSE())</f>
        <v>0</v>
      </c>
      <c r="M139" s="0" t="n">
        <f aca="false">SoilVeg!G139</f>
        <v>100</v>
      </c>
      <c r="N139" s="0" t="n">
        <f aca="false">SoilVeg!H139</f>
        <v>1</v>
      </c>
      <c r="O139" s="0" t="n">
        <f aca="false">VLOOKUP(A139,Soil!$B$2:$S$14,18,FALSE())</f>
        <v>0</v>
      </c>
    </row>
    <row r="140" customFormat="false" ht="14.25" hidden="false" customHeight="false" outlineLevel="0" collapsed="false">
      <c r="A140" s="1" t="str">
        <f aca="false">SoilVeg!B140</f>
        <v>SAC</v>
      </c>
      <c r="B140" s="1" t="str">
        <f aca="false">SoilVeg!D140</f>
        <v>AZPPL</v>
      </c>
      <c r="C140" s="1" t="str">
        <f aca="false">SoilVeg!A140</f>
        <v>SACAZPPL</v>
      </c>
      <c r="D140" s="0" t="n">
        <f aca="false">IF(VLOOKUP(SoilVeg!C140,LU!$A$2:$O$27,15,FALSE())=0,VLOOKUP(A140,Soil!$B$2:$R$14,8,FALSE()),0.000000000001)</f>
        <v>0</v>
      </c>
      <c r="E140" s="0" t="n">
        <f aca="false">IF(VLOOKUP(SoilVeg!C140,LU!$A$2:$O$27,15,FALSE())=0,VLOOKUP(A140,Soil!$B$2:$R$14,9,FALSE()),0.000000000001)</f>
        <v>0</v>
      </c>
      <c r="F140" s="3" t="n">
        <f aca="false">VLOOKUP(A140,Soil!$B$2:$P$17,14,FALSE())</f>
        <v>0.012</v>
      </c>
      <c r="G140" s="3" t="n">
        <f aca="false">VLOOKUP(B140,LU!$B$1:$N$51,6,FALSE())</f>
        <v>0</v>
      </c>
      <c r="H140" s="3" t="n">
        <f aca="false">VLOOKUP(B140,LU!$B$1:$N$51,7,FALSE())</f>
        <v>0</v>
      </c>
      <c r="I140" s="3" t="n">
        <f aca="false">VLOOKUP(B140,LU!$B$1:$N$51,8,FALSE())</f>
        <v>2.5</v>
      </c>
      <c r="J140" s="3" t="n">
        <f aca="false">VLOOKUP(A140,Soil!$B$2:$P$17,13,FALSE())</f>
        <v>0</v>
      </c>
      <c r="K140" s="3" t="n">
        <f aca="false">VLOOKUP(B140,LU!$B$1:$N$51,5,FALSE())</f>
        <v>0.02</v>
      </c>
      <c r="L140" s="3" t="n">
        <f aca="false">VLOOKUP(A140,Soil!$B$2:$P$17,15,FALSE())</f>
        <v>0</v>
      </c>
      <c r="M140" s="0" t="n">
        <f aca="false">SoilVeg!G140</f>
        <v>0</v>
      </c>
      <c r="N140" s="0" t="n">
        <f aca="false">SoilVeg!H140</f>
        <v>0</v>
      </c>
      <c r="O140" s="0" t="n">
        <f aca="false">VLOOKUP(A140,Soil!$B$2:$S$14,18,FALSE())</f>
        <v>0</v>
      </c>
    </row>
    <row r="141" customFormat="false" ht="14.25" hidden="false" customHeight="false" outlineLevel="0" collapsed="false">
      <c r="A141" s="1" t="str">
        <f aca="false">SoilVeg!B141</f>
        <v>SAC</v>
      </c>
      <c r="B141" s="1" t="str">
        <f aca="false">SoilVeg!D141</f>
        <v>AZPP</v>
      </c>
      <c r="C141" s="1" t="str">
        <f aca="false">SoilVeg!A141</f>
        <v>SACAZPP</v>
      </c>
      <c r="D141" s="0" t="n">
        <f aca="false">IF(VLOOKUP(SoilVeg!C141,LU!$A$2:$O$27,15,FALSE())=0,VLOOKUP(A141,Soil!$B$2:$R$14,8,FALSE()),0.000000000001)</f>
        <v>0</v>
      </c>
      <c r="E141" s="0" t="n">
        <f aca="false">IF(VLOOKUP(SoilVeg!C141,LU!$A$2:$O$27,15,FALSE())=0,VLOOKUP(A141,Soil!$B$2:$R$14,9,FALSE()),0.000000000001)</f>
        <v>0</v>
      </c>
      <c r="F141" s="3" t="n">
        <f aca="false">VLOOKUP(A141,Soil!$B$2:$P$17,14,FALSE())</f>
        <v>0.012</v>
      </c>
      <c r="G141" s="3" t="n">
        <f aca="false">VLOOKUP(B141,LU!$B$1:$N$51,6,FALSE())</f>
        <v>0</v>
      </c>
      <c r="H141" s="3" t="n">
        <f aca="false">VLOOKUP(B141,LU!$B$1:$N$51,7,FALSE())</f>
        <v>0</v>
      </c>
      <c r="I141" s="3" t="n">
        <f aca="false">VLOOKUP(B141,LU!$B$1:$N$51,8,FALSE())</f>
        <v>7</v>
      </c>
      <c r="J141" s="3" t="n">
        <f aca="false">VLOOKUP(A141,Soil!$B$2:$P$17,13,FALSE())</f>
        <v>0</v>
      </c>
      <c r="K141" s="3" t="n">
        <f aca="false">VLOOKUP(B141,LU!$B$1:$N$51,5,FALSE())</f>
        <v>0.1</v>
      </c>
      <c r="L141" s="3" t="n">
        <f aca="false">VLOOKUP(A141,Soil!$B$2:$P$17,15,FALSE())</f>
        <v>0</v>
      </c>
      <c r="M141" s="0" t="n">
        <f aca="false">SoilVeg!G141</f>
        <v>0</v>
      </c>
      <c r="N141" s="0" t="n">
        <f aca="false">SoilVeg!H141</f>
        <v>0</v>
      </c>
      <c r="O141" s="0" t="n">
        <f aca="false">VLOOKUP(A141,Soil!$B$2:$S$14,18,FALSE())</f>
        <v>0</v>
      </c>
    </row>
    <row r="142" customFormat="false" ht="14.25" hidden="false" customHeight="false" outlineLevel="0" collapsed="false">
      <c r="A142" s="1" t="str">
        <f aca="false">SoilVeg!B142</f>
        <v>SAC</v>
      </c>
      <c r="B142" s="1" t="str">
        <f aca="false">SoilVeg!D142</f>
        <v>ETK</v>
      </c>
      <c r="C142" s="1" t="str">
        <f aca="false">SoilVeg!A142</f>
        <v>SACETK</v>
      </c>
      <c r="D142" s="0" t="n">
        <f aca="false">IF(VLOOKUP(SoilVeg!C142,LU!$A$2:$O$27,15,FALSE())=0,VLOOKUP(A142,Soil!$B$2:$R$14,8,FALSE()),0.000000000001)</f>
        <v>0</v>
      </c>
      <c r="E142" s="0" t="n">
        <f aca="false">IF(VLOOKUP(SoilVeg!C142,LU!$A$2:$O$27,15,FALSE())=0,VLOOKUP(A142,Soil!$B$2:$R$14,9,FALSE()),0.000000000001)</f>
        <v>0</v>
      </c>
      <c r="F142" s="3" t="n">
        <f aca="false">VLOOKUP(A142,Soil!$B$2:$P$17,14,FALSE())</f>
        <v>0.012</v>
      </c>
      <c r="G142" s="3" t="n">
        <f aca="false">VLOOKUP(B142,LU!$B$1:$N$51,6,FALSE())</f>
        <v>1.4</v>
      </c>
      <c r="H142" s="3" t="n">
        <f aca="false">VLOOKUP(B142,LU!$B$1:$N$51,7,FALSE())</f>
        <v>0.65</v>
      </c>
      <c r="I142" s="3" t="n">
        <f aca="false">VLOOKUP(B142,LU!$B$1:$N$51,8,FALSE())</f>
        <v>8</v>
      </c>
      <c r="J142" s="3" t="n">
        <f aca="false">VLOOKUP(A142,Soil!$B$2:$P$17,13,FALSE())</f>
        <v>0</v>
      </c>
      <c r="K142" s="3" t="n">
        <f aca="false">VLOOKUP(B142,LU!$B$1:$N$51,5,FALSE())</f>
        <v>0.35</v>
      </c>
      <c r="L142" s="3" t="n">
        <f aca="false">VLOOKUP(A142,Soil!$B$2:$P$17,15,FALSE())</f>
        <v>0</v>
      </c>
      <c r="M142" s="0" t="n">
        <f aca="false">SoilVeg!G142</f>
        <v>0</v>
      </c>
      <c r="N142" s="0" t="n">
        <f aca="false">SoilVeg!H142</f>
        <v>0</v>
      </c>
      <c r="O142" s="0" t="n">
        <f aca="false">VLOOKUP(A142,Soil!$B$2:$S$14,18,FALSE())</f>
        <v>0</v>
      </c>
    </row>
    <row r="143" customFormat="false" ht="14.25" hidden="false" customHeight="false" outlineLevel="0" collapsed="false">
      <c r="A143" s="1" t="str">
        <f aca="false">SoilVeg!B143</f>
        <v>SAC</v>
      </c>
      <c r="B143" s="1" t="str">
        <f aca="false">SoilVeg!D143</f>
        <v>ETK1</v>
      </c>
      <c r="C143" s="1" t="str">
        <f aca="false">SoilVeg!A143</f>
        <v>SACETK1</v>
      </c>
      <c r="D143" s="0" t="n">
        <f aca="false">IF(VLOOKUP(SoilVeg!C143,LU!$A$2:$O$27,15,FALSE())=0,VLOOKUP(A143,Soil!$B$2:$R$14,8,FALSE()),0.000000000001)</f>
        <v>0</v>
      </c>
      <c r="E143" s="0" t="n">
        <f aca="false">IF(VLOOKUP(SoilVeg!C143,LU!$A$2:$O$27,15,FALSE())=0,VLOOKUP(A143,Soil!$B$2:$R$14,9,FALSE()),0.000000000001)</f>
        <v>0</v>
      </c>
      <c r="F143" s="3" t="n">
        <f aca="false">VLOOKUP(A143,Soil!$B$2:$P$17,14,FALSE())</f>
        <v>0.012</v>
      </c>
      <c r="G143" s="3" t="n">
        <f aca="false">VLOOKUP(B143,LU!$B$1:$N$51,6,FALSE())</f>
        <v>1</v>
      </c>
      <c r="H143" s="3" t="n">
        <f aca="false">VLOOKUP(B143,LU!$B$1:$N$51,7,FALSE())</f>
        <v>0.4</v>
      </c>
      <c r="I143" s="3" t="n">
        <f aca="false">VLOOKUP(B143,LU!$B$1:$N$51,8,FALSE())</f>
        <v>5</v>
      </c>
      <c r="J143" s="3" t="n">
        <f aca="false">VLOOKUP(A143,Soil!$B$2:$P$17,13,FALSE())</f>
        <v>0</v>
      </c>
      <c r="K143" s="3" t="n">
        <f aca="false">VLOOKUP(B143,LU!$B$1:$N$51,5,FALSE())</f>
        <v>0.15</v>
      </c>
      <c r="L143" s="3" t="n">
        <f aca="false">VLOOKUP(A143,Soil!$B$2:$P$17,15,FALSE())</f>
        <v>0</v>
      </c>
      <c r="M143" s="0" t="n">
        <f aca="false">SoilVeg!G143</f>
        <v>0</v>
      </c>
      <c r="N143" s="0" t="n">
        <f aca="false">SoilVeg!H143</f>
        <v>0</v>
      </c>
      <c r="O143" s="0" t="n">
        <f aca="false">VLOOKUP(A143,Soil!$B$2:$S$14,18,FALSE())</f>
        <v>0</v>
      </c>
    </row>
    <row r="144" customFormat="false" ht="14.25" hidden="false" customHeight="false" outlineLevel="0" collapsed="false">
      <c r="A144" s="1" t="str">
        <f aca="false">SoilVeg!B144</f>
        <v>SAC</v>
      </c>
      <c r="B144" s="1" t="str">
        <f aca="false">SoilVeg!D144</f>
        <v>ETK2</v>
      </c>
      <c r="C144" s="1" t="str">
        <f aca="false">SoilVeg!A144</f>
        <v>SACETK2</v>
      </c>
      <c r="D144" s="0" t="n">
        <f aca="false">IF(VLOOKUP(SoilVeg!C144,LU!$A$2:$O$27,15,FALSE())=0,VLOOKUP(A144,Soil!$B$2:$R$14,8,FALSE()),0.000000000001)</f>
        <v>0</v>
      </c>
      <c r="E144" s="0" t="n">
        <f aca="false">IF(VLOOKUP(SoilVeg!C144,LU!$A$2:$O$27,15,FALSE())=0,VLOOKUP(A144,Soil!$B$2:$R$14,9,FALSE()),0.000000000001)</f>
        <v>0</v>
      </c>
      <c r="F144" s="3" t="n">
        <f aca="false">VLOOKUP(A144,Soil!$B$2:$P$17,14,FALSE())</f>
        <v>0.012</v>
      </c>
      <c r="G144" s="3" t="n">
        <f aca="false">VLOOKUP(B144,LU!$B$1:$N$51,6,FALSE())</f>
        <v>1.1</v>
      </c>
      <c r="H144" s="3" t="n">
        <f aca="false">VLOOKUP(B144,LU!$B$1:$N$51,7,FALSE())</f>
        <v>0.4</v>
      </c>
      <c r="I144" s="3" t="n">
        <f aca="false">VLOOKUP(B144,LU!$B$1:$N$51,8,FALSE())</f>
        <v>7</v>
      </c>
      <c r="J144" s="3" t="n">
        <f aca="false">VLOOKUP(A144,Soil!$B$2:$P$17,13,FALSE())</f>
        <v>0</v>
      </c>
      <c r="K144" s="3" t="n">
        <f aca="false">VLOOKUP(B144,LU!$B$1:$N$51,5,FALSE())</f>
        <v>0.35</v>
      </c>
      <c r="L144" s="3" t="n">
        <f aca="false">VLOOKUP(A144,Soil!$B$2:$P$17,15,FALSE())</f>
        <v>0</v>
      </c>
      <c r="M144" s="0" t="n">
        <f aca="false">SoilVeg!G144</f>
        <v>0</v>
      </c>
      <c r="N144" s="0" t="n">
        <f aca="false">SoilVeg!H144</f>
        <v>0</v>
      </c>
      <c r="O144" s="0" t="n">
        <f aca="false">VLOOKUP(A144,Soil!$B$2:$S$14,18,FALSE())</f>
        <v>0</v>
      </c>
    </row>
    <row r="145" customFormat="false" ht="14.25" hidden="false" customHeight="false" outlineLevel="0" collapsed="false">
      <c r="A145" s="1" t="str">
        <f aca="false">SoilVeg!B145</f>
        <v>SAC</v>
      </c>
      <c r="B145" s="1" t="str">
        <f aca="false">SoilVeg!D145</f>
        <v>ETK3</v>
      </c>
      <c r="C145" s="1" t="str">
        <f aca="false">SoilVeg!A145</f>
        <v>SACETK3</v>
      </c>
      <c r="D145" s="0" t="n">
        <f aca="false">IF(VLOOKUP(SoilVeg!C145,LU!$A$2:$O$27,15,FALSE())=0,VLOOKUP(A145,Soil!$B$2:$R$14,8,FALSE()),0.000000000001)</f>
        <v>0</v>
      </c>
      <c r="E145" s="0" t="n">
        <f aca="false">IF(VLOOKUP(SoilVeg!C145,LU!$A$2:$O$27,15,FALSE())=0,VLOOKUP(A145,Soil!$B$2:$R$14,9,FALSE()),0.000000000001)</f>
        <v>0</v>
      </c>
      <c r="F145" s="0" t="n">
        <f aca="false">VLOOKUP(A145,Soil!$B$2:$P$17,14,FALSE())</f>
        <v>0.012</v>
      </c>
      <c r="G145" s="0" t="n">
        <f aca="false">VLOOKUP(B145,LU!$B$1:$N$51,6,FALSE())</f>
        <v>1.35454545455</v>
      </c>
      <c r="H145" s="0" t="n">
        <f aca="false">VLOOKUP(B145,LU!$B$1:$N$51,7,FALSE())</f>
        <v>0.62272727273</v>
      </c>
      <c r="I145" s="0" t="n">
        <f aca="false">VLOOKUP(B145,LU!$B$1:$N$51,8,FALSE())</f>
        <v>10</v>
      </c>
      <c r="J145" s="0" t="n">
        <f aca="false">VLOOKUP(A145,Soil!$B$2:$P$17,13,FALSE())</f>
        <v>0</v>
      </c>
      <c r="K145" s="0" t="n">
        <f aca="false">VLOOKUP(B145,LU!$B$1:$N$51,5,FALSE())</f>
        <v>0.4</v>
      </c>
      <c r="L145" s="0" t="n">
        <f aca="false">VLOOKUP(A145,Soil!$B$2:$P$17,15,FALSE())</f>
        <v>0</v>
      </c>
      <c r="M145" s="0" t="n">
        <f aca="false">SoilVeg!G145</f>
        <v>0</v>
      </c>
      <c r="N145" s="0" t="n">
        <f aca="false">SoilVeg!H145</f>
        <v>0</v>
      </c>
      <c r="O145" s="0" t="n">
        <f aca="false">VLOOKUP(A145,Soil!$B$2:$S$14,18,FALSE())</f>
        <v>0</v>
      </c>
    </row>
    <row r="146" customFormat="false" ht="14.25" hidden="false" customHeight="false" outlineLevel="0" collapsed="false">
      <c r="A146" s="1" t="str">
        <f aca="false">SoilVeg!B146</f>
        <v>SAC</v>
      </c>
      <c r="B146" s="1" t="str">
        <f aca="false">SoilVeg!D146</f>
        <v>VT</v>
      </c>
      <c r="C146" s="1" t="str">
        <f aca="false">SoilVeg!A146</f>
        <v>SACVT</v>
      </c>
      <c r="D146" s="0" t="n">
        <f aca="false">IF(VLOOKUP(SoilVeg!C146,LU!$A$2:$O$27,15,FALSE())=0,VLOOKUP(A146,Soil!$B$2:$R$14,8,FALSE()),0.000000000001)</f>
        <v>1E-012</v>
      </c>
      <c r="E146" s="0" t="n">
        <f aca="false">IF(VLOOKUP(SoilVeg!C146,LU!$A$2:$O$27,15,FALSE())=0,VLOOKUP(A146,Soil!$B$2:$R$14,9,FALSE()),0.000000000001)</f>
        <v>1E-012</v>
      </c>
      <c r="F146" s="0" t="n">
        <f aca="false">VLOOKUP(A146,Soil!$B$2:$P$17,14,FALSE())</f>
        <v>0.012</v>
      </c>
      <c r="G146" s="0" t="n">
        <f aca="false">VLOOKUP(B146,LU!$B$1:$N$51,6,FALSE())</f>
        <v>0</v>
      </c>
      <c r="H146" s="0" t="n">
        <f aca="false">VLOOKUP(B146,LU!$B$1:$N$51,7,FALSE())</f>
        <v>0</v>
      </c>
      <c r="I146" s="0" t="n">
        <f aca="false">VLOOKUP(B146,LU!$B$1:$N$51,8,FALSE())</f>
        <v>0</v>
      </c>
      <c r="J146" s="0" t="n">
        <f aca="false">VLOOKUP(A146,Soil!$B$2:$P$17,13,FALSE())</f>
        <v>0</v>
      </c>
      <c r="K146" s="0" t="n">
        <f aca="false">VLOOKUP(B146,LU!$B$1:$N$51,5,FALSE())</f>
        <v>0.03</v>
      </c>
      <c r="L146" s="0" t="n">
        <f aca="false">VLOOKUP(A146,Soil!$B$2:$P$17,15,FALSE())</f>
        <v>0</v>
      </c>
      <c r="M146" s="0" t="n">
        <f aca="false">SoilVeg!G146</f>
        <v>100</v>
      </c>
      <c r="N146" s="0" t="n">
        <f aca="false">SoilVeg!H146</f>
        <v>1</v>
      </c>
      <c r="O146" s="0" t="n">
        <f aca="false">VLOOKUP(A146,Soil!$B$2:$S$14,18,FALSE())</f>
        <v>0</v>
      </c>
    </row>
    <row r="147" customFormat="false" ht="14.25" hidden="false" customHeight="false" outlineLevel="0" collapsed="false">
      <c r="A147" s="1" t="str">
        <f aca="false">SoilVeg!B147</f>
        <v>SAC</v>
      </c>
      <c r="B147" s="1" t="str">
        <f aca="false">SoilVeg!D147</f>
        <v>VP</v>
      </c>
      <c r="C147" s="1" t="str">
        <f aca="false">SoilVeg!A147</f>
        <v>SACVP</v>
      </c>
      <c r="D147" s="0" t="n">
        <f aca="false">IF(VLOOKUP(SoilVeg!C147,LU!$A$2:$O$27,15,FALSE())=0,VLOOKUP(A147,Soil!$B$2:$R$14,8,FALSE()),0.000000000001)</f>
        <v>1E-012</v>
      </c>
      <c r="E147" s="0" t="n">
        <f aca="false">IF(VLOOKUP(SoilVeg!C147,LU!$A$2:$O$27,15,FALSE())=0,VLOOKUP(A147,Soil!$B$2:$R$14,9,FALSE()),0.000000000001)</f>
        <v>1E-012</v>
      </c>
      <c r="F147" s="0" t="n">
        <f aca="false">VLOOKUP(A147,Soil!$B$2:$P$17,14,FALSE())</f>
        <v>0.012</v>
      </c>
      <c r="G147" s="0" t="n">
        <f aca="false">VLOOKUP(B147,LU!$B$1:$N$51,6,FALSE())</f>
        <v>0</v>
      </c>
      <c r="H147" s="0" t="n">
        <f aca="false">VLOOKUP(B147,LU!$B$1:$N$51,7,FALSE())</f>
        <v>0</v>
      </c>
      <c r="I147" s="0" t="n">
        <f aca="false">VLOOKUP(B147,LU!$B$1:$N$51,8,FALSE())</f>
        <v>0</v>
      </c>
      <c r="J147" s="0" t="n">
        <f aca="false">VLOOKUP(A147,Soil!$B$2:$P$17,13,FALSE())</f>
        <v>0</v>
      </c>
      <c r="K147" s="0" t="n">
        <f aca="false">VLOOKUP(B147,LU!$B$1:$N$51,5,FALSE())</f>
        <v>0.01</v>
      </c>
      <c r="L147" s="0" t="n">
        <f aca="false">VLOOKUP(A147,Soil!$B$2:$P$17,15,FALSE())</f>
        <v>0</v>
      </c>
      <c r="M147" s="0" t="n">
        <f aca="false">SoilVeg!G147</f>
        <v>100</v>
      </c>
      <c r="N147" s="0" t="n">
        <f aca="false">SoilVeg!H147</f>
        <v>1</v>
      </c>
      <c r="O147" s="0" t="n">
        <f aca="false">VLOOKUP(A147,Soil!$B$2:$S$14,18,FALSE())</f>
        <v>0</v>
      </c>
    </row>
    <row r="148" customFormat="false" ht="14.25" hidden="false" customHeight="false" outlineLevel="0" collapsed="false">
      <c r="A148" s="1" t="str">
        <f aca="false">SoilVeg!B148</f>
        <v>SAC</v>
      </c>
      <c r="B148" s="1" t="str">
        <f aca="false">SoilVeg!D148</f>
        <v>TPT</v>
      </c>
      <c r="C148" s="1" t="str">
        <f aca="false">SoilVeg!A148</f>
        <v>SACTPT</v>
      </c>
      <c r="D148" s="0" t="n">
        <f aca="false">IF(VLOOKUP(SoilVeg!C148,LU!$A$2:$O$27,15,FALSE())=0,VLOOKUP(A148,Soil!$B$2:$R$14,8,FALSE()),0.000000000001)</f>
        <v>0</v>
      </c>
      <c r="E148" s="0" t="n">
        <f aca="false">IF(VLOOKUP(SoilVeg!C148,LU!$A$2:$O$27,15,FALSE())=0,VLOOKUP(A148,Soil!$B$2:$R$14,9,FALSE()),0.000000000001)</f>
        <v>0</v>
      </c>
      <c r="F148" s="0" t="n">
        <f aca="false">VLOOKUP(A148,Soil!$B$2:$P$17,14,FALSE())</f>
        <v>0.012</v>
      </c>
      <c r="G148" s="0" t="n">
        <f aca="false">VLOOKUP(B148,LU!$B$1:$N$51,6,FALSE())</f>
        <v>1.1</v>
      </c>
      <c r="H148" s="0" t="n">
        <f aca="false">VLOOKUP(B148,LU!$B$1:$N$51,7,FALSE())</f>
        <v>0.4</v>
      </c>
      <c r="I148" s="0" t="n">
        <f aca="false">VLOOKUP(B148,LU!$B$1:$N$51,8,FALSE())</f>
        <v>7</v>
      </c>
      <c r="J148" s="0" t="n">
        <f aca="false">VLOOKUP(A148,Soil!$B$2:$P$17,13,FALSE())</f>
        <v>0</v>
      </c>
      <c r="K148" s="0" t="n">
        <f aca="false">VLOOKUP(B148,LU!$B$1:$N$51,5,FALSE())</f>
        <v>0.275</v>
      </c>
      <c r="L148" s="0" t="n">
        <f aca="false">VLOOKUP(A148,Soil!$B$2:$P$17,15,FALSE())</f>
        <v>0</v>
      </c>
      <c r="M148" s="0" t="n">
        <f aca="false">SoilVeg!G148</f>
        <v>0</v>
      </c>
      <c r="N148" s="0" t="n">
        <f aca="false">SoilVeg!H148</f>
        <v>0</v>
      </c>
      <c r="O148" s="0" t="n">
        <f aca="false">VLOOKUP(A148,Soil!$B$2:$S$14,18,FALSE())</f>
        <v>0</v>
      </c>
    </row>
    <row r="149" customFormat="false" ht="14.25" hidden="false" customHeight="false" outlineLevel="0" collapsed="false">
      <c r="A149" s="1" t="str">
        <f aca="false">SoilVeg!B149</f>
        <v>SAC</v>
      </c>
      <c r="B149" s="1" t="str">
        <f aca="false">SoilVeg!D149</f>
        <v>VPT</v>
      </c>
      <c r="C149" s="1" t="str">
        <f aca="false">SoilVeg!A149</f>
        <v>SACVPT</v>
      </c>
      <c r="D149" s="0" t="n">
        <f aca="false">IF(VLOOKUP(SoilVeg!C149,LU!$A$2:$O$27,15,FALSE())=0,VLOOKUP(A149,Soil!$B$2:$R$14,8,FALSE()),0.000000000001)</f>
        <v>1E-012</v>
      </c>
      <c r="E149" s="0" t="n">
        <f aca="false">IF(VLOOKUP(SoilVeg!C149,LU!$A$2:$O$27,15,FALSE())=0,VLOOKUP(A149,Soil!$B$2:$R$14,9,FALSE()),0.000000000001)</f>
        <v>1E-012</v>
      </c>
      <c r="F149" s="0" t="n">
        <f aca="false">VLOOKUP(A149,Soil!$B$2:$P$17,14,FALSE())</f>
        <v>0.012</v>
      </c>
      <c r="G149" s="0" t="n">
        <f aca="false">VLOOKUP(B149,LU!$B$1:$N$51,6,FALSE())</f>
        <v>0</v>
      </c>
      <c r="H149" s="0" t="n">
        <f aca="false">VLOOKUP(B149,LU!$B$1:$N$51,7,FALSE())</f>
        <v>0</v>
      </c>
      <c r="I149" s="0" t="n">
        <f aca="false">VLOOKUP(B149,LU!$B$1:$N$51,8,FALSE())</f>
        <v>150</v>
      </c>
      <c r="J149" s="0" t="n">
        <f aca="false">VLOOKUP(A149,Soil!$B$2:$P$17,13,FALSE())</f>
        <v>0</v>
      </c>
      <c r="K149" s="0" t="n">
        <f aca="false">VLOOKUP(B149,LU!$B$1:$N$51,5,FALSE())</f>
        <v>0.01</v>
      </c>
      <c r="L149" s="0" t="n">
        <f aca="false">VLOOKUP(A149,Soil!$B$2:$P$17,15,FALSE())</f>
        <v>0</v>
      </c>
      <c r="M149" s="0" t="n">
        <f aca="false">SoilVeg!G149</f>
        <v>100</v>
      </c>
      <c r="N149" s="0" t="n">
        <f aca="false">SoilVeg!H149</f>
        <v>1</v>
      </c>
      <c r="O149" s="0" t="n">
        <f aca="false">VLOOKUP(A149,Soil!$B$2:$S$14,18,FALSE())</f>
        <v>0</v>
      </c>
    </row>
    <row r="150" customFormat="false" ht="14.25" hidden="false" customHeight="false" outlineLevel="0" collapsed="false">
      <c r="A150" s="1" t="str">
        <f aca="false">SoilVeg!B150</f>
        <v>SAC</v>
      </c>
      <c r="B150" s="1" t="str">
        <f aca="false">SoilVeg!D150</f>
        <v>MOK</v>
      </c>
      <c r="C150" s="1" t="str">
        <f aca="false">SoilVeg!A150</f>
        <v>SACMOK</v>
      </c>
      <c r="D150" s="0" t="n">
        <f aca="false">IF(VLOOKUP(SoilVeg!C150,LU!$A$2:$O$27,15,FALSE())=0,VLOOKUP(A150,Soil!$B$2:$R$14,8,FALSE()),0.000000000001)</f>
        <v>0</v>
      </c>
      <c r="E150" s="0" t="n">
        <f aca="false">IF(VLOOKUP(SoilVeg!C150,LU!$A$2:$O$27,15,FALSE())=0,VLOOKUP(A150,Soil!$B$2:$R$14,9,FALSE()),0.000000000001)</f>
        <v>0</v>
      </c>
      <c r="F150" s="0" t="n">
        <f aca="false">VLOOKUP(A150,Soil!$B$2:$P$17,14,FALSE())</f>
        <v>0.012</v>
      </c>
      <c r="G150" s="0" t="n">
        <f aca="false">VLOOKUP(B150,LU!$B$1:$N$51,6,FALSE())</f>
        <v>1.35454545455</v>
      </c>
      <c r="H150" s="0" t="n">
        <f aca="false">VLOOKUP(B150,LU!$B$1:$N$51,7,FALSE())</f>
        <v>0.62272727273</v>
      </c>
      <c r="I150" s="0" t="n">
        <f aca="false">VLOOKUP(B150,LU!$B$1:$N$51,8,FALSE())</f>
        <v>10</v>
      </c>
      <c r="J150" s="0" t="n">
        <f aca="false">VLOOKUP(A150,Soil!$B$2:$P$17,13,FALSE())</f>
        <v>0</v>
      </c>
      <c r="K150" s="0" t="n">
        <f aca="false">VLOOKUP(B150,LU!$B$1:$N$51,5,FALSE())</f>
        <v>0.4</v>
      </c>
      <c r="L150" s="0" t="n">
        <f aca="false">VLOOKUP(A150,Soil!$B$2:$P$17,15,FALSE())</f>
        <v>0</v>
      </c>
      <c r="M150" s="0" t="n">
        <f aca="false">SoilVeg!G150</f>
        <v>0</v>
      </c>
      <c r="N150" s="0" t="n">
        <f aca="false">SoilVeg!H150</f>
        <v>0</v>
      </c>
      <c r="O150" s="0" t="n">
        <f aca="false">VLOOKUP(A150,Soil!$B$2:$S$14,18,FALSE())</f>
        <v>0</v>
      </c>
    </row>
    <row r="151" customFormat="false" ht="14.25" hidden="false" customHeight="false" outlineLevel="0" collapsed="false">
      <c r="A151" s="1" t="str">
        <f aca="false">SoilVeg!B151</f>
        <v>SAC</v>
      </c>
      <c r="B151" s="1" t="str">
        <f aca="false">SoilVeg!D151</f>
        <v>RET</v>
      </c>
      <c r="C151" s="1" t="str">
        <f aca="false">SoilVeg!A151</f>
        <v>SACRET</v>
      </c>
      <c r="D151" s="0" t="n">
        <f aca="false">IF(VLOOKUP(SoilVeg!C151,LU!$A$2:$O$27,15,FALSE())=0,VLOOKUP(A151,Soil!$B$2:$R$14,8,FALSE()),0.000000000001)</f>
        <v>0</v>
      </c>
      <c r="E151" s="0" t="n">
        <f aca="false">IF(VLOOKUP(SoilVeg!C151,LU!$A$2:$O$27,15,FALSE())=0,VLOOKUP(A151,Soil!$B$2:$R$14,9,FALSE()),0.000000000001)</f>
        <v>0</v>
      </c>
      <c r="F151" s="0" t="n">
        <f aca="false">VLOOKUP(A151,Soil!$B$2:$P$17,14,FALSE())</f>
        <v>0.012</v>
      </c>
      <c r="G151" s="0" t="n">
        <f aca="false">VLOOKUP(B151,LU!$B$1:$N$51,6,FALSE())</f>
        <v>1.1</v>
      </c>
      <c r="H151" s="0" t="n">
        <f aca="false">VLOOKUP(B151,LU!$B$1:$N$51,7,FALSE())</f>
        <v>0.4</v>
      </c>
      <c r="I151" s="0" t="n">
        <f aca="false">VLOOKUP(B151,LU!$B$1:$N$51,8,FALSE())</f>
        <v>150</v>
      </c>
      <c r="J151" s="0" t="n">
        <f aca="false">VLOOKUP(A151,Soil!$B$2:$P$17,13,FALSE())</f>
        <v>0</v>
      </c>
      <c r="K151" s="0" t="n">
        <f aca="false">VLOOKUP(B151,LU!$B$1:$N$51,5,FALSE())</f>
        <v>0.275</v>
      </c>
      <c r="L151" s="0" t="n">
        <f aca="false">VLOOKUP(A151,Soil!$B$2:$P$17,15,FALSE())</f>
        <v>0</v>
      </c>
      <c r="M151" s="0" t="n">
        <f aca="false">SoilVeg!G151</f>
        <v>0</v>
      </c>
      <c r="N151" s="0" t="n">
        <f aca="false">SoilVeg!H151</f>
        <v>0</v>
      </c>
      <c r="O151" s="0" t="n">
        <f aca="false">VLOOKUP(A151,Soil!$B$2:$S$14,18,FALSE())</f>
        <v>0</v>
      </c>
    </row>
    <row r="152" customFormat="false" ht="14.25" hidden="false" customHeight="false" outlineLevel="0" collapsed="false">
      <c r="A152" s="1" t="str">
        <f aca="false">SoilVeg!B152</f>
        <v>SACL</v>
      </c>
      <c r="B152" s="1" t="str">
        <f aca="false">SoilVeg!D152</f>
        <v>OP</v>
      </c>
      <c r="C152" s="1" t="str">
        <f aca="false">SoilVeg!A152</f>
        <v>SACLOP</v>
      </c>
      <c r="D152" s="0" t="n">
        <f aca="false">IF(VLOOKUP(SoilVeg!C152,LU!$A$2:$O$27,15,FALSE())=0,VLOOKUP(A152,Soil!$B$2:$R$14,8,FALSE()),0.000000000001)</f>
        <v>5.89153993055555E-006</v>
      </c>
      <c r="E152" s="0" t="n">
        <f aca="false">IF(VLOOKUP(SoilVeg!C152,LU!$A$2:$O$27,15,FALSE())=0,VLOOKUP(A152,Soil!$B$2:$R$14,9,FALSE()),0.000000000001)</f>
        <v>0.000102580262176197</v>
      </c>
      <c r="F152" s="0" t="n">
        <f aca="false">VLOOKUP(A152,Soil!$B$2:$P$17,14,FALSE())</f>
        <v>0.012</v>
      </c>
      <c r="G152" s="0" t="n">
        <f aca="false">VLOOKUP(B152,LU!$B$1:$N$51,6,FALSE())</f>
        <v>0.16</v>
      </c>
      <c r="H152" s="0" t="n">
        <f aca="false">VLOOKUP(B152,LU!$B$1:$N$51,7,FALSE())</f>
        <v>0.13</v>
      </c>
      <c r="I152" s="0" t="n">
        <f aca="false">VLOOKUP(B152,LU!$B$1:$N$51,8,FALSE())</f>
        <v>5</v>
      </c>
      <c r="J152" s="0" t="n">
        <f aca="false">VLOOKUP(A152,Soil!$B$2:$P$17,13,FALSE())</f>
        <v>1.7025</v>
      </c>
      <c r="K152" s="0" t="n">
        <f aca="false">VLOOKUP(B152,LU!$B$1:$N$51,5,FALSE())</f>
        <v>0.075</v>
      </c>
      <c r="L152" s="0" t="n">
        <f aca="false">VLOOKUP(A152,Soil!$B$2:$P$17,15,FALSE())</f>
        <v>0.6028</v>
      </c>
      <c r="M152" s="0" t="n">
        <f aca="false">SoilVeg!G152</f>
        <v>11.1</v>
      </c>
      <c r="N152" s="0" t="n">
        <f aca="false">SoilVeg!H152</f>
        <v>0.264</v>
      </c>
      <c r="O152" s="0" t="n">
        <f aca="false">VLOOKUP(A152,Soil!$B$2:$S$14,18,FALSE())</f>
        <v>0.15</v>
      </c>
    </row>
    <row r="153" customFormat="false" ht="14.25" hidden="false" customHeight="false" outlineLevel="0" collapsed="false">
      <c r="A153" s="1" t="str">
        <f aca="false">SoilVeg!B153</f>
        <v>SACL</v>
      </c>
      <c r="B153" s="1" t="str">
        <f aca="false">SoilVeg!D153</f>
        <v>OPTP</v>
      </c>
      <c r="C153" s="1" t="str">
        <f aca="false">SoilVeg!A153</f>
        <v>SACLOPTP</v>
      </c>
      <c r="D153" s="0" t="n">
        <f aca="false">IF(VLOOKUP(SoilVeg!C153,LU!$A$2:$O$27,15,FALSE())=0,VLOOKUP(A153,Soil!$B$2:$R$14,8,FALSE()),0.000000000001)</f>
        <v>5.89153993055555E-006</v>
      </c>
      <c r="E153" s="0" t="n">
        <f aca="false">IF(VLOOKUP(SoilVeg!C153,LU!$A$2:$O$27,15,FALSE())=0,VLOOKUP(A153,Soil!$B$2:$R$14,9,FALSE()),0.000000000001)</f>
        <v>0.000102580262176197</v>
      </c>
      <c r="F153" s="0" t="n">
        <f aca="false">VLOOKUP(A153,Soil!$B$2:$P$17,14,FALSE())</f>
        <v>0.012</v>
      </c>
      <c r="G153" s="0" t="n">
        <f aca="false">VLOOKUP(B153,LU!$B$1:$N$51,6,FALSE())</f>
        <v>1.1</v>
      </c>
      <c r="H153" s="0" t="n">
        <f aca="false">VLOOKUP(B153,LU!$B$1:$N$51,7,FALSE())</f>
        <v>0.4</v>
      </c>
      <c r="I153" s="0" t="n">
        <f aca="false">VLOOKUP(B153,LU!$B$1:$N$51,8,FALSE())</f>
        <v>7</v>
      </c>
      <c r="J153" s="0" t="n">
        <f aca="false">VLOOKUP(A153,Soil!$B$2:$P$17,13,FALSE())</f>
        <v>1.7025</v>
      </c>
      <c r="K153" s="0" t="n">
        <f aca="false">VLOOKUP(B153,LU!$B$1:$N$51,5,FALSE())</f>
        <v>0.275</v>
      </c>
      <c r="L153" s="0" t="n">
        <f aca="false">VLOOKUP(A153,Soil!$B$2:$P$17,15,FALSE())</f>
        <v>0.6028</v>
      </c>
      <c r="M153" s="0" t="n">
        <f aca="false">SoilVeg!G153</f>
        <v>22.2</v>
      </c>
      <c r="N153" s="0" t="n">
        <f aca="false">SoilVeg!H153</f>
        <v>0.264</v>
      </c>
      <c r="O153" s="0" t="n">
        <f aca="false">VLOOKUP(A153,Soil!$B$2:$S$14,18,FALSE())</f>
        <v>0.15</v>
      </c>
    </row>
    <row r="154" customFormat="false" ht="14.25" hidden="false" customHeight="false" outlineLevel="0" collapsed="false">
      <c r="A154" s="1" t="str">
        <f aca="false">SoilVeg!B154</f>
        <v>SACL</v>
      </c>
      <c r="B154" s="1" t="str">
        <f aca="false">SoilVeg!D154</f>
        <v>OPSR</v>
      </c>
      <c r="C154" s="1" t="str">
        <f aca="false">SoilVeg!A154</f>
        <v>SACLOPSR</v>
      </c>
      <c r="D154" s="0" t="n">
        <f aca="false">IF(VLOOKUP(SoilVeg!C154,LU!$A$2:$O$27,15,FALSE())=0,VLOOKUP(A154,Soil!$B$2:$R$14,8,FALSE()),0.000000000001)</f>
        <v>5.89153993055555E-006</v>
      </c>
      <c r="E154" s="0" t="n">
        <f aca="false">IF(VLOOKUP(SoilVeg!C154,LU!$A$2:$O$27,15,FALSE())=0,VLOOKUP(A154,Soil!$B$2:$R$14,9,FALSE()),0.000000000001)</f>
        <v>0.000102580262176197</v>
      </c>
      <c r="F154" s="0" t="n">
        <f aca="false">VLOOKUP(A154,Soil!$B$2:$P$17,14,FALSE())</f>
        <v>0.012</v>
      </c>
      <c r="G154" s="0" t="n">
        <f aca="false">VLOOKUP(B154,LU!$B$1:$N$51,6,FALSE())</f>
        <v>0.26</v>
      </c>
      <c r="H154" s="0" t="n">
        <f aca="false">VLOOKUP(B154,LU!$B$1:$N$51,7,FALSE())</f>
        <v>0.25</v>
      </c>
      <c r="I154" s="0" t="n">
        <f aca="false">VLOOKUP(B154,LU!$B$1:$N$51,8,FALSE())</f>
        <v>4</v>
      </c>
      <c r="J154" s="0" t="n">
        <f aca="false">VLOOKUP(A154,Soil!$B$2:$P$17,13,FALSE())</f>
        <v>1.7025</v>
      </c>
      <c r="K154" s="0" t="n">
        <f aca="false">VLOOKUP(B154,LU!$B$1:$N$51,5,FALSE())</f>
        <v>0.06</v>
      </c>
      <c r="L154" s="0" t="n">
        <f aca="false">VLOOKUP(A154,Soil!$B$2:$P$17,15,FALSE())</f>
        <v>0.6028</v>
      </c>
      <c r="M154" s="0" t="n">
        <f aca="false">SoilVeg!G154</f>
        <v>8.88</v>
      </c>
      <c r="N154" s="0" t="n">
        <f aca="false">SoilVeg!H154</f>
        <v>0.264</v>
      </c>
      <c r="O154" s="0" t="n">
        <f aca="false">VLOOKUP(A154,Soil!$B$2:$S$14,18,FALSE())</f>
        <v>0.15</v>
      </c>
    </row>
    <row r="155" customFormat="false" ht="14.25" hidden="false" customHeight="false" outlineLevel="0" collapsed="false">
      <c r="A155" s="1" t="str">
        <f aca="false">SoilVeg!B155</f>
        <v>SACL</v>
      </c>
      <c r="B155" s="1" t="str">
        <f aca="false">SoilVeg!D155</f>
        <v>OPUR</v>
      </c>
      <c r="C155" s="1" t="str">
        <f aca="false">SoilVeg!A155</f>
        <v>SACLOPUR</v>
      </c>
      <c r="D155" s="0" t="n">
        <f aca="false">IF(VLOOKUP(SoilVeg!C155,LU!$A$2:$O$27,15,FALSE())=0,VLOOKUP(A155,Soil!$B$2:$R$14,8,FALSE()),0.000000000001)</f>
        <v>5.89153993055555E-006</v>
      </c>
      <c r="E155" s="0" t="n">
        <f aca="false">IF(VLOOKUP(SoilVeg!C155,LU!$A$2:$O$27,15,FALSE())=0,VLOOKUP(A155,Soil!$B$2:$R$14,9,FALSE()),0.000000000001)</f>
        <v>0.000102580262176197</v>
      </c>
      <c r="F155" s="0" t="n">
        <f aca="false">VLOOKUP(A155,Soil!$B$2:$P$17,14,FALSE())</f>
        <v>0.012</v>
      </c>
      <c r="G155" s="0" t="n">
        <f aca="false">VLOOKUP(B155,LU!$B$1:$N$51,6,FALSE())</f>
        <v>0.4</v>
      </c>
      <c r="H155" s="0" t="n">
        <f aca="false">VLOOKUP(B155,LU!$B$1:$N$51,7,FALSE())</f>
        <v>0.3</v>
      </c>
      <c r="I155" s="0" t="n">
        <f aca="false">VLOOKUP(B155,LU!$B$1:$N$51,8,FALSE())</f>
        <v>6</v>
      </c>
      <c r="J155" s="0" t="n">
        <f aca="false">VLOOKUP(A155,Soil!$B$2:$P$17,13,FALSE())</f>
        <v>1.7025</v>
      </c>
      <c r="K155" s="0" t="n">
        <f aca="false">VLOOKUP(B155,LU!$B$1:$N$51,5,FALSE())</f>
        <v>0.1</v>
      </c>
      <c r="L155" s="0" t="n">
        <f aca="false">VLOOKUP(A155,Soil!$B$2:$P$17,15,FALSE())</f>
        <v>0.6028</v>
      </c>
      <c r="M155" s="0" t="n">
        <f aca="false">SoilVeg!G155</f>
        <v>11.1</v>
      </c>
      <c r="N155" s="0" t="n">
        <f aca="false">SoilVeg!H155</f>
        <v>0.264</v>
      </c>
      <c r="O155" s="0" t="n">
        <f aca="false">VLOOKUP(A155,Soil!$B$2:$S$14,18,FALSE())</f>
        <v>0.15</v>
      </c>
    </row>
    <row r="156" customFormat="false" ht="14.25" hidden="false" customHeight="false" outlineLevel="0" collapsed="false">
      <c r="A156" s="1" t="str">
        <f aca="false">SoilVeg!B156</f>
        <v>SACL</v>
      </c>
      <c r="B156" s="1" t="str">
        <f aca="false">SoilVeg!D156</f>
        <v>OPU</v>
      </c>
      <c r="C156" s="1" t="str">
        <f aca="false">SoilVeg!A156</f>
        <v>SACLOPU</v>
      </c>
      <c r="D156" s="0" t="n">
        <f aca="false">IF(VLOOKUP(SoilVeg!C156,LU!$A$2:$O$27,15,FALSE())=0,VLOOKUP(A156,Soil!$B$2:$R$14,8,FALSE()),0.000000000001)</f>
        <v>5.89153993055555E-006</v>
      </c>
      <c r="E156" s="0" t="n">
        <f aca="false">IF(VLOOKUP(SoilVeg!C156,LU!$A$2:$O$27,15,FALSE())=0,VLOOKUP(A156,Soil!$B$2:$R$14,9,FALSE()),0.000000000001)</f>
        <v>0.000102580262176197</v>
      </c>
      <c r="F156" s="0" t="n">
        <f aca="false">VLOOKUP(A156,Soil!$B$2:$P$17,14,FALSE())</f>
        <v>0.012</v>
      </c>
      <c r="G156" s="0" t="n">
        <f aca="false">VLOOKUP(B156,LU!$B$1:$N$51,6,FALSE())</f>
        <v>0</v>
      </c>
      <c r="H156" s="0" t="n">
        <f aca="false">VLOOKUP(B156,LU!$B$1:$N$51,7,FALSE())</f>
        <v>0</v>
      </c>
      <c r="I156" s="0" t="n">
        <f aca="false">VLOOKUP(B156,LU!$B$1:$N$51,8,FALSE())</f>
        <v>3.5</v>
      </c>
      <c r="J156" s="0" t="n">
        <f aca="false">VLOOKUP(A156,Soil!$B$2:$P$17,13,FALSE())</f>
        <v>1.7025</v>
      </c>
      <c r="K156" s="0" t="n">
        <f aca="false">VLOOKUP(B156,LU!$B$1:$N$51,5,FALSE())</f>
        <v>0.03</v>
      </c>
      <c r="L156" s="0" t="n">
        <f aca="false">VLOOKUP(A156,Soil!$B$2:$P$17,15,FALSE())</f>
        <v>0.6028</v>
      </c>
      <c r="M156" s="0" t="n">
        <f aca="false">SoilVeg!G156</f>
        <v>7.4</v>
      </c>
      <c r="N156" s="0" t="n">
        <f aca="false">SoilVeg!H156</f>
        <v>0.264</v>
      </c>
      <c r="O156" s="0" t="n">
        <f aca="false">VLOOKUP(A156,Soil!$B$2:$S$14,18,FALSE())</f>
        <v>0.15</v>
      </c>
    </row>
    <row r="157" customFormat="false" ht="14.25" hidden="false" customHeight="false" outlineLevel="0" collapsed="false">
      <c r="A157" s="1" t="str">
        <f aca="false">SoilVeg!B157</f>
        <v>SACL</v>
      </c>
      <c r="B157" s="1" t="str">
        <f aca="false">SoilVeg!D157</f>
        <v>TP</v>
      </c>
      <c r="C157" s="1" t="str">
        <f aca="false">SoilVeg!A157</f>
        <v>SACLTP</v>
      </c>
      <c r="D157" s="0" t="n">
        <f aca="false">IF(VLOOKUP(SoilVeg!C157,LU!$A$2:$O$27,15,FALSE())=0,VLOOKUP(A157,Soil!$B$2:$R$14,8,FALSE()),0.000000000001)</f>
        <v>5.89153993055555E-006</v>
      </c>
      <c r="E157" s="0" t="n">
        <f aca="false">IF(VLOOKUP(SoilVeg!C157,LU!$A$2:$O$27,15,FALSE())=0,VLOOKUP(A157,Soil!$B$2:$R$14,9,FALSE()),0.000000000001)</f>
        <v>0.000102580262176197</v>
      </c>
      <c r="F157" s="0" t="n">
        <f aca="false">VLOOKUP(A157,Soil!$B$2:$P$17,14,FALSE())</f>
        <v>0.012</v>
      </c>
      <c r="G157" s="0" t="n">
        <f aca="false">VLOOKUP(B157,LU!$B$1:$N$51,6,FALSE())</f>
        <v>1.1</v>
      </c>
      <c r="H157" s="0" t="n">
        <f aca="false">VLOOKUP(B157,LU!$B$1:$N$51,7,FALSE())</f>
        <v>0.4</v>
      </c>
      <c r="I157" s="0" t="n">
        <f aca="false">VLOOKUP(B157,LU!$B$1:$N$51,8,FALSE())</f>
        <v>7</v>
      </c>
      <c r="J157" s="0" t="n">
        <f aca="false">VLOOKUP(A157,Soil!$B$2:$P$17,13,FALSE())</f>
        <v>1.7025</v>
      </c>
      <c r="K157" s="0" t="n">
        <f aca="false">VLOOKUP(B157,LU!$B$1:$N$51,5,FALSE())</f>
        <v>0.275</v>
      </c>
      <c r="L157" s="0" t="n">
        <f aca="false">VLOOKUP(A157,Soil!$B$2:$P$17,15,FALSE())</f>
        <v>0.6028</v>
      </c>
      <c r="M157" s="0" t="n">
        <f aca="false">SoilVeg!G157</f>
        <v>22.2</v>
      </c>
      <c r="N157" s="0" t="n">
        <f aca="false">SoilVeg!H157</f>
        <v>0.264</v>
      </c>
      <c r="O157" s="0" t="n">
        <f aca="false">VLOOKUP(A157,Soil!$B$2:$S$14,18,FALSE())</f>
        <v>0.15</v>
      </c>
    </row>
    <row r="158" customFormat="false" ht="14.25" hidden="false" customHeight="false" outlineLevel="0" collapsed="false">
      <c r="A158" s="1" t="str">
        <f aca="false">SoilVeg!B158</f>
        <v>SACL</v>
      </c>
      <c r="B158" s="1" t="str">
        <f aca="false">SoilVeg!D158</f>
        <v>LP</v>
      </c>
      <c r="C158" s="1" t="str">
        <f aca="false">SoilVeg!A158</f>
        <v>SACLLP</v>
      </c>
      <c r="D158" s="0" t="n">
        <f aca="false">IF(VLOOKUP(SoilVeg!C158,LU!$A$2:$O$27,15,FALSE())=0,VLOOKUP(A158,Soil!$B$2:$R$14,8,FALSE()),0.000000000001)</f>
        <v>5.89153993055555E-006</v>
      </c>
      <c r="E158" s="0" t="n">
        <f aca="false">IF(VLOOKUP(SoilVeg!C158,LU!$A$2:$O$27,15,FALSE())=0,VLOOKUP(A158,Soil!$B$2:$R$14,9,FALSE()),0.000000000001)</f>
        <v>0.000102580262176197</v>
      </c>
      <c r="F158" s="0" t="n">
        <f aca="false">VLOOKUP(A158,Soil!$B$2:$P$17,14,FALSE())</f>
        <v>0.012</v>
      </c>
      <c r="G158" s="0" t="n">
        <f aca="false">VLOOKUP(B158,LU!$B$1:$N$51,6,FALSE())</f>
        <v>3</v>
      </c>
      <c r="H158" s="0" t="n">
        <f aca="false">VLOOKUP(B158,LU!$B$1:$N$51,7,FALSE())</f>
        <v>0.62272727273</v>
      </c>
      <c r="I158" s="0" t="n">
        <f aca="false">VLOOKUP(B158,LU!$B$1:$N$51,8,FALSE())</f>
        <v>9.45454545455</v>
      </c>
      <c r="J158" s="0" t="n">
        <f aca="false">VLOOKUP(A158,Soil!$B$2:$P$17,13,FALSE())</f>
        <v>1.7025</v>
      </c>
      <c r="K158" s="0" t="n">
        <f aca="false">VLOOKUP(B158,LU!$B$1:$N$51,5,FALSE())</f>
        <v>0.4</v>
      </c>
      <c r="L158" s="0" t="n">
        <f aca="false">VLOOKUP(A158,Soil!$B$2:$P$17,15,FALSE())</f>
        <v>0.6028</v>
      </c>
      <c r="M158" s="0" t="n">
        <f aca="false">SoilVeg!G158</f>
        <v>22.2</v>
      </c>
      <c r="N158" s="0" t="n">
        <f aca="false">SoilVeg!H158</f>
        <v>0.264</v>
      </c>
      <c r="O158" s="0" t="n">
        <f aca="false">VLOOKUP(A158,Soil!$B$2:$S$14,18,FALSE())</f>
        <v>0.15</v>
      </c>
    </row>
    <row r="159" customFormat="false" ht="14.25" hidden="false" customHeight="false" outlineLevel="0" collapsed="false">
      <c r="A159" s="1" t="str">
        <f aca="false">SoilVeg!B159</f>
        <v>SACL</v>
      </c>
      <c r="B159" s="1" t="str">
        <f aca="false">SoilVeg!D159</f>
        <v>LPL</v>
      </c>
      <c r="C159" s="1" t="str">
        <f aca="false">SoilVeg!A159</f>
        <v>SACLLPL</v>
      </c>
      <c r="D159" s="0" t="n">
        <f aca="false">IF(VLOOKUP(SoilVeg!C159,LU!$A$2:$O$27,15,FALSE())=0,VLOOKUP(A159,Soil!$B$2:$R$14,8,FALSE()),0.000000000001)</f>
        <v>5.89153993055555E-006</v>
      </c>
      <c r="E159" s="0" t="n">
        <f aca="false">IF(VLOOKUP(SoilVeg!C159,LU!$A$2:$O$27,15,FALSE())=0,VLOOKUP(A159,Soil!$B$2:$R$14,9,FALSE()),0.000000000001)</f>
        <v>0.000102580262176197</v>
      </c>
      <c r="F159" s="0" t="n">
        <f aca="false">VLOOKUP(A159,Soil!$B$2:$P$17,14,FALSE())</f>
        <v>0.012</v>
      </c>
      <c r="G159" s="0" t="n">
        <f aca="false">VLOOKUP(B159,LU!$B$1:$N$51,6,FALSE())</f>
        <v>4</v>
      </c>
      <c r="H159" s="0" t="n">
        <f aca="false">VLOOKUP(B159,LU!$B$1:$N$51,7,FALSE())</f>
        <v>0.62272727273</v>
      </c>
      <c r="I159" s="0" t="n">
        <f aca="false">VLOOKUP(B159,LU!$B$1:$N$51,8,FALSE())</f>
        <v>10.5</v>
      </c>
      <c r="J159" s="0" t="n">
        <f aca="false">VLOOKUP(A159,Soil!$B$2:$P$17,13,FALSE())</f>
        <v>1.7025</v>
      </c>
      <c r="K159" s="0" t="n">
        <f aca="false">VLOOKUP(B159,LU!$B$1:$N$51,5,FALSE())</f>
        <v>0.6</v>
      </c>
      <c r="L159" s="0" t="n">
        <f aca="false">VLOOKUP(A159,Soil!$B$2:$P$17,15,FALSE())</f>
        <v>0.6028</v>
      </c>
      <c r="M159" s="0" t="n">
        <f aca="false">SoilVeg!G159</f>
        <v>22.2</v>
      </c>
      <c r="N159" s="0" t="n">
        <f aca="false">SoilVeg!H159</f>
        <v>0.264</v>
      </c>
      <c r="O159" s="0" t="n">
        <f aca="false">VLOOKUP(A159,Soil!$B$2:$S$14,18,FALSE())</f>
        <v>0.15</v>
      </c>
    </row>
    <row r="160" customFormat="false" ht="14.25" hidden="false" customHeight="false" outlineLevel="0" collapsed="false">
      <c r="A160" s="1" t="str">
        <f aca="false">SoilVeg!B160</f>
        <v>SACL</v>
      </c>
      <c r="B160" s="1" t="str">
        <f aca="false">SoilVeg!D160</f>
        <v>LPJ</v>
      </c>
      <c r="C160" s="1" t="str">
        <f aca="false">SoilVeg!A160</f>
        <v>SACLLPJ</v>
      </c>
      <c r="D160" s="0" t="n">
        <f aca="false">IF(VLOOKUP(SoilVeg!C160,LU!$A$2:$O$27,15,FALSE())=0,VLOOKUP(A160,Soil!$B$2:$R$14,8,FALSE()),0.000000000001)</f>
        <v>5.89153993055555E-006</v>
      </c>
      <c r="E160" s="0" t="n">
        <f aca="false">IF(VLOOKUP(SoilVeg!C160,LU!$A$2:$O$27,15,FALSE())=0,VLOOKUP(A160,Soil!$B$2:$R$14,9,FALSE()),0.000000000001)</f>
        <v>0.000102580262176197</v>
      </c>
      <c r="F160" s="0" t="n">
        <f aca="false">VLOOKUP(A160,Soil!$B$2:$P$17,14,FALSE())</f>
        <v>0.012</v>
      </c>
      <c r="G160" s="0" t="n">
        <f aca="false">VLOOKUP(B160,LU!$B$1:$N$51,6,FALSE())</f>
        <v>3</v>
      </c>
      <c r="H160" s="0" t="n">
        <f aca="false">VLOOKUP(B160,LU!$B$1:$N$51,7,FALSE())</f>
        <v>0.62272727273</v>
      </c>
      <c r="I160" s="0" t="n">
        <f aca="false">VLOOKUP(B160,LU!$B$1:$N$51,8,FALSE())</f>
        <v>6.5</v>
      </c>
      <c r="J160" s="0" t="n">
        <f aca="false">VLOOKUP(A160,Soil!$B$2:$P$17,13,FALSE())</f>
        <v>1.7025</v>
      </c>
      <c r="K160" s="0" t="n">
        <f aca="false">VLOOKUP(B160,LU!$B$1:$N$51,5,FALSE())</f>
        <v>0.35</v>
      </c>
      <c r="L160" s="0" t="n">
        <f aca="false">VLOOKUP(A160,Soil!$B$2:$P$17,15,FALSE())</f>
        <v>0.6028</v>
      </c>
      <c r="M160" s="0" t="n">
        <f aca="false">SoilVeg!G160</f>
        <v>22.2</v>
      </c>
      <c r="N160" s="0" t="n">
        <f aca="false">SoilVeg!H160</f>
        <v>0.264</v>
      </c>
      <c r="O160" s="0" t="n">
        <f aca="false">VLOOKUP(A160,Soil!$B$2:$S$14,18,FALSE())</f>
        <v>0.15</v>
      </c>
    </row>
    <row r="161" customFormat="false" ht="14.25" hidden="false" customHeight="false" outlineLevel="0" collapsed="false">
      <c r="A161" s="1" t="str">
        <f aca="false">SoilVeg!B161</f>
        <v>SACL</v>
      </c>
      <c r="B161" s="1" t="str">
        <f aca="false">SoilVeg!D161</f>
        <v>LPS</v>
      </c>
      <c r="C161" s="1" t="str">
        <f aca="false">SoilVeg!A161</f>
        <v>SACLLPS</v>
      </c>
      <c r="D161" s="0" t="n">
        <f aca="false">IF(VLOOKUP(SoilVeg!C161,LU!$A$2:$O$27,15,FALSE())=0,VLOOKUP(A161,Soil!$B$2:$R$14,8,FALSE()),0.000000000001)</f>
        <v>5.89153993055555E-006</v>
      </c>
      <c r="E161" s="0" t="n">
        <f aca="false">IF(VLOOKUP(SoilVeg!C161,LU!$A$2:$O$27,15,FALSE())=0,VLOOKUP(A161,Soil!$B$2:$R$14,9,FALSE()),0.000000000001)</f>
        <v>0.000102580262176197</v>
      </c>
      <c r="F161" s="0" t="n">
        <f aca="false">VLOOKUP(A161,Soil!$B$2:$P$17,14,FALSE())</f>
        <v>0.012</v>
      </c>
      <c r="G161" s="0" t="n">
        <f aca="false">VLOOKUP(B161,LU!$B$1:$N$51,6,FALSE())</f>
        <v>4.5</v>
      </c>
      <c r="H161" s="0" t="n">
        <f aca="false">VLOOKUP(B161,LU!$B$1:$N$51,7,FALSE())</f>
        <v>0.8</v>
      </c>
      <c r="I161" s="0" t="n">
        <f aca="false">VLOOKUP(B161,LU!$B$1:$N$51,8,FALSE())</f>
        <v>15</v>
      </c>
      <c r="J161" s="0" t="n">
        <f aca="false">VLOOKUP(A161,Soil!$B$2:$P$17,13,FALSE())</f>
        <v>1.7025</v>
      </c>
      <c r="K161" s="0" t="n">
        <f aca="false">VLOOKUP(B161,LU!$B$1:$N$51,5,FALSE())</f>
        <v>0.8</v>
      </c>
      <c r="L161" s="0" t="n">
        <f aca="false">VLOOKUP(A161,Soil!$B$2:$P$17,15,FALSE())</f>
        <v>0.6028</v>
      </c>
      <c r="M161" s="0" t="n">
        <f aca="false">SoilVeg!G161</f>
        <v>22.2</v>
      </c>
      <c r="N161" s="0" t="n">
        <f aca="false">SoilVeg!H161</f>
        <v>0.264</v>
      </c>
      <c r="O161" s="0" t="n">
        <f aca="false">VLOOKUP(A161,Soil!$B$2:$S$14,18,FALSE())</f>
        <v>0.15</v>
      </c>
    </row>
    <row r="162" customFormat="false" ht="14.25" hidden="false" customHeight="false" outlineLevel="0" collapsed="false">
      <c r="A162" s="1" t="str">
        <f aca="false">SoilVeg!B162</f>
        <v>SACL</v>
      </c>
      <c r="B162" s="1" t="str">
        <f aca="false">SoilVeg!D162</f>
        <v>LPK</v>
      </c>
      <c r="C162" s="1" t="str">
        <f aca="false">SoilVeg!A162</f>
        <v>SACLLPK</v>
      </c>
      <c r="D162" s="0" t="n">
        <f aca="false">IF(VLOOKUP(SoilVeg!C162,LU!$A$2:$O$27,15,FALSE())=0,VLOOKUP(A162,Soil!$B$2:$R$14,8,FALSE()),0.000000000001)</f>
        <v>5.89153993055555E-006</v>
      </c>
      <c r="E162" s="0" t="n">
        <f aca="false">IF(VLOOKUP(SoilVeg!C162,LU!$A$2:$O$27,15,FALSE())=0,VLOOKUP(A162,Soil!$B$2:$R$14,9,FALSE()),0.000000000001)</f>
        <v>0.000102580262176197</v>
      </c>
      <c r="F162" s="0" t="n">
        <f aca="false">VLOOKUP(A162,Soil!$B$2:$P$17,14,FALSE())</f>
        <v>0.012</v>
      </c>
      <c r="G162" s="0" t="n">
        <f aca="false">VLOOKUP(B162,LU!$B$1:$N$51,6,FALSE())</f>
        <v>3</v>
      </c>
      <c r="H162" s="0" t="n">
        <f aca="false">VLOOKUP(B162,LU!$B$1:$N$51,7,FALSE())</f>
        <v>0.6</v>
      </c>
      <c r="I162" s="0" t="n">
        <f aca="false">VLOOKUP(B162,LU!$B$1:$N$51,8,FALSE())</f>
        <v>15</v>
      </c>
      <c r="J162" s="0" t="n">
        <f aca="false">VLOOKUP(A162,Soil!$B$2:$P$17,13,FALSE())</f>
        <v>1.7025</v>
      </c>
      <c r="K162" s="0" t="n">
        <f aca="false">VLOOKUP(B162,LU!$B$1:$N$51,5,FALSE())</f>
        <v>0.8</v>
      </c>
      <c r="L162" s="0" t="n">
        <f aca="false">VLOOKUP(A162,Soil!$B$2:$P$17,15,FALSE())</f>
        <v>0.6028</v>
      </c>
      <c r="M162" s="0" t="n">
        <f aca="false">SoilVeg!G162</f>
        <v>22.2</v>
      </c>
      <c r="N162" s="0" t="n">
        <f aca="false">SoilVeg!H162</f>
        <v>0.264</v>
      </c>
      <c r="O162" s="0" t="n">
        <f aca="false">VLOOKUP(A162,Soil!$B$2:$S$14,18,FALSE())</f>
        <v>0.15</v>
      </c>
    </row>
    <row r="163" customFormat="false" ht="14.25" hidden="false" customHeight="false" outlineLevel="0" collapsed="false">
      <c r="A163" s="1" t="str">
        <f aca="false">SoilVeg!B163</f>
        <v>SACL</v>
      </c>
      <c r="B163" s="1" t="str">
        <f aca="false">SoilVeg!D163</f>
        <v>AZP</v>
      </c>
      <c r="C163" s="1" t="str">
        <f aca="false">SoilVeg!A163</f>
        <v>SACLAZP</v>
      </c>
      <c r="D163" s="0" t="n">
        <f aca="false">IF(VLOOKUP(SoilVeg!C163,LU!$A$2:$O$27,15,FALSE())=0,VLOOKUP(A163,Soil!$B$2:$R$14,8,FALSE()),0.000000000001)</f>
        <v>1E-012</v>
      </c>
      <c r="E163" s="0" t="n">
        <f aca="false">IF(VLOOKUP(SoilVeg!C163,LU!$A$2:$O$27,15,FALSE())=0,VLOOKUP(A163,Soil!$B$2:$R$14,9,FALSE()),0.000000000001)</f>
        <v>1E-012</v>
      </c>
      <c r="F163" s="0" t="n">
        <f aca="false">VLOOKUP(A163,Soil!$B$2:$P$17,14,FALSE())</f>
        <v>0.012</v>
      </c>
      <c r="G163" s="0" t="n">
        <f aca="false">VLOOKUP(B163,LU!$B$1:$N$51,6,FALSE())</f>
        <v>0</v>
      </c>
      <c r="H163" s="0" t="n">
        <f aca="false">VLOOKUP(B163,LU!$B$1:$N$51,7,FALSE())</f>
        <v>0</v>
      </c>
      <c r="I163" s="0" t="n">
        <f aca="false">VLOOKUP(B163,LU!$B$1:$N$51,8,FALSE())</f>
        <v>2.5</v>
      </c>
      <c r="J163" s="0" t="n">
        <f aca="false">VLOOKUP(A163,Soil!$B$2:$P$17,13,FALSE())</f>
        <v>1.7025</v>
      </c>
      <c r="K163" s="0" t="n">
        <f aca="false">VLOOKUP(B163,LU!$B$1:$N$51,5,FALSE())</f>
        <v>0.05</v>
      </c>
      <c r="L163" s="0" t="n">
        <f aca="false">VLOOKUP(A163,Soil!$B$2:$P$17,15,FALSE())</f>
        <v>0.6028</v>
      </c>
      <c r="M163" s="0" t="n">
        <f aca="false">SoilVeg!G163</f>
        <v>100</v>
      </c>
      <c r="N163" s="0" t="n">
        <f aca="false">SoilVeg!H163</f>
        <v>1</v>
      </c>
      <c r="O163" s="0" t="n">
        <f aca="false">VLOOKUP(A163,Soil!$B$2:$S$14,18,FALSE())</f>
        <v>0.15</v>
      </c>
    </row>
    <row r="164" customFormat="false" ht="14.25" hidden="false" customHeight="false" outlineLevel="0" collapsed="false">
      <c r="A164" s="1" t="str">
        <f aca="false">SoilVeg!B164</f>
        <v>SACL</v>
      </c>
      <c r="B164" s="1" t="str">
        <f aca="false">SoilVeg!D164</f>
        <v>AZPN</v>
      </c>
      <c r="C164" s="1" t="str">
        <f aca="false">SoilVeg!A164</f>
        <v>SACLAZPN</v>
      </c>
      <c r="D164" s="0" t="n">
        <f aca="false">IF(VLOOKUP(SoilVeg!C164,LU!$A$2:$O$27,15,FALSE())=0,VLOOKUP(A164,Soil!$B$2:$R$14,8,FALSE()),0.000000000001)</f>
        <v>1E-012</v>
      </c>
      <c r="E164" s="0" t="n">
        <f aca="false">IF(VLOOKUP(SoilVeg!C164,LU!$A$2:$O$27,15,FALSE())=0,VLOOKUP(A164,Soil!$B$2:$R$14,9,FALSE()),0.000000000001)</f>
        <v>1E-012</v>
      </c>
      <c r="F164" s="0" t="n">
        <f aca="false">VLOOKUP(A164,Soil!$B$2:$P$17,14,FALSE())</f>
        <v>0.012</v>
      </c>
      <c r="G164" s="0" t="n">
        <f aca="false">VLOOKUP(B164,LU!$B$1:$N$51,6,FALSE())</f>
        <v>0</v>
      </c>
      <c r="H164" s="0" t="n">
        <f aca="false">VLOOKUP(B164,LU!$B$1:$N$51,7,FALSE())</f>
        <v>0</v>
      </c>
      <c r="I164" s="0" t="n">
        <f aca="false">VLOOKUP(B164,LU!$B$1:$N$51,8,FALSE())</f>
        <v>0</v>
      </c>
      <c r="J164" s="0" t="n">
        <f aca="false">VLOOKUP(A164,Soil!$B$2:$P$17,13,FALSE())</f>
        <v>1.7025</v>
      </c>
      <c r="K164" s="0" t="n">
        <f aca="false">VLOOKUP(B164,LU!$B$1:$N$51,5,FALSE())</f>
        <v>0.01</v>
      </c>
      <c r="L164" s="0" t="n">
        <f aca="false">VLOOKUP(A164,Soil!$B$2:$P$17,15,FALSE())</f>
        <v>0.6028</v>
      </c>
      <c r="M164" s="0" t="n">
        <f aca="false">SoilVeg!G164</f>
        <v>100</v>
      </c>
      <c r="N164" s="0" t="n">
        <f aca="false">SoilVeg!H164</f>
        <v>1</v>
      </c>
      <c r="O164" s="0" t="n">
        <f aca="false">VLOOKUP(A164,Soil!$B$2:$S$14,18,FALSE())</f>
        <v>0.15</v>
      </c>
    </row>
    <row r="165" customFormat="false" ht="14.25" hidden="false" customHeight="false" outlineLevel="0" collapsed="false">
      <c r="A165" s="1" t="str">
        <f aca="false">SoilVeg!B165</f>
        <v>SACL</v>
      </c>
      <c r="B165" s="1" t="str">
        <f aca="false">SoilVeg!D165</f>
        <v>AZPPL</v>
      </c>
      <c r="C165" s="1" t="str">
        <f aca="false">SoilVeg!A165</f>
        <v>SACLAZPPL</v>
      </c>
      <c r="D165" s="0" t="n">
        <f aca="false">IF(VLOOKUP(SoilVeg!C165,LU!$A$2:$O$27,15,FALSE())=0,VLOOKUP(A165,Soil!$B$2:$R$14,8,FALSE()),0.000000000001)</f>
        <v>5.89153993055555E-006</v>
      </c>
      <c r="E165" s="0" t="n">
        <f aca="false">IF(VLOOKUP(SoilVeg!C165,LU!$A$2:$O$27,15,FALSE())=0,VLOOKUP(A165,Soil!$B$2:$R$14,9,FALSE()),0.000000000001)</f>
        <v>0.000102580262176197</v>
      </c>
      <c r="F165" s="0" t="n">
        <f aca="false">VLOOKUP(A165,Soil!$B$2:$P$17,14,FALSE())</f>
        <v>0.012</v>
      </c>
      <c r="G165" s="0" t="n">
        <f aca="false">VLOOKUP(B165,LU!$B$1:$N$51,6,FALSE())</f>
        <v>0</v>
      </c>
      <c r="H165" s="0" t="n">
        <f aca="false">VLOOKUP(B165,LU!$B$1:$N$51,7,FALSE())</f>
        <v>0</v>
      </c>
      <c r="I165" s="0" t="n">
        <f aca="false">VLOOKUP(B165,LU!$B$1:$N$51,8,FALSE())</f>
        <v>2.5</v>
      </c>
      <c r="J165" s="0" t="n">
        <f aca="false">VLOOKUP(A165,Soil!$B$2:$P$17,13,FALSE())</f>
        <v>1.7025</v>
      </c>
      <c r="K165" s="0" t="n">
        <f aca="false">VLOOKUP(B165,LU!$B$1:$N$51,5,FALSE())</f>
        <v>0.02</v>
      </c>
      <c r="L165" s="0" t="n">
        <f aca="false">VLOOKUP(A165,Soil!$B$2:$P$17,15,FALSE())</f>
        <v>0.6028</v>
      </c>
      <c r="M165" s="0" t="n">
        <f aca="false">SoilVeg!G165</f>
        <v>0.222</v>
      </c>
      <c r="N165" s="0" t="n">
        <f aca="false">SoilVeg!H165</f>
        <v>0.264</v>
      </c>
      <c r="O165" s="0" t="n">
        <f aca="false">VLOOKUP(A165,Soil!$B$2:$S$14,18,FALSE())</f>
        <v>0.15</v>
      </c>
    </row>
    <row r="166" customFormat="false" ht="14.25" hidden="false" customHeight="false" outlineLevel="0" collapsed="false">
      <c r="A166" s="1" t="str">
        <f aca="false">SoilVeg!B166</f>
        <v>SACL</v>
      </c>
      <c r="B166" s="1" t="str">
        <f aca="false">SoilVeg!D166</f>
        <v>AZPP</v>
      </c>
      <c r="C166" s="1" t="str">
        <f aca="false">SoilVeg!A166</f>
        <v>SACLAZPP</v>
      </c>
      <c r="D166" s="0" t="n">
        <f aca="false">IF(VLOOKUP(SoilVeg!C166,LU!$A$2:$O$27,15,FALSE())=0,VLOOKUP(A166,Soil!$B$2:$R$14,8,FALSE()),0.000000000001)</f>
        <v>5.89153993055555E-006</v>
      </c>
      <c r="E166" s="0" t="n">
        <f aca="false">IF(VLOOKUP(SoilVeg!C166,LU!$A$2:$O$27,15,FALSE())=0,VLOOKUP(A166,Soil!$B$2:$R$14,9,FALSE()),0.000000000001)</f>
        <v>0.000102580262176197</v>
      </c>
      <c r="F166" s="0" t="n">
        <f aca="false">VLOOKUP(A166,Soil!$B$2:$P$17,14,FALSE())</f>
        <v>0.012</v>
      </c>
      <c r="G166" s="0" t="n">
        <f aca="false">VLOOKUP(B166,LU!$B$1:$N$51,6,FALSE())</f>
        <v>0</v>
      </c>
      <c r="H166" s="0" t="n">
        <f aca="false">VLOOKUP(B166,LU!$B$1:$N$51,7,FALSE())</f>
        <v>0</v>
      </c>
      <c r="I166" s="0" t="n">
        <f aca="false">VLOOKUP(B166,LU!$B$1:$N$51,8,FALSE())</f>
        <v>7</v>
      </c>
      <c r="J166" s="0" t="n">
        <f aca="false">VLOOKUP(A166,Soil!$B$2:$P$17,13,FALSE())</f>
        <v>1.7025</v>
      </c>
      <c r="K166" s="0" t="n">
        <f aca="false">VLOOKUP(B166,LU!$B$1:$N$51,5,FALSE())</f>
        <v>0.1</v>
      </c>
      <c r="L166" s="0" t="n">
        <f aca="false">VLOOKUP(A166,Soil!$B$2:$P$17,15,FALSE())</f>
        <v>0.6028</v>
      </c>
      <c r="M166" s="0" t="n">
        <f aca="false">SoilVeg!G166</f>
        <v>22.2</v>
      </c>
      <c r="N166" s="0" t="n">
        <f aca="false">SoilVeg!H166</f>
        <v>0.264</v>
      </c>
      <c r="O166" s="0" t="n">
        <f aca="false">VLOOKUP(A166,Soil!$B$2:$S$14,18,FALSE())</f>
        <v>0.15</v>
      </c>
    </row>
    <row r="167" customFormat="false" ht="14.25" hidden="false" customHeight="false" outlineLevel="0" collapsed="false">
      <c r="A167" s="1" t="str">
        <f aca="false">SoilVeg!B167</f>
        <v>SACL</v>
      </c>
      <c r="B167" s="1" t="str">
        <f aca="false">SoilVeg!D167</f>
        <v>ETK</v>
      </c>
      <c r="C167" s="1" t="str">
        <f aca="false">SoilVeg!A167</f>
        <v>SACLETK</v>
      </c>
      <c r="D167" s="0" t="n">
        <f aca="false">IF(VLOOKUP(SoilVeg!C167,LU!$A$2:$O$27,15,FALSE())=0,VLOOKUP(A167,Soil!$B$2:$R$14,8,FALSE()),0.000000000001)</f>
        <v>5.89153993055555E-006</v>
      </c>
      <c r="E167" s="0" t="n">
        <f aca="false">IF(VLOOKUP(SoilVeg!C167,LU!$A$2:$O$27,15,FALSE())=0,VLOOKUP(A167,Soil!$B$2:$R$14,9,FALSE()),0.000000000001)</f>
        <v>0.000102580262176197</v>
      </c>
      <c r="F167" s="0" t="n">
        <f aca="false">VLOOKUP(A167,Soil!$B$2:$P$17,14,FALSE())</f>
        <v>0.012</v>
      </c>
      <c r="G167" s="0" t="n">
        <f aca="false">VLOOKUP(B167,LU!$B$1:$N$51,6,FALSE())</f>
        <v>1.4</v>
      </c>
      <c r="H167" s="0" t="n">
        <f aca="false">VLOOKUP(B167,LU!$B$1:$N$51,7,FALSE())</f>
        <v>0.65</v>
      </c>
      <c r="I167" s="0" t="n">
        <f aca="false">VLOOKUP(B167,LU!$B$1:$N$51,8,FALSE())</f>
        <v>8</v>
      </c>
      <c r="J167" s="0" t="n">
        <f aca="false">VLOOKUP(A167,Soil!$B$2:$P$17,13,FALSE())</f>
        <v>1.7025</v>
      </c>
      <c r="K167" s="0" t="n">
        <f aca="false">VLOOKUP(B167,LU!$B$1:$N$51,5,FALSE())</f>
        <v>0.35</v>
      </c>
      <c r="L167" s="0" t="n">
        <f aca="false">VLOOKUP(A167,Soil!$B$2:$P$17,15,FALSE())</f>
        <v>0.6028</v>
      </c>
      <c r="M167" s="0" t="n">
        <f aca="false">SoilVeg!G167</f>
        <v>22.2</v>
      </c>
      <c r="N167" s="0" t="n">
        <f aca="false">SoilVeg!H167</f>
        <v>0.264</v>
      </c>
      <c r="O167" s="0" t="n">
        <f aca="false">VLOOKUP(A167,Soil!$B$2:$S$14,18,FALSE())</f>
        <v>0.15</v>
      </c>
    </row>
    <row r="168" customFormat="false" ht="14.25" hidden="false" customHeight="false" outlineLevel="0" collapsed="false">
      <c r="A168" s="1" t="str">
        <f aca="false">SoilVeg!B168</f>
        <v>SACL</v>
      </c>
      <c r="B168" s="1" t="str">
        <f aca="false">SoilVeg!D168</f>
        <v>ETK1</v>
      </c>
      <c r="C168" s="1" t="str">
        <f aca="false">SoilVeg!A168</f>
        <v>SACLETK1</v>
      </c>
      <c r="D168" s="0" t="n">
        <f aca="false">IF(VLOOKUP(SoilVeg!C168,LU!$A$2:$O$27,15,FALSE())=0,VLOOKUP(A168,Soil!$B$2:$R$14,8,FALSE()),0.000000000001)</f>
        <v>5.89153993055555E-006</v>
      </c>
      <c r="E168" s="0" t="n">
        <f aca="false">IF(VLOOKUP(SoilVeg!C168,LU!$A$2:$O$27,15,FALSE())=0,VLOOKUP(A168,Soil!$B$2:$R$14,9,FALSE()),0.000000000001)</f>
        <v>0.000102580262176197</v>
      </c>
      <c r="F168" s="0" t="n">
        <f aca="false">VLOOKUP(A168,Soil!$B$2:$P$17,14,FALSE())</f>
        <v>0.012</v>
      </c>
      <c r="G168" s="0" t="n">
        <f aca="false">VLOOKUP(B168,LU!$B$1:$N$51,6,FALSE())</f>
        <v>1</v>
      </c>
      <c r="H168" s="0" t="n">
        <f aca="false">VLOOKUP(B168,LU!$B$1:$N$51,7,FALSE())</f>
        <v>0.4</v>
      </c>
      <c r="I168" s="0" t="n">
        <f aca="false">VLOOKUP(B168,LU!$B$1:$N$51,8,FALSE())</f>
        <v>5</v>
      </c>
      <c r="J168" s="0" t="n">
        <f aca="false">VLOOKUP(A168,Soil!$B$2:$P$17,13,FALSE())</f>
        <v>1.7025</v>
      </c>
      <c r="K168" s="0" t="n">
        <f aca="false">VLOOKUP(B168,LU!$B$1:$N$51,5,FALSE())</f>
        <v>0.15</v>
      </c>
      <c r="L168" s="0" t="n">
        <f aca="false">VLOOKUP(A168,Soil!$B$2:$P$17,15,FALSE())</f>
        <v>0.6028</v>
      </c>
      <c r="M168" s="0" t="n">
        <f aca="false">SoilVeg!G168</f>
        <v>22.2</v>
      </c>
      <c r="N168" s="0" t="n">
        <f aca="false">SoilVeg!H168</f>
        <v>0.264</v>
      </c>
      <c r="O168" s="0" t="n">
        <f aca="false">VLOOKUP(A168,Soil!$B$2:$S$14,18,FALSE())</f>
        <v>0.15</v>
      </c>
    </row>
    <row r="169" customFormat="false" ht="14.25" hidden="false" customHeight="false" outlineLevel="0" collapsed="false">
      <c r="A169" s="1" t="str">
        <f aca="false">SoilVeg!B169</f>
        <v>SACL</v>
      </c>
      <c r="B169" s="1" t="str">
        <f aca="false">SoilVeg!D169</f>
        <v>ETK2</v>
      </c>
      <c r="C169" s="1" t="str">
        <f aca="false">SoilVeg!A169</f>
        <v>SACLETK2</v>
      </c>
      <c r="D169" s="0" t="n">
        <f aca="false">IF(VLOOKUP(SoilVeg!C169,LU!$A$2:$O$27,15,FALSE())=0,VLOOKUP(A169,Soil!$B$2:$R$14,8,FALSE()),0.000000000001)</f>
        <v>5.89153993055555E-006</v>
      </c>
      <c r="E169" s="0" t="n">
        <f aca="false">IF(VLOOKUP(SoilVeg!C169,LU!$A$2:$O$27,15,FALSE())=0,VLOOKUP(A169,Soil!$B$2:$R$14,9,FALSE()),0.000000000001)</f>
        <v>0.000102580262176197</v>
      </c>
      <c r="F169" s="0" t="n">
        <f aca="false">VLOOKUP(A169,Soil!$B$2:$P$17,14,FALSE())</f>
        <v>0.012</v>
      </c>
      <c r="G169" s="0" t="n">
        <f aca="false">VLOOKUP(B169,LU!$B$1:$N$51,6,FALSE())</f>
        <v>1.1</v>
      </c>
      <c r="H169" s="0" t="n">
        <f aca="false">VLOOKUP(B169,LU!$B$1:$N$51,7,FALSE())</f>
        <v>0.4</v>
      </c>
      <c r="I169" s="0" t="n">
        <f aca="false">VLOOKUP(B169,LU!$B$1:$N$51,8,FALSE())</f>
        <v>7</v>
      </c>
      <c r="J169" s="0" t="n">
        <f aca="false">VLOOKUP(A169,Soil!$B$2:$P$17,13,FALSE())</f>
        <v>1.7025</v>
      </c>
      <c r="K169" s="0" t="n">
        <f aca="false">VLOOKUP(B169,LU!$B$1:$N$51,5,FALSE())</f>
        <v>0.35</v>
      </c>
      <c r="L169" s="0" t="n">
        <f aca="false">VLOOKUP(A169,Soil!$B$2:$P$17,15,FALSE())</f>
        <v>0.6028</v>
      </c>
      <c r="M169" s="0" t="n">
        <f aca="false">SoilVeg!G169</f>
        <v>22.2</v>
      </c>
      <c r="N169" s="0" t="n">
        <f aca="false">SoilVeg!H169</f>
        <v>0.264</v>
      </c>
      <c r="O169" s="0" t="n">
        <f aca="false">VLOOKUP(A169,Soil!$B$2:$S$14,18,FALSE())</f>
        <v>0.15</v>
      </c>
    </row>
    <row r="170" customFormat="false" ht="14.25" hidden="false" customHeight="false" outlineLevel="0" collapsed="false">
      <c r="A170" s="1" t="str">
        <f aca="false">SoilVeg!B170</f>
        <v>SACL</v>
      </c>
      <c r="B170" s="1" t="str">
        <f aca="false">SoilVeg!D170</f>
        <v>ETK3</v>
      </c>
      <c r="C170" s="1" t="str">
        <f aca="false">SoilVeg!A170</f>
        <v>SACLETK3</v>
      </c>
      <c r="D170" s="0" t="n">
        <f aca="false">IF(VLOOKUP(SoilVeg!C170,LU!$A$2:$O$27,15,FALSE())=0,VLOOKUP(A170,Soil!$B$2:$R$14,8,FALSE()),0.000000000001)</f>
        <v>5.89153993055555E-006</v>
      </c>
      <c r="E170" s="0" t="n">
        <f aca="false">IF(VLOOKUP(SoilVeg!C170,LU!$A$2:$O$27,15,FALSE())=0,VLOOKUP(A170,Soil!$B$2:$R$14,9,FALSE()),0.000000000001)</f>
        <v>0.000102580262176197</v>
      </c>
      <c r="F170" s="0" t="n">
        <f aca="false">VLOOKUP(A170,Soil!$B$2:$P$17,14,FALSE())</f>
        <v>0.012</v>
      </c>
      <c r="G170" s="0" t="n">
        <f aca="false">VLOOKUP(B170,LU!$B$1:$N$51,6,FALSE())</f>
        <v>1.35454545455</v>
      </c>
      <c r="H170" s="0" t="n">
        <f aca="false">VLOOKUP(B170,LU!$B$1:$N$51,7,FALSE())</f>
        <v>0.62272727273</v>
      </c>
      <c r="I170" s="0" t="n">
        <f aca="false">VLOOKUP(B170,LU!$B$1:$N$51,8,FALSE())</f>
        <v>10</v>
      </c>
      <c r="J170" s="0" t="n">
        <f aca="false">VLOOKUP(A170,Soil!$B$2:$P$17,13,FALSE())</f>
        <v>1.7025</v>
      </c>
      <c r="K170" s="0" t="n">
        <f aca="false">VLOOKUP(B170,LU!$B$1:$N$51,5,FALSE())</f>
        <v>0.4</v>
      </c>
      <c r="L170" s="0" t="n">
        <f aca="false">VLOOKUP(A170,Soil!$B$2:$P$17,15,FALSE())</f>
        <v>0.6028</v>
      </c>
      <c r="M170" s="0" t="n">
        <f aca="false">SoilVeg!G170</f>
        <v>22.2</v>
      </c>
      <c r="N170" s="0" t="n">
        <f aca="false">SoilVeg!H170</f>
        <v>0.264</v>
      </c>
      <c r="O170" s="0" t="n">
        <f aca="false">VLOOKUP(A170,Soil!$B$2:$S$14,18,FALSE())</f>
        <v>0.15</v>
      </c>
    </row>
    <row r="171" customFormat="false" ht="14.25" hidden="false" customHeight="false" outlineLevel="0" collapsed="false">
      <c r="A171" s="1" t="str">
        <f aca="false">SoilVeg!B171</f>
        <v>SACL</v>
      </c>
      <c r="B171" s="1" t="str">
        <f aca="false">SoilVeg!D171</f>
        <v>VT</v>
      </c>
      <c r="C171" s="1" t="str">
        <f aca="false">SoilVeg!A171</f>
        <v>SACLVT</v>
      </c>
      <c r="D171" s="0" t="n">
        <f aca="false">IF(VLOOKUP(SoilVeg!C171,LU!$A$2:$O$27,15,FALSE())=0,VLOOKUP(A171,Soil!$B$2:$R$14,8,FALSE()),0.000000000001)</f>
        <v>1E-012</v>
      </c>
      <c r="E171" s="0" t="n">
        <f aca="false">IF(VLOOKUP(SoilVeg!C171,LU!$A$2:$O$27,15,FALSE())=0,VLOOKUP(A171,Soil!$B$2:$R$14,9,FALSE()),0.000000000001)</f>
        <v>1E-012</v>
      </c>
      <c r="F171" s="0" t="n">
        <f aca="false">VLOOKUP(A171,Soil!$B$2:$P$17,14,FALSE())</f>
        <v>0.012</v>
      </c>
      <c r="G171" s="0" t="n">
        <f aca="false">VLOOKUP(B171,LU!$B$1:$N$51,6,FALSE())</f>
        <v>0</v>
      </c>
      <c r="H171" s="0" t="n">
        <f aca="false">VLOOKUP(B171,LU!$B$1:$N$51,7,FALSE())</f>
        <v>0</v>
      </c>
      <c r="I171" s="0" t="n">
        <f aca="false">VLOOKUP(B171,LU!$B$1:$N$51,8,FALSE())</f>
        <v>0</v>
      </c>
      <c r="J171" s="0" t="n">
        <f aca="false">VLOOKUP(A171,Soil!$B$2:$P$17,13,FALSE())</f>
        <v>1.7025</v>
      </c>
      <c r="K171" s="0" t="n">
        <f aca="false">VLOOKUP(B171,LU!$B$1:$N$51,5,FALSE())</f>
        <v>0.03</v>
      </c>
      <c r="L171" s="0" t="n">
        <f aca="false">VLOOKUP(A171,Soil!$B$2:$P$17,15,FALSE())</f>
        <v>0.6028</v>
      </c>
      <c r="M171" s="0" t="n">
        <f aca="false">SoilVeg!G171</f>
        <v>100</v>
      </c>
      <c r="N171" s="0" t="n">
        <f aca="false">SoilVeg!H171</f>
        <v>1</v>
      </c>
      <c r="O171" s="0" t="n">
        <f aca="false">VLOOKUP(A171,Soil!$B$2:$S$14,18,FALSE())</f>
        <v>0.15</v>
      </c>
    </row>
    <row r="172" customFormat="false" ht="14.25" hidden="false" customHeight="false" outlineLevel="0" collapsed="false">
      <c r="A172" s="1" t="str">
        <f aca="false">SoilVeg!B172</f>
        <v>SACL</v>
      </c>
      <c r="B172" s="1" t="str">
        <f aca="false">SoilVeg!D172</f>
        <v>VP</v>
      </c>
      <c r="C172" s="1" t="str">
        <f aca="false">SoilVeg!A172</f>
        <v>SACLVP</v>
      </c>
      <c r="D172" s="0" t="n">
        <f aca="false">IF(VLOOKUP(SoilVeg!C172,LU!$A$2:$O$27,15,FALSE())=0,VLOOKUP(A172,Soil!$B$2:$R$14,8,FALSE()),0.000000000001)</f>
        <v>1E-012</v>
      </c>
      <c r="E172" s="0" t="n">
        <f aca="false">IF(VLOOKUP(SoilVeg!C172,LU!$A$2:$O$27,15,FALSE())=0,VLOOKUP(A172,Soil!$B$2:$R$14,9,FALSE()),0.000000000001)</f>
        <v>1E-012</v>
      </c>
      <c r="F172" s="0" t="n">
        <f aca="false">VLOOKUP(A172,Soil!$B$2:$P$17,14,FALSE())</f>
        <v>0.012</v>
      </c>
      <c r="G172" s="0" t="n">
        <f aca="false">VLOOKUP(B172,LU!$B$1:$N$51,6,FALSE())</f>
        <v>0</v>
      </c>
      <c r="H172" s="0" t="n">
        <f aca="false">VLOOKUP(B172,LU!$B$1:$N$51,7,FALSE())</f>
        <v>0</v>
      </c>
      <c r="I172" s="0" t="n">
        <f aca="false">VLOOKUP(B172,LU!$B$1:$N$51,8,FALSE())</f>
        <v>0</v>
      </c>
      <c r="J172" s="0" t="n">
        <f aca="false">VLOOKUP(A172,Soil!$B$2:$P$17,13,FALSE())</f>
        <v>1.7025</v>
      </c>
      <c r="K172" s="0" t="n">
        <f aca="false">VLOOKUP(B172,LU!$B$1:$N$51,5,FALSE())</f>
        <v>0.01</v>
      </c>
      <c r="L172" s="0" t="n">
        <f aca="false">VLOOKUP(A172,Soil!$B$2:$P$17,15,FALSE())</f>
        <v>0.6028</v>
      </c>
      <c r="M172" s="0" t="n">
        <f aca="false">SoilVeg!G172</f>
        <v>100</v>
      </c>
      <c r="N172" s="0" t="n">
        <f aca="false">SoilVeg!H172</f>
        <v>1</v>
      </c>
      <c r="O172" s="0" t="n">
        <f aca="false">VLOOKUP(A172,Soil!$B$2:$S$14,18,FALSE())</f>
        <v>0.15</v>
      </c>
    </row>
    <row r="173" customFormat="false" ht="14.25" hidden="false" customHeight="false" outlineLevel="0" collapsed="false">
      <c r="A173" s="1" t="str">
        <f aca="false">SoilVeg!B173</f>
        <v>SACL</v>
      </c>
      <c r="B173" s="1" t="str">
        <f aca="false">SoilVeg!D173</f>
        <v>TPT</v>
      </c>
      <c r="C173" s="1" t="str">
        <f aca="false">SoilVeg!A173</f>
        <v>SACLTPT</v>
      </c>
      <c r="D173" s="0" t="n">
        <f aca="false">IF(VLOOKUP(SoilVeg!C173,LU!$A$2:$O$27,15,FALSE())=0,VLOOKUP(A173,Soil!$B$2:$R$14,8,FALSE()),0.000000000001)</f>
        <v>5.89153993055555E-006</v>
      </c>
      <c r="E173" s="0" t="n">
        <f aca="false">IF(VLOOKUP(SoilVeg!C173,LU!$A$2:$O$27,15,FALSE())=0,VLOOKUP(A173,Soil!$B$2:$R$14,9,FALSE()),0.000000000001)</f>
        <v>0.000102580262176197</v>
      </c>
      <c r="F173" s="0" t="n">
        <f aca="false">VLOOKUP(A173,Soil!$B$2:$P$17,14,FALSE())</f>
        <v>0.012</v>
      </c>
      <c r="G173" s="0" t="n">
        <f aca="false">VLOOKUP(B173,LU!$B$1:$N$51,6,FALSE())</f>
        <v>1.1</v>
      </c>
      <c r="H173" s="0" t="n">
        <f aca="false">VLOOKUP(B173,LU!$B$1:$N$51,7,FALSE())</f>
        <v>0.4</v>
      </c>
      <c r="I173" s="0" t="n">
        <f aca="false">VLOOKUP(B173,LU!$B$1:$N$51,8,FALSE())</f>
        <v>7</v>
      </c>
      <c r="J173" s="0" t="n">
        <f aca="false">VLOOKUP(A173,Soil!$B$2:$P$17,13,FALSE())</f>
        <v>1.7025</v>
      </c>
      <c r="K173" s="0" t="n">
        <f aca="false">VLOOKUP(B173,LU!$B$1:$N$51,5,FALSE())</f>
        <v>0.275</v>
      </c>
      <c r="L173" s="0" t="n">
        <f aca="false">VLOOKUP(A173,Soil!$B$2:$P$17,15,FALSE())</f>
        <v>0.6028</v>
      </c>
      <c r="M173" s="0" t="n">
        <f aca="false">SoilVeg!G173</f>
        <v>22.2</v>
      </c>
      <c r="N173" s="0" t="n">
        <f aca="false">SoilVeg!H173</f>
        <v>0.264</v>
      </c>
      <c r="O173" s="0" t="n">
        <f aca="false">VLOOKUP(A173,Soil!$B$2:$S$14,18,FALSE())</f>
        <v>0.15</v>
      </c>
    </row>
    <row r="174" customFormat="false" ht="14.25" hidden="false" customHeight="false" outlineLevel="0" collapsed="false">
      <c r="A174" s="1" t="str">
        <f aca="false">SoilVeg!B174</f>
        <v>SACL</v>
      </c>
      <c r="B174" s="1" t="str">
        <f aca="false">SoilVeg!D174</f>
        <v>VPT</v>
      </c>
      <c r="C174" s="1" t="str">
        <f aca="false">SoilVeg!A174</f>
        <v>SACLVPT</v>
      </c>
      <c r="D174" s="0" t="n">
        <f aca="false">IF(VLOOKUP(SoilVeg!C174,LU!$A$2:$O$27,15,FALSE())=0,VLOOKUP(A174,Soil!$B$2:$R$14,8,FALSE()),0.000000000001)</f>
        <v>1E-012</v>
      </c>
      <c r="E174" s="0" t="n">
        <f aca="false">IF(VLOOKUP(SoilVeg!C174,LU!$A$2:$O$27,15,FALSE())=0,VLOOKUP(A174,Soil!$B$2:$R$14,9,FALSE()),0.000000000001)</f>
        <v>1E-012</v>
      </c>
      <c r="F174" s="0" t="n">
        <f aca="false">VLOOKUP(A174,Soil!$B$2:$P$17,14,FALSE())</f>
        <v>0.012</v>
      </c>
      <c r="G174" s="0" t="n">
        <f aca="false">VLOOKUP(B174,LU!$B$1:$N$51,6,FALSE())</f>
        <v>0</v>
      </c>
      <c r="H174" s="0" t="n">
        <f aca="false">VLOOKUP(B174,LU!$B$1:$N$51,7,FALSE())</f>
        <v>0</v>
      </c>
      <c r="I174" s="0" t="n">
        <f aca="false">VLOOKUP(B174,LU!$B$1:$N$51,8,FALSE())</f>
        <v>150</v>
      </c>
      <c r="J174" s="0" t="n">
        <f aca="false">VLOOKUP(A174,Soil!$B$2:$P$17,13,FALSE())</f>
        <v>1.7025</v>
      </c>
      <c r="K174" s="0" t="n">
        <f aca="false">VLOOKUP(B174,LU!$B$1:$N$51,5,FALSE())</f>
        <v>0.01</v>
      </c>
      <c r="L174" s="0" t="n">
        <f aca="false">VLOOKUP(A174,Soil!$B$2:$P$17,15,FALSE())</f>
        <v>0.6028</v>
      </c>
      <c r="M174" s="0" t="n">
        <f aca="false">SoilVeg!G174</f>
        <v>100</v>
      </c>
      <c r="N174" s="0" t="n">
        <f aca="false">SoilVeg!H174</f>
        <v>1</v>
      </c>
      <c r="O174" s="0" t="n">
        <f aca="false">VLOOKUP(A174,Soil!$B$2:$S$14,18,FALSE())</f>
        <v>0.15</v>
      </c>
    </row>
    <row r="175" customFormat="false" ht="14.25" hidden="false" customHeight="false" outlineLevel="0" collapsed="false">
      <c r="A175" s="1" t="str">
        <f aca="false">SoilVeg!B175</f>
        <v>SACL</v>
      </c>
      <c r="B175" s="1" t="str">
        <f aca="false">SoilVeg!D175</f>
        <v>MOK</v>
      </c>
      <c r="C175" s="1" t="str">
        <f aca="false">SoilVeg!A175</f>
        <v>SACLMOK</v>
      </c>
      <c r="D175" s="0" t="n">
        <f aca="false">IF(VLOOKUP(SoilVeg!C175,LU!$A$2:$O$27,15,FALSE())=0,VLOOKUP(A175,Soil!$B$2:$R$14,8,FALSE()),0.000000000001)</f>
        <v>5.89153993055555E-006</v>
      </c>
      <c r="E175" s="0" t="n">
        <f aca="false">IF(VLOOKUP(SoilVeg!C175,LU!$A$2:$O$27,15,FALSE())=0,VLOOKUP(A175,Soil!$B$2:$R$14,9,FALSE()),0.000000000001)</f>
        <v>0.000102580262176197</v>
      </c>
      <c r="F175" s="0" t="n">
        <f aca="false">VLOOKUP(A175,Soil!$B$2:$P$17,14,FALSE())</f>
        <v>0.012</v>
      </c>
      <c r="G175" s="0" t="n">
        <f aca="false">VLOOKUP(B175,LU!$B$1:$N$51,6,FALSE())</f>
        <v>1.35454545455</v>
      </c>
      <c r="H175" s="0" t="n">
        <f aca="false">VLOOKUP(B175,LU!$B$1:$N$51,7,FALSE())</f>
        <v>0.62272727273</v>
      </c>
      <c r="I175" s="0" t="n">
        <f aca="false">VLOOKUP(B175,LU!$B$1:$N$51,8,FALSE())</f>
        <v>10</v>
      </c>
      <c r="J175" s="0" t="n">
        <f aca="false">VLOOKUP(A175,Soil!$B$2:$P$17,13,FALSE())</f>
        <v>1.7025</v>
      </c>
      <c r="K175" s="0" t="n">
        <f aca="false">VLOOKUP(B175,LU!$B$1:$N$51,5,FALSE())</f>
        <v>0.4</v>
      </c>
      <c r="L175" s="0" t="n">
        <f aca="false">VLOOKUP(A175,Soil!$B$2:$P$17,15,FALSE())</f>
        <v>0.6028</v>
      </c>
      <c r="M175" s="0" t="n">
        <f aca="false">SoilVeg!G175</f>
        <v>22.2</v>
      </c>
      <c r="N175" s="0" t="n">
        <f aca="false">SoilVeg!H175</f>
        <v>0.264</v>
      </c>
      <c r="O175" s="0" t="n">
        <f aca="false">VLOOKUP(A175,Soil!$B$2:$S$14,18,FALSE())</f>
        <v>0.15</v>
      </c>
    </row>
    <row r="176" customFormat="false" ht="14.25" hidden="false" customHeight="false" outlineLevel="0" collapsed="false">
      <c r="A176" s="1" t="str">
        <f aca="false">SoilVeg!B176</f>
        <v>SACL</v>
      </c>
      <c r="B176" s="1" t="str">
        <f aca="false">SoilVeg!D176</f>
        <v>RET</v>
      </c>
      <c r="C176" s="1" t="str">
        <f aca="false">SoilVeg!A176</f>
        <v>SACLRET</v>
      </c>
      <c r="D176" s="0" t="n">
        <f aca="false">IF(VLOOKUP(SoilVeg!C176,LU!$A$2:$O$27,15,FALSE())=0,VLOOKUP(A176,Soil!$B$2:$R$14,8,FALSE()),0.000000000001)</f>
        <v>5.89153993055555E-006</v>
      </c>
      <c r="E176" s="0" t="n">
        <f aca="false">IF(VLOOKUP(SoilVeg!C176,LU!$A$2:$O$27,15,FALSE())=0,VLOOKUP(A176,Soil!$B$2:$R$14,9,FALSE()),0.000000000001)</f>
        <v>0.000102580262176197</v>
      </c>
      <c r="F176" s="0" t="n">
        <f aca="false">VLOOKUP(A176,Soil!$B$2:$P$17,14,FALSE())</f>
        <v>0.012</v>
      </c>
      <c r="G176" s="0" t="n">
        <f aca="false">VLOOKUP(B176,LU!$B$1:$N$51,6,FALSE())</f>
        <v>1.1</v>
      </c>
      <c r="H176" s="0" t="n">
        <f aca="false">VLOOKUP(B176,LU!$B$1:$N$51,7,FALSE())</f>
        <v>0.4</v>
      </c>
      <c r="I176" s="0" t="n">
        <f aca="false">VLOOKUP(B176,LU!$B$1:$N$51,8,FALSE())</f>
        <v>150</v>
      </c>
      <c r="J176" s="0" t="n">
        <f aca="false">VLOOKUP(A176,Soil!$B$2:$P$17,13,FALSE())</f>
        <v>1.7025</v>
      </c>
      <c r="K176" s="0" t="n">
        <f aca="false">VLOOKUP(B176,LU!$B$1:$N$51,5,FALSE())</f>
        <v>0.275</v>
      </c>
      <c r="L176" s="0" t="n">
        <f aca="false">VLOOKUP(A176,Soil!$B$2:$P$17,15,FALSE())</f>
        <v>0.6028</v>
      </c>
      <c r="M176" s="0" t="n">
        <f aca="false">SoilVeg!G176</f>
        <v>22.2</v>
      </c>
      <c r="N176" s="0" t="n">
        <f aca="false">SoilVeg!H176</f>
        <v>0.264</v>
      </c>
      <c r="O176" s="0" t="n">
        <f aca="false">VLOOKUP(A176,Soil!$B$2:$S$14,18,FALSE())</f>
        <v>0.15</v>
      </c>
    </row>
    <row r="177" customFormat="false" ht="14.25" hidden="false" customHeight="false" outlineLevel="0" collapsed="false">
      <c r="A177" s="1" t="str">
        <f aca="false">SoilVeg!B177</f>
        <v>SAL</v>
      </c>
      <c r="B177" s="1" t="str">
        <f aca="false">SoilVeg!D177</f>
        <v>OP</v>
      </c>
      <c r="C177" s="1" t="str">
        <f aca="false">SoilVeg!A177</f>
        <v>SALOP</v>
      </c>
      <c r="D177" s="0" t="n">
        <f aca="false">IF(VLOOKUP(SoilVeg!C177,LU!$A$2:$O$27,15,FALSE())=0,VLOOKUP(A177,Soil!$B$2:$R$14,8,FALSE()),0.000000000001)</f>
        <v>6.08820381944444E-006</v>
      </c>
      <c r="E177" s="0" t="n">
        <f aca="false">IF(VLOOKUP(SoilVeg!C177,LU!$A$2:$O$27,15,FALSE())=0,VLOOKUP(A177,Soil!$B$2:$R$14,9,FALSE()),0.000000000001)</f>
        <v>0.000266719273222954</v>
      </c>
      <c r="F177" s="0" t="n">
        <f aca="false">VLOOKUP(A177,Soil!$B$2:$P$17,14,FALSE())</f>
        <v>0.014</v>
      </c>
      <c r="G177" s="0" t="n">
        <f aca="false">VLOOKUP(B177,LU!$B$1:$N$51,6,FALSE())</f>
        <v>0.16</v>
      </c>
      <c r="H177" s="0" t="n">
        <f aca="false">VLOOKUP(B177,LU!$B$1:$N$51,7,FALSE())</f>
        <v>0.13</v>
      </c>
      <c r="I177" s="0" t="n">
        <f aca="false">VLOOKUP(B177,LU!$B$1:$N$51,8,FALSE())</f>
        <v>5</v>
      </c>
      <c r="J177" s="0" t="n">
        <f aca="false">VLOOKUP(A177,Soil!$B$2:$P$17,13,FALSE())</f>
        <v>1.7925</v>
      </c>
      <c r="K177" s="0" t="n">
        <f aca="false">VLOOKUP(B177,LU!$B$1:$N$51,5,FALSE())</f>
        <v>0.075</v>
      </c>
      <c r="L177" s="0" t="n">
        <f aca="false">VLOOKUP(A177,Soil!$B$2:$P$17,15,FALSE())</f>
        <v>0.4622</v>
      </c>
      <c r="M177" s="0" t="n">
        <f aca="false">SoilVeg!G177</f>
        <v>9.1</v>
      </c>
      <c r="N177" s="0" t="n">
        <f aca="false">SoilVeg!H177</f>
        <v>0.245</v>
      </c>
      <c r="O177" s="0" t="n">
        <f aca="false">VLOOKUP(A177,Soil!$B$2:$S$14,18,FALSE())</f>
        <v>0.3</v>
      </c>
    </row>
    <row r="178" customFormat="false" ht="14.25" hidden="false" customHeight="false" outlineLevel="0" collapsed="false">
      <c r="A178" s="1" t="str">
        <f aca="false">SoilVeg!B178</f>
        <v>SAL</v>
      </c>
      <c r="B178" s="1" t="str">
        <f aca="false">SoilVeg!D178</f>
        <v>OPTP</v>
      </c>
      <c r="C178" s="1" t="str">
        <f aca="false">SoilVeg!A178</f>
        <v>SALOPTP</v>
      </c>
      <c r="D178" s="0" t="n">
        <f aca="false">IF(VLOOKUP(SoilVeg!C178,LU!$A$2:$O$27,15,FALSE())=0,VLOOKUP(A178,Soil!$B$2:$R$14,8,FALSE()),0.000000000001)</f>
        <v>6.08820381944444E-006</v>
      </c>
      <c r="E178" s="0" t="n">
        <f aca="false">IF(VLOOKUP(SoilVeg!C178,LU!$A$2:$O$27,15,FALSE())=0,VLOOKUP(A178,Soil!$B$2:$R$14,9,FALSE()),0.000000000001)</f>
        <v>0.000266719273222954</v>
      </c>
      <c r="F178" s="0" t="n">
        <f aca="false">VLOOKUP(A178,Soil!$B$2:$P$17,14,FALSE())</f>
        <v>0.014</v>
      </c>
      <c r="G178" s="0" t="n">
        <f aca="false">VLOOKUP(B178,LU!$B$1:$N$51,6,FALSE())</f>
        <v>1.1</v>
      </c>
      <c r="H178" s="0" t="n">
        <f aca="false">VLOOKUP(B178,LU!$B$1:$N$51,7,FALSE())</f>
        <v>0.4</v>
      </c>
      <c r="I178" s="0" t="n">
        <f aca="false">VLOOKUP(B178,LU!$B$1:$N$51,8,FALSE())</f>
        <v>7</v>
      </c>
      <c r="J178" s="0" t="n">
        <f aca="false">VLOOKUP(A178,Soil!$B$2:$P$17,13,FALSE())</f>
        <v>1.7925</v>
      </c>
      <c r="K178" s="0" t="n">
        <f aca="false">VLOOKUP(B178,LU!$B$1:$N$51,5,FALSE())</f>
        <v>0.275</v>
      </c>
      <c r="L178" s="0" t="n">
        <f aca="false">VLOOKUP(A178,Soil!$B$2:$P$17,15,FALSE())</f>
        <v>0.4622</v>
      </c>
      <c r="M178" s="0" t="n">
        <f aca="false">SoilVeg!G178</f>
        <v>18.2</v>
      </c>
      <c r="N178" s="0" t="n">
        <f aca="false">SoilVeg!H178</f>
        <v>0.245</v>
      </c>
      <c r="O178" s="0" t="n">
        <f aca="false">VLOOKUP(A178,Soil!$B$2:$S$14,18,FALSE())</f>
        <v>0.3</v>
      </c>
    </row>
    <row r="179" customFormat="false" ht="14.25" hidden="false" customHeight="false" outlineLevel="0" collapsed="false">
      <c r="A179" s="1" t="str">
        <f aca="false">SoilVeg!B179</f>
        <v>SAL</v>
      </c>
      <c r="B179" s="1" t="str">
        <f aca="false">SoilVeg!D179</f>
        <v>OPSR</v>
      </c>
      <c r="C179" s="1" t="str">
        <f aca="false">SoilVeg!A179</f>
        <v>SALOPSR</v>
      </c>
      <c r="D179" s="0" t="n">
        <f aca="false">IF(VLOOKUP(SoilVeg!C179,LU!$A$2:$O$27,15,FALSE())=0,VLOOKUP(A179,Soil!$B$2:$R$14,8,FALSE()),0.000000000001)</f>
        <v>6.08820381944444E-006</v>
      </c>
      <c r="E179" s="0" t="n">
        <f aca="false">IF(VLOOKUP(SoilVeg!C179,LU!$A$2:$O$27,15,FALSE())=0,VLOOKUP(A179,Soil!$B$2:$R$14,9,FALSE()),0.000000000001)</f>
        <v>0.000266719273222954</v>
      </c>
      <c r="F179" s="0" t="n">
        <f aca="false">VLOOKUP(A179,Soil!$B$2:$P$17,14,FALSE())</f>
        <v>0.014</v>
      </c>
      <c r="G179" s="0" t="n">
        <f aca="false">VLOOKUP(B179,LU!$B$1:$N$51,6,FALSE())</f>
        <v>0.26</v>
      </c>
      <c r="H179" s="0" t="n">
        <f aca="false">VLOOKUP(B179,LU!$B$1:$N$51,7,FALSE())</f>
        <v>0.25</v>
      </c>
      <c r="I179" s="0" t="n">
        <f aca="false">VLOOKUP(B179,LU!$B$1:$N$51,8,FALSE())</f>
        <v>4</v>
      </c>
      <c r="J179" s="0" t="n">
        <f aca="false">VLOOKUP(A179,Soil!$B$2:$P$17,13,FALSE())</f>
        <v>1.7925</v>
      </c>
      <c r="K179" s="0" t="n">
        <f aca="false">VLOOKUP(B179,LU!$B$1:$N$51,5,FALSE())</f>
        <v>0.06</v>
      </c>
      <c r="L179" s="0" t="n">
        <f aca="false">VLOOKUP(A179,Soil!$B$2:$P$17,15,FALSE())</f>
        <v>0.4622</v>
      </c>
      <c r="M179" s="0" t="n">
        <f aca="false">SoilVeg!G179</f>
        <v>7.28</v>
      </c>
      <c r="N179" s="0" t="n">
        <f aca="false">SoilVeg!H179</f>
        <v>0.245</v>
      </c>
      <c r="O179" s="0" t="n">
        <f aca="false">VLOOKUP(A179,Soil!$B$2:$S$14,18,FALSE())</f>
        <v>0.3</v>
      </c>
    </row>
    <row r="180" customFormat="false" ht="14.25" hidden="false" customHeight="false" outlineLevel="0" collapsed="false">
      <c r="A180" s="1" t="str">
        <f aca="false">SoilVeg!B180</f>
        <v>SAL</v>
      </c>
      <c r="B180" s="1" t="str">
        <f aca="false">SoilVeg!D180</f>
        <v>OPUR</v>
      </c>
      <c r="C180" s="1" t="str">
        <f aca="false">SoilVeg!A180</f>
        <v>SALOPUR</v>
      </c>
      <c r="D180" s="0" t="n">
        <f aca="false">IF(VLOOKUP(SoilVeg!C180,LU!$A$2:$O$27,15,FALSE())=0,VLOOKUP(A180,Soil!$B$2:$R$14,8,FALSE()),0.000000000001)</f>
        <v>6.08820381944444E-006</v>
      </c>
      <c r="E180" s="0" t="n">
        <f aca="false">IF(VLOOKUP(SoilVeg!C180,LU!$A$2:$O$27,15,FALSE())=0,VLOOKUP(A180,Soil!$B$2:$R$14,9,FALSE()),0.000000000001)</f>
        <v>0.000266719273222954</v>
      </c>
      <c r="F180" s="0" t="n">
        <f aca="false">VLOOKUP(A180,Soil!$B$2:$P$17,14,FALSE())</f>
        <v>0.014</v>
      </c>
      <c r="G180" s="0" t="n">
        <f aca="false">VLOOKUP(B180,LU!$B$1:$N$51,6,FALSE())</f>
        <v>0.4</v>
      </c>
      <c r="H180" s="0" t="n">
        <f aca="false">VLOOKUP(B180,LU!$B$1:$N$51,7,FALSE())</f>
        <v>0.3</v>
      </c>
      <c r="I180" s="0" t="n">
        <f aca="false">VLOOKUP(B180,LU!$B$1:$N$51,8,FALSE())</f>
        <v>6</v>
      </c>
      <c r="J180" s="0" t="n">
        <f aca="false">VLOOKUP(A180,Soil!$B$2:$P$17,13,FALSE())</f>
        <v>1.7925</v>
      </c>
      <c r="K180" s="0" t="n">
        <f aca="false">VLOOKUP(B180,LU!$B$1:$N$51,5,FALSE())</f>
        <v>0.1</v>
      </c>
      <c r="L180" s="0" t="n">
        <f aca="false">VLOOKUP(A180,Soil!$B$2:$P$17,15,FALSE())</f>
        <v>0.4622</v>
      </c>
      <c r="M180" s="0" t="n">
        <f aca="false">SoilVeg!G180</f>
        <v>9.1</v>
      </c>
      <c r="N180" s="0" t="n">
        <f aca="false">SoilVeg!H180</f>
        <v>0.245</v>
      </c>
      <c r="O180" s="0" t="n">
        <f aca="false">VLOOKUP(A180,Soil!$B$2:$S$14,18,FALSE())</f>
        <v>0.3</v>
      </c>
    </row>
    <row r="181" customFormat="false" ht="14.25" hidden="false" customHeight="false" outlineLevel="0" collapsed="false">
      <c r="A181" s="1" t="str">
        <f aca="false">SoilVeg!B181</f>
        <v>SAL</v>
      </c>
      <c r="B181" s="1" t="str">
        <f aca="false">SoilVeg!D181</f>
        <v>OPU</v>
      </c>
      <c r="C181" s="1" t="str">
        <f aca="false">SoilVeg!A181</f>
        <v>SALOPU</v>
      </c>
      <c r="D181" s="0" t="n">
        <f aca="false">IF(VLOOKUP(SoilVeg!C181,LU!$A$2:$O$27,15,FALSE())=0,VLOOKUP(A181,Soil!$B$2:$R$14,8,FALSE()),0.000000000001)</f>
        <v>6.08820381944444E-006</v>
      </c>
      <c r="E181" s="0" t="n">
        <f aca="false">IF(VLOOKUP(SoilVeg!C181,LU!$A$2:$O$27,15,FALSE())=0,VLOOKUP(A181,Soil!$B$2:$R$14,9,FALSE()),0.000000000001)</f>
        <v>0.000266719273222954</v>
      </c>
      <c r="F181" s="0" t="n">
        <f aca="false">VLOOKUP(A181,Soil!$B$2:$P$17,14,FALSE())</f>
        <v>0.014</v>
      </c>
      <c r="G181" s="0" t="n">
        <f aca="false">VLOOKUP(B181,LU!$B$1:$N$51,6,FALSE())</f>
        <v>0</v>
      </c>
      <c r="H181" s="0" t="n">
        <f aca="false">VLOOKUP(B181,LU!$B$1:$N$51,7,FALSE())</f>
        <v>0</v>
      </c>
      <c r="I181" s="0" t="n">
        <f aca="false">VLOOKUP(B181,LU!$B$1:$N$51,8,FALSE())</f>
        <v>3.5</v>
      </c>
      <c r="J181" s="0" t="n">
        <f aca="false">VLOOKUP(A181,Soil!$B$2:$P$17,13,FALSE())</f>
        <v>1.7925</v>
      </c>
      <c r="K181" s="0" t="n">
        <f aca="false">VLOOKUP(B181,LU!$B$1:$N$51,5,FALSE())</f>
        <v>0.03</v>
      </c>
      <c r="L181" s="0" t="n">
        <f aca="false">VLOOKUP(A181,Soil!$B$2:$P$17,15,FALSE())</f>
        <v>0.4622</v>
      </c>
      <c r="M181" s="0" t="n">
        <f aca="false">SoilVeg!G181</f>
        <v>6.06666666666667</v>
      </c>
      <c r="N181" s="0" t="n">
        <f aca="false">SoilVeg!H181</f>
        <v>0.245</v>
      </c>
      <c r="O181" s="0" t="n">
        <f aca="false">VLOOKUP(A181,Soil!$B$2:$S$14,18,FALSE())</f>
        <v>0.3</v>
      </c>
    </row>
    <row r="182" customFormat="false" ht="14.25" hidden="false" customHeight="false" outlineLevel="0" collapsed="false">
      <c r="A182" s="1" t="str">
        <f aca="false">SoilVeg!B182</f>
        <v>SAL</v>
      </c>
      <c r="B182" s="1" t="str">
        <f aca="false">SoilVeg!D182</f>
        <v>TP</v>
      </c>
      <c r="C182" s="1" t="str">
        <f aca="false">SoilVeg!A182</f>
        <v>SALTP</v>
      </c>
      <c r="D182" s="0" t="n">
        <f aca="false">IF(VLOOKUP(SoilVeg!C182,LU!$A$2:$O$27,15,FALSE())=0,VLOOKUP(A182,Soil!$B$2:$R$14,8,FALSE()),0.000000000001)</f>
        <v>6.08820381944444E-006</v>
      </c>
      <c r="E182" s="0" t="n">
        <f aca="false">IF(VLOOKUP(SoilVeg!C182,LU!$A$2:$O$27,15,FALSE())=0,VLOOKUP(A182,Soil!$B$2:$R$14,9,FALSE()),0.000000000001)</f>
        <v>0.000266719273222954</v>
      </c>
      <c r="F182" s="0" t="n">
        <f aca="false">VLOOKUP(A182,Soil!$B$2:$P$17,14,FALSE())</f>
        <v>0.014</v>
      </c>
      <c r="G182" s="0" t="n">
        <f aca="false">VLOOKUP(B182,LU!$B$1:$N$51,6,FALSE())</f>
        <v>1.1</v>
      </c>
      <c r="H182" s="0" t="n">
        <f aca="false">VLOOKUP(B182,LU!$B$1:$N$51,7,FALSE())</f>
        <v>0.4</v>
      </c>
      <c r="I182" s="0" t="n">
        <f aca="false">VLOOKUP(B182,LU!$B$1:$N$51,8,FALSE())</f>
        <v>7</v>
      </c>
      <c r="J182" s="0" t="n">
        <f aca="false">VLOOKUP(A182,Soil!$B$2:$P$17,13,FALSE())</f>
        <v>1.7925</v>
      </c>
      <c r="K182" s="0" t="n">
        <f aca="false">VLOOKUP(B182,LU!$B$1:$N$51,5,FALSE())</f>
        <v>0.275</v>
      </c>
      <c r="L182" s="0" t="n">
        <f aca="false">VLOOKUP(A182,Soil!$B$2:$P$17,15,FALSE())</f>
        <v>0.4622</v>
      </c>
      <c r="M182" s="0" t="n">
        <f aca="false">SoilVeg!G182</f>
        <v>18.2</v>
      </c>
      <c r="N182" s="0" t="n">
        <f aca="false">SoilVeg!H182</f>
        <v>0.245</v>
      </c>
      <c r="O182" s="0" t="n">
        <f aca="false">VLOOKUP(A182,Soil!$B$2:$S$14,18,FALSE())</f>
        <v>0.3</v>
      </c>
    </row>
    <row r="183" customFormat="false" ht="14.25" hidden="false" customHeight="false" outlineLevel="0" collapsed="false">
      <c r="A183" s="1" t="str">
        <f aca="false">SoilVeg!B183</f>
        <v>SAL</v>
      </c>
      <c r="B183" s="1" t="str">
        <f aca="false">SoilVeg!D183</f>
        <v>LP</v>
      </c>
      <c r="C183" s="1" t="str">
        <f aca="false">SoilVeg!A183</f>
        <v>SALLP</v>
      </c>
      <c r="D183" s="0" t="n">
        <f aca="false">IF(VLOOKUP(SoilVeg!C183,LU!$A$2:$O$27,15,FALSE())=0,VLOOKUP(A183,Soil!$B$2:$R$14,8,FALSE()),0.000000000001)</f>
        <v>6.08820381944444E-006</v>
      </c>
      <c r="E183" s="0" t="n">
        <f aca="false">IF(VLOOKUP(SoilVeg!C183,LU!$A$2:$O$27,15,FALSE())=0,VLOOKUP(A183,Soil!$B$2:$R$14,9,FALSE()),0.000000000001)</f>
        <v>0.000266719273222954</v>
      </c>
      <c r="F183" s="0" t="n">
        <f aca="false">VLOOKUP(A183,Soil!$B$2:$P$17,14,FALSE())</f>
        <v>0.014</v>
      </c>
      <c r="G183" s="0" t="n">
        <f aca="false">VLOOKUP(B183,LU!$B$1:$N$51,6,FALSE())</f>
        <v>3</v>
      </c>
      <c r="H183" s="0" t="n">
        <f aca="false">VLOOKUP(B183,LU!$B$1:$N$51,7,FALSE())</f>
        <v>0.62272727273</v>
      </c>
      <c r="I183" s="0" t="n">
        <f aca="false">VLOOKUP(B183,LU!$B$1:$N$51,8,FALSE())</f>
        <v>9.45454545455</v>
      </c>
      <c r="J183" s="0" t="n">
        <f aca="false">VLOOKUP(A183,Soil!$B$2:$P$17,13,FALSE())</f>
        <v>1.7925</v>
      </c>
      <c r="K183" s="0" t="n">
        <f aca="false">VLOOKUP(B183,LU!$B$1:$N$51,5,FALSE())</f>
        <v>0.4</v>
      </c>
      <c r="L183" s="0" t="n">
        <f aca="false">VLOOKUP(A183,Soil!$B$2:$P$17,15,FALSE())</f>
        <v>0.4622</v>
      </c>
      <c r="M183" s="0" t="n">
        <f aca="false">SoilVeg!G183</f>
        <v>18.2</v>
      </c>
      <c r="N183" s="0" t="n">
        <f aca="false">SoilVeg!H183</f>
        <v>0.245</v>
      </c>
      <c r="O183" s="0" t="n">
        <f aca="false">VLOOKUP(A183,Soil!$B$2:$S$14,18,FALSE())</f>
        <v>0.3</v>
      </c>
    </row>
    <row r="184" customFormat="false" ht="14.25" hidden="false" customHeight="false" outlineLevel="0" collapsed="false">
      <c r="A184" s="1" t="str">
        <f aca="false">SoilVeg!B184</f>
        <v>SAL</v>
      </c>
      <c r="B184" s="1" t="str">
        <f aca="false">SoilVeg!D184</f>
        <v>LPL</v>
      </c>
      <c r="C184" s="1" t="str">
        <f aca="false">SoilVeg!A184</f>
        <v>SALLPL</v>
      </c>
      <c r="D184" s="0" t="n">
        <f aca="false">IF(VLOOKUP(SoilVeg!C184,LU!$A$2:$O$27,15,FALSE())=0,VLOOKUP(A184,Soil!$B$2:$R$14,8,FALSE()),0.000000000001)</f>
        <v>6.08820381944444E-006</v>
      </c>
      <c r="E184" s="0" t="n">
        <f aca="false">IF(VLOOKUP(SoilVeg!C184,LU!$A$2:$O$27,15,FALSE())=0,VLOOKUP(A184,Soil!$B$2:$R$14,9,FALSE()),0.000000000001)</f>
        <v>0.000266719273222954</v>
      </c>
      <c r="F184" s="0" t="n">
        <f aca="false">VLOOKUP(A184,Soil!$B$2:$P$17,14,FALSE())</f>
        <v>0.014</v>
      </c>
      <c r="G184" s="0" t="n">
        <f aca="false">VLOOKUP(B184,LU!$B$1:$N$51,6,FALSE())</f>
        <v>4</v>
      </c>
      <c r="H184" s="0" t="n">
        <f aca="false">VLOOKUP(B184,LU!$B$1:$N$51,7,FALSE())</f>
        <v>0.62272727273</v>
      </c>
      <c r="I184" s="0" t="n">
        <f aca="false">VLOOKUP(B184,LU!$B$1:$N$51,8,FALSE())</f>
        <v>10.5</v>
      </c>
      <c r="J184" s="0" t="n">
        <f aca="false">VLOOKUP(A184,Soil!$B$2:$P$17,13,FALSE())</f>
        <v>1.7925</v>
      </c>
      <c r="K184" s="0" t="n">
        <f aca="false">VLOOKUP(B184,LU!$B$1:$N$51,5,FALSE())</f>
        <v>0.6</v>
      </c>
      <c r="L184" s="0" t="n">
        <f aca="false">VLOOKUP(A184,Soil!$B$2:$P$17,15,FALSE())</f>
        <v>0.4622</v>
      </c>
      <c r="M184" s="0" t="n">
        <f aca="false">SoilVeg!G184</f>
        <v>18.2</v>
      </c>
      <c r="N184" s="0" t="n">
        <f aca="false">SoilVeg!H184</f>
        <v>0.245</v>
      </c>
      <c r="O184" s="0" t="n">
        <f aca="false">VLOOKUP(A184,Soil!$B$2:$S$14,18,FALSE())</f>
        <v>0.3</v>
      </c>
    </row>
    <row r="185" customFormat="false" ht="14.25" hidden="false" customHeight="false" outlineLevel="0" collapsed="false">
      <c r="A185" s="1" t="str">
        <f aca="false">SoilVeg!B185</f>
        <v>SAL</v>
      </c>
      <c r="B185" s="1" t="str">
        <f aca="false">SoilVeg!D185</f>
        <v>LPJ</v>
      </c>
      <c r="C185" s="1" t="str">
        <f aca="false">SoilVeg!A185</f>
        <v>SALLPJ</v>
      </c>
      <c r="D185" s="0" t="n">
        <f aca="false">IF(VLOOKUP(SoilVeg!C185,LU!$A$2:$O$27,15,FALSE())=0,VLOOKUP(A185,Soil!$B$2:$R$14,8,FALSE()),0.000000000001)</f>
        <v>6.08820381944444E-006</v>
      </c>
      <c r="E185" s="0" t="n">
        <f aca="false">IF(VLOOKUP(SoilVeg!C185,LU!$A$2:$O$27,15,FALSE())=0,VLOOKUP(A185,Soil!$B$2:$R$14,9,FALSE()),0.000000000001)</f>
        <v>0.000266719273222954</v>
      </c>
      <c r="F185" s="0" t="n">
        <f aca="false">VLOOKUP(A185,Soil!$B$2:$P$17,14,FALSE())</f>
        <v>0.014</v>
      </c>
      <c r="G185" s="0" t="n">
        <f aca="false">VLOOKUP(B185,LU!$B$1:$N$51,6,FALSE())</f>
        <v>3</v>
      </c>
      <c r="H185" s="0" t="n">
        <f aca="false">VLOOKUP(B185,LU!$B$1:$N$51,7,FALSE())</f>
        <v>0.62272727273</v>
      </c>
      <c r="I185" s="0" t="n">
        <f aca="false">VLOOKUP(B185,LU!$B$1:$N$51,8,FALSE())</f>
        <v>6.5</v>
      </c>
      <c r="J185" s="0" t="n">
        <f aca="false">VLOOKUP(A185,Soil!$B$2:$P$17,13,FALSE())</f>
        <v>1.7925</v>
      </c>
      <c r="K185" s="0" t="n">
        <f aca="false">VLOOKUP(B185,LU!$B$1:$N$51,5,FALSE())</f>
        <v>0.35</v>
      </c>
      <c r="L185" s="0" t="n">
        <f aca="false">VLOOKUP(A185,Soil!$B$2:$P$17,15,FALSE())</f>
        <v>0.4622</v>
      </c>
      <c r="M185" s="0" t="n">
        <f aca="false">SoilVeg!G185</f>
        <v>18.2</v>
      </c>
      <c r="N185" s="0" t="n">
        <f aca="false">SoilVeg!H185</f>
        <v>0.245</v>
      </c>
      <c r="O185" s="0" t="n">
        <f aca="false">VLOOKUP(A185,Soil!$B$2:$S$14,18,FALSE())</f>
        <v>0.3</v>
      </c>
    </row>
    <row r="186" customFormat="false" ht="14.25" hidden="false" customHeight="false" outlineLevel="0" collapsed="false">
      <c r="A186" s="1" t="str">
        <f aca="false">SoilVeg!B186</f>
        <v>SAL</v>
      </c>
      <c r="B186" s="1" t="str">
        <f aca="false">SoilVeg!D186</f>
        <v>LPS</v>
      </c>
      <c r="C186" s="1" t="str">
        <f aca="false">SoilVeg!A186</f>
        <v>SALLPS</v>
      </c>
      <c r="D186" s="0" t="n">
        <f aca="false">IF(VLOOKUP(SoilVeg!C186,LU!$A$2:$O$27,15,FALSE())=0,VLOOKUP(A186,Soil!$B$2:$R$14,8,FALSE()),0.000000000001)</f>
        <v>6.08820381944444E-006</v>
      </c>
      <c r="E186" s="0" t="n">
        <f aca="false">IF(VLOOKUP(SoilVeg!C186,LU!$A$2:$O$27,15,FALSE())=0,VLOOKUP(A186,Soil!$B$2:$R$14,9,FALSE()),0.000000000001)</f>
        <v>0.000266719273222954</v>
      </c>
      <c r="F186" s="0" t="n">
        <f aca="false">VLOOKUP(A186,Soil!$B$2:$P$17,14,FALSE())</f>
        <v>0.014</v>
      </c>
      <c r="G186" s="0" t="n">
        <f aca="false">VLOOKUP(B186,LU!$B$1:$N$51,6,FALSE())</f>
        <v>4.5</v>
      </c>
      <c r="H186" s="0" t="n">
        <f aca="false">VLOOKUP(B186,LU!$B$1:$N$51,7,FALSE())</f>
        <v>0.8</v>
      </c>
      <c r="I186" s="0" t="n">
        <f aca="false">VLOOKUP(B186,LU!$B$1:$N$51,8,FALSE())</f>
        <v>15</v>
      </c>
      <c r="J186" s="0" t="n">
        <f aca="false">VLOOKUP(A186,Soil!$B$2:$P$17,13,FALSE())</f>
        <v>1.7925</v>
      </c>
      <c r="K186" s="0" t="n">
        <f aca="false">VLOOKUP(B186,LU!$B$1:$N$51,5,FALSE())</f>
        <v>0.8</v>
      </c>
      <c r="L186" s="0" t="n">
        <f aca="false">VLOOKUP(A186,Soil!$B$2:$P$17,15,FALSE())</f>
        <v>0.4622</v>
      </c>
      <c r="M186" s="0" t="n">
        <f aca="false">SoilVeg!G186</f>
        <v>18.2</v>
      </c>
      <c r="N186" s="0" t="n">
        <f aca="false">SoilVeg!H186</f>
        <v>0.245</v>
      </c>
      <c r="O186" s="0" t="n">
        <f aca="false">VLOOKUP(A186,Soil!$B$2:$S$14,18,FALSE())</f>
        <v>0.3</v>
      </c>
    </row>
    <row r="187" customFormat="false" ht="14.25" hidden="false" customHeight="false" outlineLevel="0" collapsed="false">
      <c r="A187" s="1" t="str">
        <f aca="false">SoilVeg!B187</f>
        <v>SAL</v>
      </c>
      <c r="B187" s="1" t="str">
        <f aca="false">SoilVeg!D187</f>
        <v>LPK</v>
      </c>
      <c r="C187" s="1" t="str">
        <f aca="false">SoilVeg!A187</f>
        <v>SALLPK</v>
      </c>
      <c r="D187" s="0" t="n">
        <f aca="false">IF(VLOOKUP(SoilVeg!C187,LU!$A$2:$O$27,15,FALSE())=0,VLOOKUP(A187,Soil!$B$2:$R$14,8,FALSE()),0.000000000001)</f>
        <v>6.08820381944444E-006</v>
      </c>
      <c r="E187" s="0" t="n">
        <f aca="false">IF(VLOOKUP(SoilVeg!C187,LU!$A$2:$O$27,15,FALSE())=0,VLOOKUP(A187,Soil!$B$2:$R$14,9,FALSE()),0.000000000001)</f>
        <v>0.000266719273222954</v>
      </c>
      <c r="F187" s="0" t="n">
        <f aca="false">VLOOKUP(A187,Soil!$B$2:$P$17,14,FALSE())</f>
        <v>0.014</v>
      </c>
      <c r="G187" s="0" t="n">
        <f aca="false">VLOOKUP(B187,LU!$B$1:$N$51,6,FALSE())</f>
        <v>3</v>
      </c>
      <c r="H187" s="0" t="n">
        <f aca="false">VLOOKUP(B187,LU!$B$1:$N$51,7,FALSE())</f>
        <v>0.6</v>
      </c>
      <c r="I187" s="0" t="n">
        <f aca="false">VLOOKUP(B187,LU!$B$1:$N$51,8,FALSE())</f>
        <v>15</v>
      </c>
      <c r="J187" s="0" t="n">
        <f aca="false">VLOOKUP(A187,Soil!$B$2:$P$17,13,FALSE())</f>
        <v>1.7925</v>
      </c>
      <c r="K187" s="0" t="n">
        <f aca="false">VLOOKUP(B187,LU!$B$1:$N$51,5,FALSE())</f>
        <v>0.8</v>
      </c>
      <c r="L187" s="0" t="n">
        <f aca="false">VLOOKUP(A187,Soil!$B$2:$P$17,15,FALSE())</f>
        <v>0.4622</v>
      </c>
      <c r="M187" s="0" t="n">
        <f aca="false">SoilVeg!G187</f>
        <v>18.2</v>
      </c>
      <c r="N187" s="0" t="n">
        <f aca="false">SoilVeg!H187</f>
        <v>0.245</v>
      </c>
      <c r="O187" s="0" t="n">
        <f aca="false">VLOOKUP(A187,Soil!$B$2:$S$14,18,FALSE())</f>
        <v>0.3</v>
      </c>
    </row>
    <row r="188" customFormat="false" ht="14.25" hidden="false" customHeight="false" outlineLevel="0" collapsed="false">
      <c r="A188" s="1" t="str">
        <f aca="false">SoilVeg!B188</f>
        <v>SAL</v>
      </c>
      <c r="B188" s="1" t="str">
        <f aca="false">SoilVeg!D188</f>
        <v>AZP</v>
      </c>
      <c r="C188" s="1" t="str">
        <f aca="false">SoilVeg!A188</f>
        <v>SALAZP</v>
      </c>
      <c r="D188" s="0" t="n">
        <f aca="false">IF(VLOOKUP(SoilVeg!C188,LU!$A$2:$O$27,15,FALSE())=0,VLOOKUP(A188,Soil!$B$2:$R$14,8,FALSE()),0.000000000001)</f>
        <v>1E-012</v>
      </c>
      <c r="E188" s="0" t="n">
        <f aca="false">IF(VLOOKUP(SoilVeg!C188,LU!$A$2:$O$27,15,FALSE())=0,VLOOKUP(A188,Soil!$B$2:$R$14,9,FALSE()),0.000000000001)</f>
        <v>1E-012</v>
      </c>
      <c r="F188" s="0" t="n">
        <f aca="false">VLOOKUP(A188,Soil!$B$2:$P$17,14,FALSE())</f>
        <v>0.014</v>
      </c>
      <c r="G188" s="0" t="n">
        <f aca="false">VLOOKUP(B188,LU!$B$1:$N$51,6,FALSE())</f>
        <v>0</v>
      </c>
      <c r="H188" s="0" t="n">
        <f aca="false">VLOOKUP(B188,LU!$B$1:$N$51,7,FALSE())</f>
        <v>0</v>
      </c>
      <c r="I188" s="0" t="n">
        <f aca="false">VLOOKUP(B188,LU!$B$1:$N$51,8,FALSE())</f>
        <v>2.5</v>
      </c>
      <c r="J188" s="0" t="n">
        <f aca="false">VLOOKUP(A188,Soil!$B$2:$P$17,13,FALSE())</f>
        <v>1.7925</v>
      </c>
      <c r="K188" s="0" t="n">
        <f aca="false">VLOOKUP(B188,LU!$B$1:$N$51,5,FALSE())</f>
        <v>0.05</v>
      </c>
      <c r="L188" s="0" t="n">
        <f aca="false">VLOOKUP(A188,Soil!$B$2:$P$17,15,FALSE())</f>
        <v>0.4622</v>
      </c>
      <c r="M188" s="0" t="n">
        <f aca="false">SoilVeg!G188</f>
        <v>100</v>
      </c>
      <c r="N188" s="0" t="n">
        <f aca="false">SoilVeg!H188</f>
        <v>1</v>
      </c>
      <c r="O188" s="0" t="n">
        <f aca="false">VLOOKUP(A188,Soil!$B$2:$S$14,18,FALSE())</f>
        <v>0.3</v>
      </c>
    </row>
    <row r="189" customFormat="false" ht="14.25" hidden="false" customHeight="false" outlineLevel="0" collapsed="false">
      <c r="A189" s="1" t="str">
        <f aca="false">SoilVeg!B189</f>
        <v>SAL</v>
      </c>
      <c r="B189" s="1" t="str">
        <f aca="false">SoilVeg!D189</f>
        <v>AZPN</v>
      </c>
      <c r="C189" s="1" t="str">
        <f aca="false">SoilVeg!A189</f>
        <v>SALAZPN</v>
      </c>
      <c r="D189" s="0" t="n">
        <f aca="false">IF(VLOOKUP(SoilVeg!C189,LU!$A$2:$O$27,15,FALSE())=0,VLOOKUP(A189,Soil!$B$2:$R$14,8,FALSE()),0.000000000001)</f>
        <v>1E-012</v>
      </c>
      <c r="E189" s="0" t="n">
        <f aca="false">IF(VLOOKUP(SoilVeg!C189,LU!$A$2:$O$27,15,FALSE())=0,VLOOKUP(A189,Soil!$B$2:$R$14,9,FALSE()),0.000000000001)</f>
        <v>1E-012</v>
      </c>
      <c r="F189" s="0" t="n">
        <f aca="false">VLOOKUP(A189,Soil!$B$2:$P$17,14,FALSE())</f>
        <v>0.014</v>
      </c>
      <c r="G189" s="0" t="n">
        <f aca="false">VLOOKUP(B189,LU!$B$1:$N$51,6,FALSE())</f>
        <v>0</v>
      </c>
      <c r="H189" s="0" t="n">
        <f aca="false">VLOOKUP(B189,LU!$B$1:$N$51,7,FALSE())</f>
        <v>0</v>
      </c>
      <c r="I189" s="0" t="n">
        <f aca="false">VLOOKUP(B189,LU!$B$1:$N$51,8,FALSE())</f>
        <v>0</v>
      </c>
      <c r="J189" s="0" t="n">
        <f aca="false">VLOOKUP(A189,Soil!$B$2:$P$17,13,FALSE())</f>
        <v>1.7925</v>
      </c>
      <c r="K189" s="0" t="n">
        <f aca="false">VLOOKUP(B189,LU!$B$1:$N$51,5,FALSE())</f>
        <v>0.01</v>
      </c>
      <c r="L189" s="0" t="n">
        <f aca="false">VLOOKUP(A189,Soil!$B$2:$P$17,15,FALSE())</f>
        <v>0.4622</v>
      </c>
      <c r="M189" s="0" t="n">
        <f aca="false">SoilVeg!G189</f>
        <v>100</v>
      </c>
      <c r="N189" s="0" t="n">
        <f aca="false">SoilVeg!H189</f>
        <v>1</v>
      </c>
      <c r="O189" s="0" t="n">
        <f aca="false">VLOOKUP(A189,Soil!$B$2:$S$14,18,FALSE())</f>
        <v>0.3</v>
      </c>
    </row>
    <row r="190" customFormat="false" ht="14.25" hidden="false" customHeight="false" outlineLevel="0" collapsed="false">
      <c r="A190" s="1" t="str">
        <f aca="false">SoilVeg!B190</f>
        <v>SAL</v>
      </c>
      <c r="B190" s="1" t="str">
        <f aca="false">SoilVeg!D190</f>
        <v>AZPPL</v>
      </c>
      <c r="C190" s="1" t="str">
        <f aca="false">SoilVeg!A190</f>
        <v>SALAZPPL</v>
      </c>
      <c r="D190" s="0" t="n">
        <f aca="false">IF(VLOOKUP(SoilVeg!C190,LU!$A$2:$O$27,15,FALSE())=0,VLOOKUP(A190,Soil!$B$2:$R$14,8,FALSE()),0.000000000001)</f>
        <v>6.08820381944444E-006</v>
      </c>
      <c r="E190" s="0" t="n">
        <f aca="false">IF(VLOOKUP(SoilVeg!C190,LU!$A$2:$O$27,15,FALSE())=0,VLOOKUP(A190,Soil!$B$2:$R$14,9,FALSE()),0.000000000001)</f>
        <v>0.000266719273222954</v>
      </c>
      <c r="F190" s="0" t="n">
        <f aca="false">VLOOKUP(A190,Soil!$B$2:$P$17,14,FALSE())</f>
        <v>0.014</v>
      </c>
      <c r="G190" s="0" t="n">
        <f aca="false">VLOOKUP(B190,LU!$B$1:$N$51,6,FALSE())</f>
        <v>0</v>
      </c>
      <c r="H190" s="0" t="n">
        <f aca="false">VLOOKUP(B190,LU!$B$1:$N$51,7,FALSE())</f>
        <v>0</v>
      </c>
      <c r="I190" s="0" t="n">
        <f aca="false">VLOOKUP(B190,LU!$B$1:$N$51,8,FALSE())</f>
        <v>2.5</v>
      </c>
      <c r="J190" s="0" t="n">
        <f aca="false">VLOOKUP(A190,Soil!$B$2:$P$17,13,FALSE())</f>
        <v>1.7925</v>
      </c>
      <c r="K190" s="0" t="n">
        <f aca="false">VLOOKUP(B190,LU!$B$1:$N$51,5,FALSE())</f>
        <v>0.02</v>
      </c>
      <c r="L190" s="0" t="n">
        <f aca="false">VLOOKUP(A190,Soil!$B$2:$P$17,15,FALSE())</f>
        <v>0.4622</v>
      </c>
      <c r="M190" s="0" t="n">
        <f aca="false">SoilVeg!G190</f>
        <v>0.182</v>
      </c>
      <c r="N190" s="0" t="n">
        <f aca="false">SoilVeg!H190</f>
        <v>0.245</v>
      </c>
      <c r="O190" s="0" t="n">
        <f aca="false">VLOOKUP(A190,Soil!$B$2:$S$14,18,FALSE())</f>
        <v>0.3</v>
      </c>
    </row>
    <row r="191" customFormat="false" ht="14.25" hidden="false" customHeight="false" outlineLevel="0" collapsed="false">
      <c r="A191" s="1" t="str">
        <f aca="false">SoilVeg!B191</f>
        <v>SAL</v>
      </c>
      <c r="B191" s="1" t="str">
        <f aca="false">SoilVeg!D191</f>
        <v>AZPP</v>
      </c>
      <c r="C191" s="1" t="str">
        <f aca="false">SoilVeg!A191</f>
        <v>SALAZPP</v>
      </c>
      <c r="D191" s="0" t="n">
        <f aca="false">IF(VLOOKUP(SoilVeg!C191,LU!$A$2:$O$27,15,FALSE())=0,VLOOKUP(A191,Soil!$B$2:$R$14,8,FALSE()),0.000000000001)</f>
        <v>6.08820381944444E-006</v>
      </c>
      <c r="E191" s="0" t="n">
        <f aca="false">IF(VLOOKUP(SoilVeg!C191,LU!$A$2:$O$27,15,FALSE())=0,VLOOKUP(A191,Soil!$B$2:$R$14,9,FALSE()),0.000000000001)</f>
        <v>0.000266719273222954</v>
      </c>
      <c r="F191" s="0" t="n">
        <f aca="false">VLOOKUP(A191,Soil!$B$2:$P$17,14,FALSE())</f>
        <v>0.014</v>
      </c>
      <c r="G191" s="0" t="n">
        <f aca="false">VLOOKUP(B191,LU!$B$1:$N$51,6,FALSE())</f>
        <v>0</v>
      </c>
      <c r="H191" s="0" t="n">
        <f aca="false">VLOOKUP(B191,LU!$B$1:$N$51,7,FALSE())</f>
        <v>0</v>
      </c>
      <c r="I191" s="0" t="n">
        <f aca="false">VLOOKUP(B191,LU!$B$1:$N$51,8,FALSE())</f>
        <v>7</v>
      </c>
      <c r="J191" s="0" t="n">
        <f aca="false">VLOOKUP(A191,Soil!$B$2:$P$17,13,FALSE())</f>
        <v>1.7925</v>
      </c>
      <c r="K191" s="0" t="n">
        <f aca="false">VLOOKUP(B191,LU!$B$1:$N$51,5,FALSE())</f>
        <v>0.1</v>
      </c>
      <c r="L191" s="0" t="n">
        <f aca="false">VLOOKUP(A191,Soil!$B$2:$P$17,15,FALSE())</f>
        <v>0.4622</v>
      </c>
      <c r="M191" s="0" t="n">
        <f aca="false">SoilVeg!G191</f>
        <v>18.2</v>
      </c>
      <c r="N191" s="0" t="n">
        <f aca="false">SoilVeg!H191</f>
        <v>0.245</v>
      </c>
      <c r="O191" s="0" t="n">
        <f aca="false">VLOOKUP(A191,Soil!$B$2:$S$14,18,FALSE())</f>
        <v>0.3</v>
      </c>
    </row>
    <row r="192" customFormat="false" ht="14.25" hidden="false" customHeight="false" outlineLevel="0" collapsed="false">
      <c r="A192" s="1" t="str">
        <f aca="false">SoilVeg!B192</f>
        <v>SAL</v>
      </c>
      <c r="B192" s="1" t="str">
        <f aca="false">SoilVeg!D192</f>
        <v>ETK</v>
      </c>
      <c r="C192" s="1" t="str">
        <f aca="false">SoilVeg!A192</f>
        <v>SALETK</v>
      </c>
      <c r="D192" s="0" t="n">
        <f aca="false">IF(VLOOKUP(SoilVeg!C192,LU!$A$2:$O$27,15,FALSE())=0,VLOOKUP(A192,Soil!$B$2:$R$14,8,FALSE()),0.000000000001)</f>
        <v>6.08820381944444E-006</v>
      </c>
      <c r="E192" s="0" t="n">
        <f aca="false">IF(VLOOKUP(SoilVeg!C192,LU!$A$2:$O$27,15,FALSE())=0,VLOOKUP(A192,Soil!$B$2:$R$14,9,FALSE()),0.000000000001)</f>
        <v>0.000266719273222954</v>
      </c>
      <c r="F192" s="0" t="n">
        <f aca="false">VLOOKUP(A192,Soil!$B$2:$P$17,14,FALSE())</f>
        <v>0.014</v>
      </c>
      <c r="G192" s="0" t="n">
        <f aca="false">VLOOKUP(B192,LU!$B$1:$N$51,6,FALSE())</f>
        <v>1.4</v>
      </c>
      <c r="H192" s="0" t="n">
        <f aca="false">VLOOKUP(B192,LU!$B$1:$N$51,7,FALSE())</f>
        <v>0.65</v>
      </c>
      <c r="I192" s="0" t="n">
        <f aca="false">VLOOKUP(B192,LU!$B$1:$N$51,8,FALSE())</f>
        <v>8</v>
      </c>
      <c r="J192" s="0" t="n">
        <f aca="false">VLOOKUP(A192,Soil!$B$2:$P$17,13,FALSE())</f>
        <v>1.7925</v>
      </c>
      <c r="K192" s="0" t="n">
        <f aca="false">VLOOKUP(B192,LU!$B$1:$N$51,5,FALSE())</f>
        <v>0.35</v>
      </c>
      <c r="L192" s="0" t="n">
        <f aca="false">VLOOKUP(A192,Soil!$B$2:$P$17,15,FALSE())</f>
        <v>0.4622</v>
      </c>
      <c r="M192" s="0" t="n">
        <f aca="false">SoilVeg!G192</f>
        <v>18.2</v>
      </c>
      <c r="N192" s="0" t="n">
        <f aca="false">SoilVeg!H192</f>
        <v>0.245</v>
      </c>
      <c r="O192" s="0" t="n">
        <f aca="false">VLOOKUP(A192,Soil!$B$2:$S$14,18,FALSE())</f>
        <v>0.3</v>
      </c>
    </row>
    <row r="193" customFormat="false" ht="14.25" hidden="false" customHeight="false" outlineLevel="0" collapsed="false">
      <c r="A193" s="1" t="str">
        <f aca="false">SoilVeg!B193</f>
        <v>SAL</v>
      </c>
      <c r="B193" s="1" t="str">
        <f aca="false">SoilVeg!D193</f>
        <v>ETK1</v>
      </c>
      <c r="C193" s="1" t="str">
        <f aca="false">SoilVeg!A193</f>
        <v>SALETK1</v>
      </c>
      <c r="D193" s="0" t="n">
        <f aca="false">IF(VLOOKUP(SoilVeg!C193,LU!$A$2:$O$27,15,FALSE())=0,VLOOKUP(A193,Soil!$B$2:$R$14,8,FALSE()),0.000000000001)</f>
        <v>6.08820381944444E-006</v>
      </c>
      <c r="E193" s="0" t="n">
        <f aca="false">IF(VLOOKUP(SoilVeg!C193,LU!$A$2:$O$27,15,FALSE())=0,VLOOKUP(A193,Soil!$B$2:$R$14,9,FALSE()),0.000000000001)</f>
        <v>0.000266719273222954</v>
      </c>
      <c r="F193" s="0" t="n">
        <f aca="false">VLOOKUP(A193,Soil!$B$2:$P$17,14,FALSE())</f>
        <v>0.014</v>
      </c>
      <c r="G193" s="0" t="n">
        <f aca="false">VLOOKUP(B193,LU!$B$1:$N$51,6,FALSE())</f>
        <v>1</v>
      </c>
      <c r="H193" s="0" t="n">
        <f aca="false">VLOOKUP(B193,LU!$B$1:$N$51,7,FALSE())</f>
        <v>0.4</v>
      </c>
      <c r="I193" s="0" t="n">
        <f aca="false">VLOOKUP(B193,LU!$B$1:$N$51,8,FALSE())</f>
        <v>5</v>
      </c>
      <c r="J193" s="0" t="n">
        <f aca="false">VLOOKUP(A193,Soil!$B$2:$P$17,13,FALSE())</f>
        <v>1.7925</v>
      </c>
      <c r="K193" s="0" t="n">
        <f aca="false">VLOOKUP(B193,LU!$B$1:$N$51,5,FALSE())</f>
        <v>0.15</v>
      </c>
      <c r="L193" s="0" t="n">
        <f aca="false">VLOOKUP(A193,Soil!$B$2:$P$17,15,FALSE())</f>
        <v>0.4622</v>
      </c>
      <c r="M193" s="0" t="n">
        <f aca="false">SoilVeg!G193</f>
        <v>18.2</v>
      </c>
      <c r="N193" s="0" t="n">
        <f aca="false">SoilVeg!H193</f>
        <v>0.245</v>
      </c>
      <c r="O193" s="0" t="n">
        <f aca="false">VLOOKUP(A193,Soil!$B$2:$S$14,18,FALSE())</f>
        <v>0.3</v>
      </c>
    </row>
    <row r="194" customFormat="false" ht="14.25" hidden="false" customHeight="false" outlineLevel="0" collapsed="false">
      <c r="A194" s="1" t="str">
        <f aca="false">SoilVeg!B194</f>
        <v>SAL</v>
      </c>
      <c r="B194" s="1" t="str">
        <f aca="false">SoilVeg!D194</f>
        <v>ETK2</v>
      </c>
      <c r="C194" s="1" t="str">
        <f aca="false">SoilVeg!A194</f>
        <v>SALETK2</v>
      </c>
      <c r="D194" s="0" t="n">
        <f aca="false">IF(VLOOKUP(SoilVeg!C194,LU!$A$2:$O$27,15,FALSE())=0,VLOOKUP(A194,Soil!$B$2:$R$14,8,FALSE()),0.000000000001)</f>
        <v>6.08820381944444E-006</v>
      </c>
      <c r="E194" s="0" t="n">
        <f aca="false">IF(VLOOKUP(SoilVeg!C194,LU!$A$2:$O$27,15,FALSE())=0,VLOOKUP(A194,Soil!$B$2:$R$14,9,FALSE()),0.000000000001)</f>
        <v>0.000266719273222954</v>
      </c>
      <c r="F194" s="0" t="n">
        <f aca="false">VLOOKUP(A194,Soil!$B$2:$P$17,14,FALSE())</f>
        <v>0.014</v>
      </c>
      <c r="G194" s="0" t="n">
        <f aca="false">VLOOKUP(B194,LU!$B$1:$N$51,6,FALSE())</f>
        <v>1.1</v>
      </c>
      <c r="H194" s="0" t="n">
        <f aca="false">VLOOKUP(B194,LU!$B$1:$N$51,7,FALSE())</f>
        <v>0.4</v>
      </c>
      <c r="I194" s="0" t="n">
        <f aca="false">VLOOKUP(B194,LU!$B$1:$N$51,8,FALSE())</f>
        <v>7</v>
      </c>
      <c r="J194" s="0" t="n">
        <f aca="false">VLOOKUP(A194,Soil!$B$2:$P$17,13,FALSE())</f>
        <v>1.7925</v>
      </c>
      <c r="K194" s="0" t="n">
        <f aca="false">VLOOKUP(B194,LU!$B$1:$N$51,5,FALSE())</f>
        <v>0.35</v>
      </c>
      <c r="L194" s="0" t="n">
        <f aca="false">VLOOKUP(A194,Soil!$B$2:$P$17,15,FALSE())</f>
        <v>0.4622</v>
      </c>
      <c r="M194" s="0" t="n">
        <f aca="false">SoilVeg!G194</f>
        <v>18.2</v>
      </c>
      <c r="N194" s="0" t="n">
        <f aca="false">SoilVeg!H194</f>
        <v>0.245</v>
      </c>
      <c r="O194" s="0" t="n">
        <f aca="false">VLOOKUP(A194,Soil!$B$2:$S$14,18,FALSE())</f>
        <v>0.3</v>
      </c>
    </row>
    <row r="195" customFormat="false" ht="14.25" hidden="false" customHeight="false" outlineLevel="0" collapsed="false">
      <c r="A195" s="1" t="str">
        <f aca="false">SoilVeg!B195</f>
        <v>SAL</v>
      </c>
      <c r="B195" s="1" t="str">
        <f aca="false">SoilVeg!D195</f>
        <v>ETK3</v>
      </c>
      <c r="C195" s="1" t="str">
        <f aca="false">SoilVeg!A195</f>
        <v>SALETK3</v>
      </c>
      <c r="D195" s="0" t="n">
        <f aca="false">IF(VLOOKUP(SoilVeg!C195,LU!$A$2:$O$27,15,FALSE())=0,VLOOKUP(A195,Soil!$B$2:$R$14,8,FALSE()),0.000000000001)</f>
        <v>6.08820381944444E-006</v>
      </c>
      <c r="E195" s="0" t="n">
        <f aca="false">IF(VLOOKUP(SoilVeg!C195,LU!$A$2:$O$27,15,FALSE())=0,VLOOKUP(A195,Soil!$B$2:$R$14,9,FALSE()),0.000000000001)</f>
        <v>0.000266719273222954</v>
      </c>
      <c r="F195" s="0" t="n">
        <f aca="false">VLOOKUP(A195,Soil!$B$2:$P$17,14,FALSE())</f>
        <v>0.014</v>
      </c>
      <c r="G195" s="0" t="n">
        <f aca="false">VLOOKUP(B195,LU!$B$1:$N$51,6,FALSE())</f>
        <v>1.35454545455</v>
      </c>
      <c r="H195" s="0" t="n">
        <f aca="false">VLOOKUP(B195,LU!$B$1:$N$51,7,FALSE())</f>
        <v>0.62272727273</v>
      </c>
      <c r="I195" s="0" t="n">
        <f aca="false">VLOOKUP(B195,LU!$B$1:$N$51,8,FALSE())</f>
        <v>10</v>
      </c>
      <c r="J195" s="0" t="n">
        <f aca="false">VLOOKUP(A195,Soil!$B$2:$P$17,13,FALSE())</f>
        <v>1.7925</v>
      </c>
      <c r="K195" s="0" t="n">
        <f aca="false">VLOOKUP(B195,LU!$B$1:$N$51,5,FALSE())</f>
        <v>0.4</v>
      </c>
      <c r="L195" s="0" t="n">
        <f aca="false">VLOOKUP(A195,Soil!$B$2:$P$17,15,FALSE())</f>
        <v>0.4622</v>
      </c>
      <c r="M195" s="0" t="n">
        <f aca="false">SoilVeg!G195</f>
        <v>18.2</v>
      </c>
      <c r="N195" s="0" t="n">
        <f aca="false">SoilVeg!H195</f>
        <v>0.245</v>
      </c>
      <c r="O195" s="0" t="n">
        <f aca="false">VLOOKUP(A195,Soil!$B$2:$S$14,18,FALSE())</f>
        <v>0.3</v>
      </c>
    </row>
    <row r="196" customFormat="false" ht="14.25" hidden="false" customHeight="false" outlineLevel="0" collapsed="false">
      <c r="A196" s="1" t="str">
        <f aca="false">SoilVeg!B196</f>
        <v>SAL</v>
      </c>
      <c r="B196" s="1" t="str">
        <f aca="false">SoilVeg!D196</f>
        <v>VT</v>
      </c>
      <c r="C196" s="1" t="str">
        <f aca="false">SoilVeg!A196</f>
        <v>SALVT</v>
      </c>
      <c r="D196" s="0" t="n">
        <f aca="false">IF(VLOOKUP(SoilVeg!C196,LU!$A$2:$O$27,15,FALSE())=0,VLOOKUP(A196,Soil!$B$2:$R$14,8,FALSE()),0.000000000001)</f>
        <v>1E-012</v>
      </c>
      <c r="E196" s="0" t="n">
        <f aca="false">IF(VLOOKUP(SoilVeg!C196,LU!$A$2:$O$27,15,FALSE())=0,VLOOKUP(A196,Soil!$B$2:$R$14,9,FALSE()),0.000000000001)</f>
        <v>1E-012</v>
      </c>
      <c r="F196" s="0" t="n">
        <f aca="false">VLOOKUP(A196,Soil!$B$2:$P$17,14,FALSE())</f>
        <v>0.014</v>
      </c>
      <c r="G196" s="0" t="n">
        <f aca="false">VLOOKUP(B196,LU!$B$1:$N$51,6,FALSE())</f>
        <v>0</v>
      </c>
      <c r="H196" s="0" t="n">
        <f aca="false">VLOOKUP(B196,LU!$B$1:$N$51,7,FALSE())</f>
        <v>0</v>
      </c>
      <c r="I196" s="0" t="n">
        <f aca="false">VLOOKUP(B196,LU!$B$1:$N$51,8,FALSE())</f>
        <v>0</v>
      </c>
      <c r="J196" s="0" t="n">
        <f aca="false">VLOOKUP(A196,Soil!$B$2:$P$17,13,FALSE())</f>
        <v>1.7925</v>
      </c>
      <c r="K196" s="0" t="n">
        <f aca="false">VLOOKUP(B196,LU!$B$1:$N$51,5,FALSE())</f>
        <v>0.03</v>
      </c>
      <c r="L196" s="0" t="n">
        <f aca="false">VLOOKUP(A196,Soil!$B$2:$P$17,15,FALSE())</f>
        <v>0.4622</v>
      </c>
      <c r="M196" s="0" t="n">
        <f aca="false">SoilVeg!G196</f>
        <v>100</v>
      </c>
      <c r="N196" s="0" t="n">
        <f aca="false">SoilVeg!H196</f>
        <v>1</v>
      </c>
      <c r="O196" s="0" t="n">
        <f aca="false">VLOOKUP(A196,Soil!$B$2:$S$14,18,FALSE())</f>
        <v>0.3</v>
      </c>
    </row>
    <row r="197" customFormat="false" ht="14.25" hidden="false" customHeight="false" outlineLevel="0" collapsed="false">
      <c r="A197" s="1" t="str">
        <f aca="false">SoilVeg!B197</f>
        <v>SAL</v>
      </c>
      <c r="B197" s="1" t="str">
        <f aca="false">SoilVeg!D197</f>
        <v>VP</v>
      </c>
      <c r="C197" s="1" t="str">
        <f aca="false">SoilVeg!A197</f>
        <v>SALVP</v>
      </c>
      <c r="D197" s="0" t="n">
        <f aca="false">IF(VLOOKUP(SoilVeg!C197,LU!$A$2:$O$27,15,FALSE())=0,VLOOKUP(A197,Soil!$B$2:$R$14,8,FALSE()),0.000000000001)</f>
        <v>1E-012</v>
      </c>
      <c r="E197" s="0" t="n">
        <f aca="false">IF(VLOOKUP(SoilVeg!C197,LU!$A$2:$O$27,15,FALSE())=0,VLOOKUP(A197,Soil!$B$2:$R$14,9,FALSE()),0.000000000001)</f>
        <v>1E-012</v>
      </c>
      <c r="F197" s="0" t="n">
        <f aca="false">VLOOKUP(A197,Soil!$B$2:$P$17,14,FALSE())</f>
        <v>0.014</v>
      </c>
      <c r="G197" s="0" t="n">
        <f aca="false">VLOOKUP(B197,LU!$B$1:$N$51,6,FALSE())</f>
        <v>0</v>
      </c>
      <c r="H197" s="0" t="n">
        <f aca="false">VLOOKUP(B197,LU!$B$1:$N$51,7,FALSE())</f>
        <v>0</v>
      </c>
      <c r="I197" s="0" t="n">
        <f aca="false">VLOOKUP(B197,LU!$B$1:$N$51,8,FALSE())</f>
        <v>0</v>
      </c>
      <c r="J197" s="0" t="n">
        <f aca="false">VLOOKUP(A197,Soil!$B$2:$P$17,13,FALSE())</f>
        <v>1.7925</v>
      </c>
      <c r="K197" s="0" t="n">
        <f aca="false">VLOOKUP(B197,LU!$B$1:$N$51,5,FALSE())</f>
        <v>0.01</v>
      </c>
      <c r="L197" s="0" t="n">
        <f aca="false">VLOOKUP(A197,Soil!$B$2:$P$17,15,FALSE())</f>
        <v>0.4622</v>
      </c>
      <c r="M197" s="0" t="n">
        <f aca="false">SoilVeg!G197</f>
        <v>100</v>
      </c>
      <c r="N197" s="0" t="n">
        <f aca="false">SoilVeg!H197</f>
        <v>1</v>
      </c>
      <c r="O197" s="0" t="n">
        <f aca="false">VLOOKUP(A197,Soil!$B$2:$S$14,18,FALSE())</f>
        <v>0.3</v>
      </c>
    </row>
    <row r="198" customFormat="false" ht="14.25" hidden="false" customHeight="false" outlineLevel="0" collapsed="false">
      <c r="A198" s="1" t="str">
        <f aca="false">SoilVeg!B198</f>
        <v>SAL</v>
      </c>
      <c r="B198" s="1" t="str">
        <f aca="false">SoilVeg!D198</f>
        <v>TPT</v>
      </c>
      <c r="C198" s="1" t="str">
        <f aca="false">SoilVeg!A198</f>
        <v>SALTPT</v>
      </c>
      <c r="D198" s="0" t="n">
        <f aca="false">IF(VLOOKUP(SoilVeg!C198,LU!$A$2:$O$27,15,FALSE())=0,VLOOKUP(A198,Soil!$B$2:$R$14,8,FALSE()),0.000000000001)</f>
        <v>6.08820381944444E-006</v>
      </c>
      <c r="E198" s="0" t="n">
        <f aca="false">IF(VLOOKUP(SoilVeg!C198,LU!$A$2:$O$27,15,FALSE())=0,VLOOKUP(A198,Soil!$B$2:$R$14,9,FALSE()),0.000000000001)</f>
        <v>0.000266719273222954</v>
      </c>
      <c r="F198" s="0" t="n">
        <f aca="false">VLOOKUP(A198,Soil!$B$2:$P$17,14,FALSE())</f>
        <v>0.014</v>
      </c>
      <c r="G198" s="0" t="n">
        <f aca="false">VLOOKUP(B198,LU!$B$1:$N$51,6,FALSE())</f>
        <v>1.1</v>
      </c>
      <c r="H198" s="0" t="n">
        <f aca="false">VLOOKUP(B198,LU!$B$1:$N$51,7,FALSE())</f>
        <v>0.4</v>
      </c>
      <c r="I198" s="0" t="n">
        <f aca="false">VLOOKUP(B198,LU!$B$1:$N$51,8,FALSE())</f>
        <v>7</v>
      </c>
      <c r="J198" s="0" t="n">
        <f aca="false">VLOOKUP(A198,Soil!$B$2:$P$17,13,FALSE())</f>
        <v>1.7925</v>
      </c>
      <c r="K198" s="0" t="n">
        <f aca="false">VLOOKUP(B198,LU!$B$1:$N$51,5,FALSE())</f>
        <v>0.275</v>
      </c>
      <c r="L198" s="0" t="n">
        <f aca="false">VLOOKUP(A198,Soil!$B$2:$P$17,15,FALSE())</f>
        <v>0.4622</v>
      </c>
      <c r="M198" s="0" t="n">
        <f aca="false">SoilVeg!G198</f>
        <v>18.2</v>
      </c>
      <c r="N198" s="0" t="n">
        <f aca="false">SoilVeg!H198</f>
        <v>0.245</v>
      </c>
      <c r="O198" s="0" t="n">
        <f aca="false">VLOOKUP(A198,Soil!$B$2:$S$14,18,FALSE())</f>
        <v>0.3</v>
      </c>
    </row>
    <row r="199" customFormat="false" ht="14.25" hidden="false" customHeight="false" outlineLevel="0" collapsed="false">
      <c r="A199" s="1" t="str">
        <f aca="false">SoilVeg!B199</f>
        <v>SAL</v>
      </c>
      <c r="B199" s="1" t="str">
        <f aca="false">SoilVeg!D199</f>
        <v>VPT</v>
      </c>
      <c r="C199" s="1" t="str">
        <f aca="false">SoilVeg!A199</f>
        <v>SALVPT</v>
      </c>
      <c r="D199" s="0" t="n">
        <f aca="false">IF(VLOOKUP(SoilVeg!C199,LU!$A$2:$O$27,15,FALSE())=0,VLOOKUP(A199,Soil!$B$2:$R$14,8,FALSE()),0.000000000001)</f>
        <v>1E-012</v>
      </c>
      <c r="E199" s="0" t="n">
        <f aca="false">IF(VLOOKUP(SoilVeg!C199,LU!$A$2:$O$27,15,FALSE())=0,VLOOKUP(A199,Soil!$B$2:$R$14,9,FALSE()),0.000000000001)</f>
        <v>1E-012</v>
      </c>
      <c r="F199" s="0" t="n">
        <f aca="false">VLOOKUP(A199,Soil!$B$2:$P$17,14,FALSE())</f>
        <v>0.014</v>
      </c>
      <c r="G199" s="0" t="n">
        <f aca="false">VLOOKUP(B199,LU!$B$1:$N$51,6,FALSE())</f>
        <v>0</v>
      </c>
      <c r="H199" s="0" t="n">
        <f aca="false">VLOOKUP(B199,LU!$B$1:$N$51,7,FALSE())</f>
        <v>0</v>
      </c>
      <c r="I199" s="0" t="n">
        <f aca="false">VLOOKUP(B199,LU!$B$1:$N$51,8,FALSE())</f>
        <v>150</v>
      </c>
      <c r="J199" s="0" t="n">
        <f aca="false">VLOOKUP(A199,Soil!$B$2:$P$17,13,FALSE())</f>
        <v>1.7925</v>
      </c>
      <c r="K199" s="0" t="n">
        <f aca="false">VLOOKUP(B199,LU!$B$1:$N$51,5,FALSE())</f>
        <v>0.01</v>
      </c>
      <c r="L199" s="0" t="n">
        <f aca="false">VLOOKUP(A199,Soil!$B$2:$P$17,15,FALSE())</f>
        <v>0.4622</v>
      </c>
      <c r="M199" s="0" t="n">
        <f aca="false">SoilVeg!G199</f>
        <v>100</v>
      </c>
      <c r="N199" s="0" t="n">
        <f aca="false">SoilVeg!H199</f>
        <v>1</v>
      </c>
      <c r="O199" s="0" t="n">
        <f aca="false">VLOOKUP(A199,Soil!$B$2:$S$14,18,FALSE())</f>
        <v>0.3</v>
      </c>
    </row>
    <row r="200" customFormat="false" ht="14.25" hidden="false" customHeight="false" outlineLevel="0" collapsed="false">
      <c r="A200" s="1" t="str">
        <f aca="false">SoilVeg!B200</f>
        <v>SAL</v>
      </c>
      <c r="B200" s="1" t="str">
        <f aca="false">SoilVeg!D200</f>
        <v>MOK</v>
      </c>
      <c r="C200" s="1" t="str">
        <f aca="false">SoilVeg!A200</f>
        <v>SALMOK</v>
      </c>
      <c r="D200" s="0" t="n">
        <f aca="false">IF(VLOOKUP(SoilVeg!C200,LU!$A$2:$O$27,15,FALSE())=0,VLOOKUP(A200,Soil!$B$2:$R$14,8,FALSE()),0.000000000001)</f>
        <v>6.08820381944444E-006</v>
      </c>
      <c r="E200" s="0" t="n">
        <f aca="false">IF(VLOOKUP(SoilVeg!C200,LU!$A$2:$O$27,15,FALSE())=0,VLOOKUP(A200,Soil!$B$2:$R$14,9,FALSE()),0.000000000001)</f>
        <v>0.000266719273222954</v>
      </c>
      <c r="F200" s="0" t="n">
        <f aca="false">VLOOKUP(A200,Soil!$B$2:$P$17,14,FALSE())</f>
        <v>0.014</v>
      </c>
      <c r="G200" s="0" t="n">
        <f aca="false">VLOOKUP(B200,LU!$B$1:$N$51,6,FALSE())</f>
        <v>1.35454545455</v>
      </c>
      <c r="H200" s="0" t="n">
        <f aca="false">VLOOKUP(B200,LU!$B$1:$N$51,7,FALSE())</f>
        <v>0.62272727273</v>
      </c>
      <c r="I200" s="0" t="n">
        <f aca="false">VLOOKUP(B200,LU!$B$1:$N$51,8,FALSE())</f>
        <v>10</v>
      </c>
      <c r="J200" s="0" t="n">
        <f aca="false">VLOOKUP(A200,Soil!$B$2:$P$17,13,FALSE())</f>
        <v>1.7925</v>
      </c>
      <c r="K200" s="0" t="n">
        <f aca="false">VLOOKUP(B200,LU!$B$1:$N$51,5,FALSE())</f>
        <v>0.4</v>
      </c>
      <c r="L200" s="0" t="n">
        <f aca="false">VLOOKUP(A200,Soil!$B$2:$P$17,15,FALSE())</f>
        <v>0.4622</v>
      </c>
      <c r="M200" s="0" t="n">
        <f aca="false">SoilVeg!G200</f>
        <v>18.2</v>
      </c>
      <c r="N200" s="0" t="n">
        <f aca="false">SoilVeg!H200</f>
        <v>0.245</v>
      </c>
      <c r="O200" s="0" t="n">
        <f aca="false">VLOOKUP(A200,Soil!$B$2:$S$14,18,FALSE())</f>
        <v>0.3</v>
      </c>
    </row>
    <row r="201" customFormat="false" ht="14.25" hidden="false" customHeight="false" outlineLevel="0" collapsed="false">
      <c r="A201" s="1" t="str">
        <f aca="false">SoilVeg!B201</f>
        <v>SAL</v>
      </c>
      <c r="B201" s="1" t="str">
        <f aca="false">SoilVeg!D201</f>
        <v>RET</v>
      </c>
      <c r="C201" s="1" t="str">
        <f aca="false">SoilVeg!A201</f>
        <v>SALRET</v>
      </c>
      <c r="D201" s="0" t="n">
        <f aca="false">IF(VLOOKUP(SoilVeg!C201,LU!$A$2:$O$27,15,FALSE())=0,VLOOKUP(A201,Soil!$B$2:$R$14,8,FALSE()),0.000000000001)</f>
        <v>6.08820381944444E-006</v>
      </c>
      <c r="E201" s="0" t="n">
        <f aca="false">IF(VLOOKUP(SoilVeg!C201,LU!$A$2:$O$27,15,FALSE())=0,VLOOKUP(A201,Soil!$B$2:$R$14,9,FALSE()),0.000000000001)</f>
        <v>0.000266719273222954</v>
      </c>
      <c r="F201" s="0" t="n">
        <f aca="false">VLOOKUP(A201,Soil!$B$2:$P$17,14,FALSE())</f>
        <v>0.014</v>
      </c>
      <c r="G201" s="0" t="n">
        <f aca="false">VLOOKUP(B201,LU!$B$1:$N$51,6,FALSE())</f>
        <v>1.1</v>
      </c>
      <c r="H201" s="0" t="n">
        <f aca="false">VLOOKUP(B201,LU!$B$1:$N$51,7,FALSE())</f>
        <v>0.4</v>
      </c>
      <c r="I201" s="0" t="n">
        <f aca="false">VLOOKUP(B201,LU!$B$1:$N$51,8,FALSE())</f>
        <v>150</v>
      </c>
      <c r="J201" s="0" t="n">
        <f aca="false">VLOOKUP(A201,Soil!$B$2:$P$17,13,FALSE())</f>
        <v>1.7925</v>
      </c>
      <c r="K201" s="0" t="n">
        <f aca="false">VLOOKUP(B201,LU!$B$1:$N$51,5,FALSE())</f>
        <v>0.275</v>
      </c>
      <c r="L201" s="0" t="n">
        <f aca="false">VLOOKUP(A201,Soil!$B$2:$P$17,15,FALSE())</f>
        <v>0.4622</v>
      </c>
      <c r="M201" s="0" t="n">
        <f aca="false">SoilVeg!G201</f>
        <v>18.2</v>
      </c>
      <c r="N201" s="0" t="n">
        <f aca="false">SoilVeg!H201</f>
        <v>0.245</v>
      </c>
      <c r="O201" s="0" t="n">
        <f aca="false">VLOOKUP(A201,Soil!$B$2:$S$14,18,FALSE())</f>
        <v>0.3</v>
      </c>
    </row>
    <row r="202" customFormat="false" ht="14.25" hidden="false" customHeight="false" outlineLevel="0" collapsed="false">
      <c r="A202" s="1" t="str">
        <f aca="false">SoilVeg!B202</f>
        <v>SI</v>
      </c>
      <c r="B202" s="1" t="str">
        <f aca="false">SoilVeg!D202</f>
        <v>OP</v>
      </c>
      <c r="C202" s="1" t="str">
        <f aca="false">SoilVeg!A202</f>
        <v>SIOP</v>
      </c>
      <c r="D202" s="0" t="n">
        <f aca="false">IF(VLOOKUP(SoilVeg!C202,LU!$A$2:$O$27,15,FALSE())=0,VLOOKUP(A202,Soil!$B$2:$R$14,8,FALSE()),0.000000000001)</f>
        <v>0</v>
      </c>
      <c r="E202" s="0" t="n">
        <f aca="false">IF(VLOOKUP(SoilVeg!C202,LU!$A$2:$O$27,15,FALSE())=0,VLOOKUP(A202,Soil!$B$2:$R$14,9,FALSE()),0.000000000001)</f>
        <v>0</v>
      </c>
      <c r="F202" s="0" t="n">
        <f aca="false">VLOOKUP(A202,Soil!$B$2:$P$17,14,FALSE())</f>
        <v>0.012</v>
      </c>
      <c r="G202" s="0" t="n">
        <f aca="false">VLOOKUP(B202,LU!$B$1:$N$51,6,FALSE())</f>
        <v>0.16</v>
      </c>
      <c r="H202" s="0" t="n">
        <f aca="false">VLOOKUP(B202,LU!$B$1:$N$51,7,FALSE())</f>
        <v>0.13</v>
      </c>
      <c r="I202" s="0" t="n">
        <f aca="false">VLOOKUP(B202,LU!$B$1:$N$51,8,FALSE())</f>
        <v>5</v>
      </c>
      <c r="J202" s="0" t="n">
        <f aca="false">VLOOKUP(A202,Soil!$B$2:$P$17,13,FALSE())</f>
        <v>0</v>
      </c>
      <c r="K202" s="0" t="n">
        <f aca="false">VLOOKUP(B202,LU!$B$1:$N$51,5,FALSE())</f>
        <v>0.075</v>
      </c>
      <c r="L202" s="0" t="n">
        <f aca="false">VLOOKUP(A202,Soil!$B$2:$P$17,15,FALSE())</f>
        <v>0</v>
      </c>
      <c r="M202" s="0" t="n">
        <f aca="false">SoilVeg!G202</f>
        <v>0</v>
      </c>
      <c r="N202" s="0" t="n">
        <f aca="false">SoilVeg!H202</f>
        <v>0</v>
      </c>
      <c r="O202" s="0" t="n">
        <f aca="false">VLOOKUP(A202,Soil!$B$2:$S$14,18,FALSE())</f>
        <v>0</v>
      </c>
    </row>
    <row r="203" customFormat="false" ht="14.25" hidden="false" customHeight="false" outlineLevel="0" collapsed="false">
      <c r="A203" s="1" t="str">
        <f aca="false">SoilVeg!B203</f>
        <v>SI</v>
      </c>
      <c r="B203" s="1" t="str">
        <f aca="false">SoilVeg!D203</f>
        <v>OPTP</v>
      </c>
      <c r="C203" s="1" t="str">
        <f aca="false">SoilVeg!A203</f>
        <v>SIOPTP</v>
      </c>
      <c r="D203" s="0" t="n">
        <f aca="false">IF(VLOOKUP(SoilVeg!C203,LU!$A$2:$O$27,15,FALSE())=0,VLOOKUP(A203,Soil!$B$2:$R$14,8,FALSE()),0.000000000001)</f>
        <v>0</v>
      </c>
      <c r="E203" s="0" t="n">
        <f aca="false">IF(VLOOKUP(SoilVeg!C203,LU!$A$2:$O$27,15,FALSE())=0,VLOOKUP(A203,Soil!$B$2:$R$14,9,FALSE()),0.000000000001)</f>
        <v>0</v>
      </c>
      <c r="F203" s="0" t="n">
        <f aca="false">VLOOKUP(A203,Soil!$B$2:$P$17,14,FALSE())</f>
        <v>0.012</v>
      </c>
      <c r="G203" s="0" t="n">
        <f aca="false">VLOOKUP(B203,LU!$B$1:$N$51,6,FALSE())</f>
        <v>1.1</v>
      </c>
      <c r="H203" s="0" t="n">
        <f aca="false">VLOOKUP(B203,LU!$B$1:$N$51,7,FALSE())</f>
        <v>0.4</v>
      </c>
      <c r="I203" s="0" t="n">
        <f aca="false">VLOOKUP(B203,LU!$B$1:$N$51,8,FALSE())</f>
        <v>7</v>
      </c>
      <c r="J203" s="0" t="n">
        <f aca="false">VLOOKUP(A203,Soil!$B$2:$P$17,13,FALSE())</f>
        <v>0</v>
      </c>
      <c r="K203" s="0" t="n">
        <f aca="false">VLOOKUP(B203,LU!$B$1:$N$51,5,FALSE())</f>
        <v>0.275</v>
      </c>
      <c r="L203" s="0" t="n">
        <f aca="false">VLOOKUP(A203,Soil!$B$2:$P$17,15,FALSE())</f>
        <v>0</v>
      </c>
      <c r="M203" s="0" t="n">
        <f aca="false">SoilVeg!G203</f>
        <v>0</v>
      </c>
      <c r="N203" s="0" t="n">
        <f aca="false">SoilVeg!H203</f>
        <v>0</v>
      </c>
      <c r="O203" s="0" t="n">
        <f aca="false">VLOOKUP(A203,Soil!$B$2:$S$14,18,FALSE())</f>
        <v>0</v>
      </c>
    </row>
    <row r="204" customFormat="false" ht="14.25" hidden="false" customHeight="false" outlineLevel="0" collapsed="false">
      <c r="A204" s="1" t="str">
        <f aca="false">SoilVeg!B204</f>
        <v>SI</v>
      </c>
      <c r="B204" s="1" t="str">
        <f aca="false">SoilVeg!D204</f>
        <v>OPSR</v>
      </c>
      <c r="C204" s="1" t="str">
        <f aca="false">SoilVeg!A204</f>
        <v>SIOPSR</v>
      </c>
      <c r="D204" s="0" t="n">
        <f aca="false">IF(VLOOKUP(SoilVeg!C204,LU!$A$2:$O$27,15,FALSE())=0,VLOOKUP(A204,Soil!$B$2:$R$14,8,FALSE()),0.000000000001)</f>
        <v>0</v>
      </c>
      <c r="E204" s="0" t="n">
        <f aca="false">IF(VLOOKUP(SoilVeg!C204,LU!$A$2:$O$27,15,FALSE())=0,VLOOKUP(A204,Soil!$B$2:$R$14,9,FALSE()),0.000000000001)</f>
        <v>0</v>
      </c>
      <c r="F204" s="0" t="n">
        <f aca="false">VLOOKUP(A204,Soil!$B$2:$P$17,14,FALSE())</f>
        <v>0.012</v>
      </c>
      <c r="G204" s="0" t="n">
        <f aca="false">VLOOKUP(B204,LU!$B$1:$N$51,6,FALSE())</f>
        <v>0.26</v>
      </c>
      <c r="H204" s="0" t="n">
        <f aca="false">VLOOKUP(B204,LU!$B$1:$N$51,7,FALSE())</f>
        <v>0.25</v>
      </c>
      <c r="I204" s="0" t="n">
        <f aca="false">VLOOKUP(B204,LU!$B$1:$N$51,8,FALSE())</f>
        <v>4</v>
      </c>
      <c r="J204" s="0" t="n">
        <f aca="false">VLOOKUP(A204,Soil!$B$2:$P$17,13,FALSE())</f>
        <v>0</v>
      </c>
      <c r="K204" s="0" t="n">
        <f aca="false">VLOOKUP(B204,LU!$B$1:$N$51,5,FALSE())</f>
        <v>0.06</v>
      </c>
      <c r="L204" s="0" t="n">
        <f aca="false">VLOOKUP(A204,Soil!$B$2:$P$17,15,FALSE())</f>
        <v>0</v>
      </c>
      <c r="M204" s="0" t="n">
        <f aca="false">SoilVeg!G204</f>
        <v>0</v>
      </c>
      <c r="N204" s="0" t="n">
        <f aca="false">SoilVeg!H204</f>
        <v>0</v>
      </c>
      <c r="O204" s="0" t="n">
        <f aca="false">VLOOKUP(A204,Soil!$B$2:$S$14,18,FALSE())</f>
        <v>0</v>
      </c>
    </row>
    <row r="205" customFormat="false" ht="14.25" hidden="false" customHeight="false" outlineLevel="0" collapsed="false">
      <c r="A205" s="1" t="str">
        <f aca="false">SoilVeg!B205</f>
        <v>SI</v>
      </c>
      <c r="B205" s="1" t="str">
        <f aca="false">SoilVeg!D205</f>
        <v>OPUR</v>
      </c>
      <c r="C205" s="1" t="str">
        <f aca="false">SoilVeg!A205</f>
        <v>SIOPUR</v>
      </c>
      <c r="D205" s="0" t="n">
        <f aca="false">IF(VLOOKUP(SoilVeg!C205,LU!$A$2:$O$27,15,FALSE())=0,VLOOKUP(A205,Soil!$B$2:$R$14,8,FALSE()),0.000000000001)</f>
        <v>0</v>
      </c>
      <c r="E205" s="0" t="n">
        <f aca="false">IF(VLOOKUP(SoilVeg!C205,LU!$A$2:$O$27,15,FALSE())=0,VLOOKUP(A205,Soil!$B$2:$R$14,9,FALSE()),0.000000000001)</f>
        <v>0</v>
      </c>
      <c r="F205" s="0" t="n">
        <f aca="false">VLOOKUP(A205,Soil!$B$2:$P$17,14,FALSE())</f>
        <v>0.012</v>
      </c>
      <c r="G205" s="0" t="n">
        <f aca="false">VLOOKUP(B205,LU!$B$1:$N$51,6,FALSE())</f>
        <v>0.4</v>
      </c>
      <c r="H205" s="0" t="n">
        <f aca="false">VLOOKUP(B205,LU!$B$1:$N$51,7,FALSE())</f>
        <v>0.3</v>
      </c>
      <c r="I205" s="0" t="n">
        <f aca="false">VLOOKUP(B205,LU!$B$1:$N$51,8,FALSE())</f>
        <v>6</v>
      </c>
      <c r="J205" s="0" t="n">
        <f aca="false">VLOOKUP(A205,Soil!$B$2:$P$17,13,FALSE())</f>
        <v>0</v>
      </c>
      <c r="K205" s="0" t="n">
        <f aca="false">VLOOKUP(B205,LU!$B$1:$N$51,5,FALSE())</f>
        <v>0.1</v>
      </c>
      <c r="L205" s="0" t="n">
        <f aca="false">VLOOKUP(A205,Soil!$B$2:$P$17,15,FALSE())</f>
        <v>0</v>
      </c>
      <c r="M205" s="0" t="n">
        <f aca="false">SoilVeg!G205</f>
        <v>0</v>
      </c>
      <c r="N205" s="0" t="n">
        <f aca="false">SoilVeg!H205</f>
        <v>0</v>
      </c>
      <c r="O205" s="0" t="n">
        <f aca="false">VLOOKUP(A205,Soil!$B$2:$S$14,18,FALSE())</f>
        <v>0</v>
      </c>
    </row>
    <row r="206" customFormat="false" ht="14.25" hidden="false" customHeight="false" outlineLevel="0" collapsed="false">
      <c r="A206" s="1" t="str">
        <f aca="false">SoilVeg!B206</f>
        <v>SI</v>
      </c>
      <c r="B206" s="1" t="str">
        <f aca="false">SoilVeg!D206</f>
        <v>OPU</v>
      </c>
      <c r="C206" s="1" t="str">
        <f aca="false">SoilVeg!A206</f>
        <v>SIOPU</v>
      </c>
      <c r="D206" s="0" t="n">
        <f aca="false">IF(VLOOKUP(SoilVeg!C206,LU!$A$2:$O$27,15,FALSE())=0,VLOOKUP(A206,Soil!$B$2:$R$14,8,FALSE()),0.000000000001)</f>
        <v>0</v>
      </c>
      <c r="E206" s="0" t="n">
        <f aca="false">IF(VLOOKUP(SoilVeg!C206,LU!$A$2:$O$27,15,FALSE())=0,VLOOKUP(A206,Soil!$B$2:$R$14,9,FALSE()),0.000000000001)</f>
        <v>0</v>
      </c>
      <c r="F206" s="0" t="n">
        <f aca="false">VLOOKUP(A206,Soil!$B$2:$P$17,14,FALSE())</f>
        <v>0.012</v>
      </c>
      <c r="G206" s="0" t="n">
        <f aca="false">VLOOKUP(B206,LU!$B$1:$N$51,6,FALSE())</f>
        <v>0</v>
      </c>
      <c r="H206" s="0" t="n">
        <f aca="false">VLOOKUP(B206,LU!$B$1:$N$51,7,FALSE())</f>
        <v>0</v>
      </c>
      <c r="I206" s="0" t="n">
        <f aca="false">VLOOKUP(B206,LU!$B$1:$N$51,8,FALSE())</f>
        <v>3.5</v>
      </c>
      <c r="J206" s="0" t="n">
        <f aca="false">VLOOKUP(A206,Soil!$B$2:$P$17,13,FALSE())</f>
        <v>0</v>
      </c>
      <c r="K206" s="0" t="n">
        <f aca="false">VLOOKUP(B206,LU!$B$1:$N$51,5,FALSE())</f>
        <v>0.03</v>
      </c>
      <c r="L206" s="0" t="n">
        <f aca="false">VLOOKUP(A206,Soil!$B$2:$P$17,15,FALSE())</f>
        <v>0</v>
      </c>
      <c r="M206" s="0" t="n">
        <f aca="false">SoilVeg!G206</f>
        <v>0</v>
      </c>
      <c r="N206" s="0" t="n">
        <f aca="false">SoilVeg!H206</f>
        <v>0</v>
      </c>
      <c r="O206" s="0" t="n">
        <f aca="false">VLOOKUP(A206,Soil!$B$2:$S$14,18,FALSE())</f>
        <v>0</v>
      </c>
    </row>
    <row r="207" customFormat="false" ht="14.25" hidden="false" customHeight="false" outlineLevel="0" collapsed="false">
      <c r="A207" s="1" t="str">
        <f aca="false">SoilVeg!B207</f>
        <v>SI</v>
      </c>
      <c r="B207" s="1" t="str">
        <f aca="false">SoilVeg!D207</f>
        <v>TP</v>
      </c>
      <c r="C207" s="1" t="str">
        <f aca="false">SoilVeg!A207</f>
        <v>SITP</v>
      </c>
      <c r="D207" s="0" t="n">
        <f aca="false">IF(VLOOKUP(SoilVeg!C207,LU!$A$2:$O$27,15,FALSE())=0,VLOOKUP(A207,Soil!$B$2:$R$14,8,FALSE()),0.000000000001)</f>
        <v>0</v>
      </c>
      <c r="E207" s="0" t="n">
        <f aca="false">IF(VLOOKUP(SoilVeg!C207,LU!$A$2:$O$27,15,FALSE())=0,VLOOKUP(A207,Soil!$B$2:$R$14,9,FALSE()),0.000000000001)</f>
        <v>0</v>
      </c>
      <c r="F207" s="0" t="n">
        <f aca="false">VLOOKUP(A207,Soil!$B$2:$P$17,14,FALSE())</f>
        <v>0.012</v>
      </c>
      <c r="G207" s="0" t="n">
        <f aca="false">VLOOKUP(B207,LU!$B$1:$N$51,6,FALSE())</f>
        <v>1.1</v>
      </c>
      <c r="H207" s="0" t="n">
        <f aca="false">VLOOKUP(B207,LU!$B$1:$N$51,7,FALSE())</f>
        <v>0.4</v>
      </c>
      <c r="I207" s="0" t="n">
        <f aca="false">VLOOKUP(B207,LU!$B$1:$N$51,8,FALSE())</f>
        <v>7</v>
      </c>
      <c r="J207" s="0" t="n">
        <f aca="false">VLOOKUP(A207,Soil!$B$2:$P$17,13,FALSE())</f>
        <v>0</v>
      </c>
      <c r="K207" s="0" t="n">
        <f aca="false">VLOOKUP(B207,LU!$B$1:$N$51,5,FALSE())</f>
        <v>0.275</v>
      </c>
      <c r="L207" s="0" t="n">
        <f aca="false">VLOOKUP(A207,Soil!$B$2:$P$17,15,FALSE())</f>
        <v>0</v>
      </c>
      <c r="M207" s="0" t="n">
        <f aca="false">SoilVeg!G207</f>
        <v>0</v>
      </c>
      <c r="N207" s="0" t="n">
        <f aca="false">SoilVeg!H207</f>
        <v>0</v>
      </c>
      <c r="O207" s="0" t="n">
        <f aca="false">VLOOKUP(A207,Soil!$B$2:$S$14,18,FALSE())</f>
        <v>0</v>
      </c>
    </row>
    <row r="208" customFormat="false" ht="14.25" hidden="false" customHeight="false" outlineLevel="0" collapsed="false">
      <c r="A208" s="1" t="str">
        <f aca="false">SoilVeg!B208</f>
        <v>SI</v>
      </c>
      <c r="B208" s="1" t="str">
        <f aca="false">SoilVeg!D208</f>
        <v>LP</v>
      </c>
      <c r="C208" s="1" t="str">
        <f aca="false">SoilVeg!A208</f>
        <v>SILP</v>
      </c>
      <c r="D208" s="0" t="n">
        <f aca="false">IF(VLOOKUP(SoilVeg!C208,LU!$A$2:$O$27,15,FALSE())=0,VLOOKUP(A208,Soil!$B$2:$R$14,8,FALSE()),0.000000000001)</f>
        <v>0</v>
      </c>
      <c r="E208" s="0" t="n">
        <f aca="false">IF(VLOOKUP(SoilVeg!C208,LU!$A$2:$O$27,15,FALSE())=0,VLOOKUP(A208,Soil!$B$2:$R$14,9,FALSE()),0.000000000001)</f>
        <v>0</v>
      </c>
      <c r="F208" s="0" t="n">
        <f aca="false">VLOOKUP(A208,Soil!$B$2:$P$17,14,FALSE())</f>
        <v>0.012</v>
      </c>
      <c r="G208" s="0" t="n">
        <f aca="false">VLOOKUP(B208,LU!$B$1:$N$51,6,FALSE())</f>
        <v>3</v>
      </c>
      <c r="H208" s="0" t="n">
        <f aca="false">VLOOKUP(B208,LU!$B$1:$N$51,7,FALSE())</f>
        <v>0.62272727273</v>
      </c>
      <c r="I208" s="0" t="n">
        <f aca="false">VLOOKUP(B208,LU!$B$1:$N$51,8,FALSE())</f>
        <v>9.45454545455</v>
      </c>
      <c r="J208" s="0" t="n">
        <f aca="false">VLOOKUP(A208,Soil!$B$2:$P$17,13,FALSE())</f>
        <v>0</v>
      </c>
      <c r="K208" s="0" t="n">
        <f aca="false">VLOOKUP(B208,LU!$B$1:$N$51,5,FALSE())</f>
        <v>0.4</v>
      </c>
      <c r="L208" s="0" t="n">
        <f aca="false">VLOOKUP(A208,Soil!$B$2:$P$17,15,FALSE())</f>
        <v>0</v>
      </c>
      <c r="M208" s="0" t="n">
        <f aca="false">SoilVeg!G208</f>
        <v>0</v>
      </c>
      <c r="N208" s="0" t="n">
        <f aca="false">SoilVeg!H208</f>
        <v>0</v>
      </c>
      <c r="O208" s="0" t="n">
        <f aca="false">VLOOKUP(A208,Soil!$B$2:$S$14,18,FALSE())</f>
        <v>0</v>
      </c>
    </row>
    <row r="209" customFormat="false" ht="14.25" hidden="false" customHeight="false" outlineLevel="0" collapsed="false">
      <c r="A209" s="1" t="str">
        <f aca="false">SoilVeg!B209</f>
        <v>SI</v>
      </c>
      <c r="B209" s="1" t="str">
        <f aca="false">SoilVeg!D209</f>
        <v>LPL</v>
      </c>
      <c r="C209" s="1" t="str">
        <f aca="false">SoilVeg!A209</f>
        <v>SILPL</v>
      </c>
      <c r="D209" s="0" t="n">
        <f aca="false">IF(VLOOKUP(SoilVeg!C209,LU!$A$2:$O$27,15,FALSE())=0,VLOOKUP(A209,Soil!$B$2:$R$14,8,FALSE()),0.000000000001)</f>
        <v>0</v>
      </c>
      <c r="E209" s="0" t="n">
        <f aca="false">IF(VLOOKUP(SoilVeg!C209,LU!$A$2:$O$27,15,FALSE())=0,VLOOKUP(A209,Soil!$B$2:$R$14,9,FALSE()),0.000000000001)</f>
        <v>0</v>
      </c>
      <c r="F209" s="0" t="n">
        <f aca="false">VLOOKUP(A209,Soil!$B$2:$P$17,14,FALSE())</f>
        <v>0.012</v>
      </c>
      <c r="G209" s="0" t="n">
        <f aca="false">VLOOKUP(B209,LU!$B$1:$N$51,6,FALSE())</f>
        <v>4</v>
      </c>
      <c r="H209" s="0" t="n">
        <f aca="false">VLOOKUP(B209,LU!$B$1:$N$51,7,FALSE())</f>
        <v>0.62272727273</v>
      </c>
      <c r="I209" s="0" t="n">
        <f aca="false">VLOOKUP(B209,LU!$B$1:$N$51,8,FALSE())</f>
        <v>10.5</v>
      </c>
      <c r="J209" s="0" t="n">
        <f aca="false">VLOOKUP(A209,Soil!$B$2:$P$17,13,FALSE())</f>
        <v>0</v>
      </c>
      <c r="K209" s="0" t="n">
        <f aca="false">VLOOKUP(B209,LU!$B$1:$N$51,5,FALSE())</f>
        <v>0.6</v>
      </c>
      <c r="L209" s="0" t="n">
        <f aca="false">VLOOKUP(A209,Soil!$B$2:$P$17,15,FALSE())</f>
        <v>0</v>
      </c>
      <c r="M209" s="0" t="n">
        <f aca="false">SoilVeg!G209</f>
        <v>0</v>
      </c>
      <c r="N209" s="0" t="n">
        <f aca="false">SoilVeg!H209</f>
        <v>0</v>
      </c>
      <c r="O209" s="0" t="n">
        <f aca="false">VLOOKUP(A209,Soil!$B$2:$S$14,18,FALSE())</f>
        <v>0</v>
      </c>
    </row>
    <row r="210" customFormat="false" ht="14.25" hidden="false" customHeight="false" outlineLevel="0" collapsed="false">
      <c r="A210" s="1" t="str">
        <f aca="false">SoilVeg!B210</f>
        <v>SI</v>
      </c>
      <c r="B210" s="1" t="str">
        <f aca="false">SoilVeg!D210</f>
        <v>LPJ</v>
      </c>
      <c r="C210" s="1" t="str">
        <f aca="false">SoilVeg!A210</f>
        <v>SILPJ</v>
      </c>
      <c r="D210" s="0" t="n">
        <f aca="false">IF(VLOOKUP(SoilVeg!C210,LU!$A$2:$O$27,15,FALSE())=0,VLOOKUP(A210,Soil!$B$2:$R$14,8,FALSE()),0.000000000001)</f>
        <v>0</v>
      </c>
      <c r="E210" s="0" t="n">
        <f aca="false">IF(VLOOKUP(SoilVeg!C210,LU!$A$2:$O$27,15,FALSE())=0,VLOOKUP(A210,Soil!$B$2:$R$14,9,FALSE()),0.000000000001)</f>
        <v>0</v>
      </c>
      <c r="F210" s="0" t="n">
        <f aca="false">VLOOKUP(A210,Soil!$B$2:$P$17,14,FALSE())</f>
        <v>0.012</v>
      </c>
      <c r="G210" s="0" t="n">
        <f aca="false">VLOOKUP(B210,LU!$B$1:$N$51,6,FALSE())</f>
        <v>3</v>
      </c>
      <c r="H210" s="0" t="n">
        <f aca="false">VLOOKUP(B210,LU!$B$1:$N$51,7,FALSE())</f>
        <v>0.62272727273</v>
      </c>
      <c r="I210" s="0" t="n">
        <f aca="false">VLOOKUP(B210,LU!$B$1:$N$51,8,FALSE())</f>
        <v>6.5</v>
      </c>
      <c r="J210" s="0" t="n">
        <f aca="false">VLOOKUP(A210,Soil!$B$2:$P$17,13,FALSE())</f>
        <v>0</v>
      </c>
      <c r="K210" s="0" t="n">
        <f aca="false">VLOOKUP(B210,LU!$B$1:$N$51,5,FALSE())</f>
        <v>0.35</v>
      </c>
      <c r="L210" s="0" t="n">
        <f aca="false">VLOOKUP(A210,Soil!$B$2:$P$17,15,FALSE())</f>
        <v>0</v>
      </c>
      <c r="M210" s="0" t="n">
        <f aca="false">SoilVeg!G210</f>
        <v>0</v>
      </c>
      <c r="N210" s="0" t="n">
        <f aca="false">SoilVeg!H210</f>
        <v>0</v>
      </c>
      <c r="O210" s="0" t="n">
        <f aca="false">VLOOKUP(A210,Soil!$B$2:$S$14,18,FALSE())</f>
        <v>0</v>
      </c>
    </row>
    <row r="211" customFormat="false" ht="14.25" hidden="false" customHeight="false" outlineLevel="0" collapsed="false">
      <c r="A211" s="1" t="str">
        <f aca="false">SoilVeg!B211</f>
        <v>SI</v>
      </c>
      <c r="B211" s="1" t="str">
        <f aca="false">SoilVeg!D211</f>
        <v>LPS</v>
      </c>
      <c r="C211" s="1" t="str">
        <f aca="false">SoilVeg!A211</f>
        <v>SILPS</v>
      </c>
      <c r="D211" s="0" t="n">
        <f aca="false">IF(VLOOKUP(SoilVeg!C211,LU!$A$2:$O$27,15,FALSE())=0,VLOOKUP(A211,Soil!$B$2:$R$14,8,FALSE()),0.000000000001)</f>
        <v>0</v>
      </c>
      <c r="E211" s="0" t="n">
        <f aca="false">IF(VLOOKUP(SoilVeg!C211,LU!$A$2:$O$27,15,FALSE())=0,VLOOKUP(A211,Soil!$B$2:$R$14,9,FALSE()),0.000000000001)</f>
        <v>0</v>
      </c>
      <c r="F211" s="0" t="n">
        <f aca="false">VLOOKUP(A211,Soil!$B$2:$P$17,14,FALSE())</f>
        <v>0.012</v>
      </c>
      <c r="G211" s="0" t="n">
        <f aca="false">VLOOKUP(B211,LU!$B$1:$N$51,6,FALSE())</f>
        <v>4.5</v>
      </c>
      <c r="H211" s="0" t="n">
        <f aca="false">VLOOKUP(B211,LU!$B$1:$N$51,7,FALSE())</f>
        <v>0.8</v>
      </c>
      <c r="I211" s="0" t="n">
        <f aca="false">VLOOKUP(B211,LU!$B$1:$N$51,8,FALSE())</f>
        <v>15</v>
      </c>
      <c r="J211" s="0" t="n">
        <f aca="false">VLOOKUP(A211,Soil!$B$2:$P$17,13,FALSE())</f>
        <v>0</v>
      </c>
      <c r="K211" s="0" t="n">
        <f aca="false">VLOOKUP(B211,LU!$B$1:$N$51,5,FALSE())</f>
        <v>0.8</v>
      </c>
      <c r="L211" s="0" t="n">
        <f aca="false">VLOOKUP(A211,Soil!$B$2:$P$17,15,FALSE())</f>
        <v>0</v>
      </c>
      <c r="M211" s="0" t="n">
        <f aca="false">SoilVeg!G211</f>
        <v>0</v>
      </c>
      <c r="N211" s="0" t="n">
        <f aca="false">SoilVeg!H211</f>
        <v>0</v>
      </c>
      <c r="O211" s="0" t="n">
        <f aca="false">VLOOKUP(A211,Soil!$B$2:$S$14,18,FALSE())</f>
        <v>0</v>
      </c>
    </row>
    <row r="212" customFormat="false" ht="14.25" hidden="false" customHeight="false" outlineLevel="0" collapsed="false">
      <c r="A212" s="1" t="str">
        <f aca="false">SoilVeg!B212</f>
        <v>SI</v>
      </c>
      <c r="B212" s="1" t="str">
        <f aca="false">SoilVeg!D212</f>
        <v>LPK</v>
      </c>
      <c r="C212" s="1" t="str">
        <f aca="false">SoilVeg!A212</f>
        <v>SILPK</v>
      </c>
      <c r="D212" s="0" t="n">
        <f aca="false">IF(VLOOKUP(SoilVeg!C212,LU!$A$2:$O$27,15,FALSE())=0,VLOOKUP(A212,Soil!$B$2:$R$14,8,FALSE()),0.000000000001)</f>
        <v>0</v>
      </c>
      <c r="E212" s="0" t="n">
        <f aca="false">IF(VLOOKUP(SoilVeg!C212,LU!$A$2:$O$27,15,FALSE())=0,VLOOKUP(A212,Soil!$B$2:$R$14,9,FALSE()),0.000000000001)</f>
        <v>0</v>
      </c>
      <c r="F212" s="0" t="n">
        <f aca="false">VLOOKUP(A212,Soil!$B$2:$P$17,14,FALSE())</f>
        <v>0.012</v>
      </c>
      <c r="G212" s="0" t="n">
        <f aca="false">VLOOKUP(B212,LU!$B$1:$N$51,6,FALSE())</f>
        <v>3</v>
      </c>
      <c r="H212" s="0" t="n">
        <f aca="false">VLOOKUP(B212,LU!$B$1:$N$51,7,FALSE())</f>
        <v>0.6</v>
      </c>
      <c r="I212" s="0" t="n">
        <f aca="false">VLOOKUP(B212,LU!$B$1:$N$51,8,FALSE())</f>
        <v>15</v>
      </c>
      <c r="J212" s="0" t="n">
        <f aca="false">VLOOKUP(A212,Soil!$B$2:$P$17,13,FALSE())</f>
        <v>0</v>
      </c>
      <c r="K212" s="0" t="n">
        <f aca="false">VLOOKUP(B212,LU!$B$1:$N$51,5,FALSE())</f>
        <v>0.8</v>
      </c>
      <c r="L212" s="0" t="n">
        <f aca="false">VLOOKUP(A212,Soil!$B$2:$P$17,15,FALSE())</f>
        <v>0</v>
      </c>
      <c r="M212" s="0" t="n">
        <f aca="false">SoilVeg!G212</f>
        <v>0</v>
      </c>
      <c r="N212" s="0" t="n">
        <f aca="false">SoilVeg!H212</f>
        <v>0</v>
      </c>
      <c r="O212" s="0" t="n">
        <f aca="false">VLOOKUP(A212,Soil!$B$2:$S$14,18,FALSE())</f>
        <v>0</v>
      </c>
    </row>
    <row r="213" customFormat="false" ht="14.25" hidden="false" customHeight="false" outlineLevel="0" collapsed="false">
      <c r="A213" s="1" t="str">
        <f aca="false">SoilVeg!B213</f>
        <v>SI</v>
      </c>
      <c r="B213" s="1" t="str">
        <f aca="false">SoilVeg!D213</f>
        <v>AZP</v>
      </c>
      <c r="C213" s="1" t="str">
        <f aca="false">SoilVeg!A213</f>
        <v>SIAZP</v>
      </c>
      <c r="D213" s="0" t="n">
        <f aca="false">IF(VLOOKUP(SoilVeg!C213,LU!$A$2:$O$27,15,FALSE())=0,VLOOKUP(A213,Soil!$B$2:$R$14,8,FALSE()),0.000000000001)</f>
        <v>1E-012</v>
      </c>
      <c r="E213" s="0" t="n">
        <f aca="false">IF(VLOOKUP(SoilVeg!C213,LU!$A$2:$O$27,15,FALSE())=0,VLOOKUP(A213,Soil!$B$2:$R$14,9,FALSE()),0.000000000001)</f>
        <v>1E-012</v>
      </c>
      <c r="F213" s="0" t="n">
        <f aca="false">VLOOKUP(A213,Soil!$B$2:$P$17,14,FALSE())</f>
        <v>0.012</v>
      </c>
      <c r="G213" s="0" t="n">
        <f aca="false">VLOOKUP(B213,LU!$B$1:$N$51,6,FALSE())</f>
        <v>0</v>
      </c>
      <c r="H213" s="0" t="n">
        <f aca="false">VLOOKUP(B213,LU!$B$1:$N$51,7,FALSE())</f>
        <v>0</v>
      </c>
      <c r="I213" s="0" t="n">
        <f aca="false">VLOOKUP(B213,LU!$B$1:$N$51,8,FALSE())</f>
        <v>2.5</v>
      </c>
      <c r="J213" s="0" t="n">
        <f aca="false">VLOOKUP(A213,Soil!$B$2:$P$17,13,FALSE())</f>
        <v>0</v>
      </c>
      <c r="K213" s="0" t="n">
        <f aca="false">VLOOKUP(B213,LU!$B$1:$N$51,5,FALSE())</f>
        <v>0.05</v>
      </c>
      <c r="L213" s="0" t="n">
        <f aca="false">VLOOKUP(A213,Soil!$B$2:$P$17,15,FALSE())</f>
        <v>0</v>
      </c>
      <c r="M213" s="0" t="n">
        <f aca="false">SoilVeg!G213</f>
        <v>100</v>
      </c>
      <c r="N213" s="0" t="n">
        <f aca="false">SoilVeg!H213</f>
        <v>1</v>
      </c>
      <c r="O213" s="0" t="n">
        <f aca="false">VLOOKUP(A213,Soil!$B$2:$S$14,18,FALSE())</f>
        <v>0</v>
      </c>
    </row>
    <row r="214" customFormat="false" ht="14.25" hidden="false" customHeight="false" outlineLevel="0" collapsed="false">
      <c r="A214" s="1" t="str">
        <f aca="false">SoilVeg!B214</f>
        <v>SI</v>
      </c>
      <c r="B214" s="1" t="str">
        <f aca="false">SoilVeg!D214</f>
        <v>AZPN</v>
      </c>
      <c r="C214" s="1" t="str">
        <f aca="false">SoilVeg!A214</f>
        <v>SIAZPN</v>
      </c>
      <c r="D214" s="0" t="n">
        <f aca="false">IF(VLOOKUP(SoilVeg!C214,LU!$A$2:$O$27,15,FALSE())=0,VLOOKUP(A214,Soil!$B$2:$R$14,8,FALSE()),0.000000000001)</f>
        <v>1E-012</v>
      </c>
      <c r="E214" s="0" t="n">
        <f aca="false">IF(VLOOKUP(SoilVeg!C214,LU!$A$2:$O$27,15,FALSE())=0,VLOOKUP(A214,Soil!$B$2:$R$14,9,FALSE()),0.000000000001)</f>
        <v>1E-012</v>
      </c>
      <c r="F214" s="0" t="n">
        <f aca="false">VLOOKUP(A214,Soil!$B$2:$P$17,14,FALSE())</f>
        <v>0.012</v>
      </c>
      <c r="G214" s="0" t="n">
        <f aca="false">VLOOKUP(B214,LU!$B$1:$N$51,6,FALSE())</f>
        <v>0</v>
      </c>
      <c r="H214" s="0" t="n">
        <f aca="false">VLOOKUP(B214,LU!$B$1:$N$51,7,FALSE())</f>
        <v>0</v>
      </c>
      <c r="I214" s="0" t="n">
        <f aca="false">VLOOKUP(B214,LU!$B$1:$N$51,8,FALSE())</f>
        <v>0</v>
      </c>
      <c r="J214" s="0" t="n">
        <f aca="false">VLOOKUP(A214,Soil!$B$2:$P$17,13,FALSE())</f>
        <v>0</v>
      </c>
      <c r="K214" s="0" t="n">
        <f aca="false">VLOOKUP(B214,LU!$B$1:$N$51,5,FALSE())</f>
        <v>0.01</v>
      </c>
      <c r="L214" s="0" t="n">
        <f aca="false">VLOOKUP(A214,Soil!$B$2:$P$17,15,FALSE())</f>
        <v>0</v>
      </c>
      <c r="M214" s="0" t="n">
        <f aca="false">SoilVeg!G214</f>
        <v>100</v>
      </c>
      <c r="N214" s="0" t="n">
        <f aca="false">SoilVeg!H214</f>
        <v>1</v>
      </c>
      <c r="O214" s="0" t="n">
        <f aca="false">VLOOKUP(A214,Soil!$B$2:$S$14,18,FALSE())</f>
        <v>0</v>
      </c>
    </row>
    <row r="215" customFormat="false" ht="14.25" hidden="false" customHeight="false" outlineLevel="0" collapsed="false">
      <c r="A215" s="1" t="str">
        <f aca="false">SoilVeg!B215</f>
        <v>SI</v>
      </c>
      <c r="B215" s="1" t="str">
        <f aca="false">SoilVeg!D215</f>
        <v>AZPPL</v>
      </c>
      <c r="C215" s="1" t="str">
        <f aca="false">SoilVeg!A215</f>
        <v>SIAZPPL</v>
      </c>
      <c r="D215" s="0" t="n">
        <f aca="false">IF(VLOOKUP(SoilVeg!C215,LU!$A$2:$O$27,15,FALSE())=0,VLOOKUP(A215,Soil!$B$2:$R$14,8,FALSE()),0.000000000001)</f>
        <v>0</v>
      </c>
      <c r="E215" s="0" t="n">
        <f aca="false">IF(VLOOKUP(SoilVeg!C215,LU!$A$2:$O$27,15,FALSE())=0,VLOOKUP(A215,Soil!$B$2:$R$14,9,FALSE()),0.000000000001)</f>
        <v>0</v>
      </c>
      <c r="F215" s="0" t="n">
        <f aca="false">VLOOKUP(A215,Soil!$B$2:$P$17,14,FALSE())</f>
        <v>0.012</v>
      </c>
      <c r="G215" s="0" t="n">
        <f aca="false">VLOOKUP(B215,LU!$B$1:$N$51,6,FALSE())</f>
        <v>0</v>
      </c>
      <c r="H215" s="0" t="n">
        <f aca="false">VLOOKUP(B215,LU!$B$1:$N$51,7,FALSE())</f>
        <v>0</v>
      </c>
      <c r="I215" s="0" t="n">
        <f aca="false">VLOOKUP(B215,LU!$B$1:$N$51,8,FALSE())</f>
        <v>2.5</v>
      </c>
      <c r="J215" s="0" t="n">
        <f aca="false">VLOOKUP(A215,Soil!$B$2:$P$17,13,FALSE())</f>
        <v>0</v>
      </c>
      <c r="K215" s="0" t="n">
        <f aca="false">VLOOKUP(B215,LU!$B$1:$N$51,5,FALSE())</f>
        <v>0.02</v>
      </c>
      <c r="L215" s="0" t="n">
        <f aca="false">VLOOKUP(A215,Soil!$B$2:$P$17,15,FALSE())</f>
        <v>0</v>
      </c>
      <c r="M215" s="0" t="n">
        <f aca="false">SoilVeg!G215</f>
        <v>0</v>
      </c>
      <c r="N215" s="0" t="n">
        <f aca="false">SoilVeg!H215</f>
        <v>0</v>
      </c>
      <c r="O215" s="0" t="n">
        <f aca="false">VLOOKUP(A215,Soil!$B$2:$S$14,18,FALSE())</f>
        <v>0</v>
      </c>
    </row>
    <row r="216" customFormat="false" ht="14.25" hidden="false" customHeight="false" outlineLevel="0" collapsed="false">
      <c r="A216" s="1" t="str">
        <f aca="false">SoilVeg!B216</f>
        <v>SI</v>
      </c>
      <c r="B216" s="1" t="str">
        <f aca="false">SoilVeg!D216</f>
        <v>AZPP</v>
      </c>
      <c r="C216" s="1" t="str">
        <f aca="false">SoilVeg!A216</f>
        <v>SIAZPP</v>
      </c>
      <c r="D216" s="0" t="n">
        <f aca="false">IF(VLOOKUP(SoilVeg!C216,LU!$A$2:$O$27,15,FALSE())=0,VLOOKUP(A216,Soil!$B$2:$R$14,8,FALSE()),0.000000000001)</f>
        <v>0</v>
      </c>
      <c r="E216" s="0" t="n">
        <f aca="false">IF(VLOOKUP(SoilVeg!C216,LU!$A$2:$O$27,15,FALSE())=0,VLOOKUP(A216,Soil!$B$2:$R$14,9,FALSE()),0.000000000001)</f>
        <v>0</v>
      </c>
      <c r="F216" s="0" t="n">
        <f aca="false">VLOOKUP(A216,Soil!$B$2:$P$17,14,FALSE())</f>
        <v>0.012</v>
      </c>
      <c r="G216" s="0" t="n">
        <f aca="false">VLOOKUP(B216,LU!$B$1:$N$51,6,FALSE())</f>
        <v>0</v>
      </c>
      <c r="H216" s="0" t="n">
        <f aca="false">VLOOKUP(B216,LU!$B$1:$N$51,7,FALSE())</f>
        <v>0</v>
      </c>
      <c r="I216" s="0" t="n">
        <f aca="false">VLOOKUP(B216,LU!$B$1:$N$51,8,FALSE())</f>
        <v>7</v>
      </c>
      <c r="J216" s="0" t="n">
        <f aca="false">VLOOKUP(A216,Soil!$B$2:$P$17,13,FALSE())</f>
        <v>0</v>
      </c>
      <c r="K216" s="0" t="n">
        <f aca="false">VLOOKUP(B216,LU!$B$1:$N$51,5,FALSE())</f>
        <v>0.1</v>
      </c>
      <c r="L216" s="0" t="n">
        <f aca="false">VLOOKUP(A216,Soil!$B$2:$P$17,15,FALSE())</f>
        <v>0</v>
      </c>
      <c r="M216" s="0" t="n">
        <f aca="false">SoilVeg!G216</f>
        <v>0</v>
      </c>
      <c r="N216" s="0" t="n">
        <f aca="false">SoilVeg!H216</f>
        <v>0</v>
      </c>
      <c r="O216" s="0" t="n">
        <f aca="false">VLOOKUP(A216,Soil!$B$2:$S$14,18,FALSE())</f>
        <v>0</v>
      </c>
    </row>
    <row r="217" customFormat="false" ht="14.25" hidden="false" customHeight="false" outlineLevel="0" collapsed="false">
      <c r="A217" s="1" t="str">
        <f aca="false">SoilVeg!B217</f>
        <v>SI</v>
      </c>
      <c r="B217" s="1" t="str">
        <f aca="false">SoilVeg!D217</f>
        <v>ETK</v>
      </c>
      <c r="C217" s="1" t="str">
        <f aca="false">SoilVeg!A217</f>
        <v>SIETK</v>
      </c>
      <c r="D217" s="0" t="n">
        <f aca="false">IF(VLOOKUP(SoilVeg!C217,LU!$A$2:$O$27,15,FALSE())=0,VLOOKUP(A217,Soil!$B$2:$R$14,8,FALSE()),0.000000000001)</f>
        <v>0</v>
      </c>
      <c r="E217" s="0" t="n">
        <f aca="false">IF(VLOOKUP(SoilVeg!C217,LU!$A$2:$O$27,15,FALSE())=0,VLOOKUP(A217,Soil!$B$2:$R$14,9,FALSE()),0.000000000001)</f>
        <v>0</v>
      </c>
      <c r="F217" s="0" t="n">
        <f aca="false">VLOOKUP(A217,Soil!$B$2:$P$17,14,FALSE())</f>
        <v>0.012</v>
      </c>
      <c r="G217" s="0" t="n">
        <f aca="false">VLOOKUP(B217,LU!$B$1:$N$51,6,FALSE())</f>
        <v>1.4</v>
      </c>
      <c r="H217" s="0" t="n">
        <f aca="false">VLOOKUP(B217,LU!$B$1:$N$51,7,FALSE())</f>
        <v>0.65</v>
      </c>
      <c r="I217" s="0" t="n">
        <f aca="false">VLOOKUP(B217,LU!$B$1:$N$51,8,FALSE())</f>
        <v>8</v>
      </c>
      <c r="J217" s="0" t="n">
        <f aca="false">VLOOKUP(A217,Soil!$B$2:$P$17,13,FALSE())</f>
        <v>0</v>
      </c>
      <c r="K217" s="0" t="n">
        <f aca="false">VLOOKUP(B217,LU!$B$1:$N$51,5,FALSE())</f>
        <v>0.35</v>
      </c>
      <c r="L217" s="0" t="n">
        <f aca="false">VLOOKUP(A217,Soil!$B$2:$P$17,15,FALSE())</f>
        <v>0</v>
      </c>
      <c r="M217" s="0" t="n">
        <f aca="false">SoilVeg!G217</f>
        <v>0</v>
      </c>
      <c r="N217" s="0" t="n">
        <f aca="false">SoilVeg!H217</f>
        <v>0</v>
      </c>
      <c r="O217" s="0" t="n">
        <f aca="false">VLOOKUP(A217,Soil!$B$2:$S$14,18,FALSE())</f>
        <v>0</v>
      </c>
    </row>
    <row r="218" customFormat="false" ht="14.25" hidden="false" customHeight="false" outlineLevel="0" collapsed="false">
      <c r="A218" s="1" t="str">
        <f aca="false">SoilVeg!B218</f>
        <v>SI</v>
      </c>
      <c r="B218" s="1" t="str">
        <f aca="false">SoilVeg!D218</f>
        <v>ETK1</v>
      </c>
      <c r="C218" s="1" t="str">
        <f aca="false">SoilVeg!A218</f>
        <v>SIETK1</v>
      </c>
      <c r="D218" s="0" t="n">
        <f aca="false">IF(VLOOKUP(SoilVeg!C218,LU!$A$2:$O$27,15,FALSE())=0,VLOOKUP(A218,Soil!$B$2:$R$14,8,FALSE()),0.000000000001)</f>
        <v>0</v>
      </c>
      <c r="E218" s="0" t="n">
        <f aca="false">IF(VLOOKUP(SoilVeg!C218,LU!$A$2:$O$27,15,FALSE())=0,VLOOKUP(A218,Soil!$B$2:$R$14,9,FALSE()),0.000000000001)</f>
        <v>0</v>
      </c>
      <c r="F218" s="0" t="n">
        <f aca="false">VLOOKUP(A218,Soil!$B$2:$P$17,14,FALSE())</f>
        <v>0.012</v>
      </c>
      <c r="G218" s="0" t="n">
        <f aca="false">VLOOKUP(B218,LU!$B$1:$N$51,6,FALSE())</f>
        <v>1</v>
      </c>
      <c r="H218" s="0" t="n">
        <f aca="false">VLOOKUP(B218,LU!$B$1:$N$51,7,FALSE())</f>
        <v>0.4</v>
      </c>
      <c r="I218" s="0" t="n">
        <f aca="false">VLOOKUP(B218,LU!$B$1:$N$51,8,FALSE())</f>
        <v>5</v>
      </c>
      <c r="J218" s="0" t="n">
        <f aca="false">VLOOKUP(A218,Soil!$B$2:$P$17,13,FALSE())</f>
        <v>0</v>
      </c>
      <c r="K218" s="0" t="n">
        <f aca="false">VLOOKUP(B218,LU!$B$1:$N$51,5,FALSE())</f>
        <v>0.15</v>
      </c>
      <c r="L218" s="0" t="n">
        <f aca="false">VLOOKUP(A218,Soil!$B$2:$P$17,15,FALSE())</f>
        <v>0</v>
      </c>
      <c r="M218" s="0" t="n">
        <f aca="false">SoilVeg!G218</f>
        <v>0</v>
      </c>
      <c r="N218" s="0" t="n">
        <f aca="false">SoilVeg!H218</f>
        <v>0</v>
      </c>
      <c r="O218" s="0" t="n">
        <f aca="false">VLOOKUP(A218,Soil!$B$2:$S$14,18,FALSE())</f>
        <v>0</v>
      </c>
    </row>
    <row r="219" customFormat="false" ht="14.25" hidden="false" customHeight="false" outlineLevel="0" collapsed="false">
      <c r="A219" s="1" t="str">
        <f aca="false">SoilVeg!B219</f>
        <v>SI</v>
      </c>
      <c r="B219" s="1" t="str">
        <f aca="false">SoilVeg!D219</f>
        <v>ETK2</v>
      </c>
      <c r="C219" s="1" t="str">
        <f aca="false">SoilVeg!A219</f>
        <v>SIETK2</v>
      </c>
      <c r="D219" s="0" t="n">
        <f aca="false">IF(VLOOKUP(SoilVeg!C219,LU!$A$2:$O$27,15,FALSE())=0,VLOOKUP(A219,Soil!$B$2:$R$14,8,FALSE()),0.000000000001)</f>
        <v>0</v>
      </c>
      <c r="E219" s="0" t="n">
        <f aca="false">IF(VLOOKUP(SoilVeg!C219,LU!$A$2:$O$27,15,FALSE())=0,VLOOKUP(A219,Soil!$B$2:$R$14,9,FALSE()),0.000000000001)</f>
        <v>0</v>
      </c>
      <c r="F219" s="0" t="n">
        <f aca="false">VLOOKUP(A219,Soil!$B$2:$P$17,14,FALSE())</f>
        <v>0.012</v>
      </c>
      <c r="G219" s="0" t="n">
        <f aca="false">VLOOKUP(B219,LU!$B$1:$N$51,6,FALSE())</f>
        <v>1.1</v>
      </c>
      <c r="H219" s="0" t="n">
        <f aca="false">VLOOKUP(B219,LU!$B$1:$N$51,7,FALSE())</f>
        <v>0.4</v>
      </c>
      <c r="I219" s="0" t="n">
        <f aca="false">VLOOKUP(B219,LU!$B$1:$N$51,8,FALSE())</f>
        <v>7</v>
      </c>
      <c r="J219" s="0" t="n">
        <f aca="false">VLOOKUP(A219,Soil!$B$2:$P$17,13,FALSE())</f>
        <v>0</v>
      </c>
      <c r="K219" s="0" t="n">
        <f aca="false">VLOOKUP(B219,LU!$B$1:$N$51,5,FALSE())</f>
        <v>0.35</v>
      </c>
      <c r="L219" s="0" t="n">
        <f aca="false">VLOOKUP(A219,Soil!$B$2:$P$17,15,FALSE())</f>
        <v>0</v>
      </c>
      <c r="M219" s="0" t="n">
        <f aca="false">SoilVeg!G219</f>
        <v>0</v>
      </c>
      <c r="N219" s="0" t="n">
        <f aca="false">SoilVeg!H219</f>
        <v>0</v>
      </c>
      <c r="O219" s="0" t="n">
        <f aca="false">VLOOKUP(A219,Soil!$B$2:$S$14,18,FALSE())</f>
        <v>0</v>
      </c>
    </row>
    <row r="220" customFormat="false" ht="14.25" hidden="false" customHeight="false" outlineLevel="0" collapsed="false">
      <c r="A220" s="1" t="str">
        <f aca="false">SoilVeg!B220</f>
        <v>SI</v>
      </c>
      <c r="B220" s="1" t="str">
        <f aca="false">SoilVeg!D220</f>
        <v>ETK3</v>
      </c>
      <c r="C220" s="1" t="str">
        <f aca="false">SoilVeg!A220</f>
        <v>SIETK3</v>
      </c>
      <c r="D220" s="0" t="n">
        <f aca="false">IF(VLOOKUP(SoilVeg!C220,LU!$A$2:$O$27,15,FALSE())=0,VLOOKUP(A220,Soil!$B$2:$R$14,8,FALSE()),0.000000000001)</f>
        <v>0</v>
      </c>
      <c r="E220" s="0" t="n">
        <f aca="false">IF(VLOOKUP(SoilVeg!C220,LU!$A$2:$O$27,15,FALSE())=0,VLOOKUP(A220,Soil!$B$2:$R$14,9,FALSE()),0.000000000001)</f>
        <v>0</v>
      </c>
      <c r="F220" s="0" t="n">
        <f aca="false">VLOOKUP(A220,Soil!$B$2:$P$17,14,FALSE())</f>
        <v>0.012</v>
      </c>
      <c r="G220" s="0" t="n">
        <f aca="false">VLOOKUP(B220,LU!$B$1:$N$51,6,FALSE())</f>
        <v>1.35454545455</v>
      </c>
      <c r="H220" s="0" t="n">
        <f aca="false">VLOOKUP(B220,LU!$B$1:$N$51,7,FALSE())</f>
        <v>0.62272727273</v>
      </c>
      <c r="I220" s="0" t="n">
        <f aca="false">VLOOKUP(B220,LU!$B$1:$N$51,8,FALSE())</f>
        <v>10</v>
      </c>
      <c r="J220" s="0" t="n">
        <f aca="false">VLOOKUP(A220,Soil!$B$2:$P$17,13,FALSE())</f>
        <v>0</v>
      </c>
      <c r="K220" s="0" t="n">
        <f aca="false">VLOOKUP(B220,LU!$B$1:$N$51,5,FALSE())</f>
        <v>0.4</v>
      </c>
      <c r="L220" s="0" t="n">
        <f aca="false">VLOOKUP(A220,Soil!$B$2:$P$17,15,FALSE())</f>
        <v>0</v>
      </c>
      <c r="M220" s="0" t="n">
        <f aca="false">SoilVeg!G220</f>
        <v>0</v>
      </c>
      <c r="N220" s="0" t="n">
        <f aca="false">SoilVeg!H220</f>
        <v>0</v>
      </c>
      <c r="O220" s="0" t="n">
        <f aca="false">VLOOKUP(A220,Soil!$B$2:$S$14,18,FALSE())</f>
        <v>0</v>
      </c>
    </row>
    <row r="221" customFormat="false" ht="14.25" hidden="false" customHeight="false" outlineLevel="0" collapsed="false">
      <c r="A221" s="1" t="str">
        <f aca="false">SoilVeg!B221</f>
        <v>SI</v>
      </c>
      <c r="B221" s="1" t="str">
        <f aca="false">SoilVeg!D221</f>
        <v>VT</v>
      </c>
      <c r="C221" s="1" t="str">
        <f aca="false">SoilVeg!A221</f>
        <v>SIVT</v>
      </c>
      <c r="D221" s="0" t="n">
        <f aca="false">IF(VLOOKUP(SoilVeg!C221,LU!$A$2:$O$27,15,FALSE())=0,VLOOKUP(A221,Soil!$B$2:$R$14,8,FALSE()),0.000000000001)</f>
        <v>1E-012</v>
      </c>
      <c r="E221" s="0" t="n">
        <f aca="false">IF(VLOOKUP(SoilVeg!C221,LU!$A$2:$O$27,15,FALSE())=0,VLOOKUP(A221,Soil!$B$2:$R$14,9,FALSE()),0.000000000001)</f>
        <v>1E-012</v>
      </c>
      <c r="F221" s="0" t="n">
        <f aca="false">VLOOKUP(A221,Soil!$B$2:$P$17,14,FALSE())</f>
        <v>0.012</v>
      </c>
      <c r="G221" s="0" t="n">
        <f aca="false">VLOOKUP(B221,LU!$B$1:$N$51,6,FALSE())</f>
        <v>0</v>
      </c>
      <c r="H221" s="0" t="n">
        <f aca="false">VLOOKUP(B221,LU!$B$1:$N$51,7,FALSE())</f>
        <v>0</v>
      </c>
      <c r="I221" s="0" t="n">
        <f aca="false">VLOOKUP(B221,LU!$B$1:$N$51,8,FALSE())</f>
        <v>0</v>
      </c>
      <c r="J221" s="0" t="n">
        <f aca="false">VLOOKUP(A221,Soil!$B$2:$P$17,13,FALSE())</f>
        <v>0</v>
      </c>
      <c r="K221" s="0" t="n">
        <f aca="false">VLOOKUP(B221,LU!$B$1:$N$51,5,FALSE())</f>
        <v>0.03</v>
      </c>
      <c r="L221" s="0" t="n">
        <f aca="false">VLOOKUP(A221,Soil!$B$2:$P$17,15,FALSE())</f>
        <v>0</v>
      </c>
      <c r="M221" s="0" t="n">
        <f aca="false">SoilVeg!G221</f>
        <v>100</v>
      </c>
      <c r="N221" s="0" t="n">
        <f aca="false">SoilVeg!H221</f>
        <v>1</v>
      </c>
      <c r="O221" s="0" t="n">
        <f aca="false">VLOOKUP(A221,Soil!$B$2:$S$14,18,FALSE())</f>
        <v>0</v>
      </c>
    </row>
    <row r="222" customFormat="false" ht="14.25" hidden="false" customHeight="false" outlineLevel="0" collapsed="false">
      <c r="A222" s="1" t="str">
        <f aca="false">SoilVeg!B222</f>
        <v>SI</v>
      </c>
      <c r="B222" s="1" t="str">
        <f aca="false">SoilVeg!D222</f>
        <v>VP</v>
      </c>
      <c r="C222" s="1" t="str">
        <f aca="false">SoilVeg!A222</f>
        <v>SIVP</v>
      </c>
      <c r="D222" s="0" t="n">
        <f aca="false">IF(VLOOKUP(SoilVeg!C222,LU!$A$2:$O$27,15,FALSE())=0,VLOOKUP(A222,Soil!$B$2:$R$14,8,FALSE()),0.000000000001)</f>
        <v>1E-012</v>
      </c>
      <c r="E222" s="0" t="n">
        <f aca="false">IF(VLOOKUP(SoilVeg!C222,LU!$A$2:$O$27,15,FALSE())=0,VLOOKUP(A222,Soil!$B$2:$R$14,9,FALSE()),0.000000000001)</f>
        <v>1E-012</v>
      </c>
      <c r="F222" s="0" t="n">
        <f aca="false">VLOOKUP(A222,Soil!$B$2:$P$17,14,FALSE())</f>
        <v>0.012</v>
      </c>
      <c r="G222" s="0" t="n">
        <f aca="false">VLOOKUP(B222,LU!$B$1:$N$51,6,FALSE())</f>
        <v>0</v>
      </c>
      <c r="H222" s="0" t="n">
        <f aca="false">VLOOKUP(B222,LU!$B$1:$N$51,7,FALSE())</f>
        <v>0</v>
      </c>
      <c r="I222" s="0" t="n">
        <f aca="false">VLOOKUP(B222,LU!$B$1:$N$51,8,FALSE())</f>
        <v>0</v>
      </c>
      <c r="J222" s="0" t="n">
        <f aca="false">VLOOKUP(A222,Soil!$B$2:$P$17,13,FALSE())</f>
        <v>0</v>
      </c>
      <c r="K222" s="0" t="n">
        <f aca="false">VLOOKUP(B222,LU!$B$1:$N$51,5,FALSE())</f>
        <v>0.01</v>
      </c>
      <c r="L222" s="0" t="n">
        <f aca="false">VLOOKUP(A222,Soil!$B$2:$P$17,15,FALSE())</f>
        <v>0</v>
      </c>
      <c r="M222" s="0" t="n">
        <f aca="false">SoilVeg!G222</f>
        <v>100</v>
      </c>
      <c r="N222" s="0" t="n">
        <f aca="false">SoilVeg!H222</f>
        <v>1</v>
      </c>
      <c r="O222" s="0" t="n">
        <f aca="false">VLOOKUP(A222,Soil!$B$2:$S$14,18,FALSE())</f>
        <v>0</v>
      </c>
    </row>
    <row r="223" customFormat="false" ht="14.25" hidden="false" customHeight="false" outlineLevel="0" collapsed="false">
      <c r="A223" s="1" t="str">
        <f aca="false">SoilVeg!B223</f>
        <v>SI</v>
      </c>
      <c r="B223" s="1" t="str">
        <f aca="false">SoilVeg!D223</f>
        <v>TPT</v>
      </c>
      <c r="C223" s="1" t="str">
        <f aca="false">SoilVeg!A223</f>
        <v>SITPT</v>
      </c>
      <c r="D223" s="0" t="n">
        <f aca="false">IF(VLOOKUP(SoilVeg!C223,LU!$A$2:$O$27,15,FALSE())=0,VLOOKUP(A223,Soil!$B$2:$R$14,8,FALSE()),0.000000000001)</f>
        <v>0</v>
      </c>
      <c r="E223" s="0" t="n">
        <f aca="false">IF(VLOOKUP(SoilVeg!C223,LU!$A$2:$O$27,15,FALSE())=0,VLOOKUP(A223,Soil!$B$2:$R$14,9,FALSE()),0.000000000001)</f>
        <v>0</v>
      </c>
      <c r="F223" s="0" t="n">
        <f aca="false">VLOOKUP(A223,Soil!$B$2:$P$17,14,FALSE())</f>
        <v>0.012</v>
      </c>
      <c r="G223" s="0" t="n">
        <f aca="false">VLOOKUP(B223,LU!$B$1:$N$51,6,FALSE())</f>
        <v>1.1</v>
      </c>
      <c r="H223" s="0" t="n">
        <f aca="false">VLOOKUP(B223,LU!$B$1:$N$51,7,FALSE())</f>
        <v>0.4</v>
      </c>
      <c r="I223" s="0" t="n">
        <f aca="false">VLOOKUP(B223,LU!$B$1:$N$51,8,FALSE())</f>
        <v>7</v>
      </c>
      <c r="J223" s="0" t="n">
        <f aca="false">VLOOKUP(A223,Soil!$B$2:$P$17,13,FALSE())</f>
        <v>0</v>
      </c>
      <c r="K223" s="0" t="n">
        <f aca="false">VLOOKUP(B223,LU!$B$1:$N$51,5,FALSE())</f>
        <v>0.275</v>
      </c>
      <c r="L223" s="0" t="n">
        <f aca="false">VLOOKUP(A223,Soil!$B$2:$P$17,15,FALSE())</f>
        <v>0</v>
      </c>
      <c r="M223" s="0" t="n">
        <f aca="false">SoilVeg!G223</f>
        <v>0</v>
      </c>
      <c r="N223" s="0" t="n">
        <f aca="false">SoilVeg!H223</f>
        <v>0</v>
      </c>
      <c r="O223" s="0" t="n">
        <f aca="false">VLOOKUP(A223,Soil!$B$2:$S$14,18,FALSE())</f>
        <v>0</v>
      </c>
    </row>
    <row r="224" customFormat="false" ht="14.25" hidden="false" customHeight="false" outlineLevel="0" collapsed="false">
      <c r="A224" s="1" t="str">
        <f aca="false">SoilVeg!B224</f>
        <v>SI</v>
      </c>
      <c r="B224" s="1" t="str">
        <f aca="false">SoilVeg!D224</f>
        <v>VPT</v>
      </c>
      <c r="C224" s="1" t="str">
        <f aca="false">SoilVeg!A224</f>
        <v>SIVPT</v>
      </c>
      <c r="D224" s="0" t="n">
        <f aca="false">IF(VLOOKUP(SoilVeg!C224,LU!$A$2:$O$27,15,FALSE())=0,VLOOKUP(A224,Soil!$B$2:$R$14,8,FALSE()),0.000000000001)</f>
        <v>1E-012</v>
      </c>
      <c r="E224" s="0" t="n">
        <f aca="false">IF(VLOOKUP(SoilVeg!C224,LU!$A$2:$O$27,15,FALSE())=0,VLOOKUP(A224,Soil!$B$2:$R$14,9,FALSE()),0.000000000001)</f>
        <v>1E-012</v>
      </c>
      <c r="F224" s="0" t="n">
        <f aca="false">VLOOKUP(A224,Soil!$B$2:$P$17,14,FALSE())</f>
        <v>0.012</v>
      </c>
      <c r="G224" s="0" t="n">
        <f aca="false">VLOOKUP(B224,LU!$B$1:$N$51,6,FALSE())</f>
        <v>0</v>
      </c>
      <c r="H224" s="0" t="n">
        <f aca="false">VLOOKUP(B224,LU!$B$1:$N$51,7,FALSE())</f>
        <v>0</v>
      </c>
      <c r="I224" s="0" t="n">
        <f aca="false">VLOOKUP(B224,LU!$B$1:$N$51,8,FALSE())</f>
        <v>150</v>
      </c>
      <c r="J224" s="0" t="n">
        <f aca="false">VLOOKUP(A224,Soil!$B$2:$P$17,13,FALSE())</f>
        <v>0</v>
      </c>
      <c r="K224" s="0" t="n">
        <f aca="false">VLOOKUP(B224,LU!$B$1:$N$51,5,FALSE())</f>
        <v>0.01</v>
      </c>
      <c r="L224" s="0" t="n">
        <f aca="false">VLOOKUP(A224,Soil!$B$2:$P$17,15,FALSE())</f>
        <v>0</v>
      </c>
      <c r="M224" s="0" t="n">
        <f aca="false">SoilVeg!G224</f>
        <v>100</v>
      </c>
      <c r="N224" s="0" t="n">
        <f aca="false">SoilVeg!H224</f>
        <v>1</v>
      </c>
      <c r="O224" s="0" t="n">
        <f aca="false">VLOOKUP(A224,Soil!$B$2:$S$14,18,FALSE())</f>
        <v>0</v>
      </c>
    </row>
    <row r="225" customFormat="false" ht="14.25" hidden="false" customHeight="false" outlineLevel="0" collapsed="false">
      <c r="A225" s="1" t="str">
        <f aca="false">SoilVeg!B225</f>
        <v>SI</v>
      </c>
      <c r="B225" s="1" t="str">
        <f aca="false">SoilVeg!D225</f>
        <v>MOK</v>
      </c>
      <c r="C225" s="1" t="str">
        <f aca="false">SoilVeg!A225</f>
        <v>SIMOK</v>
      </c>
      <c r="D225" s="0" t="n">
        <f aca="false">IF(VLOOKUP(SoilVeg!C225,LU!$A$2:$O$27,15,FALSE())=0,VLOOKUP(A225,Soil!$B$2:$R$14,8,FALSE()),0.000000000001)</f>
        <v>0</v>
      </c>
      <c r="E225" s="0" t="n">
        <f aca="false">IF(VLOOKUP(SoilVeg!C225,LU!$A$2:$O$27,15,FALSE())=0,VLOOKUP(A225,Soil!$B$2:$R$14,9,FALSE()),0.000000000001)</f>
        <v>0</v>
      </c>
      <c r="F225" s="0" t="n">
        <f aca="false">VLOOKUP(A225,Soil!$B$2:$P$17,14,FALSE())</f>
        <v>0.012</v>
      </c>
      <c r="G225" s="0" t="n">
        <f aca="false">VLOOKUP(B225,LU!$B$1:$N$51,6,FALSE())</f>
        <v>1.35454545455</v>
      </c>
      <c r="H225" s="0" t="n">
        <f aca="false">VLOOKUP(B225,LU!$B$1:$N$51,7,FALSE())</f>
        <v>0.62272727273</v>
      </c>
      <c r="I225" s="0" t="n">
        <f aca="false">VLOOKUP(B225,LU!$B$1:$N$51,8,FALSE())</f>
        <v>10</v>
      </c>
      <c r="J225" s="0" t="n">
        <f aca="false">VLOOKUP(A225,Soil!$B$2:$P$17,13,FALSE())</f>
        <v>0</v>
      </c>
      <c r="K225" s="0" t="n">
        <f aca="false">VLOOKUP(B225,LU!$B$1:$N$51,5,FALSE())</f>
        <v>0.4</v>
      </c>
      <c r="L225" s="0" t="n">
        <f aca="false">VLOOKUP(A225,Soil!$B$2:$P$17,15,FALSE())</f>
        <v>0</v>
      </c>
      <c r="M225" s="0" t="n">
        <f aca="false">SoilVeg!G225</f>
        <v>0</v>
      </c>
      <c r="N225" s="0" t="n">
        <f aca="false">SoilVeg!H225</f>
        <v>0</v>
      </c>
      <c r="O225" s="0" t="n">
        <f aca="false">VLOOKUP(A225,Soil!$B$2:$S$14,18,FALSE())</f>
        <v>0</v>
      </c>
    </row>
    <row r="226" customFormat="false" ht="14.25" hidden="false" customHeight="false" outlineLevel="0" collapsed="false">
      <c r="A226" s="1" t="str">
        <f aca="false">SoilVeg!B226</f>
        <v>SI</v>
      </c>
      <c r="B226" s="1" t="str">
        <f aca="false">SoilVeg!D226</f>
        <v>RET</v>
      </c>
      <c r="C226" s="1" t="str">
        <f aca="false">SoilVeg!A226</f>
        <v>SIRET</v>
      </c>
      <c r="D226" s="0" t="n">
        <f aca="false">IF(VLOOKUP(SoilVeg!C226,LU!$A$2:$O$27,15,FALSE())=0,VLOOKUP(A226,Soil!$B$2:$R$14,8,FALSE()),0.000000000001)</f>
        <v>0</v>
      </c>
      <c r="E226" s="0" t="n">
        <f aca="false">IF(VLOOKUP(SoilVeg!C226,LU!$A$2:$O$27,15,FALSE())=0,VLOOKUP(A226,Soil!$B$2:$R$14,9,FALSE()),0.000000000001)</f>
        <v>0</v>
      </c>
      <c r="F226" s="0" t="n">
        <f aca="false">VLOOKUP(A226,Soil!$B$2:$P$17,14,FALSE())</f>
        <v>0.012</v>
      </c>
      <c r="G226" s="0" t="n">
        <f aca="false">VLOOKUP(B226,LU!$B$1:$N$51,6,FALSE())</f>
        <v>1.1</v>
      </c>
      <c r="H226" s="0" t="n">
        <f aca="false">VLOOKUP(B226,LU!$B$1:$N$51,7,FALSE())</f>
        <v>0.4</v>
      </c>
      <c r="I226" s="0" t="n">
        <f aca="false">VLOOKUP(B226,LU!$B$1:$N$51,8,FALSE())</f>
        <v>150</v>
      </c>
      <c r="J226" s="0" t="n">
        <f aca="false">VLOOKUP(A226,Soil!$B$2:$P$17,13,FALSE())</f>
        <v>0</v>
      </c>
      <c r="K226" s="0" t="n">
        <f aca="false">VLOOKUP(B226,LU!$B$1:$N$51,5,FALSE())</f>
        <v>0.275</v>
      </c>
      <c r="L226" s="0" t="n">
        <f aca="false">VLOOKUP(A226,Soil!$B$2:$P$17,15,FALSE())</f>
        <v>0</v>
      </c>
      <c r="M226" s="0" t="n">
        <f aca="false">SoilVeg!G226</f>
        <v>0</v>
      </c>
      <c r="N226" s="0" t="n">
        <f aca="false">SoilVeg!H226</f>
        <v>0</v>
      </c>
      <c r="O226" s="0" t="n">
        <f aca="false">VLOOKUP(A226,Soil!$B$2:$S$14,18,FALSE())</f>
        <v>0</v>
      </c>
    </row>
    <row r="227" customFormat="false" ht="14.25" hidden="false" customHeight="false" outlineLevel="0" collapsed="false">
      <c r="A227" s="1" t="str">
        <f aca="false">SoilVeg!B227</f>
        <v>SIL</v>
      </c>
      <c r="B227" s="1" t="str">
        <f aca="false">SoilVeg!D227</f>
        <v>OP</v>
      </c>
      <c r="C227" s="1" t="str">
        <f aca="false">SoilVeg!A227</f>
        <v>SILOP</v>
      </c>
      <c r="D227" s="0" t="n">
        <f aca="false">IF(VLOOKUP(SoilVeg!C227,LU!$A$2:$O$27,15,FALSE())=0,VLOOKUP(A227,Soil!$B$2:$R$14,8,FALSE()),0.000000000001)</f>
        <v>2.29249907407408E-006</v>
      </c>
      <c r="E227" s="0" t="n">
        <f aca="false">IF(VLOOKUP(SoilVeg!C227,LU!$A$2:$O$27,15,FALSE())=0,VLOOKUP(A227,Soil!$B$2:$R$14,9,FALSE()),0.000000000001)</f>
        <v>0.00034503464971669</v>
      </c>
      <c r="F227" s="0" t="n">
        <f aca="false">VLOOKUP(A227,Soil!$B$2:$P$17,14,FALSE())</f>
        <v>0.012</v>
      </c>
      <c r="G227" s="0" t="n">
        <f aca="false">VLOOKUP(B227,LU!$B$1:$N$51,6,FALSE())</f>
        <v>0.16</v>
      </c>
      <c r="H227" s="0" t="n">
        <f aca="false">VLOOKUP(B227,LU!$B$1:$N$51,7,FALSE())</f>
        <v>0.13</v>
      </c>
      <c r="I227" s="0" t="n">
        <f aca="false">VLOOKUP(B227,LU!$B$1:$N$51,8,FALSE())</f>
        <v>5</v>
      </c>
      <c r="J227" s="0" t="n">
        <f aca="false">VLOOKUP(A227,Soil!$B$2:$P$17,13,FALSE())</f>
        <v>1.7385</v>
      </c>
      <c r="K227" s="0" t="n">
        <f aca="false">VLOOKUP(B227,LU!$B$1:$N$51,5,FALSE())</f>
        <v>0.075</v>
      </c>
      <c r="L227" s="0" t="n">
        <f aca="false">VLOOKUP(A227,Soil!$B$2:$P$17,15,FALSE())</f>
        <v>0.5613</v>
      </c>
      <c r="M227" s="0" t="n">
        <f aca="false">SoilVeg!G227</f>
        <v>9.7</v>
      </c>
      <c r="N227" s="0" t="n">
        <f aca="false">SoilVeg!H227</f>
        <v>0.248</v>
      </c>
      <c r="O227" s="0" t="n">
        <f aca="false">VLOOKUP(A227,Soil!$B$2:$S$14,18,FALSE())</f>
        <v>0.02</v>
      </c>
    </row>
    <row r="228" customFormat="false" ht="14.25" hidden="false" customHeight="false" outlineLevel="0" collapsed="false">
      <c r="A228" s="1" t="str">
        <f aca="false">SoilVeg!B228</f>
        <v>SIL</v>
      </c>
      <c r="B228" s="1" t="str">
        <f aca="false">SoilVeg!D228</f>
        <v>OPTP</v>
      </c>
      <c r="C228" s="1" t="str">
        <f aca="false">SoilVeg!A228</f>
        <v>SILOPTP</v>
      </c>
      <c r="D228" s="0" t="n">
        <f aca="false">IF(VLOOKUP(SoilVeg!C228,LU!$A$2:$O$27,15,FALSE())=0,VLOOKUP(A228,Soil!$B$2:$R$14,8,FALSE()),0.000000000001)</f>
        <v>2.29249907407408E-006</v>
      </c>
      <c r="E228" s="0" t="n">
        <f aca="false">IF(VLOOKUP(SoilVeg!C228,LU!$A$2:$O$27,15,FALSE())=0,VLOOKUP(A228,Soil!$B$2:$R$14,9,FALSE()),0.000000000001)</f>
        <v>0.00034503464971669</v>
      </c>
      <c r="F228" s="0" t="n">
        <f aca="false">VLOOKUP(A228,Soil!$B$2:$P$17,14,FALSE())</f>
        <v>0.012</v>
      </c>
      <c r="G228" s="0" t="n">
        <f aca="false">VLOOKUP(B228,LU!$B$1:$N$51,6,FALSE())</f>
        <v>1.1</v>
      </c>
      <c r="H228" s="0" t="n">
        <f aca="false">VLOOKUP(B228,LU!$B$1:$N$51,7,FALSE())</f>
        <v>0.4</v>
      </c>
      <c r="I228" s="0" t="n">
        <f aca="false">VLOOKUP(B228,LU!$B$1:$N$51,8,FALSE())</f>
        <v>7</v>
      </c>
      <c r="J228" s="0" t="n">
        <f aca="false">VLOOKUP(A228,Soil!$B$2:$P$17,13,FALSE())</f>
        <v>1.7385</v>
      </c>
      <c r="K228" s="0" t="n">
        <f aca="false">VLOOKUP(B228,LU!$B$1:$N$51,5,FALSE())</f>
        <v>0.275</v>
      </c>
      <c r="L228" s="0" t="n">
        <f aca="false">VLOOKUP(A228,Soil!$B$2:$P$17,15,FALSE())</f>
        <v>0.5613</v>
      </c>
      <c r="M228" s="0" t="n">
        <f aca="false">SoilVeg!G228</f>
        <v>19.4</v>
      </c>
      <c r="N228" s="0" t="n">
        <f aca="false">SoilVeg!H228</f>
        <v>0.248</v>
      </c>
      <c r="O228" s="0" t="n">
        <f aca="false">VLOOKUP(A228,Soil!$B$2:$S$14,18,FALSE())</f>
        <v>0.02</v>
      </c>
    </row>
    <row r="229" customFormat="false" ht="14.25" hidden="false" customHeight="false" outlineLevel="0" collapsed="false">
      <c r="A229" s="1" t="str">
        <f aca="false">SoilVeg!B229</f>
        <v>SIL</v>
      </c>
      <c r="B229" s="1" t="str">
        <f aca="false">SoilVeg!D229</f>
        <v>OPSR</v>
      </c>
      <c r="C229" s="1" t="str">
        <f aca="false">SoilVeg!A229</f>
        <v>SILOPSR</v>
      </c>
      <c r="D229" s="0" t="n">
        <f aca="false">IF(VLOOKUP(SoilVeg!C229,LU!$A$2:$O$27,15,FALSE())=0,VLOOKUP(A229,Soil!$B$2:$R$14,8,FALSE()),0.000000000001)</f>
        <v>2.29249907407408E-006</v>
      </c>
      <c r="E229" s="0" t="n">
        <f aca="false">IF(VLOOKUP(SoilVeg!C229,LU!$A$2:$O$27,15,FALSE())=0,VLOOKUP(A229,Soil!$B$2:$R$14,9,FALSE()),0.000000000001)</f>
        <v>0.00034503464971669</v>
      </c>
      <c r="F229" s="0" t="n">
        <f aca="false">VLOOKUP(A229,Soil!$B$2:$P$17,14,FALSE())</f>
        <v>0.012</v>
      </c>
      <c r="G229" s="0" t="n">
        <f aca="false">VLOOKUP(B229,LU!$B$1:$N$51,6,FALSE())</f>
        <v>0.26</v>
      </c>
      <c r="H229" s="0" t="n">
        <f aca="false">VLOOKUP(B229,LU!$B$1:$N$51,7,FALSE())</f>
        <v>0.25</v>
      </c>
      <c r="I229" s="0" t="n">
        <f aca="false">VLOOKUP(B229,LU!$B$1:$N$51,8,FALSE())</f>
        <v>4</v>
      </c>
      <c r="J229" s="0" t="n">
        <f aca="false">VLOOKUP(A229,Soil!$B$2:$P$17,13,FALSE())</f>
        <v>1.7385</v>
      </c>
      <c r="K229" s="0" t="n">
        <f aca="false">VLOOKUP(B229,LU!$B$1:$N$51,5,FALSE())</f>
        <v>0.06</v>
      </c>
      <c r="L229" s="0" t="n">
        <f aca="false">VLOOKUP(A229,Soil!$B$2:$P$17,15,FALSE())</f>
        <v>0.5613</v>
      </c>
      <c r="M229" s="0" t="n">
        <f aca="false">SoilVeg!G229</f>
        <v>7.76</v>
      </c>
      <c r="N229" s="0" t="n">
        <f aca="false">SoilVeg!H229</f>
        <v>0.248</v>
      </c>
      <c r="O229" s="0" t="n">
        <f aca="false">VLOOKUP(A229,Soil!$B$2:$S$14,18,FALSE())</f>
        <v>0.02</v>
      </c>
    </row>
    <row r="230" customFormat="false" ht="14.25" hidden="false" customHeight="false" outlineLevel="0" collapsed="false">
      <c r="A230" s="1" t="str">
        <f aca="false">SoilVeg!B230</f>
        <v>SIL</v>
      </c>
      <c r="B230" s="1" t="str">
        <f aca="false">SoilVeg!D230</f>
        <v>OPUR</v>
      </c>
      <c r="C230" s="1" t="str">
        <f aca="false">SoilVeg!A230</f>
        <v>SILOPUR</v>
      </c>
      <c r="D230" s="0" t="n">
        <f aca="false">IF(VLOOKUP(SoilVeg!C230,LU!$A$2:$O$27,15,FALSE())=0,VLOOKUP(A230,Soil!$B$2:$R$14,8,FALSE()),0.000000000001)</f>
        <v>2.29249907407408E-006</v>
      </c>
      <c r="E230" s="0" t="n">
        <f aca="false">IF(VLOOKUP(SoilVeg!C230,LU!$A$2:$O$27,15,FALSE())=0,VLOOKUP(A230,Soil!$B$2:$R$14,9,FALSE()),0.000000000001)</f>
        <v>0.00034503464971669</v>
      </c>
      <c r="F230" s="0" t="n">
        <f aca="false">VLOOKUP(A230,Soil!$B$2:$P$17,14,FALSE())</f>
        <v>0.012</v>
      </c>
      <c r="G230" s="0" t="n">
        <f aca="false">VLOOKUP(B230,LU!$B$1:$N$51,6,FALSE())</f>
        <v>0.4</v>
      </c>
      <c r="H230" s="0" t="n">
        <f aca="false">VLOOKUP(B230,LU!$B$1:$N$51,7,FALSE())</f>
        <v>0.3</v>
      </c>
      <c r="I230" s="0" t="n">
        <f aca="false">VLOOKUP(B230,LU!$B$1:$N$51,8,FALSE())</f>
        <v>6</v>
      </c>
      <c r="J230" s="0" t="n">
        <f aca="false">VLOOKUP(A230,Soil!$B$2:$P$17,13,FALSE())</f>
        <v>1.7385</v>
      </c>
      <c r="K230" s="0" t="n">
        <f aca="false">VLOOKUP(B230,LU!$B$1:$N$51,5,FALSE())</f>
        <v>0.1</v>
      </c>
      <c r="L230" s="0" t="n">
        <f aca="false">VLOOKUP(A230,Soil!$B$2:$P$17,15,FALSE())</f>
        <v>0.5613</v>
      </c>
      <c r="M230" s="0" t="n">
        <f aca="false">SoilVeg!G230</f>
        <v>9.7</v>
      </c>
      <c r="N230" s="0" t="n">
        <f aca="false">SoilVeg!H230</f>
        <v>0.248</v>
      </c>
      <c r="O230" s="0" t="n">
        <f aca="false">VLOOKUP(A230,Soil!$B$2:$S$14,18,FALSE())</f>
        <v>0.02</v>
      </c>
    </row>
    <row r="231" customFormat="false" ht="14.25" hidden="false" customHeight="false" outlineLevel="0" collapsed="false">
      <c r="A231" s="1" t="str">
        <f aca="false">SoilVeg!B231</f>
        <v>SIL</v>
      </c>
      <c r="B231" s="1" t="str">
        <f aca="false">SoilVeg!D231</f>
        <v>OPU</v>
      </c>
      <c r="C231" s="1" t="str">
        <f aca="false">SoilVeg!A231</f>
        <v>SILOPU</v>
      </c>
      <c r="D231" s="0" t="n">
        <f aca="false">IF(VLOOKUP(SoilVeg!C231,LU!$A$2:$O$27,15,FALSE())=0,VLOOKUP(A231,Soil!$B$2:$R$14,8,FALSE()),0.000000000001)</f>
        <v>2.29249907407408E-006</v>
      </c>
      <c r="E231" s="0" t="n">
        <f aca="false">IF(VLOOKUP(SoilVeg!C231,LU!$A$2:$O$27,15,FALSE())=0,VLOOKUP(A231,Soil!$B$2:$R$14,9,FALSE()),0.000000000001)</f>
        <v>0.00034503464971669</v>
      </c>
      <c r="F231" s="0" t="n">
        <f aca="false">VLOOKUP(A231,Soil!$B$2:$P$17,14,FALSE())</f>
        <v>0.012</v>
      </c>
      <c r="G231" s="0" t="n">
        <f aca="false">VLOOKUP(B231,LU!$B$1:$N$51,6,FALSE())</f>
        <v>0</v>
      </c>
      <c r="H231" s="0" t="n">
        <f aca="false">VLOOKUP(B231,LU!$B$1:$N$51,7,FALSE())</f>
        <v>0</v>
      </c>
      <c r="I231" s="0" t="n">
        <f aca="false">VLOOKUP(B231,LU!$B$1:$N$51,8,FALSE())</f>
        <v>3.5</v>
      </c>
      <c r="J231" s="0" t="n">
        <f aca="false">VLOOKUP(A231,Soil!$B$2:$P$17,13,FALSE())</f>
        <v>1.7385</v>
      </c>
      <c r="K231" s="0" t="n">
        <f aca="false">VLOOKUP(B231,LU!$B$1:$N$51,5,FALSE())</f>
        <v>0.03</v>
      </c>
      <c r="L231" s="0" t="n">
        <f aca="false">VLOOKUP(A231,Soil!$B$2:$P$17,15,FALSE())</f>
        <v>0.5613</v>
      </c>
      <c r="M231" s="0" t="n">
        <f aca="false">SoilVeg!G231</f>
        <v>6.46666666666667</v>
      </c>
      <c r="N231" s="0" t="n">
        <f aca="false">SoilVeg!H231</f>
        <v>0.248</v>
      </c>
      <c r="O231" s="0" t="n">
        <f aca="false">VLOOKUP(A231,Soil!$B$2:$S$14,18,FALSE())</f>
        <v>0.02</v>
      </c>
    </row>
    <row r="232" customFormat="false" ht="14.25" hidden="false" customHeight="false" outlineLevel="0" collapsed="false">
      <c r="A232" s="1" t="str">
        <f aca="false">SoilVeg!B232</f>
        <v>SIL</v>
      </c>
      <c r="B232" s="1" t="str">
        <f aca="false">SoilVeg!D232</f>
        <v>TP</v>
      </c>
      <c r="C232" s="1" t="str">
        <f aca="false">SoilVeg!A232</f>
        <v>SILTP</v>
      </c>
      <c r="D232" s="0" t="n">
        <f aca="false">IF(VLOOKUP(SoilVeg!C232,LU!$A$2:$O$27,15,FALSE())=0,VLOOKUP(A232,Soil!$B$2:$R$14,8,FALSE()),0.000000000001)</f>
        <v>2.29249907407408E-006</v>
      </c>
      <c r="E232" s="0" t="n">
        <f aca="false">IF(VLOOKUP(SoilVeg!C232,LU!$A$2:$O$27,15,FALSE())=0,VLOOKUP(A232,Soil!$B$2:$R$14,9,FALSE()),0.000000000001)</f>
        <v>0.00034503464971669</v>
      </c>
      <c r="F232" s="0" t="n">
        <f aca="false">VLOOKUP(A232,Soil!$B$2:$P$17,14,FALSE())</f>
        <v>0.012</v>
      </c>
      <c r="G232" s="0" t="n">
        <f aca="false">VLOOKUP(B232,LU!$B$1:$N$51,6,FALSE())</f>
        <v>1.1</v>
      </c>
      <c r="H232" s="0" t="n">
        <f aca="false">VLOOKUP(B232,LU!$B$1:$N$51,7,FALSE())</f>
        <v>0.4</v>
      </c>
      <c r="I232" s="0" t="n">
        <f aca="false">VLOOKUP(B232,LU!$B$1:$N$51,8,FALSE())</f>
        <v>7</v>
      </c>
      <c r="J232" s="0" t="n">
        <f aca="false">VLOOKUP(A232,Soil!$B$2:$P$17,13,FALSE())</f>
        <v>1.7385</v>
      </c>
      <c r="K232" s="0" t="n">
        <f aca="false">VLOOKUP(B232,LU!$B$1:$N$51,5,FALSE())</f>
        <v>0.275</v>
      </c>
      <c r="L232" s="0" t="n">
        <f aca="false">VLOOKUP(A232,Soil!$B$2:$P$17,15,FALSE())</f>
        <v>0.5613</v>
      </c>
      <c r="M232" s="0" t="n">
        <f aca="false">SoilVeg!G232</f>
        <v>19.4</v>
      </c>
      <c r="N232" s="0" t="n">
        <f aca="false">SoilVeg!H232</f>
        <v>0.248</v>
      </c>
      <c r="O232" s="0" t="n">
        <f aca="false">VLOOKUP(A232,Soil!$B$2:$S$14,18,FALSE())</f>
        <v>0.02</v>
      </c>
    </row>
    <row r="233" customFormat="false" ht="14.25" hidden="false" customHeight="false" outlineLevel="0" collapsed="false">
      <c r="A233" s="1" t="str">
        <f aca="false">SoilVeg!B233</f>
        <v>SIL</v>
      </c>
      <c r="B233" s="1" t="str">
        <f aca="false">SoilVeg!D233</f>
        <v>LP</v>
      </c>
      <c r="C233" s="1" t="str">
        <f aca="false">SoilVeg!A233</f>
        <v>SILLP</v>
      </c>
      <c r="D233" s="0" t="n">
        <f aca="false">IF(VLOOKUP(SoilVeg!C233,LU!$A$2:$O$27,15,FALSE())=0,VLOOKUP(A233,Soil!$B$2:$R$14,8,FALSE()),0.000000000001)</f>
        <v>2.29249907407408E-006</v>
      </c>
      <c r="E233" s="0" t="n">
        <f aca="false">IF(VLOOKUP(SoilVeg!C233,LU!$A$2:$O$27,15,FALSE())=0,VLOOKUP(A233,Soil!$B$2:$R$14,9,FALSE()),0.000000000001)</f>
        <v>0.00034503464971669</v>
      </c>
      <c r="F233" s="0" t="n">
        <f aca="false">VLOOKUP(A233,Soil!$B$2:$P$17,14,FALSE())</f>
        <v>0.012</v>
      </c>
      <c r="G233" s="0" t="n">
        <f aca="false">VLOOKUP(B233,LU!$B$1:$N$51,6,FALSE())</f>
        <v>3</v>
      </c>
      <c r="H233" s="0" t="n">
        <f aca="false">VLOOKUP(B233,LU!$B$1:$N$51,7,FALSE())</f>
        <v>0.62272727273</v>
      </c>
      <c r="I233" s="0" t="n">
        <f aca="false">VLOOKUP(B233,LU!$B$1:$N$51,8,FALSE())</f>
        <v>9.45454545455</v>
      </c>
      <c r="J233" s="0" t="n">
        <f aca="false">VLOOKUP(A233,Soil!$B$2:$P$17,13,FALSE())</f>
        <v>1.7385</v>
      </c>
      <c r="K233" s="0" t="n">
        <f aca="false">VLOOKUP(B233,LU!$B$1:$N$51,5,FALSE())</f>
        <v>0.4</v>
      </c>
      <c r="L233" s="0" t="n">
        <f aca="false">VLOOKUP(A233,Soil!$B$2:$P$17,15,FALSE())</f>
        <v>0.5613</v>
      </c>
      <c r="M233" s="0" t="n">
        <f aca="false">SoilVeg!G233</f>
        <v>19.4</v>
      </c>
      <c r="N233" s="0" t="n">
        <f aca="false">SoilVeg!H233</f>
        <v>0.248</v>
      </c>
      <c r="O233" s="0" t="n">
        <f aca="false">VLOOKUP(A233,Soil!$B$2:$S$14,18,FALSE())</f>
        <v>0.02</v>
      </c>
    </row>
    <row r="234" customFormat="false" ht="14.25" hidden="false" customHeight="false" outlineLevel="0" collapsed="false">
      <c r="A234" s="1" t="str">
        <f aca="false">SoilVeg!B234</f>
        <v>SIL</v>
      </c>
      <c r="B234" s="1" t="str">
        <f aca="false">SoilVeg!D234</f>
        <v>LPL</v>
      </c>
      <c r="C234" s="1" t="str">
        <f aca="false">SoilVeg!A234</f>
        <v>SILLPL</v>
      </c>
      <c r="D234" s="0" t="n">
        <f aca="false">IF(VLOOKUP(SoilVeg!C234,LU!$A$2:$O$27,15,FALSE())=0,VLOOKUP(A234,Soil!$B$2:$R$14,8,FALSE()),0.000000000001)</f>
        <v>2.29249907407408E-006</v>
      </c>
      <c r="E234" s="0" t="n">
        <f aca="false">IF(VLOOKUP(SoilVeg!C234,LU!$A$2:$O$27,15,FALSE())=0,VLOOKUP(A234,Soil!$B$2:$R$14,9,FALSE()),0.000000000001)</f>
        <v>0.00034503464971669</v>
      </c>
      <c r="F234" s="0" t="n">
        <f aca="false">VLOOKUP(A234,Soil!$B$2:$P$17,14,FALSE())</f>
        <v>0.012</v>
      </c>
      <c r="G234" s="0" t="n">
        <f aca="false">VLOOKUP(B234,LU!$B$1:$N$51,6,FALSE())</f>
        <v>4</v>
      </c>
      <c r="H234" s="0" t="n">
        <f aca="false">VLOOKUP(B234,LU!$B$1:$N$51,7,FALSE())</f>
        <v>0.62272727273</v>
      </c>
      <c r="I234" s="0" t="n">
        <f aca="false">VLOOKUP(B234,LU!$B$1:$N$51,8,FALSE())</f>
        <v>10.5</v>
      </c>
      <c r="J234" s="0" t="n">
        <f aca="false">VLOOKUP(A234,Soil!$B$2:$P$17,13,FALSE())</f>
        <v>1.7385</v>
      </c>
      <c r="K234" s="0" t="n">
        <f aca="false">VLOOKUP(B234,LU!$B$1:$N$51,5,FALSE())</f>
        <v>0.6</v>
      </c>
      <c r="L234" s="0" t="n">
        <f aca="false">VLOOKUP(A234,Soil!$B$2:$P$17,15,FALSE())</f>
        <v>0.5613</v>
      </c>
      <c r="M234" s="0" t="n">
        <f aca="false">SoilVeg!G234</f>
        <v>19.4</v>
      </c>
      <c r="N234" s="0" t="n">
        <f aca="false">SoilVeg!H234</f>
        <v>0.248</v>
      </c>
      <c r="O234" s="0" t="n">
        <f aca="false">VLOOKUP(A234,Soil!$B$2:$S$14,18,FALSE())</f>
        <v>0.02</v>
      </c>
    </row>
    <row r="235" customFormat="false" ht="14.25" hidden="false" customHeight="false" outlineLevel="0" collapsed="false">
      <c r="A235" s="1" t="str">
        <f aca="false">SoilVeg!B235</f>
        <v>SIL</v>
      </c>
      <c r="B235" s="1" t="str">
        <f aca="false">SoilVeg!D235</f>
        <v>LPJ</v>
      </c>
      <c r="C235" s="1" t="str">
        <f aca="false">SoilVeg!A235</f>
        <v>SILLPJ</v>
      </c>
      <c r="D235" s="0" t="n">
        <f aca="false">IF(VLOOKUP(SoilVeg!C235,LU!$A$2:$O$27,15,FALSE())=0,VLOOKUP(A235,Soil!$B$2:$R$14,8,FALSE()),0.000000000001)</f>
        <v>2.29249907407408E-006</v>
      </c>
      <c r="E235" s="0" t="n">
        <f aca="false">IF(VLOOKUP(SoilVeg!C235,LU!$A$2:$O$27,15,FALSE())=0,VLOOKUP(A235,Soil!$B$2:$R$14,9,FALSE()),0.000000000001)</f>
        <v>0.00034503464971669</v>
      </c>
      <c r="F235" s="0" t="n">
        <f aca="false">VLOOKUP(A235,Soil!$B$2:$P$17,14,FALSE())</f>
        <v>0.012</v>
      </c>
      <c r="G235" s="0" t="n">
        <f aca="false">VLOOKUP(B235,LU!$B$1:$N$51,6,FALSE())</f>
        <v>3</v>
      </c>
      <c r="H235" s="0" t="n">
        <f aca="false">VLOOKUP(B235,LU!$B$1:$N$51,7,FALSE())</f>
        <v>0.62272727273</v>
      </c>
      <c r="I235" s="0" t="n">
        <f aca="false">VLOOKUP(B235,LU!$B$1:$N$51,8,FALSE())</f>
        <v>6.5</v>
      </c>
      <c r="J235" s="0" t="n">
        <f aca="false">VLOOKUP(A235,Soil!$B$2:$P$17,13,FALSE())</f>
        <v>1.7385</v>
      </c>
      <c r="K235" s="0" t="n">
        <f aca="false">VLOOKUP(B235,LU!$B$1:$N$51,5,FALSE())</f>
        <v>0.35</v>
      </c>
      <c r="L235" s="0" t="n">
        <f aca="false">VLOOKUP(A235,Soil!$B$2:$P$17,15,FALSE())</f>
        <v>0.5613</v>
      </c>
      <c r="M235" s="0" t="n">
        <f aca="false">SoilVeg!G235</f>
        <v>19.4</v>
      </c>
      <c r="N235" s="0" t="n">
        <f aca="false">SoilVeg!H235</f>
        <v>0.248</v>
      </c>
      <c r="O235" s="0" t="n">
        <f aca="false">VLOOKUP(A235,Soil!$B$2:$S$14,18,FALSE())</f>
        <v>0.02</v>
      </c>
    </row>
    <row r="236" customFormat="false" ht="14.25" hidden="false" customHeight="false" outlineLevel="0" collapsed="false">
      <c r="A236" s="1" t="str">
        <f aca="false">SoilVeg!B236</f>
        <v>SIL</v>
      </c>
      <c r="B236" s="1" t="str">
        <f aca="false">SoilVeg!D236</f>
        <v>LPS</v>
      </c>
      <c r="C236" s="1" t="str">
        <f aca="false">SoilVeg!A236</f>
        <v>SILLPS</v>
      </c>
      <c r="D236" s="0" t="n">
        <f aca="false">IF(VLOOKUP(SoilVeg!C236,LU!$A$2:$O$27,15,FALSE())=0,VLOOKUP(A236,Soil!$B$2:$R$14,8,FALSE()),0.000000000001)</f>
        <v>2.29249907407408E-006</v>
      </c>
      <c r="E236" s="0" t="n">
        <f aca="false">IF(VLOOKUP(SoilVeg!C236,LU!$A$2:$O$27,15,FALSE())=0,VLOOKUP(A236,Soil!$B$2:$R$14,9,FALSE()),0.000000000001)</f>
        <v>0.00034503464971669</v>
      </c>
      <c r="F236" s="0" t="n">
        <f aca="false">VLOOKUP(A236,Soil!$B$2:$P$17,14,FALSE())</f>
        <v>0.012</v>
      </c>
      <c r="G236" s="0" t="n">
        <f aca="false">VLOOKUP(B236,LU!$B$1:$N$51,6,FALSE())</f>
        <v>4.5</v>
      </c>
      <c r="H236" s="0" t="n">
        <f aca="false">VLOOKUP(B236,LU!$B$1:$N$51,7,FALSE())</f>
        <v>0.8</v>
      </c>
      <c r="I236" s="0" t="n">
        <f aca="false">VLOOKUP(B236,LU!$B$1:$N$51,8,FALSE())</f>
        <v>15</v>
      </c>
      <c r="J236" s="0" t="n">
        <f aca="false">VLOOKUP(A236,Soil!$B$2:$P$17,13,FALSE())</f>
        <v>1.7385</v>
      </c>
      <c r="K236" s="0" t="n">
        <f aca="false">VLOOKUP(B236,LU!$B$1:$N$51,5,FALSE())</f>
        <v>0.8</v>
      </c>
      <c r="L236" s="0" t="n">
        <f aca="false">VLOOKUP(A236,Soil!$B$2:$P$17,15,FALSE())</f>
        <v>0.5613</v>
      </c>
      <c r="M236" s="0" t="n">
        <f aca="false">SoilVeg!G236</f>
        <v>19.4</v>
      </c>
      <c r="N236" s="0" t="n">
        <f aca="false">SoilVeg!H236</f>
        <v>0.248</v>
      </c>
      <c r="O236" s="0" t="n">
        <f aca="false">VLOOKUP(A236,Soil!$B$2:$S$14,18,FALSE())</f>
        <v>0.02</v>
      </c>
    </row>
    <row r="237" customFormat="false" ht="14.25" hidden="false" customHeight="false" outlineLevel="0" collapsed="false">
      <c r="A237" s="1" t="str">
        <f aca="false">SoilVeg!B237</f>
        <v>SIL</v>
      </c>
      <c r="B237" s="1" t="str">
        <f aca="false">SoilVeg!D237</f>
        <v>LPK</v>
      </c>
      <c r="C237" s="1" t="str">
        <f aca="false">SoilVeg!A237</f>
        <v>SILLPK</v>
      </c>
      <c r="D237" s="0" t="n">
        <f aca="false">IF(VLOOKUP(SoilVeg!C237,LU!$A$2:$O$27,15,FALSE())=0,VLOOKUP(A237,Soil!$B$2:$R$14,8,FALSE()),0.000000000001)</f>
        <v>2.29249907407408E-006</v>
      </c>
      <c r="E237" s="0" t="n">
        <f aca="false">IF(VLOOKUP(SoilVeg!C237,LU!$A$2:$O$27,15,FALSE())=0,VLOOKUP(A237,Soil!$B$2:$R$14,9,FALSE()),0.000000000001)</f>
        <v>0.00034503464971669</v>
      </c>
      <c r="F237" s="0" t="n">
        <f aca="false">VLOOKUP(A237,Soil!$B$2:$P$17,14,FALSE())</f>
        <v>0.012</v>
      </c>
      <c r="G237" s="0" t="n">
        <f aca="false">VLOOKUP(B237,LU!$B$1:$N$51,6,FALSE())</f>
        <v>3</v>
      </c>
      <c r="H237" s="0" t="n">
        <f aca="false">VLOOKUP(B237,LU!$B$1:$N$51,7,FALSE())</f>
        <v>0.6</v>
      </c>
      <c r="I237" s="0" t="n">
        <f aca="false">VLOOKUP(B237,LU!$B$1:$N$51,8,FALSE())</f>
        <v>15</v>
      </c>
      <c r="J237" s="0" t="n">
        <f aca="false">VLOOKUP(A237,Soil!$B$2:$P$17,13,FALSE())</f>
        <v>1.7385</v>
      </c>
      <c r="K237" s="0" t="n">
        <f aca="false">VLOOKUP(B237,LU!$B$1:$N$51,5,FALSE())</f>
        <v>0.8</v>
      </c>
      <c r="L237" s="0" t="n">
        <f aca="false">VLOOKUP(A237,Soil!$B$2:$P$17,15,FALSE())</f>
        <v>0.5613</v>
      </c>
      <c r="M237" s="0" t="n">
        <f aca="false">SoilVeg!G237</f>
        <v>19.4</v>
      </c>
      <c r="N237" s="0" t="n">
        <f aca="false">SoilVeg!H237</f>
        <v>0.248</v>
      </c>
      <c r="O237" s="0" t="n">
        <f aca="false">VLOOKUP(A237,Soil!$B$2:$S$14,18,FALSE())</f>
        <v>0.02</v>
      </c>
    </row>
    <row r="238" customFormat="false" ht="14.25" hidden="false" customHeight="false" outlineLevel="0" collapsed="false">
      <c r="A238" s="1" t="str">
        <f aca="false">SoilVeg!B238</f>
        <v>SIL</v>
      </c>
      <c r="B238" s="1" t="str">
        <f aca="false">SoilVeg!D238</f>
        <v>AZP</v>
      </c>
      <c r="C238" s="1" t="str">
        <f aca="false">SoilVeg!A238</f>
        <v>SILAZP</v>
      </c>
      <c r="D238" s="0" t="n">
        <f aca="false">IF(VLOOKUP(SoilVeg!C238,LU!$A$2:$O$27,15,FALSE())=0,VLOOKUP(A238,Soil!$B$2:$R$14,8,FALSE()),0.000000000001)</f>
        <v>1E-012</v>
      </c>
      <c r="E238" s="0" t="n">
        <f aca="false">IF(VLOOKUP(SoilVeg!C238,LU!$A$2:$O$27,15,FALSE())=0,VLOOKUP(A238,Soil!$B$2:$R$14,9,FALSE()),0.000000000001)</f>
        <v>1E-012</v>
      </c>
      <c r="F238" s="0" t="n">
        <f aca="false">VLOOKUP(A238,Soil!$B$2:$P$17,14,FALSE())</f>
        <v>0.012</v>
      </c>
      <c r="G238" s="0" t="n">
        <f aca="false">VLOOKUP(B238,LU!$B$1:$N$51,6,FALSE())</f>
        <v>0</v>
      </c>
      <c r="H238" s="0" t="n">
        <f aca="false">VLOOKUP(B238,LU!$B$1:$N$51,7,FALSE())</f>
        <v>0</v>
      </c>
      <c r="I238" s="0" t="n">
        <f aca="false">VLOOKUP(B238,LU!$B$1:$N$51,8,FALSE())</f>
        <v>2.5</v>
      </c>
      <c r="J238" s="0" t="n">
        <f aca="false">VLOOKUP(A238,Soil!$B$2:$P$17,13,FALSE())</f>
        <v>1.7385</v>
      </c>
      <c r="K238" s="0" t="n">
        <f aca="false">VLOOKUP(B238,LU!$B$1:$N$51,5,FALSE())</f>
        <v>0.05</v>
      </c>
      <c r="L238" s="0" t="n">
        <f aca="false">VLOOKUP(A238,Soil!$B$2:$P$17,15,FALSE())</f>
        <v>0.5613</v>
      </c>
      <c r="M238" s="0" t="n">
        <f aca="false">SoilVeg!G238</f>
        <v>100</v>
      </c>
      <c r="N238" s="0" t="n">
        <f aca="false">SoilVeg!H238</f>
        <v>1</v>
      </c>
      <c r="O238" s="0" t="n">
        <f aca="false">VLOOKUP(A238,Soil!$B$2:$S$14,18,FALSE())</f>
        <v>0.02</v>
      </c>
    </row>
    <row r="239" customFormat="false" ht="14.25" hidden="false" customHeight="false" outlineLevel="0" collapsed="false">
      <c r="A239" s="1" t="str">
        <f aca="false">SoilVeg!B239</f>
        <v>SIL</v>
      </c>
      <c r="B239" s="1" t="str">
        <f aca="false">SoilVeg!D239</f>
        <v>AZPN</v>
      </c>
      <c r="C239" s="1" t="str">
        <f aca="false">SoilVeg!A239</f>
        <v>SILAZPN</v>
      </c>
      <c r="D239" s="0" t="n">
        <f aca="false">IF(VLOOKUP(SoilVeg!C239,LU!$A$2:$O$27,15,FALSE())=0,VLOOKUP(A239,Soil!$B$2:$R$14,8,FALSE()),0.000000000001)</f>
        <v>1E-012</v>
      </c>
      <c r="E239" s="0" t="n">
        <f aca="false">IF(VLOOKUP(SoilVeg!C239,LU!$A$2:$O$27,15,FALSE())=0,VLOOKUP(A239,Soil!$B$2:$R$14,9,FALSE()),0.000000000001)</f>
        <v>1E-012</v>
      </c>
      <c r="F239" s="0" t="n">
        <f aca="false">VLOOKUP(A239,Soil!$B$2:$P$17,14,FALSE())</f>
        <v>0.012</v>
      </c>
      <c r="G239" s="0" t="n">
        <f aca="false">VLOOKUP(B239,LU!$B$1:$N$51,6,FALSE())</f>
        <v>0</v>
      </c>
      <c r="H239" s="0" t="n">
        <f aca="false">VLOOKUP(B239,LU!$B$1:$N$51,7,FALSE())</f>
        <v>0</v>
      </c>
      <c r="I239" s="0" t="n">
        <f aca="false">VLOOKUP(B239,LU!$B$1:$N$51,8,FALSE())</f>
        <v>0</v>
      </c>
      <c r="J239" s="0" t="n">
        <f aca="false">VLOOKUP(A239,Soil!$B$2:$P$17,13,FALSE())</f>
        <v>1.7385</v>
      </c>
      <c r="K239" s="0" t="n">
        <f aca="false">VLOOKUP(B239,LU!$B$1:$N$51,5,FALSE())</f>
        <v>0.01</v>
      </c>
      <c r="L239" s="0" t="n">
        <f aca="false">VLOOKUP(A239,Soil!$B$2:$P$17,15,FALSE())</f>
        <v>0.5613</v>
      </c>
      <c r="M239" s="0" t="n">
        <f aca="false">SoilVeg!G239</f>
        <v>100</v>
      </c>
      <c r="N239" s="0" t="n">
        <f aca="false">SoilVeg!H239</f>
        <v>1</v>
      </c>
      <c r="O239" s="0" t="n">
        <f aca="false">VLOOKUP(A239,Soil!$B$2:$S$14,18,FALSE())</f>
        <v>0.02</v>
      </c>
    </row>
    <row r="240" customFormat="false" ht="14.25" hidden="false" customHeight="false" outlineLevel="0" collapsed="false">
      <c r="A240" s="1" t="str">
        <f aca="false">SoilVeg!B240</f>
        <v>SIL</v>
      </c>
      <c r="B240" s="1" t="str">
        <f aca="false">SoilVeg!D240</f>
        <v>AZPPL</v>
      </c>
      <c r="C240" s="1" t="str">
        <f aca="false">SoilVeg!A240</f>
        <v>SILAZPPL</v>
      </c>
      <c r="D240" s="0" t="n">
        <f aca="false">IF(VLOOKUP(SoilVeg!C240,LU!$A$2:$O$27,15,FALSE())=0,VLOOKUP(A240,Soil!$B$2:$R$14,8,FALSE()),0.000000000001)</f>
        <v>2.29249907407408E-006</v>
      </c>
      <c r="E240" s="0" t="n">
        <f aca="false">IF(VLOOKUP(SoilVeg!C240,LU!$A$2:$O$27,15,FALSE())=0,VLOOKUP(A240,Soil!$B$2:$R$14,9,FALSE()),0.000000000001)</f>
        <v>0.00034503464971669</v>
      </c>
      <c r="F240" s="0" t="n">
        <f aca="false">VLOOKUP(A240,Soil!$B$2:$P$17,14,FALSE())</f>
        <v>0.012</v>
      </c>
      <c r="G240" s="0" t="n">
        <f aca="false">VLOOKUP(B240,LU!$B$1:$N$51,6,FALSE())</f>
        <v>0</v>
      </c>
      <c r="H240" s="0" t="n">
        <f aca="false">VLOOKUP(B240,LU!$B$1:$N$51,7,FALSE())</f>
        <v>0</v>
      </c>
      <c r="I240" s="0" t="n">
        <f aca="false">VLOOKUP(B240,LU!$B$1:$N$51,8,FALSE())</f>
        <v>2.5</v>
      </c>
      <c r="J240" s="0" t="n">
        <f aca="false">VLOOKUP(A240,Soil!$B$2:$P$17,13,FALSE())</f>
        <v>1.7385</v>
      </c>
      <c r="K240" s="0" t="n">
        <f aca="false">VLOOKUP(B240,LU!$B$1:$N$51,5,FALSE())</f>
        <v>0.02</v>
      </c>
      <c r="L240" s="0" t="n">
        <f aca="false">VLOOKUP(A240,Soil!$B$2:$P$17,15,FALSE())</f>
        <v>0.5613</v>
      </c>
      <c r="M240" s="0" t="n">
        <f aca="false">SoilVeg!G240</f>
        <v>0.194</v>
      </c>
      <c r="N240" s="0" t="n">
        <f aca="false">SoilVeg!H240</f>
        <v>0.248</v>
      </c>
      <c r="O240" s="0" t="n">
        <f aca="false">VLOOKUP(A240,Soil!$B$2:$S$14,18,FALSE())</f>
        <v>0.02</v>
      </c>
    </row>
    <row r="241" customFormat="false" ht="14.25" hidden="false" customHeight="false" outlineLevel="0" collapsed="false">
      <c r="A241" s="1" t="str">
        <f aca="false">SoilVeg!B241</f>
        <v>SIL</v>
      </c>
      <c r="B241" s="1" t="str">
        <f aca="false">SoilVeg!D241</f>
        <v>AZPP</v>
      </c>
      <c r="C241" s="1" t="str">
        <f aca="false">SoilVeg!A241</f>
        <v>SILAZPP</v>
      </c>
      <c r="D241" s="0" t="n">
        <f aca="false">IF(VLOOKUP(SoilVeg!C241,LU!$A$2:$O$27,15,FALSE())=0,VLOOKUP(A241,Soil!$B$2:$R$14,8,FALSE()),0.000000000001)</f>
        <v>2.29249907407408E-006</v>
      </c>
      <c r="E241" s="0" t="n">
        <f aca="false">IF(VLOOKUP(SoilVeg!C241,LU!$A$2:$O$27,15,FALSE())=0,VLOOKUP(A241,Soil!$B$2:$R$14,9,FALSE()),0.000000000001)</f>
        <v>0.00034503464971669</v>
      </c>
      <c r="F241" s="0" t="n">
        <f aca="false">VLOOKUP(A241,Soil!$B$2:$P$17,14,FALSE())</f>
        <v>0.012</v>
      </c>
      <c r="G241" s="0" t="n">
        <f aca="false">VLOOKUP(B241,LU!$B$1:$N$51,6,FALSE())</f>
        <v>0</v>
      </c>
      <c r="H241" s="0" t="n">
        <f aca="false">VLOOKUP(B241,LU!$B$1:$N$51,7,FALSE())</f>
        <v>0</v>
      </c>
      <c r="I241" s="0" t="n">
        <f aca="false">VLOOKUP(B241,LU!$B$1:$N$51,8,FALSE())</f>
        <v>7</v>
      </c>
      <c r="J241" s="0" t="n">
        <f aca="false">VLOOKUP(A241,Soil!$B$2:$P$17,13,FALSE())</f>
        <v>1.7385</v>
      </c>
      <c r="K241" s="0" t="n">
        <f aca="false">VLOOKUP(B241,LU!$B$1:$N$51,5,FALSE())</f>
        <v>0.1</v>
      </c>
      <c r="L241" s="0" t="n">
        <f aca="false">VLOOKUP(A241,Soil!$B$2:$P$17,15,FALSE())</f>
        <v>0.5613</v>
      </c>
      <c r="M241" s="0" t="n">
        <f aca="false">SoilVeg!G241</f>
        <v>19.4</v>
      </c>
      <c r="N241" s="0" t="n">
        <f aca="false">SoilVeg!H241</f>
        <v>0.248</v>
      </c>
      <c r="O241" s="0" t="n">
        <f aca="false">VLOOKUP(A241,Soil!$B$2:$S$14,18,FALSE())</f>
        <v>0.02</v>
      </c>
    </row>
    <row r="242" customFormat="false" ht="14.25" hidden="false" customHeight="false" outlineLevel="0" collapsed="false">
      <c r="A242" s="1" t="str">
        <f aca="false">SoilVeg!B242</f>
        <v>SIL</v>
      </c>
      <c r="B242" s="1" t="str">
        <f aca="false">SoilVeg!D242</f>
        <v>ETK</v>
      </c>
      <c r="C242" s="1" t="str">
        <f aca="false">SoilVeg!A242</f>
        <v>SILETK</v>
      </c>
      <c r="D242" s="0" t="n">
        <f aca="false">IF(VLOOKUP(SoilVeg!C242,LU!$A$2:$O$27,15,FALSE())=0,VLOOKUP(A242,Soil!$B$2:$R$14,8,FALSE()),0.000000000001)</f>
        <v>2.29249907407408E-006</v>
      </c>
      <c r="E242" s="0" t="n">
        <f aca="false">IF(VLOOKUP(SoilVeg!C242,LU!$A$2:$O$27,15,FALSE())=0,VLOOKUP(A242,Soil!$B$2:$R$14,9,FALSE()),0.000000000001)</f>
        <v>0.00034503464971669</v>
      </c>
      <c r="F242" s="0" t="n">
        <f aca="false">VLOOKUP(A242,Soil!$B$2:$P$17,14,FALSE())</f>
        <v>0.012</v>
      </c>
      <c r="G242" s="0" t="n">
        <f aca="false">VLOOKUP(B242,LU!$B$1:$N$51,6,FALSE())</f>
        <v>1.4</v>
      </c>
      <c r="H242" s="0" t="n">
        <f aca="false">VLOOKUP(B242,LU!$B$1:$N$51,7,FALSE())</f>
        <v>0.65</v>
      </c>
      <c r="I242" s="0" t="n">
        <f aca="false">VLOOKUP(B242,LU!$B$1:$N$51,8,FALSE())</f>
        <v>8</v>
      </c>
      <c r="J242" s="0" t="n">
        <f aca="false">VLOOKUP(A242,Soil!$B$2:$P$17,13,FALSE())</f>
        <v>1.7385</v>
      </c>
      <c r="K242" s="0" t="n">
        <f aca="false">VLOOKUP(B242,LU!$B$1:$N$51,5,FALSE())</f>
        <v>0.35</v>
      </c>
      <c r="L242" s="0" t="n">
        <f aca="false">VLOOKUP(A242,Soil!$B$2:$P$17,15,FALSE())</f>
        <v>0.5613</v>
      </c>
      <c r="M242" s="0" t="n">
        <f aca="false">SoilVeg!G242</f>
        <v>19.4</v>
      </c>
      <c r="N242" s="0" t="n">
        <f aca="false">SoilVeg!H242</f>
        <v>0.248</v>
      </c>
      <c r="O242" s="0" t="n">
        <f aca="false">VLOOKUP(A242,Soil!$B$2:$S$14,18,FALSE())</f>
        <v>0.02</v>
      </c>
    </row>
    <row r="243" customFormat="false" ht="14.25" hidden="false" customHeight="false" outlineLevel="0" collapsed="false">
      <c r="A243" s="1" t="str">
        <f aca="false">SoilVeg!B243</f>
        <v>SIL</v>
      </c>
      <c r="B243" s="1" t="str">
        <f aca="false">SoilVeg!D243</f>
        <v>ETK1</v>
      </c>
      <c r="C243" s="1" t="str">
        <f aca="false">SoilVeg!A243</f>
        <v>SILETK1</v>
      </c>
      <c r="D243" s="0" t="n">
        <f aca="false">IF(VLOOKUP(SoilVeg!C243,LU!$A$2:$O$27,15,FALSE())=0,VLOOKUP(A243,Soil!$B$2:$R$14,8,FALSE()),0.000000000001)</f>
        <v>2.29249907407408E-006</v>
      </c>
      <c r="E243" s="0" t="n">
        <f aca="false">IF(VLOOKUP(SoilVeg!C243,LU!$A$2:$O$27,15,FALSE())=0,VLOOKUP(A243,Soil!$B$2:$R$14,9,FALSE()),0.000000000001)</f>
        <v>0.00034503464971669</v>
      </c>
      <c r="F243" s="0" t="n">
        <f aca="false">VLOOKUP(A243,Soil!$B$2:$P$17,14,FALSE())</f>
        <v>0.012</v>
      </c>
      <c r="G243" s="0" t="n">
        <f aca="false">VLOOKUP(B243,LU!$B$1:$N$51,6,FALSE())</f>
        <v>1</v>
      </c>
      <c r="H243" s="0" t="n">
        <f aca="false">VLOOKUP(B243,LU!$B$1:$N$51,7,FALSE())</f>
        <v>0.4</v>
      </c>
      <c r="I243" s="0" t="n">
        <f aca="false">VLOOKUP(B243,LU!$B$1:$N$51,8,FALSE())</f>
        <v>5</v>
      </c>
      <c r="J243" s="0" t="n">
        <f aca="false">VLOOKUP(A243,Soil!$B$2:$P$17,13,FALSE())</f>
        <v>1.7385</v>
      </c>
      <c r="K243" s="0" t="n">
        <f aca="false">VLOOKUP(B243,LU!$B$1:$N$51,5,FALSE())</f>
        <v>0.15</v>
      </c>
      <c r="L243" s="0" t="n">
        <f aca="false">VLOOKUP(A243,Soil!$B$2:$P$17,15,FALSE())</f>
        <v>0.5613</v>
      </c>
      <c r="M243" s="0" t="n">
        <f aca="false">SoilVeg!G243</f>
        <v>19.4</v>
      </c>
      <c r="N243" s="0" t="n">
        <f aca="false">SoilVeg!H243</f>
        <v>0.248</v>
      </c>
      <c r="O243" s="0" t="n">
        <f aca="false">VLOOKUP(A243,Soil!$B$2:$S$14,18,FALSE())</f>
        <v>0.02</v>
      </c>
    </row>
    <row r="244" customFormat="false" ht="14.25" hidden="false" customHeight="false" outlineLevel="0" collapsed="false">
      <c r="A244" s="1" t="str">
        <f aca="false">SoilVeg!B244</f>
        <v>SIL</v>
      </c>
      <c r="B244" s="1" t="str">
        <f aca="false">SoilVeg!D244</f>
        <v>ETK2</v>
      </c>
      <c r="C244" s="1" t="str">
        <f aca="false">SoilVeg!A244</f>
        <v>SILETK2</v>
      </c>
      <c r="D244" s="0" t="n">
        <f aca="false">IF(VLOOKUP(SoilVeg!C244,LU!$A$2:$O$27,15,FALSE())=0,VLOOKUP(A244,Soil!$B$2:$R$14,8,FALSE()),0.000000000001)</f>
        <v>2.29249907407408E-006</v>
      </c>
      <c r="E244" s="0" t="n">
        <f aca="false">IF(VLOOKUP(SoilVeg!C244,LU!$A$2:$O$27,15,FALSE())=0,VLOOKUP(A244,Soil!$B$2:$R$14,9,FALSE()),0.000000000001)</f>
        <v>0.00034503464971669</v>
      </c>
      <c r="F244" s="0" t="n">
        <f aca="false">VLOOKUP(A244,Soil!$B$2:$P$17,14,FALSE())</f>
        <v>0.012</v>
      </c>
      <c r="G244" s="0" t="n">
        <f aca="false">VLOOKUP(B244,LU!$B$1:$N$51,6,FALSE())</f>
        <v>1.1</v>
      </c>
      <c r="H244" s="0" t="n">
        <f aca="false">VLOOKUP(B244,LU!$B$1:$N$51,7,FALSE())</f>
        <v>0.4</v>
      </c>
      <c r="I244" s="0" t="n">
        <f aca="false">VLOOKUP(B244,LU!$B$1:$N$51,8,FALSE())</f>
        <v>7</v>
      </c>
      <c r="J244" s="0" t="n">
        <f aca="false">VLOOKUP(A244,Soil!$B$2:$P$17,13,FALSE())</f>
        <v>1.7385</v>
      </c>
      <c r="K244" s="0" t="n">
        <f aca="false">VLOOKUP(B244,LU!$B$1:$N$51,5,FALSE())</f>
        <v>0.35</v>
      </c>
      <c r="L244" s="0" t="n">
        <f aca="false">VLOOKUP(A244,Soil!$B$2:$P$17,15,FALSE())</f>
        <v>0.5613</v>
      </c>
      <c r="M244" s="0" t="n">
        <f aca="false">SoilVeg!G244</f>
        <v>19.4</v>
      </c>
      <c r="N244" s="0" t="n">
        <f aca="false">SoilVeg!H244</f>
        <v>0.248</v>
      </c>
      <c r="O244" s="0" t="n">
        <f aca="false">VLOOKUP(A244,Soil!$B$2:$S$14,18,FALSE())</f>
        <v>0.02</v>
      </c>
    </row>
    <row r="245" customFormat="false" ht="14.25" hidden="false" customHeight="false" outlineLevel="0" collapsed="false">
      <c r="A245" s="1" t="str">
        <f aca="false">SoilVeg!B245</f>
        <v>SIL</v>
      </c>
      <c r="B245" s="1" t="str">
        <f aca="false">SoilVeg!D245</f>
        <v>ETK3</v>
      </c>
      <c r="C245" s="1" t="str">
        <f aca="false">SoilVeg!A245</f>
        <v>SILETK3</v>
      </c>
      <c r="D245" s="0" t="n">
        <f aca="false">IF(VLOOKUP(SoilVeg!C245,LU!$A$2:$O$27,15,FALSE())=0,VLOOKUP(A245,Soil!$B$2:$R$14,8,FALSE()),0.000000000001)</f>
        <v>2.29249907407408E-006</v>
      </c>
      <c r="E245" s="0" t="n">
        <f aca="false">IF(VLOOKUP(SoilVeg!C245,LU!$A$2:$O$27,15,FALSE())=0,VLOOKUP(A245,Soil!$B$2:$R$14,9,FALSE()),0.000000000001)</f>
        <v>0.00034503464971669</v>
      </c>
      <c r="F245" s="0" t="n">
        <f aca="false">VLOOKUP(A245,Soil!$B$2:$P$17,14,FALSE())</f>
        <v>0.012</v>
      </c>
      <c r="G245" s="0" t="n">
        <f aca="false">VLOOKUP(B245,LU!$B$1:$N$51,6,FALSE())</f>
        <v>1.35454545455</v>
      </c>
      <c r="H245" s="0" t="n">
        <f aca="false">VLOOKUP(B245,LU!$B$1:$N$51,7,FALSE())</f>
        <v>0.62272727273</v>
      </c>
      <c r="I245" s="0" t="n">
        <f aca="false">VLOOKUP(B245,LU!$B$1:$N$51,8,FALSE())</f>
        <v>10</v>
      </c>
      <c r="J245" s="0" t="n">
        <f aca="false">VLOOKUP(A245,Soil!$B$2:$P$17,13,FALSE())</f>
        <v>1.7385</v>
      </c>
      <c r="K245" s="0" t="n">
        <f aca="false">VLOOKUP(B245,LU!$B$1:$N$51,5,FALSE())</f>
        <v>0.4</v>
      </c>
      <c r="L245" s="0" t="n">
        <f aca="false">VLOOKUP(A245,Soil!$B$2:$P$17,15,FALSE())</f>
        <v>0.5613</v>
      </c>
      <c r="M245" s="0" t="n">
        <f aca="false">SoilVeg!G245</f>
        <v>19.4</v>
      </c>
      <c r="N245" s="0" t="n">
        <f aca="false">SoilVeg!H245</f>
        <v>0.248</v>
      </c>
      <c r="O245" s="0" t="n">
        <f aca="false">VLOOKUP(A245,Soil!$B$2:$S$14,18,FALSE())</f>
        <v>0.02</v>
      </c>
    </row>
    <row r="246" customFormat="false" ht="14.25" hidden="false" customHeight="false" outlineLevel="0" collapsed="false">
      <c r="A246" s="1" t="str">
        <f aca="false">SoilVeg!B246</f>
        <v>SIL</v>
      </c>
      <c r="B246" s="1" t="str">
        <f aca="false">SoilVeg!D246</f>
        <v>VT</v>
      </c>
      <c r="C246" s="1" t="str">
        <f aca="false">SoilVeg!A246</f>
        <v>SILVT</v>
      </c>
      <c r="D246" s="0" t="n">
        <f aca="false">IF(VLOOKUP(SoilVeg!C246,LU!$A$2:$O$27,15,FALSE())=0,VLOOKUP(A246,Soil!$B$2:$R$14,8,FALSE()),0.000000000001)</f>
        <v>1E-012</v>
      </c>
      <c r="E246" s="0" t="n">
        <f aca="false">IF(VLOOKUP(SoilVeg!C246,LU!$A$2:$O$27,15,FALSE())=0,VLOOKUP(A246,Soil!$B$2:$R$14,9,FALSE()),0.000000000001)</f>
        <v>1E-012</v>
      </c>
      <c r="F246" s="0" t="n">
        <f aca="false">VLOOKUP(A246,Soil!$B$2:$P$17,14,FALSE())</f>
        <v>0.012</v>
      </c>
      <c r="G246" s="0" t="n">
        <f aca="false">VLOOKUP(B246,LU!$B$1:$N$51,6,FALSE())</f>
        <v>0</v>
      </c>
      <c r="H246" s="0" t="n">
        <f aca="false">VLOOKUP(B246,LU!$B$1:$N$51,7,FALSE())</f>
        <v>0</v>
      </c>
      <c r="I246" s="0" t="n">
        <f aca="false">VLOOKUP(B246,LU!$B$1:$N$51,8,FALSE())</f>
        <v>0</v>
      </c>
      <c r="J246" s="0" t="n">
        <f aca="false">VLOOKUP(A246,Soil!$B$2:$P$17,13,FALSE())</f>
        <v>1.7385</v>
      </c>
      <c r="K246" s="0" t="n">
        <f aca="false">VLOOKUP(B246,LU!$B$1:$N$51,5,FALSE())</f>
        <v>0.03</v>
      </c>
      <c r="L246" s="0" t="n">
        <f aca="false">VLOOKUP(A246,Soil!$B$2:$P$17,15,FALSE())</f>
        <v>0.5613</v>
      </c>
      <c r="M246" s="0" t="n">
        <f aca="false">SoilVeg!G246</f>
        <v>100</v>
      </c>
      <c r="N246" s="0" t="n">
        <f aca="false">SoilVeg!H246</f>
        <v>1</v>
      </c>
      <c r="O246" s="0" t="n">
        <f aca="false">VLOOKUP(A246,Soil!$B$2:$S$14,18,FALSE())</f>
        <v>0.02</v>
      </c>
    </row>
    <row r="247" customFormat="false" ht="14.25" hidden="false" customHeight="false" outlineLevel="0" collapsed="false">
      <c r="A247" s="1" t="str">
        <f aca="false">SoilVeg!B247</f>
        <v>SIL</v>
      </c>
      <c r="B247" s="1" t="str">
        <f aca="false">SoilVeg!D247</f>
        <v>VP</v>
      </c>
      <c r="C247" s="1" t="str">
        <f aca="false">SoilVeg!A247</f>
        <v>SILVP</v>
      </c>
      <c r="D247" s="0" t="n">
        <f aca="false">IF(VLOOKUP(SoilVeg!C247,LU!$A$2:$O$27,15,FALSE())=0,VLOOKUP(A247,Soil!$B$2:$R$14,8,FALSE()),0.000000000001)</f>
        <v>1E-012</v>
      </c>
      <c r="E247" s="0" t="n">
        <f aca="false">IF(VLOOKUP(SoilVeg!C247,LU!$A$2:$O$27,15,FALSE())=0,VLOOKUP(A247,Soil!$B$2:$R$14,9,FALSE()),0.000000000001)</f>
        <v>1E-012</v>
      </c>
      <c r="F247" s="0" t="n">
        <f aca="false">VLOOKUP(A247,Soil!$B$2:$P$17,14,FALSE())</f>
        <v>0.012</v>
      </c>
      <c r="G247" s="0" t="n">
        <f aca="false">VLOOKUP(B247,LU!$B$1:$N$51,6,FALSE())</f>
        <v>0</v>
      </c>
      <c r="H247" s="0" t="n">
        <f aca="false">VLOOKUP(B247,LU!$B$1:$N$51,7,FALSE())</f>
        <v>0</v>
      </c>
      <c r="I247" s="0" t="n">
        <f aca="false">VLOOKUP(B247,LU!$B$1:$N$51,8,FALSE())</f>
        <v>0</v>
      </c>
      <c r="J247" s="0" t="n">
        <f aca="false">VLOOKUP(A247,Soil!$B$2:$P$17,13,FALSE())</f>
        <v>1.7385</v>
      </c>
      <c r="K247" s="0" t="n">
        <f aca="false">VLOOKUP(B247,LU!$B$1:$N$51,5,FALSE())</f>
        <v>0.01</v>
      </c>
      <c r="L247" s="0" t="n">
        <f aca="false">VLOOKUP(A247,Soil!$B$2:$P$17,15,FALSE())</f>
        <v>0.5613</v>
      </c>
      <c r="M247" s="0" t="n">
        <f aca="false">SoilVeg!G247</f>
        <v>100</v>
      </c>
      <c r="N247" s="0" t="n">
        <f aca="false">SoilVeg!H247</f>
        <v>1</v>
      </c>
      <c r="O247" s="0" t="n">
        <f aca="false">VLOOKUP(A247,Soil!$B$2:$S$14,18,FALSE())</f>
        <v>0.02</v>
      </c>
    </row>
    <row r="248" customFormat="false" ht="14.25" hidden="false" customHeight="false" outlineLevel="0" collapsed="false">
      <c r="A248" s="1" t="str">
        <f aca="false">SoilVeg!B248</f>
        <v>SIL</v>
      </c>
      <c r="B248" s="1" t="str">
        <f aca="false">SoilVeg!D248</f>
        <v>TPT</v>
      </c>
      <c r="C248" s="1" t="str">
        <f aca="false">SoilVeg!A248</f>
        <v>SILTPT</v>
      </c>
      <c r="D248" s="0" t="n">
        <f aca="false">IF(VLOOKUP(SoilVeg!C248,LU!$A$2:$O$27,15,FALSE())=0,VLOOKUP(A248,Soil!$B$2:$R$14,8,FALSE()),0.000000000001)</f>
        <v>2.29249907407408E-006</v>
      </c>
      <c r="E248" s="0" t="n">
        <f aca="false">IF(VLOOKUP(SoilVeg!C248,LU!$A$2:$O$27,15,FALSE())=0,VLOOKUP(A248,Soil!$B$2:$R$14,9,FALSE()),0.000000000001)</f>
        <v>0.00034503464971669</v>
      </c>
      <c r="F248" s="0" t="n">
        <f aca="false">VLOOKUP(A248,Soil!$B$2:$P$17,14,FALSE())</f>
        <v>0.012</v>
      </c>
      <c r="G248" s="0" t="n">
        <f aca="false">VLOOKUP(B248,LU!$B$1:$N$51,6,FALSE())</f>
        <v>1.1</v>
      </c>
      <c r="H248" s="0" t="n">
        <f aca="false">VLOOKUP(B248,LU!$B$1:$N$51,7,FALSE())</f>
        <v>0.4</v>
      </c>
      <c r="I248" s="0" t="n">
        <f aca="false">VLOOKUP(B248,LU!$B$1:$N$51,8,FALSE())</f>
        <v>7</v>
      </c>
      <c r="J248" s="0" t="n">
        <f aca="false">VLOOKUP(A248,Soil!$B$2:$P$17,13,FALSE())</f>
        <v>1.7385</v>
      </c>
      <c r="K248" s="0" t="n">
        <f aca="false">VLOOKUP(B248,LU!$B$1:$N$51,5,FALSE())</f>
        <v>0.275</v>
      </c>
      <c r="L248" s="0" t="n">
        <f aca="false">VLOOKUP(A248,Soil!$B$2:$P$17,15,FALSE())</f>
        <v>0.5613</v>
      </c>
      <c r="M248" s="0" t="n">
        <f aca="false">SoilVeg!G248</f>
        <v>19.4</v>
      </c>
      <c r="N248" s="0" t="n">
        <f aca="false">SoilVeg!H248</f>
        <v>0.248</v>
      </c>
      <c r="O248" s="0" t="n">
        <f aca="false">VLOOKUP(A248,Soil!$B$2:$S$14,18,FALSE())</f>
        <v>0.02</v>
      </c>
    </row>
    <row r="249" customFormat="false" ht="14.25" hidden="false" customHeight="false" outlineLevel="0" collapsed="false">
      <c r="A249" s="1" t="str">
        <f aca="false">SoilVeg!B249</f>
        <v>SIL</v>
      </c>
      <c r="B249" s="1" t="str">
        <f aca="false">SoilVeg!D249</f>
        <v>VPT</v>
      </c>
      <c r="C249" s="1" t="str">
        <f aca="false">SoilVeg!A249</f>
        <v>SILVPT</v>
      </c>
      <c r="D249" s="0" t="n">
        <f aca="false">IF(VLOOKUP(SoilVeg!C249,LU!$A$2:$O$27,15,FALSE())=0,VLOOKUP(A249,Soil!$B$2:$R$14,8,FALSE()),0.000000000001)</f>
        <v>1E-012</v>
      </c>
      <c r="E249" s="0" t="n">
        <f aca="false">IF(VLOOKUP(SoilVeg!C249,LU!$A$2:$O$27,15,FALSE())=0,VLOOKUP(A249,Soil!$B$2:$R$14,9,FALSE()),0.000000000001)</f>
        <v>1E-012</v>
      </c>
      <c r="F249" s="0" t="n">
        <f aca="false">VLOOKUP(A249,Soil!$B$2:$P$17,14,FALSE())</f>
        <v>0.012</v>
      </c>
      <c r="G249" s="0" t="n">
        <f aca="false">VLOOKUP(B249,LU!$B$1:$N$51,6,FALSE())</f>
        <v>0</v>
      </c>
      <c r="H249" s="0" t="n">
        <f aca="false">VLOOKUP(B249,LU!$B$1:$N$51,7,FALSE())</f>
        <v>0</v>
      </c>
      <c r="I249" s="0" t="n">
        <f aca="false">VLOOKUP(B249,LU!$B$1:$N$51,8,FALSE())</f>
        <v>150</v>
      </c>
      <c r="J249" s="0" t="n">
        <f aca="false">VLOOKUP(A249,Soil!$B$2:$P$17,13,FALSE())</f>
        <v>1.7385</v>
      </c>
      <c r="K249" s="0" t="n">
        <f aca="false">VLOOKUP(B249,LU!$B$1:$N$51,5,FALSE())</f>
        <v>0.01</v>
      </c>
      <c r="L249" s="0" t="n">
        <f aca="false">VLOOKUP(A249,Soil!$B$2:$P$17,15,FALSE())</f>
        <v>0.5613</v>
      </c>
      <c r="M249" s="0" t="n">
        <f aca="false">SoilVeg!G249</f>
        <v>100</v>
      </c>
      <c r="N249" s="0" t="n">
        <f aca="false">SoilVeg!H249</f>
        <v>1</v>
      </c>
      <c r="O249" s="0" t="n">
        <f aca="false">VLOOKUP(A249,Soil!$B$2:$S$14,18,FALSE())</f>
        <v>0.02</v>
      </c>
    </row>
    <row r="250" customFormat="false" ht="14.25" hidden="false" customHeight="false" outlineLevel="0" collapsed="false">
      <c r="A250" s="1" t="str">
        <f aca="false">SoilVeg!B250</f>
        <v>SIL</v>
      </c>
      <c r="B250" s="1" t="str">
        <f aca="false">SoilVeg!D250</f>
        <v>MOK</v>
      </c>
      <c r="C250" s="1" t="str">
        <f aca="false">SoilVeg!A250</f>
        <v>SILMOK</v>
      </c>
      <c r="D250" s="0" t="n">
        <f aca="false">IF(VLOOKUP(SoilVeg!C250,LU!$A$2:$O$27,15,FALSE())=0,VLOOKUP(A250,Soil!$B$2:$R$14,8,FALSE()),0.000000000001)</f>
        <v>2.29249907407408E-006</v>
      </c>
      <c r="E250" s="0" t="n">
        <f aca="false">IF(VLOOKUP(SoilVeg!C250,LU!$A$2:$O$27,15,FALSE())=0,VLOOKUP(A250,Soil!$B$2:$R$14,9,FALSE()),0.000000000001)</f>
        <v>0.00034503464971669</v>
      </c>
      <c r="F250" s="0" t="n">
        <f aca="false">VLOOKUP(A250,Soil!$B$2:$P$17,14,FALSE())</f>
        <v>0.012</v>
      </c>
      <c r="G250" s="0" t="n">
        <f aca="false">VLOOKUP(B250,LU!$B$1:$N$51,6,FALSE())</f>
        <v>1.35454545455</v>
      </c>
      <c r="H250" s="0" t="n">
        <f aca="false">VLOOKUP(B250,LU!$B$1:$N$51,7,FALSE())</f>
        <v>0.62272727273</v>
      </c>
      <c r="I250" s="0" t="n">
        <f aca="false">VLOOKUP(B250,LU!$B$1:$N$51,8,FALSE())</f>
        <v>10</v>
      </c>
      <c r="J250" s="0" t="n">
        <f aca="false">VLOOKUP(A250,Soil!$B$2:$P$17,13,FALSE())</f>
        <v>1.7385</v>
      </c>
      <c r="K250" s="0" t="n">
        <f aca="false">VLOOKUP(B250,LU!$B$1:$N$51,5,FALSE())</f>
        <v>0.4</v>
      </c>
      <c r="L250" s="0" t="n">
        <f aca="false">VLOOKUP(A250,Soil!$B$2:$P$17,15,FALSE())</f>
        <v>0.5613</v>
      </c>
      <c r="M250" s="0" t="n">
        <f aca="false">SoilVeg!G250</f>
        <v>19.4</v>
      </c>
      <c r="N250" s="0" t="n">
        <f aca="false">SoilVeg!H250</f>
        <v>0.248</v>
      </c>
      <c r="O250" s="0" t="n">
        <f aca="false">VLOOKUP(A250,Soil!$B$2:$S$14,18,FALSE())</f>
        <v>0.02</v>
      </c>
    </row>
    <row r="251" customFormat="false" ht="14.25" hidden="false" customHeight="false" outlineLevel="0" collapsed="false">
      <c r="A251" s="1" t="str">
        <f aca="false">SoilVeg!B251</f>
        <v>SIL</v>
      </c>
      <c r="B251" s="1" t="str">
        <f aca="false">SoilVeg!D251</f>
        <v>RET</v>
      </c>
      <c r="C251" s="1" t="str">
        <f aca="false">SoilVeg!A251</f>
        <v>SILRET</v>
      </c>
      <c r="D251" s="0" t="n">
        <f aca="false">IF(VLOOKUP(SoilVeg!C251,LU!$A$2:$O$27,15,FALSE())=0,VLOOKUP(A251,Soil!$B$2:$R$14,8,FALSE()),0.000000000001)</f>
        <v>2.29249907407408E-006</v>
      </c>
      <c r="E251" s="0" t="n">
        <f aca="false">IF(VLOOKUP(SoilVeg!C251,LU!$A$2:$O$27,15,FALSE())=0,VLOOKUP(A251,Soil!$B$2:$R$14,9,FALSE()),0.000000000001)</f>
        <v>0.00034503464971669</v>
      </c>
      <c r="F251" s="0" t="n">
        <f aca="false">VLOOKUP(A251,Soil!$B$2:$P$17,14,FALSE())</f>
        <v>0.012</v>
      </c>
      <c r="G251" s="0" t="n">
        <f aca="false">VLOOKUP(B251,LU!$B$1:$N$51,6,FALSE())</f>
        <v>1.1</v>
      </c>
      <c r="H251" s="0" t="n">
        <f aca="false">VLOOKUP(B251,LU!$B$1:$N$51,7,FALSE())</f>
        <v>0.4</v>
      </c>
      <c r="I251" s="0" t="n">
        <f aca="false">VLOOKUP(B251,LU!$B$1:$N$51,8,FALSE())</f>
        <v>150</v>
      </c>
      <c r="J251" s="0" t="n">
        <f aca="false">VLOOKUP(A251,Soil!$B$2:$P$17,13,FALSE())</f>
        <v>1.7385</v>
      </c>
      <c r="K251" s="0" t="n">
        <f aca="false">VLOOKUP(B251,LU!$B$1:$N$51,5,FALSE())</f>
        <v>0.275</v>
      </c>
      <c r="L251" s="0" t="n">
        <f aca="false">VLOOKUP(A251,Soil!$B$2:$P$17,15,FALSE())</f>
        <v>0.5613</v>
      </c>
      <c r="M251" s="0" t="n">
        <f aca="false">SoilVeg!G251</f>
        <v>19.4</v>
      </c>
      <c r="N251" s="0" t="n">
        <f aca="false">SoilVeg!H251</f>
        <v>0.248</v>
      </c>
      <c r="O251" s="0" t="n">
        <f aca="false">VLOOKUP(A251,Soil!$B$2:$S$14,18,FALSE())</f>
        <v>0.02</v>
      </c>
    </row>
    <row r="252" customFormat="false" ht="14.25" hidden="false" customHeight="false" outlineLevel="0" collapsed="false">
      <c r="A252" s="1" t="str">
        <f aca="false">SoilVeg!B252</f>
        <v>SIC</v>
      </c>
      <c r="B252" s="1" t="str">
        <f aca="false">SoilVeg!D252</f>
        <v>OP</v>
      </c>
      <c r="C252" s="1" t="str">
        <f aca="false">SoilVeg!A252</f>
        <v>SICOP</v>
      </c>
      <c r="D252" s="0" t="n">
        <f aca="false">IF(VLOOKUP(SoilVeg!C252,LU!$A$2:$O$27,15,FALSE())=0,VLOOKUP(A252,Soil!$B$2:$R$14,8,FALSE()),0.000000000001)</f>
        <v>1.85384907407407E-006</v>
      </c>
      <c r="E252" s="0" t="n">
        <f aca="false">IF(VLOOKUP(SoilVeg!C252,LU!$A$2:$O$27,15,FALSE())=0,VLOOKUP(A252,Soil!$B$2:$R$14,9,FALSE()),0.000000000001)</f>
        <v>0.000149779996844215</v>
      </c>
      <c r="F252" s="0" t="n">
        <f aca="false">VLOOKUP(A252,Soil!$B$2:$P$17,14,FALSE())</f>
        <v>0.01</v>
      </c>
      <c r="G252" s="0" t="n">
        <f aca="false">VLOOKUP(B252,LU!$B$1:$N$51,6,FALSE())</f>
        <v>0.16</v>
      </c>
      <c r="H252" s="0" t="n">
        <f aca="false">VLOOKUP(B252,LU!$B$1:$N$51,7,FALSE())</f>
        <v>0.13</v>
      </c>
      <c r="I252" s="0" t="n">
        <f aca="false">VLOOKUP(B252,LU!$B$1:$N$51,8,FALSE())</f>
        <v>5</v>
      </c>
      <c r="J252" s="0" t="n">
        <f aca="false">VLOOKUP(A252,Soil!$B$2:$P$17,13,FALSE())</f>
        <v>1.6665</v>
      </c>
      <c r="K252" s="0" t="n">
        <f aca="false">VLOOKUP(B252,LU!$B$1:$N$51,5,FALSE())</f>
        <v>0.075</v>
      </c>
      <c r="L252" s="0" t="n">
        <f aca="false">VLOOKUP(A252,Soil!$B$2:$P$17,15,FALSE())</f>
        <v>0.6358</v>
      </c>
      <c r="M252" s="0" t="n">
        <f aca="false">SoilVeg!G252</f>
        <v>11.5</v>
      </c>
      <c r="N252" s="0" t="n">
        <f aca="false">SoilVeg!H252</f>
        <v>0.305</v>
      </c>
      <c r="O252" s="0" t="n">
        <f aca="false">VLOOKUP(A252,Soil!$B$2:$S$14,18,FALSE())</f>
        <v>0.01</v>
      </c>
    </row>
    <row r="253" customFormat="false" ht="14.25" hidden="false" customHeight="false" outlineLevel="0" collapsed="false">
      <c r="A253" s="1" t="str">
        <f aca="false">SoilVeg!B253</f>
        <v>SIC</v>
      </c>
      <c r="B253" s="1" t="str">
        <f aca="false">SoilVeg!D253</f>
        <v>OPTP</v>
      </c>
      <c r="C253" s="1" t="str">
        <f aca="false">SoilVeg!A253</f>
        <v>SICOPTP</v>
      </c>
      <c r="D253" s="0" t="n">
        <f aca="false">IF(VLOOKUP(SoilVeg!C253,LU!$A$2:$O$27,15,FALSE())=0,VLOOKUP(A253,Soil!$B$2:$R$14,8,FALSE()),0.000000000001)</f>
        <v>1.85384907407407E-006</v>
      </c>
      <c r="E253" s="0" t="n">
        <f aca="false">IF(VLOOKUP(SoilVeg!C253,LU!$A$2:$O$27,15,FALSE())=0,VLOOKUP(A253,Soil!$B$2:$R$14,9,FALSE()),0.000000000001)</f>
        <v>0.000149779996844215</v>
      </c>
      <c r="F253" s="0" t="n">
        <f aca="false">VLOOKUP(A253,Soil!$B$2:$P$17,14,FALSE())</f>
        <v>0.01</v>
      </c>
      <c r="G253" s="0" t="n">
        <f aca="false">VLOOKUP(B253,LU!$B$1:$N$51,6,FALSE())</f>
        <v>1.1</v>
      </c>
      <c r="H253" s="0" t="n">
        <f aca="false">VLOOKUP(B253,LU!$B$1:$N$51,7,FALSE())</f>
        <v>0.4</v>
      </c>
      <c r="I253" s="0" t="n">
        <f aca="false">VLOOKUP(B253,LU!$B$1:$N$51,8,FALSE())</f>
        <v>7</v>
      </c>
      <c r="J253" s="0" t="n">
        <f aca="false">VLOOKUP(A253,Soil!$B$2:$P$17,13,FALSE())</f>
        <v>1.6665</v>
      </c>
      <c r="K253" s="0" t="n">
        <f aca="false">VLOOKUP(B253,LU!$B$1:$N$51,5,FALSE())</f>
        <v>0.275</v>
      </c>
      <c r="L253" s="0" t="n">
        <f aca="false">VLOOKUP(A253,Soil!$B$2:$P$17,15,FALSE())</f>
        <v>0.6358</v>
      </c>
      <c r="M253" s="0" t="n">
        <f aca="false">SoilVeg!G253</f>
        <v>23</v>
      </c>
      <c r="N253" s="0" t="n">
        <f aca="false">SoilVeg!H253</f>
        <v>0.305</v>
      </c>
      <c r="O253" s="0" t="n">
        <f aca="false">VLOOKUP(A253,Soil!$B$2:$S$14,18,FALSE())</f>
        <v>0.01</v>
      </c>
    </row>
    <row r="254" customFormat="false" ht="14.25" hidden="false" customHeight="false" outlineLevel="0" collapsed="false">
      <c r="A254" s="1" t="str">
        <f aca="false">SoilVeg!B254</f>
        <v>SIC</v>
      </c>
      <c r="B254" s="1" t="str">
        <f aca="false">SoilVeg!D254</f>
        <v>OPSR</v>
      </c>
      <c r="C254" s="1" t="str">
        <f aca="false">SoilVeg!A254</f>
        <v>SICOPSR</v>
      </c>
      <c r="D254" s="0" t="n">
        <f aca="false">IF(VLOOKUP(SoilVeg!C254,LU!$A$2:$O$27,15,FALSE())=0,VLOOKUP(A254,Soil!$B$2:$R$14,8,FALSE()),0.000000000001)</f>
        <v>1.85384907407407E-006</v>
      </c>
      <c r="E254" s="0" t="n">
        <f aca="false">IF(VLOOKUP(SoilVeg!C254,LU!$A$2:$O$27,15,FALSE())=0,VLOOKUP(A254,Soil!$B$2:$R$14,9,FALSE()),0.000000000001)</f>
        <v>0.000149779996844215</v>
      </c>
      <c r="F254" s="0" t="n">
        <f aca="false">VLOOKUP(A254,Soil!$B$2:$P$17,14,FALSE())</f>
        <v>0.01</v>
      </c>
      <c r="G254" s="0" t="n">
        <f aca="false">VLOOKUP(B254,LU!$B$1:$N$51,6,FALSE())</f>
        <v>0.26</v>
      </c>
      <c r="H254" s="0" t="n">
        <f aca="false">VLOOKUP(B254,LU!$B$1:$N$51,7,FALSE())</f>
        <v>0.25</v>
      </c>
      <c r="I254" s="0" t="n">
        <f aca="false">VLOOKUP(B254,LU!$B$1:$N$51,8,FALSE())</f>
        <v>4</v>
      </c>
      <c r="J254" s="0" t="n">
        <f aca="false">VLOOKUP(A254,Soil!$B$2:$P$17,13,FALSE())</f>
        <v>1.6665</v>
      </c>
      <c r="K254" s="0" t="n">
        <f aca="false">VLOOKUP(B254,LU!$B$1:$N$51,5,FALSE())</f>
        <v>0.06</v>
      </c>
      <c r="L254" s="0" t="n">
        <f aca="false">VLOOKUP(A254,Soil!$B$2:$P$17,15,FALSE())</f>
        <v>0.6358</v>
      </c>
      <c r="M254" s="0" t="n">
        <f aca="false">SoilVeg!G254</f>
        <v>9.2</v>
      </c>
      <c r="N254" s="0" t="n">
        <f aca="false">SoilVeg!H254</f>
        <v>0.305</v>
      </c>
      <c r="O254" s="0" t="n">
        <f aca="false">VLOOKUP(A254,Soil!$B$2:$S$14,18,FALSE())</f>
        <v>0.01</v>
      </c>
    </row>
    <row r="255" customFormat="false" ht="14.25" hidden="false" customHeight="false" outlineLevel="0" collapsed="false">
      <c r="A255" s="1" t="str">
        <f aca="false">SoilVeg!B255</f>
        <v>SIC</v>
      </c>
      <c r="B255" s="1" t="str">
        <f aca="false">SoilVeg!D255</f>
        <v>OPUR</v>
      </c>
      <c r="C255" s="1" t="str">
        <f aca="false">SoilVeg!A255</f>
        <v>SICOPUR</v>
      </c>
      <c r="D255" s="0" t="n">
        <f aca="false">IF(VLOOKUP(SoilVeg!C255,LU!$A$2:$O$27,15,FALSE())=0,VLOOKUP(A255,Soil!$B$2:$R$14,8,FALSE()),0.000000000001)</f>
        <v>1.85384907407407E-006</v>
      </c>
      <c r="E255" s="0" t="n">
        <f aca="false">IF(VLOOKUP(SoilVeg!C255,LU!$A$2:$O$27,15,FALSE())=0,VLOOKUP(A255,Soil!$B$2:$R$14,9,FALSE()),0.000000000001)</f>
        <v>0.000149779996844215</v>
      </c>
      <c r="F255" s="0" t="n">
        <f aca="false">VLOOKUP(A255,Soil!$B$2:$P$17,14,FALSE())</f>
        <v>0.01</v>
      </c>
      <c r="G255" s="0" t="n">
        <f aca="false">VLOOKUP(B255,LU!$B$1:$N$51,6,FALSE())</f>
        <v>0.4</v>
      </c>
      <c r="H255" s="0" t="n">
        <f aca="false">VLOOKUP(B255,LU!$B$1:$N$51,7,FALSE())</f>
        <v>0.3</v>
      </c>
      <c r="I255" s="0" t="n">
        <f aca="false">VLOOKUP(B255,LU!$B$1:$N$51,8,FALSE())</f>
        <v>6</v>
      </c>
      <c r="J255" s="0" t="n">
        <f aca="false">VLOOKUP(A255,Soil!$B$2:$P$17,13,FALSE())</f>
        <v>1.6665</v>
      </c>
      <c r="K255" s="0" t="n">
        <f aca="false">VLOOKUP(B255,LU!$B$1:$N$51,5,FALSE())</f>
        <v>0.1</v>
      </c>
      <c r="L255" s="0" t="n">
        <f aca="false">VLOOKUP(A255,Soil!$B$2:$P$17,15,FALSE())</f>
        <v>0.6358</v>
      </c>
      <c r="M255" s="0" t="n">
        <f aca="false">SoilVeg!G255</f>
        <v>11.5</v>
      </c>
      <c r="N255" s="0" t="n">
        <f aca="false">SoilVeg!H255</f>
        <v>0.305</v>
      </c>
      <c r="O255" s="0" t="n">
        <f aca="false">VLOOKUP(A255,Soil!$B$2:$S$14,18,FALSE())</f>
        <v>0.01</v>
      </c>
    </row>
    <row r="256" customFormat="false" ht="14.25" hidden="false" customHeight="false" outlineLevel="0" collapsed="false">
      <c r="A256" s="1" t="str">
        <f aca="false">SoilVeg!B256</f>
        <v>SIC</v>
      </c>
      <c r="B256" s="1" t="str">
        <f aca="false">SoilVeg!D256</f>
        <v>OPU</v>
      </c>
      <c r="C256" s="1" t="str">
        <f aca="false">SoilVeg!A256</f>
        <v>SICOPU</v>
      </c>
      <c r="D256" s="0" t="n">
        <f aca="false">IF(VLOOKUP(SoilVeg!C256,LU!$A$2:$O$27,15,FALSE())=0,VLOOKUP(A256,Soil!$B$2:$R$14,8,FALSE()),0.000000000001)</f>
        <v>1.85384907407407E-006</v>
      </c>
      <c r="E256" s="0" t="n">
        <f aca="false">IF(VLOOKUP(SoilVeg!C256,LU!$A$2:$O$27,15,FALSE())=0,VLOOKUP(A256,Soil!$B$2:$R$14,9,FALSE()),0.000000000001)</f>
        <v>0.000149779996844215</v>
      </c>
      <c r="F256" s="0" t="n">
        <f aca="false">VLOOKUP(A256,Soil!$B$2:$P$17,14,FALSE())</f>
        <v>0.01</v>
      </c>
      <c r="G256" s="0" t="n">
        <f aca="false">VLOOKUP(B256,LU!$B$1:$N$51,6,FALSE())</f>
        <v>0</v>
      </c>
      <c r="H256" s="0" t="n">
        <f aca="false">VLOOKUP(B256,LU!$B$1:$N$51,7,FALSE())</f>
        <v>0</v>
      </c>
      <c r="I256" s="0" t="n">
        <f aca="false">VLOOKUP(B256,LU!$B$1:$N$51,8,FALSE())</f>
        <v>3.5</v>
      </c>
      <c r="J256" s="0" t="n">
        <f aca="false">VLOOKUP(A256,Soil!$B$2:$P$17,13,FALSE())</f>
        <v>1.6665</v>
      </c>
      <c r="K256" s="0" t="n">
        <f aca="false">VLOOKUP(B256,LU!$B$1:$N$51,5,FALSE())</f>
        <v>0.03</v>
      </c>
      <c r="L256" s="0" t="n">
        <f aca="false">VLOOKUP(A256,Soil!$B$2:$P$17,15,FALSE())</f>
        <v>0.6358</v>
      </c>
      <c r="M256" s="0" t="n">
        <f aca="false">SoilVeg!G256</f>
        <v>7.66666666666667</v>
      </c>
      <c r="N256" s="0" t="n">
        <f aca="false">SoilVeg!H256</f>
        <v>0.305</v>
      </c>
      <c r="O256" s="0" t="n">
        <f aca="false">VLOOKUP(A256,Soil!$B$2:$S$14,18,FALSE())</f>
        <v>0.01</v>
      </c>
    </row>
    <row r="257" customFormat="false" ht="14.25" hidden="false" customHeight="false" outlineLevel="0" collapsed="false">
      <c r="A257" s="1" t="str">
        <f aca="false">SoilVeg!B257</f>
        <v>SIC</v>
      </c>
      <c r="B257" s="1" t="str">
        <f aca="false">SoilVeg!D257</f>
        <v>TP</v>
      </c>
      <c r="C257" s="1" t="str">
        <f aca="false">SoilVeg!A257</f>
        <v>SICTP</v>
      </c>
      <c r="D257" s="0" t="n">
        <f aca="false">IF(VLOOKUP(SoilVeg!C257,LU!$A$2:$O$27,15,FALSE())=0,VLOOKUP(A257,Soil!$B$2:$R$14,8,FALSE()),0.000000000001)</f>
        <v>1.85384907407407E-006</v>
      </c>
      <c r="E257" s="0" t="n">
        <f aca="false">IF(VLOOKUP(SoilVeg!C257,LU!$A$2:$O$27,15,FALSE())=0,VLOOKUP(A257,Soil!$B$2:$R$14,9,FALSE()),0.000000000001)</f>
        <v>0.000149779996844215</v>
      </c>
      <c r="F257" s="0" t="n">
        <f aca="false">VLOOKUP(A257,Soil!$B$2:$P$17,14,FALSE())</f>
        <v>0.01</v>
      </c>
      <c r="G257" s="0" t="n">
        <f aca="false">VLOOKUP(B257,LU!$B$1:$N$51,6,FALSE())</f>
        <v>1.1</v>
      </c>
      <c r="H257" s="0" t="n">
        <f aca="false">VLOOKUP(B257,LU!$B$1:$N$51,7,FALSE())</f>
        <v>0.4</v>
      </c>
      <c r="I257" s="0" t="n">
        <f aca="false">VLOOKUP(B257,LU!$B$1:$N$51,8,FALSE())</f>
        <v>7</v>
      </c>
      <c r="J257" s="0" t="n">
        <f aca="false">VLOOKUP(A257,Soil!$B$2:$P$17,13,FALSE())</f>
        <v>1.6665</v>
      </c>
      <c r="K257" s="0" t="n">
        <f aca="false">VLOOKUP(B257,LU!$B$1:$N$51,5,FALSE())</f>
        <v>0.275</v>
      </c>
      <c r="L257" s="0" t="n">
        <f aca="false">VLOOKUP(A257,Soil!$B$2:$P$17,15,FALSE())</f>
        <v>0.6358</v>
      </c>
      <c r="M257" s="0" t="n">
        <f aca="false">SoilVeg!G257</f>
        <v>23</v>
      </c>
      <c r="N257" s="0" t="n">
        <f aca="false">SoilVeg!H257</f>
        <v>0.305</v>
      </c>
      <c r="O257" s="0" t="n">
        <f aca="false">VLOOKUP(A257,Soil!$B$2:$S$14,18,FALSE())</f>
        <v>0.01</v>
      </c>
    </row>
    <row r="258" customFormat="false" ht="14.25" hidden="false" customHeight="false" outlineLevel="0" collapsed="false">
      <c r="A258" s="1" t="str">
        <f aca="false">SoilVeg!B258</f>
        <v>SIC</v>
      </c>
      <c r="B258" s="1" t="str">
        <f aca="false">SoilVeg!D258</f>
        <v>LP</v>
      </c>
      <c r="C258" s="1" t="str">
        <f aca="false">SoilVeg!A258</f>
        <v>SICLP</v>
      </c>
      <c r="D258" s="0" t="n">
        <f aca="false">IF(VLOOKUP(SoilVeg!C258,LU!$A$2:$O$27,15,FALSE())=0,VLOOKUP(A258,Soil!$B$2:$R$14,8,FALSE()),0.000000000001)</f>
        <v>1.85384907407407E-006</v>
      </c>
      <c r="E258" s="0" t="n">
        <f aca="false">IF(VLOOKUP(SoilVeg!C258,LU!$A$2:$O$27,15,FALSE())=0,VLOOKUP(A258,Soil!$B$2:$R$14,9,FALSE()),0.000000000001)</f>
        <v>0.000149779996844215</v>
      </c>
      <c r="F258" s="0" t="n">
        <f aca="false">VLOOKUP(A258,Soil!$B$2:$P$17,14,FALSE())</f>
        <v>0.01</v>
      </c>
      <c r="G258" s="0" t="n">
        <f aca="false">VLOOKUP(B258,LU!$B$1:$N$51,6,FALSE())</f>
        <v>3</v>
      </c>
      <c r="H258" s="0" t="n">
        <f aca="false">VLOOKUP(B258,LU!$B$1:$N$51,7,FALSE())</f>
        <v>0.62272727273</v>
      </c>
      <c r="I258" s="0" t="n">
        <f aca="false">VLOOKUP(B258,LU!$B$1:$N$51,8,FALSE())</f>
        <v>9.45454545455</v>
      </c>
      <c r="J258" s="0" t="n">
        <f aca="false">VLOOKUP(A258,Soil!$B$2:$P$17,13,FALSE())</f>
        <v>1.6665</v>
      </c>
      <c r="K258" s="0" t="n">
        <f aca="false">VLOOKUP(B258,LU!$B$1:$N$51,5,FALSE())</f>
        <v>0.4</v>
      </c>
      <c r="L258" s="0" t="n">
        <f aca="false">VLOOKUP(A258,Soil!$B$2:$P$17,15,FALSE())</f>
        <v>0.6358</v>
      </c>
      <c r="M258" s="0" t="n">
        <f aca="false">SoilVeg!G258</f>
        <v>23</v>
      </c>
      <c r="N258" s="0" t="n">
        <f aca="false">SoilVeg!H258</f>
        <v>0.305</v>
      </c>
      <c r="O258" s="0" t="n">
        <f aca="false">VLOOKUP(A258,Soil!$B$2:$S$14,18,FALSE())</f>
        <v>0.01</v>
      </c>
    </row>
    <row r="259" customFormat="false" ht="14.25" hidden="false" customHeight="false" outlineLevel="0" collapsed="false">
      <c r="A259" s="1" t="str">
        <f aca="false">SoilVeg!B259</f>
        <v>SIC</v>
      </c>
      <c r="B259" s="1" t="str">
        <f aca="false">SoilVeg!D259</f>
        <v>LPL</v>
      </c>
      <c r="C259" s="1" t="str">
        <f aca="false">SoilVeg!A259</f>
        <v>SICLPL</v>
      </c>
      <c r="D259" s="0" t="n">
        <f aca="false">IF(VLOOKUP(SoilVeg!C259,LU!$A$2:$O$27,15,FALSE())=0,VLOOKUP(A259,Soil!$B$2:$R$14,8,FALSE()),0.000000000001)</f>
        <v>1.85384907407407E-006</v>
      </c>
      <c r="E259" s="0" t="n">
        <f aca="false">IF(VLOOKUP(SoilVeg!C259,LU!$A$2:$O$27,15,FALSE())=0,VLOOKUP(A259,Soil!$B$2:$R$14,9,FALSE()),0.000000000001)</f>
        <v>0.000149779996844215</v>
      </c>
      <c r="F259" s="0" t="n">
        <f aca="false">VLOOKUP(A259,Soil!$B$2:$P$17,14,FALSE())</f>
        <v>0.01</v>
      </c>
      <c r="G259" s="0" t="n">
        <f aca="false">VLOOKUP(B259,LU!$B$1:$N$51,6,FALSE())</f>
        <v>4</v>
      </c>
      <c r="H259" s="0" t="n">
        <f aca="false">VLOOKUP(B259,LU!$B$1:$N$51,7,FALSE())</f>
        <v>0.62272727273</v>
      </c>
      <c r="I259" s="0" t="n">
        <f aca="false">VLOOKUP(B259,LU!$B$1:$N$51,8,FALSE())</f>
        <v>10.5</v>
      </c>
      <c r="J259" s="0" t="n">
        <f aca="false">VLOOKUP(A259,Soil!$B$2:$P$17,13,FALSE())</f>
        <v>1.6665</v>
      </c>
      <c r="K259" s="0" t="n">
        <f aca="false">VLOOKUP(B259,LU!$B$1:$N$51,5,FALSE())</f>
        <v>0.6</v>
      </c>
      <c r="L259" s="0" t="n">
        <f aca="false">VLOOKUP(A259,Soil!$B$2:$P$17,15,FALSE())</f>
        <v>0.6358</v>
      </c>
      <c r="M259" s="0" t="n">
        <f aca="false">SoilVeg!G259</f>
        <v>23</v>
      </c>
      <c r="N259" s="0" t="n">
        <f aca="false">SoilVeg!H259</f>
        <v>0.305</v>
      </c>
      <c r="O259" s="0" t="n">
        <f aca="false">VLOOKUP(A259,Soil!$B$2:$S$14,18,FALSE())</f>
        <v>0.01</v>
      </c>
    </row>
    <row r="260" customFormat="false" ht="14.25" hidden="false" customHeight="false" outlineLevel="0" collapsed="false">
      <c r="A260" s="1" t="str">
        <f aca="false">SoilVeg!B260</f>
        <v>SIC</v>
      </c>
      <c r="B260" s="1" t="str">
        <f aca="false">SoilVeg!D260</f>
        <v>LPJ</v>
      </c>
      <c r="C260" s="1" t="str">
        <f aca="false">SoilVeg!A260</f>
        <v>SICLPJ</v>
      </c>
      <c r="D260" s="0" t="n">
        <f aca="false">IF(VLOOKUP(SoilVeg!C260,LU!$A$2:$O$27,15,FALSE())=0,VLOOKUP(A260,Soil!$B$2:$R$14,8,FALSE()),0.000000000001)</f>
        <v>1.85384907407407E-006</v>
      </c>
      <c r="E260" s="0" t="n">
        <f aca="false">IF(VLOOKUP(SoilVeg!C260,LU!$A$2:$O$27,15,FALSE())=0,VLOOKUP(A260,Soil!$B$2:$R$14,9,FALSE()),0.000000000001)</f>
        <v>0.000149779996844215</v>
      </c>
      <c r="F260" s="0" t="n">
        <f aca="false">VLOOKUP(A260,Soil!$B$2:$P$17,14,FALSE())</f>
        <v>0.01</v>
      </c>
      <c r="G260" s="0" t="n">
        <f aca="false">VLOOKUP(B260,LU!$B$1:$N$51,6,FALSE())</f>
        <v>3</v>
      </c>
      <c r="H260" s="0" t="n">
        <f aca="false">VLOOKUP(B260,LU!$B$1:$N$51,7,FALSE())</f>
        <v>0.62272727273</v>
      </c>
      <c r="I260" s="0" t="n">
        <f aca="false">VLOOKUP(B260,LU!$B$1:$N$51,8,FALSE())</f>
        <v>6.5</v>
      </c>
      <c r="J260" s="0" t="n">
        <f aca="false">VLOOKUP(A260,Soil!$B$2:$P$17,13,FALSE())</f>
        <v>1.6665</v>
      </c>
      <c r="K260" s="0" t="n">
        <f aca="false">VLOOKUP(B260,LU!$B$1:$N$51,5,FALSE())</f>
        <v>0.35</v>
      </c>
      <c r="L260" s="0" t="n">
        <f aca="false">VLOOKUP(A260,Soil!$B$2:$P$17,15,FALSE())</f>
        <v>0.6358</v>
      </c>
      <c r="M260" s="0" t="n">
        <f aca="false">SoilVeg!G260</f>
        <v>23</v>
      </c>
      <c r="N260" s="0" t="n">
        <f aca="false">SoilVeg!H260</f>
        <v>0.305</v>
      </c>
      <c r="O260" s="0" t="n">
        <f aca="false">VLOOKUP(A260,Soil!$B$2:$S$14,18,FALSE())</f>
        <v>0.01</v>
      </c>
    </row>
    <row r="261" customFormat="false" ht="14.25" hidden="false" customHeight="false" outlineLevel="0" collapsed="false">
      <c r="A261" s="1" t="str">
        <f aca="false">SoilVeg!B261</f>
        <v>SIC</v>
      </c>
      <c r="B261" s="1" t="str">
        <f aca="false">SoilVeg!D261</f>
        <v>LPS</v>
      </c>
      <c r="C261" s="1" t="str">
        <f aca="false">SoilVeg!A261</f>
        <v>SICLPS</v>
      </c>
      <c r="D261" s="0" t="n">
        <f aca="false">IF(VLOOKUP(SoilVeg!C261,LU!$A$2:$O$27,15,FALSE())=0,VLOOKUP(A261,Soil!$B$2:$R$14,8,FALSE()),0.000000000001)</f>
        <v>1.85384907407407E-006</v>
      </c>
      <c r="E261" s="0" t="n">
        <f aca="false">IF(VLOOKUP(SoilVeg!C261,LU!$A$2:$O$27,15,FALSE())=0,VLOOKUP(A261,Soil!$B$2:$R$14,9,FALSE()),0.000000000001)</f>
        <v>0.000149779996844215</v>
      </c>
      <c r="F261" s="0" t="n">
        <f aca="false">VLOOKUP(A261,Soil!$B$2:$P$17,14,FALSE())</f>
        <v>0.01</v>
      </c>
      <c r="G261" s="0" t="n">
        <f aca="false">VLOOKUP(B261,LU!$B$1:$N$51,6,FALSE())</f>
        <v>4.5</v>
      </c>
      <c r="H261" s="0" t="n">
        <f aca="false">VLOOKUP(B261,LU!$B$1:$N$51,7,FALSE())</f>
        <v>0.8</v>
      </c>
      <c r="I261" s="0" t="n">
        <f aca="false">VLOOKUP(B261,LU!$B$1:$N$51,8,FALSE())</f>
        <v>15</v>
      </c>
      <c r="J261" s="0" t="n">
        <f aca="false">VLOOKUP(A261,Soil!$B$2:$P$17,13,FALSE())</f>
        <v>1.6665</v>
      </c>
      <c r="K261" s="0" t="n">
        <f aca="false">VLOOKUP(B261,LU!$B$1:$N$51,5,FALSE())</f>
        <v>0.8</v>
      </c>
      <c r="L261" s="0" t="n">
        <f aca="false">VLOOKUP(A261,Soil!$B$2:$P$17,15,FALSE())</f>
        <v>0.6358</v>
      </c>
      <c r="M261" s="0" t="n">
        <f aca="false">SoilVeg!G261</f>
        <v>23</v>
      </c>
      <c r="N261" s="0" t="n">
        <f aca="false">SoilVeg!H261</f>
        <v>0.305</v>
      </c>
      <c r="O261" s="0" t="n">
        <f aca="false">VLOOKUP(A261,Soil!$B$2:$S$14,18,FALSE())</f>
        <v>0.01</v>
      </c>
    </row>
    <row r="262" customFormat="false" ht="14.25" hidden="false" customHeight="false" outlineLevel="0" collapsed="false">
      <c r="A262" s="1" t="str">
        <f aca="false">SoilVeg!B262</f>
        <v>SIC</v>
      </c>
      <c r="B262" s="1" t="str">
        <f aca="false">SoilVeg!D262</f>
        <v>LPK</v>
      </c>
      <c r="C262" s="1" t="str">
        <f aca="false">SoilVeg!A262</f>
        <v>SICLPK</v>
      </c>
      <c r="D262" s="0" t="n">
        <f aca="false">IF(VLOOKUP(SoilVeg!C262,LU!$A$2:$O$27,15,FALSE())=0,VLOOKUP(A262,Soil!$B$2:$R$14,8,FALSE()),0.000000000001)</f>
        <v>1.85384907407407E-006</v>
      </c>
      <c r="E262" s="0" t="n">
        <f aca="false">IF(VLOOKUP(SoilVeg!C262,LU!$A$2:$O$27,15,FALSE())=0,VLOOKUP(A262,Soil!$B$2:$R$14,9,FALSE()),0.000000000001)</f>
        <v>0.000149779996844215</v>
      </c>
      <c r="F262" s="0" t="n">
        <f aca="false">VLOOKUP(A262,Soil!$B$2:$P$17,14,FALSE())</f>
        <v>0.01</v>
      </c>
      <c r="G262" s="0" t="n">
        <f aca="false">VLOOKUP(B262,LU!$B$1:$N$51,6,FALSE())</f>
        <v>3</v>
      </c>
      <c r="H262" s="0" t="n">
        <f aca="false">VLOOKUP(B262,LU!$B$1:$N$51,7,FALSE())</f>
        <v>0.6</v>
      </c>
      <c r="I262" s="0" t="n">
        <f aca="false">VLOOKUP(B262,LU!$B$1:$N$51,8,FALSE())</f>
        <v>15</v>
      </c>
      <c r="J262" s="0" t="n">
        <f aca="false">VLOOKUP(A262,Soil!$B$2:$P$17,13,FALSE())</f>
        <v>1.6665</v>
      </c>
      <c r="K262" s="0" t="n">
        <f aca="false">VLOOKUP(B262,LU!$B$1:$N$51,5,FALSE())</f>
        <v>0.8</v>
      </c>
      <c r="L262" s="0" t="n">
        <f aca="false">VLOOKUP(A262,Soil!$B$2:$P$17,15,FALSE())</f>
        <v>0.6358</v>
      </c>
      <c r="M262" s="0" t="n">
        <f aca="false">SoilVeg!G262</f>
        <v>23</v>
      </c>
      <c r="N262" s="0" t="n">
        <f aca="false">SoilVeg!H262</f>
        <v>0.305</v>
      </c>
      <c r="O262" s="0" t="n">
        <f aca="false">VLOOKUP(A262,Soil!$B$2:$S$14,18,FALSE())</f>
        <v>0.01</v>
      </c>
    </row>
    <row r="263" customFormat="false" ht="14.25" hidden="false" customHeight="false" outlineLevel="0" collapsed="false">
      <c r="A263" s="1" t="str">
        <f aca="false">SoilVeg!B263</f>
        <v>SIC</v>
      </c>
      <c r="B263" s="1" t="str">
        <f aca="false">SoilVeg!D263</f>
        <v>AZP</v>
      </c>
      <c r="C263" s="1" t="str">
        <f aca="false">SoilVeg!A263</f>
        <v>SICAZP</v>
      </c>
      <c r="D263" s="0" t="n">
        <f aca="false">IF(VLOOKUP(SoilVeg!C263,LU!$A$2:$O$27,15,FALSE())=0,VLOOKUP(A263,Soil!$B$2:$R$14,8,FALSE()),0.000000000001)</f>
        <v>1E-012</v>
      </c>
      <c r="E263" s="0" t="n">
        <f aca="false">IF(VLOOKUP(SoilVeg!C263,LU!$A$2:$O$27,15,FALSE())=0,VLOOKUP(A263,Soil!$B$2:$R$14,9,FALSE()),0.000000000001)</f>
        <v>1E-012</v>
      </c>
      <c r="F263" s="0" t="n">
        <f aca="false">VLOOKUP(A263,Soil!$B$2:$P$17,14,FALSE())</f>
        <v>0.01</v>
      </c>
      <c r="G263" s="0" t="n">
        <f aca="false">VLOOKUP(B263,LU!$B$1:$N$51,6,FALSE())</f>
        <v>0</v>
      </c>
      <c r="H263" s="0" t="n">
        <f aca="false">VLOOKUP(B263,LU!$B$1:$N$51,7,FALSE())</f>
        <v>0</v>
      </c>
      <c r="I263" s="0" t="n">
        <f aca="false">VLOOKUP(B263,LU!$B$1:$N$51,8,FALSE())</f>
        <v>2.5</v>
      </c>
      <c r="J263" s="0" t="n">
        <f aca="false">VLOOKUP(A263,Soil!$B$2:$P$17,13,FALSE())</f>
        <v>1.6665</v>
      </c>
      <c r="K263" s="0" t="n">
        <f aca="false">VLOOKUP(B263,LU!$B$1:$N$51,5,FALSE())</f>
        <v>0.05</v>
      </c>
      <c r="L263" s="0" t="n">
        <f aca="false">VLOOKUP(A263,Soil!$B$2:$P$17,15,FALSE())</f>
        <v>0.6358</v>
      </c>
      <c r="M263" s="0" t="n">
        <f aca="false">SoilVeg!G263</f>
        <v>100</v>
      </c>
      <c r="N263" s="0" t="n">
        <f aca="false">SoilVeg!H263</f>
        <v>1</v>
      </c>
      <c r="O263" s="0" t="n">
        <f aca="false">VLOOKUP(A263,Soil!$B$2:$S$14,18,FALSE())</f>
        <v>0.01</v>
      </c>
    </row>
    <row r="264" customFormat="false" ht="14.25" hidden="false" customHeight="false" outlineLevel="0" collapsed="false">
      <c r="A264" s="1" t="str">
        <f aca="false">SoilVeg!B264</f>
        <v>SIC</v>
      </c>
      <c r="B264" s="1" t="str">
        <f aca="false">SoilVeg!D264</f>
        <v>AZPN</v>
      </c>
      <c r="C264" s="1" t="str">
        <f aca="false">SoilVeg!A264</f>
        <v>SICAZPN</v>
      </c>
      <c r="D264" s="0" t="n">
        <f aca="false">IF(VLOOKUP(SoilVeg!C264,LU!$A$2:$O$27,15,FALSE())=0,VLOOKUP(A264,Soil!$B$2:$R$14,8,FALSE()),0.000000000001)</f>
        <v>1E-012</v>
      </c>
      <c r="E264" s="0" t="n">
        <f aca="false">IF(VLOOKUP(SoilVeg!C264,LU!$A$2:$O$27,15,FALSE())=0,VLOOKUP(A264,Soil!$B$2:$R$14,9,FALSE()),0.000000000001)</f>
        <v>1E-012</v>
      </c>
      <c r="F264" s="0" t="n">
        <f aca="false">VLOOKUP(A264,Soil!$B$2:$P$17,14,FALSE())</f>
        <v>0.01</v>
      </c>
      <c r="G264" s="0" t="n">
        <f aca="false">VLOOKUP(B264,LU!$B$1:$N$51,6,FALSE())</f>
        <v>0</v>
      </c>
      <c r="H264" s="0" t="n">
        <f aca="false">VLOOKUP(B264,LU!$B$1:$N$51,7,FALSE())</f>
        <v>0</v>
      </c>
      <c r="I264" s="0" t="n">
        <f aca="false">VLOOKUP(B264,LU!$B$1:$N$51,8,FALSE())</f>
        <v>0</v>
      </c>
      <c r="J264" s="0" t="n">
        <f aca="false">VLOOKUP(A264,Soil!$B$2:$P$17,13,FALSE())</f>
        <v>1.6665</v>
      </c>
      <c r="K264" s="0" t="n">
        <f aca="false">VLOOKUP(B264,LU!$B$1:$N$51,5,FALSE())</f>
        <v>0.01</v>
      </c>
      <c r="L264" s="0" t="n">
        <f aca="false">VLOOKUP(A264,Soil!$B$2:$P$17,15,FALSE())</f>
        <v>0.6358</v>
      </c>
      <c r="M264" s="0" t="n">
        <f aca="false">SoilVeg!G264</f>
        <v>100</v>
      </c>
      <c r="N264" s="0" t="n">
        <f aca="false">SoilVeg!H264</f>
        <v>1</v>
      </c>
      <c r="O264" s="0" t="n">
        <f aca="false">VLOOKUP(A264,Soil!$B$2:$S$14,18,FALSE())</f>
        <v>0.01</v>
      </c>
    </row>
    <row r="265" customFormat="false" ht="14.25" hidden="false" customHeight="false" outlineLevel="0" collapsed="false">
      <c r="A265" s="1" t="str">
        <f aca="false">SoilVeg!B265</f>
        <v>SIC</v>
      </c>
      <c r="B265" s="1" t="str">
        <f aca="false">SoilVeg!D265</f>
        <v>AZPPL</v>
      </c>
      <c r="C265" s="1" t="str">
        <f aca="false">SoilVeg!A265</f>
        <v>SICAZPPL</v>
      </c>
      <c r="D265" s="0" t="n">
        <f aca="false">IF(VLOOKUP(SoilVeg!C265,LU!$A$2:$O$27,15,FALSE())=0,VLOOKUP(A265,Soil!$B$2:$R$14,8,FALSE()),0.000000000001)</f>
        <v>1.85384907407407E-006</v>
      </c>
      <c r="E265" s="0" t="n">
        <f aca="false">IF(VLOOKUP(SoilVeg!C265,LU!$A$2:$O$27,15,FALSE())=0,VLOOKUP(A265,Soil!$B$2:$R$14,9,FALSE()),0.000000000001)</f>
        <v>0.000149779996844215</v>
      </c>
      <c r="F265" s="0" t="n">
        <f aca="false">VLOOKUP(A265,Soil!$B$2:$P$17,14,FALSE())</f>
        <v>0.01</v>
      </c>
      <c r="G265" s="0" t="n">
        <f aca="false">VLOOKUP(B265,LU!$B$1:$N$51,6,FALSE())</f>
        <v>0</v>
      </c>
      <c r="H265" s="0" t="n">
        <f aca="false">VLOOKUP(B265,LU!$B$1:$N$51,7,FALSE())</f>
        <v>0</v>
      </c>
      <c r="I265" s="0" t="n">
        <f aca="false">VLOOKUP(B265,LU!$B$1:$N$51,8,FALSE())</f>
        <v>2.5</v>
      </c>
      <c r="J265" s="0" t="n">
        <f aca="false">VLOOKUP(A265,Soil!$B$2:$P$17,13,FALSE())</f>
        <v>1.6665</v>
      </c>
      <c r="K265" s="0" t="n">
        <f aca="false">VLOOKUP(B265,LU!$B$1:$N$51,5,FALSE())</f>
        <v>0.02</v>
      </c>
      <c r="L265" s="0" t="n">
        <f aca="false">VLOOKUP(A265,Soil!$B$2:$P$17,15,FALSE())</f>
        <v>0.6358</v>
      </c>
      <c r="M265" s="0" t="n">
        <f aca="false">SoilVeg!G265</f>
        <v>0.23</v>
      </c>
      <c r="N265" s="0" t="n">
        <f aca="false">SoilVeg!H265</f>
        <v>0.305</v>
      </c>
      <c r="O265" s="0" t="n">
        <f aca="false">VLOOKUP(A265,Soil!$B$2:$S$14,18,FALSE())</f>
        <v>0.01</v>
      </c>
    </row>
    <row r="266" customFormat="false" ht="14.25" hidden="false" customHeight="false" outlineLevel="0" collapsed="false">
      <c r="A266" s="1" t="str">
        <f aca="false">SoilVeg!B266</f>
        <v>SIC</v>
      </c>
      <c r="B266" s="1" t="str">
        <f aca="false">SoilVeg!D266</f>
        <v>AZPP</v>
      </c>
      <c r="C266" s="1" t="str">
        <f aca="false">SoilVeg!A266</f>
        <v>SICAZPP</v>
      </c>
      <c r="D266" s="0" t="n">
        <f aca="false">IF(VLOOKUP(SoilVeg!C266,LU!$A$2:$O$27,15,FALSE())=0,VLOOKUP(A266,Soil!$B$2:$R$14,8,FALSE()),0.000000000001)</f>
        <v>1.85384907407407E-006</v>
      </c>
      <c r="E266" s="0" t="n">
        <f aca="false">IF(VLOOKUP(SoilVeg!C266,LU!$A$2:$O$27,15,FALSE())=0,VLOOKUP(A266,Soil!$B$2:$R$14,9,FALSE()),0.000000000001)</f>
        <v>0.000149779996844215</v>
      </c>
      <c r="F266" s="0" t="n">
        <f aca="false">VLOOKUP(A266,Soil!$B$2:$P$17,14,FALSE())</f>
        <v>0.01</v>
      </c>
      <c r="G266" s="0" t="n">
        <f aca="false">VLOOKUP(B266,LU!$B$1:$N$51,6,FALSE())</f>
        <v>0</v>
      </c>
      <c r="H266" s="0" t="n">
        <f aca="false">VLOOKUP(B266,LU!$B$1:$N$51,7,FALSE())</f>
        <v>0</v>
      </c>
      <c r="I266" s="0" t="n">
        <f aca="false">VLOOKUP(B266,LU!$B$1:$N$51,8,FALSE())</f>
        <v>7</v>
      </c>
      <c r="J266" s="0" t="n">
        <f aca="false">VLOOKUP(A266,Soil!$B$2:$P$17,13,FALSE())</f>
        <v>1.6665</v>
      </c>
      <c r="K266" s="0" t="n">
        <f aca="false">VLOOKUP(B266,LU!$B$1:$N$51,5,FALSE())</f>
        <v>0.1</v>
      </c>
      <c r="L266" s="0" t="n">
        <f aca="false">VLOOKUP(A266,Soil!$B$2:$P$17,15,FALSE())</f>
        <v>0.6358</v>
      </c>
      <c r="M266" s="0" t="n">
        <f aca="false">SoilVeg!G266</f>
        <v>23</v>
      </c>
      <c r="N266" s="0" t="n">
        <f aca="false">SoilVeg!H266</f>
        <v>0.305</v>
      </c>
      <c r="O266" s="0" t="n">
        <f aca="false">VLOOKUP(A266,Soil!$B$2:$S$14,18,FALSE())</f>
        <v>0.01</v>
      </c>
    </row>
    <row r="267" customFormat="false" ht="14.25" hidden="false" customHeight="false" outlineLevel="0" collapsed="false">
      <c r="A267" s="1" t="str">
        <f aca="false">SoilVeg!B267</f>
        <v>SIC</v>
      </c>
      <c r="B267" s="1" t="str">
        <f aca="false">SoilVeg!D267</f>
        <v>ETK</v>
      </c>
      <c r="C267" s="1" t="str">
        <f aca="false">SoilVeg!A267</f>
        <v>SICETK</v>
      </c>
      <c r="D267" s="0" t="n">
        <f aca="false">IF(VLOOKUP(SoilVeg!C267,LU!$A$2:$O$27,15,FALSE())=0,VLOOKUP(A267,Soil!$B$2:$R$14,8,FALSE()),0.000000000001)</f>
        <v>1.85384907407407E-006</v>
      </c>
      <c r="E267" s="0" t="n">
        <f aca="false">IF(VLOOKUP(SoilVeg!C267,LU!$A$2:$O$27,15,FALSE())=0,VLOOKUP(A267,Soil!$B$2:$R$14,9,FALSE()),0.000000000001)</f>
        <v>0.000149779996844215</v>
      </c>
      <c r="F267" s="0" t="n">
        <f aca="false">VLOOKUP(A267,Soil!$B$2:$P$17,14,FALSE())</f>
        <v>0.01</v>
      </c>
      <c r="G267" s="0" t="n">
        <f aca="false">VLOOKUP(B267,LU!$B$1:$N$51,6,FALSE())</f>
        <v>1.4</v>
      </c>
      <c r="H267" s="0" t="n">
        <f aca="false">VLOOKUP(B267,LU!$B$1:$N$51,7,FALSE())</f>
        <v>0.65</v>
      </c>
      <c r="I267" s="0" t="n">
        <f aca="false">VLOOKUP(B267,LU!$B$1:$N$51,8,FALSE())</f>
        <v>8</v>
      </c>
      <c r="J267" s="0" t="n">
        <f aca="false">VLOOKUP(A267,Soil!$B$2:$P$17,13,FALSE())</f>
        <v>1.6665</v>
      </c>
      <c r="K267" s="0" t="n">
        <f aca="false">VLOOKUP(B267,LU!$B$1:$N$51,5,FALSE())</f>
        <v>0.35</v>
      </c>
      <c r="L267" s="0" t="n">
        <f aca="false">VLOOKUP(A267,Soil!$B$2:$P$17,15,FALSE())</f>
        <v>0.6358</v>
      </c>
      <c r="M267" s="0" t="n">
        <f aca="false">SoilVeg!G267</f>
        <v>23</v>
      </c>
      <c r="N267" s="0" t="n">
        <f aca="false">SoilVeg!H267</f>
        <v>0.305</v>
      </c>
      <c r="O267" s="0" t="n">
        <f aca="false">VLOOKUP(A267,Soil!$B$2:$S$14,18,FALSE())</f>
        <v>0.01</v>
      </c>
    </row>
    <row r="268" customFormat="false" ht="14.25" hidden="false" customHeight="false" outlineLevel="0" collapsed="false">
      <c r="A268" s="1" t="str">
        <f aca="false">SoilVeg!B268</f>
        <v>SIC</v>
      </c>
      <c r="B268" s="1" t="str">
        <f aca="false">SoilVeg!D268</f>
        <v>ETK1</v>
      </c>
      <c r="C268" s="1" t="str">
        <f aca="false">SoilVeg!A268</f>
        <v>SICETK1</v>
      </c>
      <c r="D268" s="0" t="n">
        <f aca="false">IF(VLOOKUP(SoilVeg!C268,LU!$A$2:$O$27,15,FALSE())=0,VLOOKUP(A268,Soil!$B$2:$R$14,8,FALSE()),0.000000000001)</f>
        <v>1.85384907407407E-006</v>
      </c>
      <c r="E268" s="0" t="n">
        <f aca="false">IF(VLOOKUP(SoilVeg!C268,LU!$A$2:$O$27,15,FALSE())=0,VLOOKUP(A268,Soil!$B$2:$R$14,9,FALSE()),0.000000000001)</f>
        <v>0.000149779996844215</v>
      </c>
      <c r="F268" s="0" t="n">
        <f aca="false">VLOOKUP(A268,Soil!$B$2:$P$17,14,FALSE())</f>
        <v>0.01</v>
      </c>
      <c r="G268" s="0" t="n">
        <f aca="false">VLOOKUP(B268,LU!$B$1:$N$51,6,FALSE())</f>
        <v>1</v>
      </c>
      <c r="H268" s="0" t="n">
        <f aca="false">VLOOKUP(B268,LU!$B$1:$N$51,7,FALSE())</f>
        <v>0.4</v>
      </c>
      <c r="I268" s="0" t="n">
        <f aca="false">VLOOKUP(B268,LU!$B$1:$N$51,8,FALSE())</f>
        <v>5</v>
      </c>
      <c r="J268" s="0" t="n">
        <f aca="false">VLOOKUP(A268,Soil!$B$2:$P$17,13,FALSE())</f>
        <v>1.6665</v>
      </c>
      <c r="K268" s="0" t="n">
        <f aca="false">VLOOKUP(B268,LU!$B$1:$N$51,5,FALSE())</f>
        <v>0.15</v>
      </c>
      <c r="L268" s="0" t="n">
        <f aca="false">VLOOKUP(A268,Soil!$B$2:$P$17,15,FALSE())</f>
        <v>0.6358</v>
      </c>
      <c r="M268" s="0" t="n">
        <f aca="false">SoilVeg!G268</f>
        <v>23</v>
      </c>
      <c r="N268" s="0" t="n">
        <f aca="false">SoilVeg!H268</f>
        <v>0.305</v>
      </c>
      <c r="O268" s="0" t="n">
        <f aca="false">VLOOKUP(A268,Soil!$B$2:$S$14,18,FALSE())</f>
        <v>0.01</v>
      </c>
    </row>
    <row r="269" customFormat="false" ht="14.25" hidden="false" customHeight="false" outlineLevel="0" collapsed="false">
      <c r="A269" s="1" t="str">
        <f aca="false">SoilVeg!B269</f>
        <v>SIC</v>
      </c>
      <c r="B269" s="1" t="str">
        <f aca="false">SoilVeg!D269</f>
        <v>ETK2</v>
      </c>
      <c r="C269" s="1" t="str">
        <f aca="false">SoilVeg!A269</f>
        <v>SICETK2</v>
      </c>
      <c r="D269" s="0" t="n">
        <f aca="false">IF(VLOOKUP(SoilVeg!C269,LU!$A$2:$O$27,15,FALSE())=0,VLOOKUP(A269,Soil!$B$2:$R$14,8,FALSE()),0.000000000001)</f>
        <v>1.85384907407407E-006</v>
      </c>
      <c r="E269" s="0" t="n">
        <f aca="false">IF(VLOOKUP(SoilVeg!C269,LU!$A$2:$O$27,15,FALSE())=0,VLOOKUP(A269,Soil!$B$2:$R$14,9,FALSE()),0.000000000001)</f>
        <v>0.000149779996844215</v>
      </c>
      <c r="F269" s="0" t="n">
        <f aca="false">VLOOKUP(A269,Soil!$B$2:$P$17,14,FALSE())</f>
        <v>0.01</v>
      </c>
      <c r="G269" s="0" t="n">
        <f aca="false">VLOOKUP(B269,LU!$B$1:$N$51,6,FALSE())</f>
        <v>1.1</v>
      </c>
      <c r="H269" s="0" t="n">
        <f aca="false">VLOOKUP(B269,LU!$B$1:$N$51,7,FALSE())</f>
        <v>0.4</v>
      </c>
      <c r="I269" s="0" t="n">
        <f aca="false">VLOOKUP(B269,LU!$B$1:$N$51,8,FALSE())</f>
        <v>7</v>
      </c>
      <c r="J269" s="0" t="n">
        <f aca="false">VLOOKUP(A269,Soil!$B$2:$P$17,13,FALSE())</f>
        <v>1.6665</v>
      </c>
      <c r="K269" s="0" t="n">
        <f aca="false">VLOOKUP(B269,LU!$B$1:$N$51,5,FALSE())</f>
        <v>0.35</v>
      </c>
      <c r="L269" s="0" t="n">
        <f aca="false">VLOOKUP(A269,Soil!$B$2:$P$17,15,FALSE())</f>
        <v>0.6358</v>
      </c>
      <c r="M269" s="0" t="n">
        <f aca="false">SoilVeg!G269</f>
        <v>23</v>
      </c>
      <c r="N269" s="0" t="n">
        <f aca="false">SoilVeg!H269</f>
        <v>0.305</v>
      </c>
      <c r="O269" s="0" t="n">
        <f aca="false">VLOOKUP(A269,Soil!$B$2:$S$14,18,FALSE())</f>
        <v>0.01</v>
      </c>
    </row>
    <row r="270" customFormat="false" ht="14.25" hidden="false" customHeight="false" outlineLevel="0" collapsed="false">
      <c r="A270" s="1" t="str">
        <f aca="false">SoilVeg!B270</f>
        <v>SIC</v>
      </c>
      <c r="B270" s="1" t="str">
        <f aca="false">SoilVeg!D270</f>
        <v>ETK3</v>
      </c>
      <c r="C270" s="1" t="str">
        <f aca="false">SoilVeg!A270</f>
        <v>SICETK3</v>
      </c>
      <c r="D270" s="0" t="n">
        <f aca="false">IF(VLOOKUP(SoilVeg!C270,LU!$A$2:$O$27,15,FALSE())=0,VLOOKUP(A270,Soil!$B$2:$R$14,8,FALSE()),0.000000000001)</f>
        <v>1.85384907407407E-006</v>
      </c>
      <c r="E270" s="0" t="n">
        <f aca="false">IF(VLOOKUP(SoilVeg!C270,LU!$A$2:$O$27,15,FALSE())=0,VLOOKUP(A270,Soil!$B$2:$R$14,9,FALSE()),0.000000000001)</f>
        <v>0.000149779996844215</v>
      </c>
      <c r="F270" s="0" t="n">
        <f aca="false">VLOOKUP(A270,Soil!$B$2:$P$17,14,FALSE())</f>
        <v>0.01</v>
      </c>
      <c r="G270" s="0" t="n">
        <f aca="false">VLOOKUP(B270,LU!$B$1:$N$51,6,FALSE())</f>
        <v>1.35454545455</v>
      </c>
      <c r="H270" s="0" t="n">
        <f aca="false">VLOOKUP(B270,LU!$B$1:$N$51,7,FALSE())</f>
        <v>0.62272727273</v>
      </c>
      <c r="I270" s="0" t="n">
        <f aca="false">VLOOKUP(B270,LU!$B$1:$N$51,8,FALSE())</f>
        <v>10</v>
      </c>
      <c r="J270" s="0" t="n">
        <f aca="false">VLOOKUP(A270,Soil!$B$2:$P$17,13,FALSE())</f>
        <v>1.6665</v>
      </c>
      <c r="K270" s="0" t="n">
        <f aca="false">VLOOKUP(B270,LU!$B$1:$N$51,5,FALSE())</f>
        <v>0.4</v>
      </c>
      <c r="L270" s="0" t="n">
        <f aca="false">VLOOKUP(A270,Soil!$B$2:$P$17,15,FALSE())</f>
        <v>0.6358</v>
      </c>
      <c r="M270" s="0" t="n">
        <f aca="false">SoilVeg!G270</f>
        <v>23</v>
      </c>
      <c r="N270" s="0" t="n">
        <f aca="false">SoilVeg!H270</f>
        <v>0.305</v>
      </c>
      <c r="O270" s="0" t="n">
        <f aca="false">VLOOKUP(A270,Soil!$B$2:$S$14,18,FALSE())</f>
        <v>0.01</v>
      </c>
    </row>
    <row r="271" customFormat="false" ht="14.25" hidden="false" customHeight="false" outlineLevel="0" collapsed="false">
      <c r="A271" s="1" t="str">
        <f aca="false">SoilVeg!B271</f>
        <v>SIC</v>
      </c>
      <c r="B271" s="1" t="str">
        <f aca="false">SoilVeg!D271</f>
        <v>VT</v>
      </c>
      <c r="C271" s="1" t="str">
        <f aca="false">SoilVeg!A271</f>
        <v>SICVT</v>
      </c>
      <c r="D271" s="0" t="n">
        <f aca="false">IF(VLOOKUP(SoilVeg!C271,LU!$A$2:$O$27,15,FALSE())=0,VLOOKUP(A271,Soil!$B$2:$R$14,8,FALSE()),0.000000000001)</f>
        <v>1E-012</v>
      </c>
      <c r="E271" s="0" t="n">
        <f aca="false">IF(VLOOKUP(SoilVeg!C271,LU!$A$2:$O$27,15,FALSE())=0,VLOOKUP(A271,Soil!$B$2:$R$14,9,FALSE()),0.000000000001)</f>
        <v>1E-012</v>
      </c>
      <c r="F271" s="0" t="n">
        <f aca="false">VLOOKUP(A271,Soil!$B$2:$P$17,14,FALSE())</f>
        <v>0.01</v>
      </c>
      <c r="G271" s="0" t="n">
        <f aca="false">VLOOKUP(B271,LU!$B$1:$N$51,6,FALSE())</f>
        <v>0</v>
      </c>
      <c r="H271" s="0" t="n">
        <f aca="false">VLOOKUP(B271,LU!$B$1:$N$51,7,FALSE())</f>
        <v>0</v>
      </c>
      <c r="I271" s="0" t="n">
        <f aca="false">VLOOKUP(B271,LU!$B$1:$N$51,8,FALSE())</f>
        <v>0</v>
      </c>
      <c r="J271" s="0" t="n">
        <f aca="false">VLOOKUP(A271,Soil!$B$2:$P$17,13,FALSE())</f>
        <v>1.6665</v>
      </c>
      <c r="K271" s="0" t="n">
        <f aca="false">VLOOKUP(B271,LU!$B$1:$N$51,5,FALSE())</f>
        <v>0.03</v>
      </c>
      <c r="L271" s="0" t="n">
        <f aca="false">VLOOKUP(A271,Soil!$B$2:$P$17,15,FALSE())</f>
        <v>0.6358</v>
      </c>
      <c r="M271" s="0" t="n">
        <f aca="false">SoilVeg!G271</f>
        <v>100</v>
      </c>
      <c r="N271" s="0" t="n">
        <f aca="false">SoilVeg!H271</f>
        <v>1</v>
      </c>
      <c r="O271" s="0" t="n">
        <f aca="false">VLOOKUP(A271,Soil!$B$2:$S$14,18,FALSE())</f>
        <v>0.01</v>
      </c>
    </row>
    <row r="272" customFormat="false" ht="14.25" hidden="false" customHeight="false" outlineLevel="0" collapsed="false">
      <c r="A272" s="1" t="str">
        <f aca="false">SoilVeg!B272</f>
        <v>SIC</v>
      </c>
      <c r="B272" s="1" t="str">
        <f aca="false">SoilVeg!D272</f>
        <v>VP</v>
      </c>
      <c r="C272" s="1" t="str">
        <f aca="false">SoilVeg!A272</f>
        <v>SICVP</v>
      </c>
      <c r="D272" s="0" t="n">
        <f aca="false">IF(VLOOKUP(SoilVeg!C272,LU!$A$2:$O$27,15,FALSE())=0,VLOOKUP(A272,Soil!$B$2:$R$14,8,FALSE()),0.000000000001)</f>
        <v>1E-012</v>
      </c>
      <c r="E272" s="0" t="n">
        <f aca="false">IF(VLOOKUP(SoilVeg!C272,LU!$A$2:$O$27,15,FALSE())=0,VLOOKUP(A272,Soil!$B$2:$R$14,9,FALSE()),0.000000000001)</f>
        <v>1E-012</v>
      </c>
      <c r="F272" s="0" t="n">
        <f aca="false">VLOOKUP(A272,Soil!$B$2:$P$17,14,FALSE())</f>
        <v>0.01</v>
      </c>
      <c r="G272" s="0" t="n">
        <f aca="false">VLOOKUP(B272,LU!$B$1:$N$51,6,FALSE())</f>
        <v>0</v>
      </c>
      <c r="H272" s="0" t="n">
        <f aca="false">VLOOKUP(B272,LU!$B$1:$N$51,7,FALSE())</f>
        <v>0</v>
      </c>
      <c r="I272" s="0" t="n">
        <f aca="false">VLOOKUP(B272,LU!$B$1:$N$51,8,FALSE())</f>
        <v>0</v>
      </c>
      <c r="J272" s="0" t="n">
        <f aca="false">VLOOKUP(A272,Soil!$B$2:$P$17,13,FALSE())</f>
        <v>1.6665</v>
      </c>
      <c r="K272" s="0" t="n">
        <f aca="false">VLOOKUP(B272,LU!$B$1:$N$51,5,FALSE())</f>
        <v>0.01</v>
      </c>
      <c r="L272" s="0" t="n">
        <f aca="false">VLOOKUP(A272,Soil!$B$2:$P$17,15,FALSE())</f>
        <v>0.6358</v>
      </c>
      <c r="M272" s="0" t="n">
        <f aca="false">SoilVeg!G272</f>
        <v>100</v>
      </c>
      <c r="N272" s="0" t="n">
        <f aca="false">SoilVeg!H272</f>
        <v>1</v>
      </c>
      <c r="O272" s="0" t="n">
        <f aca="false">VLOOKUP(A272,Soil!$B$2:$S$14,18,FALSE())</f>
        <v>0.01</v>
      </c>
    </row>
    <row r="273" customFormat="false" ht="14.25" hidden="false" customHeight="false" outlineLevel="0" collapsed="false">
      <c r="A273" s="1" t="str">
        <f aca="false">SoilVeg!B273</f>
        <v>SIC</v>
      </c>
      <c r="B273" s="1" t="str">
        <f aca="false">SoilVeg!D273</f>
        <v>TPT</v>
      </c>
      <c r="C273" s="1" t="str">
        <f aca="false">SoilVeg!A273</f>
        <v>SICTPT</v>
      </c>
      <c r="D273" s="0" t="n">
        <f aca="false">IF(VLOOKUP(SoilVeg!C273,LU!$A$2:$O$27,15,FALSE())=0,VLOOKUP(A273,Soil!$B$2:$R$14,8,FALSE()),0.000000000001)</f>
        <v>1.85384907407407E-006</v>
      </c>
      <c r="E273" s="0" t="n">
        <f aca="false">IF(VLOOKUP(SoilVeg!C273,LU!$A$2:$O$27,15,FALSE())=0,VLOOKUP(A273,Soil!$B$2:$R$14,9,FALSE()),0.000000000001)</f>
        <v>0.000149779996844215</v>
      </c>
      <c r="F273" s="0" t="n">
        <f aca="false">VLOOKUP(A273,Soil!$B$2:$P$17,14,FALSE())</f>
        <v>0.01</v>
      </c>
      <c r="G273" s="0" t="n">
        <f aca="false">VLOOKUP(B273,LU!$B$1:$N$51,6,FALSE())</f>
        <v>1.1</v>
      </c>
      <c r="H273" s="0" t="n">
        <f aca="false">VLOOKUP(B273,LU!$B$1:$N$51,7,FALSE())</f>
        <v>0.4</v>
      </c>
      <c r="I273" s="0" t="n">
        <f aca="false">VLOOKUP(B273,LU!$B$1:$N$51,8,FALSE())</f>
        <v>7</v>
      </c>
      <c r="J273" s="0" t="n">
        <f aca="false">VLOOKUP(A273,Soil!$B$2:$P$17,13,FALSE())</f>
        <v>1.6665</v>
      </c>
      <c r="K273" s="0" t="n">
        <f aca="false">VLOOKUP(B273,LU!$B$1:$N$51,5,FALSE())</f>
        <v>0.275</v>
      </c>
      <c r="L273" s="0" t="n">
        <f aca="false">VLOOKUP(A273,Soil!$B$2:$P$17,15,FALSE())</f>
        <v>0.6358</v>
      </c>
      <c r="M273" s="0" t="n">
        <f aca="false">SoilVeg!G273</f>
        <v>23</v>
      </c>
      <c r="N273" s="0" t="n">
        <f aca="false">SoilVeg!H273</f>
        <v>0.305</v>
      </c>
      <c r="O273" s="0" t="n">
        <f aca="false">VLOOKUP(A273,Soil!$B$2:$S$14,18,FALSE())</f>
        <v>0.01</v>
      </c>
    </row>
    <row r="274" customFormat="false" ht="14.25" hidden="false" customHeight="false" outlineLevel="0" collapsed="false">
      <c r="A274" s="1" t="str">
        <f aca="false">SoilVeg!B274</f>
        <v>SIC</v>
      </c>
      <c r="B274" s="1" t="str">
        <f aca="false">SoilVeg!D274</f>
        <v>VPT</v>
      </c>
      <c r="C274" s="1" t="str">
        <f aca="false">SoilVeg!A274</f>
        <v>SICVPT</v>
      </c>
      <c r="D274" s="0" t="n">
        <f aca="false">IF(VLOOKUP(SoilVeg!C274,LU!$A$2:$O$27,15,FALSE())=0,VLOOKUP(A274,Soil!$B$2:$R$14,8,FALSE()),0.000000000001)</f>
        <v>1E-012</v>
      </c>
      <c r="E274" s="0" t="n">
        <f aca="false">IF(VLOOKUP(SoilVeg!C274,LU!$A$2:$O$27,15,FALSE())=0,VLOOKUP(A274,Soil!$B$2:$R$14,9,FALSE()),0.000000000001)</f>
        <v>1E-012</v>
      </c>
      <c r="F274" s="0" t="n">
        <f aca="false">VLOOKUP(A274,Soil!$B$2:$P$17,14,FALSE())</f>
        <v>0.01</v>
      </c>
      <c r="G274" s="0" t="n">
        <f aca="false">VLOOKUP(B274,LU!$B$1:$N$51,6,FALSE())</f>
        <v>0</v>
      </c>
      <c r="H274" s="0" t="n">
        <f aca="false">VLOOKUP(B274,LU!$B$1:$N$51,7,FALSE())</f>
        <v>0</v>
      </c>
      <c r="I274" s="0" t="n">
        <f aca="false">VLOOKUP(B274,LU!$B$1:$N$51,8,FALSE())</f>
        <v>150</v>
      </c>
      <c r="J274" s="0" t="n">
        <f aca="false">VLOOKUP(A274,Soil!$B$2:$P$17,13,FALSE())</f>
        <v>1.6665</v>
      </c>
      <c r="K274" s="0" t="n">
        <f aca="false">VLOOKUP(B274,LU!$B$1:$N$51,5,FALSE())</f>
        <v>0.01</v>
      </c>
      <c r="L274" s="0" t="n">
        <f aca="false">VLOOKUP(A274,Soil!$B$2:$P$17,15,FALSE())</f>
        <v>0.6358</v>
      </c>
      <c r="M274" s="0" t="n">
        <f aca="false">SoilVeg!G274</f>
        <v>100</v>
      </c>
      <c r="N274" s="0" t="n">
        <f aca="false">SoilVeg!H274</f>
        <v>1</v>
      </c>
      <c r="O274" s="0" t="n">
        <f aca="false">VLOOKUP(A274,Soil!$B$2:$S$14,18,FALSE())</f>
        <v>0.01</v>
      </c>
    </row>
    <row r="275" customFormat="false" ht="14.25" hidden="false" customHeight="false" outlineLevel="0" collapsed="false">
      <c r="A275" s="1" t="str">
        <f aca="false">SoilVeg!B275</f>
        <v>SIC</v>
      </c>
      <c r="B275" s="1" t="str">
        <f aca="false">SoilVeg!D275</f>
        <v>MOK</v>
      </c>
      <c r="C275" s="1" t="str">
        <f aca="false">SoilVeg!A275</f>
        <v>SICMOK</v>
      </c>
      <c r="D275" s="0" t="n">
        <f aca="false">IF(VLOOKUP(SoilVeg!C275,LU!$A$2:$O$27,15,FALSE())=0,VLOOKUP(A275,Soil!$B$2:$R$14,8,FALSE()),0.000000000001)</f>
        <v>1.85384907407407E-006</v>
      </c>
      <c r="E275" s="0" t="n">
        <f aca="false">IF(VLOOKUP(SoilVeg!C275,LU!$A$2:$O$27,15,FALSE())=0,VLOOKUP(A275,Soil!$B$2:$R$14,9,FALSE()),0.000000000001)</f>
        <v>0.000149779996844215</v>
      </c>
      <c r="F275" s="0" t="n">
        <f aca="false">VLOOKUP(A275,Soil!$B$2:$P$17,14,FALSE())</f>
        <v>0.01</v>
      </c>
      <c r="G275" s="0" t="n">
        <f aca="false">VLOOKUP(B275,LU!$B$1:$N$51,6,FALSE())</f>
        <v>1.35454545455</v>
      </c>
      <c r="H275" s="0" t="n">
        <f aca="false">VLOOKUP(B275,LU!$B$1:$N$51,7,FALSE())</f>
        <v>0.62272727273</v>
      </c>
      <c r="I275" s="0" t="n">
        <f aca="false">VLOOKUP(B275,LU!$B$1:$N$51,8,FALSE())</f>
        <v>10</v>
      </c>
      <c r="J275" s="0" t="n">
        <f aca="false">VLOOKUP(A275,Soil!$B$2:$P$17,13,FALSE())</f>
        <v>1.6665</v>
      </c>
      <c r="K275" s="0" t="n">
        <f aca="false">VLOOKUP(B275,LU!$B$1:$N$51,5,FALSE())</f>
        <v>0.4</v>
      </c>
      <c r="L275" s="0" t="n">
        <f aca="false">VLOOKUP(A275,Soil!$B$2:$P$17,15,FALSE())</f>
        <v>0.6358</v>
      </c>
      <c r="M275" s="0" t="n">
        <f aca="false">SoilVeg!G275</f>
        <v>23</v>
      </c>
      <c r="N275" s="0" t="n">
        <f aca="false">SoilVeg!H275</f>
        <v>0.305</v>
      </c>
      <c r="O275" s="0" t="n">
        <f aca="false">VLOOKUP(A275,Soil!$B$2:$S$14,18,FALSE())</f>
        <v>0.01</v>
      </c>
    </row>
    <row r="276" customFormat="false" ht="14.25" hidden="false" customHeight="false" outlineLevel="0" collapsed="false">
      <c r="A276" s="1" t="str">
        <f aca="false">SoilVeg!B276</f>
        <v>SIC</v>
      </c>
      <c r="B276" s="1" t="str">
        <f aca="false">SoilVeg!D276</f>
        <v>RET</v>
      </c>
      <c r="C276" s="1" t="str">
        <f aca="false">SoilVeg!A276</f>
        <v>SICRET</v>
      </c>
      <c r="D276" s="0" t="n">
        <f aca="false">IF(VLOOKUP(SoilVeg!C276,LU!$A$2:$O$27,15,FALSE())=0,VLOOKUP(A276,Soil!$B$2:$R$14,8,FALSE()),0.000000000001)</f>
        <v>1.85384907407407E-006</v>
      </c>
      <c r="E276" s="0" t="n">
        <f aca="false">IF(VLOOKUP(SoilVeg!C276,LU!$A$2:$O$27,15,FALSE())=0,VLOOKUP(A276,Soil!$B$2:$R$14,9,FALSE()),0.000000000001)</f>
        <v>0.000149779996844215</v>
      </c>
      <c r="F276" s="0" t="n">
        <f aca="false">VLOOKUP(A276,Soil!$B$2:$P$17,14,FALSE())</f>
        <v>0.01</v>
      </c>
      <c r="G276" s="0" t="n">
        <f aca="false">VLOOKUP(B276,LU!$B$1:$N$51,6,FALSE())</f>
        <v>1.1</v>
      </c>
      <c r="H276" s="0" t="n">
        <f aca="false">VLOOKUP(B276,LU!$B$1:$N$51,7,FALSE())</f>
        <v>0.4</v>
      </c>
      <c r="I276" s="0" t="n">
        <f aca="false">VLOOKUP(B276,LU!$B$1:$N$51,8,FALSE())</f>
        <v>150</v>
      </c>
      <c r="J276" s="0" t="n">
        <f aca="false">VLOOKUP(A276,Soil!$B$2:$P$17,13,FALSE())</f>
        <v>1.6665</v>
      </c>
      <c r="K276" s="0" t="n">
        <f aca="false">VLOOKUP(B276,LU!$B$1:$N$51,5,FALSE())</f>
        <v>0.275</v>
      </c>
      <c r="L276" s="0" t="n">
        <f aca="false">VLOOKUP(A276,Soil!$B$2:$P$17,15,FALSE())</f>
        <v>0.6358</v>
      </c>
      <c r="M276" s="0" t="n">
        <f aca="false">SoilVeg!G276</f>
        <v>23</v>
      </c>
      <c r="N276" s="0" t="n">
        <f aca="false">SoilVeg!H276</f>
        <v>0.305</v>
      </c>
      <c r="O276" s="0" t="n">
        <f aca="false">VLOOKUP(A276,Soil!$B$2:$S$14,18,FALSE())</f>
        <v>0.01</v>
      </c>
    </row>
    <row r="277" customFormat="false" ht="14.25" hidden="false" customHeight="false" outlineLevel="0" collapsed="false">
      <c r="A277" s="1" t="str">
        <f aca="false">SoilVeg!B277</f>
        <v>SICL</v>
      </c>
      <c r="B277" s="1" t="str">
        <f aca="false">SoilVeg!D277</f>
        <v>OP</v>
      </c>
      <c r="C277" s="1" t="str">
        <f aca="false">SoilVeg!A277</f>
        <v>SICLOP</v>
      </c>
      <c r="D277" s="0" t="n">
        <f aca="false">IF(VLOOKUP(SoilVeg!C277,LU!$A$2:$O$27,15,FALSE())=0,VLOOKUP(A277,Soil!$B$2:$R$14,8,FALSE()),0.000000000001)</f>
        <v>1.81567361111111E-006</v>
      </c>
      <c r="E277" s="0" t="n">
        <f aca="false">IF(VLOOKUP(SoilVeg!C277,LU!$A$2:$O$27,15,FALSE())=0,VLOOKUP(A277,Soil!$B$2:$R$14,9,FALSE()),0.000000000001)</f>
        <v>0.000224050356307936</v>
      </c>
      <c r="F277" s="0" t="n">
        <f aca="false">VLOOKUP(A277,Soil!$B$2:$P$17,14,FALSE())</f>
        <v>0.012</v>
      </c>
      <c r="G277" s="0" t="n">
        <f aca="false">VLOOKUP(B277,LU!$B$1:$N$51,6,FALSE())</f>
        <v>0.16</v>
      </c>
      <c r="H277" s="0" t="n">
        <f aca="false">VLOOKUP(B277,LU!$B$1:$N$51,7,FALSE())</f>
        <v>0.13</v>
      </c>
      <c r="I277" s="0" t="n">
        <f aca="false">VLOOKUP(B277,LU!$B$1:$N$51,8,FALSE())</f>
        <v>5</v>
      </c>
      <c r="J277" s="0" t="n">
        <f aca="false">VLOOKUP(A277,Soil!$B$2:$P$17,13,FALSE())</f>
        <v>1.7025</v>
      </c>
      <c r="K277" s="0" t="n">
        <f aca="false">VLOOKUP(B277,LU!$B$1:$N$51,5,FALSE())</f>
        <v>0.075</v>
      </c>
      <c r="L277" s="0" t="n">
        <f aca="false">VLOOKUP(A277,Soil!$B$2:$P$17,15,FALSE())</f>
        <v>0.6028</v>
      </c>
      <c r="M277" s="0" t="n">
        <f aca="false">SoilVeg!G277</f>
        <v>11.1</v>
      </c>
      <c r="N277" s="0" t="n">
        <f aca="false">SoilVeg!H277</f>
        <v>0.264</v>
      </c>
      <c r="O277" s="0" t="n">
        <f aca="false">VLOOKUP(A277,Soil!$B$2:$S$14,18,FALSE())</f>
        <v>0.01</v>
      </c>
    </row>
    <row r="278" customFormat="false" ht="14.25" hidden="false" customHeight="false" outlineLevel="0" collapsed="false">
      <c r="A278" s="1" t="str">
        <f aca="false">SoilVeg!B278</f>
        <v>SICL</v>
      </c>
      <c r="B278" s="1" t="str">
        <f aca="false">SoilVeg!D278</f>
        <v>OPTP</v>
      </c>
      <c r="C278" s="1" t="str">
        <f aca="false">SoilVeg!A278</f>
        <v>SICLOPTP</v>
      </c>
      <c r="D278" s="0" t="n">
        <f aca="false">IF(VLOOKUP(SoilVeg!C278,LU!$A$2:$O$27,15,FALSE())=0,VLOOKUP(A278,Soil!$B$2:$R$14,8,FALSE()),0.000000000001)</f>
        <v>1.81567361111111E-006</v>
      </c>
      <c r="E278" s="0" t="n">
        <f aca="false">IF(VLOOKUP(SoilVeg!C278,LU!$A$2:$O$27,15,FALSE())=0,VLOOKUP(A278,Soil!$B$2:$R$14,9,FALSE()),0.000000000001)</f>
        <v>0.000224050356307936</v>
      </c>
      <c r="F278" s="0" t="n">
        <f aca="false">VLOOKUP(A278,Soil!$B$2:$P$17,14,FALSE())</f>
        <v>0.012</v>
      </c>
      <c r="G278" s="0" t="n">
        <f aca="false">VLOOKUP(B278,LU!$B$1:$N$51,6,FALSE())</f>
        <v>1.1</v>
      </c>
      <c r="H278" s="0" t="n">
        <f aca="false">VLOOKUP(B278,LU!$B$1:$N$51,7,FALSE())</f>
        <v>0.4</v>
      </c>
      <c r="I278" s="0" t="n">
        <f aca="false">VLOOKUP(B278,LU!$B$1:$N$51,8,FALSE())</f>
        <v>7</v>
      </c>
      <c r="J278" s="0" t="n">
        <f aca="false">VLOOKUP(A278,Soil!$B$2:$P$17,13,FALSE())</f>
        <v>1.7025</v>
      </c>
      <c r="K278" s="0" t="n">
        <f aca="false">VLOOKUP(B278,LU!$B$1:$N$51,5,FALSE())</f>
        <v>0.275</v>
      </c>
      <c r="L278" s="0" t="n">
        <f aca="false">VLOOKUP(A278,Soil!$B$2:$P$17,15,FALSE())</f>
        <v>0.6028</v>
      </c>
      <c r="M278" s="0" t="n">
        <f aca="false">SoilVeg!G278</f>
        <v>22.2</v>
      </c>
      <c r="N278" s="0" t="n">
        <f aca="false">SoilVeg!H278</f>
        <v>0.264</v>
      </c>
      <c r="O278" s="0" t="n">
        <f aca="false">VLOOKUP(A278,Soil!$B$2:$S$14,18,FALSE())</f>
        <v>0.01</v>
      </c>
    </row>
    <row r="279" customFormat="false" ht="14.25" hidden="false" customHeight="false" outlineLevel="0" collapsed="false">
      <c r="A279" s="1" t="str">
        <f aca="false">SoilVeg!B279</f>
        <v>SICL</v>
      </c>
      <c r="B279" s="1" t="str">
        <f aca="false">SoilVeg!D279</f>
        <v>OPSR</v>
      </c>
      <c r="C279" s="1" t="str">
        <f aca="false">SoilVeg!A279</f>
        <v>SICLOPSR</v>
      </c>
      <c r="D279" s="0" t="n">
        <f aca="false">IF(VLOOKUP(SoilVeg!C279,LU!$A$2:$O$27,15,FALSE())=0,VLOOKUP(A279,Soil!$B$2:$R$14,8,FALSE()),0.000000000001)</f>
        <v>1.81567361111111E-006</v>
      </c>
      <c r="E279" s="0" t="n">
        <f aca="false">IF(VLOOKUP(SoilVeg!C279,LU!$A$2:$O$27,15,FALSE())=0,VLOOKUP(A279,Soil!$B$2:$R$14,9,FALSE()),0.000000000001)</f>
        <v>0.000224050356307936</v>
      </c>
      <c r="F279" s="0" t="n">
        <f aca="false">VLOOKUP(A279,Soil!$B$2:$P$17,14,FALSE())</f>
        <v>0.012</v>
      </c>
      <c r="G279" s="0" t="n">
        <f aca="false">VLOOKUP(B279,LU!$B$1:$N$51,6,FALSE())</f>
        <v>0.26</v>
      </c>
      <c r="H279" s="0" t="n">
        <f aca="false">VLOOKUP(B279,LU!$B$1:$N$51,7,FALSE())</f>
        <v>0.25</v>
      </c>
      <c r="I279" s="0" t="n">
        <f aca="false">VLOOKUP(B279,LU!$B$1:$N$51,8,FALSE())</f>
        <v>4</v>
      </c>
      <c r="J279" s="0" t="n">
        <f aca="false">VLOOKUP(A279,Soil!$B$2:$P$17,13,FALSE())</f>
        <v>1.7025</v>
      </c>
      <c r="K279" s="0" t="n">
        <f aca="false">VLOOKUP(B279,LU!$B$1:$N$51,5,FALSE())</f>
        <v>0.06</v>
      </c>
      <c r="L279" s="0" t="n">
        <f aca="false">VLOOKUP(A279,Soil!$B$2:$P$17,15,FALSE())</f>
        <v>0.6028</v>
      </c>
      <c r="M279" s="0" t="n">
        <f aca="false">SoilVeg!G279</f>
        <v>8.88</v>
      </c>
      <c r="N279" s="0" t="n">
        <f aca="false">SoilVeg!H279</f>
        <v>0.264</v>
      </c>
      <c r="O279" s="0" t="n">
        <f aca="false">VLOOKUP(A279,Soil!$B$2:$S$14,18,FALSE())</f>
        <v>0.01</v>
      </c>
    </row>
    <row r="280" customFormat="false" ht="14.25" hidden="false" customHeight="false" outlineLevel="0" collapsed="false">
      <c r="A280" s="1" t="str">
        <f aca="false">SoilVeg!B280</f>
        <v>SICL</v>
      </c>
      <c r="B280" s="1" t="str">
        <f aca="false">SoilVeg!D280</f>
        <v>OPUR</v>
      </c>
      <c r="C280" s="1" t="str">
        <f aca="false">SoilVeg!A280</f>
        <v>SICLOPUR</v>
      </c>
      <c r="D280" s="0" t="n">
        <f aca="false">IF(VLOOKUP(SoilVeg!C280,LU!$A$2:$O$27,15,FALSE())=0,VLOOKUP(A280,Soil!$B$2:$R$14,8,FALSE()),0.000000000001)</f>
        <v>1.81567361111111E-006</v>
      </c>
      <c r="E280" s="0" t="n">
        <f aca="false">IF(VLOOKUP(SoilVeg!C280,LU!$A$2:$O$27,15,FALSE())=0,VLOOKUP(A280,Soil!$B$2:$R$14,9,FALSE()),0.000000000001)</f>
        <v>0.000224050356307936</v>
      </c>
      <c r="F280" s="0" t="n">
        <f aca="false">VLOOKUP(A280,Soil!$B$2:$P$17,14,FALSE())</f>
        <v>0.012</v>
      </c>
      <c r="G280" s="0" t="n">
        <f aca="false">VLOOKUP(B280,LU!$B$1:$N$51,6,FALSE())</f>
        <v>0.4</v>
      </c>
      <c r="H280" s="0" t="n">
        <f aca="false">VLOOKUP(B280,LU!$B$1:$N$51,7,FALSE())</f>
        <v>0.3</v>
      </c>
      <c r="I280" s="0" t="n">
        <f aca="false">VLOOKUP(B280,LU!$B$1:$N$51,8,FALSE())</f>
        <v>6</v>
      </c>
      <c r="J280" s="0" t="n">
        <f aca="false">VLOOKUP(A280,Soil!$B$2:$P$17,13,FALSE())</f>
        <v>1.7025</v>
      </c>
      <c r="K280" s="0" t="n">
        <f aca="false">VLOOKUP(B280,LU!$B$1:$N$51,5,FALSE())</f>
        <v>0.1</v>
      </c>
      <c r="L280" s="0" t="n">
        <f aca="false">VLOOKUP(A280,Soil!$B$2:$P$17,15,FALSE())</f>
        <v>0.6028</v>
      </c>
      <c r="M280" s="0" t="n">
        <f aca="false">SoilVeg!G280</f>
        <v>11.1</v>
      </c>
      <c r="N280" s="0" t="n">
        <f aca="false">SoilVeg!H280</f>
        <v>0.264</v>
      </c>
      <c r="O280" s="0" t="n">
        <f aca="false">VLOOKUP(A280,Soil!$B$2:$S$14,18,FALSE())</f>
        <v>0.01</v>
      </c>
    </row>
    <row r="281" customFormat="false" ht="14.25" hidden="false" customHeight="false" outlineLevel="0" collapsed="false">
      <c r="A281" s="1" t="str">
        <f aca="false">SoilVeg!B281</f>
        <v>SICL</v>
      </c>
      <c r="B281" s="1" t="str">
        <f aca="false">SoilVeg!D281</f>
        <v>OPU</v>
      </c>
      <c r="C281" s="1" t="str">
        <f aca="false">SoilVeg!A281</f>
        <v>SICLOPU</v>
      </c>
      <c r="D281" s="0" t="n">
        <f aca="false">IF(VLOOKUP(SoilVeg!C281,LU!$A$2:$O$27,15,FALSE())=0,VLOOKUP(A281,Soil!$B$2:$R$14,8,FALSE()),0.000000000001)</f>
        <v>1.81567361111111E-006</v>
      </c>
      <c r="E281" s="0" t="n">
        <f aca="false">IF(VLOOKUP(SoilVeg!C281,LU!$A$2:$O$27,15,FALSE())=0,VLOOKUP(A281,Soil!$B$2:$R$14,9,FALSE()),0.000000000001)</f>
        <v>0.000224050356307936</v>
      </c>
      <c r="F281" s="0" t="n">
        <f aca="false">VLOOKUP(A281,Soil!$B$2:$P$17,14,FALSE())</f>
        <v>0.012</v>
      </c>
      <c r="G281" s="0" t="n">
        <f aca="false">VLOOKUP(B281,LU!$B$1:$N$51,6,FALSE())</f>
        <v>0</v>
      </c>
      <c r="H281" s="0" t="n">
        <f aca="false">VLOOKUP(B281,LU!$B$1:$N$51,7,FALSE())</f>
        <v>0</v>
      </c>
      <c r="I281" s="0" t="n">
        <f aca="false">VLOOKUP(B281,LU!$B$1:$N$51,8,FALSE())</f>
        <v>3.5</v>
      </c>
      <c r="J281" s="0" t="n">
        <f aca="false">VLOOKUP(A281,Soil!$B$2:$P$17,13,FALSE())</f>
        <v>1.7025</v>
      </c>
      <c r="K281" s="0" t="n">
        <f aca="false">VLOOKUP(B281,LU!$B$1:$N$51,5,FALSE())</f>
        <v>0.03</v>
      </c>
      <c r="L281" s="0" t="n">
        <f aca="false">VLOOKUP(A281,Soil!$B$2:$P$17,15,FALSE())</f>
        <v>0.6028</v>
      </c>
      <c r="M281" s="0" t="n">
        <f aca="false">SoilVeg!G281</f>
        <v>7.4</v>
      </c>
      <c r="N281" s="0" t="n">
        <f aca="false">SoilVeg!H281</f>
        <v>0.264</v>
      </c>
      <c r="O281" s="0" t="n">
        <f aca="false">VLOOKUP(A281,Soil!$B$2:$S$14,18,FALSE())</f>
        <v>0.01</v>
      </c>
    </row>
    <row r="282" customFormat="false" ht="14.25" hidden="false" customHeight="false" outlineLevel="0" collapsed="false">
      <c r="A282" s="1" t="str">
        <f aca="false">SoilVeg!B282</f>
        <v>SICL</v>
      </c>
      <c r="B282" s="1" t="str">
        <f aca="false">SoilVeg!D282</f>
        <v>TP</v>
      </c>
      <c r="C282" s="1" t="str">
        <f aca="false">SoilVeg!A282</f>
        <v>SICLTP</v>
      </c>
      <c r="D282" s="0" t="n">
        <f aca="false">IF(VLOOKUP(SoilVeg!C282,LU!$A$2:$O$27,15,FALSE())=0,VLOOKUP(A282,Soil!$B$2:$R$14,8,FALSE()),0.000000000001)</f>
        <v>1.81567361111111E-006</v>
      </c>
      <c r="E282" s="0" t="n">
        <f aca="false">IF(VLOOKUP(SoilVeg!C282,LU!$A$2:$O$27,15,FALSE())=0,VLOOKUP(A282,Soil!$B$2:$R$14,9,FALSE()),0.000000000001)</f>
        <v>0.000224050356307936</v>
      </c>
      <c r="F282" s="0" t="n">
        <f aca="false">VLOOKUP(A282,Soil!$B$2:$P$17,14,FALSE())</f>
        <v>0.012</v>
      </c>
      <c r="G282" s="0" t="n">
        <f aca="false">VLOOKUP(B282,LU!$B$1:$N$51,6,FALSE())</f>
        <v>1.1</v>
      </c>
      <c r="H282" s="0" t="n">
        <f aca="false">VLOOKUP(B282,LU!$B$1:$N$51,7,FALSE())</f>
        <v>0.4</v>
      </c>
      <c r="I282" s="0" t="n">
        <f aca="false">VLOOKUP(B282,LU!$B$1:$N$51,8,FALSE())</f>
        <v>7</v>
      </c>
      <c r="J282" s="0" t="n">
        <f aca="false">VLOOKUP(A282,Soil!$B$2:$P$17,13,FALSE())</f>
        <v>1.7025</v>
      </c>
      <c r="K282" s="0" t="n">
        <f aca="false">VLOOKUP(B282,LU!$B$1:$N$51,5,FALSE())</f>
        <v>0.275</v>
      </c>
      <c r="L282" s="0" t="n">
        <f aca="false">VLOOKUP(A282,Soil!$B$2:$P$17,15,FALSE())</f>
        <v>0.6028</v>
      </c>
      <c r="M282" s="0" t="n">
        <f aca="false">SoilVeg!G282</f>
        <v>22.2</v>
      </c>
      <c r="N282" s="0" t="n">
        <f aca="false">SoilVeg!H282</f>
        <v>0.264</v>
      </c>
      <c r="O282" s="0" t="n">
        <f aca="false">VLOOKUP(A282,Soil!$B$2:$S$14,18,FALSE())</f>
        <v>0.01</v>
      </c>
    </row>
    <row r="283" customFormat="false" ht="14.25" hidden="false" customHeight="false" outlineLevel="0" collapsed="false">
      <c r="A283" s="1" t="str">
        <f aca="false">SoilVeg!B283</f>
        <v>SICL</v>
      </c>
      <c r="B283" s="1" t="str">
        <f aca="false">SoilVeg!D283</f>
        <v>LP</v>
      </c>
      <c r="C283" s="1" t="str">
        <f aca="false">SoilVeg!A283</f>
        <v>SICLLP</v>
      </c>
      <c r="D283" s="0" t="n">
        <f aca="false">IF(VLOOKUP(SoilVeg!C283,LU!$A$2:$O$27,15,FALSE())=0,VLOOKUP(A283,Soil!$B$2:$R$14,8,FALSE()),0.000000000001)</f>
        <v>1.81567361111111E-006</v>
      </c>
      <c r="E283" s="0" t="n">
        <f aca="false">IF(VLOOKUP(SoilVeg!C283,LU!$A$2:$O$27,15,FALSE())=0,VLOOKUP(A283,Soil!$B$2:$R$14,9,FALSE()),0.000000000001)</f>
        <v>0.000224050356307936</v>
      </c>
      <c r="F283" s="0" t="n">
        <f aca="false">VLOOKUP(A283,Soil!$B$2:$P$17,14,FALSE())</f>
        <v>0.012</v>
      </c>
      <c r="G283" s="0" t="n">
        <f aca="false">VLOOKUP(B283,LU!$B$1:$N$51,6,FALSE())</f>
        <v>3</v>
      </c>
      <c r="H283" s="0" t="n">
        <f aca="false">VLOOKUP(B283,LU!$B$1:$N$51,7,FALSE())</f>
        <v>0.62272727273</v>
      </c>
      <c r="I283" s="0" t="n">
        <f aca="false">VLOOKUP(B283,LU!$B$1:$N$51,8,FALSE())</f>
        <v>9.45454545455</v>
      </c>
      <c r="J283" s="0" t="n">
        <f aca="false">VLOOKUP(A283,Soil!$B$2:$P$17,13,FALSE())</f>
        <v>1.7025</v>
      </c>
      <c r="K283" s="0" t="n">
        <f aca="false">VLOOKUP(B283,LU!$B$1:$N$51,5,FALSE())</f>
        <v>0.4</v>
      </c>
      <c r="L283" s="0" t="n">
        <f aca="false">VLOOKUP(A283,Soil!$B$2:$P$17,15,FALSE())</f>
        <v>0.6028</v>
      </c>
      <c r="M283" s="0" t="n">
        <f aca="false">SoilVeg!G283</f>
        <v>22.2</v>
      </c>
      <c r="N283" s="0" t="n">
        <f aca="false">SoilVeg!H283</f>
        <v>0.264</v>
      </c>
      <c r="O283" s="0" t="n">
        <f aca="false">VLOOKUP(A283,Soil!$B$2:$S$14,18,FALSE())</f>
        <v>0.01</v>
      </c>
    </row>
    <row r="284" customFormat="false" ht="14.25" hidden="false" customHeight="false" outlineLevel="0" collapsed="false">
      <c r="A284" s="1" t="str">
        <f aca="false">SoilVeg!B284</f>
        <v>SICL</v>
      </c>
      <c r="B284" s="1" t="str">
        <f aca="false">SoilVeg!D284</f>
        <v>LPL</v>
      </c>
      <c r="C284" s="1" t="str">
        <f aca="false">SoilVeg!A284</f>
        <v>SICLLPL</v>
      </c>
      <c r="D284" s="0" t="n">
        <f aca="false">IF(VLOOKUP(SoilVeg!C284,LU!$A$2:$O$27,15,FALSE())=0,VLOOKUP(A284,Soil!$B$2:$R$14,8,FALSE()),0.000000000001)</f>
        <v>1.81567361111111E-006</v>
      </c>
      <c r="E284" s="0" t="n">
        <f aca="false">IF(VLOOKUP(SoilVeg!C284,LU!$A$2:$O$27,15,FALSE())=0,VLOOKUP(A284,Soil!$B$2:$R$14,9,FALSE()),0.000000000001)</f>
        <v>0.000224050356307936</v>
      </c>
      <c r="F284" s="0" t="n">
        <f aca="false">VLOOKUP(A284,Soil!$B$2:$P$17,14,FALSE())</f>
        <v>0.012</v>
      </c>
      <c r="G284" s="0" t="n">
        <f aca="false">VLOOKUP(B284,LU!$B$1:$N$51,6,FALSE())</f>
        <v>4</v>
      </c>
      <c r="H284" s="0" t="n">
        <f aca="false">VLOOKUP(B284,LU!$B$1:$N$51,7,FALSE())</f>
        <v>0.62272727273</v>
      </c>
      <c r="I284" s="0" t="n">
        <f aca="false">VLOOKUP(B284,LU!$B$1:$N$51,8,FALSE())</f>
        <v>10.5</v>
      </c>
      <c r="J284" s="0" t="n">
        <f aca="false">VLOOKUP(A284,Soil!$B$2:$P$17,13,FALSE())</f>
        <v>1.7025</v>
      </c>
      <c r="K284" s="0" t="n">
        <f aca="false">VLOOKUP(B284,LU!$B$1:$N$51,5,FALSE())</f>
        <v>0.6</v>
      </c>
      <c r="L284" s="0" t="n">
        <f aca="false">VLOOKUP(A284,Soil!$B$2:$P$17,15,FALSE())</f>
        <v>0.6028</v>
      </c>
      <c r="M284" s="0" t="n">
        <f aca="false">SoilVeg!G284</f>
        <v>22.2</v>
      </c>
      <c r="N284" s="0" t="n">
        <f aca="false">SoilVeg!H284</f>
        <v>0.264</v>
      </c>
      <c r="O284" s="0" t="n">
        <f aca="false">VLOOKUP(A284,Soil!$B$2:$S$14,18,FALSE())</f>
        <v>0.01</v>
      </c>
    </row>
    <row r="285" customFormat="false" ht="14.25" hidden="false" customHeight="false" outlineLevel="0" collapsed="false">
      <c r="A285" s="1" t="str">
        <f aca="false">SoilVeg!B285</f>
        <v>SICL</v>
      </c>
      <c r="B285" s="1" t="str">
        <f aca="false">SoilVeg!D285</f>
        <v>LPJ</v>
      </c>
      <c r="C285" s="1" t="str">
        <f aca="false">SoilVeg!A285</f>
        <v>SICLLPJ</v>
      </c>
      <c r="D285" s="0" t="n">
        <f aca="false">IF(VLOOKUP(SoilVeg!C285,LU!$A$2:$O$27,15,FALSE())=0,VLOOKUP(A285,Soil!$B$2:$R$14,8,FALSE()),0.000000000001)</f>
        <v>1.81567361111111E-006</v>
      </c>
      <c r="E285" s="0" t="n">
        <f aca="false">IF(VLOOKUP(SoilVeg!C285,LU!$A$2:$O$27,15,FALSE())=0,VLOOKUP(A285,Soil!$B$2:$R$14,9,FALSE()),0.000000000001)</f>
        <v>0.000224050356307936</v>
      </c>
      <c r="F285" s="0" t="n">
        <f aca="false">VLOOKUP(A285,Soil!$B$2:$P$17,14,FALSE())</f>
        <v>0.012</v>
      </c>
      <c r="G285" s="0" t="n">
        <f aca="false">VLOOKUP(B285,LU!$B$1:$N$51,6,FALSE())</f>
        <v>3</v>
      </c>
      <c r="H285" s="0" t="n">
        <f aca="false">VLOOKUP(B285,LU!$B$1:$N$51,7,FALSE())</f>
        <v>0.62272727273</v>
      </c>
      <c r="I285" s="0" t="n">
        <f aca="false">VLOOKUP(B285,LU!$B$1:$N$51,8,FALSE())</f>
        <v>6.5</v>
      </c>
      <c r="J285" s="0" t="n">
        <f aca="false">VLOOKUP(A285,Soil!$B$2:$P$17,13,FALSE())</f>
        <v>1.7025</v>
      </c>
      <c r="K285" s="0" t="n">
        <f aca="false">VLOOKUP(B285,LU!$B$1:$N$51,5,FALSE())</f>
        <v>0.35</v>
      </c>
      <c r="L285" s="0" t="n">
        <f aca="false">VLOOKUP(A285,Soil!$B$2:$P$17,15,FALSE())</f>
        <v>0.6028</v>
      </c>
      <c r="M285" s="0" t="n">
        <f aca="false">SoilVeg!G285</f>
        <v>22.2</v>
      </c>
      <c r="N285" s="0" t="n">
        <f aca="false">SoilVeg!H285</f>
        <v>0.264</v>
      </c>
      <c r="O285" s="0" t="n">
        <f aca="false">VLOOKUP(A285,Soil!$B$2:$S$14,18,FALSE())</f>
        <v>0.01</v>
      </c>
    </row>
    <row r="286" customFormat="false" ht="14.25" hidden="false" customHeight="false" outlineLevel="0" collapsed="false">
      <c r="A286" s="1" t="str">
        <f aca="false">SoilVeg!B286</f>
        <v>SICL</v>
      </c>
      <c r="B286" s="1" t="str">
        <f aca="false">SoilVeg!D286</f>
        <v>LPS</v>
      </c>
      <c r="C286" s="1" t="str">
        <f aca="false">SoilVeg!A286</f>
        <v>SICLLPS</v>
      </c>
      <c r="D286" s="0" t="n">
        <f aca="false">IF(VLOOKUP(SoilVeg!C286,LU!$A$2:$O$27,15,FALSE())=0,VLOOKUP(A286,Soil!$B$2:$R$14,8,FALSE()),0.000000000001)</f>
        <v>1.81567361111111E-006</v>
      </c>
      <c r="E286" s="0" t="n">
        <f aca="false">IF(VLOOKUP(SoilVeg!C286,LU!$A$2:$O$27,15,FALSE())=0,VLOOKUP(A286,Soil!$B$2:$R$14,9,FALSE()),0.000000000001)</f>
        <v>0.000224050356307936</v>
      </c>
      <c r="F286" s="0" t="n">
        <f aca="false">VLOOKUP(A286,Soil!$B$2:$P$17,14,FALSE())</f>
        <v>0.012</v>
      </c>
      <c r="G286" s="0" t="n">
        <f aca="false">VLOOKUP(B286,LU!$B$1:$N$51,6,FALSE())</f>
        <v>4.5</v>
      </c>
      <c r="H286" s="0" t="n">
        <f aca="false">VLOOKUP(B286,LU!$B$1:$N$51,7,FALSE())</f>
        <v>0.8</v>
      </c>
      <c r="I286" s="0" t="n">
        <f aca="false">VLOOKUP(B286,LU!$B$1:$N$51,8,FALSE())</f>
        <v>15</v>
      </c>
      <c r="J286" s="0" t="n">
        <f aca="false">VLOOKUP(A286,Soil!$B$2:$P$17,13,FALSE())</f>
        <v>1.7025</v>
      </c>
      <c r="K286" s="0" t="n">
        <f aca="false">VLOOKUP(B286,LU!$B$1:$N$51,5,FALSE())</f>
        <v>0.8</v>
      </c>
      <c r="L286" s="0" t="n">
        <f aca="false">VLOOKUP(A286,Soil!$B$2:$P$17,15,FALSE())</f>
        <v>0.6028</v>
      </c>
      <c r="M286" s="0" t="n">
        <f aca="false">SoilVeg!G286</f>
        <v>22.2</v>
      </c>
      <c r="N286" s="0" t="n">
        <f aca="false">SoilVeg!H286</f>
        <v>0.264</v>
      </c>
      <c r="O286" s="0" t="n">
        <f aca="false">VLOOKUP(A286,Soil!$B$2:$S$14,18,FALSE())</f>
        <v>0.01</v>
      </c>
    </row>
    <row r="287" customFormat="false" ht="14.25" hidden="false" customHeight="false" outlineLevel="0" collapsed="false">
      <c r="A287" s="1" t="str">
        <f aca="false">SoilVeg!B287</f>
        <v>SICL</v>
      </c>
      <c r="B287" s="1" t="str">
        <f aca="false">SoilVeg!D287</f>
        <v>LPK</v>
      </c>
      <c r="C287" s="1" t="str">
        <f aca="false">SoilVeg!A287</f>
        <v>SICLLPK</v>
      </c>
      <c r="D287" s="0" t="n">
        <f aca="false">IF(VLOOKUP(SoilVeg!C287,LU!$A$2:$O$27,15,FALSE())=0,VLOOKUP(A287,Soil!$B$2:$R$14,8,FALSE()),0.000000000001)</f>
        <v>1.81567361111111E-006</v>
      </c>
      <c r="E287" s="0" t="n">
        <f aca="false">IF(VLOOKUP(SoilVeg!C287,LU!$A$2:$O$27,15,FALSE())=0,VLOOKUP(A287,Soil!$B$2:$R$14,9,FALSE()),0.000000000001)</f>
        <v>0.000224050356307936</v>
      </c>
      <c r="F287" s="0" t="n">
        <f aca="false">VLOOKUP(A287,Soil!$B$2:$P$17,14,FALSE())</f>
        <v>0.012</v>
      </c>
      <c r="G287" s="0" t="n">
        <f aca="false">VLOOKUP(B287,LU!$B$1:$N$51,6,FALSE())</f>
        <v>3</v>
      </c>
      <c r="H287" s="0" t="n">
        <f aca="false">VLOOKUP(B287,LU!$B$1:$N$51,7,FALSE())</f>
        <v>0.6</v>
      </c>
      <c r="I287" s="0" t="n">
        <f aca="false">VLOOKUP(B287,LU!$B$1:$N$51,8,FALSE())</f>
        <v>15</v>
      </c>
      <c r="J287" s="0" t="n">
        <f aca="false">VLOOKUP(A287,Soil!$B$2:$P$17,13,FALSE())</f>
        <v>1.7025</v>
      </c>
      <c r="K287" s="0" t="n">
        <f aca="false">VLOOKUP(B287,LU!$B$1:$N$51,5,FALSE())</f>
        <v>0.8</v>
      </c>
      <c r="L287" s="0" t="n">
        <f aca="false">VLOOKUP(A287,Soil!$B$2:$P$17,15,FALSE())</f>
        <v>0.6028</v>
      </c>
      <c r="M287" s="0" t="n">
        <f aca="false">SoilVeg!G287</f>
        <v>22.2</v>
      </c>
      <c r="N287" s="0" t="n">
        <f aca="false">SoilVeg!H287</f>
        <v>0.264</v>
      </c>
      <c r="O287" s="0" t="n">
        <f aca="false">VLOOKUP(A287,Soil!$B$2:$S$14,18,FALSE())</f>
        <v>0.01</v>
      </c>
    </row>
    <row r="288" customFormat="false" ht="14.25" hidden="false" customHeight="false" outlineLevel="0" collapsed="false">
      <c r="A288" s="1" t="str">
        <f aca="false">SoilVeg!B288</f>
        <v>SICL</v>
      </c>
      <c r="B288" s="1" t="str">
        <f aca="false">SoilVeg!D288</f>
        <v>AZP</v>
      </c>
      <c r="C288" s="1" t="str">
        <f aca="false">SoilVeg!A288</f>
        <v>SICLAZP</v>
      </c>
      <c r="D288" s="0" t="n">
        <f aca="false">IF(VLOOKUP(SoilVeg!C288,LU!$A$2:$O$27,15,FALSE())=0,VLOOKUP(A288,Soil!$B$2:$R$14,8,FALSE()),0.000000000001)</f>
        <v>1E-012</v>
      </c>
      <c r="E288" s="0" t="n">
        <f aca="false">IF(VLOOKUP(SoilVeg!C288,LU!$A$2:$O$27,15,FALSE())=0,VLOOKUP(A288,Soil!$B$2:$R$14,9,FALSE()),0.000000000001)</f>
        <v>1E-012</v>
      </c>
      <c r="F288" s="0" t="n">
        <f aca="false">VLOOKUP(A288,Soil!$B$2:$P$17,14,FALSE())</f>
        <v>0.012</v>
      </c>
      <c r="G288" s="0" t="n">
        <f aca="false">VLOOKUP(B288,LU!$B$1:$N$51,6,FALSE())</f>
        <v>0</v>
      </c>
      <c r="H288" s="0" t="n">
        <f aca="false">VLOOKUP(B288,LU!$B$1:$N$51,7,FALSE())</f>
        <v>0</v>
      </c>
      <c r="I288" s="0" t="n">
        <f aca="false">VLOOKUP(B288,LU!$B$1:$N$51,8,FALSE())</f>
        <v>2.5</v>
      </c>
      <c r="J288" s="0" t="n">
        <f aca="false">VLOOKUP(A288,Soil!$B$2:$P$17,13,FALSE())</f>
        <v>1.7025</v>
      </c>
      <c r="K288" s="0" t="n">
        <f aca="false">VLOOKUP(B288,LU!$B$1:$N$51,5,FALSE())</f>
        <v>0.05</v>
      </c>
      <c r="L288" s="0" t="n">
        <f aca="false">VLOOKUP(A288,Soil!$B$2:$P$17,15,FALSE())</f>
        <v>0.6028</v>
      </c>
      <c r="M288" s="0" t="n">
        <f aca="false">SoilVeg!G288</f>
        <v>100</v>
      </c>
      <c r="N288" s="0" t="n">
        <f aca="false">SoilVeg!H288</f>
        <v>1</v>
      </c>
      <c r="O288" s="0" t="n">
        <f aca="false">VLOOKUP(A288,Soil!$B$2:$S$14,18,FALSE())</f>
        <v>0.01</v>
      </c>
    </row>
    <row r="289" customFormat="false" ht="14.25" hidden="false" customHeight="false" outlineLevel="0" collapsed="false">
      <c r="A289" s="1" t="str">
        <f aca="false">SoilVeg!B289</f>
        <v>SICL</v>
      </c>
      <c r="B289" s="1" t="str">
        <f aca="false">SoilVeg!D289</f>
        <v>AZPN</v>
      </c>
      <c r="C289" s="1" t="str">
        <f aca="false">SoilVeg!A289</f>
        <v>SICLAZPN</v>
      </c>
      <c r="D289" s="0" t="n">
        <f aca="false">IF(VLOOKUP(SoilVeg!C289,LU!$A$2:$O$27,15,FALSE())=0,VLOOKUP(A289,Soil!$B$2:$R$14,8,FALSE()),0.000000000001)</f>
        <v>1E-012</v>
      </c>
      <c r="E289" s="0" t="n">
        <f aca="false">IF(VLOOKUP(SoilVeg!C289,LU!$A$2:$O$27,15,FALSE())=0,VLOOKUP(A289,Soil!$B$2:$R$14,9,FALSE()),0.000000000001)</f>
        <v>1E-012</v>
      </c>
      <c r="F289" s="0" t="n">
        <f aca="false">VLOOKUP(A289,Soil!$B$2:$P$17,14,FALSE())</f>
        <v>0.012</v>
      </c>
      <c r="G289" s="0" t="n">
        <f aca="false">VLOOKUP(B289,LU!$B$1:$N$51,6,FALSE())</f>
        <v>0</v>
      </c>
      <c r="H289" s="0" t="n">
        <f aca="false">VLOOKUP(B289,LU!$B$1:$N$51,7,FALSE())</f>
        <v>0</v>
      </c>
      <c r="I289" s="0" t="n">
        <f aca="false">VLOOKUP(B289,LU!$B$1:$N$51,8,FALSE())</f>
        <v>0</v>
      </c>
      <c r="J289" s="0" t="n">
        <f aca="false">VLOOKUP(A289,Soil!$B$2:$P$17,13,FALSE())</f>
        <v>1.7025</v>
      </c>
      <c r="K289" s="0" t="n">
        <f aca="false">VLOOKUP(B289,LU!$B$1:$N$51,5,FALSE())</f>
        <v>0.01</v>
      </c>
      <c r="L289" s="0" t="n">
        <f aca="false">VLOOKUP(A289,Soil!$B$2:$P$17,15,FALSE())</f>
        <v>0.6028</v>
      </c>
      <c r="M289" s="0" t="n">
        <f aca="false">SoilVeg!G289</f>
        <v>100</v>
      </c>
      <c r="N289" s="0" t="n">
        <f aca="false">SoilVeg!H289</f>
        <v>1</v>
      </c>
      <c r="O289" s="0" t="n">
        <f aca="false">VLOOKUP(A289,Soil!$B$2:$S$14,18,FALSE())</f>
        <v>0.01</v>
      </c>
    </row>
    <row r="290" customFormat="false" ht="14.25" hidden="false" customHeight="false" outlineLevel="0" collapsed="false">
      <c r="A290" s="1" t="str">
        <f aca="false">SoilVeg!B290</f>
        <v>SICL</v>
      </c>
      <c r="B290" s="1" t="str">
        <f aca="false">SoilVeg!D290</f>
        <v>AZPPL</v>
      </c>
      <c r="C290" s="1" t="str">
        <f aca="false">SoilVeg!A290</f>
        <v>SICLAZPPL</v>
      </c>
      <c r="D290" s="0" t="n">
        <f aca="false">IF(VLOOKUP(SoilVeg!C290,LU!$A$2:$O$27,15,FALSE())=0,VLOOKUP(A290,Soil!$B$2:$R$14,8,FALSE()),0.000000000001)</f>
        <v>1.81567361111111E-006</v>
      </c>
      <c r="E290" s="0" t="n">
        <f aca="false">IF(VLOOKUP(SoilVeg!C290,LU!$A$2:$O$27,15,FALSE())=0,VLOOKUP(A290,Soil!$B$2:$R$14,9,FALSE()),0.000000000001)</f>
        <v>0.000224050356307936</v>
      </c>
      <c r="F290" s="0" t="n">
        <f aca="false">VLOOKUP(A290,Soil!$B$2:$P$17,14,FALSE())</f>
        <v>0.012</v>
      </c>
      <c r="G290" s="0" t="n">
        <f aca="false">VLOOKUP(B290,LU!$B$1:$N$51,6,FALSE())</f>
        <v>0</v>
      </c>
      <c r="H290" s="0" t="n">
        <f aca="false">VLOOKUP(B290,LU!$B$1:$N$51,7,FALSE())</f>
        <v>0</v>
      </c>
      <c r="I290" s="0" t="n">
        <f aca="false">VLOOKUP(B290,LU!$B$1:$N$51,8,FALSE())</f>
        <v>2.5</v>
      </c>
      <c r="J290" s="0" t="n">
        <f aca="false">VLOOKUP(A290,Soil!$B$2:$P$17,13,FALSE())</f>
        <v>1.7025</v>
      </c>
      <c r="K290" s="0" t="n">
        <f aca="false">VLOOKUP(B290,LU!$B$1:$N$51,5,FALSE())</f>
        <v>0.02</v>
      </c>
      <c r="L290" s="0" t="n">
        <f aca="false">VLOOKUP(A290,Soil!$B$2:$P$17,15,FALSE())</f>
        <v>0.6028</v>
      </c>
      <c r="M290" s="0" t="n">
        <f aca="false">SoilVeg!G290</f>
        <v>0.222</v>
      </c>
      <c r="N290" s="0" t="n">
        <f aca="false">SoilVeg!H290</f>
        <v>0.264</v>
      </c>
      <c r="O290" s="0" t="n">
        <f aca="false">VLOOKUP(A290,Soil!$B$2:$S$14,18,FALSE())</f>
        <v>0.01</v>
      </c>
    </row>
    <row r="291" customFormat="false" ht="14.25" hidden="false" customHeight="false" outlineLevel="0" collapsed="false">
      <c r="A291" s="1" t="str">
        <f aca="false">SoilVeg!B291</f>
        <v>SICL</v>
      </c>
      <c r="B291" s="1" t="str">
        <f aca="false">SoilVeg!D291</f>
        <v>AZPP</v>
      </c>
      <c r="C291" s="1" t="str">
        <f aca="false">SoilVeg!A291</f>
        <v>SICLAZPP</v>
      </c>
      <c r="D291" s="0" t="n">
        <f aca="false">IF(VLOOKUP(SoilVeg!C291,LU!$A$2:$O$27,15,FALSE())=0,VLOOKUP(A291,Soil!$B$2:$R$14,8,FALSE()),0.000000000001)</f>
        <v>1.81567361111111E-006</v>
      </c>
      <c r="E291" s="0" t="n">
        <f aca="false">IF(VLOOKUP(SoilVeg!C291,LU!$A$2:$O$27,15,FALSE())=0,VLOOKUP(A291,Soil!$B$2:$R$14,9,FALSE()),0.000000000001)</f>
        <v>0.000224050356307936</v>
      </c>
      <c r="F291" s="0" t="n">
        <f aca="false">VLOOKUP(A291,Soil!$B$2:$P$17,14,FALSE())</f>
        <v>0.012</v>
      </c>
      <c r="G291" s="0" t="n">
        <f aca="false">VLOOKUP(B291,LU!$B$1:$N$51,6,FALSE())</f>
        <v>0</v>
      </c>
      <c r="H291" s="0" t="n">
        <f aca="false">VLOOKUP(B291,LU!$B$1:$N$51,7,FALSE())</f>
        <v>0</v>
      </c>
      <c r="I291" s="0" t="n">
        <f aca="false">VLOOKUP(B291,LU!$B$1:$N$51,8,FALSE())</f>
        <v>7</v>
      </c>
      <c r="J291" s="0" t="n">
        <f aca="false">VLOOKUP(A291,Soil!$B$2:$P$17,13,FALSE())</f>
        <v>1.7025</v>
      </c>
      <c r="K291" s="0" t="n">
        <f aca="false">VLOOKUP(B291,LU!$B$1:$N$51,5,FALSE())</f>
        <v>0.1</v>
      </c>
      <c r="L291" s="0" t="n">
        <f aca="false">VLOOKUP(A291,Soil!$B$2:$P$17,15,FALSE())</f>
        <v>0.6028</v>
      </c>
      <c r="M291" s="0" t="n">
        <f aca="false">SoilVeg!G291</f>
        <v>22.2</v>
      </c>
      <c r="N291" s="0" t="n">
        <f aca="false">SoilVeg!H291</f>
        <v>0.264</v>
      </c>
      <c r="O291" s="0" t="n">
        <f aca="false">VLOOKUP(A291,Soil!$B$2:$S$14,18,FALSE())</f>
        <v>0.01</v>
      </c>
    </row>
    <row r="292" customFormat="false" ht="14.25" hidden="false" customHeight="false" outlineLevel="0" collapsed="false">
      <c r="A292" s="1" t="str">
        <f aca="false">SoilVeg!B292</f>
        <v>SICL</v>
      </c>
      <c r="B292" s="1" t="str">
        <f aca="false">SoilVeg!D292</f>
        <v>ETK</v>
      </c>
      <c r="C292" s="1" t="str">
        <f aca="false">SoilVeg!A292</f>
        <v>SICLETK</v>
      </c>
      <c r="D292" s="0" t="n">
        <f aca="false">IF(VLOOKUP(SoilVeg!C292,LU!$A$2:$O$27,15,FALSE())=0,VLOOKUP(A292,Soil!$B$2:$R$14,8,FALSE()),0.000000000001)</f>
        <v>1.81567361111111E-006</v>
      </c>
      <c r="E292" s="0" t="n">
        <f aca="false">IF(VLOOKUP(SoilVeg!C292,LU!$A$2:$O$27,15,FALSE())=0,VLOOKUP(A292,Soil!$B$2:$R$14,9,FALSE()),0.000000000001)</f>
        <v>0.000224050356307936</v>
      </c>
      <c r="F292" s="0" t="n">
        <f aca="false">VLOOKUP(A292,Soil!$B$2:$P$17,14,FALSE())</f>
        <v>0.012</v>
      </c>
      <c r="G292" s="0" t="n">
        <f aca="false">VLOOKUP(B292,LU!$B$1:$N$51,6,FALSE())</f>
        <v>1.4</v>
      </c>
      <c r="H292" s="0" t="n">
        <f aca="false">VLOOKUP(B292,LU!$B$1:$N$51,7,FALSE())</f>
        <v>0.65</v>
      </c>
      <c r="I292" s="0" t="n">
        <f aca="false">VLOOKUP(B292,LU!$B$1:$N$51,8,FALSE())</f>
        <v>8</v>
      </c>
      <c r="J292" s="0" t="n">
        <f aca="false">VLOOKUP(A292,Soil!$B$2:$P$17,13,FALSE())</f>
        <v>1.7025</v>
      </c>
      <c r="K292" s="0" t="n">
        <f aca="false">VLOOKUP(B292,LU!$B$1:$N$51,5,FALSE())</f>
        <v>0.35</v>
      </c>
      <c r="L292" s="0" t="n">
        <f aca="false">VLOOKUP(A292,Soil!$B$2:$P$17,15,FALSE())</f>
        <v>0.6028</v>
      </c>
      <c r="M292" s="0" t="n">
        <f aca="false">SoilVeg!G292</f>
        <v>22.2</v>
      </c>
      <c r="N292" s="0" t="n">
        <f aca="false">SoilVeg!H292</f>
        <v>0.264</v>
      </c>
      <c r="O292" s="0" t="n">
        <f aca="false">VLOOKUP(A292,Soil!$B$2:$S$14,18,FALSE())</f>
        <v>0.01</v>
      </c>
    </row>
    <row r="293" customFormat="false" ht="14.25" hidden="false" customHeight="false" outlineLevel="0" collapsed="false">
      <c r="A293" s="1" t="str">
        <f aca="false">SoilVeg!B293</f>
        <v>SICL</v>
      </c>
      <c r="B293" s="1" t="str">
        <f aca="false">SoilVeg!D293</f>
        <v>ETK1</v>
      </c>
      <c r="C293" s="1" t="str">
        <f aca="false">SoilVeg!A293</f>
        <v>SICLETK1</v>
      </c>
      <c r="D293" s="0" t="n">
        <f aca="false">IF(VLOOKUP(SoilVeg!C293,LU!$A$2:$O$27,15,FALSE())=0,VLOOKUP(A293,Soil!$B$2:$R$14,8,FALSE()),0.000000000001)</f>
        <v>1.81567361111111E-006</v>
      </c>
      <c r="E293" s="0" t="n">
        <f aca="false">IF(VLOOKUP(SoilVeg!C293,LU!$A$2:$O$27,15,FALSE())=0,VLOOKUP(A293,Soil!$B$2:$R$14,9,FALSE()),0.000000000001)</f>
        <v>0.000224050356307936</v>
      </c>
      <c r="F293" s="0" t="n">
        <f aca="false">VLOOKUP(A293,Soil!$B$2:$P$17,14,FALSE())</f>
        <v>0.012</v>
      </c>
      <c r="G293" s="0" t="n">
        <f aca="false">VLOOKUP(B293,LU!$B$1:$N$51,6,FALSE())</f>
        <v>1</v>
      </c>
      <c r="H293" s="0" t="n">
        <f aca="false">VLOOKUP(B293,LU!$B$1:$N$51,7,FALSE())</f>
        <v>0.4</v>
      </c>
      <c r="I293" s="0" t="n">
        <f aca="false">VLOOKUP(B293,LU!$B$1:$N$51,8,FALSE())</f>
        <v>5</v>
      </c>
      <c r="J293" s="0" t="n">
        <f aca="false">VLOOKUP(A293,Soil!$B$2:$P$17,13,FALSE())</f>
        <v>1.7025</v>
      </c>
      <c r="K293" s="0" t="n">
        <f aca="false">VLOOKUP(B293,LU!$B$1:$N$51,5,FALSE())</f>
        <v>0.15</v>
      </c>
      <c r="L293" s="0" t="n">
        <f aca="false">VLOOKUP(A293,Soil!$B$2:$P$17,15,FALSE())</f>
        <v>0.6028</v>
      </c>
      <c r="M293" s="0" t="n">
        <f aca="false">SoilVeg!G293</f>
        <v>22.2</v>
      </c>
      <c r="N293" s="0" t="n">
        <f aca="false">SoilVeg!H293</f>
        <v>0.264</v>
      </c>
      <c r="O293" s="0" t="n">
        <f aca="false">VLOOKUP(A293,Soil!$B$2:$S$14,18,FALSE())</f>
        <v>0.01</v>
      </c>
    </row>
    <row r="294" customFormat="false" ht="14.25" hidden="false" customHeight="false" outlineLevel="0" collapsed="false">
      <c r="A294" s="1" t="str">
        <f aca="false">SoilVeg!B294</f>
        <v>SICL</v>
      </c>
      <c r="B294" s="1" t="str">
        <f aca="false">SoilVeg!D294</f>
        <v>ETK2</v>
      </c>
      <c r="C294" s="1" t="str">
        <f aca="false">SoilVeg!A294</f>
        <v>SICLETK2</v>
      </c>
      <c r="D294" s="0" t="n">
        <f aca="false">IF(VLOOKUP(SoilVeg!C294,LU!$A$2:$O$27,15,FALSE())=0,VLOOKUP(A294,Soil!$B$2:$R$14,8,FALSE()),0.000000000001)</f>
        <v>1.81567361111111E-006</v>
      </c>
      <c r="E294" s="0" t="n">
        <f aca="false">IF(VLOOKUP(SoilVeg!C294,LU!$A$2:$O$27,15,FALSE())=0,VLOOKUP(A294,Soil!$B$2:$R$14,9,FALSE()),0.000000000001)</f>
        <v>0.000224050356307936</v>
      </c>
      <c r="F294" s="0" t="n">
        <f aca="false">VLOOKUP(A294,Soil!$B$2:$P$17,14,FALSE())</f>
        <v>0.012</v>
      </c>
      <c r="G294" s="0" t="n">
        <f aca="false">VLOOKUP(B294,LU!$B$1:$N$51,6,FALSE())</f>
        <v>1.1</v>
      </c>
      <c r="H294" s="0" t="n">
        <f aca="false">VLOOKUP(B294,LU!$B$1:$N$51,7,FALSE())</f>
        <v>0.4</v>
      </c>
      <c r="I294" s="0" t="n">
        <f aca="false">VLOOKUP(B294,LU!$B$1:$N$51,8,FALSE())</f>
        <v>7</v>
      </c>
      <c r="J294" s="0" t="n">
        <f aca="false">VLOOKUP(A294,Soil!$B$2:$P$17,13,FALSE())</f>
        <v>1.7025</v>
      </c>
      <c r="K294" s="0" t="n">
        <f aca="false">VLOOKUP(B294,LU!$B$1:$N$51,5,FALSE())</f>
        <v>0.35</v>
      </c>
      <c r="L294" s="0" t="n">
        <f aca="false">VLOOKUP(A294,Soil!$B$2:$P$17,15,FALSE())</f>
        <v>0.6028</v>
      </c>
      <c r="M294" s="0" t="n">
        <f aca="false">SoilVeg!G294</f>
        <v>22.2</v>
      </c>
      <c r="N294" s="0" t="n">
        <f aca="false">SoilVeg!H294</f>
        <v>0.264</v>
      </c>
      <c r="O294" s="0" t="n">
        <f aca="false">VLOOKUP(A294,Soil!$B$2:$S$14,18,FALSE())</f>
        <v>0.01</v>
      </c>
    </row>
    <row r="295" customFormat="false" ht="14.25" hidden="false" customHeight="false" outlineLevel="0" collapsed="false">
      <c r="A295" s="1" t="str">
        <f aca="false">SoilVeg!B295</f>
        <v>SICL</v>
      </c>
      <c r="B295" s="1" t="str">
        <f aca="false">SoilVeg!D295</f>
        <v>ETK3</v>
      </c>
      <c r="C295" s="1" t="str">
        <f aca="false">SoilVeg!A295</f>
        <v>SICLETK3</v>
      </c>
      <c r="D295" s="0" t="n">
        <f aca="false">IF(VLOOKUP(SoilVeg!C295,LU!$A$2:$O$27,15,FALSE())=0,VLOOKUP(A295,Soil!$B$2:$R$14,8,FALSE()),0.000000000001)</f>
        <v>1.81567361111111E-006</v>
      </c>
      <c r="E295" s="0" t="n">
        <f aca="false">IF(VLOOKUP(SoilVeg!C295,LU!$A$2:$O$27,15,FALSE())=0,VLOOKUP(A295,Soil!$B$2:$R$14,9,FALSE()),0.000000000001)</f>
        <v>0.000224050356307936</v>
      </c>
      <c r="F295" s="0" t="n">
        <f aca="false">VLOOKUP(A295,Soil!$B$2:$P$17,14,FALSE())</f>
        <v>0.012</v>
      </c>
      <c r="G295" s="0" t="n">
        <f aca="false">VLOOKUP(B295,LU!$B$1:$N$51,6,FALSE())</f>
        <v>1.35454545455</v>
      </c>
      <c r="H295" s="0" t="n">
        <f aca="false">VLOOKUP(B295,LU!$B$1:$N$51,7,FALSE())</f>
        <v>0.62272727273</v>
      </c>
      <c r="I295" s="0" t="n">
        <f aca="false">VLOOKUP(B295,LU!$B$1:$N$51,8,FALSE())</f>
        <v>10</v>
      </c>
      <c r="J295" s="0" t="n">
        <f aca="false">VLOOKUP(A295,Soil!$B$2:$P$17,13,FALSE())</f>
        <v>1.7025</v>
      </c>
      <c r="K295" s="0" t="n">
        <f aca="false">VLOOKUP(B295,LU!$B$1:$N$51,5,FALSE())</f>
        <v>0.4</v>
      </c>
      <c r="L295" s="0" t="n">
        <f aca="false">VLOOKUP(A295,Soil!$B$2:$P$17,15,FALSE())</f>
        <v>0.6028</v>
      </c>
      <c r="M295" s="0" t="n">
        <f aca="false">SoilVeg!G295</f>
        <v>22.2</v>
      </c>
      <c r="N295" s="0" t="n">
        <f aca="false">SoilVeg!H295</f>
        <v>0.264</v>
      </c>
      <c r="O295" s="0" t="n">
        <f aca="false">VLOOKUP(A295,Soil!$B$2:$S$14,18,FALSE())</f>
        <v>0.01</v>
      </c>
    </row>
    <row r="296" customFormat="false" ht="14.25" hidden="false" customHeight="false" outlineLevel="0" collapsed="false">
      <c r="A296" s="1" t="str">
        <f aca="false">SoilVeg!B296</f>
        <v>SICL</v>
      </c>
      <c r="B296" s="1" t="str">
        <f aca="false">SoilVeg!D296</f>
        <v>VT</v>
      </c>
      <c r="C296" s="1" t="str">
        <f aca="false">SoilVeg!A296</f>
        <v>SICLVT</v>
      </c>
      <c r="D296" s="0" t="n">
        <f aca="false">IF(VLOOKUP(SoilVeg!C296,LU!$A$2:$O$27,15,FALSE())=0,VLOOKUP(A296,Soil!$B$2:$R$14,8,FALSE()),0.000000000001)</f>
        <v>1E-012</v>
      </c>
      <c r="E296" s="0" t="n">
        <f aca="false">IF(VLOOKUP(SoilVeg!C296,LU!$A$2:$O$27,15,FALSE())=0,VLOOKUP(A296,Soil!$B$2:$R$14,9,FALSE()),0.000000000001)</f>
        <v>1E-012</v>
      </c>
      <c r="F296" s="0" t="n">
        <f aca="false">VLOOKUP(A296,Soil!$B$2:$P$17,14,FALSE())</f>
        <v>0.012</v>
      </c>
      <c r="G296" s="0" t="n">
        <f aca="false">VLOOKUP(B296,LU!$B$1:$N$51,6,FALSE())</f>
        <v>0</v>
      </c>
      <c r="H296" s="0" t="n">
        <f aca="false">VLOOKUP(B296,LU!$B$1:$N$51,7,FALSE())</f>
        <v>0</v>
      </c>
      <c r="I296" s="0" t="n">
        <f aca="false">VLOOKUP(B296,LU!$B$1:$N$51,8,FALSE())</f>
        <v>0</v>
      </c>
      <c r="J296" s="0" t="n">
        <f aca="false">VLOOKUP(A296,Soil!$B$2:$P$17,13,FALSE())</f>
        <v>1.7025</v>
      </c>
      <c r="K296" s="0" t="n">
        <f aca="false">VLOOKUP(B296,LU!$B$1:$N$51,5,FALSE())</f>
        <v>0.03</v>
      </c>
      <c r="L296" s="0" t="n">
        <f aca="false">VLOOKUP(A296,Soil!$B$2:$P$17,15,FALSE())</f>
        <v>0.6028</v>
      </c>
      <c r="M296" s="0" t="n">
        <f aca="false">SoilVeg!G296</f>
        <v>100</v>
      </c>
      <c r="N296" s="0" t="n">
        <f aca="false">SoilVeg!H296</f>
        <v>1</v>
      </c>
      <c r="O296" s="0" t="n">
        <f aca="false">VLOOKUP(A296,Soil!$B$2:$S$14,18,FALSE())</f>
        <v>0.01</v>
      </c>
    </row>
    <row r="297" customFormat="false" ht="14.25" hidden="false" customHeight="false" outlineLevel="0" collapsed="false">
      <c r="A297" s="1" t="str">
        <f aca="false">SoilVeg!B297</f>
        <v>SICL</v>
      </c>
      <c r="B297" s="1" t="str">
        <f aca="false">SoilVeg!D297</f>
        <v>VP</v>
      </c>
      <c r="C297" s="1" t="str">
        <f aca="false">SoilVeg!A297</f>
        <v>SICLVP</v>
      </c>
      <c r="D297" s="0" t="n">
        <f aca="false">IF(VLOOKUP(SoilVeg!C297,LU!$A$2:$O$27,15,FALSE())=0,VLOOKUP(A297,Soil!$B$2:$R$14,8,FALSE()),0.000000000001)</f>
        <v>1E-012</v>
      </c>
      <c r="E297" s="0" t="n">
        <f aca="false">IF(VLOOKUP(SoilVeg!C297,LU!$A$2:$O$27,15,FALSE())=0,VLOOKUP(A297,Soil!$B$2:$R$14,9,FALSE()),0.000000000001)</f>
        <v>1E-012</v>
      </c>
      <c r="F297" s="0" t="n">
        <f aca="false">VLOOKUP(A297,Soil!$B$2:$P$17,14,FALSE())</f>
        <v>0.012</v>
      </c>
      <c r="G297" s="0" t="n">
        <f aca="false">VLOOKUP(B297,LU!$B$1:$N$51,6,FALSE())</f>
        <v>0</v>
      </c>
      <c r="H297" s="0" t="n">
        <f aca="false">VLOOKUP(B297,LU!$B$1:$N$51,7,FALSE())</f>
        <v>0</v>
      </c>
      <c r="I297" s="0" t="n">
        <f aca="false">VLOOKUP(B297,LU!$B$1:$N$51,8,FALSE())</f>
        <v>0</v>
      </c>
      <c r="J297" s="0" t="n">
        <f aca="false">VLOOKUP(A297,Soil!$B$2:$P$17,13,FALSE())</f>
        <v>1.7025</v>
      </c>
      <c r="K297" s="0" t="n">
        <f aca="false">VLOOKUP(B297,LU!$B$1:$N$51,5,FALSE())</f>
        <v>0.01</v>
      </c>
      <c r="L297" s="0" t="n">
        <f aca="false">VLOOKUP(A297,Soil!$B$2:$P$17,15,FALSE())</f>
        <v>0.6028</v>
      </c>
      <c r="M297" s="0" t="n">
        <f aca="false">SoilVeg!G297</f>
        <v>100</v>
      </c>
      <c r="N297" s="0" t="n">
        <f aca="false">SoilVeg!H297</f>
        <v>1</v>
      </c>
      <c r="O297" s="0" t="n">
        <f aca="false">VLOOKUP(A297,Soil!$B$2:$S$14,18,FALSE())</f>
        <v>0.01</v>
      </c>
    </row>
    <row r="298" customFormat="false" ht="14.25" hidden="false" customHeight="false" outlineLevel="0" collapsed="false">
      <c r="A298" s="1" t="str">
        <f aca="false">SoilVeg!B298</f>
        <v>SICL</v>
      </c>
      <c r="B298" s="1" t="str">
        <f aca="false">SoilVeg!D298</f>
        <v>TPT</v>
      </c>
      <c r="C298" s="1" t="str">
        <f aca="false">SoilVeg!A298</f>
        <v>SICLTPT</v>
      </c>
      <c r="D298" s="0" t="n">
        <f aca="false">IF(VLOOKUP(SoilVeg!C298,LU!$A$2:$O$27,15,FALSE())=0,VLOOKUP(A298,Soil!$B$2:$R$14,8,FALSE()),0.000000000001)</f>
        <v>1.81567361111111E-006</v>
      </c>
      <c r="E298" s="0" t="n">
        <f aca="false">IF(VLOOKUP(SoilVeg!C298,LU!$A$2:$O$27,15,FALSE())=0,VLOOKUP(A298,Soil!$B$2:$R$14,9,FALSE()),0.000000000001)</f>
        <v>0.000224050356307936</v>
      </c>
      <c r="F298" s="0" t="n">
        <f aca="false">VLOOKUP(A298,Soil!$B$2:$P$17,14,FALSE())</f>
        <v>0.012</v>
      </c>
      <c r="G298" s="0" t="n">
        <f aca="false">VLOOKUP(B298,LU!$B$1:$N$51,6,FALSE())</f>
        <v>1.1</v>
      </c>
      <c r="H298" s="0" t="n">
        <f aca="false">VLOOKUP(B298,LU!$B$1:$N$51,7,FALSE())</f>
        <v>0.4</v>
      </c>
      <c r="I298" s="0" t="n">
        <f aca="false">VLOOKUP(B298,LU!$B$1:$N$51,8,FALSE())</f>
        <v>7</v>
      </c>
      <c r="J298" s="0" t="n">
        <f aca="false">VLOOKUP(A298,Soil!$B$2:$P$17,13,FALSE())</f>
        <v>1.7025</v>
      </c>
      <c r="K298" s="0" t="n">
        <f aca="false">VLOOKUP(B298,LU!$B$1:$N$51,5,FALSE())</f>
        <v>0.275</v>
      </c>
      <c r="L298" s="0" t="n">
        <f aca="false">VLOOKUP(A298,Soil!$B$2:$P$17,15,FALSE())</f>
        <v>0.6028</v>
      </c>
      <c r="M298" s="0" t="n">
        <f aca="false">SoilVeg!G298</f>
        <v>22.2</v>
      </c>
      <c r="N298" s="0" t="n">
        <f aca="false">SoilVeg!H298</f>
        <v>0.264</v>
      </c>
      <c r="O298" s="0" t="n">
        <f aca="false">VLOOKUP(A298,Soil!$B$2:$S$14,18,FALSE())</f>
        <v>0.01</v>
      </c>
    </row>
    <row r="299" customFormat="false" ht="14.25" hidden="false" customHeight="false" outlineLevel="0" collapsed="false">
      <c r="A299" s="1" t="str">
        <f aca="false">SoilVeg!B299</f>
        <v>SICL</v>
      </c>
      <c r="B299" s="1" t="str">
        <f aca="false">SoilVeg!D299</f>
        <v>VPT</v>
      </c>
      <c r="C299" s="1" t="str">
        <f aca="false">SoilVeg!A299</f>
        <v>SICLVPT</v>
      </c>
      <c r="D299" s="0" t="n">
        <f aca="false">IF(VLOOKUP(SoilVeg!C299,LU!$A$2:$O$27,15,FALSE())=0,VLOOKUP(A299,Soil!$B$2:$R$14,8,FALSE()),0.000000000001)</f>
        <v>1E-012</v>
      </c>
      <c r="E299" s="0" t="n">
        <f aca="false">IF(VLOOKUP(SoilVeg!C299,LU!$A$2:$O$27,15,FALSE())=0,VLOOKUP(A299,Soil!$B$2:$R$14,9,FALSE()),0.000000000001)</f>
        <v>1E-012</v>
      </c>
      <c r="F299" s="0" t="n">
        <f aca="false">VLOOKUP(A299,Soil!$B$2:$P$17,14,FALSE())</f>
        <v>0.012</v>
      </c>
      <c r="G299" s="0" t="n">
        <f aca="false">VLOOKUP(B299,LU!$B$1:$N$51,6,FALSE())</f>
        <v>0</v>
      </c>
      <c r="H299" s="0" t="n">
        <f aca="false">VLOOKUP(B299,LU!$B$1:$N$51,7,FALSE())</f>
        <v>0</v>
      </c>
      <c r="I299" s="0" t="n">
        <f aca="false">VLOOKUP(B299,LU!$B$1:$N$51,8,FALSE())</f>
        <v>150</v>
      </c>
      <c r="J299" s="0" t="n">
        <f aca="false">VLOOKUP(A299,Soil!$B$2:$P$17,13,FALSE())</f>
        <v>1.7025</v>
      </c>
      <c r="K299" s="0" t="n">
        <f aca="false">VLOOKUP(B299,LU!$B$1:$N$51,5,FALSE())</f>
        <v>0.01</v>
      </c>
      <c r="L299" s="0" t="n">
        <f aca="false">VLOOKUP(A299,Soil!$B$2:$P$17,15,FALSE())</f>
        <v>0.6028</v>
      </c>
      <c r="M299" s="0" t="n">
        <f aca="false">SoilVeg!G299</f>
        <v>100</v>
      </c>
      <c r="N299" s="0" t="n">
        <f aca="false">SoilVeg!H299</f>
        <v>1</v>
      </c>
      <c r="O299" s="0" t="n">
        <f aca="false">VLOOKUP(A299,Soil!$B$2:$S$14,18,FALSE())</f>
        <v>0.01</v>
      </c>
    </row>
    <row r="300" customFormat="false" ht="14.25" hidden="false" customHeight="false" outlineLevel="0" collapsed="false">
      <c r="A300" s="1" t="str">
        <f aca="false">SoilVeg!B300</f>
        <v>SICL</v>
      </c>
      <c r="B300" s="1" t="str">
        <f aca="false">SoilVeg!D300</f>
        <v>MOK</v>
      </c>
      <c r="C300" s="1" t="str">
        <f aca="false">SoilVeg!A300</f>
        <v>SICLMOK</v>
      </c>
      <c r="D300" s="0" t="n">
        <f aca="false">IF(VLOOKUP(SoilVeg!C300,LU!$A$2:$O$27,15,FALSE())=0,VLOOKUP(A300,Soil!$B$2:$R$14,8,FALSE()),0.000000000001)</f>
        <v>1.81567361111111E-006</v>
      </c>
      <c r="E300" s="0" t="n">
        <f aca="false">IF(VLOOKUP(SoilVeg!C300,LU!$A$2:$O$27,15,FALSE())=0,VLOOKUP(A300,Soil!$B$2:$R$14,9,FALSE()),0.000000000001)</f>
        <v>0.000224050356307936</v>
      </c>
      <c r="F300" s="0" t="n">
        <f aca="false">VLOOKUP(A300,Soil!$B$2:$P$17,14,FALSE())</f>
        <v>0.012</v>
      </c>
      <c r="G300" s="0" t="n">
        <f aca="false">VLOOKUP(B300,LU!$B$1:$N$51,6,FALSE())</f>
        <v>1.35454545455</v>
      </c>
      <c r="H300" s="0" t="n">
        <f aca="false">VLOOKUP(B300,LU!$B$1:$N$51,7,FALSE())</f>
        <v>0.62272727273</v>
      </c>
      <c r="I300" s="0" t="n">
        <f aca="false">VLOOKUP(B300,LU!$B$1:$N$51,8,FALSE())</f>
        <v>10</v>
      </c>
      <c r="J300" s="0" t="n">
        <f aca="false">VLOOKUP(A300,Soil!$B$2:$P$17,13,FALSE())</f>
        <v>1.7025</v>
      </c>
      <c r="K300" s="0" t="n">
        <f aca="false">VLOOKUP(B300,LU!$B$1:$N$51,5,FALSE())</f>
        <v>0.4</v>
      </c>
      <c r="L300" s="0" t="n">
        <f aca="false">VLOOKUP(A300,Soil!$B$2:$P$17,15,FALSE())</f>
        <v>0.6028</v>
      </c>
      <c r="M300" s="0" t="n">
        <f aca="false">SoilVeg!G300</f>
        <v>22.2</v>
      </c>
      <c r="N300" s="0" t="n">
        <f aca="false">SoilVeg!H300</f>
        <v>0.264</v>
      </c>
      <c r="O300" s="0" t="n">
        <f aca="false">VLOOKUP(A300,Soil!$B$2:$S$14,18,FALSE())</f>
        <v>0.01</v>
      </c>
    </row>
    <row r="301" customFormat="false" ht="14.25" hidden="false" customHeight="false" outlineLevel="0" collapsed="false">
      <c r="A301" s="1" t="str">
        <f aca="false">SoilVeg!B301</f>
        <v>SICL</v>
      </c>
      <c r="B301" s="1" t="str">
        <f aca="false">SoilVeg!D301</f>
        <v>RET</v>
      </c>
      <c r="C301" s="1" t="str">
        <f aca="false">SoilVeg!A301</f>
        <v>SICLRET</v>
      </c>
      <c r="D301" s="0" t="n">
        <f aca="false">IF(VLOOKUP(SoilVeg!C301,LU!$A$2:$O$27,15,FALSE())=0,VLOOKUP(A301,Soil!$B$2:$R$14,8,FALSE()),0.000000000001)</f>
        <v>1.81567361111111E-006</v>
      </c>
      <c r="E301" s="0" t="n">
        <f aca="false">IF(VLOOKUP(SoilVeg!C301,LU!$A$2:$O$27,15,FALSE())=0,VLOOKUP(A301,Soil!$B$2:$R$14,9,FALSE()),0.000000000001)</f>
        <v>0.000224050356307936</v>
      </c>
      <c r="F301" s="0" t="n">
        <f aca="false">VLOOKUP(A301,Soil!$B$2:$P$17,14,FALSE())</f>
        <v>0.012</v>
      </c>
      <c r="G301" s="0" t="n">
        <f aca="false">VLOOKUP(B301,LU!$B$1:$N$51,6,FALSE())</f>
        <v>1.1</v>
      </c>
      <c r="H301" s="0" t="n">
        <f aca="false">VLOOKUP(B301,LU!$B$1:$N$51,7,FALSE())</f>
        <v>0.4</v>
      </c>
      <c r="I301" s="0" t="n">
        <f aca="false">VLOOKUP(B301,LU!$B$1:$N$51,8,FALSE())</f>
        <v>150</v>
      </c>
      <c r="J301" s="0" t="n">
        <f aca="false">VLOOKUP(A301,Soil!$B$2:$P$17,13,FALSE())</f>
        <v>1.7025</v>
      </c>
      <c r="K301" s="0" t="n">
        <f aca="false">VLOOKUP(B301,LU!$B$1:$N$51,5,FALSE())</f>
        <v>0.275</v>
      </c>
      <c r="L301" s="0" t="n">
        <f aca="false">VLOOKUP(A301,Soil!$B$2:$P$17,15,FALSE())</f>
        <v>0.6028</v>
      </c>
      <c r="M301" s="0" t="n">
        <f aca="false">SoilVeg!G301</f>
        <v>22.2</v>
      </c>
      <c r="N301" s="0" t="n">
        <f aca="false">SoilVeg!H301</f>
        <v>0.264</v>
      </c>
      <c r="O301" s="0" t="n">
        <f aca="false">VLOOKUP(A301,Soil!$B$2:$S$14,18,FALSE())</f>
        <v>0.01</v>
      </c>
    </row>
    <row r="302" customFormat="false" ht="14.25" hidden="false" customHeight="false" outlineLevel="0" collapsed="false">
      <c r="A302" s="1" t="str">
        <f aca="false">SoilVeg!B302</f>
        <v>NO</v>
      </c>
      <c r="B302" s="1" t="str">
        <f aca="false">SoilVeg!D302</f>
        <v>OP</v>
      </c>
      <c r="C302" s="1" t="str">
        <f aca="false">SoilVeg!A302</f>
        <v>NOOP</v>
      </c>
      <c r="D302" s="0" t="n">
        <f aca="false">IF(VLOOKUP(SoilVeg!C302,LU!$A$2:$O$27,15,FALSE())=0,VLOOKUP(A302,Soil!$B$2:$R$14,8,FALSE()),0.000000000001)</f>
        <v>0</v>
      </c>
      <c r="E302" s="0" t="n">
        <f aca="false">IF(VLOOKUP(SoilVeg!C302,LU!$A$2:$O$27,15,FALSE())=0,VLOOKUP(A302,Soil!$B$2:$R$14,9,FALSE()),0.000000000001)</f>
        <v>0</v>
      </c>
      <c r="F302" s="0" t="n">
        <f aca="false">VLOOKUP(A302,Soil!$B$2:$P$17,14,FALSE())</f>
        <v>0.01</v>
      </c>
      <c r="G302" s="0" t="n">
        <f aca="false">VLOOKUP(B302,LU!$B$1:$N$51,6,FALSE())</f>
        <v>0.16</v>
      </c>
      <c r="H302" s="0" t="n">
        <f aca="false">VLOOKUP(B302,LU!$B$1:$N$51,7,FALSE())</f>
        <v>0.13</v>
      </c>
      <c r="I302" s="0" t="n">
        <f aca="false">VLOOKUP(B302,LU!$B$1:$N$51,8,FALSE())</f>
        <v>5</v>
      </c>
      <c r="J302" s="0" t="n">
        <f aca="false">VLOOKUP(A302,Soil!$B$2:$P$17,13,FALSE())</f>
        <v>1.5847</v>
      </c>
      <c r="K302" s="0" t="n">
        <f aca="false">VLOOKUP(B302,LU!$B$1:$N$51,5,FALSE())</f>
        <v>0.075</v>
      </c>
      <c r="L302" s="0" t="n">
        <f aca="false">VLOOKUP(A302,Soil!$B$2:$P$17,15,FALSE())</f>
        <v>0.48887216</v>
      </c>
      <c r="M302" s="0" t="n">
        <f aca="false">SoilVeg!G302</f>
        <v>50</v>
      </c>
      <c r="N302" s="0" t="n">
        <f aca="false">SoilVeg!H302</f>
        <v>3</v>
      </c>
      <c r="O302" s="0" t="n">
        <f aca="false">VLOOKUP(A302,Soil!$B$2:$S$14,18,FALSE())</f>
        <v>1</v>
      </c>
    </row>
    <row r="303" customFormat="false" ht="14.25" hidden="false" customHeight="false" outlineLevel="0" collapsed="false">
      <c r="A303" s="1" t="str">
        <f aca="false">SoilVeg!B303</f>
        <v>NO</v>
      </c>
      <c r="B303" s="1" t="str">
        <f aca="false">SoilVeg!D303</f>
        <v>OPTP</v>
      </c>
      <c r="C303" s="1" t="str">
        <f aca="false">SoilVeg!A303</f>
        <v>NOOPTP</v>
      </c>
      <c r="D303" s="0" t="n">
        <f aca="false">IF(VLOOKUP(SoilVeg!C303,LU!$A$2:$O$27,15,FALSE())=0,VLOOKUP(A303,Soil!$B$2:$R$14,8,FALSE()),0.000000000001)</f>
        <v>0</v>
      </c>
      <c r="E303" s="0" t="n">
        <f aca="false">IF(VLOOKUP(SoilVeg!C303,LU!$A$2:$O$27,15,FALSE())=0,VLOOKUP(A303,Soil!$B$2:$R$14,9,FALSE()),0.000000000001)</f>
        <v>0</v>
      </c>
      <c r="F303" s="0" t="n">
        <f aca="false">VLOOKUP(A303,Soil!$B$2:$P$17,14,FALSE())</f>
        <v>0.01</v>
      </c>
      <c r="G303" s="0" t="n">
        <f aca="false">VLOOKUP(B303,LU!$B$1:$N$51,6,FALSE())</f>
        <v>1.1</v>
      </c>
      <c r="H303" s="0" t="n">
        <f aca="false">VLOOKUP(B303,LU!$B$1:$N$51,7,FALSE())</f>
        <v>0.4</v>
      </c>
      <c r="I303" s="0" t="n">
        <f aca="false">VLOOKUP(B303,LU!$B$1:$N$51,8,FALSE())</f>
        <v>7</v>
      </c>
      <c r="J303" s="0" t="n">
        <f aca="false">VLOOKUP(A303,Soil!$B$2:$P$17,13,FALSE())</f>
        <v>1.5847</v>
      </c>
      <c r="K303" s="0" t="n">
        <f aca="false">VLOOKUP(B303,LU!$B$1:$N$51,5,FALSE())</f>
        <v>0.275</v>
      </c>
      <c r="L303" s="0" t="n">
        <f aca="false">VLOOKUP(A303,Soil!$B$2:$P$17,15,FALSE())</f>
        <v>0.48887216</v>
      </c>
      <c r="M303" s="0" t="n">
        <f aca="false">SoilVeg!G303</f>
        <v>100</v>
      </c>
      <c r="N303" s="0" t="n">
        <f aca="false">SoilVeg!H303</f>
        <v>3</v>
      </c>
      <c r="O303" s="0" t="n">
        <f aca="false">VLOOKUP(A303,Soil!$B$2:$S$14,18,FALSE())</f>
        <v>1</v>
      </c>
    </row>
    <row r="304" customFormat="false" ht="14.25" hidden="false" customHeight="false" outlineLevel="0" collapsed="false">
      <c r="A304" s="1" t="str">
        <f aca="false">SoilVeg!B304</f>
        <v>NO</v>
      </c>
      <c r="B304" s="1" t="str">
        <f aca="false">SoilVeg!D304</f>
        <v>OPSR</v>
      </c>
      <c r="C304" s="1" t="str">
        <f aca="false">SoilVeg!A304</f>
        <v>NOOPSR</v>
      </c>
      <c r="D304" s="0" t="n">
        <f aca="false">IF(VLOOKUP(SoilVeg!C304,LU!$A$2:$O$27,15,FALSE())=0,VLOOKUP(A304,Soil!$B$2:$R$14,8,FALSE()),0.000000000001)</f>
        <v>0</v>
      </c>
      <c r="E304" s="0" t="n">
        <f aca="false">IF(VLOOKUP(SoilVeg!C304,LU!$A$2:$O$27,15,FALSE())=0,VLOOKUP(A304,Soil!$B$2:$R$14,9,FALSE()),0.000000000001)</f>
        <v>0</v>
      </c>
      <c r="F304" s="0" t="n">
        <f aca="false">VLOOKUP(A304,Soil!$B$2:$P$17,14,FALSE())</f>
        <v>0.01</v>
      </c>
      <c r="G304" s="0" t="n">
        <f aca="false">VLOOKUP(B304,LU!$B$1:$N$51,6,FALSE())</f>
        <v>0.26</v>
      </c>
      <c r="H304" s="0" t="n">
        <f aca="false">VLOOKUP(B304,LU!$B$1:$N$51,7,FALSE())</f>
        <v>0.25</v>
      </c>
      <c r="I304" s="0" t="n">
        <f aca="false">VLOOKUP(B304,LU!$B$1:$N$51,8,FALSE())</f>
        <v>4</v>
      </c>
      <c r="J304" s="0" t="n">
        <f aca="false">VLOOKUP(A304,Soil!$B$2:$P$17,13,FALSE())</f>
        <v>1.5847</v>
      </c>
      <c r="K304" s="0" t="n">
        <f aca="false">VLOOKUP(B304,LU!$B$1:$N$51,5,FALSE())</f>
        <v>0.06</v>
      </c>
      <c r="L304" s="0" t="n">
        <f aca="false">VLOOKUP(A304,Soil!$B$2:$P$17,15,FALSE())</f>
        <v>0.48887216</v>
      </c>
      <c r="M304" s="0" t="n">
        <f aca="false">SoilVeg!G304</f>
        <v>40</v>
      </c>
      <c r="N304" s="0" t="n">
        <f aca="false">SoilVeg!H304</f>
        <v>3</v>
      </c>
      <c r="O304" s="0" t="n">
        <f aca="false">VLOOKUP(A304,Soil!$B$2:$S$14,18,FALSE())</f>
        <v>1</v>
      </c>
    </row>
    <row r="305" customFormat="false" ht="14.25" hidden="false" customHeight="false" outlineLevel="0" collapsed="false">
      <c r="A305" s="1" t="str">
        <f aca="false">SoilVeg!B305</f>
        <v>NO</v>
      </c>
      <c r="B305" s="1" t="str">
        <f aca="false">SoilVeg!D305</f>
        <v>OPUR</v>
      </c>
      <c r="C305" s="1" t="str">
        <f aca="false">SoilVeg!A305</f>
        <v>NOOPUR</v>
      </c>
      <c r="D305" s="0" t="n">
        <f aca="false">IF(VLOOKUP(SoilVeg!C305,LU!$A$2:$O$27,15,FALSE())=0,VLOOKUP(A305,Soil!$B$2:$R$14,8,FALSE()),0.000000000001)</f>
        <v>0</v>
      </c>
      <c r="E305" s="0" t="n">
        <f aca="false">IF(VLOOKUP(SoilVeg!C305,LU!$A$2:$O$27,15,FALSE())=0,VLOOKUP(A305,Soil!$B$2:$R$14,9,FALSE()),0.000000000001)</f>
        <v>0</v>
      </c>
      <c r="F305" s="0" t="n">
        <f aca="false">VLOOKUP(A305,Soil!$B$2:$P$17,14,FALSE())</f>
        <v>0.01</v>
      </c>
      <c r="G305" s="0" t="n">
        <f aca="false">VLOOKUP(B305,LU!$B$1:$N$51,6,FALSE())</f>
        <v>0.4</v>
      </c>
      <c r="H305" s="0" t="n">
        <f aca="false">VLOOKUP(B305,LU!$B$1:$N$51,7,FALSE())</f>
        <v>0.3</v>
      </c>
      <c r="I305" s="0" t="n">
        <f aca="false">VLOOKUP(B305,LU!$B$1:$N$51,8,FALSE())</f>
        <v>6</v>
      </c>
      <c r="J305" s="0" t="n">
        <f aca="false">VLOOKUP(A305,Soil!$B$2:$P$17,13,FALSE())</f>
        <v>1.5847</v>
      </c>
      <c r="K305" s="0" t="n">
        <f aca="false">VLOOKUP(B305,LU!$B$1:$N$51,5,FALSE())</f>
        <v>0.1</v>
      </c>
      <c r="L305" s="0" t="n">
        <f aca="false">VLOOKUP(A305,Soil!$B$2:$P$17,15,FALSE())</f>
        <v>0.48887216</v>
      </c>
      <c r="M305" s="0" t="n">
        <f aca="false">SoilVeg!G305</f>
        <v>50</v>
      </c>
      <c r="N305" s="0" t="n">
        <f aca="false">SoilVeg!H305</f>
        <v>3</v>
      </c>
      <c r="O305" s="0" t="n">
        <f aca="false">VLOOKUP(A305,Soil!$B$2:$S$14,18,FALSE())</f>
        <v>1</v>
      </c>
    </row>
    <row r="306" customFormat="false" ht="14.25" hidden="false" customHeight="false" outlineLevel="0" collapsed="false">
      <c r="A306" s="1" t="str">
        <f aca="false">SoilVeg!B306</f>
        <v>NO</v>
      </c>
      <c r="B306" s="1" t="str">
        <f aca="false">SoilVeg!D306</f>
        <v>OPU</v>
      </c>
      <c r="C306" s="1" t="str">
        <f aca="false">SoilVeg!A306</f>
        <v>NOOPU</v>
      </c>
      <c r="D306" s="0" t="n">
        <f aca="false">IF(VLOOKUP(SoilVeg!C306,LU!$A$2:$O$27,15,FALSE())=0,VLOOKUP(A306,Soil!$B$2:$R$14,8,FALSE()),0.000000000001)</f>
        <v>0</v>
      </c>
      <c r="E306" s="0" t="n">
        <f aca="false">IF(VLOOKUP(SoilVeg!C306,LU!$A$2:$O$27,15,FALSE())=0,VLOOKUP(A306,Soil!$B$2:$R$14,9,FALSE()),0.000000000001)</f>
        <v>0</v>
      </c>
      <c r="F306" s="0" t="n">
        <f aca="false">VLOOKUP(A306,Soil!$B$2:$P$17,14,FALSE())</f>
        <v>0.01</v>
      </c>
      <c r="G306" s="0" t="n">
        <f aca="false">VLOOKUP(B306,LU!$B$1:$N$51,6,FALSE())</f>
        <v>0</v>
      </c>
      <c r="H306" s="0" t="n">
        <f aca="false">VLOOKUP(B306,LU!$B$1:$N$51,7,FALSE())</f>
        <v>0</v>
      </c>
      <c r="I306" s="0" t="n">
        <f aca="false">VLOOKUP(B306,LU!$B$1:$N$51,8,FALSE())</f>
        <v>3.5</v>
      </c>
      <c r="J306" s="0" t="n">
        <f aca="false">VLOOKUP(A306,Soil!$B$2:$P$17,13,FALSE())</f>
        <v>1.5847</v>
      </c>
      <c r="K306" s="0" t="n">
        <f aca="false">VLOOKUP(B306,LU!$B$1:$N$51,5,FALSE())</f>
        <v>0.03</v>
      </c>
      <c r="L306" s="0" t="n">
        <f aca="false">VLOOKUP(A306,Soil!$B$2:$P$17,15,FALSE())</f>
        <v>0.48887216</v>
      </c>
      <c r="M306" s="0" t="n">
        <f aca="false">SoilVeg!G306</f>
        <v>33.3333333333333</v>
      </c>
      <c r="N306" s="0" t="n">
        <f aca="false">SoilVeg!H306</f>
        <v>3</v>
      </c>
      <c r="O306" s="0" t="n">
        <f aca="false">VLOOKUP(A306,Soil!$B$2:$S$14,18,FALSE())</f>
        <v>1</v>
      </c>
    </row>
    <row r="307" customFormat="false" ht="14.25" hidden="false" customHeight="false" outlineLevel="0" collapsed="false">
      <c r="A307" s="1" t="str">
        <f aca="false">SoilVeg!B307</f>
        <v>NO</v>
      </c>
      <c r="B307" s="1" t="str">
        <f aca="false">SoilVeg!D307</f>
        <v>TP</v>
      </c>
      <c r="C307" s="1" t="str">
        <f aca="false">SoilVeg!A307</f>
        <v>NOTP</v>
      </c>
      <c r="D307" s="0" t="n">
        <f aca="false">IF(VLOOKUP(SoilVeg!C307,LU!$A$2:$O$27,15,FALSE())=0,VLOOKUP(A307,Soil!$B$2:$R$14,8,FALSE()),0.000000000001)</f>
        <v>0</v>
      </c>
      <c r="E307" s="0" t="n">
        <f aca="false">IF(VLOOKUP(SoilVeg!C307,LU!$A$2:$O$27,15,FALSE())=0,VLOOKUP(A307,Soil!$B$2:$R$14,9,FALSE()),0.000000000001)</f>
        <v>0</v>
      </c>
      <c r="F307" s="0" t="n">
        <f aca="false">VLOOKUP(A307,Soil!$B$2:$P$17,14,FALSE())</f>
        <v>0.01</v>
      </c>
      <c r="G307" s="0" t="n">
        <f aca="false">VLOOKUP(B307,LU!$B$1:$N$51,6,FALSE())</f>
        <v>1.1</v>
      </c>
      <c r="H307" s="0" t="n">
        <f aca="false">VLOOKUP(B307,LU!$B$1:$N$51,7,FALSE())</f>
        <v>0.4</v>
      </c>
      <c r="I307" s="0" t="n">
        <f aca="false">VLOOKUP(B307,LU!$B$1:$N$51,8,FALSE())</f>
        <v>7</v>
      </c>
      <c r="J307" s="0" t="n">
        <f aca="false">VLOOKUP(A307,Soil!$B$2:$P$17,13,FALSE())</f>
        <v>1.5847</v>
      </c>
      <c r="K307" s="0" t="n">
        <f aca="false">VLOOKUP(B307,LU!$B$1:$N$51,5,FALSE())</f>
        <v>0.275</v>
      </c>
      <c r="L307" s="0" t="n">
        <f aca="false">VLOOKUP(A307,Soil!$B$2:$P$17,15,FALSE())</f>
        <v>0.48887216</v>
      </c>
      <c r="M307" s="0" t="n">
        <f aca="false">SoilVeg!G307</f>
        <v>100</v>
      </c>
      <c r="N307" s="0" t="n">
        <f aca="false">SoilVeg!H307</f>
        <v>3</v>
      </c>
      <c r="O307" s="0" t="n">
        <f aca="false">VLOOKUP(A307,Soil!$B$2:$S$14,18,FALSE())</f>
        <v>1</v>
      </c>
    </row>
    <row r="308" customFormat="false" ht="14.25" hidden="false" customHeight="false" outlineLevel="0" collapsed="false">
      <c r="A308" s="1" t="str">
        <f aca="false">SoilVeg!B308</f>
        <v>NO</v>
      </c>
      <c r="B308" s="1" t="str">
        <f aca="false">SoilVeg!D308</f>
        <v>LP</v>
      </c>
      <c r="C308" s="1" t="str">
        <f aca="false">SoilVeg!A308</f>
        <v>NOLP</v>
      </c>
      <c r="D308" s="0" t="n">
        <f aca="false">IF(VLOOKUP(SoilVeg!C308,LU!$A$2:$O$27,15,FALSE())=0,VLOOKUP(A308,Soil!$B$2:$R$14,8,FALSE()),0.000000000001)</f>
        <v>0</v>
      </c>
      <c r="E308" s="0" t="n">
        <f aca="false">IF(VLOOKUP(SoilVeg!C308,LU!$A$2:$O$27,15,FALSE())=0,VLOOKUP(A308,Soil!$B$2:$R$14,9,FALSE()),0.000000000001)</f>
        <v>0</v>
      </c>
      <c r="F308" s="0" t="n">
        <f aca="false">VLOOKUP(A308,Soil!$B$2:$P$17,14,FALSE())</f>
        <v>0.01</v>
      </c>
      <c r="G308" s="0" t="n">
        <f aca="false">VLOOKUP(B308,LU!$B$1:$N$51,6,FALSE())</f>
        <v>3</v>
      </c>
      <c r="H308" s="0" t="n">
        <f aca="false">VLOOKUP(B308,LU!$B$1:$N$51,7,FALSE())</f>
        <v>0.62272727273</v>
      </c>
      <c r="I308" s="0" t="n">
        <f aca="false">VLOOKUP(B308,LU!$B$1:$N$51,8,FALSE())</f>
        <v>9.45454545455</v>
      </c>
      <c r="J308" s="0" t="n">
        <f aca="false">VLOOKUP(A308,Soil!$B$2:$P$17,13,FALSE())</f>
        <v>1.5847</v>
      </c>
      <c r="K308" s="0" t="n">
        <f aca="false">VLOOKUP(B308,LU!$B$1:$N$51,5,FALSE())</f>
        <v>0.4</v>
      </c>
      <c r="L308" s="0" t="n">
        <f aca="false">VLOOKUP(A308,Soil!$B$2:$P$17,15,FALSE())</f>
        <v>0.48887216</v>
      </c>
      <c r="M308" s="0" t="n">
        <f aca="false">SoilVeg!G308</f>
        <v>100</v>
      </c>
      <c r="N308" s="0" t="n">
        <f aca="false">SoilVeg!H308</f>
        <v>3</v>
      </c>
      <c r="O308" s="0" t="n">
        <f aca="false">VLOOKUP(A308,Soil!$B$2:$S$14,18,FALSE())</f>
        <v>1</v>
      </c>
    </row>
    <row r="309" customFormat="false" ht="14.25" hidden="false" customHeight="false" outlineLevel="0" collapsed="false">
      <c r="A309" s="1" t="str">
        <f aca="false">SoilVeg!B309</f>
        <v>NO</v>
      </c>
      <c r="B309" s="1" t="str">
        <f aca="false">SoilVeg!D309</f>
        <v>LPL</v>
      </c>
      <c r="C309" s="1" t="str">
        <f aca="false">SoilVeg!A309</f>
        <v>NOLPL</v>
      </c>
      <c r="D309" s="0" t="n">
        <f aca="false">IF(VLOOKUP(SoilVeg!C309,LU!$A$2:$O$27,15,FALSE())=0,VLOOKUP(A309,Soil!$B$2:$R$14,8,FALSE()),0.000000000001)</f>
        <v>0</v>
      </c>
      <c r="E309" s="0" t="n">
        <f aca="false">IF(VLOOKUP(SoilVeg!C309,LU!$A$2:$O$27,15,FALSE())=0,VLOOKUP(A309,Soil!$B$2:$R$14,9,FALSE()),0.000000000001)</f>
        <v>0</v>
      </c>
      <c r="F309" s="0" t="n">
        <f aca="false">VLOOKUP(A309,Soil!$B$2:$P$17,14,FALSE())</f>
        <v>0.01</v>
      </c>
      <c r="G309" s="0" t="n">
        <f aca="false">VLOOKUP(B309,LU!$B$1:$N$51,6,FALSE())</f>
        <v>4</v>
      </c>
      <c r="H309" s="0" t="n">
        <f aca="false">VLOOKUP(B309,LU!$B$1:$N$51,7,FALSE())</f>
        <v>0.62272727273</v>
      </c>
      <c r="I309" s="0" t="n">
        <f aca="false">VLOOKUP(B309,LU!$B$1:$N$51,8,FALSE())</f>
        <v>10.5</v>
      </c>
      <c r="J309" s="0" t="n">
        <f aca="false">VLOOKUP(A309,Soil!$B$2:$P$17,13,FALSE())</f>
        <v>1.5847</v>
      </c>
      <c r="K309" s="0" t="n">
        <f aca="false">VLOOKUP(B309,LU!$B$1:$N$51,5,FALSE())</f>
        <v>0.6</v>
      </c>
      <c r="L309" s="0" t="n">
        <f aca="false">VLOOKUP(A309,Soil!$B$2:$P$17,15,FALSE())</f>
        <v>0.48887216</v>
      </c>
      <c r="M309" s="0" t="n">
        <f aca="false">SoilVeg!G309</f>
        <v>100</v>
      </c>
      <c r="N309" s="0" t="n">
        <f aca="false">SoilVeg!H309</f>
        <v>3</v>
      </c>
      <c r="O309" s="0" t="n">
        <f aca="false">VLOOKUP(A309,Soil!$B$2:$S$14,18,FALSE())</f>
        <v>1</v>
      </c>
    </row>
    <row r="310" customFormat="false" ht="14.25" hidden="false" customHeight="false" outlineLevel="0" collapsed="false">
      <c r="A310" s="1" t="str">
        <f aca="false">SoilVeg!B310</f>
        <v>NO</v>
      </c>
      <c r="B310" s="1" t="str">
        <f aca="false">SoilVeg!D310</f>
        <v>LPJ</v>
      </c>
      <c r="C310" s="1" t="str">
        <f aca="false">SoilVeg!A310</f>
        <v>NOLPJ</v>
      </c>
      <c r="D310" s="0" t="n">
        <f aca="false">IF(VLOOKUP(SoilVeg!C310,LU!$A$2:$O$27,15,FALSE())=0,VLOOKUP(A310,Soil!$B$2:$R$14,8,FALSE()),0.000000000001)</f>
        <v>0</v>
      </c>
      <c r="E310" s="0" t="n">
        <f aca="false">IF(VLOOKUP(SoilVeg!C310,LU!$A$2:$O$27,15,FALSE())=0,VLOOKUP(A310,Soil!$B$2:$R$14,9,FALSE()),0.000000000001)</f>
        <v>0</v>
      </c>
      <c r="F310" s="0" t="n">
        <f aca="false">VLOOKUP(A310,Soil!$B$2:$P$17,14,FALSE())</f>
        <v>0.01</v>
      </c>
      <c r="G310" s="0" t="n">
        <f aca="false">VLOOKUP(B310,LU!$B$1:$N$51,6,FALSE())</f>
        <v>3</v>
      </c>
      <c r="H310" s="0" t="n">
        <f aca="false">VLOOKUP(B310,LU!$B$1:$N$51,7,FALSE())</f>
        <v>0.62272727273</v>
      </c>
      <c r="I310" s="0" t="n">
        <f aca="false">VLOOKUP(B310,LU!$B$1:$N$51,8,FALSE())</f>
        <v>6.5</v>
      </c>
      <c r="J310" s="0" t="n">
        <f aca="false">VLOOKUP(A310,Soil!$B$2:$P$17,13,FALSE())</f>
        <v>1.5847</v>
      </c>
      <c r="K310" s="0" t="n">
        <f aca="false">VLOOKUP(B310,LU!$B$1:$N$51,5,FALSE())</f>
        <v>0.35</v>
      </c>
      <c r="L310" s="0" t="n">
        <f aca="false">VLOOKUP(A310,Soil!$B$2:$P$17,15,FALSE())</f>
        <v>0.48887216</v>
      </c>
      <c r="M310" s="0" t="n">
        <f aca="false">SoilVeg!G310</f>
        <v>100</v>
      </c>
      <c r="N310" s="0" t="n">
        <f aca="false">SoilVeg!H310</f>
        <v>3</v>
      </c>
      <c r="O310" s="0" t="n">
        <f aca="false">VLOOKUP(A310,Soil!$B$2:$S$14,18,FALSE())</f>
        <v>1</v>
      </c>
    </row>
    <row r="311" customFormat="false" ht="14.25" hidden="false" customHeight="false" outlineLevel="0" collapsed="false">
      <c r="A311" s="1" t="str">
        <f aca="false">SoilVeg!B311</f>
        <v>NO</v>
      </c>
      <c r="B311" s="1" t="str">
        <f aca="false">SoilVeg!D311</f>
        <v>LPS</v>
      </c>
      <c r="C311" s="1" t="str">
        <f aca="false">SoilVeg!A311</f>
        <v>NOLPS</v>
      </c>
      <c r="D311" s="0" t="n">
        <f aca="false">IF(VLOOKUP(SoilVeg!C311,LU!$A$2:$O$27,15,FALSE())=0,VLOOKUP(A311,Soil!$B$2:$R$14,8,FALSE()),0.000000000001)</f>
        <v>0</v>
      </c>
      <c r="E311" s="0" t="n">
        <f aca="false">IF(VLOOKUP(SoilVeg!C311,LU!$A$2:$O$27,15,FALSE())=0,VLOOKUP(A311,Soil!$B$2:$R$14,9,FALSE()),0.000000000001)</f>
        <v>0</v>
      </c>
      <c r="F311" s="0" t="n">
        <f aca="false">VLOOKUP(A311,Soil!$B$2:$P$17,14,FALSE())</f>
        <v>0.01</v>
      </c>
      <c r="G311" s="0" t="n">
        <f aca="false">VLOOKUP(B311,LU!$B$1:$N$51,6,FALSE())</f>
        <v>4.5</v>
      </c>
      <c r="H311" s="0" t="n">
        <f aca="false">VLOOKUP(B311,LU!$B$1:$N$51,7,FALSE())</f>
        <v>0.8</v>
      </c>
      <c r="I311" s="0" t="n">
        <f aca="false">VLOOKUP(B311,LU!$B$1:$N$51,8,FALSE())</f>
        <v>15</v>
      </c>
      <c r="J311" s="0" t="n">
        <f aca="false">VLOOKUP(A311,Soil!$B$2:$P$17,13,FALSE())</f>
        <v>1.5847</v>
      </c>
      <c r="K311" s="0" t="n">
        <f aca="false">VLOOKUP(B311,LU!$B$1:$N$51,5,FALSE())</f>
        <v>0.8</v>
      </c>
      <c r="L311" s="0" t="n">
        <f aca="false">VLOOKUP(A311,Soil!$B$2:$P$17,15,FALSE())</f>
        <v>0.48887216</v>
      </c>
      <c r="M311" s="0" t="n">
        <f aca="false">SoilVeg!G311</f>
        <v>100</v>
      </c>
      <c r="N311" s="0" t="n">
        <f aca="false">SoilVeg!H311</f>
        <v>3</v>
      </c>
      <c r="O311" s="0" t="n">
        <f aca="false">VLOOKUP(A311,Soil!$B$2:$S$14,18,FALSE())</f>
        <v>1</v>
      </c>
    </row>
    <row r="312" customFormat="false" ht="14.25" hidden="false" customHeight="false" outlineLevel="0" collapsed="false">
      <c r="A312" s="1" t="str">
        <f aca="false">SoilVeg!B312</f>
        <v>NO</v>
      </c>
      <c r="B312" s="1" t="str">
        <f aca="false">SoilVeg!D312</f>
        <v>LPK</v>
      </c>
      <c r="C312" s="1" t="str">
        <f aca="false">SoilVeg!A312</f>
        <v>NOLPK</v>
      </c>
      <c r="D312" s="0" t="n">
        <f aca="false">IF(VLOOKUP(SoilVeg!C312,LU!$A$2:$O$27,15,FALSE())=0,VLOOKUP(A312,Soil!$B$2:$R$14,8,FALSE()),0.000000000001)</f>
        <v>0</v>
      </c>
      <c r="E312" s="0" t="n">
        <f aca="false">IF(VLOOKUP(SoilVeg!C312,LU!$A$2:$O$27,15,FALSE())=0,VLOOKUP(A312,Soil!$B$2:$R$14,9,FALSE()),0.000000000001)</f>
        <v>0</v>
      </c>
      <c r="F312" s="0" t="n">
        <f aca="false">VLOOKUP(A312,Soil!$B$2:$P$17,14,FALSE())</f>
        <v>0.01</v>
      </c>
      <c r="G312" s="0" t="n">
        <f aca="false">VLOOKUP(B312,LU!$B$1:$N$51,6,FALSE())</f>
        <v>3</v>
      </c>
      <c r="H312" s="0" t="n">
        <f aca="false">VLOOKUP(B312,LU!$B$1:$N$51,7,FALSE())</f>
        <v>0.6</v>
      </c>
      <c r="I312" s="0" t="n">
        <f aca="false">VLOOKUP(B312,LU!$B$1:$N$51,8,FALSE())</f>
        <v>15</v>
      </c>
      <c r="J312" s="0" t="n">
        <f aca="false">VLOOKUP(A312,Soil!$B$2:$P$17,13,FALSE())</f>
        <v>1.5847</v>
      </c>
      <c r="K312" s="0" t="n">
        <f aca="false">VLOOKUP(B312,LU!$B$1:$N$51,5,FALSE())</f>
        <v>0.8</v>
      </c>
      <c r="L312" s="0" t="n">
        <f aca="false">VLOOKUP(A312,Soil!$B$2:$P$17,15,FALSE())</f>
        <v>0.48887216</v>
      </c>
      <c r="M312" s="0" t="n">
        <f aca="false">SoilVeg!G312</f>
        <v>100</v>
      </c>
      <c r="N312" s="0" t="n">
        <f aca="false">SoilVeg!H312</f>
        <v>3</v>
      </c>
      <c r="O312" s="0" t="n">
        <f aca="false">VLOOKUP(A312,Soil!$B$2:$S$14,18,FALSE())</f>
        <v>1</v>
      </c>
    </row>
    <row r="313" customFormat="false" ht="14.25" hidden="false" customHeight="false" outlineLevel="0" collapsed="false">
      <c r="A313" s="1" t="str">
        <f aca="false">SoilVeg!B313</f>
        <v>NO</v>
      </c>
      <c r="B313" s="1" t="str">
        <f aca="false">SoilVeg!D313</f>
        <v>AZP</v>
      </c>
      <c r="C313" s="1" t="str">
        <f aca="false">SoilVeg!A313</f>
        <v>NOAZP</v>
      </c>
      <c r="D313" s="0" t="n">
        <f aca="false">IF(VLOOKUP(SoilVeg!C313,LU!$A$2:$O$27,15,FALSE())=0,VLOOKUP(A313,Soil!$B$2:$R$14,8,FALSE()),0.000000000001)</f>
        <v>1E-012</v>
      </c>
      <c r="E313" s="0" t="n">
        <f aca="false">IF(VLOOKUP(SoilVeg!C313,LU!$A$2:$O$27,15,FALSE())=0,VLOOKUP(A313,Soil!$B$2:$R$14,9,FALSE()),0.000000000001)</f>
        <v>1E-012</v>
      </c>
      <c r="F313" s="0" t="n">
        <f aca="false">VLOOKUP(A313,Soil!$B$2:$P$17,14,FALSE())</f>
        <v>0.01</v>
      </c>
      <c r="G313" s="0" t="n">
        <f aca="false">VLOOKUP(B313,LU!$B$1:$N$51,6,FALSE())</f>
        <v>0</v>
      </c>
      <c r="H313" s="0" t="n">
        <f aca="false">VLOOKUP(B313,LU!$B$1:$N$51,7,FALSE())</f>
        <v>0</v>
      </c>
      <c r="I313" s="0" t="n">
        <f aca="false">VLOOKUP(B313,LU!$B$1:$N$51,8,FALSE())</f>
        <v>2.5</v>
      </c>
      <c r="J313" s="0" t="n">
        <f aca="false">VLOOKUP(A313,Soil!$B$2:$P$17,13,FALSE())</f>
        <v>1.5847</v>
      </c>
      <c r="K313" s="0" t="n">
        <f aca="false">VLOOKUP(B313,LU!$B$1:$N$51,5,FALSE())</f>
        <v>0.05</v>
      </c>
      <c r="L313" s="0" t="n">
        <f aca="false">VLOOKUP(A313,Soil!$B$2:$P$17,15,FALSE())</f>
        <v>0.48887216</v>
      </c>
      <c r="M313" s="0" t="n">
        <f aca="false">SoilVeg!G313</f>
        <v>100</v>
      </c>
      <c r="N313" s="0" t="n">
        <f aca="false">SoilVeg!H313</f>
        <v>1</v>
      </c>
      <c r="O313" s="0" t="n">
        <f aca="false">VLOOKUP(A313,Soil!$B$2:$S$14,18,FALSE())</f>
        <v>1</v>
      </c>
    </row>
    <row r="314" customFormat="false" ht="14.25" hidden="false" customHeight="false" outlineLevel="0" collapsed="false">
      <c r="A314" s="1" t="str">
        <f aca="false">SoilVeg!B314</f>
        <v>NO</v>
      </c>
      <c r="B314" s="1" t="str">
        <f aca="false">SoilVeg!D314</f>
        <v>AZPN</v>
      </c>
      <c r="C314" s="1" t="str">
        <f aca="false">SoilVeg!A314</f>
        <v>NOAZPN</v>
      </c>
      <c r="D314" s="0" t="n">
        <f aca="false">IF(VLOOKUP(SoilVeg!C314,LU!$A$2:$O$27,15,FALSE())=0,VLOOKUP(A314,Soil!$B$2:$R$14,8,FALSE()),0.000000000001)</f>
        <v>1E-012</v>
      </c>
      <c r="E314" s="0" t="n">
        <f aca="false">IF(VLOOKUP(SoilVeg!C314,LU!$A$2:$O$27,15,FALSE())=0,VLOOKUP(A314,Soil!$B$2:$R$14,9,FALSE()),0.000000000001)</f>
        <v>1E-012</v>
      </c>
      <c r="F314" s="0" t="n">
        <f aca="false">VLOOKUP(A314,Soil!$B$2:$P$17,14,FALSE())</f>
        <v>0.01</v>
      </c>
      <c r="G314" s="0" t="n">
        <f aca="false">VLOOKUP(B314,LU!$B$1:$N$51,6,FALSE())</f>
        <v>0</v>
      </c>
      <c r="H314" s="0" t="n">
        <f aca="false">VLOOKUP(B314,LU!$B$1:$N$51,7,FALSE())</f>
        <v>0</v>
      </c>
      <c r="I314" s="0" t="n">
        <f aca="false">VLOOKUP(B314,LU!$B$1:$N$51,8,FALSE())</f>
        <v>0</v>
      </c>
      <c r="J314" s="0" t="n">
        <f aca="false">VLOOKUP(A314,Soil!$B$2:$P$17,13,FALSE())</f>
        <v>1.5847</v>
      </c>
      <c r="K314" s="0" t="n">
        <f aca="false">VLOOKUP(B314,LU!$B$1:$N$51,5,FALSE())</f>
        <v>0.01</v>
      </c>
      <c r="L314" s="0" t="n">
        <f aca="false">VLOOKUP(A314,Soil!$B$2:$P$17,15,FALSE())</f>
        <v>0.48887216</v>
      </c>
      <c r="M314" s="0" t="n">
        <f aca="false">SoilVeg!G314</f>
        <v>100</v>
      </c>
      <c r="N314" s="0" t="n">
        <f aca="false">SoilVeg!H314</f>
        <v>1</v>
      </c>
      <c r="O314" s="0" t="n">
        <f aca="false">VLOOKUP(A314,Soil!$B$2:$S$14,18,FALSE())</f>
        <v>1</v>
      </c>
    </row>
    <row r="315" customFormat="false" ht="14.25" hidden="false" customHeight="false" outlineLevel="0" collapsed="false">
      <c r="A315" s="1" t="str">
        <f aca="false">SoilVeg!B315</f>
        <v>NO</v>
      </c>
      <c r="B315" s="1" t="str">
        <f aca="false">SoilVeg!D315</f>
        <v>AZPPL</v>
      </c>
      <c r="C315" s="1" t="str">
        <f aca="false">SoilVeg!A315</f>
        <v>NOAZPPL</v>
      </c>
      <c r="D315" s="0" t="n">
        <f aca="false">IF(VLOOKUP(SoilVeg!C315,LU!$A$2:$O$27,15,FALSE())=0,VLOOKUP(A315,Soil!$B$2:$R$14,8,FALSE()),0.000000000001)</f>
        <v>0</v>
      </c>
      <c r="E315" s="0" t="n">
        <f aca="false">IF(VLOOKUP(SoilVeg!C315,LU!$A$2:$O$27,15,FALSE())=0,VLOOKUP(A315,Soil!$B$2:$R$14,9,FALSE()),0.000000000001)</f>
        <v>0</v>
      </c>
      <c r="F315" s="0" t="n">
        <f aca="false">VLOOKUP(A315,Soil!$B$2:$P$17,14,FALSE())</f>
        <v>0.01</v>
      </c>
      <c r="G315" s="0" t="n">
        <f aca="false">VLOOKUP(B315,LU!$B$1:$N$51,6,FALSE())</f>
        <v>0</v>
      </c>
      <c r="H315" s="0" t="n">
        <f aca="false">VLOOKUP(B315,LU!$B$1:$N$51,7,FALSE())</f>
        <v>0</v>
      </c>
      <c r="I315" s="0" t="n">
        <f aca="false">VLOOKUP(B315,LU!$B$1:$N$51,8,FALSE())</f>
        <v>2.5</v>
      </c>
      <c r="J315" s="0" t="n">
        <f aca="false">VLOOKUP(A315,Soil!$B$2:$P$17,13,FALSE())</f>
        <v>1.5847</v>
      </c>
      <c r="K315" s="0" t="n">
        <f aca="false">VLOOKUP(B315,LU!$B$1:$N$51,5,FALSE())</f>
        <v>0.02</v>
      </c>
      <c r="L315" s="0" t="n">
        <f aca="false">VLOOKUP(A315,Soil!$B$2:$P$17,15,FALSE())</f>
        <v>0.48887216</v>
      </c>
      <c r="M315" s="0" t="n">
        <f aca="false">SoilVeg!G315</f>
        <v>1</v>
      </c>
      <c r="N315" s="0" t="n">
        <f aca="false">SoilVeg!H315</f>
        <v>3</v>
      </c>
      <c r="O315" s="0" t="n">
        <f aca="false">VLOOKUP(A315,Soil!$B$2:$S$14,18,FALSE())</f>
        <v>1</v>
      </c>
    </row>
    <row r="316" customFormat="false" ht="14.25" hidden="false" customHeight="false" outlineLevel="0" collapsed="false">
      <c r="A316" s="1" t="str">
        <f aca="false">SoilVeg!B316</f>
        <v>NO</v>
      </c>
      <c r="B316" s="1" t="str">
        <f aca="false">SoilVeg!D316</f>
        <v>AZPP</v>
      </c>
      <c r="C316" s="1" t="str">
        <f aca="false">SoilVeg!A316</f>
        <v>NOAZPP</v>
      </c>
      <c r="D316" s="0" t="n">
        <f aca="false">IF(VLOOKUP(SoilVeg!C316,LU!$A$2:$O$27,15,FALSE())=0,VLOOKUP(A316,Soil!$B$2:$R$14,8,FALSE()),0.000000000001)</f>
        <v>0</v>
      </c>
      <c r="E316" s="0" t="n">
        <f aca="false">IF(VLOOKUP(SoilVeg!C316,LU!$A$2:$O$27,15,FALSE())=0,VLOOKUP(A316,Soil!$B$2:$R$14,9,FALSE()),0.000000000001)</f>
        <v>0</v>
      </c>
      <c r="F316" s="0" t="n">
        <f aca="false">VLOOKUP(A316,Soil!$B$2:$P$17,14,FALSE())</f>
        <v>0.01</v>
      </c>
      <c r="G316" s="0" t="n">
        <f aca="false">VLOOKUP(B316,LU!$B$1:$N$51,6,FALSE())</f>
        <v>0</v>
      </c>
      <c r="H316" s="0" t="n">
        <f aca="false">VLOOKUP(B316,LU!$B$1:$N$51,7,FALSE())</f>
        <v>0</v>
      </c>
      <c r="I316" s="0" t="n">
        <f aca="false">VLOOKUP(B316,LU!$B$1:$N$51,8,FALSE())</f>
        <v>7</v>
      </c>
      <c r="J316" s="0" t="n">
        <f aca="false">VLOOKUP(A316,Soil!$B$2:$P$17,13,FALSE())</f>
        <v>1.5847</v>
      </c>
      <c r="K316" s="0" t="n">
        <f aca="false">VLOOKUP(B316,LU!$B$1:$N$51,5,FALSE())</f>
        <v>0.1</v>
      </c>
      <c r="L316" s="0" t="n">
        <f aca="false">VLOOKUP(A316,Soil!$B$2:$P$17,15,FALSE())</f>
        <v>0.48887216</v>
      </c>
      <c r="M316" s="0" t="n">
        <f aca="false">SoilVeg!G316</f>
        <v>100</v>
      </c>
      <c r="N316" s="0" t="n">
        <f aca="false">SoilVeg!H316</f>
        <v>3</v>
      </c>
      <c r="O316" s="0" t="n">
        <f aca="false">VLOOKUP(A316,Soil!$B$2:$S$14,18,FALSE())</f>
        <v>1</v>
      </c>
    </row>
    <row r="317" customFormat="false" ht="14.25" hidden="false" customHeight="false" outlineLevel="0" collapsed="false">
      <c r="A317" s="1" t="str">
        <f aca="false">SoilVeg!B317</f>
        <v>NO</v>
      </c>
      <c r="B317" s="1" t="str">
        <f aca="false">SoilVeg!D317</f>
        <v>ETK</v>
      </c>
      <c r="C317" s="1" t="str">
        <f aca="false">SoilVeg!A317</f>
        <v>NOETK</v>
      </c>
      <c r="D317" s="0" t="n">
        <f aca="false">IF(VLOOKUP(SoilVeg!C317,LU!$A$2:$O$27,15,FALSE())=0,VLOOKUP(A317,Soil!$B$2:$R$14,8,FALSE()),0.000000000001)</f>
        <v>0</v>
      </c>
      <c r="E317" s="0" t="n">
        <f aca="false">IF(VLOOKUP(SoilVeg!C317,LU!$A$2:$O$27,15,FALSE())=0,VLOOKUP(A317,Soil!$B$2:$R$14,9,FALSE()),0.000000000001)</f>
        <v>0</v>
      </c>
      <c r="F317" s="0" t="n">
        <f aca="false">VLOOKUP(A317,Soil!$B$2:$P$17,14,FALSE())</f>
        <v>0.01</v>
      </c>
      <c r="G317" s="0" t="n">
        <f aca="false">VLOOKUP(B317,LU!$B$1:$N$51,6,FALSE())</f>
        <v>1.4</v>
      </c>
      <c r="H317" s="0" t="n">
        <f aca="false">VLOOKUP(B317,LU!$B$1:$N$51,7,FALSE())</f>
        <v>0.65</v>
      </c>
      <c r="I317" s="0" t="n">
        <f aca="false">VLOOKUP(B317,LU!$B$1:$N$51,8,FALSE())</f>
        <v>8</v>
      </c>
      <c r="J317" s="0" t="n">
        <f aca="false">VLOOKUP(A317,Soil!$B$2:$P$17,13,FALSE())</f>
        <v>1.5847</v>
      </c>
      <c r="K317" s="0" t="n">
        <f aca="false">VLOOKUP(B317,LU!$B$1:$N$51,5,FALSE())</f>
        <v>0.35</v>
      </c>
      <c r="L317" s="0" t="n">
        <f aca="false">VLOOKUP(A317,Soil!$B$2:$P$17,15,FALSE())</f>
        <v>0.48887216</v>
      </c>
      <c r="M317" s="0" t="n">
        <f aca="false">SoilVeg!G317</f>
        <v>100</v>
      </c>
      <c r="N317" s="0" t="n">
        <f aca="false">SoilVeg!H317</f>
        <v>3</v>
      </c>
      <c r="O317" s="0" t="n">
        <f aca="false">VLOOKUP(A317,Soil!$B$2:$S$14,18,FALSE())</f>
        <v>1</v>
      </c>
    </row>
    <row r="318" customFormat="false" ht="14.25" hidden="false" customHeight="false" outlineLevel="0" collapsed="false">
      <c r="A318" s="1" t="str">
        <f aca="false">SoilVeg!B318</f>
        <v>NO</v>
      </c>
      <c r="B318" s="1" t="str">
        <f aca="false">SoilVeg!D318</f>
        <v>ETK1</v>
      </c>
      <c r="C318" s="1" t="str">
        <f aca="false">SoilVeg!A318</f>
        <v>NOETK1</v>
      </c>
      <c r="D318" s="0" t="n">
        <f aca="false">IF(VLOOKUP(SoilVeg!C318,LU!$A$2:$O$27,15,FALSE())=0,VLOOKUP(A318,Soil!$B$2:$R$14,8,FALSE()),0.000000000001)</f>
        <v>0</v>
      </c>
      <c r="E318" s="0" t="n">
        <f aca="false">IF(VLOOKUP(SoilVeg!C318,LU!$A$2:$O$27,15,FALSE())=0,VLOOKUP(A318,Soil!$B$2:$R$14,9,FALSE()),0.000000000001)</f>
        <v>0</v>
      </c>
      <c r="F318" s="0" t="n">
        <f aca="false">VLOOKUP(A318,Soil!$B$2:$P$17,14,FALSE())</f>
        <v>0.01</v>
      </c>
      <c r="G318" s="0" t="n">
        <f aca="false">VLOOKUP(B318,LU!$B$1:$N$51,6,FALSE())</f>
        <v>1</v>
      </c>
      <c r="H318" s="0" t="n">
        <f aca="false">VLOOKUP(B318,LU!$B$1:$N$51,7,FALSE())</f>
        <v>0.4</v>
      </c>
      <c r="I318" s="0" t="n">
        <f aca="false">VLOOKUP(B318,LU!$B$1:$N$51,8,FALSE())</f>
        <v>5</v>
      </c>
      <c r="J318" s="0" t="n">
        <f aca="false">VLOOKUP(A318,Soil!$B$2:$P$17,13,FALSE())</f>
        <v>1.5847</v>
      </c>
      <c r="K318" s="0" t="n">
        <f aca="false">VLOOKUP(B318,LU!$B$1:$N$51,5,FALSE())</f>
        <v>0.15</v>
      </c>
      <c r="L318" s="0" t="n">
        <f aca="false">VLOOKUP(A318,Soil!$B$2:$P$17,15,FALSE())</f>
        <v>0.48887216</v>
      </c>
      <c r="M318" s="0" t="n">
        <f aca="false">SoilVeg!G318</f>
        <v>100</v>
      </c>
      <c r="N318" s="0" t="n">
        <f aca="false">SoilVeg!H318</f>
        <v>3</v>
      </c>
      <c r="O318" s="0" t="n">
        <f aca="false">VLOOKUP(A318,Soil!$B$2:$S$14,18,FALSE())</f>
        <v>1</v>
      </c>
    </row>
    <row r="319" customFormat="false" ht="14.25" hidden="false" customHeight="false" outlineLevel="0" collapsed="false">
      <c r="A319" s="1" t="str">
        <f aca="false">SoilVeg!B319</f>
        <v>NO</v>
      </c>
      <c r="B319" s="1" t="str">
        <f aca="false">SoilVeg!D319</f>
        <v>ETK2</v>
      </c>
      <c r="C319" s="1" t="str">
        <f aca="false">SoilVeg!A319</f>
        <v>NOETK2</v>
      </c>
      <c r="D319" s="0" t="n">
        <f aca="false">IF(VLOOKUP(SoilVeg!C319,LU!$A$2:$O$27,15,FALSE())=0,VLOOKUP(A319,Soil!$B$2:$R$14,8,FALSE()),0.000000000001)</f>
        <v>0</v>
      </c>
      <c r="E319" s="0" t="n">
        <f aca="false">IF(VLOOKUP(SoilVeg!C319,LU!$A$2:$O$27,15,FALSE())=0,VLOOKUP(A319,Soil!$B$2:$R$14,9,FALSE()),0.000000000001)</f>
        <v>0</v>
      </c>
      <c r="F319" s="0" t="n">
        <f aca="false">VLOOKUP(A319,Soil!$B$2:$P$17,14,FALSE())</f>
        <v>0.01</v>
      </c>
      <c r="G319" s="0" t="n">
        <f aca="false">VLOOKUP(B319,LU!$B$1:$N$51,6,FALSE())</f>
        <v>1.1</v>
      </c>
      <c r="H319" s="0" t="n">
        <f aca="false">VLOOKUP(B319,LU!$B$1:$N$51,7,FALSE())</f>
        <v>0.4</v>
      </c>
      <c r="I319" s="0" t="n">
        <f aca="false">VLOOKUP(B319,LU!$B$1:$N$51,8,FALSE())</f>
        <v>7</v>
      </c>
      <c r="J319" s="0" t="n">
        <f aca="false">VLOOKUP(A319,Soil!$B$2:$P$17,13,FALSE())</f>
        <v>1.5847</v>
      </c>
      <c r="K319" s="0" t="n">
        <f aca="false">VLOOKUP(B319,LU!$B$1:$N$51,5,FALSE())</f>
        <v>0.35</v>
      </c>
      <c r="L319" s="0" t="n">
        <f aca="false">VLOOKUP(A319,Soil!$B$2:$P$17,15,FALSE())</f>
        <v>0.48887216</v>
      </c>
      <c r="M319" s="0" t="n">
        <f aca="false">SoilVeg!G319</f>
        <v>100</v>
      </c>
      <c r="N319" s="0" t="n">
        <f aca="false">SoilVeg!H319</f>
        <v>3</v>
      </c>
      <c r="O319" s="0" t="n">
        <f aca="false">VLOOKUP(A319,Soil!$B$2:$S$14,18,FALSE())</f>
        <v>1</v>
      </c>
    </row>
    <row r="320" customFormat="false" ht="14.25" hidden="false" customHeight="false" outlineLevel="0" collapsed="false">
      <c r="A320" s="1" t="str">
        <f aca="false">SoilVeg!B320</f>
        <v>NO</v>
      </c>
      <c r="B320" s="1" t="str">
        <f aca="false">SoilVeg!D320</f>
        <v>ETK3</v>
      </c>
      <c r="C320" s="1" t="str">
        <f aca="false">SoilVeg!A320</f>
        <v>NOETK3</v>
      </c>
      <c r="D320" s="0" t="n">
        <f aca="false">IF(VLOOKUP(SoilVeg!C320,LU!$A$2:$O$27,15,FALSE())=0,VLOOKUP(A320,Soil!$B$2:$R$14,8,FALSE()),0.000000000001)</f>
        <v>0</v>
      </c>
      <c r="E320" s="0" t="n">
        <f aca="false">IF(VLOOKUP(SoilVeg!C320,LU!$A$2:$O$27,15,FALSE())=0,VLOOKUP(A320,Soil!$B$2:$R$14,9,FALSE()),0.000000000001)</f>
        <v>0</v>
      </c>
      <c r="F320" s="0" t="n">
        <f aca="false">VLOOKUP(A320,Soil!$B$2:$P$17,14,FALSE())</f>
        <v>0.01</v>
      </c>
      <c r="G320" s="0" t="n">
        <f aca="false">VLOOKUP(B320,LU!$B$1:$N$51,6,FALSE())</f>
        <v>1.35454545455</v>
      </c>
      <c r="H320" s="0" t="n">
        <f aca="false">VLOOKUP(B320,LU!$B$1:$N$51,7,FALSE())</f>
        <v>0.62272727273</v>
      </c>
      <c r="I320" s="0" t="n">
        <f aca="false">VLOOKUP(B320,LU!$B$1:$N$51,8,FALSE())</f>
        <v>10</v>
      </c>
      <c r="J320" s="0" t="n">
        <f aca="false">VLOOKUP(A320,Soil!$B$2:$P$17,13,FALSE())</f>
        <v>1.5847</v>
      </c>
      <c r="K320" s="0" t="n">
        <f aca="false">VLOOKUP(B320,LU!$B$1:$N$51,5,FALSE())</f>
        <v>0.4</v>
      </c>
      <c r="L320" s="0" t="n">
        <f aca="false">VLOOKUP(A320,Soil!$B$2:$P$17,15,FALSE())</f>
        <v>0.48887216</v>
      </c>
      <c r="M320" s="0" t="n">
        <f aca="false">SoilVeg!G320</f>
        <v>100</v>
      </c>
      <c r="N320" s="0" t="n">
        <f aca="false">SoilVeg!H320</f>
        <v>3</v>
      </c>
      <c r="O320" s="0" t="n">
        <f aca="false">VLOOKUP(A320,Soil!$B$2:$S$14,18,FALSE())</f>
        <v>1</v>
      </c>
    </row>
    <row r="321" customFormat="false" ht="14.25" hidden="false" customHeight="false" outlineLevel="0" collapsed="false">
      <c r="A321" s="1" t="str">
        <f aca="false">SoilVeg!B321</f>
        <v>NO</v>
      </c>
      <c r="B321" s="1" t="str">
        <f aca="false">SoilVeg!D321</f>
        <v>VT</v>
      </c>
      <c r="C321" s="1" t="str">
        <f aca="false">SoilVeg!A321</f>
        <v>NOVT</v>
      </c>
      <c r="D321" s="0" t="n">
        <f aca="false">IF(VLOOKUP(SoilVeg!C321,LU!$A$2:$O$27,15,FALSE())=0,VLOOKUP(A321,Soil!$B$2:$R$14,8,FALSE()),0.000000000001)</f>
        <v>1E-012</v>
      </c>
      <c r="E321" s="0" t="n">
        <f aca="false">IF(VLOOKUP(SoilVeg!C321,LU!$A$2:$O$27,15,FALSE())=0,VLOOKUP(A321,Soil!$B$2:$R$14,9,FALSE()),0.000000000001)</f>
        <v>1E-012</v>
      </c>
      <c r="F321" s="0" t="n">
        <f aca="false">VLOOKUP(A321,Soil!$B$2:$P$17,14,FALSE())</f>
        <v>0.01</v>
      </c>
      <c r="G321" s="0" t="n">
        <f aca="false">VLOOKUP(B321,LU!$B$1:$N$51,6,FALSE())</f>
        <v>0</v>
      </c>
      <c r="H321" s="0" t="n">
        <f aca="false">VLOOKUP(B321,LU!$B$1:$N$51,7,FALSE())</f>
        <v>0</v>
      </c>
      <c r="I321" s="0" t="n">
        <f aca="false">VLOOKUP(B321,LU!$B$1:$N$51,8,FALSE())</f>
        <v>0</v>
      </c>
      <c r="J321" s="0" t="n">
        <f aca="false">VLOOKUP(A321,Soil!$B$2:$P$17,13,FALSE())</f>
        <v>1.5847</v>
      </c>
      <c r="K321" s="0" t="n">
        <f aca="false">VLOOKUP(B321,LU!$B$1:$N$51,5,FALSE())</f>
        <v>0.03</v>
      </c>
      <c r="L321" s="0" t="n">
        <f aca="false">VLOOKUP(A321,Soil!$B$2:$P$17,15,FALSE())</f>
        <v>0.48887216</v>
      </c>
      <c r="M321" s="0" t="n">
        <f aca="false">SoilVeg!G321</f>
        <v>100</v>
      </c>
      <c r="N321" s="0" t="n">
        <f aca="false">SoilVeg!H321</f>
        <v>1</v>
      </c>
      <c r="O321" s="0" t="n">
        <f aca="false">VLOOKUP(A321,Soil!$B$2:$S$14,18,FALSE())</f>
        <v>1</v>
      </c>
    </row>
    <row r="322" customFormat="false" ht="14.25" hidden="false" customHeight="false" outlineLevel="0" collapsed="false">
      <c r="A322" s="1" t="str">
        <f aca="false">SoilVeg!B322</f>
        <v>NO</v>
      </c>
      <c r="B322" s="1" t="str">
        <f aca="false">SoilVeg!D322</f>
        <v>VP</v>
      </c>
      <c r="C322" s="1" t="str">
        <f aca="false">SoilVeg!A322</f>
        <v>NOVP</v>
      </c>
      <c r="D322" s="0" t="n">
        <f aca="false">IF(VLOOKUP(SoilVeg!C322,LU!$A$2:$O$27,15,FALSE())=0,VLOOKUP(A322,Soil!$B$2:$R$14,8,FALSE()),0.000000000001)</f>
        <v>1E-012</v>
      </c>
      <c r="E322" s="0" t="n">
        <f aca="false">IF(VLOOKUP(SoilVeg!C322,LU!$A$2:$O$27,15,FALSE())=0,VLOOKUP(A322,Soil!$B$2:$R$14,9,FALSE()),0.000000000001)</f>
        <v>1E-012</v>
      </c>
      <c r="F322" s="0" t="n">
        <f aca="false">VLOOKUP(A322,Soil!$B$2:$P$17,14,FALSE())</f>
        <v>0.01</v>
      </c>
      <c r="G322" s="0" t="n">
        <f aca="false">VLOOKUP(B322,LU!$B$1:$N$51,6,FALSE())</f>
        <v>0</v>
      </c>
      <c r="H322" s="0" t="n">
        <f aca="false">VLOOKUP(B322,LU!$B$1:$N$51,7,FALSE())</f>
        <v>0</v>
      </c>
      <c r="I322" s="0" t="n">
        <f aca="false">VLOOKUP(B322,LU!$B$1:$N$51,8,FALSE())</f>
        <v>0</v>
      </c>
      <c r="J322" s="0" t="n">
        <f aca="false">VLOOKUP(A322,Soil!$B$2:$P$17,13,FALSE())</f>
        <v>1.5847</v>
      </c>
      <c r="K322" s="0" t="n">
        <f aca="false">VLOOKUP(B322,LU!$B$1:$N$51,5,FALSE())</f>
        <v>0.01</v>
      </c>
      <c r="L322" s="0" t="n">
        <f aca="false">VLOOKUP(A322,Soil!$B$2:$P$17,15,FALSE())</f>
        <v>0.48887216</v>
      </c>
      <c r="M322" s="0" t="n">
        <f aca="false">SoilVeg!G322</f>
        <v>100</v>
      </c>
      <c r="N322" s="0" t="n">
        <f aca="false">SoilVeg!H322</f>
        <v>1</v>
      </c>
      <c r="O322" s="0" t="n">
        <f aca="false">VLOOKUP(A322,Soil!$B$2:$S$14,18,FALSE())</f>
        <v>1</v>
      </c>
    </row>
    <row r="323" customFormat="false" ht="14.25" hidden="false" customHeight="false" outlineLevel="0" collapsed="false">
      <c r="A323" s="1" t="str">
        <f aca="false">SoilVeg!B323</f>
        <v>NO</v>
      </c>
      <c r="B323" s="1" t="str">
        <f aca="false">SoilVeg!D323</f>
        <v>TPT</v>
      </c>
      <c r="C323" s="1" t="str">
        <f aca="false">SoilVeg!A323</f>
        <v>NOTPT</v>
      </c>
      <c r="D323" s="0" t="n">
        <f aca="false">IF(VLOOKUP(SoilVeg!C323,LU!$A$2:$O$27,15,FALSE())=0,VLOOKUP(A323,Soil!$B$2:$R$14,8,FALSE()),0.000000000001)</f>
        <v>0</v>
      </c>
      <c r="E323" s="0" t="n">
        <f aca="false">IF(VLOOKUP(SoilVeg!C323,LU!$A$2:$O$27,15,FALSE())=0,VLOOKUP(A323,Soil!$B$2:$R$14,9,FALSE()),0.000000000001)</f>
        <v>0</v>
      </c>
      <c r="F323" s="0" t="n">
        <f aca="false">VLOOKUP(A323,Soil!$B$2:$P$17,14,FALSE())</f>
        <v>0.01</v>
      </c>
      <c r="G323" s="0" t="n">
        <f aca="false">VLOOKUP(B323,LU!$B$1:$N$51,6,FALSE())</f>
        <v>1.1</v>
      </c>
      <c r="H323" s="0" t="n">
        <f aca="false">VLOOKUP(B323,LU!$B$1:$N$51,7,FALSE())</f>
        <v>0.4</v>
      </c>
      <c r="I323" s="0" t="n">
        <f aca="false">VLOOKUP(B323,LU!$B$1:$N$51,8,FALSE())</f>
        <v>7</v>
      </c>
      <c r="J323" s="0" t="n">
        <f aca="false">VLOOKUP(A323,Soil!$B$2:$P$17,13,FALSE())</f>
        <v>1.5847</v>
      </c>
      <c r="K323" s="0" t="n">
        <f aca="false">VLOOKUP(B323,LU!$B$1:$N$51,5,FALSE())</f>
        <v>0.275</v>
      </c>
      <c r="L323" s="0" t="n">
        <f aca="false">VLOOKUP(A323,Soil!$B$2:$P$17,15,FALSE())</f>
        <v>0.48887216</v>
      </c>
      <c r="M323" s="0" t="n">
        <f aca="false">SoilVeg!G323</f>
        <v>100</v>
      </c>
      <c r="N323" s="0" t="n">
        <f aca="false">SoilVeg!H323</f>
        <v>3</v>
      </c>
      <c r="O323" s="0" t="n">
        <f aca="false">VLOOKUP(A323,Soil!$B$2:$S$14,18,FALSE())</f>
        <v>1</v>
      </c>
    </row>
    <row r="324" customFormat="false" ht="14.25" hidden="false" customHeight="false" outlineLevel="0" collapsed="false">
      <c r="A324" s="1" t="str">
        <f aca="false">SoilVeg!B324</f>
        <v>NO</v>
      </c>
      <c r="B324" s="1" t="str">
        <f aca="false">SoilVeg!D324</f>
        <v>VPT</v>
      </c>
      <c r="C324" s="1" t="str">
        <f aca="false">SoilVeg!A324</f>
        <v>NOVPT</v>
      </c>
      <c r="D324" s="0" t="n">
        <f aca="false">IF(VLOOKUP(SoilVeg!C324,LU!$A$2:$O$27,15,FALSE())=0,VLOOKUP(A324,Soil!$B$2:$R$14,8,FALSE()),0.000000000001)</f>
        <v>1E-012</v>
      </c>
      <c r="E324" s="0" t="n">
        <f aca="false">IF(VLOOKUP(SoilVeg!C324,LU!$A$2:$O$27,15,FALSE())=0,VLOOKUP(A324,Soil!$B$2:$R$14,9,FALSE()),0.000000000001)</f>
        <v>1E-012</v>
      </c>
      <c r="F324" s="0" t="n">
        <f aca="false">VLOOKUP(A324,Soil!$B$2:$P$17,14,FALSE())</f>
        <v>0.01</v>
      </c>
      <c r="G324" s="0" t="n">
        <f aca="false">VLOOKUP(B324,LU!$B$1:$N$51,6,FALSE())</f>
        <v>0</v>
      </c>
      <c r="H324" s="0" t="n">
        <f aca="false">VLOOKUP(B324,LU!$B$1:$N$51,7,FALSE())</f>
        <v>0</v>
      </c>
      <c r="I324" s="0" t="n">
        <f aca="false">VLOOKUP(B324,LU!$B$1:$N$51,8,FALSE())</f>
        <v>150</v>
      </c>
      <c r="J324" s="0" t="n">
        <f aca="false">VLOOKUP(A324,Soil!$B$2:$P$17,13,FALSE())</f>
        <v>1.5847</v>
      </c>
      <c r="K324" s="0" t="n">
        <f aca="false">VLOOKUP(B324,LU!$B$1:$N$51,5,FALSE())</f>
        <v>0.01</v>
      </c>
      <c r="L324" s="0" t="n">
        <f aca="false">VLOOKUP(A324,Soil!$B$2:$P$17,15,FALSE())</f>
        <v>0.48887216</v>
      </c>
      <c r="M324" s="0" t="n">
        <f aca="false">SoilVeg!G324</f>
        <v>100</v>
      </c>
      <c r="N324" s="0" t="n">
        <f aca="false">SoilVeg!H324</f>
        <v>1</v>
      </c>
      <c r="O324" s="0" t="n">
        <f aca="false">VLOOKUP(A324,Soil!$B$2:$S$14,18,FALSE())</f>
        <v>1</v>
      </c>
    </row>
    <row r="325" customFormat="false" ht="14.25" hidden="false" customHeight="false" outlineLevel="0" collapsed="false">
      <c r="A325" s="1" t="str">
        <f aca="false">SoilVeg!B325</f>
        <v>NO</v>
      </c>
      <c r="B325" s="1" t="str">
        <f aca="false">SoilVeg!D325</f>
        <v>MOK</v>
      </c>
      <c r="C325" s="1" t="str">
        <f aca="false">SoilVeg!A325</f>
        <v>NOMOK</v>
      </c>
      <c r="D325" s="0" t="n">
        <f aca="false">IF(VLOOKUP(SoilVeg!C325,LU!$A$2:$O$27,15,FALSE())=0,VLOOKUP(A325,Soil!$B$2:$R$14,8,FALSE()),0.000000000001)</f>
        <v>0</v>
      </c>
      <c r="E325" s="0" t="n">
        <f aca="false">IF(VLOOKUP(SoilVeg!C325,LU!$A$2:$O$27,15,FALSE())=0,VLOOKUP(A325,Soil!$B$2:$R$14,9,FALSE()),0.000000000001)</f>
        <v>0</v>
      </c>
      <c r="F325" s="0" t="n">
        <f aca="false">VLOOKUP(A325,Soil!$B$2:$P$17,14,FALSE())</f>
        <v>0.01</v>
      </c>
      <c r="G325" s="0" t="n">
        <f aca="false">VLOOKUP(B325,LU!$B$1:$N$51,6,FALSE())</f>
        <v>1.35454545455</v>
      </c>
      <c r="H325" s="0" t="n">
        <f aca="false">VLOOKUP(B325,LU!$B$1:$N$51,7,FALSE())</f>
        <v>0.62272727273</v>
      </c>
      <c r="I325" s="0" t="n">
        <f aca="false">VLOOKUP(B325,LU!$B$1:$N$51,8,FALSE())</f>
        <v>10</v>
      </c>
      <c r="J325" s="0" t="n">
        <f aca="false">VLOOKUP(A325,Soil!$B$2:$P$17,13,FALSE())</f>
        <v>1.5847</v>
      </c>
      <c r="K325" s="0" t="n">
        <f aca="false">VLOOKUP(B325,LU!$B$1:$N$51,5,FALSE())</f>
        <v>0.4</v>
      </c>
      <c r="L325" s="0" t="n">
        <f aca="false">VLOOKUP(A325,Soil!$B$2:$P$17,15,FALSE())</f>
        <v>0.48887216</v>
      </c>
      <c r="M325" s="0" t="n">
        <f aca="false">SoilVeg!G325</f>
        <v>100</v>
      </c>
      <c r="N325" s="0" t="n">
        <f aca="false">SoilVeg!H325</f>
        <v>3</v>
      </c>
      <c r="O325" s="0" t="n">
        <f aca="false">VLOOKUP(A325,Soil!$B$2:$S$14,18,FALSE())</f>
        <v>1</v>
      </c>
    </row>
    <row r="326" customFormat="false" ht="14.25" hidden="false" customHeight="false" outlineLevel="0" collapsed="false">
      <c r="A326" s="1" t="str">
        <f aca="false">SoilVeg!B326</f>
        <v>NO</v>
      </c>
      <c r="B326" s="1" t="str">
        <f aca="false">SoilVeg!D326</f>
        <v>RET</v>
      </c>
      <c r="C326" s="1" t="str">
        <f aca="false">SoilVeg!A326</f>
        <v>NORET</v>
      </c>
      <c r="D326" s="0" t="n">
        <f aca="false">IF(VLOOKUP(SoilVeg!C326,LU!$A$2:$O$27,15,FALSE())=0,VLOOKUP(A326,Soil!$B$2:$R$14,8,FALSE()),0.000000000001)</f>
        <v>0</v>
      </c>
      <c r="E326" s="0" t="n">
        <f aca="false">IF(VLOOKUP(SoilVeg!C326,LU!$A$2:$O$27,15,FALSE())=0,VLOOKUP(A326,Soil!$B$2:$R$14,9,FALSE()),0.000000000001)</f>
        <v>0</v>
      </c>
      <c r="F326" s="0" t="n">
        <f aca="false">VLOOKUP(A326,Soil!$B$2:$P$17,14,FALSE())</f>
        <v>0.01</v>
      </c>
      <c r="G326" s="0" t="n">
        <f aca="false">VLOOKUP(B326,LU!$B$1:$N$51,6,FALSE())</f>
        <v>1.1</v>
      </c>
      <c r="H326" s="0" t="n">
        <f aca="false">VLOOKUP(B326,LU!$B$1:$N$51,7,FALSE())</f>
        <v>0.4</v>
      </c>
      <c r="I326" s="0" t="n">
        <f aca="false">VLOOKUP(B326,LU!$B$1:$N$51,8,FALSE())</f>
        <v>150</v>
      </c>
      <c r="J326" s="0" t="n">
        <f aca="false">VLOOKUP(A326,Soil!$B$2:$P$17,13,FALSE())</f>
        <v>1.5847</v>
      </c>
      <c r="K326" s="0" t="n">
        <f aca="false">VLOOKUP(B326,LU!$B$1:$N$51,5,FALSE())</f>
        <v>0.275</v>
      </c>
      <c r="L326" s="0" t="n">
        <f aca="false">VLOOKUP(A326,Soil!$B$2:$P$17,15,FALSE())</f>
        <v>0.48887216</v>
      </c>
      <c r="M326" s="0" t="n">
        <f aca="false">SoilVeg!G326</f>
        <v>100</v>
      </c>
      <c r="N326" s="0" t="n">
        <f aca="false">SoilVeg!H326</f>
        <v>3</v>
      </c>
      <c r="O326" s="0" t="n">
        <f aca="false">VLOOKUP(A326,Soil!$B$2:$S$14,18,FALSE())</f>
        <v>1</v>
      </c>
    </row>
    <row r="327" customFormat="false" ht="14.25" hidden="false" customHeight="false" outlineLevel="0" collapsed="false">
      <c r="A327" s="1"/>
      <c r="B327" s="1"/>
      <c r="C327" s="1"/>
    </row>
    <row r="328" customFormat="false" ht="14.25" hidden="false" customHeight="false" outlineLevel="0" collapsed="false">
      <c r="A328" s="1"/>
      <c r="B328" s="1"/>
      <c r="C328" s="1"/>
    </row>
    <row r="329" customFormat="false" ht="14.25" hidden="false" customHeight="false" outlineLevel="0" collapsed="false">
      <c r="A329" s="1"/>
      <c r="B329" s="1"/>
      <c r="C329" s="1"/>
    </row>
    <row r="330" customFormat="false" ht="14.25" hidden="false" customHeight="false" outlineLevel="0" collapsed="false">
      <c r="A330" s="1"/>
      <c r="B330" s="1"/>
      <c r="C330" s="1"/>
    </row>
    <row r="331" customFormat="false" ht="14.25" hidden="false" customHeight="false" outlineLevel="0" collapsed="false">
      <c r="A331" s="1"/>
      <c r="B331" s="1"/>
      <c r="C331" s="1"/>
    </row>
    <row r="332" customFormat="false" ht="14.25" hidden="false" customHeight="false" outlineLevel="0" collapsed="false">
      <c r="A332" s="1"/>
      <c r="B332" s="1"/>
      <c r="C332" s="1"/>
    </row>
    <row r="333" customFormat="false" ht="14.25" hidden="false" customHeight="false" outlineLevel="0" collapsed="false">
      <c r="A333" s="1"/>
      <c r="B333" s="1"/>
      <c r="C333" s="1"/>
    </row>
    <row r="334" customFormat="false" ht="14.25" hidden="false" customHeight="false" outlineLevel="0" collapsed="false">
      <c r="A334" s="1"/>
      <c r="B334" s="1"/>
      <c r="C334" s="1"/>
    </row>
    <row r="335" customFormat="false" ht="14.25" hidden="false" customHeight="false" outlineLevel="0" collapsed="false">
      <c r="A335" s="1"/>
      <c r="B335" s="1"/>
      <c r="C335" s="1"/>
    </row>
    <row r="336" customFormat="false" ht="14.25" hidden="false" customHeight="false" outlineLevel="0" collapsed="false">
      <c r="A336" s="1"/>
      <c r="B336" s="1"/>
      <c r="C336" s="1"/>
    </row>
    <row r="337" customFormat="false" ht="14.25" hidden="false" customHeight="false" outlineLevel="0" collapsed="false">
      <c r="A337" s="1"/>
      <c r="B337" s="1"/>
      <c r="C337" s="1"/>
    </row>
    <row r="338" customFormat="false" ht="14.25" hidden="false" customHeight="false" outlineLevel="0" collapsed="false">
      <c r="A338" s="1"/>
      <c r="B338" s="1"/>
      <c r="C338" s="1"/>
    </row>
    <row r="339" customFormat="false" ht="14.25" hidden="false" customHeight="false" outlineLevel="0" collapsed="false">
      <c r="A339" s="1"/>
      <c r="B339" s="1"/>
      <c r="C339" s="1"/>
    </row>
    <row r="340" customFormat="false" ht="14.25" hidden="false" customHeight="false" outlineLevel="0" collapsed="false">
      <c r="A340" s="1"/>
      <c r="B340" s="1"/>
      <c r="C340" s="1"/>
    </row>
    <row r="341" customFormat="false" ht="14.25" hidden="false" customHeight="false" outlineLevel="0" collapsed="false">
      <c r="A341" s="1"/>
      <c r="B341" s="1"/>
      <c r="C341" s="1"/>
    </row>
    <row r="342" customFormat="false" ht="14.25" hidden="false" customHeight="false" outlineLevel="0" collapsed="false">
      <c r="A342" s="1"/>
      <c r="B342" s="1"/>
      <c r="C342" s="1"/>
    </row>
    <row r="343" customFormat="false" ht="14.25" hidden="false" customHeight="false" outlineLevel="0" collapsed="false">
      <c r="A343" s="1"/>
      <c r="B343" s="1"/>
      <c r="C343" s="1"/>
    </row>
    <row r="344" customFormat="false" ht="14.25" hidden="false" customHeight="false" outlineLevel="0" collapsed="false">
      <c r="A344" s="1"/>
      <c r="B344" s="1"/>
      <c r="C344" s="1"/>
    </row>
    <row r="345" customFormat="false" ht="14.25" hidden="false" customHeight="false" outlineLevel="0" collapsed="false">
      <c r="A345" s="1"/>
      <c r="B345" s="1"/>
      <c r="C345" s="1"/>
    </row>
    <row r="346" customFormat="false" ht="14.25" hidden="false" customHeight="false" outlineLevel="0" collapsed="false">
      <c r="A346" s="1"/>
      <c r="B346" s="1"/>
      <c r="C346" s="1"/>
    </row>
    <row r="347" customFormat="false" ht="14.25" hidden="false" customHeight="false" outlineLevel="0" collapsed="false">
      <c r="A347" s="1"/>
      <c r="B347" s="1"/>
      <c r="C347" s="1"/>
    </row>
    <row r="348" customFormat="false" ht="14.25" hidden="false" customHeight="false" outlineLevel="0" collapsed="false">
      <c r="A348" s="1"/>
      <c r="B348" s="1"/>
      <c r="C348" s="1"/>
    </row>
    <row r="349" customFormat="false" ht="14.25" hidden="false" customHeight="false" outlineLevel="0" collapsed="false">
      <c r="A349" s="1"/>
      <c r="B349" s="1"/>
      <c r="C349" s="1"/>
    </row>
    <row r="350" customFormat="false" ht="14.25" hidden="false" customHeight="false" outlineLevel="0" collapsed="false">
      <c r="A350" s="1"/>
      <c r="B350" s="1"/>
      <c r="C350" s="1"/>
    </row>
    <row r="351" customFormat="false" ht="14.25" hidden="false" customHeight="false" outlineLevel="0" collapsed="false">
      <c r="A351" s="1"/>
      <c r="B351" s="1"/>
      <c r="C351" s="1"/>
    </row>
    <row r="352" customFormat="false" ht="14.25" hidden="false" customHeight="false" outlineLevel="0" collapsed="false">
      <c r="A352" s="1"/>
      <c r="B352" s="1"/>
      <c r="C352" s="1"/>
    </row>
    <row r="353" customFormat="false" ht="14.25" hidden="false" customHeight="false" outlineLevel="0" collapsed="false">
      <c r="A353" s="1"/>
      <c r="B353" s="1"/>
      <c r="C353" s="1"/>
    </row>
    <row r="354" customFormat="false" ht="14.25" hidden="false" customHeight="false" outlineLevel="0" collapsed="false">
      <c r="A354" s="1"/>
      <c r="B354" s="1"/>
      <c r="C354" s="1"/>
    </row>
    <row r="355" customFormat="false" ht="14.25" hidden="false" customHeight="false" outlineLevel="0" collapsed="false">
      <c r="A355" s="1"/>
      <c r="B355" s="1"/>
      <c r="C355" s="1"/>
    </row>
    <row r="356" customFormat="false" ht="14.25" hidden="false" customHeight="false" outlineLevel="0" collapsed="false">
      <c r="A356" s="1"/>
      <c r="B356" s="1"/>
      <c r="C356" s="1"/>
    </row>
    <row r="357" customFormat="false" ht="14.25" hidden="false" customHeight="false" outlineLevel="0" collapsed="false">
      <c r="A357" s="1"/>
      <c r="B357" s="1"/>
      <c r="C357" s="1"/>
    </row>
    <row r="358" customFormat="false" ht="14.25" hidden="false" customHeight="false" outlineLevel="0" collapsed="false">
      <c r="A358" s="1"/>
      <c r="B358" s="1"/>
      <c r="C358" s="1"/>
    </row>
    <row r="359" customFormat="false" ht="14.25" hidden="false" customHeight="false" outlineLevel="0" collapsed="false">
      <c r="A359" s="1"/>
      <c r="B359" s="1"/>
      <c r="C359" s="1"/>
    </row>
    <row r="360" customFormat="false" ht="14.25" hidden="false" customHeight="false" outlineLevel="0" collapsed="false">
      <c r="A360" s="1"/>
      <c r="B360" s="1"/>
      <c r="C360" s="1"/>
    </row>
    <row r="361" customFormat="false" ht="14.25" hidden="false" customHeight="false" outlineLevel="0" collapsed="false">
      <c r="A361" s="1"/>
      <c r="B361" s="1"/>
      <c r="C361" s="1"/>
    </row>
    <row r="362" customFormat="false" ht="14.25" hidden="false" customHeight="false" outlineLevel="0" collapsed="false">
      <c r="A362" s="1"/>
      <c r="B362" s="1"/>
      <c r="C362" s="1"/>
    </row>
    <row r="363" customFormat="false" ht="14.25" hidden="false" customHeight="false" outlineLevel="0" collapsed="false">
      <c r="A363" s="1"/>
      <c r="B363" s="1"/>
      <c r="C363" s="1"/>
    </row>
    <row r="364" customFormat="false" ht="14.25" hidden="false" customHeight="false" outlineLevel="0" collapsed="false">
      <c r="A364" s="1"/>
      <c r="B364" s="1"/>
      <c r="C364" s="1"/>
    </row>
    <row r="365" customFormat="false" ht="14.25" hidden="false" customHeight="false" outlineLevel="0" collapsed="false">
      <c r="A365" s="1"/>
      <c r="B365" s="1"/>
      <c r="C365" s="1"/>
    </row>
    <row r="366" customFormat="false" ht="14.25" hidden="false" customHeight="false" outlineLevel="0" collapsed="false">
      <c r="A366" s="1"/>
      <c r="B366" s="1"/>
      <c r="C366" s="1"/>
    </row>
    <row r="367" customFormat="false" ht="14.25" hidden="false" customHeight="false" outlineLevel="0" collapsed="false">
      <c r="A367" s="1"/>
      <c r="B367" s="1"/>
      <c r="C367" s="1"/>
    </row>
    <row r="368" customFormat="false" ht="14.25" hidden="false" customHeight="false" outlineLevel="0" collapsed="false">
      <c r="A368" s="1"/>
      <c r="B368" s="1"/>
      <c r="C368" s="1"/>
    </row>
    <row r="369" customFormat="false" ht="14.25" hidden="false" customHeight="false" outlineLevel="0" collapsed="false">
      <c r="A369" s="1"/>
      <c r="B369" s="1"/>
      <c r="C369" s="1"/>
    </row>
    <row r="370" customFormat="false" ht="14.25" hidden="false" customHeight="false" outlineLevel="0" collapsed="false">
      <c r="A370" s="1"/>
      <c r="B370" s="1"/>
      <c r="C370" s="1"/>
    </row>
    <row r="371" customFormat="false" ht="14.25" hidden="false" customHeight="false" outlineLevel="0" collapsed="false">
      <c r="A371" s="1"/>
      <c r="B371" s="1"/>
      <c r="C371" s="1"/>
    </row>
    <row r="372" customFormat="false" ht="14.25" hidden="false" customHeight="false" outlineLevel="0" collapsed="false">
      <c r="A372" s="1"/>
      <c r="B372" s="1"/>
      <c r="C372" s="1"/>
    </row>
    <row r="373" customFormat="false" ht="14.25" hidden="false" customHeight="false" outlineLevel="0" collapsed="false">
      <c r="A373" s="1"/>
      <c r="B373" s="1"/>
      <c r="C373" s="1"/>
    </row>
    <row r="374" customFormat="false" ht="14.25" hidden="false" customHeight="false" outlineLevel="0" collapsed="false">
      <c r="A374" s="1"/>
      <c r="B374" s="1"/>
      <c r="C374" s="1"/>
    </row>
    <row r="375" customFormat="false" ht="14.25" hidden="false" customHeight="false" outlineLevel="0" collapsed="false">
      <c r="A375" s="1"/>
      <c r="B375" s="1"/>
      <c r="C375" s="1"/>
    </row>
    <row r="376" customFormat="false" ht="14.25" hidden="false" customHeight="false" outlineLevel="0" collapsed="false">
      <c r="A376" s="1"/>
      <c r="B376" s="1"/>
      <c r="C376" s="1"/>
    </row>
    <row r="377" customFormat="false" ht="14.25" hidden="false" customHeight="false" outlineLevel="0" collapsed="false">
      <c r="A377" s="1"/>
      <c r="B377" s="1"/>
      <c r="C377" s="1"/>
    </row>
    <row r="378" customFormat="false" ht="14.25" hidden="false" customHeight="false" outlineLevel="0" collapsed="false">
      <c r="A378" s="1"/>
      <c r="B378" s="1"/>
      <c r="C378" s="1"/>
    </row>
    <row r="379" customFormat="false" ht="14.25" hidden="false" customHeight="false" outlineLevel="0" collapsed="false">
      <c r="A379" s="1"/>
      <c r="B379" s="1"/>
      <c r="C379" s="1"/>
    </row>
    <row r="380" customFormat="false" ht="14.25" hidden="false" customHeight="false" outlineLevel="0" collapsed="false">
      <c r="A380" s="1"/>
      <c r="B380" s="1"/>
      <c r="C380" s="1"/>
    </row>
    <row r="381" customFormat="false" ht="14.25" hidden="false" customHeight="false" outlineLevel="0" collapsed="false">
      <c r="A381" s="1"/>
      <c r="B381" s="1"/>
      <c r="C381" s="1"/>
    </row>
    <row r="382" customFormat="false" ht="14.25" hidden="false" customHeight="false" outlineLevel="0" collapsed="false">
      <c r="A382" s="1"/>
      <c r="B382" s="1"/>
      <c r="C382" s="1"/>
    </row>
    <row r="383" customFormat="false" ht="14.25" hidden="false" customHeight="false" outlineLevel="0" collapsed="false">
      <c r="A383" s="1"/>
      <c r="B383" s="1"/>
      <c r="C383" s="1"/>
    </row>
    <row r="384" customFormat="false" ht="14.25" hidden="false" customHeight="false" outlineLevel="0" collapsed="false">
      <c r="A384" s="1"/>
      <c r="B384" s="1"/>
      <c r="C384" s="1"/>
    </row>
    <row r="385" customFormat="false" ht="14.25" hidden="false" customHeight="false" outlineLevel="0" collapsed="false">
      <c r="A385" s="1"/>
      <c r="B385" s="1"/>
      <c r="C385" s="1"/>
    </row>
    <row r="386" customFormat="false" ht="14.25" hidden="false" customHeight="false" outlineLevel="0" collapsed="false">
      <c r="A386" s="1"/>
      <c r="B386" s="1"/>
      <c r="C386" s="1"/>
    </row>
    <row r="387" customFormat="false" ht="14.25" hidden="false" customHeight="false" outlineLevel="0" collapsed="false">
      <c r="A387" s="1"/>
      <c r="B387" s="1"/>
      <c r="C387" s="1"/>
    </row>
    <row r="388" customFormat="false" ht="14.25" hidden="false" customHeight="false" outlineLevel="0" collapsed="false">
      <c r="A388" s="1"/>
      <c r="B388" s="1"/>
      <c r="C388" s="1"/>
    </row>
    <row r="389" customFormat="false" ht="14.25" hidden="false" customHeight="false" outlineLevel="0" collapsed="false">
      <c r="A389" s="1"/>
      <c r="B389" s="1"/>
      <c r="C389" s="1"/>
    </row>
    <row r="390" customFormat="false" ht="14.25" hidden="false" customHeight="false" outlineLevel="0" collapsed="false">
      <c r="A390" s="1"/>
      <c r="B390" s="1"/>
      <c r="C390" s="1"/>
    </row>
    <row r="391" customFormat="false" ht="14.25" hidden="false" customHeight="false" outlineLevel="0" collapsed="false">
      <c r="A391" s="1"/>
      <c r="B391" s="1"/>
      <c r="C391" s="1"/>
    </row>
    <row r="392" customFormat="false" ht="14.25" hidden="false" customHeight="false" outlineLevel="0" collapsed="false">
      <c r="A392" s="1"/>
      <c r="B392" s="1"/>
      <c r="C392" s="1"/>
    </row>
    <row r="393" customFormat="false" ht="14.25" hidden="false" customHeight="false" outlineLevel="0" collapsed="false">
      <c r="A393" s="1"/>
      <c r="B393" s="1"/>
      <c r="C393" s="1"/>
    </row>
    <row r="394" customFormat="false" ht="14.25" hidden="false" customHeight="false" outlineLevel="0" collapsed="false">
      <c r="A394" s="1"/>
      <c r="B394" s="1"/>
      <c r="C394" s="1"/>
    </row>
    <row r="395" customFormat="false" ht="14.25" hidden="false" customHeight="false" outlineLevel="0" collapsed="false">
      <c r="A395" s="1"/>
      <c r="B395" s="1"/>
      <c r="C395" s="1"/>
    </row>
    <row r="396" customFormat="false" ht="14.25" hidden="false" customHeight="false" outlineLevel="0" collapsed="false">
      <c r="A396" s="1"/>
      <c r="B396" s="1"/>
      <c r="C396" s="1"/>
    </row>
    <row r="397" customFormat="false" ht="14.25" hidden="false" customHeight="false" outlineLevel="0" collapsed="false">
      <c r="A397" s="1"/>
      <c r="B397" s="1"/>
      <c r="C397" s="1"/>
    </row>
    <row r="398" customFormat="false" ht="14.25" hidden="false" customHeight="false" outlineLevel="0" collapsed="false">
      <c r="A398" s="1"/>
      <c r="B398" s="1"/>
      <c r="C398" s="1"/>
    </row>
    <row r="399" customFormat="false" ht="14.25" hidden="false" customHeight="false" outlineLevel="0" collapsed="false">
      <c r="A399" s="1"/>
      <c r="B399" s="1"/>
      <c r="C399" s="1"/>
    </row>
    <row r="400" customFormat="false" ht="14.25" hidden="false" customHeight="false" outlineLevel="0" collapsed="false">
      <c r="A400" s="1"/>
      <c r="B400" s="1"/>
      <c r="C400" s="1"/>
    </row>
    <row r="401" customFormat="false" ht="14.25" hidden="false" customHeight="false" outlineLevel="0" collapsed="false">
      <c r="A401" s="1"/>
      <c r="B401" s="1"/>
      <c r="C401" s="1"/>
    </row>
    <row r="402" customFormat="false" ht="14.25" hidden="false" customHeight="false" outlineLevel="0" collapsed="false">
      <c r="A402" s="1"/>
      <c r="B402" s="1"/>
      <c r="C402" s="1"/>
    </row>
    <row r="403" customFormat="false" ht="14.25" hidden="false" customHeight="false" outlineLevel="0" collapsed="false">
      <c r="A403" s="1"/>
      <c r="B403" s="1"/>
      <c r="C403" s="1"/>
    </row>
    <row r="404" customFormat="false" ht="14.25" hidden="false" customHeight="false" outlineLevel="0" collapsed="false">
      <c r="A404" s="1"/>
      <c r="B404" s="1"/>
      <c r="C404" s="1"/>
    </row>
    <row r="405" customFormat="false" ht="14.25" hidden="false" customHeight="false" outlineLevel="0" collapsed="false">
      <c r="A405" s="1"/>
      <c r="B405" s="1"/>
      <c r="C405" s="1"/>
    </row>
    <row r="406" customFormat="false" ht="14.25" hidden="false" customHeight="false" outlineLevel="0" collapsed="false">
      <c r="A406" s="1"/>
      <c r="B406" s="1"/>
      <c r="C406" s="1"/>
    </row>
    <row r="407" customFormat="false" ht="14.25" hidden="false" customHeight="false" outlineLevel="0" collapsed="false">
      <c r="A407" s="1"/>
      <c r="B407" s="1"/>
      <c r="C407" s="1"/>
    </row>
    <row r="408" customFormat="false" ht="14.25" hidden="false" customHeight="false" outlineLevel="0" collapsed="false">
      <c r="A408" s="1"/>
      <c r="B408" s="1"/>
      <c r="C408" s="1"/>
    </row>
    <row r="409" customFormat="false" ht="14.25" hidden="false" customHeight="false" outlineLevel="0" collapsed="false">
      <c r="A409" s="1"/>
      <c r="B409" s="1"/>
      <c r="C409" s="1"/>
    </row>
    <row r="410" customFormat="false" ht="14.25" hidden="false" customHeight="false" outlineLevel="0" collapsed="false">
      <c r="A410" s="1"/>
      <c r="B410" s="1"/>
      <c r="C410" s="1"/>
    </row>
    <row r="411" customFormat="false" ht="14.25" hidden="false" customHeight="false" outlineLevel="0" collapsed="false">
      <c r="A411" s="1"/>
      <c r="B411" s="1"/>
      <c r="C411" s="1"/>
    </row>
    <row r="412" customFormat="false" ht="14.25" hidden="false" customHeight="false" outlineLevel="0" collapsed="false">
      <c r="A412" s="1"/>
      <c r="B412" s="1"/>
      <c r="C412" s="1"/>
    </row>
    <row r="413" customFormat="false" ht="14.25" hidden="false" customHeight="false" outlineLevel="0" collapsed="false">
      <c r="A413" s="1"/>
      <c r="B413" s="1"/>
      <c r="C413" s="1"/>
    </row>
    <row r="414" customFormat="false" ht="14.25" hidden="false" customHeight="false" outlineLevel="0" collapsed="false">
      <c r="A414" s="1"/>
      <c r="B414" s="1"/>
      <c r="C414" s="1"/>
    </row>
    <row r="415" customFormat="false" ht="14.25" hidden="false" customHeight="false" outlineLevel="0" collapsed="false">
      <c r="A415" s="1"/>
      <c r="B415" s="1"/>
      <c r="C415" s="1"/>
    </row>
    <row r="416" customFormat="false" ht="14.25" hidden="false" customHeight="false" outlineLevel="0" collapsed="false">
      <c r="A416" s="1"/>
      <c r="B416" s="1"/>
      <c r="C416" s="1"/>
    </row>
    <row r="417" customFormat="false" ht="14.25" hidden="false" customHeight="false" outlineLevel="0" collapsed="false">
      <c r="A417" s="1"/>
      <c r="B417" s="1"/>
      <c r="C417" s="1"/>
    </row>
    <row r="418" customFormat="false" ht="14.25" hidden="false" customHeight="false" outlineLevel="0" collapsed="false">
      <c r="A418" s="1"/>
      <c r="B418" s="1"/>
      <c r="C418" s="1"/>
    </row>
    <row r="419" customFormat="false" ht="14.25" hidden="false" customHeight="false" outlineLevel="0" collapsed="false">
      <c r="A419" s="1"/>
      <c r="B419" s="1"/>
      <c r="C419" s="1"/>
    </row>
    <row r="420" customFormat="false" ht="14.25" hidden="false" customHeight="false" outlineLevel="0" collapsed="false">
      <c r="A420" s="1"/>
      <c r="B420" s="1"/>
      <c r="C420" s="1"/>
    </row>
    <row r="421" customFormat="false" ht="14.25" hidden="false" customHeight="false" outlineLevel="0" collapsed="false">
      <c r="A421" s="1"/>
      <c r="B421" s="1"/>
      <c r="C421" s="1"/>
    </row>
    <row r="422" customFormat="false" ht="14.25" hidden="false" customHeight="false" outlineLevel="0" collapsed="false">
      <c r="A422" s="1"/>
      <c r="B422" s="1"/>
      <c r="C422" s="1"/>
    </row>
    <row r="423" customFormat="false" ht="14.25" hidden="false" customHeight="false" outlineLevel="0" collapsed="false">
      <c r="A423" s="1"/>
      <c r="B423" s="1"/>
      <c r="C423" s="1"/>
    </row>
    <row r="424" customFormat="false" ht="14.25" hidden="false" customHeight="false" outlineLevel="0" collapsed="false">
      <c r="A424" s="1"/>
      <c r="B424" s="1"/>
      <c r="C424" s="1"/>
    </row>
    <row r="425" customFormat="false" ht="14.25" hidden="false" customHeight="false" outlineLevel="0" collapsed="false">
      <c r="A425" s="1"/>
      <c r="B425" s="1"/>
      <c r="C425" s="1"/>
    </row>
    <row r="426" customFormat="false" ht="14.25" hidden="false" customHeight="false" outlineLevel="0" collapsed="false">
      <c r="A426" s="1"/>
      <c r="B426" s="1"/>
      <c r="C426" s="1"/>
    </row>
    <row r="427" customFormat="false" ht="14.25" hidden="false" customHeight="false" outlineLevel="0" collapsed="false">
      <c r="A427" s="1"/>
      <c r="B427" s="1"/>
      <c r="C427" s="1"/>
    </row>
    <row r="428" customFormat="false" ht="14.25" hidden="false" customHeight="false" outlineLevel="0" collapsed="false">
      <c r="A428" s="1"/>
      <c r="B428" s="1"/>
      <c r="C428" s="1"/>
    </row>
    <row r="429" customFormat="false" ht="14.25" hidden="false" customHeight="false" outlineLevel="0" collapsed="false">
      <c r="A429" s="1"/>
      <c r="B429" s="1"/>
      <c r="C429" s="1"/>
    </row>
    <row r="430" customFormat="false" ht="14.25" hidden="false" customHeight="false" outlineLevel="0" collapsed="false">
      <c r="A430" s="1"/>
      <c r="B430" s="1"/>
      <c r="C430" s="1"/>
    </row>
    <row r="431" customFormat="false" ht="14.25" hidden="false" customHeight="false" outlineLevel="0" collapsed="false">
      <c r="A431" s="1"/>
      <c r="B431" s="1"/>
      <c r="C431" s="1"/>
    </row>
    <row r="432" customFormat="false" ht="14.25" hidden="false" customHeight="false" outlineLevel="0" collapsed="false">
      <c r="A432" s="1"/>
      <c r="B432" s="1"/>
      <c r="C432" s="1"/>
    </row>
    <row r="433" customFormat="false" ht="14.25" hidden="false" customHeight="false" outlineLevel="0" collapsed="false">
      <c r="A433" s="1"/>
      <c r="B433" s="1"/>
      <c r="C433" s="1"/>
    </row>
    <row r="434" customFormat="false" ht="14.25" hidden="false" customHeight="false" outlineLevel="0" collapsed="false">
      <c r="A434" s="1"/>
      <c r="B434" s="1"/>
      <c r="C434" s="1"/>
    </row>
    <row r="435" customFormat="false" ht="14.25" hidden="false" customHeight="false" outlineLevel="0" collapsed="false">
      <c r="A435" s="1"/>
      <c r="B435" s="1"/>
      <c r="C435" s="1"/>
    </row>
    <row r="436" customFormat="false" ht="14.25" hidden="false" customHeight="false" outlineLevel="0" collapsed="false">
      <c r="A436" s="1"/>
      <c r="B436" s="1"/>
      <c r="C436" s="1"/>
    </row>
    <row r="437" customFormat="false" ht="14.25" hidden="false" customHeight="false" outlineLevel="0" collapsed="false">
      <c r="A437" s="1"/>
      <c r="B437" s="1"/>
      <c r="C437" s="1"/>
    </row>
    <row r="438" customFormat="false" ht="14.25" hidden="false" customHeight="false" outlineLevel="0" collapsed="false">
      <c r="A438" s="1"/>
      <c r="B438" s="1"/>
      <c r="C438" s="1"/>
    </row>
    <row r="439" customFormat="false" ht="14.25" hidden="false" customHeight="false" outlineLevel="0" collapsed="false">
      <c r="A439" s="1"/>
      <c r="B439" s="1"/>
      <c r="C439" s="1"/>
    </row>
    <row r="440" customFormat="false" ht="14.25" hidden="false" customHeight="false" outlineLevel="0" collapsed="false">
      <c r="A440" s="1"/>
      <c r="B440" s="1"/>
      <c r="C440" s="1"/>
    </row>
    <row r="441" customFormat="false" ht="14.25" hidden="false" customHeight="false" outlineLevel="0" collapsed="false">
      <c r="A441" s="1"/>
      <c r="B441" s="1"/>
      <c r="C441" s="1"/>
    </row>
    <row r="442" customFormat="false" ht="14.25" hidden="false" customHeight="false" outlineLevel="0" collapsed="false">
      <c r="A442" s="1"/>
      <c r="B442" s="1"/>
      <c r="C442" s="1"/>
    </row>
    <row r="443" customFormat="false" ht="14.25" hidden="false" customHeight="false" outlineLevel="0" collapsed="false">
      <c r="A443" s="1"/>
      <c r="B443" s="1"/>
      <c r="C443" s="1"/>
    </row>
    <row r="444" customFormat="false" ht="14.25" hidden="false" customHeight="false" outlineLevel="0" collapsed="false">
      <c r="A444" s="1"/>
      <c r="B444" s="1"/>
      <c r="C444" s="1"/>
    </row>
    <row r="445" customFormat="false" ht="14.25" hidden="false" customHeight="false" outlineLevel="0" collapsed="false">
      <c r="A445" s="1"/>
      <c r="B445" s="1"/>
      <c r="C445" s="1"/>
    </row>
    <row r="446" customFormat="false" ht="14.25" hidden="false" customHeight="false" outlineLevel="0" collapsed="false">
      <c r="A446" s="1"/>
      <c r="B446" s="1"/>
      <c r="C446" s="1"/>
    </row>
    <row r="447" customFormat="false" ht="14.25" hidden="false" customHeight="false" outlineLevel="0" collapsed="false">
      <c r="A447" s="1"/>
      <c r="B447" s="1"/>
      <c r="C447" s="1"/>
    </row>
    <row r="448" customFormat="false" ht="14.25" hidden="false" customHeight="false" outlineLevel="0" collapsed="false">
      <c r="A448" s="1"/>
      <c r="B448" s="1"/>
      <c r="C448" s="1"/>
    </row>
    <row r="449" customFormat="false" ht="14.25" hidden="false" customHeight="false" outlineLevel="0" collapsed="false">
      <c r="A449" s="1"/>
      <c r="B449" s="1"/>
      <c r="C449" s="1"/>
    </row>
    <row r="450" customFormat="false" ht="14.25" hidden="false" customHeight="false" outlineLevel="0" collapsed="false">
      <c r="A450" s="1"/>
      <c r="B450" s="1"/>
      <c r="C450" s="1"/>
    </row>
    <row r="451" customFormat="false" ht="14.25" hidden="false" customHeight="false" outlineLevel="0" collapsed="false">
      <c r="A451" s="1"/>
      <c r="B451" s="1"/>
      <c r="C451" s="1"/>
    </row>
    <row r="452" customFormat="false" ht="14.25" hidden="false" customHeight="false" outlineLevel="0" collapsed="false">
      <c r="A452" s="1"/>
      <c r="B452" s="1"/>
      <c r="C452" s="1"/>
    </row>
    <row r="453" customFormat="false" ht="14.25" hidden="false" customHeight="false" outlineLevel="0" collapsed="false">
      <c r="A453" s="1"/>
      <c r="B453" s="1"/>
      <c r="C453" s="1"/>
    </row>
    <row r="454" customFormat="false" ht="14.25" hidden="false" customHeight="false" outlineLevel="0" collapsed="false">
      <c r="A454" s="1"/>
      <c r="B454" s="1"/>
      <c r="C454" s="1"/>
    </row>
    <row r="455" customFormat="false" ht="14.25" hidden="false" customHeight="false" outlineLevel="0" collapsed="false">
      <c r="A455" s="1"/>
      <c r="B455" s="1"/>
      <c r="C455" s="1"/>
    </row>
    <row r="456" customFormat="false" ht="14.25" hidden="false" customHeight="false" outlineLevel="0" collapsed="false">
      <c r="A456" s="1"/>
      <c r="B456" s="1"/>
      <c r="C456" s="1"/>
    </row>
    <row r="457" customFormat="false" ht="14.25" hidden="false" customHeight="false" outlineLevel="0" collapsed="false">
      <c r="A457" s="1"/>
      <c r="B457" s="1"/>
      <c r="C457" s="1"/>
    </row>
    <row r="458" customFormat="false" ht="14.25" hidden="false" customHeight="false" outlineLevel="0" collapsed="false">
      <c r="A458" s="1"/>
      <c r="B458" s="1"/>
      <c r="C458" s="1"/>
    </row>
    <row r="459" customFormat="false" ht="14.25" hidden="false" customHeight="false" outlineLevel="0" collapsed="false">
      <c r="A459" s="1"/>
      <c r="B459" s="1"/>
      <c r="C459" s="1"/>
    </row>
    <row r="460" customFormat="false" ht="14.25" hidden="false" customHeight="false" outlineLevel="0" collapsed="false">
      <c r="A460" s="1"/>
      <c r="B460" s="1"/>
      <c r="C460" s="1"/>
    </row>
    <row r="461" customFormat="false" ht="14.25" hidden="false" customHeight="false" outlineLevel="0" collapsed="false">
      <c r="A461" s="1"/>
      <c r="B461" s="1"/>
      <c r="C461" s="1"/>
    </row>
    <row r="462" customFormat="false" ht="14.25" hidden="false" customHeight="false" outlineLevel="0" collapsed="false">
      <c r="A462" s="1"/>
      <c r="B462" s="1"/>
      <c r="C462" s="1"/>
    </row>
    <row r="463" customFormat="false" ht="14.25" hidden="false" customHeight="false" outlineLevel="0" collapsed="false">
      <c r="A463" s="1"/>
      <c r="B463" s="1"/>
      <c r="C463" s="1"/>
    </row>
    <row r="464" customFormat="false" ht="14.25" hidden="false" customHeight="false" outlineLevel="0" collapsed="false">
      <c r="A464" s="1"/>
      <c r="B464" s="1"/>
      <c r="C464" s="1"/>
    </row>
    <row r="465" customFormat="false" ht="14.25" hidden="false" customHeight="false" outlineLevel="0" collapsed="false">
      <c r="A465" s="1"/>
      <c r="B465" s="1"/>
      <c r="C465" s="1"/>
    </row>
    <row r="466" customFormat="false" ht="14.25" hidden="false" customHeight="false" outlineLevel="0" collapsed="false">
      <c r="A466" s="1"/>
      <c r="B466" s="1"/>
      <c r="C466" s="1"/>
    </row>
    <row r="467" customFormat="false" ht="14.25" hidden="false" customHeight="false" outlineLevel="0" collapsed="false">
      <c r="A467" s="1"/>
      <c r="B467" s="1"/>
      <c r="C467" s="1"/>
    </row>
    <row r="468" customFormat="false" ht="14.25" hidden="false" customHeight="false" outlineLevel="0" collapsed="false">
      <c r="A468" s="1"/>
      <c r="B468" s="1"/>
      <c r="C468" s="1"/>
    </row>
    <row r="469" customFormat="false" ht="14.25" hidden="false" customHeight="false" outlineLevel="0" collapsed="false">
      <c r="A469" s="1"/>
      <c r="B469" s="1"/>
      <c r="C469" s="1"/>
    </row>
    <row r="470" customFormat="false" ht="14.25" hidden="false" customHeight="false" outlineLevel="0" collapsed="false">
      <c r="A470" s="1"/>
      <c r="B470" s="1"/>
      <c r="C470" s="1"/>
    </row>
    <row r="471" customFormat="false" ht="14.25" hidden="false" customHeight="false" outlineLevel="0" collapsed="false">
      <c r="A471" s="1"/>
      <c r="B471" s="1"/>
      <c r="C471" s="1"/>
    </row>
    <row r="472" customFormat="false" ht="14.25" hidden="false" customHeight="false" outlineLevel="0" collapsed="false">
      <c r="A472" s="1"/>
      <c r="B472" s="1"/>
      <c r="C472" s="1"/>
    </row>
    <row r="473" customFormat="false" ht="14.25" hidden="false" customHeight="false" outlineLevel="0" collapsed="false">
      <c r="A473" s="1"/>
      <c r="B473" s="1"/>
      <c r="C473" s="1"/>
    </row>
    <row r="474" customFormat="false" ht="14.25" hidden="false" customHeight="false" outlineLevel="0" collapsed="false">
      <c r="A474" s="1"/>
      <c r="B474" s="1"/>
      <c r="C474" s="1"/>
    </row>
    <row r="475" customFormat="false" ht="14.25" hidden="false" customHeight="false" outlineLevel="0" collapsed="false">
      <c r="A475" s="1"/>
      <c r="B475" s="1"/>
      <c r="C475" s="1"/>
    </row>
    <row r="476" customFormat="false" ht="14.25" hidden="false" customHeight="false" outlineLevel="0" collapsed="false">
      <c r="A476" s="1"/>
      <c r="B476" s="1"/>
      <c r="C476" s="1"/>
    </row>
    <row r="477" customFormat="false" ht="14.25" hidden="false" customHeight="false" outlineLevel="0" collapsed="false">
      <c r="A477" s="1"/>
      <c r="B477" s="1"/>
      <c r="C477" s="1"/>
    </row>
    <row r="478" customFormat="false" ht="14.25" hidden="false" customHeight="false" outlineLevel="0" collapsed="false">
      <c r="A478" s="1"/>
      <c r="B478" s="1"/>
      <c r="C478" s="1"/>
    </row>
    <row r="479" customFormat="false" ht="14.25" hidden="false" customHeight="false" outlineLevel="0" collapsed="false">
      <c r="A479" s="1"/>
      <c r="B479" s="1"/>
      <c r="C479" s="1"/>
    </row>
    <row r="480" customFormat="false" ht="14.25" hidden="false" customHeight="false" outlineLevel="0" collapsed="false">
      <c r="A480" s="1"/>
      <c r="B480" s="1"/>
      <c r="C480" s="1"/>
    </row>
    <row r="481" customFormat="false" ht="14.25" hidden="false" customHeight="false" outlineLevel="0" collapsed="false">
      <c r="A481" s="1"/>
      <c r="B481" s="1"/>
      <c r="C481" s="1"/>
    </row>
    <row r="482" customFormat="false" ht="14.25" hidden="false" customHeight="false" outlineLevel="0" collapsed="false">
      <c r="A482" s="1"/>
      <c r="B482" s="1"/>
      <c r="C482" s="1"/>
    </row>
    <row r="483" customFormat="false" ht="14.25" hidden="false" customHeight="false" outlineLevel="0" collapsed="false">
      <c r="A483" s="1"/>
      <c r="B483" s="1"/>
      <c r="C483" s="1"/>
    </row>
    <row r="484" customFormat="false" ht="14.25" hidden="false" customHeight="false" outlineLevel="0" collapsed="false">
      <c r="A484" s="1"/>
      <c r="B484" s="1"/>
      <c r="C484" s="1"/>
    </row>
    <row r="485" customFormat="false" ht="14.25" hidden="false" customHeight="false" outlineLevel="0" collapsed="false">
      <c r="A485" s="1"/>
      <c r="B485" s="1"/>
      <c r="C485" s="1"/>
    </row>
    <row r="486" customFormat="false" ht="14.25" hidden="false" customHeight="false" outlineLevel="0" collapsed="false">
      <c r="A486" s="1"/>
      <c r="B486" s="1"/>
      <c r="C486" s="1"/>
    </row>
    <row r="487" customFormat="false" ht="14.25" hidden="false" customHeight="false" outlineLevel="0" collapsed="false">
      <c r="A487" s="1"/>
      <c r="B487" s="1"/>
      <c r="C487" s="1"/>
    </row>
    <row r="488" customFormat="false" ht="14.25" hidden="false" customHeight="false" outlineLevel="0" collapsed="false">
      <c r="A488" s="1"/>
      <c r="B488" s="1"/>
      <c r="C488" s="1"/>
    </row>
    <row r="489" customFormat="false" ht="14.25" hidden="false" customHeight="false" outlineLevel="0" collapsed="false">
      <c r="A489" s="1"/>
      <c r="B489" s="1"/>
      <c r="C489" s="1"/>
    </row>
    <row r="490" customFormat="false" ht="14.25" hidden="false" customHeight="false" outlineLevel="0" collapsed="false">
      <c r="A490" s="1"/>
      <c r="B490" s="1"/>
      <c r="C490" s="1"/>
    </row>
    <row r="491" customFormat="false" ht="14.25" hidden="false" customHeight="false" outlineLevel="0" collapsed="false">
      <c r="A491" s="1"/>
      <c r="B491" s="1"/>
      <c r="C491" s="1"/>
    </row>
    <row r="492" customFormat="false" ht="14.25" hidden="false" customHeight="false" outlineLevel="0" collapsed="false">
      <c r="A492" s="1"/>
      <c r="B492" s="1"/>
      <c r="C492" s="1"/>
    </row>
    <row r="493" customFormat="false" ht="14.25" hidden="false" customHeight="false" outlineLevel="0" collapsed="false">
      <c r="A493" s="1"/>
      <c r="B493" s="1"/>
      <c r="C493" s="1"/>
    </row>
    <row r="494" customFormat="false" ht="14.25" hidden="false" customHeight="false" outlineLevel="0" collapsed="false">
      <c r="A494" s="1"/>
      <c r="B494" s="1"/>
      <c r="C494" s="1"/>
    </row>
    <row r="495" customFormat="false" ht="14.25" hidden="false" customHeight="false" outlineLevel="0" collapsed="false">
      <c r="A495" s="1"/>
      <c r="B495" s="1"/>
      <c r="C495" s="1"/>
    </row>
    <row r="496" customFormat="false" ht="14.25" hidden="false" customHeight="false" outlineLevel="0" collapsed="false">
      <c r="A496" s="1"/>
      <c r="B496" s="1"/>
      <c r="C496" s="1"/>
    </row>
    <row r="497" customFormat="false" ht="14.25" hidden="false" customHeight="false" outlineLevel="0" collapsed="false">
      <c r="A497" s="1"/>
      <c r="B497" s="1"/>
      <c r="C497" s="1"/>
    </row>
    <row r="498" customFormat="false" ht="14.25" hidden="false" customHeight="false" outlineLevel="0" collapsed="false">
      <c r="A498" s="1"/>
      <c r="B498" s="1"/>
      <c r="C498" s="1"/>
    </row>
    <row r="499" customFormat="false" ht="14.25" hidden="false" customHeight="false" outlineLevel="0" collapsed="false">
      <c r="A499" s="1"/>
      <c r="B499" s="1"/>
      <c r="C499" s="1"/>
    </row>
    <row r="500" customFormat="false" ht="14.25" hidden="false" customHeight="false" outlineLevel="0" collapsed="false">
      <c r="A500" s="1"/>
      <c r="B500" s="1"/>
      <c r="C500" s="1"/>
    </row>
    <row r="501" customFormat="false" ht="14.25" hidden="false" customHeight="false" outlineLevel="0" collapsed="false">
      <c r="A501" s="1"/>
      <c r="B501" s="1"/>
      <c r="C501" s="1"/>
    </row>
    <row r="502" customFormat="false" ht="14.25" hidden="false" customHeight="false" outlineLevel="0" collapsed="false">
      <c r="A502" s="1"/>
      <c r="B502" s="1"/>
      <c r="C502" s="1"/>
    </row>
    <row r="503" customFormat="false" ht="14.25" hidden="false" customHeight="false" outlineLevel="0" collapsed="false">
      <c r="A503" s="1"/>
      <c r="B503" s="1"/>
      <c r="C503" s="1"/>
    </row>
    <row r="504" customFormat="false" ht="14.25" hidden="false" customHeight="false" outlineLevel="0" collapsed="false">
      <c r="A504" s="1"/>
      <c r="B504" s="1"/>
      <c r="C504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2023-10-18T12:17:58Z</dcterms:created>
  <dc:creator>kavkapet</dc:creator>
  <dc:description/>
  <dc:language>en-US</dc:language>
  <cp:lastModifiedBy/>
  <dcterms:modified xsi:type="dcterms:W3CDTF">2025-05-11T18:09:07Z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