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GIT\ZABAGED_CZ\qgis-zabaged-plugin\"/>
    </mc:Choice>
  </mc:AlternateContent>
  <xr:revisionPtr revIDLastSave="0" documentId="13_ncr:1_{E9B2F22A-7A32-4A3C-9FD3-5F91A414F90B}" xr6:coauthVersionLast="36" xr6:coauthVersionMax="36" xr10:uidLastSave="{00000000-0000-0000-0000-000000000000}"/>
  <bookViews>
    <workbookView xWindow="0" yWindow="0" windowWidth="13170" windowHeight="9150" tabRatio="688" activeTab="5" xr2:uid="{00000000-000D-0000-FFFF-FFFF00000000}"/>
  </bookViews>
  <sheets>
    <sheet name="LU" sheetId="6" r:id="rId1"/>
    <sheet name="Soil" sheetId="7" r:id="rId2"/>
    <sheet name="SoilVeg" sheetId="14" r:id="rId3"/>
    <sheet name="LU_fin" sheetId="22" r:id="rId4"/>
    <sheet name="Chybejici_landUSE" sheetId="27" r:id="rId5"/>
    <sheet name="LPIS" sheetId="28" r:id="rId6"/>
    <sheet name="Tau_n_VUMOP" sheetId="24" r:id="rId7"/>
    <sheet name="Veg_wordcover" sheetId="21" r:id="rId8"/>
    <sheet name="SoilVeg_IC1" sheetId="5" r:id="rId9"/>
    <sheet name="SoilVeg_IC2" sheetId="1" r:id="rId10"/>
    <sheet name="SoilVeg_IC3" sheetId="2" r:id="rId11"/>
    <sheet name="SoilVeg_IC4" sheetId="3" r:id="rId12"/>
    <sheet name="Ludek_porostovka_prevod" sheetId="15" r:id="rId13"/>
    <sheet name="CN_CHMI_TABULKA_Corine" sheetId="16" r:id="rId14"/>
    <sheet name="To_Eroze_metodika" sheetId="17" r:id="rId15"/>
    <sheet name="Ludek_LU_HSP_CN" sheetId="9" r:id="rId16"/>
    <sheet name="To_Web" sheetId="18" r:id="rId17"/>
    <sheet name="soilcode in soil map" sheetId="12" r:id="rId18"/>
    <sheet name="soil_in_OpenLandMap Soil" sheetId="19" r:id="rId19"/>
  </sheets>
  <externalReferences>
    <externalReference r:id="rId20"/>
  </externalReferences>
  <definedNames>
    <definedName name="_xlnm._FilterDatabase" localSheetId="13" hidden="1">CN_CHMI_TABULKA_Corine!$A$1:$G$34</definedName>
    <definedName name="_xlnm._FilterDatabase" localSheetId="12" hidden="1">Ludek_porostovka_prevod!$A$1:$I$72</definedName>
    <definedName name="_xlnm._FilterDatabase" localSheetId="1" hidden="1">Soil!$A$1:$R$26</definedName>
    <definedName name="_xlnm._FilterDatabase" localSheetId="17" hidden="1">'soilcode in soil map'!$A$1:$F$14</definedName>
    <definedName name="_xlnm._FilterDatabase" localSheetId="9" hidden="1">SoilVeg_IC2!$A$1:$N$78</definedName>
    <definedName name="_xlnm._FilterDatabase" localSheetId="14" hidden="1">To_Eroze_metodika!$A$1:$B$30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22" l="1"/>
  <c r="K18" i="22"/>
  <c r="K17" i="22"/>
  <c r="K16" i="22"/>
  <c r="K110" i="22" l="1"/>
  <c r="K111" i="22"/>
  <c r="K56" i="22" l="1"/>
  <c r="K115" i="22"/>
  <c r="K114" i="22"/>
  <c r="K113" i="22"/>
  <c r="K112" i="22"/>
  <c r="K109" i="22"/>
  <c r="K108" i="22"/>
  <c r="K107" i="22"/>
  <c r="K106" i="22"/>
  <c r="K105" i="22"/>
  <c r="K104" i="22"/>
  <c r="K103" i="22"/>
  <c r="K102" i="22"/>
  <c r="K101" i="22"/>
  <c r="K100" i="22"/>
  <c r="K99" i="22"/>
  <c r="K98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2" i="22"/>
  <c r="D27" i="14" l="1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73" i="14" s="1"/>
  <c r="A73" i="14" s="1"/>
  <c r="D49" i="14"/>
  <c r="D50" i="14"/>
  <c r="D51" i="14"/>
  <c r="D52" i="14"/>
  <c r="D53" i="14"/>
  <c r="D54" i="14"/>
  <c r="D55" i="14"/>
  <c r="D56" i="14"/>
  <c r="D81" i="14" s="1"/>
  <c r="A81" i="14" s="1"/>
  <c r="D57" i="14"/>
  <c r="D58" i="14"/>
  <c r="M58" i="14" s="1"/>
  <c r="D60" i="14"/>
  <c r="D61" i="14"/>
  <c r="D62" i="14"/>
  <c r="D63" i="14"/>
  <c r="D64" i="14"/>
  <c r="D89" i="14" s="1"/>
  <c r="A89" i="14" s="1"/>
  <c r="D65" i="14"/>
  <c r="D66" i="14"/>
  <c r="D68" i="14"/>
  <c r="D69" i="14"/>
  <c r="D70" i="14"/>
  <c r="D95" i="14" s="1"/>
  <c r="D71" i="14"/>
  <c r="D72" i="14"/>
  <c r="D97" i="14" s="1"/>
  <c r="A97" i="14" s="1"/>
  <c r="D74" i="14"/>
  <c r="D76" i="14"/>
  <c r="D101" i="14" s="1"/>
  <c r="D77" i="14"/>
  <c r="D78" i="14"/>
  <c r="D103" i="14" s="1"/>
  <c r="M103" i="14" s="1"/>
  <c r="D79" i="14"/>
  <c r="D80" i="14"/>
  <c r="D105" i="14" s="1"/>
  <c r="A105" i="14" s="1"/>
  <c r="D82" i="14"/>
  <c r="D107" i="14" s="1"/>
  <c r="D85" i="14"/>
  <c r="D86" i="14"/>
  <c r="D111" i="14" s="1"/>
  <c r="D87" i="14"/>
  <c r="D88" i="14"/>
  <c r="D113" i="14" s="1"/>
  <c r="A113" i="14" s="1"/>
  <c r="D90" i="14"/>
  <c r="D93" i="14"/>
  <c r="D94" i="14"/>
  <c r="D119" i="14" s="1"/>
  <c r="D144" i="14" s="1"/>
  <c r="D96" i="14"/>
  <c r="D121" i="14" s="1"/>
  <c r="A121" i="14" s="1"/>
  <c r="D98" i="14"/>
  <c r="D102" i="14"/>
  <c r="D127" i="14" s="1"/>
  <c r="D152" i="14" s="1"/>
  <c r="D177" i="14" s="1"/>
  <c r="D104" i="14"/>
  <c r="D129" i="14" s="1"/>
  <c r="D106" i="14"/>
  <c r="M106" i="14" s="1"/>
  <c r="D110" i="14"/>
  <c r="D135" i="14" s="1"/>
  <c r="D112" i="14"/>
  <c r="D137" i="14" s="1"/>
  <c r="A137" i="14" s="1"/>
  <c r="D114" i="14"/>
  <c r="D118" i="14"/>
  <c r="D143" i="14" s="1"/>
  <c r="D122" i="14"/>
  <c r="D147" i="14" s="1"/>
  <c r="D130" i="14"/>
  <c r="D138" i="14"/>
  <c r="D202" i="14"/>
  <c r="D227" i="14" s="1"/>
  <c r="D252" i="14" s="1"/>
  <c r="D277" i="14" s="1"/>
  <c r="D302" i="14" s="1"/>
  <c r="A9" i="14"/>
  <c r="A10" i="14"/>
  <c r="A17" i="14"/>
  <c r="A18" i="14"/>
  <c r="A25" i="14"/>
  <c r="A26" i="14"/>
  <c r="A33" i="14"/>
  <c r="A41" i="14"/>
  <c r="A49" i="14"/>
  <c r="A57" i="14"/>
  <c r="A65" i="14"/>
  <c r="A82" i="14"/>
  <c r="A122" i="14"/>
  <c r="D2" i="1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2" i="1"/>
  <c r="O2" i="2"/>
  <c r="O2" i="3"/>
  <c r="O2" i="5"/>
  <c r="H3" i="14"/>
  <c r="H4" i="14"/>
  <c r="H5" i="14"/>
  <c r="H6" i="14"/>
  <c r="N6" i="5" s="1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N42" i="3" s="1"/>
  <c r="H43" i="14"/>
  <c r="H44" i="14"/>
  <c r="H45" i="14"/>
  <c r="H46" i="14"/>
  <c r="H47" i="14"/>
  <c r="N47" i="5" s="1"/>
  <c r="H48" i="14"/>
  <c r="H49" i="14"/>
  <c r="H50" i="14"/>
  <c r="H51" i="14"/>
  <c r="H52" i="14"/>
  <c r="H53" i="14"/>
  <c r="H54" i="14"/>
  <c r="H55" i="14"/>
  <c r="H56" i="14"/>
  <c r="H57" i="14"/>
  <c r="H58" i="14"/>
  <c r="N58" i="3" s="1"/>
  <c r="H59" i="14"/>
  <c r="H60" i="14"/>
  <c r="H61" i="14"/>
  <c r="H62" i="14"/>
  <c r="H63" i="14"/>
  <c r="H64" i="14"/>
  <c r="H65" i="14"/>
  <c r="H66" i="14"/>
  <c r="H67" i="14"/>
  <c r="N67" i="5" s="1"/>
  <c r="H68" i="14"/>
  <c r="N68" i="3" s="1"/>
  <c r="H69" i="14"/>
  <c r="H70" i="14"/>
  <c r="H71" i="14"/>
  <c r="H72" i="14"/>
  <c r="H73" i="14"/>
  <c r="H74" i="14"/>
  <c r="N74" i="3" s="1"/>
  <c r="H75" i="14"/>
  <c r="H76" i="14"/>
  <c r="H77" i="14"/>
  <c r="H78" i="14"/>
  <c r="H79" i="14"/>
  <c r="H80" i="14"/>
  <c r="H81" i="14"/>
  <c r="H82" i="14"/>
  <c r="H83" i="14"/>
  <c r="N83" i="5" s="1"/>
  <c r="H84" i="14"/>
  <c r="H85" i="14"/>
  <c r="H86" i="14"/>
  <c r="H87" i="14"/>
  <c r="N87" i="5" s="1"/>
  <c r="H88" i="14"/>
  <c r="H89" i="14"/>
  <c r="H90" i="14"/>
  <c r="H91" i="14"/>
  <c r="N91" i="5" s="1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N106" i="3" s="1"/>
  <c r="H107" i="14"/>
  <c r="H108" i="14"/>
  <c r="H109" i="14"/>
  <c r="H110" i="14"/>
  <c r="H111" i="14"/>
  <c r="N111" i="5" s="1"/>
  <c r="H112" i="14"/>
  <c r="H113" i="14"/>
  <c r="H114" i="14"/>
  <c r="H115" i="14"/>
  <c r="H116" i="14"/>
  <c r="H117" i="14"/>
  <c r="H118" i="14"/>
  <c r="H119" i="14"/>
  <c r="H120" i="14"/>
  <c r="H121" i="14"/>
  <c r="H122" i="14"/>
  <c r="N122" i="3" s="1"/>
  <c r="H123" i="14"/>
  <c r="H124" i="14"/>
  <c r="H125" i="14"/>
  <c r="H126" i="14"/>
  <c r="H127" i="14"/>
  <c r="H128" i="14"/>
  <c r="H129" i="14"/>
  <c r="H130" i="14"/>
  <c r="H131" i="14"/>
  <c r="N131" i="5" s="1"/>
  <c r="H132" i="14"/>
  <c r="N132" i="3" s="1"/>
  <c r="H133" i="14"/>
  <c r="H134" i="14"/>
  <c r="H135" i="14"/>
  <c r="N135" i="5" s="1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N155" i="5" s="1"/>
  <c r="H156" i="14"/>
  <c r="H157" i="14"/>
  <c r="H158" i="14"/>
  <c r="H159" i="14"/>
  <c r="H160" i="14"/>
  <c r="H161" i="14"/>
  <c r="H162" i="14"/>
  <c r="H163" i="14"/>
  <c r="H164" i="14"/>
  <c r="N164" i="3" s="1"/>
  <c r="H165" i="14"/>
  <c r="H166" i="14"/>
  <c r="H167" i="14"/>
  <c r="H168" i="14"/>
  <c r="H169" i="14"/>
  <c r="H170" i="14"/>
  <c r="N170" i="3" s="1"/>
  <c r="H171" i="14"/>
  <c r="H172" i="14"/>
  <c r="H173" i="14"/>
  <c r="H174" i="14"/>
  <c r="H175" i="14"/>
  <c r="N175" i="5" s="1"/>
  <c r="H176" i="14"/>
  <c r="H177" i="14"/>
  <c r="H178" i="14"/>
  <c r="H179" i="14"/>
  <c r="N179" i="5" s="1"/>
  <c r="H180" i="14"/>
  <c r="H181" i="14"/>
  <c r="H182" i="14"/>
  <c r="H183" i="14"/>
  <c r="H184" i="14"/>
  <c r="H185" i="14"/>
  <c r="H186" i="14"/>
  <c r="N186" i="3" s="1"/>
  <c r="H187" i="14"/>
  <c r="H188" i="14"/>
  <c r="H189" i="14"/>
  <c r="H190" i="14"/>
  <c r="H191" i="14"/>
  <c r="H192" i="14"/>
  <c r="H193" i="14"/>
  <c r="H194" i="14"/>
  <c r="H195" i="14"/>
  <c r="N195" i="5" s="1"/>
  <c r="H196" i="14"/>
  <c r="N196" i="3" s="1"/>
  <c r="H197" i="14"/>
  <c r="H198" i="14"/>
  <c r="H199" i="14"/>
  <c r="N199" i="5" s="1"/>
  <c r="H200" i="14"/>
  <c r="H201" i="14"/>
  <c r="H202" i="14"/>
  <c r="N202" i="3" s="1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N215" i="5" s="1"/>
  <c r="H216" i="14"/>
  <c r="H217" i="14"/>
  <c r="H218" i="14"/>
  <c r="H219" i="14"/>
  <c r="H220" i="14"/>
  <c r="H221" i="14"/>
  <c r="H222" i="14"/>
  <c r="H223" i="14"/>
  <c r="N223" i="5" s="1"/>
  <c r="H224" i="14"/>
  <c r="H225" i="14"/>
  <c r="H226" i="14"/>
  <c r="H227" i="14"/>
  <c r="H228" i="14"/>
  <c r="H229" i="14"/>
  <c r="H230" i="14"/>
  <c r="H231" i="14"/>
  <c r="H232" i="14"/>
  <c r="H233" i="14"/>
  <c r="H234" i="14"/>
  <c r="N234" i="3" s="1"/>
  <c r="H235" i="14"/>
  <c r="H236" i="14"/>
  <c r="H237" i="14"/>
  <c r="H238" i="14"/>
  <c r="H239" i="14"/>
  <c r="N239" i="5" s="1"/>
  <c r="H240" i="14"/>
  <c r="H241" i="14"/>
  <c r="H242" i="14"/>
  <c r="H243" i="14"/>
  <c r="N243" i="5" s="1"/>
  <c r="H244" i="14"/>
  <c r="N244" i="3" s="1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N258" i="5" s="1"/>
  <c r="H259" i="14"/>
  <c r="H260" i="14"/>
  <c r="H261" i="14"/>
  <c r="H262" i="14"/>
  <c r="H263" i="14"/>
  <c r="N263" i="5" s="1"/>
  <c r="H264" i="14"/>
  <c r="H265" i="14"/>
  <c r="H266" i="14"/>
  <c r="N266" i="5" s="1"/>
  <c r="H267" i="14"/>
  <c r="N267" i="5" s="1"/>
  <c r="H268" i="14"/>
  <c r="H269" i="14"/>
  <c r="H270" i="14"/>
  <c r="H271" i="14"/>
  <c r="H272" i="14"/>
  <c r="H273" i="14"/>
  <c r="H274" i="14"/>
  <c r="N274" i="5" s="1"/>
  <c r="H275" i="14"/>
  <c r="H276" i="14"/>
  <c r="H277" i="14"/>
  <c r="H278" i="14"/>
  <c r="H279" i="14"/>
  <c r="N279" i="5" s="1"/>
  <c r="H280" i="14"/>
  <c r="H281" i="14"/>
  <c r="H282" i="14"/>
  <c r="N282" i="5" s="1"/>
  <c r="H283" i="14"/>
  <c r="H284" i="14"/>
  <c r="H285" i="14"/>
  <c r="H286" i="14"/>
  <c r="H287" i="14"/>
  <c r="H288" i="14"/>
  <c r="H289" i="14"/>
  <c r="H290" i="14"/>
  <c r="N290" i="5" s="1"/>
  <c r="H291" i="14"/>
  <c r="H292" i="14"/>
  <c r="H293" i="14"/>
  <c r="H294" i="14"/>
  <c r="H295" i="14"/>
  <c r="H296" i="14"/>
  <c r="H297" i="14"/>
  <c r="H298" i="14"/>
  <c r="N298" i="3" s="1"/>
  <c r="H299" i="14"/>
  <c r="H300" i="14"/>
  <c r="H301" i="14"/>
  <c r="H302" i="14"/>
  <c r="H303" i="14"/>
  <c r="H304" i="14"/>
  <c r="H305" i="14"/>
  <c r="H306" i="14"/>
  <c r="N306" i="5" s="1"/>
  <c r="H307" i="14"/>
  <c r="H308" i="14"/>
  <c r="N308" i="3" s="1"/>
  <c r="H309" i="14"/>
  <c r="H310" i="14"/>
  <c r="H311" i="14"/>
  <c r="H312" i="14"/>
  <c r="H313" i="14"/>
  <c r="H314" i="14"/>
  <c r="N314" i="5" s="1"/>
  <c r="H315" i="14"/>
  <c r="H316" i="14"/>
  <c r="H317" i="14"/>
  <c r="H318" i="14"/>
  <c r="H319" i="14"/>
  <c r="H320" i="14"/>
  <c r="H321" i="14"/>
  <c r="H322" i="14"/>
  <c r="N322" i="5" s="1"/>
  <c r="H323" i="14"/>
  <c r="H324" i="14"/>
  <c r="H325" i="14"/>
  <c r="H326" i="14"/>
  <c r="H2" i="14"/>
  <c r="G326" i="14"/>
  <c r="G325" i="14"/>
  <c r="G324" i="14"/>
  <c r="G323" i="14"/>
  <c r="G322" i="14"/>
  <c r="G321" i="14"/>
  <c r="G320" i="14"/>
  <c r="G319" i="14"/>
  <c r="G318" i="14"/>
  <c r="G317" i="14"/>
  <c r="G316" i="14"/>
  <c r="G315" i="14"/>
  <c r="G314" i="14"/>
  <c r="G313" i="14"/>
  <c r="G312" i="14"/>
  <c r="G311" i="14"/>
  <c r="G310" i="14"/>
  <c r="G309" i="14"/>
  <c r="G308" i="14"/>
  <c r="G307" i="14"/>
  <c r="G306" i="14"/>
  <c r="G305" i="14"/>
  <c r="G304" i="14"/>
  <c r="G303" i="14"/>
  <c r="G302" i="14"/>
  <c r="G301" i="14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M221" i="1" s="1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M70" i="2" s="1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252" i="14"/>
  <c r="N13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2" i="1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198" i="5"/>
  <c r="E198" i="5"/>
  <c r="D199" i="5"/>
  <c r="E199" i="5"/>
  <c r="D200" i="5"/>
  <c r="E200" i="5"/>
  <c r="D201" i="5"/>
  <c r="E201" i="5"/>
  <c r="D202" i="5"/>
  <c r="E202" i="5"/>
  <c r="D203" i="5"/>
  <c r="E203" i="5"/>
  <c r="D204" i="5"/>
  <c r="E204" i="5"/>
  <c r="D205" i="5"/>
  <c r="E205" i="5"/>
  <c r="D206" i="5"/>
  <c r="E206" i="5"/>
  <c r="D207" i="5"/>
  <c r="E207" i="5"/>
  <c r="D208" i="5"/>
  <c r="E208" i="5"/>
  <c r="D209" i="5"/>
  <c r="E209" i="5"/>
  <c r="D210" i="5"/>
  <c r="E210" i="5"/>
  <c r="D211" i="5"/>
  <c r="E211" i="5"/>
  <c r="D212" i="5"/>
  <c r="E212" i="5"/>
  <c r="D213" i="5"/>
  <c r="E213" i="5"/>
  <c r="D214" i="5"/>
  <c r="E214" i="5"/>
  <c r="D215" i="5"/>
  <c r="E215" i="5"/>
  <c r="D216" i="5"/>
  <c r="E216" i="5"/>
  <c r="D217" i="5"/>
  <c r="E217" i="5"/>
  <c r="D218" i="5"/>
  <c r="E218" i="5"/>
  <c r="D219" i="5"/>
  <c r="E219" i="5"/>
  <c r="D220" i="5"/>
  <c r="E220" i="5"/>
  <c r="D221" i="5"/>
  <c r="E221" i="5"/>
  <c r="D222" i="5"/>
  <c r="E222" i="5"/>
  <c r="D223" i="5"/>
  <c r="E223" i="5"/>
  <c r="D224" i="5"/>
  <c r="E224" i="5"/>
  <c r="D225" i="5"/>
  <c r="E225" i="5"/>
  <c r="D226" i="5"/>
  <c r="E226" i="5"/>
  <c r="D227" i="5"/>
  <c r="E227" i="5"/>
  <c r="D228" i="5"/>
  <c r="E228" i="5"/>
  <c r="D229" i="5"/>
  <c r="E229" i="5"/>
  <c r="D230" i="5"/>
  <c r="E230" i="5"/>
  <c r="D231" i="5"/>
  <c r="E231" i="5"/>
  <c r="D232" i="5"/>
  <c r="E232" i="5"/>
  <c r="D233" i="5"/>
  <c r="E233" i="5"/>
  <c r="D234" i="5"/>
  <c r="E234" i="5"/>
  <c r="D235" i="5"/>
  <c r="E235" i="5"/>
  <c r="D236" i="5"/>
  <c r="E236" i="5"/>
  <c r="D237" i="5"/>
  <c r="E237" i="5"/>
  <c r="D238" i="5"/>
  <c r="E238" i="5"/>
  <c r="D239" i="5"/>
  <c r="E239" i="5"/>
  <c r="D240" i="5"/>
  <c r="E240" i="5"/>
  <c r="D241" i="5"/>
  <c r="E241" i="5"/>
  <c r="D242" i="5"/>
  <c r="E242" i="5"/>
  <c r="D243" i="5"/>
  <c r="E243" i="5"/>
  <c r="D244" i="5"/>
  <c r="E244" i="5"/>
  <c r="D245" i="5"/>
  <c r="E245" i="5"/>
  <c r="D246" i="5"/>
  <c r="E246" i="5"/>
  <c r="D247" i="5"/>
  <c r="E247" i="5"/>
  <c r="D248" i="5"/>
  <c r="E248" i="5"/>
  <c r="D249" i="5"/>
  <c r="E249" i="5"/>
  <c r="D250" i="5"/>
  <c r="E250" i="5"/>
  <c r="D251" i="5"/>
  <c r="E251" i="5"/>
  <c r="D252" i="5"/>
  <c r="E252" i="5"/>
  <c r="D253" i="5"/>
  <c r="E253" i="5"/>
  <c r="D254" i="5"/>
  <c r="E254" i="5"/>
  <c r="D255" i="5"/>
  <c r="E255" i="5"/>
  <c r="D256" i="5"/>
  <c r="E256" i="5"/>
  <c r="D257" i="5"/>
  <c r="E257" i="5"/>
  <c r="D258" i="5"/>
  <c r="E258" i="5"/>
  <c r="D259" i="5"/>
  <c r="E259" i="5"/>
  <c r="D260" i="5"/>
  <c r="E260" i="5"/>
  <c r="D261" i="5"/>
  <c r="E261" i="5"/>
  <c r="D262" i="5"/>
  <c r="E262" i="5"/>
  <c r="D263" i="5"/>
  <c r="E263" i="5"/>
  <c r="D264" i="5"/>
  <c r="E264" i="5"/>
  <c r="D265" i="5"/>
  <c r="E265" i="5"/>
  <c r="D266" i="5"/>
  <c r="E266" i="5"/>
  <c r="D267" i="5"/>
  <c r="E267" i="5"/>
  <c r="D268" i="5"/>
  <c r="E268" i="5"/>
  <c r="D269" i="5"/>
  <c r="E269" i="5"/>
  <c r="D270" i="5"/>
  <c r="E270" i="5"/>
  <c r="D271" i="5"/>
  <c r="E271" i="5"/>
  <c r="D272" i="5"/>
  <c r="E272" i="5"/>
  <c r="D273" i="5"/>
  <c r="E273" i="5"/>
  <c r="D274" i="5"/>
  <c r="E274" i="5"/>
  <c r="D275" i="5"/>
  <c r="E275" i="5"/>
  <c r="D276" i="5"/>
  <c r="E276" i="5"/>
  <c r="D277" i="5"/>
  <c r="E277" i="5"/>
  <c r="D278" i="5"/>
  <c r="E278" i="5"/>
  <c r="D279" i="5"/>
  <c r="E279" i="5"/>
  <c r="D280" i="5"/>
  <c r="E280" i="5"/>
  <c r="D281" i="5"/>
  <c r="E281" i="5"/>
  <c r="D282" i="5"/>
  <c r="E282" i="5"/>
  <c r="D283" i="5"/>
  <c r="E283" i="5"/>
  <c r="D284" i="5"/>
  <c r="E284" i="5"/>
  <c r="D285" i="5"/>
  <c r="E285" i="5"/>
  <c r="D286" i="5"/>
  <c r="E286" i="5"/>
  <c r="D287" i="5"/>
  <c r="E287" i="5"/>
  <c r="D288" i="5"/>
  <c r="E288" i="5"/>
  <c r="D289" i="5"/>
  <c r="E289" i="5"/>
  <c r="D290" i="5"/>
  <c r="E290" i="5"/>
  <c r="D291" i="5"/>
  <c r="E291" i="5"/>
  <c r="D292" i="5"/>
  <c r="E292" i="5"/>
  <c r="D293" i="5"/>
  <c r="E293" i="5"/>
  <c r="D294" i="5"/>
  <c r="E294" i="5"/>
  <c r="D295" i="5"/>
  <c r="E295" i="5"/>
  <c r="D296" i="5"/>
  <c r="E296" i="5"/>
  <c r="D297" i="5"/>
  <c r="E297" i="5"/>
  <c r="D298" i="5"/>
  <c r="E298" i="5"/>
  <c r="D299" i="5"/>
  <c r="E299" i="5"/>
  <c r="D300" i="5"/>
  <c r="E300" i="5"/>
  <c r="D301" i="5"/>
  <c r="E301" i="5"/>
  <c r="D302" i="5"/>
  <c r="E302" i="5"/>
  <c r="D303" i="5"/>
  <c r="E303" i="5"/>
  <c r="D304" i="5"/>
  <c r="E304" i="5"/>
  <c r="D305" i="5"/>
  <c r="E305" i="5"/>
  <c r="D306" i="5"/>
  <c r="E306" i="5"/>
  <c r="D307" i="5"/>
  <c r="E307" i="5"/>
  <c r="D308" i="5"/>
  <c r="E308" i="5"/>
  <c r="D309" i="5"/>
  <c r="E309" i="5"/>
  <c r="D310" i="5"/>
  <c r="E310" i="5"/>
  <c r="D311" i="5"/>
  <c r="E311" i="5"/>
  <c r="D312" i="5"/>
  <c r="E312" i="5"/>
  <c r="D313" i="5"/>
  <c r="E313" i="5"/>
  <c r="D314" i="5"/>
  <c r="E314" i="5"/>
  <c r="D315" i="5"/>
  <c r="E315" i="5"/>
  <c r="D316" i="5"/>
  <c r="E316" i="5"/>
  <c r="D317" i="5"/>
  <c r="E317" i="5"/>
  <c r="D318" i="5"/>
  <c r="E318" i="5"/>
  <c r="D319" i="5"/>
  <c r="E319" i="5"/>
  <c r="D320" i="5"/>
  <c r="E320" i="5"/>
  <c r="D321" i="5"/>
  <c r="E321" i="5"/>
  <c r="D322" i="5"/>
  <c r="E322" i="5"/>
  <c r="D323" i="5"/>
  <c r="E323" i="5"/>
  <c r="D324" i="5"/>
  <c r="E324" i="5"/>
  <c r="D325" i="5"/>
  <c r="E325" i="5"/>
  <c r="D326" i="5"/>
  <c r="E326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2" i="5"/>
  <c r="D2" i="1"/>
  <c r="D2" i="2"/>
  <c r="D2" i="3"/>
  <c r="E2" i="5"/>
  <c r="A3" i="14"/>
  <c r="A4" i="14"/>
  <c r="A5" i="14"/>
  <c r="A6" i="14"/>
  <c r="A7" i="14"/>
  <c r="A8" i="14"/>
  <c r="A11" i="14"/>
  <c r="A12" i="14"/>
  <c r="A13" i="14"/>
  <c r="A14" i="14"/>
  <c r="A15" i="14"/>
  <c r="A16" i="14"/>
  <c r="A19" i="14"/>
  <c r="A20" i="14"/>
  <c r="A21" i="14"/>
  <c r="A22" i="14"/>
  <c r="A23" i="14"/>
  <c r="A24" i="14"/>
  <c r="A27" i="14"/>
  <c r="A28" i="14"/>
  <c r="A29" i="14"/>
  <c r="A30" i="14"/>
  <c r="A31" i="14"/>
  <c r="A32" i="14"/>
  <c r="A35" i="14"/>
  <c r="A36" i="14"/>
  <c r="A37" i="14"/>
  <c r="A38" i="14"/>
  <c r="A39" i="14"/>
  <c r="A40" i="14"/>
  <c r="A43" i="14"/>
  <c r="A44" i="14"/>
  <c r="A45" i="14"/>
  <c r="A46" i="14"/>
  <c r="A47" i="14"/>
  <c r="A48" i="14"/>
  <c r="A51" i="14"/>
  <c r="A53" i="14"/>
  <c r="A54" i="14"/>
  <c r="A55" i="14"/>
  <c r="A56" i="14"/>
  <c r="A60" i="14"/>
  <c r="A61" i="14"/>
  <c r="A62" i="14"/>
  <c r="A63" i="14"/>
  <c r="A64" i="14"/>
  <c r="A68" i="14"/>
  <c r="A69" i="14"/>
  <c r="A70" i="14"/>
  <c r="A71" i="14"/>
  <c r="A72" i="14"/>
  <c r="A76" i="14"/>
  <c r="A78" i="14"/>
  <c r="A79" i="14"/>
  <c r="A80" i="14"/>
  <c r="A85" i="14"/>
  <c r="A86" i="14"/>
  <c r="A87" i="14"/>
  <c r="A88" i="14"/>
  <c r="A93" i="14"/>
  <c r="A94" i="14"/>
  <c r="A96" i="14"/>
  <c r="A104" i="14"/>
  <c r="A110" i="14"/>
  <c r="A112" i="14"/>
  <c r="A118" i="14"/>
  <c r="A119" i="14"/>
  <c r="B3" i="14"/>
  <c r="B4" i="14"/>
  <c r="B5" i="14"/>
  <c r="B6" i="14"/>
  <c r="B7" i="14"/>
  <c r="B8" i="14"/>
  <c r="B9" i="14"/>
  <c r="B10" i="14"/>
  <c r="I10" i="14" s="1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I26" i="14" s="1"/>
  <c r="B27" i="14"/>
  <c r="B28" i="14"/>
  <c r="B29" i="14"/>
  <c r="B30" i="14"/>
  <c r="B31" i="14"/>
  <c r="B32" i="14"/>
  <c r="B33" i="14"/>
  <c r="B34" i="14"/>
  <c r="I34" i="14" s="1"/>
  <c r="B35" i="14"/>
  <c r="B36" i="14"/>
  <c r="B37" i="14"/>
  <c r="B38" i="14"/>
  <c r="B39" i="14"/>
  <c r="B40" i="14"/>
  <c r="B41" i="14"/>
  <c r="B42" i="14"/>
  <c r="I42" i="14" s="1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J74" i="14" s="1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I90" i="14" s="1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I106" i="14" s="1"/>
  <c r="B107" i="14"/>
  <c r="B108" i="14"/>
  <c r="B109" i="14"/>
  <c r="B110" i="14"/>
  <c r="B111" i="14"/>
  <c r="B112" i="14"/>
  <c r="B113" i="14"/>
  <c r="B114" i="14"/>
  <c r="I114" i="14" s="1"/>
  <c r="B115" i="14"/>
  <c r="B116" i="14"/>
  <c r="B117" i="14"/>
  <c r="B118" i="14"/>
  <c r="B119" i="14"/>
  <c r="B120" i="14"/>
  <c r="B121" i="14"/>
  <c r="B122" i="14"/>
  <c r="I122" i="14" s="1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I138" i="14" s="1"/>
  <c r="B139" i="14"/>
  <c r="B140" i="14"/>
  <c r="B141" i="14"/>
  <c r="B142" i="14"/>
  <c r="B143" i="14"/>
  <c r="B144" i="14"/>
  <c r="B145" i="14"/>
  <c r="B146" i="14"/>
  <c r="I146" i="14" s="1"/>
  <c r="B147" i="14"/>
  <c r="B148" i="14"/>
  <c r="B149" i="14"/>
  <c r="B150" i="14"/>
  <c r="B151" i="14"/>
  <c r="B152" i="14"/>
  <c r="B153" i="14"/>
  <c r="B154" i="14"/>
  <c r="I154" i="14" s="1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A170" i="3" s="1"/>
  <c r="B171" i="14"/>
  <c r="B172" i="14"/>
  <c r="B173" i="14"/>
  <c r="B174" i="14"/>
  <c r="B175" i="14"/>
  <c r="B176" i="14"/>
  <c r="B177" i="14"/>
  <c r="B178" i="14"/>
  <c r="I178" i="14" s="1"/>
  <c r="B179" i="14"/>
  <c r="B180" i="14"/>
  <c r="B181" i="14"/>
  <c r="B182" i="14"/>
  <c r="B183" i="14"/>
  <c r="B184" i="14"/>
  <c r="B185" i="14"/>
  <c r="B186" i="14"/>
  <c r="J186" i="14" s="1"/>
  <c r="B187" i="14"/>
  <c r="B188" i="14"/>
  <c r="B189" i="14"/>
  <c r="B190" i="14"/>
  <c r="B191" i="14"/>
  <c r="B192" i="14"/>
  <c r="B193" i="14"/>
  <c r="B194" i="14"/>
  <c r="J194" i="14" s="1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J242" i="14" s="1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J258" i="14" s="1"/>
  <c r="B259" i="14"/>
  <c r="B260" i="14"/>
  <c r="B261" i="14"/>
  <c r="B262" i="14"/>
  <c r="B263" i="14"/>
  <c r="B264" i="14"/>
  <c r="B265" i="14"/>
  <c r="B266" i="14"/>
  <c r="J266" i="14" s="1"/>
  <c r="B267" i="14"/>
  <c r="B268" i="14"/>
  <c r="B269" i="14"/>
  <c r="B270" i="14"/>
  <c r="B271" i="14"/>
  <c r="B272" i="14"/>
  <c r="B273" i="14"/>
  <c r="B274" i="14"/>
  <c r="A274" i="5" s="1"/>
  <c r="B275" i="14"/>
  <c r="B276" i="14"/>
  <c r="B277" i="14"/>
  <c r="B278" i="14"/>
  <c r="B279" i="14"/>
  <c r="B280" i="14"/>
  <c r="B281" i="14"/>
  <c r="B282" i="14"/>
  <c r="J282" i="14" s="1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I314" i="14" s="1"/>
  <c r="B315" i="14"/>
  <c r="B316" i="14"/>
  <c r="B317" i="14"/>
  <c r="B318" i="14"/>
  <c r="B319" i="14"/>
  <c r="B320" i="14"/>
  <c r="B321" i="14"/>
  <c r="B322" i="14"/>
  <c r="J322" i="14" s="1"/>
  <c r="B323" i="14"/>
  <c r="B324" i="14"/>
  <c r="B325" i="14"/>
  <c r="B326" i="14"/>
  <c r="A2" i="14"/>
  <c r="A176" i="1"/>
  <c r="F176" i="1" s="1"/>
  <c r="A184" i="5"/>
  <c r="A192" i="5"/>
  <c r="A216" i="5"/>
  <c r="A232" i="5"/>
  <c r="J264" i="14"/>
  <c r="A272" i="1"/>
  <c r="A280" i="3"/>
  <c r="A288" i="3"/>
  <c r="J296" i="14"/>
  <c r="A312" i="1"/>
  <c r="F312" i="1" s="1"/>
  <c r="B2" i="14"/>
  <c r="I18" i="14"/>
  <c r="I82" i="14"/>
  <c r="A145" i="1"/>
  <c r="A161" i="1"/>
  <c r="A169" i="1"/>
  <c r="A177" i="1"/>
  <c r="A185" i="1"/>
  <c r="A193" i="1"/>
  <c r="A201" i="1"/>
  <c r="F201" i="1" s="1"/>
  <c r="I234" i="14"/>
  <c r="A306" i="1"/>
  <c r="A147" i="1"/>
  <c r="A148" i="1"/>
  <c r="A149" i="1"/>
  <c r="A150" i="1"/>
  <c r="A151" i="1"/>
  <c r="A153" i="1"/>
  <c r="A155" i="1"/>
  <c r="A156" i="1"/>
  <c r="J156" i="1" s="1"/>
  <c r="A157" i="1"/>
  <c r="A158" i="1"/>
  <c r="J158" i="1" s="1"/>
  <c r="A159" i="1"/>
  <c r="A163" i="1"/>
  <c r="A164" i="1"/>
  <c r="A165" i="1"/>
  <c r="A166" i="1"/>
  <c r="F166" i="1"/>
  <c r="J166" i="1"/>
  <c r="L166" i="1"/>
  <c r="A167" i="1"/>
  <c r="A171" i="1"/>
  <c r="J171" i="1" s="1"/>
  <c r="F171" i="1"/>
  <c r="A172" i="1"/>
  <c r="L172" i="1" s="1"/>
  <c r="A173" i="1"/>
  <c r="A174" i="1"/>
  <c r="F174" i="1" s="1"/>
  <c r="A175" i="1"/>
  <c r="J175" i="1" s="1"/>
  <c r="F175" i="1"/>
  <c r="L177" i="1"/>
  <c r="A179" i="1"/>
  <c r="J179" i="1" s="1"/>
  <c r="A180" i="1"/>
  <c r="J180" i="1" s="1"/>
  <c r="A181" i="1"/>
  <c r="F181" i="1" s="1"/>
  <c r="A182" i="1"/>
  <c r="L182" i="1" s="1"/>
  <c r="A183" i="1"/>
  <c r="A187" i="1"/>
  <c r="J187" i="1" s="1"/>
  <c r="A188" i="1"/>
  <c r="L188" i="1" s="1"/>
  <c r="A189" i="1"/>
  <c r="F189" i="1" s="1"/>
  <c r="J189" i="1"/>
  <c r="A190" i="1"/>
  <c r="A191" i="1"/>
  <c r="J191" i="1" s="1"/>
  <c r="F191" i="1"/>
  <c r="A195" i="1"/>
  <c r="J195" i="1" s="1"/>
  <c r="A196" i="1"/>
  <c r="J196" i="1" s="1"/>
  <c r="A197" i="1"/>
  <c r="J197" i="1" s="1"/>
  <c r="A198" i="1"/>
  <c r="A199" i="1"/>
  <c r="J201" i="1"/>
  <c r="A203" i="1"/>
  <c r="A204" i="1"/>
  <c r="L204" i="1" s="1"/>
  <c r="A205" i="1"/>
  <c r="J205" i="1" s="1"/>
  <c r="A206" i="1"/>
  <c r="L206" i="1" s="1"/>
  <c r="A207" i="1"/>
  <c r="A209" i="1"/>
  <c r="J209" i="1" s="1"/>
  <c r="L209" i="1"/>
  <c r="A211" i="1"/>
  <c r="J211" i="1" s="1"/>
  <c r="A212" i="1"/>
  <c r="J212" i="1"/>
  <c r="A213" i="1"/>
  <c r="J213" i="1" s="1"/>
  <c r="A214" i="1"/>
  <c r="L214" i="1" s="1"/>
  <c r="A215" i="1"/>
  <c r="F215" i="1" s="1"/>
  <c r="A217" i="1"/>
  <c r="J217" i="1" s="1"/>
  <c r="A219" i="1"/>
  <c r="A220" i="1"/>
  <c r="A221" i="1"/>
  <c r="J221" i="1" s="1"/>
  <c r="A222" i="1"/>
  <c r="F222" i="1" s="1"/>
  <c r="A223" i="1"/>
  <c r="A225" i="1"/>
  <c r="A227" i="1"/>
  <c r="L227" i="1" s="1"/>
  <c r="A228" i="1"/>
  <c r="A229" i="1"/>
  <c r="F229" i="1" s="1"/>
  <c r="L229" i="1"/>
  <c r="A230" i="1"/>
  <c r="A231" i="1"/>
  <c r="A233" i="1"/>
  <c r="L233" i="1" s="1"/>
  <c r="J233" i="1"/>
  <c r="A235" i="1"/>
  <c r="F235" i="1"/>
  <c r="L235" i="1"/>
  <c r="A236" i="1"/>
  <c r="A237" i="1"/>
  <c r="A238" i="1"/>
  <c r="F238" i="1" s="1"/>
  <c r="A239" i="1"/>
  <c r="L239" i="1"/>
  <c r="A241" i="1"/>
  <c r="F241" i="1" s="1"/>
  <c r="J241" i="1"/>
  <c r="L241" i="1"/>
  <c r="A243" i="1"/>
  <c r="L243" i="1" s="1"/>
  <c r="A244" i="1"/>
  <c r="A245" i="1"/>
  <c r="F245" i="1" s="1"/>
  <c r="A246" i="1"/>
  <c r="J246" i="1" s="1"/>
  <c r="A247" i="1"/>
  <c r="F247" i="1" s="1"/>
  <c r="A249" i="1"/>
  <c r="L249" i="1" s="1"/>
  <c r="A251" i="1"/>
  <c r="A252" i="1"/>
  <c r="L252" i="1"/>
  <c r="A253" i="1"/>
  <c r="A254" i="1"/>
  <c r="A255" i="1"/>
  <c r="A257" i="1"/>
  <c r="A259" i="1"/>
  <c r="A260" i="1"/>
  <c r="F260" i="1" s="1"/>
  <c r="A261" i="1"/>
  <c r="J261" i="1"/>
  <c r="A262" i="1"/>
  <c r="A263" i="1"/>
  <c r="J263" i="1" s="1"/>
  <c r="A265" i="1"/>
  <c r="A267" i="1"/>
  <c r="L267" i="1"/>
  <c r="A268" i="1"/>
  <c r="J268" i="1" s="1"/>
  <c r="A269" i="1"/>
  <c r="A270" i="1"/>
  <c r="F270" i="1" s="1"/>
  <c r="A271" i="1"/>
  <c r="F271" i="1" s="1"/>
  <c r="A273" i="1"/>
  <c r="A275" i="1"/>
  <c r="L275" i="1"/>
  <c r="A276" i="1"/>
  <c r="A277" i="1"/>
  <c r="A278" i="1"/>
  <c r="L278" i="1" s="1"/>
  <c r="A279" i="1"/>
  <c r="A281" i="1"/>
  <c r="J281" i="1" s="1"/>
  <c r="A283" i="1"/>
  <c r="L283" i="1" s="1"/>
  <c r="A284" i="1"/>
  <c r="L284" i="1" s="1"/>
  <c r="A285" i="1"/>
  <c r="J285" i="1"/>
  <c r="L285" i="1"/>
  <c r="A286" i="1"/>
  <c r="A287" i="1"/>
  <c r="A289" i="1"/>
  <c r="A291" i="1"/>
  <c r="J291" i="1"/>
  <c r="L291" i="1"/>
  <c r="A292" i="1"/>
  <c r="A293" i="1"/>
  <c r="J293" i="1" s="1"/>
  <c r="A294" i="1"/>
  <c r="A295" i="1"/>
  <c r="A297" i="1"/>
  <c r="J297" i="1" s="1"/>
  <c r="L297" i="1"/>
  <c r="A299" i="1"/>
  <c r="J299" i="1"/>
  <c r="A300" i="1"/>
  <c r="F300" i="1" s="1"/>
  <c r="A301" i="1"/>
  <c r="A302" i="1"/>
  <c r="F302" i="1"/>
  <c r="A303" i="1"/>
  <c r="J303" i="1"/>
  <c r="A305" i="1"/>
  <c r="J305" i="1" s="1"/>
  <c r="A307" i="1"/>
  <c r="A308" i="1"/>
  <c r="F308" i="1" s="1"/>
  <c r="A309" i="1"/>
  <c r="J309" i="1" s="1"/>
  <c r="A310" i="1"/>
  <c r="F310" i="1"/>
  <c r="A311" i="1"/>
  <c r="J311" i="1" s="1"/>
  <c r="A313" i="1"/>
  <c r="J313" i="1" s="1"/>
  <c r="L313" i="1"/>
  <c r="A315" i="1"/>
  <c r="A316" i="1"/>
  <c r="J316" i="1" s="1"/>
  <c r="A317" i="1"/>
  <c r="L317" i="1" s="1"/>
  <c r="F317" i="1"/>
  <c r="A318" i="1"/>
  <c r="A319" i="1"/>
  <c r="F319" i="1" s="1"/>
  <c r="A321" i="1"/>
  <c r="J321" i="1" s="1"/>
  <c r="A323" i="1"/>
  <c r="A324" i="1"/>
  <c r="J324" i="1" s="1"/>
  <c r="A325" i="1"/>
  <c r="L325" i="1" s="1"/>
  <c r="A326" i="1"/>
  <c r="A145" i="2"/>
  <c r="A147" i="2"/>
  <c r="L147" i="2" s="1"/>
  <c r="B147" i="2"/>
  <c r="A148" i="2"/>
  <c r="A149" i="2"/>
  <c r="A150" i="2"/>
  <c r="A151" i="2"/>
  <c r="F151" i="2" s="1"/>
  <c r="A153" i="2"/>
  <c r="J153" i="2" s="1"/>
  <c r="A155" i="2"/>
  <c r="A156" i="2"/>
  <c r="J156" i="2" s="1"/>
  <c r="A157" i="2"/>
  <c r="F157" i="2"/>
  <c r="A158" i="2"/>
  <c r="A159" i="2"/>
  <c r="A161" i="2"/>
  <c r="A163" i="2"/>
  <c r="F163" i="2" s="1"/>
  <c r="A164" i="2"/>
  <c r="J164" i="2" s="1"/>
  <c r="A165" i="2"/>
  <c r="A166" i="2"/>
  <c r="A167" i="2"/>
  <c r="F167" i="2" s="1"/>
  <c r="A169" i="2"/>
  <c r="J169" i="2" s="1"/>
  <c r="F169" i="2"/>
  <c r="A171" i="2"/>
  <c r="A172" i="2"/>
  <c r="J172" i="2" s="1"/>
  <c r="L172" i="2"/>
  <c r="A173" i="2"/>
  <c r="J173" i="2" s="1"/>
  <c r="A174" i="2"/>
  <c r="A175" i="2"/>
  <c r="F175" i="2" s="1"/>
  <c r="A177" i="2"/>
  <c r="A179" i="2"/>
  <c r="F179" i="2" s="1"/>
  <c r="A180" i="2"/>
  <c r="A181" i="2"/>
  <c r="J181" i="2" s="1"/>
  <c r="F181" i="2"/>
  <c r="L181" i="2"/>
  <c r="A182" i="2"/>
  <c r="J182" i="2" s="1"/>
  <c r="A183" i="2"/>
  <c r="L183" i="2" s="1"/>
  <c r="A185" i="2"/>
  <c r="A187" i="2"/>
  <c r="J187" i="2" s="1"/>
  <c r="A188" i="2"/>
  <c r="F188" i="2" s="1"/>
  <c r="A189" i="2"/>
  <c r="F189" i="2" s="1"/>
  <c r="A190" i="2"/>
  <c r="A191" i="2"/>
  <c r="F191" i="2" s="1"/>
  <c r="A193" i="2"/>
  <c r="J193" i="2" s="1"/>
  <c r="L193" i="2"/>
  <c r="A195" i="2"/>
  <c r="F195" i="2" s="1"/>
  <c r="A196" i="2"/>
  <c r="F196" i="2" s="1"/>
  <c r="L196" i="2"/>
  <c r="A197" i="2"/>
  <c r="L197" i="2" s="1"/>
  <c r="A198" i="2"/>
  <c r="L198" i="2"/>
  <c r="A199" i="2"/>
  <c r="L199" i="2" s="1"/>
  <c r="F199" i="2"/>
  <c r="J199" i="2"/>
  <c r="A201" i="2"/>
  <c r="J201" i="2" s="1"/>
  <c r="L201" i="2"/>
  <c r="A203" i="2"/>
  <c r="A204" i="2"/>
  <c r="F204" i="2" s="1"/>
  <c r="A205" i="2"/>
  <c r="L205" i="2"/>
  <c r="A206" i="2"/>
  <c r="J206" i="2" s="1"/>
  <c r="F206" i="2"/>
  <c r="L206" i="2"/>
  <c r="A207" i="2"/>
  <c r="J207" i="2" s="1"/>
  <c r="A209" i="2"/>
  <c r="L209" i="2" s="1"/>
  <c r="A211" i="2"/>
  <c r="A212" i="2"/>
  <c r="A213" i="2"/>
  <c r="L213" i="2" s="1"/>
  <c r="A214" i="2"/>
  <c r="A215" i="2"/>
  <c r="F215" i="2" s="1"/>
  <c r="A217" i="2"/>
  <c r="F217" i="2" s="1"/>
  <c r="A219" i="2"/>
  <c r="F219" i="2" s="1"/>
  <c r="A220" i="2"/>
  <c r="A221" i="2"/>
  <c r="L221" i="2" s="1"/>
  <c r="A222" i="2"/>
  <c r="J222" i="2" s="1"/>
  <c r="A223" i="2"/>
  <c r="J223" i="2" s="1"/>
  <c r="A225" i="2"/>
  <c r="J225" i="2" s="1"/>
  <c r="F225" i="2"/>
  <c r="L225" i="2"/>
  <c r="A227" i="2"/>
  <c r="F227" i="2" s="1"/>
  <c r="A228" i="2"/>
  <c r="A229" i="2"/>
  <c r="L229" i="2" s="1"/>
  <c r="F229" i="2"/>
  <c r="A230" i="2"/>
  <c r="L230" i="2" s="1"/>
  <c r="A231" i="2"/>
  <c r="F231" i="2" s="1"/>
  <c r="A233" i="2"/>
  <c r="A235" i="2"/>
  <c r="A236" i="2"/>
  <c r="A237" i="2"/>
  <c r="F237" i="2" s="1"/>
  <c r="J237" i="2"/>
  <c r="L237" i="2"/>
  <c r="A238" i="2"/>
  <c r="F238" i="2" s="1"/>
  <c r="A239" i="2"/>
  <c r="L239" i="2" s="1"/>
  <c r="A241" i="2"/>
  <c r="A243" i="2"/>
  <c r="A244" i="2"/>
  <c r="A245" i="2"/>
  <c r="A246" i="2"/>
  <c r="L246" i="2"/>
  <c r="A247" i="2"/>
  <c r="J247" i="2" s="1"/>
  <c r="A249" i="2"/>
  <c r="A251" i="2"/>
  <c r="A252" i="2"/>
  <c r="L252" i="2" s="1"/>
  <c r="A253" i="2"/>
  <c r="A254" i="2"/>
  <c r="L254" i="2" s="1"/>
  <c r="A255" i="2"/>
  <c r="F255" i="2" s="1"/>
  <c r="A257" i="2"/>
  <c r="A259" i="2"/>
  <c r="A260" i="2"/>
  <c r="L260" i="2" s="1"/>
  <c r="A261" i="2"/>
  <c r="A262" i="2"/>
  <c r="A263" i="2"/>
  <c r="F263" i="2"/>
  <c r="A265" i="2"/>
  <c r="F265" i="2"/>
  <c r="A267" i="2"/>
  <c r="A268" i="2"/>
  <c r="A269" i="2"/>
  <c r="A270" i="2"/>
  <c r="A271" i="2"/>
  <c r="L271" i="2" s="1"/>
  <c r="A273" i="2"/>
  <c r="J273" i="2" s="1"/>
  <c r="A275" i="2"/>
  <c r="A276" i="2"/>
  <c r="A277" i="2"/>
  <c r="A278" i="2"/>
  <c r="A279" i="2"/>
  <c r="A281" i="2"/>
  <c r="J281" i="2"/>
  <c r="A283" i="2"/>
  <c r="J283" i="2" s="1"/>
  <c r="A284" i="2"/>
  <c r="A285" i="2"/>
  <c r="A286" i="2"/>
  <c r="A287" i="2"/>
  <c r="A289" i="2"/>
  <c r="J289" i="2"/>
  <c r="A291" i="2"/>
  <c r="A292" i="2"/>
  <c r="L292" i="2" s="1"/>
  <c r="A293" i="2"/>
  <c r="L293" i="2" s="1"/>
  <c r="A294" i="2"/>
  <c r="J294" i="2" s="1"/>
  <c r="A295" i="2"/>
  <c r="F295" i="2" s="1"/>
  <c r="A297" i="2"/>
  <c r="F297" i="2" s="1"/>
  <c r="A299" i="2"/>
  <c r="L299" i="2" s="1"/>
  <c r="F299" i="2"/>
  <c r="J299" i="2"/>
  <c r="A300" i="2"/>
  <c r="F300" i="2" s="1"/>
  <c r="L300" i="2"/>
  <c r="A301" i="2"/>
  <c r="A302" i="2"/>
  <c r="J302" i="2" s="1"/>
  <c r="F302" i="2"/>
  <c r="A303" i="2"/>
  <c r="A305" i="2"/>
  <c r="A307" i="2"/>
  <c r="J307" i="2" s="1"/>
  <c r="A308" i="2"/>
  <c r="F308" i="2" s="1"/>
  <c r="A309" i="2"/>
  <c r="L309" i="2" s="1"/>
  <c r="A310" i="2"/>
  <c r="F310" i="2" s="1"/>
  <c r="A311" i="2"/>
  <c r="A313" i="2"/>
  <c r="A315" i="2"/>
  <c r="J315" i="2" s="1"/>
  <c r="A316" i="2"/>
  <c r="L316" i="2" s="1"/>
  <c r="A317" i="2"/>
  <c r="A318" i="2"/>
  <c r="A319" i="2"/>
  <c r="A321" i="2"/>
  <c r="J321" i="2"/>
  <c r="A323" i="2"/>
  <c r="F323" i="2"/>
  <c r="A324" i="2"/>
  <c r="F324" i="2" s="1"/>
  <c r="A325" i="2"/>
  <c r="F325" i="2"/>
  <c r="J325" i="2"/>
  <c r="A326" i="2"/>
  <c r="A145" i="3"/>
  <c r="F145" i="3"/>
  <c r="J145" i="3"/>
  <c r="A147" i="3"/>
  <c r="L147" i="3" s="1"/>
  <c r="B147" i="3"/>
  <c r="K147" i="3" s="1"/>
  <c r="A148" i="3"/>
  <c r="L148" i="3"/>
  <c r="A149" i="3"/>
  <c r="J149" i="3" s="1"/>
  <c r="A150" i="3"/>
  <c r="A151" i="3"/>
  <c r="A153" i="3"/>
  <c r="A155" i="3"/>
  <c r="A156" i="3"/>
  <c r="J156" i="3"/>
  <c r="A157" i="3"/>
  <c r="A158" i="3"/>
  <c r="F158" i="3"/>
  <c r="A159" i="3"/>
  <c r="A161" i="3"/>
  <c r="A163" i="3"/>
  <c r="A164" i="3"/>
  <c r="F164" i="3" s="1"/>
  <c r="L164" i="3"/>
  <c r="A165" i="3"/>
  <c r="J165" i="3" s="1"/>
  <c r="A166" i="3"/>
  <c r="F166" i="3" s="1"/>
  <c r="A167" i="3"/>
  <c r="A169" i="3"/>
  <c r="J169" i="3" s="1"/>
  <c r="F169" i="3"/>
  <c r="A171" i="3"/>
  <c r="J171" i="3"/>
  <c r="A172" i="3"/>
  <c r="F172" i="3" s="1"/>
  <c r="A173" i="3"/>
  <c r="L173" i="3" s="1"/>
  <c r="A174" i="3"/>
  <c r="A175" i="3"/>
  <c r="A177" i="3"/>
  <c r="J177" i="3" s="1"/>
  <c r="A179" i="3"/>
  <c r="A180" i="3"/>
  <c r="A181" i="3"/>
  <c r="L181" i="3" s="1"/>
  <c r="A182" i="3"/>
  <c r="A183" i="3"/>
  <c r="A185" i="3"/>
  <c r="J185" i="3" s="1"/>
  <c r="L185" i="3"/>
  <c r="A187" i="3"/>
  <c r="J187" i="3" s="1"/>
  <c r="A188" i="3"/>
  <c r="F188" i="3" s="1"/>
  <c r="J188" i="3"/>
  <c r="A189" i="3"/>
  <c r="J189" i="3" s="1"/>
  <c r="F189" i="3"/>
  <c r="L189" i="3"/>
  <c r="A190" i="3"/>
  <c r="F190" i="3" s="1"/>
  <c r="A191" i="3"/>
  <c r="J191" i="3"/>
  <c r="A193" i="3"/>
  <c r="L193" i="3" s="1"/>
  <c r="A195" i="3"/>
  <c r="F195" i="3"/>
  <c r="A196" i="3"/>
  <c r="F196" i="3" s="1"/>
  <c r="L196" i="3"/>
  <c r="A197" i="3"/>
  <c r="F197" i="3" s="1"/>
  <c r="L197" i="3"/>
  <c r="A198" i="3"/>
  <c r="L198" i="3"/>
  <c r="A199" i="3"/>
  <c r="L199" i="3" s="1"/>
  <c r="A201" i="3"/>
  <c r="J201" i="3"/>
  <c r="A203" i="3"/>
  <c r="A204" i="3"/>
  <c r="F204" i="3" s="1"/>
  <c r="J204" i="3"/>
  <c r="A205" i="3"/>
  <c r="F205" i="3" s="1"/>
  <c r="A206" i="3"/>
  <c r="L206" i="3" s="1"/>
  <c r="A207" i="3"/>
  <c r="A209" i="3"/>
  <c r="J209" i="3" s="1"/>
  <c r="A211" i="3"/>
  <c r="A212" i="3"/>
  <c r="F212" i="3" s="1"/>
  <c r="A213" i="3"/>
  <c r="J213" i="3" s="1"/>
  <c r="A214" i="3"/>
  <c r="A215" i="3"/>
  <c r="A217" i="3"/>
  <c r="A219" i="3"/>
  <c r="J219" i="3" s="1"/>
  <c r="F219" i="3"/>
  <c r="A220" i="3"/>
  <c r="A221" i="3"/>
  <c r="F221" i="3" s="1"/>
  <c r="L221" i="3"/>
  <c r="A222" i="3"/>
  <c r="J222" i="3" s="1"/>
  <c r="A223" i="3"/>
  <c r="A224" i="3"/>
  <c r="F224" i="3" s="1"/>
  <c r="L224" i="3"/>
  <c r="A225" i="3"/>
  <c r="A227" i="3"/>
  <c r="F227" i="3" s="1"/>
  <c r="A228" i="3"/>
  <c r="F228" i="3" s="1"/>
  <c r="A229" i="3"/>
  <c r="J229" i="3"/>
  <c r="A230" i="3"/>
  <c r="A231" i="3"/>
  <c r="A233" i="3"/>
  <c r="A235" i="3"/>
  <c r="A236" i="3"/>
  <c r="F236" i="3"/>
  <c r="A237" i="3"/>
  <c r="J237" i="3" s="1"/>
  <c r="A238" i="3"/>
  <c r="F238" i="3" s="1"/>
  <c r="A239" i="3"/>
  <c r="A241" i="3"/>
  <c r="J241" i="3" s="1"/>
  <c r="A243" i="3"/>
  <c r="A244" i="3"/>
  <c r="A245" i="3"/>
  <c r="A246" i="3"/>
  <c r="A247" i="3"/>
  <c r="A249" i="3"/>
  <c r="A251" i="3"/>
  <c r="L251" i="3"/>
  <c r="A252" i="3"/>
  <c r="L252" i="3"/>
  <c r="A253" i="3"/>
  <c r="A254" i="3"/>
  <c r="J254" i="3" s="1"/>
  <c r="L254" i="3"/>
  <c r="A255" i="3"/>
  <c r="A257" i="3"/>
  <c r="L257" i="3" s="1"/>
  <c r="A259" i="3"/>
  <c r="A260" i="3"/>
  <c r="A261" i="3"/>
  <c r="A262" i="3"/>
  <c r="A263" i="3"/>
  <c r="F263" i="3" s="1"/>
  <c r="L263" i="3"/>
  <c r="A265" i="3"/>
  <c r="A267" i="3"/>
  <c r="L267" i="3"/>
  <c r="A268" i="3"/>
  <c r="F268" i="3"/>
  <c r="J268" i="3"/>
  <c r="A269" i="3"/>
  <c r="A270" i="3"/>
  <c r="L270" i="3"/>
  <c r="A271" i="3"/>
  <c r="F271" i="3" s="1"/>
  <c r="A273" i="3"/>
  <c r="A275" i="3"/>
  <c r="A276" i="3"/>
  <c r="F276" i="3"/>
  <c r="A277" i="3"/>
  <c r="A278" i="3"/>
  <c r="A279" i="3"/>
  <c r="J279" i="3"/>
  <c r="L279" i="3"/>
  <c r="A281" i="3"/>
  <c r="F281" i="3"/>
  <c r="A283" i="3"/>
  <c r="F283" i="3" s="1"/>
  <c r="J283" i="3"/>
  <c r="A284" i="3"/>
  <c r="A285" i="3"/>
  <c r="A286" i="3"/>
  <c r="F286" i="3" s="1"/>
  <c r="A287" i="3"/>
  <c r="F287" i="3" s="1"/>
  <c r="A289" i="3"/>
  <c r="A291" i="3"/>
  <c r="J291" i="3"/>
  <c r="A292" i="3"/>
  <c r="J292" i="3" s="1"/>
  <c r="A293" i="3"/>
  <c r="A294" i="3"/>
  <c r="A295" i="3"/>
  <c r="A297" i="3"/>
  <c r="F297" i="3" s="1"/>
  <c r="A299" i="3"/>
  <c r="A300" i="3"/>
  <c r="J300" i="3" s="1"/>
  <c r="A301" i="3"/>
  <c r="F301" i="3"/>
  <c r="A302" i="3"/>
  <c r="J302" i="3" s="1"/>
  <c r="A303" i="3"/>
  <c r="F303" i="3"/>
  <c r="J303" i="3"/>
  <c r="L303" i="3"/>
  <c r="A305" i="3"/>
  <c r="A307" i="3"/>
  <c r="F307" i="3"/>
  <c r="J307" i="3"/>
  <c r="A308" i="3"/>
  <c r="L308" i="3"/>
  <c r="A309" i="3"/>
  <c r="A310" i="3"/>
  <c r="A311" i="3"/>
  <c r="A313" i="3"/>
  <c r="A315" i="3"/>
  <c r="L315" i="3"/>
  <c r="A316" i="3"/>
  <c r="J316" i="3" s="1"/>
  <c r="A317" i="3"/>
  <c r="A318" i="3"/>
  <c r="F318" i="3"/>
  <c r="L318" i="3"/>
  <c r="A319" i="3"/>
  <c r="A321" i="3"/>
  <c r="F321" i="3" s="1"/>
  <c r="L321" i="3"/>
  <c r="A323" i="3"/>
  <c r="F323" i="3"/>
  <c r="J323" i="3"/>
  <c r="A324" i="3"/>
  <c r="A325" i="3"/>
  <c r="F325" i="3" s="1"/>
  <c r="A326" i="3"/>
  <c r="J326" i="3" s="1"/>
  <c r="A145" i="5"/>
  <c r="A147" i="5"/>
  <c r="B147" i="5"/>
  <c r="A148" i="5"/>
  <c r="A149" i="5"/>
  <c r="F149" i="5" s="1"/>
  <c r="A150" i="5"/>
  <c r="A151" i="5"/>
  <c r="F151" i="5"/>
  <c r="A153" i="5"/>
  <c r="F153" i="5"/>
  <c r="A155" i="5"/>
  <c r="A156" i="5"/>
  <c r="F156" i="5"/>
  <c r="A157" i="5"/>
  <c r="J157" i="5" s="1"/>
  <c r="F157" i="5"/>
  <c r="L157" i="5"/>
  <c r="A158" i="5"/>
  <c r="A159" i="5"/>
  <c r="J159" i="5" s="1"/>
  <c r="A161" i="5"/>
  <c r="F161" i="5"/>
  <c r="J161" i="5"/>
  <c r="L161" i="5"/>
  <c r="A163" i="5"/>
  <c r="F163" i="5"/>
  <c r="A164" i="5"/>
  <c r="A165" i="5"/>
  <c r="A166" i="5"/>
  <c r="F166" i="5" s="1"/>
  <c r="A167" i="5"/>
  <c r="J167" i="5" s="1"/>
  <c r="A169" i="5"/>
  <c r="A171" i="5"/>
  <c r="L171" i="5" s="1"/>
  <c r="A172" i="5"/>
  <c r="F172" i="5" s="1"/>
  <c r="L172" i="5"/>
  <c r="A173" i="5"/>
  <c r="L173" i="5" s="1"/>
  <c r="A174" i="5"/>
  <c r="F174" i="5" s="1"/>
  <c r="L174" i="5"/>
  <c r="A175" i="5"/>
  <c r="A177" i="5"/>
  <c r="A179" i="5"/>
  <c r="A180" i="5"/>
  <c r="A181" i="5"/>
  <c r="A182" i="5"/>
  <c r="L182" i="5"/>
  <c r="A183" i="5"/>
  <c r="A185" i="5"/>
  <c r="F185" i="5" s="1"/>
  <c r="J185" i="5"/>
  <c r="L185" i="5"/>
  <c r="A187" i="5"/>
  <c r="A188" i="5"/>
  <c r="F188" i="5" s="1"/>
  <c r="A189" i="5"/>
  <c r="J189" i="5" s="1"/>
  <c r="A190" i="5"/>
  <c r="A191" i="5"/>
  <c r="J191" i="5" s="1"/>
  <c r="A193" i="5"/>
  <c r="A195" i="5"/>
  <c r="A196" i="5"/>
  <c r="F196" i="5" s="1"/>
  <c r="J196" i="5"/>
  <c r="L196" i="5"/>
  <c r="A197" i="5"/>
  <c r="F197" i="5" s="1"/>
  <c r="A198" i="5"/>
  <c r="A199" i="5"/>
  <c r="F199" i="5" s="1"/>
  <c r="A200" i="5"/>
  <c r="A201" i="5"/>
  <c r="A203" i="5"/>
  <c r="A204" i="5"/>
  <c r="A205" i="5"/>
  <c r="A206" i="5"/>
  <c r="A207" i="5"/>
  <c r="A209" i="5"/>
  <c r="A211" i="5"/>
  <c r="A212" i="5"/>
  <c r="A213" i="5"/>
  <c r="F213" i="5" s="1"/>
  <c r="A214" i="5"/>
  <c r="F214" i="5" s="1"/>
  <c r="A215" i="5"/>
  <c r="J215" i="5" s="1"/>
  <c r="A217" i="5"/>
  <c r="J217" i="5" s="1"/>
  <c r="A219" i="5"/>
  <c r="A220" i="5"/>
  <c r="A221" i="5"/>
  <c r="F221" i="5" s="1"/>
  <c r="J221" i="5"/>
  <c r="L221" i="5"/>
  <c r="A222" i="5"/>
  <c r="F222" i="5" s="1"/>
  <c r="J222" i="5"/>
  <c r="A223" i="5"/>
  <c r="J223" i="5"/>
  <c r="A225" i="5"/>
  <c r="J225" i="5" s="1"/>
  <c r="F225" i="5"/>
  <c r="A227" i="5"/>
  <c r="A228" i="5"/>
  <c r="A229" i="5"/>
  <c r="A230" i="5"/>
  <c r="L230" i="5" s="1"/>
  <c r="A231" i="5"/>
  <c r="A233" i="5"/>
  <c r="L233" i="5" s="1"/>
  <c r="A235" i="5"/>
  <c r="A236" i="5"/>
  <c r="J236" i="5"/>
  <c r="L236" i="5"/>
  <c r="A237" i="5"/>
  <c r="L237" i="5" s="1"/>
  <c r="F237" i="5"/>
  <c r="J237" i="5"/>
  <c r="A238" i="5"/>
  <c r="A239" i="5"/>
  <c r="F239" i="5" s="1"/>
  <c r="A241" i="5"/>
  <c r="F241" i="5" s="1"/>
  <c r="A243" i="5"/>
  <c r="A244" i="5"/>
  <c r="A245" i="5"/>
  <c r="J245" i="5" s="1"/>
  <c r="L245" i="5"/>
  <c r="A246" i="5"/>
  <c r="J246" i="5" s="1"/>
  <c r="A247" i="5"/>
  <c r="L247" i="5" s="1"/>
  <c r="A249" i="5"/>
  <c r="J249" i="5" s="1"/>
  <c r="A251" i="5"/>
  <c r="A252" i="5"/>
  <c r="A253" i="5"/>
  <c r="J253" i="5" s="1"/>
  <c r="L253" i="5"/>
  <c r="A254" i="5"/>
  <c r="J254" i="5" s="1"/>
  <c r="A255" i="5"/>
  <c r="J255" i="5" s="1"/>
  <c r="A257" i="5"/>
  <c r="J257" i="5" s="1"/>
  <c r="A259" i="5"/>
  <c r="J259" i="5" s="1"/>
  <c r="A260" i="5"/>
  <c r="A261" i="5"/>
  <c r="J261" i="5" s="1"/>
  <c r="L261" i="5"/>
  <c r="A262" i="5"/>
  <c r="J262" i="5" s="1"/>
  <c r="F262" i="5"/>
  <c r="A263" i="5"/>
  <c r="J263" i="5" s="1"/>
  <c r="A264" i="5"/>
  <c r="F264" i="5" s="1"/>
  <c r="A265" i="5"/>
  <c r="J265" i="5" s="1"/>
  <c r="A267" i="5"/>
  <c r="A268" i="5"/>
  <c r="A269" i="5"/>
  <c r="J269" i="5" s="1"/>
  <c r="A270" i="5"/>
  <c r="J270" i="5" s="1"/>
  <c r="A271" i="5"/>
  <c r="J271" i="5"/>
  <c r="A273" i="5"/>
  <c r="J273" i="5" s="1"/>
  <c r="F273" i="5"/>
  <c r="L273" i="5"/>
  <c r="A275" i="5"/>
  <c r="A276" i="5"/>
  <c r="A277" i="5"/>
  <c r="J277" i="5" s="1"/>
  <c r="A278" i="5"/>
  <c r="J278" i="5" s="1"/>
  <c r="F278" i="5"/>
  <c r="A279" i="5"/>
  <c r="A280" i="5"/>
  <c r="A281" i="5"/>
  <c r="J281" i="5" s="1"/>
  <c r="A283" i="5"/>
  <c r="A284" i="5"/>
  <c r="J284" i="5" s="1"/>
  <c r="A285" i="5"/>
  <c r="J285" i="5" s="1"/>
  <c r="A286" i="5"/>
  <c r="J286" i="5" s="1"/>
  <c r="A287" i="5"/>
  <c r="A289" i="5"/>
  <c r="J289" i="5" s="1"/>
  <c r="A291" i="5"/>
  <c r="A292" i="5"/>
  <c r="A293" i="5"/>
  <c r="J293" i="5" s="1"/>
  <c r="A294" i="5"/>
  <c r="J294" i="5" s="1"/>
  <c r="A295" i="5"/>
  <c r="A296" i="5"/>
  <c r="F296" i="5" s="1"/>
  <c r="A297" i="5"/>
  <c r="J297" i="5" s="1"/>
  <c r="A299" i="5"/>
  <c r="J299" i="5"/>
  <c r="A300" i="5"/>
  <c r="F300" i="5" s="1"/>
  <c r="A301" i="5"/>
  <c r="J301" i="5" s="1"/>
  <c r="A302" i="5"/>
  <c r="F302" i="5" s="1"/>
  <c r="A303" i="5"/>
  <c r="J303" i="5" s="1"/>
  <c r="A304" i="5"/>
  <c r="F304" i="5" s="1"/>
  <c r="A305" i="5"/>
  <c r="J305" i="5" s="1"/>
  <c r="A307" i="5"/>
  <c r="A308" i="5"/>
  <c r="F308" i="5" s="1"/>
  <c r="A309" i="5"/>
  <c r="J309" i="5" s="1"/>
  <c r="A310" i="5"/>
  <c r="A311" i="5"/>
  <c r="A313" i="5"/>
  <c r="J313" i="5" s="1"/>
  <c r="A315" i="5"/>
  <c r="J315" i="5" s="1"/>
  <c r="A316" i="5"/>
  <c r="F316" i="5" s="1"/>
  <c r="A317" i="5"/>
  <c r="J317" i="5" s="1"/>
  <c r="A318" i="5"/>
  <c r="A319" i="5"/>
  <c r="A321" i="5"/>
  <c r="J321" i="5" s="1"/>
  <c r="A323" i="5"/>
  <c r="A324" i="5"/>
  <c r="F324" i="5" s="1"/>
  <c r="A325" i="5"/>
  <c r="J325" i="5" s="1"/>
  <c r="A326" i="5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N326" i="14"/>
  <c r="J326" i="14"/>
  <c r="I326" i="14"/>
  <c r="N325" i="14"/>
  <c r="J325" i="14"/>
  <c r="I325" i="14"/>
  <c r="N324" i="14"/>
  <c r="J324" i="14"/>
  <c r="I324" i="14"/>
  <c r="N324" i="5"/>
  <c r="N323" i="14"/>
  <c r="J323" i="14"/>
  <c r="I323" i="14"/>
  <c r="N323" i="5"/>
  <c r="N322" i="14"/>
  <c r="N321" i="14"/>
  <c r="J321" i="14"/>
  <c r="I321" i="14"/>
  <c r="N320" i="14"/>
  <c r="I320" i="14"/>
  <c r="N319" i="14"/>
  <c r="J319" i="14"/>
  <c r="I319" i="14"/>
  <c r="N318" i="14"/>
  <c r="J318" i="14"/>
  <c r="I318" i="14"/>
  <c r="N317" i="14"/>
  <c r="J317" i="14"/>
  <c r="I317" i="14"/>
  <c r="N316" i="14"/>
  <c r="J316" i="14"/>
  <c r="I316" i="14"/>
  <c r="N316" i="5"/>
  <c r="N315" i="14"/>
  <c r="J315" i="14"/>
  <c r="I315" i="14"/>
  <c r="N315" i="5"/>
  <c r="N314" i="14"/>
  <c r="N313" i="14"/>
  <c r="J313" i="14"/>
  <c r="I313" i="14"/>
  <c r="N312" i="14"/>
  <c r="N311" i="14"/>
  <c r="J311" i="14"/>
  <c r="I311" i="14"/>
  <c r="N310" i="14"/>
  <c r="J310" i="14"/>
  <c r="I310" i="14"/>
  <c r="N309" i="14"/>
  <c r="J309" i="14"/>
  <c r="I309" i="14"/>
  <c r="N308" i="14"/>
  <c r="J308" i="14"/>
  <c r="I308" i="14"/>
  <c r="N307" i="14"/>
  <c r="J307" i="14"/>
  <c r="I307" i="14"/>
  <c r="N307" i="5"/>
  <c r="N306" i="14"/>
  <c r="N305" i="14"/>
  <c r="J305" i="14"/>
  <c r="I305" i="14"/>
  <c r="N304" i="14"/>
  <c r="N303" i="14"/>
  <c r="J303" i="14"/>
  <c r="I303" i="14"/>
  <c r="N302" i="14"/>
  <c r="J302" i="14"/>
  <c r="I302" i="14"/>
  <c r="N301" i="14"/>
  <c r="J301" i="14"/>
  <c r="I301" i="14"/>
  <c r="N300" i="14"/>
  <c r="J300" i="14"/>
  <c r="I300" i="14"/>
  <c r="N300" i="5"/>
  <c r="N299" i="14"/>
  <c r="J299" i="14"/>
  <c r="I299" i="14"/>
  <c r="N299" i="5"/>
  <c r="N298" i="14"/>
  <c r="N297" i="14"/>
  <c r="J297" i="14"/>
  <c r="I297" i="14"/>
  <c r="N296" i="14"/>
  <c r="N295" i="14"/>
  <c r="J295" i="14"/>
  <c r="I295" i="14"/>
  <c r="N295" i="5"/>
  <c r="N294" i="14"/>
  <c r="J294" i="14"/>
  <c r="I294" i="14"/>
  <c r="N293" i="14"/>
  <c r="J293" i="14"/>
  <c r="I293" i="14"/>
  <c r="N292" i="14"/>
  <c r="J292" i="14"/>
  <c r="I292" i="14"/>
  <c r="N292" i="3"/>
  <c r="N291" i="14"/>
  <c r="J291" i="14"/>
  <c r="I291" i="14"/>
  <c r="N290" i="14"/>
  <c r="N289" i="14"/>
  <c r="J289" i="14"/>
  <c r="I289" i="14"/>
  <c r="N288" i="14"/>
  <c r="I288" i="14"/>
  <c r="N287" i="14"/>
  <c r="J287" i="14"/>
  <c r="I287" i="14"/>
  <c r="N286" i="14"/>
  <c r="J286" i="14"/>
  <c r="I286" i="14"/>
  <c r="N285" i="14"/>
  <c r="J285" i="14"/>
  <c r="I285" i="14"/>
  <c r="N284" i="14"/>
  <c r="J284" i="14"/>
  <c r="I284" i="14"/>
  <c r="N283" i="14"/>
  <c r="J283" i="14"/>
  <c r="I283" i="14"/>
  <c r="N283" i="5"/>
  <c r="N282" i="14"/>
  <c r="N281" i="14"/>
  <c r="J281" i="14"/>
  <c r="I281" i="14"/>
  <c r="N280" i="14"/>
  <c r="N279" i="14"/>
  <c r="J279" i="14"/>
  <c r="I279" i="14"/>
  <c r="N278" i="14"/>
  <c r="J278" i="14"/>
  <c r="I278" i="14"/>
  <c r="N277" i="14"/>
  <c r="J277" i="14"/>
  <c r="I277" i="14"/>
  <c r="N276" i="14"/>
  <c r="J276" i="14"/>
  <c r="I276" i="14"/>
  <c r="N275" i="14"/>
  <c r="J275" i="14"/>
  <c r="I275" i="14"/>
  <c r="N274" i="14"/>
  <c r="N273" i="14"/>
  <c r="J273" i="14"/>
  <c r="I273" i="14"/>
  <c r="N272" i="14"/>
  <c r="J272" i="14"/>
  <c r="N271" i="14"/>
  <c r="J271" i="14"/>
  <c r="I271" i="14"/>
  <c r="N270" i="14"/>
  <c r="J270" i="14"/>
  <c r="I270" i="14"/>
  <c r="N269" i="14"/>
  <c r="J269" i="14"/>
  <c r="I269" i="14"/>
  <c r="N268" i="14"/>
  <c r="J268" i="14"/>
  <c r="I268" i="14"/>
  <c r="N267" i="14"/>
  <c r="J267" i="14"/>
  <c r="I267" i="14"/>
  <c r="N266" i="14"/>
  <c r="N265" i="14"/>
  <c r="J265" i="14"/>
  <c r="I265" i="14"/>
  <c r="N264" i="14"/>
  <c r="N263" i="14"/>
  <c r="J263" i="14"/>
  <c r="I263" i="14"/>
  <c r="N262" i="14"/>
  <c r="J262" i="14"/>
  <c r="I262" i="14"/>
  <c r="N261" i="14"/>
  <c r="J261" i="14"/>
  <c r="I261" i="14"/>
  <c r="N260" i="14"/>
  <c r="J260" i="14"/>
  <c r="I260" i="14"/>
  <c r="N260" i="3"/>
  <c r="N259" i="14"/>
  <c r="J259" i="14"/>
  <c r="I259" i="14"/>
  <c r="N258" i="14"/>
  <c r="N257" i="14"/>
  <c r="J257" i="14"/>
  <c r="I257" i="14"/>
  <c r="N256" i="14"/>
  <c r="I256" i="14"/>
  <c r="N255" i="14"/>
  <c r="J255" i="14"/>
  <c r="I255" i="14"/>
  <c r="N254" i="14"/>
  <c r="J254" i="14"/>
  <c r="I254" i="14"/>
  <c r="N253" i="14"/>
  <c r="J253" i="14"/>
  <c r="I253" i="14"/>
  <c r="N252" i="14"/>
  <c r="J252" i="14"/>
  <c r="I252" i="14"/>
  <c r="N251" i="14"/>
  <c r="J251" i="14"/>
  <c r="I251" i="14"/>
  <c r="N251" i="5"/>
  <c r="N250" i="14"/>
  <c r="N250" i="3"/>
  <c r="N249" i="14"/>
  <c r="J249" i="14"/>
  <c r="I249" i="14"/>
  <c r="N248" i="14"/>
  <c r="I248" i="14"/>
  <c r="N247" i="14"/>
  <c r="J247" i="14"/>
  <c r="I247" i="14"/>
  <c r="N247" i="5"/>
  <c r="N246" i="14"/>
  <c r="J246" i="14"/>
  <c r="I246" i="14"/>
  <c r="N245" i="14"/>
  <c r="J245" i="14"/>
  <c r="I245" i="14"/>
  <c r="N244" i="14"/>
  <c r="J244" i="14"/>
  <c r="I244" i="14"/>
  <c r="N243" i="14"/>
  <c r="J243" i="14"/>
  <c r="I243" i="14"/>
  <c r="N242" i="14"/>
  <c r="N241" i="14"/>
  <c r="J241" i="14"/>
  <c r="I241" i="14"/>
  <c r="N240" i="14"/>
  <c r="J240" i="14"/>
  <c r="N239" i="14"/>
  <c r="J239" i="14"/>
  <c r="I239" i="14"/>
  <c r="N238" i="14"/>
  <c r="J238" i="14"/>
  <c r="I238" i="14"/>
  <c r="N237" i="14"/>
  <c r="J237" i="14"/>
  <c r="I237" i="14"/>
  <c r="N236" i="14"/>
  <c r="J236" i="14"/>
  <c r="I236" i="14"/>
  <c r="N235" i="14"/>
  <c r="J235" i="14"/>
  <c r="I235" i="14"/>
  <c r="N234" i="14"/>
  <c r="N233" i="14"/>
  <c r="J233" i="14"/>
  <c r="I233" i="14"/>
  <c r="N232" i="14"/>
  <c r="J232" i="14"/>
  <c r="I232" i="14"/>
  <c r="N231" i="14"/>
  <c r="J231" i="14"/>
  <c r="I231" i="14"/>
  <c r="N230" i="14"/>
  <c r="J230" i="14"/>
  <c r="I230" i="14"/>
  <c r="N229" i="14"/>
  <c r="J229" i="14"/>
  <c r="I229" i="14"/>
  <c r="N228" i="14"/>
  <c r="J228" i="14"/>
  <c r="I228" i="14"/>
  <c r="N228" i="3"/>
  <c r="N227" i="14"/>
  <c r="J227" i="14"/>
  <c r="I227" i="14"/>
  <c r="N227" i="5"/>
  <c r="N226" i="14"/>
  <c r="N225" i="14"/>
  <c r="J225" i="14"/>
  <c r="I225" i="14"/>
  <c r="N224" i="14"/>
  <c r="J224" i="14"/>
  <c r="I224" i="14"/>
  <c r="N223" i="14"/>
  <c r="J223" i="14"/>
  <c r="I223" i="14"/>
  <c r="N222" i="14"/>
  <c r="J222" i="14"/>
  <c r="I222" i="14"/>
  <c r="N221" i="14"/>
  <c r="J221" i="14"/>
  <c r="I221" i="14"/>
  <c r="N220" i="14"/>
  <c r="J220" i="14"/>
  <c r="I220" i="14"/>
  <c r="N219" i="14"/>
  <c r="J219" i="14"/>
  <c r="I219" i="14"/>
  <c r="N219" i="5"/>
  <c r="N218" i="14"/>
  <c r="N217" i="14"/>
  <c r="J217" i="14"/>
  <c r="I217" i="14"/>
  <c r="N216" i="14"/>
  <c r="J216" i="14"/>
  <c r="I216" i="14"/>
  <c r="N215" i="14"/>
  <c r="J215" i="14"/>
  <c r="I215" i="14"/>
  <c r="N214" i="14"/>
  <c r="J214" i="14"/>
  <c r="I214" i="14"/>
  <c r="N213" i="14"/>
  <c r="J213" i="14"/>
  <c r="I213" i="14"/>
  <c r="N212" i="14"/>
  <c r="J212" i="14"/>
  <c r="I212" i="14"/>
  <c r="N211" i="14"/>
  <c r="J211" i="14"/>
  <c r="I211" i="14"/>
  <c r="N211" i="5"/>
  <c r="N210" i="14"/>
  <c r="N209" i="14"/>
  <c r="J209" i="14"/>
  <c r="I209" i="14"/>
  <c r="N208" i="14"/>
  <c r="J208" i="14"/>
  <c r="I208" i="14"/>
  <c r="N207" i="14"/>
  <c r="J207" i="14"/>
  <c r="I207" i="14"/>
  <c r="N207" i="5"/>
  <c r="N206" i="14"/>
  <c r="J206" i="14"/>
  <c r="I206" i="14"/>
  <c r="N205" i="14"/>
  <c r="J205" i="14"/>
  <c r="I205" i="14"/>
  <c r="N204" i="14"/>
  <c r="J204" i="14"/>
  <c r="I204" i="14"/>
  <c r="N203" i="14"/>
  <c r="J203" i="14"/>
  <c r="I203" i="14"/>
  <c r="N202" i="14"/>
  <c r="N201" i="14"/>
  <c r="J201" i="14"/>
  <c r="I201" i="14"/>
  <c r="N200" i="14"/>
  <c r="J200" i="14"/>
  <c r="I200" i="14"/>
  <c r="N199" i="14"/>
  <c r="J199" i="14"/>
  <c r="I199" i="14"/>
  <c r="N198" i="14"/>
  <c r="J198" i="14"/>
  <c r="I198" i="14"/>
  <c r="N197" i="14"/>
  <c r="J197" i="14"/>
  <c r="I197" i="14"/>
  <c r="N196" i="14"/>
  <c r="J196" i="14"/>
  <c r="I196" i="14"/>
  <c r="N195" i="14"/>
  <c r="J195" i="14"/>
  <c r="I195" i="14"/>
  <c r="N194" i="14"/>
  <c r="N193" i="14"/>
  <c r="J193" i="14"/>
  <c r="I193" i="14"/>
  <c r="N192" i="14"/>
  <c r="J192" i="14"/>
  <c r="I192" i="14"/>
  <c r="N191" i="14"/>
  <c r="J191" i="14"/>
  <c r="I191" i="14"/>
  <c r="N190" i="14"/>
  <c r="J190" i="14"/>
  <c r="I190" i="14"/>
  <c r="N189" i="14"/>
  <c r="J189" i="14"/>
  <c r="I189" i="14"/>
  <c r="N188" i="14"/>
  <c r="J188" i="14"/>
  <c r="I188" i="14"/>
  <c r="N187" i="14"/>
  <c r="J187" i="14"/>
  <c r="I187" i="14"/>
  <c r="N187" i="5"/>
  <c r="N186" i="14"/>
  <c r="N185" i="14"/>
  <c r="J185" i="14"/>
  <c r="I185" i="14"/>
  <c r="N184" i="14"/>
  <c r="J184" i="14"/>
  <c r="I184" i="14"/>
  <c r="N183" i="14"/>
  <c r="J183" i="14"/>
  <c r="I183" i="14"/>
  <c r="N183" i="5"/>
  <c r="N182" i="14"/>
  <c r="J182" i="14"/>
  <c r="I182" i="14"/>
  <c r="N181" i="14"/>
  <c r="J181" i="14"/>
  <c r="I181" i="14"/>
  <c r="N180" i="14"/>
  <c r="J180" i="14"/>
  <c r="I180" i="14"/>
  <c r="N180" i="3"/>
  <c r="N179" i="14"/>
  <c r="J179" i="14"/>
  <c r="I179" i="14"/>
  <c r="N178" i="14"/>
  <c r="N177" i="14"/>
  <c r="J177" i="14"/>
  <c r="I177" i="14"/>
  <c r="N176" i="14"/>
  <c r="J176" i="14"/>
  <c r="I176" i="14"/>
  <c r="N175" i="14"/>
  <c r="J175" i="14"/>
  <c r="I175" i="14"/>
  <c r="N174" i="14"/>
  <c r="J174" i="14"/>
  <c r="I174" i="14"/>
  <c r="N173" i="14"/>
  <c r="J173" i="14"/>
  <c r="I173" i="14"/>
  <c r="N172" i="14"/>
  <c r="J172" i="14"/>
  <c r="I172" i="14"/>
  <c r="N171" i="14"/>
  <c r="J171" i="14"/>
  <c r="I171" i="14"/>
  <c r="N170" i="14"/>
  <c r="N169" i="14"/>
  <c r="J169" i="14"/>
  <c r="I169" i="14"/>
  <c r="N168" i="14"/>
  <c r="J168" i="14"/>
  <c r="I168" i="14"/>
  <c r="N167" i="14"/>
  <c r="J167" i="14"/>
  <c r="I167" i="14"/>
  <c r="N167" i="5"/>
  <c r="N166" i="14"/>
  <c r="J166" i="14"/>
  <c r="I166" i="14"/>
  <c r="N165" i="14"/>
  <c r="J165" i="14"/>
  <c r="I165" i="14"/>
  <c r="N164" i="14"/>
  <c r="J164" i="14"/>
  <c r="I164" i="14"/>
  <c r="N163" i="14"/>
  <c r="J163" i="14"/>
  <c r="I163" i="14"/>
  <c r="N163" i="5"/>
  <c r="N162" i="14"/>
  <c r="N161" i="14"/>
  <c r="J161" i="14"/>
  <c r="I161" i="14"/>
  <c r="N160" i="14"/>
  <c r="J160" i="14"/>
  <c r="I160" i="14"/>
  <c r="N159" i="14"/>
  <c r="J159" i="14"/>
  <c r="I159" i="14"/>
  <c r="N158" i="14"/>
  <c r="J158" i="14"/>
  <c r="I158" i="14"/>
  <c r="N157" i="14"/>
  <c r="J157" i="14"/>
  <c r="I157" i="14"/>
  <c r="N156" i="14"/>
  <c r="J156" i="14"/>
  <c r="I156" i="14"/>
  <c r="N155" i="14"/>
  <c r="J155" i="14"/>
  <c r="I155" i="14"/>
  <c r="N154" i="14"/>
  <c r="N153" i="14"/>
  <c r="J153" i="14"/>
  <c r="I153" i="14"/>
  <c r="N152" i="14"/>
  <c r="J152" i="14"/>
  <c r="I152" i="14"/>
  <c r="N151" i="14"/>
  <c r="J151" i="14"/>
  <c r="I151" i="14"/>
  <c r="N151" i="5"/>
  <c r="N150" i="14"/>
  <c r="J150" i="14"/>
  <c r="I150" i="14"/>
  <c r="N149" i="14"/>
  <c r="J149" i="14"/>
  <c r="I149" i="14"/>
  <c r="N148" i="14"/>
  <c r="J148" i="14"/>
  <c r="I148" i="14"/>
  <c r="N147" i="14"/>
  <c r="M147" i="14"/>
  <c r="L147" i="14"/>
  <c r="K147" i="14"/>
  <c r="J147" i="14"/>
  <c r="I147" i="14"/>
  <c r="N147" i="5"/>
  <c r="N146" i="14"/>
  <c r="N145" i="14"/>
  <c r="J145" i="14"/>
  <c r="I145" i="14"/>
  <c r="N144" i="14"/>
  <c r="M144" i="14"/>
  <c r="L144" i="14"/>
  <c r="K144" i="14"/>
  <c r="J144" i="14"/>
  <c r="I144" i="14"/>
  <c r="N143" i="14"/>
  <c r="M143" i="14"/>
  <c r="L143" i="14"/>
  <c r="K143" i="14"/>
  <c r="J143" i="14"/>
  <c r="I143" i="14"/>
  <c r="N143" i="5"/>
  <c r="N142" i="14"/>
  <c r="J142" i="14"/>
  <c r="I142" i="14"/>
  <c r="N141" i="14"/>
  <c r="J141" i="14"/>
  <c r="I141" i="14"/>
  <c r="N140" i="14"/>
  <c r="J140" i="14"/>
  <c r="I140" i="14"/>
  <c r="N139" i="14"/>
  <c r="J139" i="14"/>
  <c r="I139" i="14"/>
  <c r="N138" i="14"/>
  <c r="N137" i="14"/>
  <c r="M137" i="14"/>
  <c r="L137" i="14"/>
  <c r="K137" i="14"/>
  <c r="J137" i="14"/>
  <c r="I137" i="14"/>
  <c r="N136" i="14"/>
  <c r="J136" i="14"/>
  <c r="I136" i="14"/>
  <c r="N135" i="14"/>
  <c r="M135" i="14"/>
  <c r="L135" i="14"/>
  <c r="K135" i="14"/>
  <c r="J135" i="14"/>
  <c r="I135" i="14"/>
  <c r="N134" i="14"/>
  <c r="J134" i="14"/>
  <c r="I134" i="14"/>
  <c r="N133" i="14"/>
  <c r="J133" i="14"/>
  <c r="I133" i="14"/>
  <c r="N132" i="14"/>
  <c r="J132" i="14"/>
  <c r="I132" i="14"/>
  <c r="N131" i="14"/>
  <c r="J131" i="14"/>
  <c r="I131" i="14"/>
  <c r="N130" i="14"/>
  <c r="N129" i="14"/>
  <c r="M129" i="14"/>
  <c r="L129" i="14"/>
  <c r="K129" i="14"/>
  <c r="J129" i="14"/>
  <c r="I129" i="14"/>
  <c r="N128" i="14"/>
  <c r="J128" i="14"/>
  <c r="I128" i="14"/>
  <c r="N127" i="14"/>
  <c r="J127" i="14"/>
  <c r="I127" i="14"/>
  <c r="N126" i="14"/>
  <c r="J126" i="14"/>
  <c r="I126" i="14"/>
  <c r="N125" i="14"/>
  <c r="J125" i="14"/>
  <c r="I125" i="14"/>
  <c r="N124" i="14"/>
  <c r="J124" i="14"/>
  <c r="I124" i="14"/>
  <c r="N123" i="14"/>
  <c r="J123" i="14"/>
  <c r="I123" i="14"/>
  <c r="N123" i="5"/>
  <c r="N122" i="14"/>
  <c r="M122" i="14"/>
  <c r="N121" i="14"/>
  <c r="M121" i="14"/>
  <c r="L121" i="14"/>
  <c r="K121" i="14"/>
  <c r="J121" i="14"/>
  <c r="I121" i="14"/>
  <c r="N120" i="14"/>
  <c r="J120" i="14"/>
  <c r="I120" i="14"/>
  <c r="N119" i="14"/>
  <c r="M119" i="14"/>
  <c r="L119" i="14"/>
  <c r="K119" i="14"/>
  <c r="J119" i="14"/>
  <c r="I119" i="14"/>
  <c r="N119" i="5"/>
  <c r="N118" i="14"/>
  <c r="M118" i="14"/>
  <c r="L118" i="14"/>
  <c r="K118" i="14"/>
  <c r="J118" i="14"/>
  <c r="I118" i="14"/>
  <c r="N117" i="14"/>
  <c r="J117" i="14"/>
  <c r="I117" i="14"/>
  <c r="N116" i="14"/>
  <c r="J116" i="14"/>
  <c r="I116" i="14"/>
  <c r="N116" i="3"/>
  <c r="N115" i="14"/>
  <c r="J115" i="14"/>
  <c r="I115" i="14"/>
  <c r="N115" i="5"/>
  <c r="N114" i="14"/>
  <c r="N113" i="14"/>
  <c r="M113" i="14"/>
  <c r="L113" i="14"/>
  <c r="K113" i="14"/>
  <c r="J113" i="14"/>
  <c r="I113" i="14"/>
  <c r="N112" i="14"/>
  <c r="M112" i="14"/>
  <c r="L112" i="14"/>
  <c r="K112" i="14"/>
  <c r="J112" i="14"/>
  <c r="I112" i="14"/>
  <c r="N111" i="14"/>
  <c r="M111" i="14"/>
  <c r="L111" i="14"/>
  <c r="K111" i="14"/>
  <c r="J111" i="14"/>
  <c r="I111" i="14"/>
  <c r="N110" i="14"/>
  <c r="M110" i="14"/>
  <c r="L110" i="14"/>
  <c r="K110" i="14"/>
  <c r="J110" i="14"/>
  <c r="I110" i="14"/>
  <c r="N109" i="14"/>
  <c r="J109" i="14"/>
  <c r="I109" i="14"/>
  <c r="N108" i="14"/>
  <c r="J108" i="14"/>
  <c r="I108" i="14"/>
  <c r="N107" i="14"/>
  <c r="M107" i="14"/>
  <c r="L107" i="14"/>
  <c r="K107" i="14"/>
  <c r="J107" i="14"/>
  <c r="I107" i="14"/>
  <c r="N106" i="14"/>
  <c r="N105" i="14"/>
  <c r="M105" i="14"/>
  <c r="L105" i="14"/>
  <c r="K105" i="14"/>
  <c r="J105" i="14"/>
  <c r="I105" i="14"/>
  <c r="N104" i="14"/>
  <c r="M104" i="14"/>
  <c r="L104" i="14"/>
  <c r="K104" i="14"/>
  <c r="J104" i="14"/>
  <c r="I104" i="14"/>
  <c r="N103" i="14"/>
  <c r="J103" i="14"/>
  <c r="I103" i="14"/>
  <c r="N102" i="14"/>
  <c r="J102" i="14"/>
  <c r="I102" i="14"/>
  <c r="N101" i="14"/>
  <c r="J101" i="14"/>
  <c r="I101" i="14"/>
  <c r="N100" i="14"/>
  <c r="J100" i="14"/>
  <c r="I100" i="14"/>
  <c r="N100" i="3"/>
  <c r="N99" i="14"/>
  <c r="J99" i="14"/>
  <c r="I99" i="14"/>
  <c r="N99" i="5"/>
  <c r="N98" i="14"/>
  <c r="N97" i="14"/>
  <c r="M97" i="14"/>
  <c r="L97" i="14"/>
  <c r="K97" i="14"/>
  <c r="J97" i="14"/>
  <c r="I97" i="14"/>
  <c r="N96" i="14"/>
  <c r="M96" i="14"/>
  <c r="L96" i="14"/>
  <c r="K96" i="14"/>
  <c r="J96" i="14"/>
  <c r="I96" i="14"/>
  <c r="N95" i="14"/>
  <c r="M95" i="14"/>
  <c r="L95" i="14"/>
  <c r="K95" i="14"/>
  <c r="J95" i="14"/>
  <c r="I95" i="14"/>
  <c r="N95" i="5"/>
  <c r="N94" i="14"/>
  <c r="M94" i="14"/>
  <c r="L94" i="14"/>
  <c r="K94" i="14"/>
  <c r="J94" i="14"/>
  <c r="I94" i="14"/>
  <c r="N93" i="14"/>
  <c r="M93" i="14"/>
  <c r="L93" i="14"/>
  <c r="K93" i="14"/>
  <c r="J93" i="14"/>
  <c r="I93" i="14"/>
  <c r="N92" i="14"/>
  <c r="J92" i="14"/>
  <c r="I92" i="14"/>
  <c r="N91" i="14"/>
  <c r="J91" i="14"/>
  <c r="I91" i="14"/>
  <c r="N90" i="14"/>
  <c r="N89" i="14"/>
  <c r="M89" i="14"/>
  <c r="L89" i="14"/>
  <c r="K89" i="14"/>
  <c r="J89" i="14"/>
  <c r="I89" i="14"/>
  <c r="N88" i="14"/>
  <c r="M88" i="14"/>
  <c r="L88" i="14"/>
  <c r="K88" i="14"/>
  <c r="J88" i="14"/>
  <c r="I88" i="14"/>
  <c r="N87" i="14"/>
  <c r="M87" i="14"/>
  <c r="L87" i="14"/>
  <c r="K87" i="14"/>
  <c r="J87" i="14"/>
  <c r="I87" i="14"/>
  <c r="N86" i="14"/>
  <c r="M86" i="14"/>
  <c r="L86" i="14"/>
  <c r="K86" i="14"/>
  <c r="J86" i="14"/>
  <c r="I86" i="14"/>
  <c r="N85" i="14"/>
  <c r="M85" i="14"/>
  <c r="L85" i="14"/>
  <c r="K85" i="14"/>
  <c r="J85" i="14"/>
  <c r="I85" i="14"/>
  <c r="N84" i="14"/>
  <c r="J84" i="14"/>
  <c r="I84" i="14"/>
  <c r="N83" i="14"/>
  <c r="J83" i="14"/>
  <c r="I83" i="14"/>
  <c r="N82" i="14"/>
  <c r="N81" i="14"/>
  <c r="M81" i="14"/>
  <c r="L81" i="14"/>
  <c r="K81" i="14"/>
  <c r="J81" i="14"/>
  <c r="I81" i="14"/>
  <c r="N80" i="14"/>
  <c r="M80" i="14"/>
  <c r="L80" i="14"/>
  <c r="K80" i="14"/>
  <c r="J80" i="14"/>
  <c r="I80" i="14"/>
  <c r="N79" i="14"/>
  <c r="M79" i="14"/>
  <c r="L79" i="14"/>
  <c r="K79" i="14"/>
  <c r="J79" i="14"/>
  <c r="I79" i="14"/>
  <c r="N79" i="5"/>
  <c r="N78" i="14"/>
  <c r="M78" i="14"/>
  <c r="L78" i="14"/>
  <c r="K78" i="14"/>
  <c r="J78" i="14"/>
  <c r="I78" i="14"/>
  <c r="N77" i="14"/>
  <c r="J77" i="14"/>
  <c r="I77" i="14"/>
  <c r="N76" i="14"/>
  <c r="M76" i="14"/>
  <c r="L76" i="14"/>
  <c r="K76" i="14"/>
  <c r="J76" i="14"/>
  <c r="I76" i="14"/>
  <c r="N75" i="14"/>
  <c r="J75" i="14"/>
  <c r="I75" i="14"/>
  <c r="N74" i="14"/>
  <c r="N73" i="14"/>
  <c r="M73" i="14"/>
  <c r="L73" i="14"/>
  <c r="K73" i="14"/>
  <c r="J73" i="14"/>
  <c r="I73" i="14"/>
  <c r="N72" i="14"/>
  <c r="M72" i="14"/>
  <c r="L72" i="14"/>
  <c r="K72" i="14"/>
  <c r="J72" i="14"/>
  <c r="I72" i="14"/>
  <c r="N71" i="14"/>
  <c r="M71" i="14"/>
  <c r="L71" i="14"/>
  <c r="K71" i="14"/>
  <c r="J71" i="14"/>
  <c r="I71" i="14"/>
  <c r="N70" i="14"/>
  <c r="M70" i="14"/>
  <c r="L70" i="14"/>
  <c r="K70" i="14"/>
  <c r="J70" i="14"/>
  <c r="I70" i="14"/>
  <c r="N69" i="14"/>
  <c r="M69" i="14"/>
  <c r="L69" i="14"/>
  <c r="K69" i="14"/>
  <c r="J69" i="14"/>
  <c r="I69" i="14"/>
  <c r="N68" i="14"/>
  <c r="M68" i="14"/>
  <c r="L68" i="14"/>
  <c r="K68" i="14"/>
  <c r="J68" i="14"/>
  <c r="I68" i="14"/>
  <c r="N67" i="14"/>
  <c r="J67" i="14"/>
  <c r="I67" i="14"/>
  <c r="N66" i="14"/>
  <c r="N65" i="14"/>
  <c r="M65" i="14"/>
  <c r="L65" i="14"/>
  <c r="K65" i="14"/>
  <c r="J65" i="14"/>
  <c r="I65" i="14"/>
  <c r="N64" i="14"/>
  <c r="M64" i="14"/>
  <c r="L64" i="14"/>
  <c r="K64" i="14"/>
  <c r="J64" i="14"/>
  <c r="I64" i="14"/>
  <c r="N63" i="14"/>
  <c r="M63" i="14"/>
  <c r="L63" i="14"/>
  <c r="K63" i="14"/>
  <c r="J63" i="14"/>
  <c r="I63" i="14"/>
  <c r="N62" i="14"/>
  <c r="M62" i="14"/>
  <c r="L62" i="14"/>
  <c r="K62" i="14"/>
  <c r="J62" i="14"/>
  <c r="I62" i="14"/>
  <c r="N61" i="14"/>
  <c r="M61" i="14"/>
  <c r="L61" i="14"/>
  <c r="K61" i="14"/>
  <c r="J61" i="14"/>
  <c r="I61" i="14"/>
  <c r="N60" i="14"/>
  <c r="M60" i="14"/>
  <c r="L60" i="14"/>
  <c r="K60" i="14"/>
  <c r="J60" i="14"/>
  <c r="I60" i="14"/>
  <c r="N59" i="14"/>
  <c r="J59" i="14"/>
  <c r="I59" i="14"/>
  <c r="N59" i="5"/>
  <c r="N58" i="14"/>
  <c r="N57" i="14"/>
  <c r="M57" i="14"/>
  <c r="L57" i="14"/>
  <c r="K57" i="14"/>
  <c r="J57" i="14"/>
  <c r="I57" i="14"/>
  <c r="N56" i="14"/>
  <c r="M56" i="14"/>
  <c r="L56" i="14"/>
  <c r="K56" i="14"/>
  <c r="J56" i="14"/>
  <c r="I56" i="14"/>
  <c r="N55" i="14"/>
  <c r="M55" i="14"/>
  <c r="L55" i="14"/>
  <c r="K55" i="14"/>
  <c r="J55" i="14"/>
  <c r="I55" i="14"/>
  <c r="N55" i="5"/>
  <c r="N54" i="14"/>
  <c r="M54" i="14"/>
  <c r="L54" i="14"/>
  <c r="K54" i="14"/>
  <c r="J54" i="14"/>
  <c r="I54" i="14"/>
  <c r="N53" i="14"/>
  <c r="M53" i="14"/>
  <c r="L53" i="14"/>
  <c r="K53" i="14"/>
  <c r="J53" i="14"/>
  <c r="I53" i="14"/>
  <c r="N52" i="14"/>
  <c r="J52" i="14"/>
  <c r="I52" i="14"/>
  <c r="N52" i="3"/>
  <c r="N51" i="14"/>
  <c r="M51" i="14"/>
  <c r="L51" i="14"/>
  <c r="K51" i="14"/>
  <c r="J51" i="14"/>
  <c r="I51" i="14"/>
  <c r="N51" i="5"/>
  <c r="N50" i="14"/>
  <c r="N49" i="14"/>
  <c r="M49" i="14"/>
  <c r="L49" i="14"/>
  <c r="K49" i="14"/>
  <c r="J49" i="14"/>
  <c r="I49" i="14"/>
  <c r="N48" i="14"/>
  <c r="M48" i="14"/>
  <c r="L48" i="14"/>
  <c r="K48" i="14"/>
  <c r="J48" i="14"/>
  <c r="I48" i="14"/>
  <c r="N47" i="14"/>
  <c r="M47" i="14"/>
  <c r="L47" i="14"/>
  <c r="K47" i="14"/>
  <c r="J47" i="14"/>
  <c r="I47" i="14"/>
  <c r="N46" i="14"/>
  <c r="M46" i="14"/>
  <c r="L46" i="14"/>
  <c r="K46" i="14"/>
  <c r="J46" i="14"/>
  <c r="I46" i="14"/>
  <c r="N45" i="14"/>
  <c r="M45" i="14"/>
  <c r="L45" i="14"/>
  <c r="K45" i="14"/>
  <c r="J45" i="14"/>
  <c r="I45" i="14"/>
  <c r="N44" i="14"/>
  <c r="M44" i="14"/>
  <c r="L44" i="14"/>
  <c r="K44" i="14"/>
  <c r="J44" i="14"/>
  <c r="I44" i="14"/>
  <c r="N43" i="14"/>
  <c r="M43" i="14"/>
  <c r="L43" i="14"/>
  <c r="K43" i="14"/>
  <c r="J43" i="14"/>
  <c r="I43" i="14"/>
  <c r="N42" i="14"/>
  <c r="N41" i="14"/>
  <c r="M41" i="14"/>
  <c r="L41" i="14"/>
  <c r="K41" i="14"/>
  <c r="J41" i="14"/>
  <c r="I41" i="14"/>
  <c r="N40" i="14"/>
  <c r="M40" i="14"/>
  <c r="L40" i="14"/>
  <c r="K40" i="14"/>
  <c r="J40" i="14"/>
  <c r="I40" i="14"/>
  <c r="N39" i="14"/>
  <c r="M39" i="14"/>
  <c r="L39" i="14"/>
  <c r="K39" i="14"/>
  <c r="J39" i="14"/>
  <c r="I39" i="14"/>
  <c r="N38" i="14"/>
  <c r="M38" i="14"/>
  <c r="L38" i="14"/>
  <c r="K38" i="14"/>
  <c r="J38" i="14"/>
  <c r="I38" i="14"/>
  <c r="N37" i="14"/>
  <c r="M37" i="14"/>
  <c r="L37" i="14"/>
  <c r="K37" i="14"/>
  <c r="J37" i="14"/>
  <c r="I37" i="14"/>
  <c r="N36" i="14"/>
  <c r="M36" i="14"/>
  <c r="L36" i="14"/>
  <c r="K36" i="14"/>
  <c r="J36" i="14"/>
  <c r="I36" i="14"/>
  <c r="N36" i="3"/>
  <c r="N35" i="14"/>
  <c r="M35" i="14"/>
  <c r="L35" i="14"/>
  <c r="K35" i="14"/>
  <c r="J35" i="14"/>
  <c r="I35" i="14"/>
  <c r="N34" i="14"/>
  <c r="N33" i="14"/>
  <c r="M33" i="14"/>
  <c r="L33" i="14"/>
  <c r="K33" i="14"/>
  <c r="J33" i="14"/>
  <c r="I33" i="14"/>
  <c r="N32" i="14"/>
  <c r="M32" i="14"/>
  <c r="L32" i="14"/>
  <c r="K32" i="14"/>
  <c r="J32" i="14"/>
  <c r="I32" i="14"/>
  <c r="N31" i="14"/>
  <c r="M31" i="14"/>
  <c r="L31" i="14"/>
  <c r="K31" i="14"/>
  <c r="J31" i="14"/>
  <c r="I31" i="14"/>
  <c r="N30" i="14"/>
  <c r="M30" i="14"/>
  <c r="L30" i="14"/>
  <c r="K30" i="14"/>
  <c r="J30" i="14"/>
  <c r="I30" i="14"/>
  <c r="N29" i="14"/>
  <c r="M29" i="14"/>
  <c r="L29" i="14"/>
  <c r="K29" i="14"/>
  <c r="J29" i="14"/>
  <c r="I29" i="14"/>
  <c r="N28" i="14"/>
  <c r="M28" i="14"/>
  <c r="L28" i="14"/>
  <c r="K28" i="14"/>
  <c r="J28" i="14"/>
  <c r="I28" i="14"/>
  <c r="N27" i="14"/>
  <c r="J27" i="14"/>
  <c r="I27" i="14"/>
  <c r="N26" i="14"/>
  <c r="L26" i="14"/>
  <c r="N25" i="14"/>
  <c r="M25" i="14"/>
  <c r="L25" i="14"/>
  <c r="K25" i="14"/>
  <c r="J25" i="14"/>
  <c r="I25" i="14"/>
  <c r="N24" i="14"/>
  <c r="M24" i="14"/>
  <c r="L24" i="14"/>
  <c r="K24" i="14"/>
  <c r="J24" i="14"/>
  <c r="I24" i="14"/>
  <c r="N23" i="14"/>
  <c r="M23" i="14"/>
  <c r="L23" i="14"/>
  <c r="K23" i="14"/>
  <c r="J23" i="14"/>
  <c r="I23" i="14"/>
  <c r="N22" i="14"/>
  <c r="M22" i="14"/>
  <c r="L22" i="14"/>
  <c r="K22" i="14"/>
  <c r="J22" i="14"/>
  <c r="I22" i="14"/>
  <c r="N21" i="14"/>
  <c r="M21" i="14"/>
  <c r="L21" i="14"/>
  <c r="K21" i="14"/>
  <c r="J21" i="14"/>
  <c r="I21" i="14"/>
  <c r="N20" i="14"/>
  <c r="M20" i="14"/>
  <c r="L20" i="14"/>
  <c r="K20" i="14"/>
  <c r="J20" i="14"/>
  <c r="I20" i="14"/>
  <c r="N19" i="14"/>
  <c r="M19" i="14"/>
  <c r="L19" i="14"/>
  <c r="K19" i="14"/>
  <c r="J19" i="14"/>
  <c r="I19" i="14"/>
  <c r="N18" i="14"/>
  <c r="N17" i="14"/>
  <c r="M17" i="14"/>
  <c r="L17" i="14"/>
  <c r="K17" i="14"/>
  <c r="J17" i="14"/>
  <c r="I17" i="14"/>
  <c r="N16" i="14"/>
  <c r="M16" i="14"/>
  <c r="L16" i="14"/>
  <c r="K16" i="14"/>
  <c r="J16" i="14"/>
  <c r="I16" i="14"/>
  <c r="N15" i="14"/>
  <c r="M15" i="14"/>
  <c r="L15" i="14"/>
  <c r="K15" i="14"/>
  <c r="J15" i="14"/>
  <c r="I15" i="14"/>
  <c r="N14" i="14"/>
  <c r="M14" i="14"/>
  <c r="L14" i="14"/>
  <c r="K14" i="14"/>
  <c r="J14" i="14"/>
  <c r="I14" i="14"/>
  <c r="N13" i="14"/>
  <c r="M13" i="14"/>
  <c r="L13" i="14"/>
  <c r="K13" i="14"/>
  <c r="J13" i="14"/>
  <c r="I13" i="14"/>
  <c r="N12" i="14"/>
  <c r="M12" i="14"/>
  <c r="L12" i="14"/>
  <c r="K12" i="14"/>
  <c r="J12" i="14"/>
  <c r="I12" i="14"/>
  <c r="N11" i="14"/>
  <c r="M11" i="14"/>
  <c r="L11" i="14"/>
  <c r="K11" i="14"/>
  <c r="J11" i="14"/>
  <c r="I11" i="14"/>
  <c r="N10" i="14"/>
  <c r="N9" i="14"/>
  <c r="M9" i="14"/>
  <c r="L9" i="14"/>
  <c r="K9" i="14"/>
  <c r="J9" i="14"/>
  <c r="I9" i="14"/>
  <c r="N8" i="14"/>
  <c r="M8" i="14"/>
  <c r="L8" i="14"/>
  <c r="K8" i="14"/>
  <c r="J8" i="14"/>
  <c r="I8" i="14"/>
  <c r="N7" i="14"/>
  <c r="M7" i="14"/>
  <c r="L7" i="14"/>
  <c r="K7" i="14"/>
  <c r="J7" i="14"/>
  <c r="I7" i="14"/>
  <c r="N6" i="14"/>
  <c r="M6" i="14"/>
  <c r="L6" i="14"/>
  <c r="K6" i="14"/>
  <c r="J6" i="14"/>
  <c r="I6" i="14"/>
  <c r="N5" i="14"/>
  <c r="M5" i="14"/>
  <c r="L5" i="14"/>
  <c r="K5" i="14"/>
  <c r="J5" i="14"/>
  <c r="I5" i="14"/>
  <c r="N4" i="14"/>
  <c r="M4" i="14"/>
  <c r="L4" i="14"/>
  <c r="K4" i="14"/>
  <c r="J4" i="14"/>
  <c r="I4" i="14"/>
  <c r="N3" i="14"/>
  <c r="M3" i="14"/>
  <c r="L3" i="14"/>
  <c r="K3" i="14"/>
  <c r="J3" i="14"/>
  <c r="I3" i="14"/>
  <c r="F278" i="14"/>
  <c r="F279" i="14"/>
  <c r="F280" i="14"/>
  <c r="F281" i="14"/>
  <c r="F306" i="14" s="1"/>
  <c r="F282" i="14"/>
  <c r="F283" i="14"/>
  <c r="F284" i="14"/>
  <c r="F285" i="14"/>
  <c r="F310" i="14" s="1"/>
  <c r="F286" i="14"/>
  <c r="F287" i="14"/>
  <c r="F312" i="14" s="1"/>
  <c r="F288" i="14"/>
  <c r="F289" i="14"/>
  <c r="F314" i="14" s="1"/>
  <c r="F290" i="14"/>
  <c r="F291" i="14"/>
  <c r="F292" i="14"/>
  <c r="F293" i="14"/>
  <c r="F318" i="14" s="1"/>
  <c r="F294" i="14"/>
  <c r="F295" i="14"/>
  <c r="F320" i="14" s="1"/>
  <c r="F296" i="14"/>
  <c r="F297" i="14"/>
  <c r="F322" i="14" s="1"/>
  <c r="F298" i="14"/>
  <c r="F299" i="14"/>
  <c r="F300" i="14"/>
  <c r="F301" i="14"/>
  <c r="F326" i="14" s="1"/>
  <c r="F303" i="14"/>
  <c r="F304" i="14"/>
  <c r="F305" i="14"/>
  <c r="F307" i="14"/>
  <c r="F308" i="14"/>
  <c r="F309" i="14"/>
  <c r="F311" i="14"/>
  <c r="F313" i="14"/>
  <c r="F315" i="14"/>
  <c r="F316" i="14"/>
  <c r="F317" i="14"/>
  <c r="F319" i="14"/>
  <c r="F321" i="14"/>
  <c r="F323" i="14"/>
  <c r="F324" i="14"/>
  <c r="F325" i="14"/>
  <c r="C321" i="14"/>
  <c r="C322" i="14"/>
  <c r="C323" i="14"/>
  <c r="C324" i="14"/>
  <c r="C325" i="14"/>
  <c r="C326" i="14"/>
  <c r="F28" i="14"/>
  <c r="F29" i="14"/>
  <c r="F30" i="14"/>
  <c r="F31" i="14"/>
  <c r="F32" i="14"/>
  <c r="F33" i="14"/>
  <c r="F58" i="14" s="1"/>
  <c r="F83" i="14" s="1"/>
  <c r="F108" i="14" s="1"/>
  <c r="F133" i="14" s="1"/>
  <c r="F158" i="14" s="1"/>
  <c r="F183" i="14" s="1"/>
  <c r="F208" i="14" s="1"/>
  <c r="F233" i="14" s="1"/>
  <c r="F34" i="14"/>
  <c r="F59" i="14" s="1"/>
  <c r="F84" i="14" s="1"/>
  <c r="F109" i="14" s="1"/>
  <c r="F134" i="14" s="1"/>
  <c r="F159" i="14" s="1"/>
  <c r="F184" i="14" s="1"/>
  <c r="F209" i="14" s="1"/>
  <c r="F234" i="14" s="1"/>
  <c r="F35" i="14"/>
  <c r="F36" i="14"/>
  <c r="F37" i="14"/>
  <c r="F38" i="14"/>
  <c r="F39" i="14"/>
  <c r="F40" i="14"/>
  <c r="F41" i="14"/>
  <c r="F66" i="14" s="1"/>
  <c r="F91" i="14" s="1"/>
  <c r="F116" i="14" s="1"/>
  <c r="F141" i="14" s="1"/>
  <c r="F166" i="14" s="1"/>
  <c r="F191" i="14" s="1"/>
  <c r="F216" i="14" s="1"/>
  <c r="F241" i="14" s="1"/>
  <c r="F42" i="14"/>
  <c r="F67" i="14" s="1"/>
  <c r="F92" i="14" s="1"/>
  <c r="F117" i="14" s="1"/>
  <c r="F142" i="14" s="1"/>
  <c r="F167" i="14" s="1"/>
  <c r="F192" i="14" s="1"/>
  <c r="F217" i="14" s="1"/>
  <c r="F242" i="14" s="1"/>
  <c r="F43" i="14"/>
  <c r="F44" i="14"/>
  <c r="F45" i="14"/>
  <c r="F46" i="14"/>
  <c r="F71" i="14" s="1"/>
  <c r="F96" i="14" s="1"/>
  <c r="F121" i="14" s="1"/>
  <c r="F146" i="14" s="1"/>
  <c r="F171" i="14" s="1"/>
  <c r="F196" i="14" s="1"/>
  <c r="F221" i="14" s="1"/>
  <c r="F246" i="14" s="1"/>
  <c r="F47" i="14"/>
  <c r="F48" i="14"/>
  <c r="F49" i="14"/>
  <c r="F74" i="14" s="1"/>
  <c r="F99" i="14" s="1"/>
  <c r="F124" i="14" s="1"/>
  <c r="F149" i="14" s="1"/>
  <c r="F174" i="14" s="1"/>
  <c r="F199" i="14" s="1"/>
  <c r="F224" i="14" s="1"/>
  <c r="F249" i="14" s="1"/>
  <c r="F50" i="14"/>
  <c r="F75" i="14" s="1"/>
  <c r="F100" i="14" s="1"/>
  <c r="F125" i="14" s="1"/>
  <c r="F150" i="14" s="1"/>
  <c r="F175" i="14" s="1"/>
  <c r="F200" i="14" s="1"/>
  <c r="F225" i="14" s="1"/>
  <c r="F250" i="14" s="1"/>
  <c r="F51" i="14"/>
  <c r="F53" i="14"/>
  <c r="F54" i="14"/>
  <c r="F79" i="14" s="1"/>
  <c r="F104" i="14" s="1"/>
  <c r="F129" i="14" s="1"/>
  <c r="F154" i="14" s="1"/>
  <c r="F179" i="14" s="1"/>
  <c r="F204" i="14" s="1"/>
  <c r="F229" i="14" s="1"/>
  <c r="F55" i="14"/>
  <c r="F56" i="14"/>
  <c r="F57" i="14"/>
  <c r="F82" i="14" s="1"/>
  <c r="F107" i="14" s="1"/>
  <c r="F132" i="14" s="1"/>
  <c r="F157" i="14" s="1"/>
  <c r="F182" i="14" s="1"/>
  <c r="F207" i="14" s="1"/>
  <c r="F232" i="14" s="1"/>
  <c r="F60" i="14"/>
  <c r="F61" i="14"/>
  <c r="F62" i="14"/>
  <c r="F87" i="14" s="1"/>
  <c r="F112" i="14" s="1"/>
  <c r="F137" i="14" s="1"/>
  <c r="F162" i="14" s="1"/>
  <c r="F187" i="14" s="1"/>
  <c r="F212" i="14" s="1"/>
  <c r="F237" i="14" s="1"/>
  <c r="F63" i="14"/>
  <c r="F64" i="14"/>
  <c r="F65" i="14"/>
  <c r="F90" i="14" s="1"/>
  <c r="F115" i="14" s="1"/>
  <c r="F140" i="14" s="1"/>
  <c r="F165" i="14" s="1"/>
  <c r="F190" i="14" s="1"/>
  <c r="F215" i="14" s="1"/>
  <c r="F240" i="14" s="1"/>
  <c r="F68" i="14"/>
  <c r="F69" i="14"/>
  <c r="F70" i="14"/>
  <c r="F95" i="14" s="1"/>
  <c r="F120" i="14" s="1"/>
  <c r="F145" i="14" s="1"/>
  <c r="F170" i="14" s="1"/>
  <c r="F195" i="14" s="1"/>
  <c r="F220" i="14" s="1"/>
  <c r="F245" i="14" s="1"/>
  <c r="F72" i="14"/>
  <c r="F73" i="14"/>
  <c r="F98" i="14" s="1"/>
  <c r="F123" i="14" s="1"/>
  <c r="F148" i="14" s="1"/>
  <c r="F173" i="14" s="1"/>
  <c r="F198" i="14" s="1"/>
  <c r="F223" i="14" s="1"/>
  <c r="F248" i="14" s="1"/>
  <c r="F76" i="14"/>
  <c r="F78" i="14"/>
  <c r="F103" i="14" s="1"/>
  <c r="F128" i="14" s="1"/>
  <c r="F153" i="14" s="1"/>
  <c r="F178" i="14" s="1"/>
  <c r="F203" i="14" s="1"/>
  <c r="F228" i="14" s="1"/>
  <c r="F80" i="14"/>
  <c r="F81" i="14"/>
  <c r="F106" i="14" s="1"/>
  <c r="F131" i="14" s="1"/>
  <c r="F156" i="14" s="1"/>
  <c r="F181" i="14" s="1"/>
  <c r="F206" i="14" s="1"/>
  <c r="F231" i="14" s="1"/>
  <c r="F85" i="14"/>
  <c r="F86" i="14"/>
  <c r="F111" i="14" s="1"/>
  <c r="F136" i="14" s="1"/>
  <c r="F161" i="14" s="1"/>
  <c r="F186" i="14" s="1"/>
  <c r="F211" i="14" s="1"/>
  <c r="F236" i="14" s="1"/>
  <c r="F88" i="14"/>
  <c r="F89" i="14"/>
  <c r="F114" i="14" s="1"/>
  <c r="F139" i="14" s="1"/>
  <c r="F164" i="14" s="1"/>
  <c r="F189" i="14" s="1"/>
  <c r="F214" i="14" s="1"/>
  <c r="F239" i="14" s="1"/>
  <c r="F93" i="14"/>
  <c r="F94" i="14"/>
  <c r="F119" i="14" s="1"/>
  <c r="F144" i="14" s="1"/>
  <c r="F169" i="14" s="1"/>
  <c r="F194" i="14" s="1"/>
  <c r="F219" i="14" s="1"/>
  <c r="F244" i="14" s="1"/>
  <c r="F97" i="14"/>
  <c r="F122" i="14" s="1"/>
  <c r="F147" i="14" s="1"/>
  <c r="F172" i="14" s="1"/>
  <c r="F197" i="14" s="1"/>
  <c r="F222" i="14" s="1"/>
  <c r="F247" i="14" s="1"/>
  <c r="F101" i="14"/>
  <c r="F105" i="14"/>
  <c r="F130" i="14" s="1"/>
  <c r="F155" i="14" s="1"/>
  <c r="F180" i="14" s="1"/>
  <c r="F205" i="14" s="1"/>
  <c r="F230" i="14" s="1"/>
  <c r="F110" i="14"/>
  <c r="F135" i="14" s="1"/>
  <c r="F160" i="14" s="1"/>
  <c r="F185" i="14" s="1"/>
  <c r="F210" i="14" s="1"/>
  <c r="F235" i="14" s="1"/>
  <c r="F113" i="14"/>
  <c r="F138" i="14" s="1"/>
  <c r="F163" i="14" s="1"/>
  <c r="F188" i="14" s="1"/>
  <c r="F213" i="14" s="1"/>
  <c r="F238" i="14" s="1"/>
  <c r="F118" i="14"/>
  <c r="F143" i="14" s="1"/>
  <c r="F168" i="14" s="1"/>
  <c r="F193" i="14" s="1"/>
  <c r="F218" i="14" s="1"/>
  <c r="F243" i="14" s="1"/>
  <c r="F126" i="14"/>
  <c r="F151" i="14" s="1"/>
  <c r="F176" i="14" s="1"/>
  <c r="F201" i="14" s="1"/>
  <c r="F226" i="14" s="1"/>
  <c r="F251" i="14" s="1"/>
  <c r="C228" i="14"/>
  <c r="C229" i="14"/>
  <c r="C230" i="14"/>
  <c r="C255" i="14" s="1"/>
  <c r="C280" i="14" s="1"/>
  <c r="C231" i="14"/>
  <c r="C232" i="14"/>
  <c r="C233" i="14"/>
  <c r="C258" i="14" s="1"/>
  <c r="C283" i="14" s="1"/>
  <c r="C234" i="14"/>
  <c r="C259" i="14" s="1"/>
  <c r="C284" i="14" s="1"/>
  <c r="C235" i="14"/>
  <c r="C236" i="14"/>
  <c r="C237" i="14"/>
  <c r="C238" i="14"/>
  <c r="C263" i="14" s="1"/>
  <c r="C288" i="14" s="1"/>
  <c r="C239" i="14"/>
  <c r="C240" i="14"/>
  <c r="C241" i="14"/>
  <c r="C266" i="14" s="1"/>
  <c r="C291" i="14" s="1"/>
  <c r="C242" i="14"/>
  <c r="C267" i="14" s="1"/>
  <c r="C292" i="14" s="1"/>
  <c r="C243" i="14"/>
  <c r="C244" i="14"/>
  <c r="C245" i="14"/>
  <c r="C246" i="14"/>
  <c r="C271" i="14" s="1"/>
  <c r="C296" i="14" s="1"/>
  <c r="C247" i="14"/>
  <c r="C248" i="14"/>
  <c r="C249" i="14"/>
  <c r="C274" i="14" s="1"/>
  <c r="C299" i="14" s="1"/>
  <c r="C250" i="14"/>
  <c r="C275" i="14" s="1"/>
  <c r="C300" i="14" s="1"/>
  <c r="C251" i="14"/>
  <c r="C252" i="14"/>
  <c r="C253" i="14"/>
  <c r="C254" i="14"/>
  <c r="C279" i="14" s="1"/>
  <c r="C256" i="14"/>
  <c r="C257" i="14"/>
  <c r="C282" i="14" s="1"/>
  <c r="C260" i="14"/>
  <c r="C261" i="14"/>
  <c r="C262" i="14"/>
  <c r="C287" i="14" s="1"/>
  <c r="C264" i="14"/>
  <c r="C265" i="14"/>
  <c r="C290" i="14" s="1"/>
  <c r="C268" i="14"/>
  <c r="C269" i="14"/>
  <c r="C270" i="14"/>
  <c r="C295" i="14" s="1"/>
  <c r="C272" i="14"/>
  <c r="C273" i="14"/>
  <c r="C298" i="14" s="1"/>
  <c r="C276" i="14"/>
  <c r="C277" i="14"/>
  <c r="C278" i="14"/>
  <c r="C303" i="14" s="1"/>
  <c r="C281" i="14"/>
  <c r="C306" i="14" s="1"/>
  <c r="C285" i="14"/>
  <c r="C286" i="14"/>
  <c r="C289" i="14"/>
  <c r="C314" i="14" s="1"/>
  <c r="C293" i="14"/>
  <c r="C294" i="14"/>
  <c r="C319" i="14" s="1"/>
  <c r="C297" i="14"/>
  <c r="C301" i="14"/>
  <c r="C302" i="14"/>
  <c r="C310" i="14"/>
  <c r="C318" i="14"/>
  <c r="C28" i="14"/>
  <c r="C29" i="14"/>
  <c r="C30" i="14"/>
  <c r="C31" i="14"/>
  <c r="C32" i="14"/>
  <c r="C33" i="14"/>
  <c r="C34" i="14"/>
  <c r="C35" i="14"/>
  <c r="C60" i="14" s="1"/>
  <c r="C36" i="14"/>
  <c r="C37" i="14"/>
  <c r="C38" i="14"/>
  <c r="C39" i="14"/>
  <c r="C40" i="14"/>
  <c r="C41" i="14"/>
  <c r="C42" i="14"/>
  <c r="C43" i="14"/>
  <c r="C68" i="14" s="1"/>
  <c r="C44" i="14"/>
  <c r="C45" i="14"/>
  <c r="C46" i="14"/>
  <c r="C47" i="14"/>
  <c r="C48" i="14"/>
  <c r="C49" i="14"/>
  <c r="C74" i="14" s="1"/>
  <c r="C50" i="14"/>
  <c r="C51" i="14"/>
  <c r="C76" i="14" s="1"/>
  <c r="C52" i="14"/>
  <c r="C53" i="14"/>
  <c r="C54" i="14"/>
  <c r="C55" i="14"/>
  <c r="C56" i="14"/>
  <c r="C57" i="14"/>
  <c r="C82" i="14" s="1"/>
  <c r="C59" i="14"/>
  <c r="C84" i="14" s="1"/>
  <c r="C61" i="14"/>
  <c r="C62" i="14"/>
  <c r="C63" i="14"/>
  <c r="C64" i="14"/>
  <c r="C65" i="14"/>
  <c r="C90" i="14" s="1"/>
  <c r="C67" i="14"/>
  <c r="C92" i="14" s="1"/>
  <c r="C69" i="14"/>
  <c r="C70" i="14"/>
  <c r="C71" i="14"/>
  <c r="C72" i="14"/>
  <c r="C73" i="14"/>
  <c r="C98" i="14" s="1"/>
  <c r="C75" i="14"/>
  <c r="C100" i="14" s="1"/>
  <c r="C77" i="14"/>
  <c r="C78" i="14"/>
  <c r="C79" i="14"/>
  <c r="C80" i="14"/>
  <c r="C81" i="14"/>
  <c r="C106" i="14" s="1"/>
  <c r="C86" i="14"/>
  <c r="C87" i="14"/>
  <c r="C88" i="14"/>
  <c r="C89" i="14"/>
  <c r="C114" i="14" s="1"/>
  <c r="C94" i="14"/>
  <c r="C95" i="14"/>
  <c r="C96" i="14"/>
  <c r="C97" i="14"/>
  <c r="C122" i="14" s="1"/>
  <c r="C102" i="14"/>
  <c r="C103" i="14"/>
  <c r="C104" i="14"/>
  <c r="C105" i="14"/>
  <c r="C130" i="14" s="1"/>
  <c r="C111" i="14"/>
  <c r="C112" i="14"/>
  <c r="C113" i="14"/>
  <c r="C138" i="14" s="1"/>
  <c r="C119" i="14"/>
  <c r="C120" i="14"/>
  <c r="C121" i="14"/>
  <c r="C146" i="14" s="1"/>
  <c r="C127" i="14"/>
  <c r="C128" i="14"/>
  <c r="C129" i="14"/>
  <c r="C154" i="14" s="1"/>
  <c r="C136" i="14"/>
  <c r="C137" i="14"/>
  <c r="C162" i="14" s="1"/>
  <c r="C144" i="14"/>
  <c r="C145" i="14"/>
  <c r="C170" i="14" s="1"/>
  <c r="C152" i="14"/>
  <c r="C153" i="14"/>
  <c r="C178" i="14" s="1"/>
  <c r="C161" i="14"/>
  <c r="C186" i="14" s="1"/>
  <c r="C211" i="14" s="1"/>
  <c r="C169" i="14"/>
  <c r="C194" i="14" s="1"/>
  <c r="C177" i="14"/>
  <c r="C202" i="14" s="1"/>
  <c r="C27" i="14"/>
  <c r="L27" i="14"/>
  <c r="F27" i="14"/>
  <c r="F52" i="14" s="1"/>
  <c r="F77" i="14" s="1"/>
  <c r="F102" i="14" s="1"/>
  <c r="F127" i="14" s="1"/>
  <c r="F152" i="14" s="1"/>
  <c r="F177" i="14" s="1"/>
  <c r="F202" i="14" s="1"/>
  <c r="F227" i="14" s="1"/>
  <c r="F252" i="14" s="1"/>
  <c r="M101" i="14" l="1"/>
  <c r="L101" i="14"/>
  <c r="A101" i="14"/>
  <c r="K101" i="14"/>
  <c r="D126" i="14"/>
  <c r="D75" i="14"/>
  <c r="A50" i="14"/>
  <c r="D67" i="14"/>
  <c r="A42" i="14"/>
  <c r="K103" i="14"/>
  <c r="D163" i="14"/>
  <c r="A138" i="14"/>
  <c r="D131" i="14"/>
  <c r="A106" i="14"/>
  <c r="D59" i="14"/>
  <c r="A34" i="14"/>
  <c r="L103" i="14"/>
  <c r="D83" i="14"/>
  <c r="A58" i="14"/>
  <c r="D115" i="14"/>
  <c r="A90" i="14"/>
  <c r="A103" i="14"/>
  <c r="D128" i="14"/>
  <c r="K50" i="14"/>
  <c r="D155" i="14"/>
  <c r="A130" i="14"/>
  <c r="A129" i="14"/>
  <c r="D154" i="14"/>
  <c r="D91" i="14"/>
  <c r="A66" i="14"/>
  <c r="D172" i="14"/>
  <c r="A147" i="14"/>
  <c r="B147" i="1"/>
  <c r="A111" i="14"/>
  <c r="D136" i="14"/>
  <c r="D99" i="14"/>
  <c r="A74" i="14"/>
  <c r="A143" i="14"/>
  <c r="D168" i="14"/>
  <c r="D123" i="14"/>
  <c r="A98" i="14"/>
  <c r="D162" i="14"/>
  <c r="D139" i="14"/>
  <c r="A114" i="14"/>
  <c r="D132" i="14"/>
  <c r="A107" i="14"/>
  <c r="A144" i="14"/>
  <c r="D169" i="14"/>
  <c r="A95" i="14"/>
  <c r="D120" i="14"/>
  <c r="D146" i="14"/>
  <c r="A135" i="14"/>
  <c r="D160" i="14"/>
  <c r="K82" i="14"/>
  <c r="K90" i="14"/>
  <c r="K98" i="14"/>
  <c r="M26" i="14"/>
  <c r="L18" i="14"/>
  <c r="K34" i="14"/>
  <c r="L42" i="14"/>
  <c r="M50" i="14"/>
  <c r="L82" i="14"/>
  <c r="L90" i="14"/>
  <c r="L98" i="14"/>
  <c r="K130" i="14"/>
  <c r="K146" i="14"/>
  <c r="B162" i="2"/>
  <c r="B162" i="1"/>
  <c r="B162" i="3"/>
  <c r="A162" i="14"/>
  <c r="B162" i="5"/>
  <c r="H162" i="5" s="1"/>
  <c r="K10" i="14"/>
  <c r="M18" i="14"/>
  <c r="L34" i="14"/>
  <c r="M42" i="14"/>
  <c r="M82" i="14"/>
  <c r="M90" i="14"/>
  <c r="M98" i="14"/>
  <c r="L130" i="14"/>
  <c r="K138" i="14"/>
  <c r="B146" i="1"/>
  <c r="B146" i="2"/>
  <c r="A146" i="14"/>
  <c r="B146" i="5"/>
  <c r="B146" i="3"/>
  <c r="K18" i="14"/>
  <c r="K42" i="14"/>
  <c r="L10" i="14"/>
  <c r="M34" i="14"/>
  <c r="M130" i="14"/>
  <c r="L138" i="14"/>
  <c r="M146" i="14"/>
  <c r="K66" i="14"/>
  <c r="K74" i="14"/>
  <c r="K114" i="14"/>
  <c r="M138" i="14"/>
  <c r="B154" i="5"/>
  <c r="L50" i="14"/>
  <c r="M10" i="14"/>
  <c r="K58" i="14"/>
  <c r="L66" i="14"/>
  <c r="L74" i="14"/>
  <c r="K106" i="14"/>
  <c r="L114" i="14"/>
  <c r="K122" i="14"/>
  <c r="K162" i="14"/>
  <c r="K26" i="14"/>
  <c r="L58" i="14"/>
  <c r="M66" i="14"/>
  <c r="M74" i="14"/>
  <c r="L106" i="14"/>
  <c r="M114" i="14"/>
  <c r="L122" i="14"/>
  <c r="L162" i="14"/>
  <c r="H147" i="2"/>
  <c r="K147" i="2"/>
  <c r="I147" i="1"/>
  <c r="H147" i="1"/>
  <c r="M27" i="14"/>
  <c r="K27" i="14"/>
  <c r="L243" i="5"/>
  <c r="J233" i="5"/>
  <c r="L177" i="5"/>
  <c r="J158" i="5"/>
  <c r="J156" i="5"/>
  <c r="J225" i="3"/>
  <c r="L204" i="3"/>
  <c r="J301" i="2"/>
  <c r="L233" i="2"/>
  <c r="L222" i="2"/>
  <c r="L217" i="2"/>
  <c r="F172" i="2"/>
  <c r="L164" i="2"/>
  <c r="F275" i="1"/>
  <c r="J271" i="1"/>
  <c r="L259" i="1"/>
  <c r="A298" i="2"/>
  <c r="A226" i="5"/>
  <c r="M266" i="2"/>
  <c r="L214" i="5"/>
  <c r="J177" i="5"/>
  <c r="L302" i="3"/>
  <c r="A266" i="3"/>
  <c r="F266" i="3" s="1"/>
  <c r="L205" i="3"/>
  <c r="J307" i="1"/>
  <c r="L213" i="1"/>
  <c r="I290" i="14"/>
  <c r="A218" i="5"/>
  <c r="I130" i="14"/>
  <c r="J66" i="14"/>
  <c r="L158" i="1"/>
  <c r="M282" i="2"/>
  <c r="L223" i="5"/>
  <c r="L222" i="5"/>
  <c r="F177" i="5"/>
  <c r="F302" i="3"/>
  <c r="L283" i="3"/>
  <c r="J205" i="3"/>
  <c r="J233" i="2"/>
  <c r="J229" i="2"/>
  <c r="J221" i="2"/>
  <c r="J205" i="2"/>
  <c r="L175" i="2"/>
  <c r="J259" i="1"/>
  <c r="L181" i="1"/>
  <c r="L175" i="1"/>
  <c r="F158" i="1"/>
  <c r="I210" i="14"/>
  <c r="J170" i="14"/>
  <c r="J58" i="14"/>
  <c r="F309" i="5"/>
  <c r="F233" i="5"/>
  <c r="L286" i="3"/>
  <c r="L260" i="1"/>
  <c r="J50" i="14"/>
  <c r="L317" i="5"/>
  <c r="L316" i="5"/>
  <c r="F243" i="5"/>
  <c r="L209" i="5"/>
  <c r="L189" i="5"/>
  <c r="L188" i="5"/>
  <c r="J187" i="5"/>
  <c r="L271" i="3"/>
  <c r="L237" i="3"/>
  <c r="J197" i="3"/>
  <c r="F233" i="2"/>
  <c r="F223" i="2"/>
  <c r="F222" i="2"/>
  <c r="F205" i="2"/>
  <c r="J319" i="1"/>
  <c r="L318" i="1"/>
  <c r="L279" i="1"/>
  <c r="J252" i="1"/>
  <c r="L247" i="1"/>
  <c r="F180" i="1"/>
  <c r="L198" i="5"/>
  <c r="L181" i="5"/>
  <c r="L153" i="5"/>
  <c r="J297" i="3"/>
  <c r="F279" i="3"/>
  <c r="L238" i="3"/>
  <c r="J223" i="3"/>
  <c r="J195" i="3"/>
  <c r="J255" i="2"/>
  <c r="F201" i="2"/>
  <c r="L293" i="1"/>
  <c r="L255" i="1"/>
  <c r="J235" i="1"/>
  <c r="F213" i="1"/>
  <c r="J206" i="1"/>
  <c r="I98" i="14"/>
  <c r="M90" i="2"/>
  <c r="L309" i="5"/>
  <c r="L277" i="5"/>
  <c r="L276" i="5"/>
  <c r="F270" i="5"/>
  <c r="F223" i="5"/>
  <c r="L205" i="5"/>
  <c r="J198" i="5"/>
  <c r="J188" i="5"/>
  <c r="J153" i="5"/>
  <c r="J228" i="3"/>
  <c r="L212" i="3"/>
  <c r="L209" i="3"/>
  <c r="J196" i="3"/>
  <c r="L169" i="3"/>
  <c r="J147" i="3"/>
  <c r="F273" i="2"/>
  <c r="J231" i="2"/>
  <c r="F197" i="2"/>
  <c r="J196" i="2"/>
  <c r="J195" i="2"/>
  <c r="F278" i="1"/>
  <c r="J275" i="1"/>
  <c r="F273" i="1"/>
  <c r="L271" i="1"/>
  <c r="F223" i="1"/>
  <c r="J188" i="1"/>
  <c r="F182" i="1"/>
  <c r="L288" i="3"/>
  <c r="F288" i="3"/>
  <c r="J288" i="3"/>
  <c r="J232" i="5"/>
  <c r="L232" i="5"/>
  <c r="F216" i="5"/>
  <c r="I264" i="14"/>
  <c r="I296" i="14"/>
  <c r="F289" i="5"/>
  <c r="F286" i="5"/>
  <c r="A272" i="5"/>
  <c r="F235" i="5"/>
  <c r="F227" i="5"/>
  <c r="L220" i="5"/>
  <c r="J203" i="5"/>
  <c r="A176" i="5"/>
  <c r="L145" i="5"/>
  <c r="J325" i="3"/>
  <c r="J318" i="3"/>
  <c r="J207" i="3"/>
  <c r="F313" i="2"/>
  <c r="J313" i="2"/>
  <c r="J253" i="2"/>
  <c r="F253" i="2"/>
  <c r="J230" i="2"/>
  <c r="F230" i="2"/>
  <c r="F212" i="2"/>
  <c r="J177" i="2"/>
  <c r="F177" i="2"/>
  <c r="L269" i="5"/>
  <c r="L257" i="5"/>
  <c r="J220" i="5"/>
  <c r="L206" i="5"/>
  <c r="F203" i="5"/>
  <c r="J183" i="5"/>
  <c r="J182" i="5"/>
  <c r="L287" i="3"/>
  <c r="J286" i="3"/>
  <c r="J257" i="2"/>
  <c r="L326" i="1"/>
  <c r="F245" i="2"/>
  <c r="J245" i="2"/>
  <c r="L174" i="2"/>
  <c r="F174" i="2"/>
  <c r="J145" i="2"/>
  <c r="L145" i="2"/>
  <c r="A320" i="1"/>
  <c r="F320" i="1" s="1"/>
  <c r="A320" i="2"/>
  <c r="A304" i="1"/>
  <c r="F304" i="1" s="1"/>
  <c r="A304" i="2"/>
  <c r="A296" i="2"/>
  <c r="J296" i="2" s="1"/>
  <c r="A296" i="3"/>
  <c r="A296" i="1"/>
  <c r="F296" i="1" s="1"/>
  <c r="A288" i="1"/>
  <c r="A288" i="2"/>
  <c r="L288" i="2" s="1"/>
  <c r="A280" i="2"/>
  <c r="L280" i="2" s="1"/>
  <c r="A280" i="1"/>
  <c r="L280" i="1" s="1"/>
  <c r="A264" i="1"/>
  <c r="A264" i="2"/>
  <c r="A256" i="3"/>
  <c r="A256" i="1"/>
  <c r="J256" i="1" s="1"/>
  <c r="A256" i="2"/>
  <c r="A248" i="1"/>
  <c r="F248" i="1" s="1"/>
  <c r="A248" i="3"/>
  <c r="J248" i="3" s="1"/>
  <c r="A240" i="2"/>
  <c r="F240" i="2" s="1"/>
  <c r="A240" i="3"/>
  <c r="A232" i="1"/>
  <c r="A232" i="3"/>
  <c r="A224" i="1"/>
  <c r="F224" i="1" s="1"/>
  <c r="A224" i="2"/>
  <c r="A216" i="3"/>
  <c r="F216" i="3" s="1"/>
  <c r="A216" i="1"/>
  <c r="A216" i="2"/>
  <c r="A208" i="1"/>
  <c r="A208" i="3"/>
  <c r="A200" i="1"/>
  <c r="A200" i="2"/>
  <c r="A200" i="3"/>
  <c r="A192" i="1"/>
  <c r="J192" i="1" s="1"/>
  <c r="A192" i="2"/>
  <c r="L192" i="2" s="1"/>
  <c r="A192" i="3"/>
  <c r="A184" i="2"/>
  <c r="J184" i="2" s="1"/>
  <c r="A184" i="3"/>
  <c r="A184" i="1"/>
  <c r="A168" i="2"/>
  <c r="A168" i="5"/>
  <c r="A168" i="1"/>
  <c r="L168" i="1" s="1"/>
  <c r="A168" i="3"/>
  <c r="A160" i="3"/>
  <c r="A160" i="5"/>
  <c r="A160" i="2"/>
  <c r="A160" i="1"/>
  <c r="J160" i="1" s="1"/>
  <c r="A152" i="3"/>
  <c r="A152" i="5"/>
  <c r="A152" i="2"/>
  <c r="A152" i="1"/>
  <c r="J152" i="1" s="1"/>
  <c r="L155" i="5"/>
  <c r="J155" i="5"/>
  <c r="J256" i="14"/>
  <c r="J288" i="14"/>
  <c r="J320" i="14"/>
  <c r="F321" i="5"/>
  <c r="L289" i="5"/>
  <c r="A208" i="5"/>
  <c r="J199" i="5"/>
  <c r="F182" i="5"/>
  <c r="L175" i="5"/>
  <c r="J175" i="5"/>
  <c r="J163" i="5"/>
  <c r="L163" i="5"/>
  <c r="F311" i="3"/>
  <c r="L301" i="3"/>
  <c r="A176" i="3"/>
  <c r="F319" i="2"/>
  <c r="J319" i="2"/>
  <c r="F267" i="2"/>
  <c r="J267" i="2"/>
  <c r="A208" i="2"/>
  <c r="J149" i="2"/>
  <c r="F149" i="2"/>
  <c r="L149" i="2"/>
  <c r="A240" i="1"/>
  <c r="L240" i="1" s="1"/>
  <c r="F148" i="1"/>
  <c r="I280" i="14"/>
  <c r="I312" i="14"/>
  <c r="A320" i="5"/>
  <c r="F320" i="5" s="1"/>
  <c r="A256" i="5"/>
  <c r="L213" i="5"/>
  <c r="J164" i="5"/>
  <c r="L164" i="5"/>
  <c r="J224" i="3"/>
  <c r="F220" i="3"/>
  <c r="J220" i="3"/>
  <c r="A248" i="2"/>
  <c r="A232" i="2"/>
  <c r="J232" i="2" s="1"/>
  <c r="J248" i="14"/>
  <c r="J280" i="14"/>
  <c r="J312" i="14"/>
  <c r="J326" i="5"/>
  <c r="L304" i="5"/>
  <c r="A288" i="5"/>
  <c r="A240" i="5"/>
  <c r="J235" i="5"/>
  <c r="L227" i="5"/>
  <c r="A224" i="5"/>
  <c r="L224" i="5" s="1"/>
  <c r="F217" i="5"/>
  <c r="J174" i="5"/>
  <c r="L166" i="5"/>
  <c r="J166" i="5"/>
  <c r="F165" i="5"/>
  <c r="J165" i="5"/>
  <c r="J150" i="5"/>
  <c r="F150" i="5"/>
  <c r="A320" i="3"/>
  <c r="F315" i="3"/>
  <c r="J315" i="3"/>
  <c r="A304" i="3"/>
  <c r="A272" i="3"/>
  <c r="J272" i="3" s="1"/>
  <c r="A264" i="3"/>
  <c r="L264" i="3" s="1"/>
  <c r="J259" i="3"/>
  <c r="L259" i="3"/>
  <c r="F148" i="3"/>
  <c r="J148" i="3"/>
  <c r="A272" i="2"/>
  <c r="L272" i="2" s="1"/>
  <c r="A176" i="2"/>
  <c r="J165" i="2"/>
  <c r="F165" i="2"/>
  <c r="J251" i="1"/>
  <c r="L251" i="1"/>
  <c r="J173" i="5"/>
  <c r="F173" i="5"/>
  <c r="I240" i="14"/>
  <c r="I272" i="14"/>
  <c r="I304" i="14"/>
  <c r="F326" i="5"/>
  <c r="L321" i="5"/>
  <c r="A312" i="5"/>
  <c r="F312" i="5" s="1"/>
  <c r="J251" i="5"/>
  <c r="A248" i="5"/>
  <c r="L241" i="5"/>
  <c r="L193" i="5"/>
  <c r="F187" i="5"/>
  <c r="F181" i="5"/>
  <c r="L165" i="5"/>
  <c r="L159" i="5"/>
  <c r="L158" i="5"/>
  <c r="F158" i="5"/>
  <c r="F155" i="5"/>
  <c r="F148" i="5"/>
  <c r="J308" i="3"/>
  <c r="J278" i="3"/>
  <c r="F278" i="3"/>
  <c r="F261" i="3"/>
  <c r="F237" i="3"/>
  <c r="J173" i="3"/>
  <c r="F173" i="3"/>
  <c r="A312" i="2"/>
  <c r="L278" i="2"/>
  <c r="L245" i="2"/>
  <c r="F147" i="2"/>
  <c r="J147" i="2"/>
  <c r="J244" i="1"/>
  <c r="L244" i="1"/>
  <c r="J304" i="14"/>
  <c r="M304" i="1"/>
  <c r="M280" i="2"/>
  <c r="M256" i="1"/>
  <c r="M200" i="1"/>
  <c r="M192" i="2"/>
  <c r="M184" i="3"/>
  <c r="F297" i="5"/>
  <c r="J247" i="5"/>
  <c r="J241" i="5"/>
  <c r="J227" i="5"/>
  <c r="L203" i="5"/>
  <c r="F164" i="5"/>
  <c r="L326" i="3"/>
  <c r="F326" i="3"/>
  <c r="A312" i="3"/>
  <c r="F300" i="3"/>
  <c r="J299" i="3"/>
  <c r="L299" i="3"/>
  <c r="F299" i="3"/>
  <c r="J287" i="3"/>
  <c r="L220" i="3"/>
  <c r="J175" i="3"/>
  <c r="F279" i="2"/>
  <c r="J275" i="2"/>
  <c r="F155" i="2"/>
  <c r="J155" i="2"/>
  <c r="F321" i="1"/>
  <c r="L321" i="1"/>
  <c r="J183" i="1"/>
  <c r="F183" i="1"/>
  <c r="J172" i="5"/>
  <c r="J151" i="5"/>
  <c r="J321" i="3"/>
  <c r="L324" i="2"/>
  <c r="J295" i="2"/>
  <c r="J236" i="2"/>
  <c r="F193" i="2"/>
  <c r="J189" i="2"/>
  <c r="J163" i="2"/>
  <c r="F297" i="1"/>
  <c r="F294" i="1"/>
  <c r="F285" i="1"/>
  <c r="J273" i="1"/>
  <c r="J270" i="1"/>
  <c r="F261" i="1"/>
  <c r="L257" i="1"/>
  <c r="J229" i="1"/>
  <c r="J228" i="1"/>
  <c r="F227" i="1"/>
  <c r="J223" i="1"/>
  <c r="J222" i="1"/>
  <c r="L221" i="1"/>
  <c r="F206" i="1"/>
  <c r="J204" i="1"/>
  <c r="J308" i="2"/>
  <c r="J300" i="2"/>
  <c r="F293" i="2"/>
  <c r="F236" i="2"/>
  <c r="F221" i="2"/>
  <c r="J217" i="2"/>
  <c r="J197" i="2"/>
  <c r="J180" i="2"/>
  <c r="J167" i="2"/>
  <c r="F164" i="2"/>
  <c r="F156" i="2"/>
  <c r="J151" i="2"/>
  <c r="J317" i="1"/>
  <c r="F309" i="1"/>
  <c r="J283" i="1"/>
  <c r="F279" i="1"/>
  <c r="L265" i="1"/>
  <c r="F263" i="1"/>
  <c r="F205" i="1"/>
  <c r="J190" i="1"/>
  <c r="F228" i="1"/>
  <c r="L195" i="1"/>
  <c r="J182" i="1"/>
  <c r="F225" i="3"/>
  <c r="F223" i="3"/>
  <c r="J221" i="3"/>
  <c r="J164" i="3"/>
  <c r="L153" i="2"/>
  <c r="L148" i="2"/>
  <c r="J247" i="1"/>
  <c r="L246" i="1"/>
  <c r="J214" i="1"/>
  <c r="J263" i="3"/>
  <c r="F222" i="3"/>
  <c r="J172" i="3"/>
  <c r="L165" i="3"/>
  <c r="L325" i="2"/>
  <c r="J293" i="2"/>
  <c r="L238" i="2"/>
  <c r="J148" i="2"/>
  <c r="F313" i="1"/>
  <c r="L300" i="1"/>
  <c r="F252" i="1"/>
  <c r="L220" i="1"/>
  <c r="F209" i="1"/>
  <c r="L156" i="5"/>
  <c r="L177" i="3"/>
  <c r="J292" i="2"/>
  <c r="J239" i="2"/>
  <c r="L189" i="2"/>
  <c r="L188" i="2"/>
  <c r="L180" i="2"/>
  <c r="L163" i="2"/>
  <c r="L157" i="2"/>
  <c r="L156" i="2"/>
  <c r="L151" i="2"/>
  <c r="F148" i="2"/>
  <c r="L305" i="1"/>
  <c r="L287" i="1"/>
  <c r="J279" i="1"/>
  <c r="J278" i="1"/>
  <c r="F268" i="1"/>
  <c r="J267" i="1"/>
  <c r="F259" i="1"/>
  <c r="F246" i="1"/>
  <c r="J227" i="1"/>
  <c r="L223" i="1"/>
  <c r="F214" i="1"/>
  <c r="L212" i="1"/>
  <c r="L190" i="1"/>
  <c r="N324" i="3"/>
  <c r="J218" i="5"/>
  <c r="L218" i="5"/>
  <c r="F218" i="5"/>
  <c r="L226" i="5"/>
  <c r="J226" i="5"/>
  <c r="J274" i="5"/>
  <c r="F274" i="5"/>
  <c r="M226" i="2"/>
  <c r="M226" i="1"/>
  <c r="M226" i="5"/>
  <c r="M226" i="3"/>
  <c r="M178" i="2"/>
  <c r="M178" i="5"/>
  <c r="M178" i="1"/>
  <c r="M178" i="3"/>
  <c r="M146" i="2"/>
  <c r="M146" i="1"/>
  <c r="M146" i="5"/>
  <c r="M146" i="3"/>
  <c r="M122" i="2"/>
  <c r="M122" i="1"/>
  <c r="M122" i="3"/>
  <c r="M122" i="5"/>
  <c r="M66" i="2"/>
  <c r="M66" i="5"/>
  <c r="M66" i="1"/>
  <c r="M66" i="3"/>
  <c r="M26" i="2"/>
  <c r="M26" i="1"/>
  <c r="M26" i="5"/>
  <c r="M26" i="3"/>
  <c r="J298" i="2"/>
  <c r="A250" i="1"/>
  <c r="A250" i="2"/>
  <c r="A250" i="3"/>
  <c r="A202" i="1"/>
  <c r="A202" i="2"/>
  <c r="J202" i="2" s="1"/>
  <c r="A202" i="3"/>
  <c r="A162" i="1"/>
  <c r="A162" i="2"/>
  <c r="A162" i="3"/>
  <c r="A162" i="5"/>
  <c r="I50" i="14"/>
  <c r="I58" i="14"/>
  <c r="I66" i="14"/>
  <c r="I74" i="14"/>
  <c r="I186" i="14"/>
  <c r="I226" i="14"/>
  <c r="I274" i="14"/>
  <c r="I282" i="14"/>
  <c r="M265" i="1"/>
  <c r="M265" i="2"/>
  <c r="M265" i="5"/>
  <c r="M265" i="3"/>
  <c r="M241" i="1"/>
  <c r="M241" i="2"/>
  <c r="M241" i="5"/>
  <c r="M241" i="3"/>
  <c r="M177" i="1"/>
  <c r="M177" i="2"/>
  <c r="M177" i="5"/>
  <c r="M177" i="3"/>
  <c r="M129" i="1"/>
  <c r="M129" i="2"/>
  <c r="M129" i="5"/>
  <c r="M129" i="3"/>
  <c r="M89" i="1"/>
  <c r="M89" i="3"/>
  <c r="M89" i="2"/>
  <c r="M89" i="5"/>
  <c r="M33" i="1"/>
  <c r="M33" i="3"/>
  <c r="M33" i="2"/>
  <c r="M33" i="5"/>
  <c r="A314" i="5"/>
  <c r="F314" i="5" s="1"/>
  <c r="J230" i="5"/>
  <c r="L229" i="5"/>
  <c r="F239" i="3"/>
  <c r="J239" i="3"/>
  <c r="L239" i="3"/>
  <c r="A234" i="3"/>
  <c r="F220" i="2"/>
  <c r="L220" i="2"/>
  <c r="J185" i="2"/>
  <c r="L185" i="2"/>
  <c r="L230" i="1"/>
  <c r="F230" i="1"/>
  <c r="J230" i="1"/>
  <c r="J145" i="1"/>
  <c r="L145" i="1"/>
  <c r="J10" i="14"/>
  <c r="J18" i="14"/>
  <c r="J26" i="14"/>
  <c r="J34" i="14"/>
  <c r="J42" i="14"/>
  <c r="J82" i="14"/>
  <c r="J90" i="14"/>
  <c r="J98" i="14"/>
  <c r="J106" i="14"/>
  <c r="J114" i="14"/>
  <c r="J122" i="14"/>
  <c r="J130" i="14"/>
  <c r="J138" i="14"/>
  <c r="J146" i="14"/>
  <c r="J154" i="14"/>
  <c r="J162" i="14"/>
  <c r="J178" i="14"/>
  <c r="J202" i="14"/>
  <c r="J210" i="14"/>
  <c r="J218" i="14"/>
  <c r="J226" i="14"/>
  <c r="J234" i="14"/>
  <c r="J250" i="14"/>
  <c r="J274" i="14"/>
  <c r="J290" i="14"/>
  <c r="J298" i="14"/>
  <c r="J306" i="14"/>
  <c r="J314" i="14"/>
  <c r="M320" i="1"/>
  <c r="M320" i="2"/>
  <c r="M320" i="3"/>
  <c r="M320" i="5"/>
  <c r="M312" i="1"/>
  <c r="M312" i="2"/>
  <c r="M312" i="3"/>
  <c r="M312" i="5"/>
  <c r="M296" i="1"/>
  <c r="M296" i="2"/>
  <c r="M296" i="3"/>
  <c r="M296" i="5"/>
  <c r="M288" i="1"/>
  <c r="M288" i="2"/>
  <c r="M288" i="3"/>
  <c r="M272" i="1"/>
  <c r="M272" i="2"/>
  <c r="M272" i="3"/>
  <c r="M272" i="5"/>
  <c r="M264" i="1"/>
  <c r="M264" i="2"/>
  <c r="M264" i="3"/>
  <c r="M264" i="5"/>
  <c r="M248" i="1"/>
  <c r="M248" i="2"/>
  <c r="M248" i="3"/>
  <c r="M248" i="5"/>
  <c r="M240" i="1"/>
  <c r="M240" i="3"/>
  <c r="M240" i="5"/>
  <c r="M240" i="2"/>
  <c r="M232" i="1"/>
  <c r="M232" i="3"/>
  <c r="M232" i="2"/>
  <c r="M232" i="5"/>
  <c r="M224" i="1"/>
  <c r="M224" i="2"/>
  <c r="M224" i="3"/>
  <c r="M224" i="5"/>
  <c r="M216" i="1"/>
  <c r="M216" i="3"/>
  <c r="M216" i="2"/>
  <c r="M216" i="5"/>
  <c r="M208" i="1"/>
  <c r="M208" i="3"/>
  <c r="M208" i="5"/>
  <c r="M208" i="2"/>
  <c r="M200" i="5"/>
  <c r="M184" i="2"/>
  <c r="M176" i="1"/>
  <c r="M176" i="3"/>
  <c r="M176" i="2"/>
  <c r="M176" i="5"/>
  <c r="M168" i="1"/>
  <c r="M168" i="3"/>
  <c r="M168" i="2"/>
  <c r="M168" i="5"/>
  <c r="M160" i="1"/>
  <c r="M160" i="2"/>
  <c r="M160" i="3"/>
  <c r="M160" i="5"/>
  <c r="M152" i="1"/>
  <c r="M152" i="3"/>
  <c r="M152" i="2"/>
  <c r="M152" i="5"/>
  <c r="M144" i="1"/>
  <c r="M144" i="3"/>
  <c r="M144" i="2"/>
  <c r="M144" i="5"/>
  <c r="M136" i="1"/>
  <c r="M136" i="2"/>
  <c r="M136" i="3"/>
  <c r="M136" i="5"/>
  <c r="M128" i="1"/>
  <c r="M128" i="2"/>
  <c r="M128" i="3"/>
  <c r="M128" i="5"/>
  <c r="M120" i="1"/>
  <c r="M120" i="2"/>
  <c r="M120" i="3"/>
  <c r="M120" i="5"/>
  <c r="M112" i="1"/>
  <c r="M112" i="3"/>
  <c r="M112" i="5"/>
  <c r="M112" i="2"/>
  <c r="M104" i="1"/>
  <c r="M104" i="3"/>
  <c r="M104" i="2"/>
  <c r="M104" i="5"/>
  <c r="M96" i="1"/>
  <c r="M96" i="2"/>
  <c r="M96" i="3"/>
  <c r="M96" i="5"/>
  <c r="M88" i="1"/>
  <c r="M88" i="3"/>
  <c r="M88" i="2"/>
  <c r="M88" i="5"/>
  <c r="M80" i="1"/>
  <c r="M80" i="3"/>
  <c r="M80" i="5"/>
  <c r="M80" i="2"/>
  <c r="M72" i="1"/>
  <c r="M72" i="2"/>
  <c r="M72" i="3"/>
  <c r="M72" i="5"/>
  <c r="M64" i="1"/>
  <c r="M64" i="2"/>
  <c r="M64" i="3"/>
  <c r="M64" i="5"/>
  <c r="M56" i="1"/>
  <c r="M56" i="2"/>
  <c r="M56" i="3"/>
  <c r="M56" i="5"/>
  <c r="M48" i="1"/>
  <c r="M48" i="3"/>
  <c r="M48" i="5"/>
  <c r="M48" i="2"/>
  <c r="M40" i="1"/>
  <c r="M40" i="3"/>
  <c r="M40" i="2"/>
  <c r="M40" i="5"/>
  <c r="M32" i="1"/>
  <c r="M32" i="3"/>
  <c r="M32" i="2"/>
  <c r="M32" i="5"/>
  <c r="M24" i="1"/>
  <c r="M24" i="3"/>
  <c r="M24" i="5"/>
  <c r="M24" i="2"/>
  <c r="M16" i="1"/>
  <c r="M16" i="3"/>
  <c r="M16" i="5"/>
  <c r="M16" i="2"/>
  <c r="M8" i="1"/>
  <c r="M8" i="3"/>
  <c r="M8" i="2"/>
  <c r="M8" i="5"/>
  <c r="J304" i="5"/>
  <c r="J291" i="5"/>
  <c r="J207" i="5"/>
  <c r="L201" i="5"/>
  <c r="L197" i="5"/>
  <c r="L190" i="5"/>
  <c r="J176" i="5"/>
  <c r="J160" i="5"/>
  <c r="F310" i="3"/>
  <c r="J310" i="3"/>
  <c r="F305" i="3"/>
  <c r="F294" i="3"/>
  <c r="J294" i="3"/>
  <c r="A290" i="3"/>
  <c r="F275" i="3"/>
  <c r="J275" i="3"/>
  <c r="L275" i="3"/>
  <c r="J265" i="3"/>
  <c r="F246" i="3"/>
  <c r="J246" i="3"/>
  <c r="L246" i="3"/>
  <c r="F232" i="3"/>
  <c r="J232" i="3"/>
  <c r="L157" i="3"/>
  <c r="F309" i="2"/>
  <c r="J309" i="2"/>
  <c r="F249" i="2"/>
  <c r="J249" i="2"/>
  <c r="L249" i="2"/>
  <c r="M306" i="2"/>
  <c r="M306" i="3"/>
  <c r="M306" i="5"/>
  <c r="M306" i="1"/>
  <c r="M250" i="2"/>
  <c r="M250" i="1"/>
  <c r="M250" i="5"/>
  <c r="M250" i="3"/>
  <c r="M210" i="2"/>
  <c r="M210" i="1"/>
  <c r="M210" i="5"/>
  <c r="M210" i="3"/>
  <c r="M162" i="2"/>
  <c r="M162" i="1"/>
  <c r="M162" i="5"/>
  <c r="M162" i="3"/>
  <c r="M98" i="2"/>
  <c r="M98" i="1"/>
  <c r="M98" i="5"/>
  <c r="M98" i="3"/>
  <c r="M74" i="2"/>
  <c r="M74" i="5"/>
  <c r="M74" i="1"/>
  <c r="M74" i="3"/>
  <c r="M18" i="2"/>
  <c r="M18" i="1"/>
  <c r="M18" i="5"/>
  <c r="M18" i="3"/>
  <c r="F287" i="2"/>
  <c r="J287" i="2"/>
  <c r="L241" i="2"/>
  <c r="F241" i="2"/>
  <c r="A322" i="1"/>
  <c r="A322" i="2"/>
  <c r="A282" i="2"/>
  <c r="F282" i="2" s="1"/>
  <c r="A282" i="3"/>
  <c r="A242" i="1"/>
  <c r="A242" i="2"/>
  <c r="A194" i="1"/>
  <c r="A194" i="2"/>
  <c r="A194" i="3"/>
  <c r="A170" i="1"/>
  <c r="A170" i="2"/>
  <c r="I162" i="14"/>
  <c r="I194" i="14"/>
  <c r="I218" i="14"/>
  <c r="I322" i="14"/>
  <c r="M281" i="1"/>
  <c r="M281" i="5"/>
  <c r="M281" i="3"/>
  <c r="M281" i="2"/>
  <c r="M233" i="1"/>
  <c r="M233" i="2"/>
  <c r="M233" i="5"/>
  <c r="M233" i="3"/>
  <c r="M185" i="1"/>
  <c r="M185" i="5"/>
  <c r="M185" i="3"/>
  <c r="M185" i="2"/>
  <c r="M137" i="1"/>
  <c r="M137" i="2"/>
  <c r="M137" i="5"/>
  <c r="M137" i="3"/>
  <c r="M97" i="1"/>
  <c r="M97" i="2"/>
  <c r="M97" i="5"/>
  <c r="M97" i="3"/>
  <c r="M41" i="1"/>
  <c r="M41" i="2"/>
  <c r="M41" i="3"/>
  <c r="M41" i="5"/>
  <c r="L264" i="5"/>
  <c r="L176" i="5"/>
  <c r="F255" i="3"/>
  <c r="F243" i="3"/>
  <c r="F235" i="3"/>
  <c r="J235" i="3"/>
  <c r="M319" i="1"/>
  <c r="M319" i="2"/>
  <c r="M319" i="3"/>
  <c r="M319" i="5"/>
  <c r="M311" i="1"/>
  <c r="M311" i="2"/>
  <c r="M311" i="3"/>
  <c r="M311" i="5"/>
  <c r="M303" i="1"/>
  <c r="M303" i="2"/>
  <c r="M303" i="3"/>
  <c r="M303" i="5"/>
  <c r="M295" i="1"/>
  <c r="M295" i="2"/>
  <c r="M295" i="3"/>
  <c r="M295" i="5"/>
  <c r="M287" i="1"/>
  <c r="M287" i="2"/>
  <c r="M287" i="3"/>
  <c r="M287" i="5"/>
  <c r="M279" i="1"/>
  <c r="M279" i="2"/>
  <c r="M279" i="3"/>
  <c r="M279" i="5"/>
  <c r="M271" i="1"/>
  <c r="M271" i="2"/>
  <c r="M271" i="3"/>
  <c r="M271" i="5"/>
  <c r="M263" i="1"/>
  <c r="M263" i="2"/>
  <c r="M263" i="3"/>
  <c r="M263" i="5"/>
  <c r="M255" i="1"/>
  <c r="M255" i="2"/>
  <c r="M255" i="3"/>
  <c r="M255" i="5"/>
  <c r="M247" i="1"/>
  <c r="M247" i="2"/>
  <c r="M247" i="3"/>
  <c r="M247" i="5"/>
  <c r="M239" i="1"/>
  <c r="M239" i="2"/>
  <c r="M239" i="3"/>
  <c r="M239" i="5"/>
  <c r="M231" i="1"/>
  <c r="M231" i="2"/>
  <c r="M231" i="3"/>
  <c r="M231" i="5"/>
  <c r="M223" i="1"/>
  <c r="M223" i="2"/>
  <c r="M223" i="3"/>
  <c r="M223" i="5"/>
  <c r="M215" i="1"/>
  <c r="M215" i="2"/>
  <c r="M215" i="3"/>
  <c r="M215" i="5"/>
  <c r="M207" i="1"/>
  <c r="M207" i="2"/>
  <c r="M207" i="3"/>
  <c r="M207" i="5"/>
  <c r="M199" i="1"/>
  <c r="M199" i="2"/>
  <c r="M199" i="3"/>
  <c r="M199" i="5"/>
  <c r="M191" i="1"/>
  <c r="M191" i="2"/>
  <c r="M191" i="3"/>
  <c r="M191" i="5"/>
  <c r="M183" i="1"/>
  <c r="M183" i="2"/>
  <c r="M183" i="3"/>
  <c r="M183" i="5"/>
  <c r="M175" i="1"/>
  <c r="M175" i="2"/>
  <c r="M175" i="3"/>
  <c r="M175" i="5"/>
  <c r="M167" i="1"/>
  <c r="M167" i="2"/>
  <c r="M167" i="3"/>
  <c r="M167" i="5"/>
  <c r="M159" i="1"/>
  <c r="M159" i="2"/>
  <c r="M159" i="3"/>
  <c r="M159" i="5"/>
  <c r="M151" i="1"/>
  <c r="M151" i="2"/>
  <c r="M151" i="3"/>
  <c r="M151" i="5"/>
  <c r="M143" i="1"/>
  <c r="M143" i="2"/>
  <c r="M143" i="3"/>
  <c r="M143" i="5"/>
  <c r="M135" i="1"/>
  <c r="M135" i="2"/>
  <c r="M135" i="5"/>
  <c r="M135" i="3"/>
  <c r="M127" i="1"/>
  <c r="M127" i="2"/>
  <c r="M127" i="5"/>
  <c r="M127" i="3"/>
  <c r="M119" i="1"/>
  <c r="M119" i="2"/>
  <c r="M119" i="5"/>
  <c r="M119" i="3"/>
  <c r="M111" i="1"/>
  <c r="M111" i="2"/>
  <c r="M111" i="5"/>
  <c r="M111" i="3"/>
  <c r="M103" i="1"/>
  <c r="M103" i="2"/>
  <c r="M103" i="5"/>
  <c r="M103" i="3"/>
  <c r="M95" i="1"/>
  <c r="M95" i="2"/>
  <c r="M95" i="5"/>
  <c r="M95" i="3"/>
  <c r="M87" i="1"/>
  <c r="M87" i="2"/>
  <c r="M87" i="5"/>
  <c r="M87" i="3"/>
  <c r="M79" i="1"/>
  <c r="M79" i="2"/>
  <c r="M79" i="5"/>
  <c r="M79" i="3"/>
  <c r="M71" i="1"/>
  <c r="M71" i="2"/>
  <c r="M71" i="5"/>
  <c r="M71" i="3"/>
  <c r="M63" i="1"/>
  <c r="M63" i="2"/>
  <c r="M63" i="5"/>
  <c r="M63" i="3"/>
  <c r="M55" i="1"/>
  <c r="M55" i="2"/>
  <c r="M55" i="5"/>
  <c r="M55" i="3"/>
  <c r="M47" i="1"/>
  <c r="M47" i="2"/>
  <c r="M47" i="5"/>
  <c r="M47" i="3"/>
  <c r="M39" i="1"/>
  <c r="M39" i="2"/>
  <c r="M39" i="5"/>
  <c r="M39" i="3"/>
  <c r="M31" i="1"/>
  <c r="M31" i="3"/>
  <c r="M31" i="2"/>
  <c r="M31" i="5"/>
  <c r="M23" i="1"/>
  <c r="M23" i="3"/>
  <c r="M23" i="2"/>
  <c r="M23" i="5"/>
  <c r="M15" i="1"/>
  <c r="M15" i="3"/>
  <c r="M15" i="2"/>
  <c r="M15" i="5"/>
  <c r="M7" i="1"/>
  <c r="M7" i="3"/>
  <c r="M7" i="2"/>
  <c r="M7" i="5"/>
  <c r="A322" i="5"/>
  <c r="J322" i="5" s="1"/>
  <c r="J311" i="5"/>
  <c r="L292" i="5"/>
  <c r="L268" i="5"/>
  <c r="F265" i="5"/>
  <c r="J264" i="5"/>
  <c r="L260" i="5"/>
  <c r="L256" i="5"/>
  <c r="F246" i="5"/>
  <c r="A242" i="5"/>
  <c r="F230" i="5"/>
  <c r="J229" i="5"/>
  <c r="J214" i="5"/>
  <c r="J206" i="5"/>
  <c r="J201" i="5"/>
  <c r="J200" i="5"/>
  <c r="J197" i="5"/>
  <c r="J190" i="5"/>
  <c r="L179" i="5"/>
  <c r="A170" i="5"/>
  <c r="L168" i="5"/>
  <c r="F147" i="5"/>
  <c r="J147" i="5"/>
  <c r="F295" i="3"/>
  <c r="J295" i="3"/>
  <c r="F291" i="3"/>
  <c r="F270" i="3"/>
  <c r="J270" i="3"/>
  <c r="F267" i="3"/>
  <c r="F252" i="3"/>
  <c r="F249" i="3"/>
  <c r="J249" i="3"/>
  <c r="L249" i="3"/>
  <c r="F244" i="3"/>
  <c r="F208" i="3"/>
  <c r="J208" i="3"/>
  <c r="F180" i="3"/>
  <c r="J180" i="3"/>
  <c r="L180" i="3"/>
  <c r="J241" i="2"/>
  <c r="M290" i="2"/>
  <c r="M290" i="1"/>
  <c r="M290" i="3"/>
  <c r="M290" i="5"/>
  <c r="M274" i="2"/>
  <c r="M274" i="3"/>
  <c r="M274" i="1"/>
  <c r="M274" i="5"/>
  <c r="M234" i="2"/>
  <c r="M234" i="5"/>
  <c r="M234" i="3"/>
  <c r="M234" i="1"/>
  <c r="M186" i="2"/>
  <c r="M186" i="1"/>
  <c r="M186" i="5"/>
  <c r="M186" i="3"/>
  <c r="M106" i="2"/>
  <c r="M106" i="5"/>
  <c r="M106" i="3"/>
  <c r="M106" i="1"/>
  <c r="M50" i="2"/>
  <c r="M50" i="5"/>
  <c r="M50" i="1"/>
  <c r="M50" i="3"/>
  <c r="L317" i="3"/>
  <c r="L247" i="2"/>
  <c r="F247" i="2"/>
  <c r="A314" i="2"/>
  <c r="L314" i="2" s="1"/>
  <c r="A314" i="1"/>
  <c r="F314" i="1" s="1"/>
  <c r="A266" i="2"/>
  <c r="A266" i="1"/>
  <c r="A234" i="1"/>
  <c r="A234" i="2"/>
  <c r="A186" i="1"/>
  <c r="A186" i="2"/>
  <c r="A186" i="3"/>
  <c r="F186" i="3" s="1"/>
  <c r="A186" i="5"/>
  <c r="I202" i="14"/>
  <c r="I242" i="14"/>
  <c r="M305" i="1"/>
  <c r="M305" i="2"/>
  <c r="M305" i="5"/>
  <c r="M305" i="3"/>
  <c r="M289" i="1"/>
  <c r="M289" i="2"/>
  <c r="M289" i="5"/>
  <c r="M289" i="3"/>
  <c r="M249" i="1"/>
  <c r="M249" i="5"/>
  <c r="M249" i="3"/>
  <c r="M249" i="2"/>
  <c r="M201" i="1"/>
  <c r="M201" i="2"/>
  <c r="M201" i="5"/>
  <c r="M201" i="3"/>
  <c r="M145" i="1"/>
  <c r="M145" i="5"/>
  <c r="M145" i="2"/>
  <c r="M145" i="3"/>
  <c r="M121" i="1"/>
  <c r="M121" i="3"/>
  <c r="M121" i="5"/>
  <c r="M121" i="2"/>
  <c r="M73" i="1"/>
  <c r="M73" i="2"/>
  <c r="M73" i="3"/>
  <c r="M73" i="5"/>
  <c r="M49" i="1"/>
  <c r="M49" i="2"/>
  <c r="M49" i="5"/>
  <c r="M49" i="3"/>
  <c r="L207" i="5"/>
  <c r="J280" i="3"/>
  <c r="L280" i="3"/>
  <c r="M326" i="1"/>
  <c r="M326" i="3"/>
  <c r="M326" i="5"/>
  <c r="M326" i="2"/>
  <c r="M318" i="1"/>
  <c r="M318" i="2"/>
  <c r="M318" i="3"/>
  <c r="M318" i="5"/>
  <c r="M310" i="1"/>
  <c r="M310" i="2"/>
  <c r="M310" i="3"/>
  <c r="M310" i="5"/>
  <c r="M302" i="1"/>
  <c r="M302" i="2"/>
  <c r="M302" i="3"/>
  <c r="M302" i="5"/>
  <c r="M294" i="1"/>
  <c r="M294" i="3"/>
  <c r="M294" i="5"/>
  <c r="M294" i="2"/>
  <c r="M286" i="1"/>
  <c r="M286" i="2"/>
  <c r="M286" i="3"/>
  <c r="M286" i="5"/>
  <c r="M278" i="1"/>
  <c r="M278" i="2"/>
  <c r="M278" i="3"/>
  <c r="M278" i="5"/>
  <c r="M270" i="1"/>
  <c r="M270" i="2"/>
  <c r="M270" i="3"/>
  <c r="M270" i="5"/>
  <c r="M262" i="1"/>
  <c r="M262" i="3"/>
  <c r="M262" i="2"/>
  <c r="M262" i="5"/>
  <c r="M254" i="1"/>
  <c r="M254" i="2"/>
  <c r="M254" i="3"/>
  <c r="M254" i="5"/>
  <c r="M246" i="1"/>
  <c r="M246" i="2"/>
  <c r="M246" i="5"/>
  <c r="M246" i="3"/>
  <c r="M238" i="1"/>
  <c r="M238" i="3"/>
  <c r="M238" i="2"/>
  <c r="M238" i="5"/>
  <c r="M230" i="1"/>
  <c r="M230" i="2"/>
  <c r="M230" i="5"/>
  <c r="M230" i="3"/>
  <c r="M222" i="1"/>
  <c r="M222" i="2"/>
  <c r="M222" i="3"/>
  <c r="M222" i="5"/>
  <c r="M214" i="1"/>
  <c r="M214" i="2"/>
  <c r="M214" i="5"/>
  <c r="M214" i="3"/>
  <c r="M206" i="1"/>
  <c r="M206" i="2"/>
  <c r="M206" i="3"/>
  <c r="M206" i="5"/>
  <c r="M198" i="1"/>
  <c r="M198" i="5"/>
  <c r="M198" i="3"/>
  <c r="M198" i="2"/>
  <c r="M190" i="1"/>
  <c r="M190" i="3"/>
  <c r="M190" i="2"/>
  <c r="M190" i="5"/>
  <c r="M182" i="1"/>
  <c r="M182" i="2"/>
  <c r="M182" i="5"/>
  <c r="M182" i="3"/>
  <c r="M174" i="1"/>
  <c r="M174" i="2"/>
  <c r="M174" i="3"/>
  <c r="M174" i="5"/>
  <c r="M166" i="1"/>
  <c r="M166" i="5"/>
  <c r="M166" i="2"/>
  <c r="M166" i="3"/>
  <c r="M158" i="1"/>
  <c r="M158" i="2"/>
  <c r="M158" i="3"/>
  <c r="M158" i="5"/>
  <c r="M150" i="1"/>
  <c r="M150" i="2"/>
  <c r="M150" i="5"/>
  <c r="M150" i="3"/>
  <c r="M142" i="1"/>
  <c r="M142" i="2"/>
  <c r="M142" i="3"/>
  <c r="M142" i="5"/>
  <c r="M134" i="1"/>
  <c r="M134" i="2"/>
  <c r="M134" i="5"/>
  <c r="M134" i="3"/>
  <c r="M126" i="1"/>
  <c r="M126" i="2"/>
  <c r="M126" i="3"/>
  <c r="M126" i="5"/>
  <c r="M118" i="1"/>
  <c r="M118" i="2"/>
  <c r="M118" i="5"/>
  <c r="M118" i="3"/>
  <c r="M110" i="1"/>
  <c r="M110" i="3"/>
  <c r="M110" i="5"/>
  <c r="M110" i="2"/>
  <c r="M102" i="1"/>
  <c r="M102" i="2"/>
  <c r="M102" i="5"/>
  <c r="M102" i="3"/>
  <c r="M94" i="1"/>
  <c r="M94" i="2"/>
  <c r="M94" i="3"/>
  <c r="M94" i="5"/>
  <c r="M86" i="1"/>
  <c r="M86" i="2"/>
  <c r="M86" i="5"/>
  <c r="M86" i="3"/>
  <c r="M78" i="1"/>
  <c r="M78" i="2"/>
  <c r="M78" i="3"/>
  <c r="M78" i="5"/>
  <c r="M70" i="1"/>
  <c r="M70" i="5"/>
  <c r="M70" i="3"/>
  <c r="M62" i="1"/>
  <c r="M62" i="5"/>
  <c r="M62" i="3"/>
  <c r="M62" i="2"/>
  <c r="M54" i="1"/>
  <c r="M54" i="2"/>
  <c r="M54" i="5"/>
  <c r="M54" i="3"/>
  <c r="M46" i="1"/>
  <c r="M46" i="5"/>
  <c r="M46" i="2"/>
  <c r="M46" i="3"/>
  <c r="M38" i="1"/>
  <c r="M38" i="5"/>
  <c r="M38" i="2"/>
  <c r="M38" i="3"/>
  <c r="M30" i="1"/>
  <c r="M30" i="2"/>
  <c r="M30" i="5"/>
  <c r="M30" i="3"/>
  <c r="M22" i="1"/>
  <c r="M22" i="5"/>
  <c r="M22" i="3"/>
  <c r="M22" i="2"/>
  <c r="M14" i="1"/>
  <c r="M14" i="5"/>
  <c r="M14" i="2"/>
  <c r="M14" i="3"/>
  <c r="M6" i="1"/>
  <c r="M6" i="5"/>
  <c r="M6" i="3"/>
  <c r="M6" i="2"/>
  <c r="F318" i="5"/>
  <c r="J316" i="5"/>
  <c r="A298" i="5"/>
  <c r="L298" i="5" s="1"/>
  <c r="J292" i="5"/>
  <c r="L284" i="5"/>
  <c r="J276" i="5"/>
  <c r="J268" i="5"/>
  <c r="F254" i="5"/>
  <c r="L252" i="5"/>
  <c r="F249" i="5"/>
  <c r="L244" i="5"/>
  <c r="J243" i="5"/>
  <c r="A234" i="5"/>
  <c r="J231" i="5"/>
  <c r="F229" i="5"/>
  <c r="L225" i="5"/>
  <c r="J209" i="5"/>
  <c r="L208" i="5"/>
  <c r="J205" i="5"/>
  <c r="L204" i="5"/>
  <c r="F201" i="5"/>
  <c r="F198" i="5"/>
  <c r="J193" i="5"/>
  <c r="F190" i="5"/>
  <c r="J179" i="5"/>
  <c r="J171" i="5"/>
  <c r="L169" i="5"/>
  <c r="J168" i="5"/>
  <c r="F160" i="5"/>
  <c r="F319" i="3"/>
  <c r="F312" i="3"/>
  <c r="A306" i="3"/>
  <c r="L294" i="3"/>
  <c r="F262" i="3"/>
  <c r="J262" i="3"/>
  <c r="L262" i="3"/>
  <c r="F256" i="3"/>
  <c r="F253" i="3"/>
  <c r="L243" i="3"/>
  <c r="F240" i="3"/>
  <c r="J240" i="3"/>
  <c r="L233" i="3"/>
  <c r="F233" i="3"/>
  <c r="J233" i="3"/>
  <c r="L230" i="3"/>
  <c r="F230" i="3"/>
  <c r="A282" i="1"/>
  <c r="M288" i="5"/>
  <c r="M314" i="2"/>
  <c r="M314" i="3"/>
  <c r="M314" i="1"/>
  <c r="M314" i="5"/>
  <c r="M258" i="2"/>
  <c r="M258" i="5"/>
  <c r="M258" i="1"/>
  <c r="M258" i="3"/>
  <c r="M202" i="2"/>
  <c r="M202" i="5"/>
  <c r="M202" i="1"/>
  <c r="M202" i="3"/>
  <c r="M130" i="2"/>
  <c r="M130" i="5"/>
  <c r="M130" i="1"/>
  <c r="M130" i="3"/>
  <c r="M82" i="2"/>
  <c r="M82" i="1"/>
  <c r="M82" i="3"/>
  <c r="M82" i="5"/>
  <c r="M42" i="2"/>
  <c r="M42" i="5"/>
  <c r="M42" i="3"/>
  <c r="M42" i="1"/>
  <c r="L160" i="5"/>
  <c r="A258" i="1"/>
  <c r="A258" i="2"/>
  <c r="J258" i="2" s="1"/>
  <c r="A226" i="1"/>
  <c r="A226" i="2"/>
  <c r="J226" i="2" s="1"/>
  <c r="A226" i="3"/>
  <c r="A178" i="1"/>
  <c r="A178" i="2"/>
  <c r="J178" i="2" s="1"/>
  <c r="A178" i="3"/>
  <c r="F178" i="3" s="1"/>
  <c r="A178" i="5"/>
  <c r="A146" i="2"/>
  <c r="F146" i="2" s="1"/>
  <c r="A146" i="3"/>
  <c r="I250" i="14"/>
  <c r="I266" i="14"/>
  <c r="I298" i="14"/>
  <c r="M321" i="1"/>
  <c r="M321" i="5"/>
  <c r="M321" i="2"/>
  <c r="M321" i="3"/>
  <c r="M273" i="1"/>
  <c r="M273" i="5"/>
  <c r="M273" i="2"/>
  <c r="M273" i="3"/>
  <c r="M225" i="1"/>
  <c r="M225" i="2"/>
  <c r="M225" i="5"/>
  <c r="M225" i="3"/>
  <c r="M193" i="1"/>
  <c r="M193" i="5"/>
  <c r="M193" i="2"/>
  <c r="M193" i="3"/>
  <c r="M153" i="1"/>
  <c r="M153" i="5"/>
  <c r="M153" i="3"/>
  <c r="M153" i="2"/>
  <c r="M113" i="1"/>
  <c r="M113" i="2"/>
  <c r="M113" i="3"/>
  <c r="M113" i="5"/>
  <c r="M65" i="1"/>
  <c r="M65" i="5"/>
  <c r="M65" i="2"/>
  <c r="M65" i="3"/>
  <c r="M9" i="1"/>
  <c r="M9" i="3"/>
  <c r="M9" i="2"/>
  <c r="M9" i="5"/>
  <c r="A258" i="3"/>
  <c r="M325" i="2"/>
  <c r="M325" i="1"/>
  <c r="M325" i="3"/>
  <c r="M325" i="5"/>
  <c r="M317" i="2"/>
  <c r="M317" i="3"/>
  <c r="M317" i="5"/>
  <c r="M317" i="1"/>
  <c r="M309" i="2"/>
  <c r="M309" i="1"/>
  <c r="M309" i="3"/>
  <c r="M309" i="5"/>
  <c r="M301" i="2"/>
  <c r="M301" i="1"/>
  <c r="M301" i="3"/>
  <c r="M301" i="5"/>
  <c r="M293" i="2"/>
  <c r="M293" i="1"/>
  <c r="M293" i="3"/>
  <c r="M293" i="5"/>
  <c r="M285" i="2"/>
  <c r="M285" i="1"/>
  <c r="M285" i="3"/>
  <c r="M285" i="5"/>
  <c r="M277" i="2"/>
  <c r="M277" i="1"/>
  <c r="M277" i="3"/>
  <c r="M277" i="5"/>
  <c r="M269" i="2"/>
  <c r="M269" i="1"/>
  <c r="M269" i="3"/>
  <c r="M269" i="5"/>
  <c r="M261" i="2"/>
  <c r="M261" i="3"/>
  <c r="M261" i="5"/>
  <c r="M261" i="1"/>
  <c r="M253" i="2"/>
  <c r="M253" i="3"/>
  <c r="M253" i="1"/>
  <c r="M253" i="5"/>
  <c r="M245" i="2"/>
  <c r="M245" i="1"/>
  <c r="M245" i="3"/>
  <c r="M245" i="5"/>
  <c r="M237" i="2"/>
  <c r="M237" i="3"/>
  <c r="M237" i="1"/>
  <c r="M237" i="5"/>
  <c r="M229" i="2"/>
  <c r="M229" i="1"/>
  <c r="M229" i="3"/>
  <c r="M229" i="5"/>
  <c r="M221" i="2"/>
  <c r="M221" i="3"/>
  <c r="M221" i="5"/>
  <c r="M213" i="2"/>
  <c r="M213" i="3"/>
  <c r="M213" i="1"/>
  <c r="M213" i="5"/>
  <c r="M205" i="2"/>
  <c r="M205" i="1"/>
  <c r="M205" i="3"/>
  <c r="M205" i="5"/>
  <c r="M197" i="2"/>
  <c r="M197" i="3"/>
  <c r="M197" i="1"/>
  <c r="M197" i="5"/>
  <c r="M189" i="2"/>
  <c r="M189" i="3"/>
  <c r="M189" i="5"/>
  <c r="M189" i="1"/>
  <c r="M181" i="2"/>
  <c r="M181" i="1"/>
  <c r="M181" i="3"/>
  <c r="M181" i="5"/>
  <c r="M173" i="2"/>
  <c r="M173" i="3"/>
  <c r="M173" i="1"/>
  <c r="M173" i="5"/>
  <c r="M165" i="2"/>
  <c r="M165" i="1"/>
  <c r="M165" i="3"/>
  <c r="M165" i="5"/>
  <c r="M157" i="2"/>
  <c r="M157" i="3"/>
  <c r="M157" i="1"/>
  <c r="M157" i="5"/>
  <c r="M149" i="2"/>
  <c r="M149" i="3"/>
  <c r="M149" i="1"/>
  <c r="M149" i="5"/>
  <c r="M141" i="2"/>
  <c r="M141" i="1"/>
  <c r="M141" i="3"/>
  <c r="M141" i="5"/>
  <c r="M133" i="2"/>
  <c r="M133" i="3"/>
  <c r="M133" i="1"/>
  <c r="M133" i="5"/>
  <c r="M125" i="2"/>
  <c r="M125" i="5"/>
  <c r="M125" i="3"/>
  <c r="M125" i="1"/>
  <c r="M117" i="2"/>
  <c r="M117" i="1"/>
  <c r="M117" i="5"/>
  <c r="M117" i="3"/>
  <c r="M109" i="2"/>
  <c r="M109" i="5"/>
  <c r="M109" i="3"/>
  <c r="M109" i="1"/>
  <c r="M101" i="2"/>
  <c r="M101" i="5"/>
  <c r="M101" i="1"/>
  <c r="M101" i="3"/>
  <c r="M93" i="2"/>
  <c r="M93" i="5"/>
  <c r="M93" i="3"/>
  <c r="M93" i="1"/>
  <c r="M85" i="2"/>
  <c r="M85" i="5"/>
  <c r="M85" i="3"/>
  <c r="M85" i="1"/>
  <c r="M77" i="2"/>
  <c r="M77" i="5"/>
  <c r="M77" i="1"/>
  <c r="M77" i="3"/>
  <c r="M69" i="2"/>
  <c r="M69" i="5"/>
  <c r="M69" i="3"/>
  <c r="M69" i="1"/>
  <c r="M61" i="2"/>
  <c r="M61" i="5"/>
  <c r="M61" i="3"/>
  <c r="M61" i="1"/>
  <c r="M53" i="2"/>
  <c r="M53" i="1"/>
  <c r="M53" i="5"/>
  <c r="M53" i="3"/>
  <c r="M45" i="2"/>
  <c r="M45" i="5"/>
  <c r="M45" i="3"/>
  <c r="M45" i="1"/>
  <c r="M37" i="2"/>
  <c r="M37" i="5"/>
  <c r="M37" i="1"/>
  <c r="M37" i="3"/>
  <c r="M29" i="2"/>
  <c r="M29" i="5"/>
  <c r="M29" i="3"/>
  <c r="M29" i="1"/>
  <c r="M21" i="2"/>
  <c r="M21" i="5"/>
  <c r="M21" i="3"/>
  <c r="M21" i="1"/>
  <c r="M13" i="2"/>
  <c r="M13" i="5"/>
  <c r="M13" i="1"/>
  <c r="M13" i="3"/>
  <c r="M5" i="2"/>
  <c r="M5" i="5"/>
  <c r="M5" i="3"/>
  <c r="M5" i="1"/>
  <c r="L324" i="5"/>
  <c r="L297" i="5"/>
  <c r="A282" i="5"/>
  <c r="L280" i="5"/>
  <c r="F269" i="5"/>
  <c r="A266" i="5"/>
  <c r="F261" i="5"/>
  <c r="J260" i="5"/>
  <c r="F257" i="5"/>
  <c r="J256" i="5"/>
  <c r="J252" i="5"/>
  <c r="J244" i="5"/>
  <c r="F232" i="5"/>
  <c r="L219" i="5"/>
  <c r="J213" i="5"/>
  <c r="F207" i="5"/>
  <c r="F206" i="5"/>
  <c r="J204" i="5"/>
  <c r="F193" i="5"/>
  <c r="F189" i="5"/>
  <c r="F183" i="5"/>
  <c r="J181" i="5"/>
  <c r="F176" i="5"/>
  <c r="J169" i="5"/>
  <c r="F168" i="5"/>
  <c r="J148" i="5"/>
  <c r="A146" i="5"/>
  <c r="L312" i="3"/>
  <c r="L311" i="3"/>
  <c r="L310" i="3"/>
  <c r="F277" i="3"/>
  <c r="L277" i="3"/>
  <c r="J276" i="3"/>
  <c r="F259" i="3"/>
  <c r="F257" i="3"/>
  <c r="L255" i="3"/>
  <c r="F247" i="3"/>
  <c r="J247" i="3"/>
  <c r="L245" i="3"/>
  <c r="J243" i="3"/>
  <c r="F241" i="3"/>
  <c r="L232" i="3"/>
  <c r="F231" i="3"/>
  <c r="J231" i="3"/>
  <c r="L149" i="3"/>
  <c r="F312" i="2"/>
  <c r="J312" i="2"/>
  <c r="J243" i="2"/>
  <c r="L243" i="2"/>
  <c r="A298" i="1"/>
  <c r="J286" i="1"/>
  <c r="M322" i="2"/>
  <c r="M322" i="3"/>
  <c r="M322" i="1"/>
  <c r="M322" i="5"/>
  <c r="M218" i="2"/>
  <c r="M218" i="1"/>
  <c r="M218" i="5"/>
  <c r="M218" i="3"/>
  <c r="M170" i="2"/>
  <c r="M170" i="5"/>
  <c r="M170" i="3"/>
  <c r="M170" i="1"/>
  <c r="M138" i="2"/>
  <c r="M138" i="5"/>
  <c r="M138" i="3"/>
  <c r="M138" i="1"/>
  <c r="M114" i="2"/>
  <c r="M114" i="1"/>
  <c r="M114" i="5"/>
  <c r="M114" i="3"/>
  <c r="M58" i="2"/>
  <c r="M58" i="1"/>
  <c r="M58" i="5"/>
  <c r="M58" i="3"/>
  <c r="M10" i="2"/>
  <c r="M10" i="5"/>
  <c r="M10" i="3"/>
  <c r="M10" i="1"/>
  <c r="J214" i="3"/>
  <c r="L214" i="3"/>
  <c r="A274" i="2"/>
  <c r="L274" i="2" s="1"/>
  <c r="A274" i="1"/>
  <c r="J274" i="1" s="1"/>
  <c r="A274" i="3"/>
  <c r="A218" i="1"/>
  <c r="A218" i="2"/>
  <c r="A218" i="3"/>
  <c r="A154" i="1"/>
  <c r="A154" i="2"/>
  <c r="L154" i="2" s="1"/>
  <c r="A154" i="3"/>
  <c r="J154" i="3" s="1"/>
  <c r="I170" i="14"/>
  <c r="M313" i="1"/>
  <c r="M313" i="5"/>
  <c r="M313" i="2"/>
  <c r="M313" i="3"/>
  <c r="M257" i="1"/>
  <c r="M257" i="5"/>
  <c r="M257" i="2"/>
  <c r="M257" i="3"/>
  <c r="M217" i="1"/>
  <c r="M217" i="5"/>
  <c r="M217" i="3"/>
  <c r="M217" i="2"/>
  <c r="M169" i="1"/>
  <c r="M169" i="2"/>
  <c r="M169" i="5"/>
  <c r="M169" i="3"/>
  <c r="M105" i="1"/>
  <c r="M105" i="2"/>
  <c r="M105" i="3"/>
  <c r="M105" i="5"/>
  <c r="M57" i="1"/>
  <c r="M57" i="3"/>
  <c r="M57" i="2"/>
  <c r="M57" i="5"/>
  <c r="M17" i="1"/>
  <c r="M17" i="3"/>
  <c r="M17" i="5"/>
  <c r="M17" i="2"/>
  <c r="M324" i="2"/>
  <c r="M324" i="3"/>
  <c r="M324" i="1"/>
  <c r="M324" i="5"/>
  <c r="M316" i="2"/>
  <c r="M316" i="1"/>
  <c r="M316" i="3"/>
  <c r="M316" i="5"/>
  <c r="M308" i="2"/>
  <c r="M308" i="3"/>
  <c r="M308" i="5"/>
  <c r="M308" i="1"/>
  <c r="M300" i="2"/>
  <c r="M300" i="3"/>
  <c r="M300" i="5"/>
  <c r="M300" i="1"/>
  <c r="M292" i="2"/>
  <c r="M292" i="1"/>
  <c r="M292" i="3"/>
  <c r="M292" i="5"/>
  <c r="M284" i="2"/>
  <c r="M284" i="3"/>
  <c r="M284" i="1"/>
  <c r="M284" i="5"/>
  <c r="M276" i="2"/>
  <c r="M276" i="3"/>
  <c r="M276" i="5"/>
  <c r="M276" i="1"/>
  <c r="M268" i="2"/>
  <c r="M268" i="1"/>
  <c r="M268" i="3"/>
  <c r="M268" i="5"/>
  <c r="M260" i="2"/>
  <c r="M260" i="3"/>
  <c r="M260" i="1"/>
  <c r="M260" i="5"/>
  <c r="M252" i="2"/>
  <c r="M252" i="3"/>
  <c r="M252" i="1"/>
  <c r="M252" i="5"/>
  <c r="M244" i="2"/>
  <c r="M244" i="3"/>
  <c r="M244" i="1"/>
  <c r="M244" i="5"/>
  <c r="M236" i="2"/>
  <c r="M236" i="3"/>
  <c r="M236" i="1"/>
  <c r="M236" i="5"/>
  <c r="M228" i="2"/>
  <c r="M228" i="1"/>
  <c r="M228" i="3"/>
  <c r="M228" i="5"/>
  <c r="M220" i="2"/>
  <c r="M220" i="3"/>
  <c r="M220" i="5"/>
  <c r="M220" i="1"/>
  <c r="M212" i="2"/>
  <c r="M212" i="3"/>
  <c r="M212" i="1"/>
  <c r="M212" i="5"/>
  <c r="M204" i="2"/>
  <c r="M204" i="1"/>
  <c r="M204" i="3"/>
  <c r="M204" i="5"/>
  <c r="M196" i="2"/>
  <c r="M196" i="3"/>
  <c r="M196" i="1"/>
  <c r="M196" i="5"/>
  <c r="M188" i="2"/>
  <c r="M188" i="3"/>
  <c r="M188" i="1"/>
  <c r="M188" i="5"/>
  <c r="M180" i="2"/>
  <c r="M180" i="3"/>
  <c r="M180" i="5"/>
  <c r="M180" i="1"/>
  <c r="M172" i="2"/>
  <c r="M172" i="3"/>
  <c r="M172" i="5"/>
  <c r="M172" i="1"/>
  <c r="M164" i="2"/>
  <c r="M164" i="1"/>
  <c r="M164" i="3"/>
  <c r="M164" i="5"/>
  <c r="M156" i="2"/>
  <c r="M156" i="3"/>
  <c r="M156" i="1"/>
  <c r="M156" i="5"/>
  <c r="M148" i="2"/>
  <c r="M148" i="3"/>
  <c r="M148" i="5"/>
  <c r="M148" i="1"/>
  <c r="M140" i="2"/>
  <c r="M140" i="1"/>
  <c r="M140" i="3"/>
  <c r="M140" i="5"/>
  <c r="M132" i="2"/>
  <c r="M132" i="3"/>
  <c r="M132" i="1"/>
  <c r="M132" i="5"/>
  <c r="M124" i="2"/>
  <c r="M124" i="3"/>
  <c r="M124" i="1"/>
  <c r="M124" i="5"/>
  <c r="M116" i="2"/>
  <c r="M116" i="3"/>
  <c r="M116" i="5"/>
  <c r="M116" i="1"/>
  <c r="M108" i="2"/>
  <c r="M108" i="3"/>
  <c r="M108" i="1"/>
  <c r="M108" i="5"/>
  <c r="M100" i="2"/>
  <c r="M100" i="1"/>
  <c r="M100" i="3"/>
  <c r="M100" i="5"/>
  <c r="M92" i="2"/>
  <c r="M92" i="3"/>
  <c r="M92" i="1"/>
  <c r="M92" i="5"/>
  <c r="M84" i="2"/>
  <c r="M84" i="3"/>
  <c r="M84" i="5"/>
  <c r="M84" i="1"/>
  <c r="M76" i="2"/>
  <c r="M76" i="1"/>
  <c r="M76" i="3"/>
  <c r="M76" i="5"/>
  <c r="M68" i="2"/>
  <c r="M68" i="3"/>
  <c r="M68" i="1"/>
  <c r="M68" i="5"/>
  <c r="M60" i="2"/>
  <c r="M60" i="3"/>
  <c r="M60" i="1"/>
  <c r="M60" i="5"/>
  <c r="M52" i="2"/>
  <c r="M52" i="3"/>
  <c r="M52" i="5"/>
  <c r="M52" i="1"/>
  <c r="M44" i="2"/>
  <c r="M44" i="3"/>
  <c r="M44" i="1"/>
  <c r="M44" i="5"/>
  <c r="M36" i="2"/>
  <c r="M36" i="1"/>
  <c r="M36" i="3"/>
  <c r="M36" i="5"/>
  <c r="M28" i="2"/>
  <c r="M28" i="1"/>
  <c r="M28" i="3"/>
  <c r="M28" i="5"/>
  <c r="M20" i="2"/>
  <c r="M20" i="3"/>
  <c r="M20" i="5"/>
  <c r="M20" i="1"/>
  <c r="M12" i="2"/>
  <c r="M12" i="1"/>
  <c r="M12" i="3"/>
  <c r="M12" i="5"/>
  <c r="M4" i="2"/>
  <c r="M4" i="3"/>
  <c r="M4" i="1"/>
  <c r="M4" i="5"/>
  <c r="A306" i="5"/>
  <c r="L300" i="5"/>
  <c r="F294" i="5"/>
  <c r="J288" i="5"/>
  <c r="L265" i="5"/>
  <c r="F253" i="5"/>
  <c r="A250" i="5"/>
  <c r="L250" i="5" s="1"/>
  <c r="F245" i="5"/>
  <c r="J240" i="5"/>
  <c r="L239" i="5"/>
  <c r="J219" i="5"/>
  <c r="L217" i="5"/>
  <c r="F209" i="5"/>
  <c r="F205" i="5"/>
  <c r="F200" i="5"/>
  <c r="F192" i="5"/>
  <c r="F169" i="5"/>
  <c r="F152" i="5"/>
  <c r="L149" i="5"/>
  <c r="L148" i="5"/>
  <c r="L147" i="5"/>
  <c r="J145" i="5"/>
  <c r="A322" i="3"/>
  <c r="L319" i="3"/>
  <c r="A314" i="3"/>
  <c r="J312" i="3"/>
  <c r="J311" i="3"/>
  <c r="A298" i="3"/>
  <c r="L296" i="3"/>
  <c r="F296" i="3"/>
  <c r="F292" i="3"/>
  <c r="J284" i="3"/>
  <c r="L284" i="3"/>
  <c r="L276" i="3"/>
  <c r="J271" i="3"/>
  <c r="J269" i="3"/>
  <c r="L269" i="3"/>
  <c r="J267" i="3"/>
  <c r="L256" i="3"/>
  <c r="J255" i="3"/>
  <c r="F254" i="3"/>
  <c r="J252" i="3"/>
  <c r="L244" i="3"/>
  <c r="A242" i="3"/>
  <c r="L240" i="3"/>
  <c r="F209" i="3"/>
  <c r="A146" i="1"/>
  <c r="M298" i="2"/>
  <c r="M298" i="3"/>
  <c r="M298" i="5"/>
  <c r="M298" i="1"/>
  <c r="M242" i="2"/>
  <c r="M242" i="1"/>
  <c r="M242" i="5"/>
  <c r="M242" i="3"/>
  <c r="M194" i="2"/>
  <c r="M194" i="1"/>
  <c r="M194" i="5"/>
  <c r="M194" i="3"/>
  <c r="M154" i="2"/>
  <c r="M154" i="1"/>
  <c r="M154" i="5"/>
  <c r="M154" i="3"/>
  <c r="M34" i="2"/>
  <c r="M34" i="1"/>
  <c r="M34" i="5"/>
  <c r="M34" i="3"/>
  <c r="F265" i="3"/>
  <c r="A290" i="1"/>
  <c r="A290" i="2"/>
  <c r="A210" i="2"/>
  <c r="A210" i="1"/>
  <c r="A210" i="3"/>
  <c r="J210" i="3" s="1"/>
  <c r="I258" i="14"/>
  <c r="I306" i="14"/>
  <c r="M297" i="1"/>
  <c r="M297" i="2"/>
  <c r="M297" i="5"/>
  <c r="M297" i="3"/>
  <c r="M209" i="1"/>
  <c r="M209" i="2"/>
  <c r="M209" i="5"/>
  <c r="M209" i="3"/>
  <c r="M161" i="1"/>
  <c r="M161" i="2"/>
  <c r="M161" i="5"/>
  <c r="M161" i="3"/>
  <c r="M81" i="1"/>
  <c r="M81" i="2"/>
  <c r="M81" i="3"/>
  <c r="M81" i="5"/>
  <c r="M25" i="1"/>
  <c r="M25" i="3"/>
  <c r="M25" i="5"/>
  <c r="M25" i="2"/>
  <c r="A290" i="5"/>
  <c r="L290" i="5" s="1"/>
  <c r="A210" i="5"/>
  <c r="A202" i="5"/>
  <c r="A194" i="5"/>
  <c r="L289" i="3"/>
  <c r="J289" i="3"/>
  <c r="L265" i="3"/>
  <c r="M323" i="2"/>
  <c r="M323" i="1"/>
  <c r="M323" i="3"/>
  <c r="M323" i="5"/>
  <c r="M315" i="2"/>
  <c r="M315" i="1"/>
  <c r="M315" i="3"/>
  <c r="M315" i="5"/>
  <c r="M307" i="2"/>
  <c r="M307" i="1"/>
  <c r="M307" i="3"/>
  <c r="M307" i="5"/>
  <c r="M299" i="2"/>
  <c r="M299" i="1"/>
  <c r="M299" i="3"/>
  <c r="M299" i="5"/>
  <c r="M291" i="2"/>
  <c r="M291" i="1"/>
  <c r="M291" i="3"/>
  <c r="M291" i="5"/>
  <c r="M283" i="2"/>
  <c r="M283" i="1"/>
  <c r="M283" i="3"/>
  <c r="M283" i="5"/>
  <c r="M275" i="2"/>
  <c r="M275" i="1"/>
  <c r="M275" i="3"/>
  <c r="M275" i="5"/>
  <c r="M267" i="2"/>
  <c r="M267" i="1"/>
  <c r="M267" i="3"/>
  <c r="M267" i="5"/>
  <c r="M259" i="2"/>
  <c r="M259" i="1"/>
  <c r="M259" i="3"/>
  <c r="M259" i="5"/>
  <c r="M251" i="2"/>
  <c r="M251" i="1"/>
  <c r="M251" i="3"/>
  <c r="M251" i="5"/>
  <c r="M243" i="2"/>
  <c r="M243" i="1"/>
  <c r="M243" i="3"/>
  <c r="M243" i="5"/>
  <c r="M235" i="2"/>
  <c r="M235" i="1"/>
  <c r="M235" i="3"/>
  <c r="M235" i="5"/>
  <c r="M227" i="2"/>
  <c r="M227" i="1"/>
  <c r="M227" i="3"/>
  <c r="M227" i="5"/>
  <c r="M219" i="2"/>
  <c r="M219" i="1"/>
  <c r="M219" i="3"/>
  <c r="M219" i="5"/>
  <c r="M211" i="2"/>
  <c r="M211" i="1"/>
  <c r="M211" i="3"/>
  <c r="M211" i="5"/>
  <c r="M203" i="2"/>
  <c r="M203" i="1"/>
  <c r="M203" i="3"/>
  <c r="M203" i="5"/>
  <c r="M195" i="2"/>
  <c r="M195" i="1"/>
  <c r="M195" i="3"/>
  <c r="M195" i="5"/>
  <c r="M187" i="2"/>
  <c r="M187" i="1"/>
  <c r="M187" i="3"/>
  <c r="M187" i="5"/>
  <c r="M179" i="2"/>
  <c r="M179" i="1"/>
  <c r="M179" i="3"/>
  <c r="M179" i="5"/>
  <c r="M171" i="2"/>
  <c r="M171" i="1"/>
  <c r="M171" i="3"/>
  <c r="M171" i="5"/>
  <c r="M163" i="2"/>
  <c r="M163" i="1"/>
  <c r="M163" i="3"/>
  <c r="M163" i="5"/>
  <c r="M155" i="2"/>
  <c r="M155" i="1"/>
  <c r="M155" i="3"/>
  <c r="M155" i="5"/>
  <c r="M147" i="2"/>
  <c r="M147" i="1"/>
  <c r="M147" i="3"/>
  <c r="M147" i="5"/>
  <c r="M139" i="2"/>
  <c r="M139" i="1"/>
  <c r="M139" i="3"/>
  <c r="M139" i="5"/>
  <c r="M131" i="2"/>
  <c r="M131" i="1"/>
  <c r="M131" i="3"/>
  <c r="M131" i="5"/>
  <c r="M123" i="2"/>
  <c r="M123" i="1"/>
  <c r="M123" i="3"/>
  <c r="M123" i="5"/>
  <c r="M115" i="2"/>
  <c r="M115" i="1"/>
  <c r="M115" i="3"/>
  <c r="M115" i="5"/>
  <c r="M107" i="2"/>
  <c r="M107" i="1"/>
  <c r="M107" i="3"/>
  <c r="M107" i="5"/>
  <c r="M99" i="2"/>
  <c r="M99" i="1"/>
  <c r="M99" i="3"/>
  <c r="M99" i="5"/>
  <c r="M91" i="2"/>
  <c r="M91" i="1"/>
  <c r="M91" i="3"/>
  <c r="M91" i="5"/>
  <c r="M83" i="2"/>
  <c r="M83" i="1"/>
  <c r="M83" i="3"/>
  <c r="M83" i="5"/>
  <c r="M75" i="2"/>
  <c r="M75" i="1"/>
  <c r="M75" i="3"/>
  <c r="M75" i="5"/>
  <c r="M67" i="2"/>
  <c r="M67" i="1"/>
  <c r="M67" i="3"/>
  <c r="M67" i="5"/>
  <c r="M59" i="2"/>
  <c r="M59" i="1"/>
  <c r="M59" i="3"/>
  <c r="M59" i="5"/>
  <c r="M51" i="2"/>
  <c r="M51" i="1"/>
  <c r="M51" i="3"/>
  <c r="M51" i="5"/>
  <c r="M43" i="2"/>
  <c r="M43" i="1"/>
  <c r="M43" i="3"/>
  <c r="M43" i="5"/>
  <c r="M35" i="2"/>
  <c r="M35" i="1"/>
  <c r="M35" i="3"/>
  <c r="M35" i="5"/>
  <c r="M27" i="2"/>
  <c r="M27" i="1"/>
  <c r="M27" i="3"/>
  <c r="M27" i="5"/>
  <c r="M19" i="2"/>
  <c r="M19" i="1"/>
  <c r="M19" i="3"/>
  <c r="M19" i="5"/>
  <c r="M11" i="2"/>
  <c r="M11" i="1"/>
  <c r="M11" i="3"/>
  <c r="M11" i="5"/>
  <c r="M3" i="2"/>
  <c r="M3" i="1"/>
  <c r="M3" i="3"/>
  <c r="M3" i="5"/>
  <c r="L305" i="5"/>
  <c r="A258" i="5"/>
  <c r="L258" i="5" s="1"/>
  <c r="L249" i="5"/>
  <c r="J239" i="5"/>
  <c r="F219" i="5"/>
  <c r="J216" i="5"/>
  <c r="F212" i="5"/>
  <c r="F167" i="5"/>
  <c r="A154" i="5"/>
  <c r="L152" i="5"/>
  <c r="L151" i="5"/>
  <c r="L150" i="5"/>
  <c r="J149" i="5"/>
  <c r="F145" i="5"/>
  <c r="L325" i="3"/>
  <c r="L323" i="3"/>
  <c r="J319" i="3"/>
  <c r="F316" i="3"/>
  <c r="L307" i="3"/>
  <c r="L300" i="3"/>
  <c r="L297" i="3"/>
  <c r="J296" i="3"/>
  <c r="L295" i="3"/>
  <c r="L292" i="3"/>
  <c r="L291" i="3"/>
  <c r="L268" i="3"/>
  <c r="J260" i="3"/>
  <c r="L260" i="3"/>
  <c r="J256" i="3"/>
  <c r="L253" i="3"/>
  <c r="F251" i="3"/>
  <c r="J251" i="3"/>
  <c r="L247" i="3"/>
  <c r="J244" i="3"/>
  <c r="L241" i="3"/>
  <c r="L208" i="3"/>
  <c r="J181" i="3"/>
  <c r="F181" i="3"/>
  <c r="A306" i="2"/>
  <c r="L286" i="2"/>
  <c r="J212" i="3"/>
  <c r="F316" i="2"/>
  <c r="F244" i="2"/>
  <c r="J244" i="2"/>
  <c r="F235" i="2"/>
  <c r="J301" i="1"/>
  <c r="F301" i="1"/>
  <c r="J225" i="1"/>
  <c r="F225" i="1"/>
  <c r="L225" i="1"/>
  <c r="J203" i="1"/>
  <c r="L203" i="1"/>
  <c r="F203" i="1"/>
  <c r="J238" i="3"/>
  <c r="F211" i="3"/>
  <c r="F207" i="3"/>
  <c r="F152" i="3"/>
  <c r="L289" i="2"/>
  <c r="F289" i="2"/>
  <c r="L262" i="2"/>
  <c r="F253" i="1"/>
  <c r="J253" i="1"/>
  <c r="L253" i="1"/>
  <c r="L278" i="3"/>
  <c r="L236" i="3"/>
  <c r="L200" i="3"/>
  <c r="L152" i="3"/>
  <c r="J316" i="2"/>
  <c r="J303" i="2"/>
  <c r="F303" i="2"/>
  <c r="L263" i="2"/>
  <c r="J263" i="2"/>
  <c r="L256" i="2"/>
  <c r="L244" i="2"/>
  <c r="F213" i="2"/>
  <c r="J213" i="2"/>
  <c r="F209" i="2"/>
  <c r="J209" i="2"/>
  <c r="L301" i="1"/>
  <c r="J236" i="3"/>
  <c r="L228" i="3"/>
  <c r="L225" i="3"/>
  <c r="L201" i="3"/>
  <c r="J200" i="3"/>
  <c r="J199" i="3"/>
  <c r="L188" i="3"/>
  <c r="L176" i="3"/>
  <c r="L172" i="3"/>
  <c r="J318" i="2"/>
  <c r="F318" i="2"/>
  <c r="L284" i="2"/>
  <c r="F150" i="2"/>
  <c r="J150" i="2"/>
  <c r="L292" i="1"/>
  <c r="L256" i="1"/>
  <c r="F256" i="1"/>
  <c r="F307" i="2"/>
  <c r="J304" i="2"/>
  <c r="L297" i="2"/>
  <c r="J297" i="2"/>
  <c r="J279" i="2"/>
  <c r="L276" i="2"/>
  <c r="L268" i="2"/>
  <c r="J235" i="2"/>
  <c r="J214" i="2"/>
  <c r="L214" i="2"/>
  <c r="F214" i="2"/>
  <c r="F183" i="2"/>
  <c r="J183" i="2"/>
  <c r="F156" i="3"/>
  <c r="L156" i="3"/>
  <c r="L305" i="2"/>
  <c r="J305" i="2"/>
  <c r="F292" i="2"/>
  <c r="F261" i="2"/>
  <c r="J261" i="2"/>
  <c r="J276" i="1"/>
  <c r="F276" i="1"/>
  <c r="L254" i="1"/>
  <c r="F254" i="1"/>
  <c r="J254" i="1"/>
  <c r="F193" i="1"/>
  <c r="J193" i="1"/>
  <c r="F185" i="1"/>
  <c r="F177" i="1"/>
  <c r="J177" i="1"/>
  <c r="J169" i="1"/>
  <c r="F207" i="2"/>
  <c r="J287" i="1"/>
  <c r="L261" i="1"/>
  <c r="J257" i="1"/>
  <c r="L238" i="1"/>
  <c r="L237" i="1"/>
  <c r="L222" i="1"/>
  <c r="F219" i="1"/>
  <c r="L219" i="1"/>
  <c r="L177" i="2"/>
  <c r="L320" i="1"/>
  <c r="L312" i="1"/>
  <c r="L270" i="1"/>
  <c r="J255" i="1"/>
  <c r="J238" i="1"/>
  <c r="L217" i="1"/>
  <c r="J215" i="1"/>
  <c r="L196" i="1"/>
  <c r="F196" i="1"/>
  <c r="L150" i="1"/>
  <c r="F150" i="1"/>
  <c r="J325" i="1"/>
  <c r="J312" i="1"/>
  <c r="J295" i="1"/>
  <c r="F287" i="1"/>
  <c r="F283" i="1"/>
  <c r="L263" i="1"/>
  <c r="F255" i="1"/>
  <c r="J237" i="1"/>
  <c r="F153" i="2"/>
  <c r="J232" i="1"/>
  <c r="L198" i="1"/>
  <c r="F198" i="1"/>
  <c r="J198" i="1"/>
  <c r="F281" i="2"/>
  <c r="J265" i="2"/>
  <c r="J248" i="2"/>
  <c r="J238" i="2"/>
  <c r="L200" i="2"/>
  <c r="F180" i="2"/>
  <c r="L173" i="2"/>
  <c r="J160" i="2"/>
  <c r="F291" i="1"/>
  <c r="F267" i="1"/>
  <c r="J265" i="1"/>
  <c r="J260" i="1"/>
  <c r="F251" i="1"/>
  <c r="J243" i="1"/>
  <c r="F233" i="1"/>
  <c r="F221" i="1"/>
  <c r="J220" i="1"/>
  <c r="J185" i="1"/>
  <c r="L174" i="1"/>
  <c r="J323" i="2"/>
  <c r="F291" i="2"/>
  <c r="J271" i="2"/>
  <c r="F239" i="2"/>
  <c r="J188" i="2"/>
  <c r="L155" i="2"/>
  <c r="F145" i="2"/>
  <c r="L308" i="1"/>
  <c r="F305" i="1"/>
  <c r="F293" i="1"/>
  <c r="F265" i="1"/>
  <c r="J245" i="1"/>
  <c r="F243" i="1"/>
  <c r="F217" i="1"/>
  <c r="J174" i="1"/>
  <c r="J150" i="1"/>
  <c r="J148" i="1"/>
  <c r="L183" i="1"/>
  <c r="L171" i="1"/>
  <c r="L205" i="1"/>
  <c r="L189" i="1"/>
  <c r="J172" i="1"/>
  <c r="F172" i="1"/>
  <c r="N17" i="1"/>
  <c r="N17" i="2"/>
  <c r="N17" i="3"/>
  <c r="N17" i="5"/>
  <c r="N41" i="1"/>
  <c r="N41" i="2"/>
  <c r="N41" i="3"/>
  <c r="N41" i="5"/>
  <c r="N57" i="1"/>
  <c r="N57" i="2"/>
  <c r="N57" i="3"/>
  <c r="N57" i="5"/>
  <c r="N73" i="1"/>
  <c r="N73" i="2"/>
  <c r="N73" i="3"/>
  <c r="N73" i="5"/>
  <c r="N105" i="1"/>
  <c r="N105" i="2"/>
  <c r="N105" i="3"/>
  <c r="N105" i="5"/>
  <c r="N129" i="1"/>
  <c r="N129" i="2"/>
  <c r="N129" i="3"/>
  <c r="N129" i="5"/>
  <c r="N145" i="1"/>
  <c r="N145" i="2"/>
  <c r="N145" i="3"/>
  <c r="N145" i="5"/>
  <c r="N161" i="1"/>
  <c r="N161" i="2"/>
  <c r="N161" i="3"/>
  <c r="N161" i="5"/>
  <c r="N177" i="1"/>
  <c r="N177" i="2"/>
  <c r="N177" i="3"/>
  <c r="N177" i="5"/>
  <c r="N193" i="1"/>
  <c r="N193" i="2"/>
  <c r="N193" i="3"/>
  <c r="N193" i="5"/>
  <c r="N209" i="1"/>
  <c r="N209" i="2"/>
  <c r="N209" i="3"/>
  <c r="N209" i="5"/>
  <c r="N217" i="1"/>
  <c r="N217" i="2"/>
  <c r="N217" i="3"/>
  <c r="N217" i="5"/>
  <c r="N225" i="1"/>
  <c r="N225" i="2"/>
  <c r="N225" i="3"/>
  <c r="N225" i="5"/>
  <c r="N233" i="1"/>
  <c r="N233" i="2"/>
  <c r="N233" i="3"/>
  <c r="N233" i="5"/>
  <c r="N241" i="1"/>
  <c r="N241" i="2"/>
  <c r="N241" i="3"/>
  <c r="N241" i="5"/>
  <c r="N249" i="1"/>
  <c r="N249" i="2"/>
  <c r="N249" i="3"/>
  <c r="N249" i="5"/>
  <c r="N257" i="1"/>
  <c r="N257" i="2"/>
  <c r="N257" i="3"/>
  <c r="N257" i="5"/>
  <c r="N265" i="1"/>
  <c r="N265" i="2"/>
  <c r="N265" i="3"/>
  <c r="N265" i="5"/>
  <c r="N273" i="1"/>
  <c r="N273" i="2"/>
  <c r="N273" i="3"/>
  <c r="N273" i="5"/>
  <c r="N281" i="1"/>
  <c r="N281" i="2"/>
  <c r="N281" i="3"/>
  <c r="N281" i="5"/>
  <c r="N289" i="1"/>
  <c r="N289" i="2"/>
  <c r="N289" i="3"/>
  <c r="N289" i="5"/>
  <c r="N297" i="1"/>
  <c r="N297" i="2"/>
  <c r="N297" i="3"/>
  <c r="N297" i="5"/>
  <c r="N305" i="1"/>
  <c r="N305" i="2"/>
  <c r="N305" i="3"/>
  <c r="N313" i="1"/>
  <c r="N313" i="2"/>
  <c r="N313" i="3"/>
  <c r="N321" i="1"/>
  <c r="N321" i="2"/>
  <c r="N321" i="3"/>
  <c r="N9" i="1"/>
  <c r="N9" i="2"/>
  <c r="N9" i="3"/>
  <c r="N9" i="5"/>
  <c r="N33" i="1"/>
  <c r="N33" i="2"/>
  <c r="N33" i="3"/>
  <c r="N33" i="5"/>
  <c r="N49" i="1"/>
  <c r="N49" i="2"/>
  <c r="N49" i="3"/>
  <c r="N49" i="5"/>
  <c r="N65" i="1"/>
  <c r="N65" i="2"/>
  <c r="N65" i="3"/>
  <c r="N65" i="5"/>
  <c r="N81" i="1"/>
  <c r="N81" i="2"/>
  <c r="N81" i="3"/>
  <c r="N81" i="5"/>
  <c r="N89" i="1"/>
  <c r="N89" i="2"/>
  <c r="N89" i="3"/>
  <c r="N89" i="5"/>
  <c r="N97" i="1"/>
  <c r="N97" i="2"/>
  <c r="N97" i="3"/>
  <c r="N97" i="5"/>
  <c r="N113" i="1"/>
  <c r="N113" i="2"/>
  <c r="N113" i="3"/>
  <c r="N113" i="5"/>
  <c r="N121" i="1"/>
  <c r="N121" i="2"/>
  <c r="N121" i="3"/>
  <c r="N121" i="5"/>
  <c r="N137" i="1"/>
  <c r="N137" i="2"/>
  <c r="N137" i="3"/>
  <c r="N137" i="5"/>
  <c r="N153" i="1"/>
  <c r="N153" i="2"/>
  <c r="N153" i="3"/>
  <c r="N153" i="5"/>
  <c r="N169" i="1"/>
  <c r="N169" i="2"/>
  <c r="N169" i="3"/>
  <c r="N169" i="5"/>
  <c r="N185" i="1"/>
  <c r="N185" i="2"/>
  <c r="N185" i="3"/>
  <c r="N185" i="5"/>
  <c r="N201" i="1"/>
  <c r="N201" i="2"/>
  <c r="N201" i="3"/>
  <c r="N201" i="5"/>
  <c r="N8" i="1"/>
  <c r="N8" i="2"/>
  <c r="N8" i="3"/>
  <c r="N8" i="5"/>
  <c r="N16" i="1"/>
  <c r="N16" i="2"/>
  <c r="N16" i="3"/>
  <c r="N24" i="1"/>
  <c r="N24" i="2"/>
  <c r="N24" i="3"/>
  <c r="N24" i="5"/>
  <c r="N32" i="1"/>
  <c r="N32" i="2"/>
  <c r="N32" i="3"/>
  <c r="N40" i="1"/>
  <c r="N40" i="2"/>
  <c r="N40" i="5"/>
  <c r="N40" i="3"/>
  <c r="N48" i="1"/>
  <c r="N48" i="2"/>
  <c r="N48" i="3"/>
  <c r="N48" i="5"/>
  <c r="N56" i="1"/>
  <c r="N56" i="2"/>
  <c r="N56" i="5"/>
  <c r="N56" i="3"/>
  <c r="N64" i="1"/>
  <c r="N64" i="2"/>
  <c r="N64" i="3"/>
  <c r="N64" i="5"/>
  <c r="N72" i="1"/>
  <c r="N72" i="2"/>
  <c r="N72" i="5"/>
  <c r="N72" i="3"/>
  <c r="N80" i="1"/>
  <c r="N80" i="2"/>
  <c r="N80" i="3"/>
  <c r="N80" i="5"/>
  <c r="N88" i="1"/>
  <c r="N88" i="2"/>
  <c r="N88" i="5"/>
  <c r="N88" i="3"/>
  <c r="N96" i="1"/>
  <c r="N96" i="2"/>
  <c r="N96" i="3"/>
  <c r="N96" i="5"/>
  <c r="N104" i="1"/>
  <c r="N104" i="2"/>
  <c r="N104" i="5"/>
  <c r="N104" i="3"/>
  <c r="N112" i="1"/>
  <c r="N112" i="2"/>
  <c r="N112" i="3"/>
  <c r="N112" i="5"/>
  <c r="N120" i="1"/>
  <c r="N120" i="2"/>
  <c r="N120" i="5"/>
  <c r="N120" i="3"/>
  <c r="N128" i="1"/>
  <c r="N128" i="2"/>
  <c r="N128" i="3"/>
  <c r="N128" i="5"/>
  <c r="N136" i="1"/>
  <c r="N136" i="2"/>
  <c r="N136" i="5"/>
  <c r="N136" i="3"/>
  <c r="N144" i="1"/>
  <c r="N144" i="2"/>
  <c r="N144" i="3"/>
  <c r="N144" i="5"/>
  <c r="N152" i="1"/>
  <c r="N152" i="2"/>
  <c r="N152" i="5"/>
  <c r="N152" i="3"/>
  <c r="N160" i="1"/>
  <c r="N160" i="2"/>
  <c r="N160" i="3"/>
  <c r="N160" i="5"/>
  <c r="N168" i="1"/>
  <c r="N168" i="2"/>
  <c r="N168" i="5"/>
  <c r="N168" i="3"/>
  <c r="N176" i="1"/>
  <c r="N176" i="2"/>
  <c r="N176" i="3"/>
  <c r="N176" i="5"/>
  <c r="N184" i="1"/>
  <c r="N184" i="2"/>
  <c r="N184" i="5"/>
  <c r="N184" i="3"/>
  <c r="N192" i="1"/>
  <c r="N192" i="2"/>
  <c r="N192" i="3"/>
  <c r="N192" i="5"/>
  <c r="N200" i="1"/>
  <c r="N200" i="2"/>
  <c r="N200" i="5"/>
  <c r="N200" i="3"/>
  <c r="N208" i="1"/>
  <c r="N208" i="2"/>
  <c r="N208" i="3"/>
  <c r="N208" i="5"/>
  <c r="N216" i="1"/>
  <c r="N216" i="2"/>
  <c r="N216" i="5"/>
  <c r="N216" i="3"/>
  <c r="N224" i="1"/>
  <c r="N224" i="2"/>
  <c r="N224" i="3"/>
  <c r="N224" i="5"/>
  <c r="N232" i="1"/>
  <c r="N232" i="2"/>
  <c r="N232" i="5"/>
  <c r="N232" i="3"/>
  <c r="N240" i="1"/>
  <c r="N240" i="2"/>
  <c r="N240" i="3"/>
  <c r="N240" i="5"/>
  <c r="N248" i="1"/>
  <c r="N248" i="2"/>
  <c r="N248" i="5"/>
  <c r="N248" i="3"/>
  <c r="N256" i="1"/>
  <c r="N256" i="2"/>
  <c r="N256" i="3"/>
  <c r="N256" i="5"/>
  <c r="N264" i="1"/>
  <c r="N264" i="2"/>
  <c r="N264" i="5"/>
  <c r="N264" i="3"/>
  <c r="N272" i="1"/>
  <c r="N272" i="2"/>
  <c r="N272" i="3"/>
  <c r="N272" i="5"/>
  <c r="N280" i="1"/>
  <c r="N280" i="2"/>
  <c r="N280" i="5"/>
  <c r="N280" i="3"/>
  <c r="N288" i="1"/>
  <c r="N288" i="2"/>
  <c r="N288" i="3"/>
  <c r="N288" i="5"/>
  <c r="N296" i="1"/>
  <c r="N296" i="2"/>
  <c r="N296" i="5"/>
  <c r="N296" i="3"/>
  <c r="N304" i="1"/>
  <c r="N304" i="2"/>
  <c r="N304" i="3"/>
  <c r="N312" i="1"/>
  <c r="N312" i="2"/>
  <c r="N312" i="3"/>
  <c r="N320" i="1"/>
  <c r="N320" i="2"/>
  <c r="N320" i="3"/>
  <c r="N320" i="5"/>
  <c r="N312" i="5"/>
  <c r="N308" i="5"/>
  <c r="N304" i="5"/>
  <c r="N266" i="3"/>
  <c r="N279" i="1"/>
  <c r="N279" i="2"/>
  <c r="N279" i="3"/>
  <c r="N287" i="1"/>
  <c r="N287" i="2"/>
  <c r="N287" i="3"/>
  <c r="N295" i="1"/>
  <c r="N295" i="2"/>
  <c r="N295" i="3"/>
  <c r="N303" i="1"/>
  <c r="N303" i="2"/>
  <c r="N303" i="3"/>
  <c r="N311" i="1"/>
  <c r="N311" i="2"/>
  <c r="N311" i="3"/>
  <c r="N319" i="1"/>
  <c r="N319" i="2"/>
  <c r="N319" i="3"/>
  <c r="M2" i="1"/>
  <c r="M2" i="2"/>
  <c r="M2" i="5"/>
  <c r="M2" i="3"/>
  <c r="N23" i="1"/>
  <c r="N23" i="2"/>
  <c r="N23" i="3"/>
  <c r="N23" i="5"/>
  <c r="N39" i="1"/>
  <c r="N39" i="2"/>
  <c r="N39" i="3"/>
  <c r="N39" i="5"/>
  <c r="N71" i="1"/>
  <c r="N71" i="2"/>
  <c r="N71" i="3"/>
  <c r="N103" i="1"/>
  <c r="N103" i="2"/>
  <c r="N103" i="3"/>
  <c r="N151" i="1"/>
  <c r="N151" i="2"/>
  <c r="N151" i="3"/>
  <c r="N183" i="1"/>
  <c r="N183" i="2"/>
  <c r="N183" i="3"/>
  <c r="N231" i="1"/>
  <c r="N231" i="2"/>
  <c r="N231" i="3"/>
  <c r="N239" i="1"/>
  <c r="N239" i="2"/>
  <c r="N239" i="3"/>
  <c r="N247" i="1"/>
  <c r="N247" i="2"/>
  <c r="N247" i="3"/>
  <c r="N255" i="1"/>
  <c r="N255" i="2"/>
  <c r="N255" i="3"/>
  <c r="N263" i="1"/>
  <c r="N263" i="2"/>
  <c r="N263" i="3"/>
  <c r="N271" i="1"/>
  <c r="N271" i="2"/>
  <c r="N271" i="3"/>
  <c r="N6" i="1"/>
  <c r="N6" i="3"/>
  <c r="N6" i="2"/>
  <c r="N14" i="1"/>
  <c r="N14" i="2"/>
  <c r="N14" i="3"/>
  <c r="N14" i="5"/>
  <c r="N22" i="1"/>
  <c r="N22" i="2"/>
  <c r="N22" i="3"/>
  <c r="N30" i="1"/>
  <c r="N30" i="2"/>
  <c r="N30" i="5"/>
  <c r="N30" i="3"/>
  <c r="N38" i="1"/>
  <c r="N38" i="2"/>
  <c r="N38" i="3"/>
  <c r="N46" i="1"/>
  <c r="N46" i="2"/>
  <c r="N46" i="3"/>
  <c r="N46" i="5"/>
  <c r="N54" i="1"/>
  <c r="N54" i="2"/>
  <c r="N54" i="3"/>
  <c r="N54" i="5"/>
  <c r="N62" i="1"/>
  <c r="N62" i="2"/>
  <c r="N62" i="3"/>
  <c r="N62" i="5"/>
  <c r="N70" i="1"/>
  <c r="N70" i="2"/>
  <c r="N70" i="3"/>
  <c r="N70" i="5"/>
  <c r="N78" i="1"/>
  <c r="N78" i="2"/>
  <c r="N78" i="3"/>
  <c r="N78" i="5"/>
  <c r="N86" i="1"/>
  <c r="N86" i="2"/>
  <c r="N86" i="3"/>
  <c r="N86" i="5"/>
  <c r="N94" i="1"/>
  <c r="N94" i="2"/>
  <c r="N94" i="3"/>
  <c r="N94" i="5"/>
  <c r="N102" i="1"/>
  <c r="N102" i="2"/>
  <c r="N102" i="3"/>
  <c r="N102" i="5"/>
  <c r="N110" i="1"/>
  <c r="N110" i="2"/>
  <c r="N110" i="3"/>
  <c r="N110" i="5"/>
  <c r="N118" i="1"/>
  <c r="N118" i="2"/>
  <c r="N118" i="3"/>
  <c r="N118" i="5"/>
  <c r="N126" i="1"/>
  <c r="N126" i="2"/>
  <c r="N126" i="3"/>
  <c r="N126" i="5"/>
  <c r="N134" i="1"/>
  <c r="N134" i="2"/>
  <c r="N134" i="3"/>
  <c r="N134" i="5"/>
  <c r="N142" i="1"/>
  <c r="N142" i="2"/>
  <c r="N142" i="3"/>
  <c r="N142" i="5"/>
  <c r="N150" i="1"/>
  <c r="N150" i="2"/>
  <c r="N150" i="3"/>
  <c r="N150" i="5"/>
  <c r="N158" i="1"/>
  <c r="N158" i="2"/>
  <c r="N158" i="3"/>
  <c r="N158" i="5"/>
  <c r="N166" i="1"/>
  <c r="N166" i="2"/>
  <c r="N166" i="3"/>
  <c r="N166" i="5"/>
  <c r="N174" i="1"/>
  <c r="N174" i="2"/>
  <c r="N174" i="3"/>
  <c r="N174" i="5"/>
  <c r="N182" i="1"/>
  <c r="N182" i="2"/>
  <c r="N182" i="3"/>
  <c r="N182" i="5"/>
  <c r="N190" i="1"/>
  <c r="N190" i="2"/>
  <c r="N190" i="3"/>
  <c r="N190" i="5"/>
  <c r="N198" i="1"/>
  <c r="N198" i="2"/>
  <c r="N198" i="3"/>
  <c r="N198" i="5"/>
  <c r="N206" i="1"/>
  <c r="N206" i="2"/>
  <c r="N206" i="3"/>
  <c r="N206" i="5"/>
  <c r="N214" i="1"/>
  <c r="N214" i="2"/>
  <c r="N214" i="3"/>
  <c r="N214" i="5"/>
  <c r="N222" i="1"/>
  <c r="N222" i="2"/>
  <c r="N222" i="3"/>
  <c r="N222" i="5"/>
  <c r="N230" i="1"/>
  <c r="N230" i="2"/>
  <c r="N230" i="3"/>
  <c r="N230" i="5"/>
  <c r="N238" i="1"/>
  <c r="N238" i="2"/>
  <c r="N238" i="3"/>
  <c r="N238" i="5"/>
  <c r="N246" i="1"/>
  <c r="N246" i="2"/>
  <c r="N246" i="3"/>
  <c r="N246" i="5"/>
  <c r="N254" i="1"/>
  <c r="N254" i="2"/>
  <c r="N254" i="3"/>
  <c r="N262" i="1"/>
  <c r="N262" i="2"/>
  <c r="N262" i="3"/>
  <c r="N270" i="1"/>
  <c r="N270" i="2"/>
  <c r="N270" i="3"/>
  <c r="N278" i="1"/>
  <c r="N278" i="2"/>
  <c r="N278" i="3"/>
  <c r="N286" i="1"/>
  <c r="N286" i="2"/>
  <c r="N286" i="3"/>
  <c r="N294" i="1"/>
  <c r="N294" i="2"/>
  <c r="N294" i="3"/>
  <c r="N302" i="1"/>
  <c r="N302" i="2"/>
  <c r="N302" i="3"/>
  <c r="N310" i="1"/>
  <c r="N310" i="2"/>
  <c r="N310" i="3"/>
  <c r="N318" i="1"/>
  <c r="N318" i="2"/>
  <c r="N318" i="3"/>
  <c r="N326" i="1"/>
  <c r="N326" i="2"/>
  <c r="N326" i="3"/>
  <c r="N319" i="5"/>
  <c r="N311" i="5"/>
  <c r="N303" i="5"/>
  <c r="N294" i="5"/>
  <c r="N278" i="5"/>
  <c r="N262" i="5"/>
  <c r="N314" i="3"/>
  <c r="N7" i="1"/>
  <c r="N7" i="2"/>
  <c r="N7" i="3"/>
  <c r="N7" i="5"/>
  <c r="N79" i="1"/>
  <c r="N79" i="2"/>
  <c r="N79" i="3"/>
  <c r="N119" i="1"/>
  <c r="N119" i="2"/>
  <c r="N119" i="3"/>
  <c r="N159" i="1"/>
  <c r="N159" i="2"/>
  <c r="N159" i="3"/>
  <c r="N207" i="1"/>
  <c r="N207" i="2"/>
  <c r="N207" i="3"/>
  <c r="N21" i="1"/>
  <c r="N21" i="2"/>
  <c r="N21" i="3"/>
  <c r="N21" i="5"/>
  <c r="N29" i="1"/>
  <c r="N29" i="2"/>
  <c r="N29" i="3"/>
  <c r="N29" i="5"/>
  <c r="N37" i="1"/>
  <c r="N37" i="2"/>
  <c r="N37" i="3"/>
  <c r="N37" i="5"/>
  <c r="N45" i="1"/>
  <c r="N45" i="2"/>
  <c r="N45" i="3"/>
  <c r="N45" i="5"/>
  <c r="N53" i="1"/>
  <c r="N53" i="2"/>
  <c r="N53" i="3"/>
  <c r="N53" i="5"/>
  <c r="N61" i="1"/>
  <c r="N61" i="2"/>
  <c r="N61" i="3"/>
  <c r="N61" i="5"/>
  <c r="N69" i="1"/>
  <c r="N69" i="2"/>
  <c r="N69" i="3"/>
  <c r="N69" i="5"/>
  <c r="N77" i="1"/>
  <c r="N77" i="2"/>
  <c r="N77" i="3"/>
  <c r="N77" i="5"/>
  <c r="N85" i="1"/>
  <c r="N85" i="2"/>
  <c r="N85" i="3"/>
  <c r="N85" i="5"/>
  <c r="N93" i="1"/>
  <c r="N93" i="2"/>
  <c r="N93" i="3"/>
  <c r="N93" i="5"/>
  <c r="N101" i="1"/>
  <c r="N101" i="2"/>
  <c r="N101" i="3"/>
  <c r="N101" i="5"/>
  <c r="N109" i="1"/>
  <c r="N109" i="2"/>
  <c r="N109" i="3"/>
  <c r="N109" i="5"/>
  <c r="N117" i="1"/>
  <c r="N117" i="2"/>
  <c r="N117" i="3"/>
  <c r="N117" i="5"/>
  <c r="N125" i="1"/>
  <c r="N125" i="2"/>
  <c r="N125" i="3"/>
  <c r="N125" i="5"/>
  <c r="N133" i="1"/>
  <c r="N133" i="2"/>
  <c r="N133" i="3"/>
  <c r="N133" i="5"/>
  <c r="N141" i="1"/>
  <c r="N141" i="2"/>
  <c r="N141" i="3"/>
  <c r="N141" i="5"/>
  <c r="N149" i="1"/>
  <c r="N149" i="2"/>
  <c r="N149" i="3"/>
  <c r="N149" i="5"/>
  <c r="N157" i="1"/>
  <c r="N157" i="2"/>
  <c r="N157" i="3"/>
  <c r="N157" i="5"/>
  <c r="N165" i="1"/>
  <c r="N165" i="2"/>
  <c r="N165" i="3"/>
  <c r="N165" i="5"/>
  <c r="N173" i="1"/>
  <c r="N173" i="2"/>
  <c r="N173" i="3"/>
  <c r="N173" i="5"/>
  <c r="N181" i="1"/>
  <c r="N181" i="2"/>
  <c r="N181" i="3"/>
  <c r="N181" i="5"/>
  <c r="N189" i="1"/>
  <c r="N189" i="2"/>
  <c r="N189" i="3"/>
  <c r="N189" i="5"/>
  <c r="N197" i="1"/>
  <c r="N197" i="2"/>
  <c r="N197" i="3"/>
  <c r="N197" i="5"/>
  <c r="N205" i="1"/>
  <c r="N205" i="2"/>
  <c r="N205" i="3"/>
  <c r="N205" i="5"/>
  <c r="N213" i="1"/>
  <c r="N213" i="2"/>
  <c r="N213" i="3"/>
  <c r="N213" i="5"/>
  <c r="N221" i="1"/>
  <c r="N221" i="2"/>
  <c r="N221" i="3"/>
  <c r="N221" i="5"/>
  <c r="N229" i="1"/>
  <c r="N229" i="2"/>
  <c r="N229" i="3"/>
  <c r="N229" i="5"/>
  <c r="N237" i="1"/>
  <c r="N237" i="2"/>
  <c r="N237" i="3"/>
  <c r="N237" i="5"/>
  <c r="N245" i="1"/>
  <c r="N245" i="2"/>
  <c r="N245" i="3"/>
  <c r="N245" i="5"/>
  <c r="N253" i="1"/>
  <c r="N253" i="2"/>
  <c r="N253" i="3"/>
  <c r="N253" i="5"/>
  <c r="N261" i="1"/>
  <c r="N261" i="2"/>
  <c r="N261" i="3"/>
  <c r="N261" i="5"/>
  <c r="N269" i="1"/>
  <c r="N269" i="2"/>
  <c r="N269" i="3"/>
  <c r="N269" i="5"/>
  <c r="N277" i="1"/>
  <c r="N277" i="2"/>
  <c r="N277" i="3"/>
  <c r="N277" i="5"/>
  <c r="N285" i="1"/>
  <c r="N285" i="2"/>
  <c r="N285" i="3"/>
  <c r="N285" i="5"/>
  <c r="N293" i="1"/>
  <c r="N293" i="2"/>
  <c r="N293" i="3"/>
  <c r="N293" i="5"/>
  <c r="N301" i="1"/>
  <c r="N301" i="2"/>
  <c r="N301" i="3"/>
  <c r="N309" i="1"/>
  <c r="N309" i="2"/>
  <c r="N309" i="3"/>
  <c r="N317" i="1"/>
  <c r="N317" i="2"/>
  <c r="N317" i="3"/>
  <c r="N325" i="1"/>
  <c r="N325" i="2"/>
  <c r="N325" i="3"/>
  <c r="N231" i="5"/>
  <c r="N103" i="5"/>
  <c r="N71" i="5"/>
  <c r="N32" i="5"/>
  <c r="N15" i="1"/>
  <c r="N15" i="2"/>
  <c r="N15" i="3"/>
  <c r="N15" i="5"/>
  <c r="N87" i="1"/>
  <c r="N87" i="2"/>
  <c r="N87" i="3"/>
  <c r="N127" i="1"/>
  <c r="N127" i="2"/>
  <c r="N127" i="3"/>
  <c r="N167" i="1"/>
  <c r="N167" i="2"/>
  <c r="N167" i="3"/>
  <c r="N215" i="1"/>
  <c r="N215" i="2"/>
  <c r="N215" i="3"/>
  <c r="N4" i="1"/>
  <c r="N4" i="2"/>
  <c r="N4" i="3"/>
  <c r="N4" i="5"/>
  <c r="N12" i="1"/>
  <c r="N12" i="2"/>
  <c r="N12" i="3"/>
  <c r="N12" i="5"/>
  <c r="N20" i="1"/>
  <c r="N20" i="2"/>
  <c r="N20" i="3"/>
  <c r="N20" i="5"/>
  <c r="N28" i="1"/>
  <c r="N28" i="2"/>
  <c r="N28" i="3"/>
  <c r="N28" i="5"/>
  <c r="N36" i="1"/>
  <c r="N36" i="2"/>
  <c r="N36" i="5"/>
  <c r="N44" i="1"/>
  <c r="N44" i="2"/>
  <c r="N44" i="5"/>
  <c r="N44" i="3"/>
  <c r="N52" i="1"/>
  <c r="N52" i="2"/>
  <c r="N52" i="5"/>
  <c r="N60" i="1"/>
  <c r="N60" i="2"/>
  <c r="N60" i="5"/>
  <c r="N60" i="3"/>
  <c r="N68" i="1"/>
  <c r="N68" i="2"/>
  <c r="N68" i="5"/>
  <c r="N76" i="1"/>
  <c r="N76" i="2"/>
  <c r="N76" i="5"/>
  <c r="N76" i="3"/>
  <c r="N84" i="1"/>
  <c r="N84" i="2"/>
  <c r="N84" i="5"/>
  <c r="N92" i="1"/>
  <c r="N92" i="2"/>
  <c r="N92" i="5"/>
  <c r="N92" i="3"/>
  <c r="N100" i="1"/>
  <c r="N100" i="2"/>
  <c r="N100" i="5"/>
  <c r="N108" i="1"/>
  <c r="N108" i="2"/>
  <c r="N108" i="5"/>
  <c r="N108" i="3"/>
  <c r="N116" i="1"/>
  <c r="N116" i="2"/>
  <c r="N116" i="5"/>
  <c r="N124" i="1"/>
  <c r="N124" i="2"/>
  <c r="N124" i="5"/>
  <c r="N124" i="3"/>
  <c r="N132" i="1"/>
  <c r="N132" i="2"/>
  <c r="N132" i="5"/>
  <c r="N140" i="1"/>
  <c r="N140" i="2"/>
  <c r="N140" i="5"/>
  <c r="N140" i="3"/>
  <c r="N148" i="1"/>
  <c r="N148" i="2"/>
  <c r="N148" i="5"/>
  <c r="N156" i="1"/>
  <c r="N156" i="2"/>
  <c r="N156" i="5"/>
  <c r="N156" i="3"/>
  <c r="N164" i="1"/>
  <c r="N164" i="2"/>
  <c r="N164" i="5"/>
  <c r="N172" i="1"/>
  <c r="N172" i="2"/>
  <c r="N172" i="5"/>
  <c r="N172" i="3"/>
  <c r="N180" i="1"/>
  <c r="N180" i="2"/>
  <c r="N180" i="5"/>
  <c r="N188" i="1"/>
  <c r="N188" i="2"/>
  <c r="N188" i="5"/>
  <c r="N188" i="3"/>
  <c r="N196" i="1"/>
  <c r="N196" i="2"/>
  <c r="N196" i="5"/>
  <c r="N204" i="1"/>
  <c r="N204" i="2"/>
  <c r="N204" i="5"/>
  <c r="N204" i="3"/>
  <c r="N212" i="1"/>
  <c r="N212" i="2"/>
  <c r="N212" i="5"/>
  <c r="N220" i="1"/>
  <c r="N220" i="2"/>
  <c r="N220" i="5"/>
  <c r="N220" i="3"/>
  <c r="N228" i="1"/>
  <c r="N228" i="2"/>
  <c r="N228" i="5"/>
  <c r="N236" i="1"/>
  <c r="N236" i="2"/>
  <c r="N236" i="5"/>
  <c r="N236" i="3"/>
  <c r="N244" i="1"/>
  <c r="N244" i="2"/>
  <c r="N244" i="5"/>
  <c r="N252" i="1"/>
  <c r="N252" i="2"/>
  <c r="N252" i="5"/>
  <c r="N252" i="3"/>
  <c r="N260" i="1"/>
  <c r="N260" i="2"/>
  <c r="N260" i="5"/>
  <c r="N268" i="1"/>
  <c r="N268" i="2"/>
  <c r="N268" i="5"/>
  <c r="N268" i="3"/>
  <c r="N276" i="1"/>
  <c r="N276" i="2"/>
  <c r="N276" i="5"/>
  <c r="N284" i="1"/>
  <c r="N284" i="2"/>
  <c r="N284" i="5"/>
  <c r="N284" i="3"/>
  <c r="N292" i="1"/>
  <c r="N292" i="2"/>
  <c r="N292" i="5"/>
  <c r="N300" i="1"/>
  <c r="N300" i="2"/>
  <c r="N300" i="3"/>
  <c r="N308" i="1"/>
  <c r="N308" i="2"/>
  <c r="N316" i="1"/>
  <c r="N316" i="2"/>
  <c r="N316" i="3"/>
  <c r="N324" i="1"/>
  <c r="N324" i="2"/>
  <c r="N326" i="5"/>
  <c r="N318" i="5"/>
  <c r="N310" i="5"/>
  <c r="N302" i="5"/>
  <c r="N298" i="5"/>
  <c r="N287" i="5"/>
  <c r="N271" i="5"/>
  <c r="N255" i="5"/>
  <c r="N38" i="5"/>
  <c r="N31" i="1"/>
  <c r="N31" i="2"/>
  <c r="N31" i="3"/>
  <c r="N31" i="5"/>
  <c r="N47" i="1"/>
  <c r="N47" i="2"/>
  <c r="N47" i="3"/>
  <c r="N63" i="1"/>
  <c r="N63" i="2"/>
  <c r="N63" i="3"/>
  <c r="N111" i="1"/>
  <c r="N111" i="2"/>
  <c r="N111" i="3"/>
  <c r="N143" i="1"/>
  <c r="N143" i="2"/>
  <c r="N143" i="3"/>
  <c r="N191" i="1"/>
  <c r="N191" i="2"/>
  <c r="N191" i="3"/>
  <c r="N199" i="1"/>
  <c r="N199" i="2"/>
  <c r="N199" i="3"/>
  <c r="N5" i="1"/>
  <c r="N5" i="2"/>
  <c r="N5" i="3"/>
  <c r="N5" i="5"/>
  <c r="N11" i="1"/>
  <c r="N11" i="2"/>
  <c r="N11" i="3"/>
  <c r="N11" i="5"/>
  <c r="N19" i="1"/>
  <c r="N19" i="2"/>
  <c r="N19" i="3"/>
  <c r="N19" i="5"/>
  <c r="N27" i="1"/>
  <c r="N27" i="2"/>
  <c r="N27" i="3"/>
  <c r="N27" i="5"/>
  <c r="N35" i="1"/>
  <c r="N35" i="2"/>
  <c r="N35" i="3"/>
  <c r="N35" i="5"/>
  <c r="N43" i="1"/>
  <c r="N43" i="2"/>
  <c r="N43" i="3"/>
  <c r="N51" i="1"/>
  <c r="N51" i="2"/>
  <c r="N51" i="3"/>
  <c r="N59" i="1"/>
  <c r="N59" i="2"/>
  <c r="N59" i="3"/>
  <c r="N67" i="1"/>
  <c r="N67" i="2"/>
  <c r="N67" i="3"/>
  <c r="N75" i="1"/>
  <c r="N75" i="2"/>
  <c r="N75" i="3"/>
  <c r="N83" i="1"/>
  <c r="N83" i="2"/>
  <c r="N83" i="3"/>
  <c r="N91" i="1"/>
  <c r="N91" i="2"/>
  <c r="N91" i="3"/>
  <c r="N99" i="1"/>
  <c r="N99" i="2"/>
  <c r="N99" i="3"/>
  <c r="N107" i="1"/>
  <c r="N107" i="2"/>
  <c r="N107" i="3"/>
  <c r="N115" i="1"/>
  <c r="N115" i="2"/>
  <c r="N115" i="3"/>
  <c r="N123" i="1"/>
  <c r="N123" i="2"/>
  <c r="N123" i="3"/>
  <c r="N131" i="1"/>
  <c r="N131" i="2"/>
  <c r="N131" i="3"/>
  <c r="N139" i="1"/>
  <c r="N139" i="2"/>
  <c r="N139" i="3"/>
  <c r="N147" i="1"/>
  <c r="N147" i="2"/>
  <c r="N147" i="3"/>
  <c r="N155" i="1"/>
  <c r="N155" i="2"/>
  <c r="N155" i="3"/>
  <c r="N163" i="1"/>
  <c r="N163" i="2"/>
  <c r="N163" i="3"/>
  <c r="N171" i="1"/>
  <c r="N171" i="2"/>
  <c r="N171" i="3"/>
  <c r="N179" i="1"/>
  <c r="N179" i="2"/>
  <c r="N179" i="3"/>
  <c r="N187" i="1"/>
  <c r="N187" i="2"/>
  <c r="N187" i="3"/>
  <c r="N195" i="1"/>
  <c r="N195" i="2"/>
  <c r="N195" i="3"/>
  <c r="N203" i="1"/>
  <c r="N203" i="2"/>
  <c r="N203" i="3"/>
  <c r="N211" i="1"/>
  <c r="N211" i="2"/>
  <c r="N211" i="3"/>
  <c r="N219" i="1"/>
  <c r="N219" i="2"/>
  <c r="N219" i="3"/>
  <c r="N227" i="1"/>
  <c r="N227" i="2"/>
  <c r="N227" i="3"/>
  <c r="N235" i="1"/>
  <c r="N235" i="2"/>
  <c r="N235" i="3"/>
  <c r="N243" i="1"/>
  <c r="N243" i="2"/>
  <c r="N243" i="3"/>
  <c r="N251" i="1"/>
  <c r="N251" i="2"/>
  <c r="N251" i="3"/>
  <c r="N259" i="1"/>
  <c r="N259" i="2"/>
  <c r="N259" i="3"/>
  <c r="N267" i="1"/>
  <c r="N267" i="2"/>
  <c r="N267" i="3"/>
  <c r="N275" i="1"/>
  <c r="N275" i="2"/>
  <c r="N275" i="3"/>
  <c r="N283" i="1"/>
  <c r="N283" i="2"/>
  <c r="N283" i="3"/>
  <c r="N291" i="1"/>
  <c r="N291" i="2"/>
  <c r="N291" i="3"/>
  <c r="N299" i="1"/>
  <c r="N299" i="2"/>
  <c r="N299" i="3"/>
  <c r="N307" i="1"/>
  <c r="N307" i="2"/>
  <c r="N307" i="3"/>
  <c r="N315" i="1"/>
  <c r="N315" i="2"/>
  <c r="N315" i="3"/>
  <c r="N323" i="1"/>
  <c r="N323" i="2"/>
  <c r="N323" i="3"/>
  <c r="N191" i="5"/>
  <c r="N159" i="5"/>
  <c r="N127" i="5"/>
  <c r="N63" i="5"/>
  <c r="N16" i="5"/>
  <c r="N276" i="3"/>
  <c r="N212" i="3"/>
  <c r="N148" i="3"/>
  <c r="N84" i="3"/>
  <c r="N25" i="1"/>
  <c r="N25" i="2"/>
  <c r="N25" i="3"/>
  <c r="N25" i="5"/>
  <c r="N55" i="1"/>
  <c r="N55" i="2"/>
  <c r="N55" i="3"/>
  <c r="N95" i="1"/>
  <c r="N95" i="2"/>
  <c r="N95" i="3"/>
  <c r="N135" i="1"/>
  <c r="N135" i="2"/>
  <c r="N135" i="3"/>
  <c r="N175" i="1"/>
  <c r="N175" i="2"/>
  <c r="N175" i="3"/>
  <c r="N223" i="1"/>
  <c r="N223" i="2"/>
  <c r="N223" i="3"/>
  <c r="N13" i="1"/>
  <c r="N13" i="2"/>
  <c r="N13" i="3"/>
  <c r="N13" i="5"/>
  <c r="N3" i="1"/>
  <c r="N3" i="2"/>
  <c r="N3" i="3"/>
  <c r="N3" i="5"/>
  <c r="N10" i="1"/>
  <c r="N10" i="2"/>
  <c r="N10" i="3"/>
  <c r="N10" i="5"/>
  <c r="N18" i="1"/>
  <c r="N18" i="2"/>
  <c r="N18" i="3"/>
  <c r="N18" i="5"/>
  <c r="N26" i="1"/>
  <c r="N26" i="2"/>
  <c r="N26" i="3"/>
  <c r="N26" i="5"/>
  <c r="N34" i="1"/>
  <c r="N34" i="2"/>
  <c r="N34" i="5"/>
  <c r="N34" i="3"/>
  <c r="N42" i="1"/>
  <c r="N42" i="2"/>
  <c r="N42" i="5"/>
  <c r="N50" i="1"/>
  <c r="N50" i="2"/>
  <c r="N50" i="3"/>
  <c r="N50" i="5"/>
  <c r="N58" i="1"/>
  <c r="N58" i="2"/>
  <c r="N58" i="5"/>
  <c r="N66" i="1"/>
  <c r="N66" i="2"/>
  <c r="N66" i="3"/>
  <c r="N66" i="5"/>
  <c r="N74" i="1"/>
  <c r="N74" i="2"/>
  <c r="N74" i="5"/>
  <c r="N82" i="1"/>
  <c r="N82" i="2"/>
  <c r="N82" i="3"/>
  <c r="N82" i="5"/>
  <c r="N90" i="1"/>
  <c r="N90" i="2"/>
  <c r="N90" i="5"/>
  <c r="N98" i="1"/>
  <c r="N98" i="2"/>
  <c r="N98" i="3"/>
  <c r="N98" i="5"/>
  <c r="N106" i="1"/>
  <c r="N106" i="2"/>
  <c r="N106" i="5"/>
  <c r="N114" i="1"/>
  <c r="N114" i="2"/>
  <c r="N114" i="3"/>
  <c r="N114" i="5"/>
  <c r="N122" i="1"/>
  <c r="N122" i="2"/>
  <c r="N122" i="5"/>
  <c r="N130" i="1"/>
  <c r="N130" i="2"/>
  <c r="N130" i="3"/>
  <c r="N130" i="5"/>
  <c r="N138" i="1"/>
  <c r="N138" i="2"/>
  <c r="N138" i="5"/>
  <c r="N146" i="1"/>
  <c r="N146" i="2"/>
  <c r="N146" i="3"/>
  <c r="N146" i="5"/>
  <c r="N154" i="1"/>
  <c r="N154" i="2"/>
  <c r="N154" i="5"/>
  <c r="N162" i="1"/>
  <c r="N162" i="2"/>
  <c r="N162" i="3"/>
  <c r="N162" i="5"/>
  <c r="N170" i="1"/>
  <c r="N170" i="2"/>
  <c r="N170" i="5"/>
  <c r="N178" i="1"/>
  <c r="N178" i="2"/>
  <c r="N178" i="3"/>
  <c r="N178" i="5"/>
  <c r="N186" i="1"/>
  <c r="N186" i="2"/>
  <c r="N186" i="5"/>
  <c r="N194" i="1"/>
  <c r="N194" i="2"/>
  <c r="N194" i="3"/>
  <c r="N194" i="5"/>
  <c r="N202" i="1"/>
  <c r="N202" i="2"/>
  <c r="N202" i="5"/>
  <c r="N210" i="1"/>
  <c r="N210" i="2"/>
  <c r="N210" i="3"/>
  <c r="N210" i="5"/>
  <c r="N218" i="1"/>
  <c r="N218" i="2"/>
  <c r="N218" i="5"/>
  <c r="N226" i="1"/>
  <c r="N226" i="2"/>
  <c r="N226" i="3"/>
  <c r="N226" i="5"/>
  <c r="N234" i="1"/>
  <c r="N234" i="2"/>
  <c r="N234" i="5"/>
  <c r="N242" i="1"/>
  <c r="N242" i="2"/>
  <c r="N242" i="3"/>
  <c r="N242" i="5"/>
  <c r="N250" i="1"/>
  <c r="N250" i="2"/>
  <c r="N250" i="5"/>
  <c r="N258" i="1"/>
  <c r="N258" i="2"/>
  <c r="N258" i="3"/>
  <c r="N266" i="1"/>
  <c r="N266" i="2"/>
  <c r="N274" i="1"/>
  <c r="N274" i="2"/>
  <c r="N274" i="3"/>
  <c r="N282" i="1"/>
  <c r="N282" i="2"/>
  <c r="N290" i="1"/>
  <c r="N290" i="2"/>
  <c r="N290" i="3"/>
  <c r="N298" i="1"/>
  <c r="N298" i="2"/>
  <c r="N306" i="1"/>
  <c r="N306" i="2"/>
  <c r="N306" i="3"/>
  <c r="N314" i="1"/>
  <c r="N314" i="2"/>
  <c r="N322" i="1"/>
  <c r="N322" i="2"/>
  <c r="N322" i="3"/>
  <c r="N325" i="5"/>
  <c r="N321" i="5"/>
  <c r="N317" i="5"/>
  <c r="N313" i="5"/>
  <c r="N309" i="5"/>
  <c r="N305" i="5"/>
  <c r="N301" i="5"/>
  <c r="N291" i="5"/>
  <c r="N286" i="5"/>
  <c r="N275" i="5"/>
  <c r="N270" i="5"/>
  <c r="N259" i="5"/>
  <c r="N254" i="5"/>
  <c r="N235" i="5"/>
  <c r="N203" i="5"/>
  <c r="N171" i="5"/>
  <c r="N139" i="5"/>
  <c r="N107" i="5"/>
  <c r="N75" i="5"/>
  <c r="N43" i="5"/>
  <c r="N22" i="5"/>
  <c r="N282" i="3"/>
  <c r="N218" i="3"/>
  <c r="N154" i="3"/>
  <c r="N90" i="3"/>
  <c r="L313" i="5"/>
  <c r="L287" i="5"/>
  <c r="F287" i="5"/>
  <c r="L281" i="5"/>
  <c r="L267" i="5"/>
  <c r="F267" i="5"/>
  <c r="L320" i="5"/>
  <c r="L315" i="5"/>
  <c r="F315" i="5"/>
  <c r="L308" i="5"/>
  <c r="L303" i="5"/>
  <c r="F303" i="5"/>
  <c r="L296" i="5"/>
  <c r="L293" i="5"/>
  <c r="J287" i="5"/>
  <c r="F284" i="5"/>
  <c r="L263" i="5"/>
  <c r="F263" i="5"/>
  <c r="J238" i="5"/>
  <c r="L238" i="5"/>
  <c r="F238" i="5"/>
  <c r="L228" i="5"/>
  <c r="F228" i="5"/>
  <c r="F195" i="5"/>
  <c r="L195" i="5"/>
  <c r="F184" i="5"/>
  <c r="J184" i="5"/>
  <c r="L184" i="5"/>
  <c r="L180" i="5"/>
  <c r="F180" i="5"/>
  <c r="J180" i="5"/>
  <c r="K147" i="5"/>
  <c r="G147" i="5"/>
  <c r="H147" i="5"/>
  <c r="I147" i="5"/>
  <c r="L283" i="5"/>
  <c r="F283" i="5"/>
  <c r="L271" i="5"/>
  <c r="F271" i="5"/>
  <c r="L215" i="3"/>
  <c r="F215" i="3"/>
  <c r="J215" i="3"/>
  <c r="J162" i="3"/>
  <c r="L162" i="3"/>
  <c r="F162" i="3"/>
  <c r="J320" i="5"/>
  <c r="J308" i="5"/>
  <c r="J296" i="5"/>
  <c r="L295" i="5"/>
  <c r="F295" i="5"/>
  <c r="F285" i="5"/>
  <c r="J283" i="5"/>
  <c r="F280" i="5"/>
  <c r="J267" i="5"/>
  <c r="L211" i="5"/>
  <c r="F211" i="5"/>
  <c r="L326" i="5"/>
  <c r="F325" i="5"/>
  <c r="L319" i="5"/>
  <c r="F319" i="5"/>
  <c r="L307" i="5"/>
  <c r="F307" i="5"/>
  <c r="J302" i="5"/>
  <c r="L302" i="5"/>
  <c r="F301" i="5"/>
  <c r="J295" i="5"/>
  <c r="F292" i="5"/>
  <c r="L279" i="5"/>
  <c r="F279" i="5"/>
  <c r="F236" i="5"/>
  <c r="J228" i="5"/>
  <c r="J310" i="5"/>
  <c r="L310" i="5"/>
  <c r="J324" i="5"/>
  <c r="J319" i="5"/>
  <c r="F313" i="5"/>
  <c r="J307" i="5"/>
  <c r="J300" i="5"/>
  <c r="L291" i="5"/>
  <c r="F291" i="5"/>
  <c r="F281" i="5"/>
  <c r="J280" i="5"/>
  <c r="J279" i="5"/>
  <c r="F276" i="5"/>
  <c r="L255" i="5"/>
  <c r="F255" i="5"/>
  <c r="F215" i="5"/>
  <c r="L215" i="5"/>
  <c r="J211" i="5"/>
  <c r="J195" i="5"/>
  <c r="L323" i="5"/>
  <c r="F323" i="5"/>
  <c r="F310" i="5"/>
  <c r="F293" i="5"/>
  <c r="L285" i="5"/>
  <c r="L275" i="5"/>
  <c r="F275" i="5"/>
  <c r="L325" i="5"/>
  <c r="J323" i="5"/>
  <c r="J318" i="5"/>
  <c r="L318" i="5"/>
  <c r="F317" i="5"/>
  <c r="L311" i="5"/>
  <c r="F311" i="5"/>
  <c r="J306" i="5"/>
  <c r="L306" i="5"/>
  <c r="F305" i="5"/>
  <c r="L301" i="5"/>
  <c r="L299" i="5"/>
  <c r="F299" i="5"/>
  <c r="F277" i="5"/>
  <c r="J275" i="5"/>
  <c r="L259" i="5"/>
  <c r="F259" i="5"/>
  <c r="L191" i="5"/>
  <c r="F191" i="5"/>
  <c r="F313" i="3"/>
  <c r="J313" i="3"/>
  <c r="L313" i="3"/>
  <c r="L199" i="5"/>
  <c r="I162" i="5"/>
  <c r="K162" i="5"/>
  <c r="L294" i="5"/>
  <c r="L286" i="5"/>
  <c r="L282" i="5"/>
  <c r="L278" i="5"/>
  <c r="L274" i="5"/>
  <c r="L270" i="5"/>
  <c r="L266" i="5"/>
  <c r="L262" i="5"/>
  <c r="L254" i="5"/>
  <c r="F251" i="5"/>
  <c r="F247" i="5"/>
  <c r="L246" i="5"/>
  <c r="L235" i="5"/>
  <c r="L212" i="5"/>
  <c r="J208" i="5"/>
  <c r="L192" i="5"/>
  <c r="L183" i="5"/>
  <c r="F171" i="5"/>
  <c r="G162" i="5"/>
  <c r="F231" i="5"/>
  <c r="F220" i="5"/>
  <c r="F204" i="5"/>
  <c r="F175" i="5"/>
  <c r="F159" i="5"/>
  <c r="J324" i="3"/>
  <c r="L324" i="3"/>
  <c r="F324" i="3"/>
  <c r="L320" i="3"/>
  <c r="F320" i="3"/>
  <c r="F293" i="3"/>
  <c r="J293" i="3"/>
  <c r="L293" i="3"/>
  <c r="F273" i="3"/>
  <c r="J273" i="3"/>
  <c r="L273" i="3"/>
  <c r="F268" i="5"/>
  <c r="F260" i="5"/>
  <c r="F256" i="5"/>
  <c r="F252" i="5"/>
  <c r="L251" i="5"/>
  <c r="F248" i="5"/>
  <c r="F244" i="5"/>
  <c r="F234" i="5"/>
  <c r="L216" i="5"/>
  <c r="J212" i="5"/>
  <c r="L200" i="5"/>
  <c r="J192" i="5"/>
  <c r="L187" i="5"/>
  <c r="L167" i="5"/>
  <c r="I146" i="5"/>
  <c r="K146" i="5"/>
  <c r="L309" i="3"/>
  <c r="F309" i="3"/>
  <c r="J309" i="3"/>
  <c r="L231" i="5"/>
  <c r="F208" i="5"/>
  <c r="F179" i="5"/>
  <c r="I154" i="5"/>
  <c r="K154" i="5"/>
  <c r="J320" i="3"/>
  <c r="L285" i="3"/>
  <c r="F285" i="3"/>
  <c r="J285" i="3"/>
  <c r="L179" i="3"/>
  <c r="F179" i="3"/>
  <c r="J179" i="3"/>
  <c r="F217" i="3"/>
  <c r="L217" i="3"/>
  <c r="J317" i="3"/>
  <c r="F289" i="3"/>
  <c r="J245" i="3"/>
  <c r="F229" i="3"/>
  <c r="L229" i="3"/>
  <c r="L227" i="3"/>
  <c r="J227" i="3"/>
  <c r="L203" i="3"/>
  <c r="F203" i="3"/>
  <c r="J203" i="3"/>
  <c r="J193" i="3"/>
  <c r="F193" i="3"/>
  <c r="L316" i="3"/>
  <c r="L305" i="3"/>
  <c r="J301" i="3"/>
  <c r="L281" i="3"/>
  <c r="F280" i="3"/>
  <c r="J277" i="3"/>
  <c r="F269" i="3"/>
  <c r="L261" i="3"/>
  <c r="F260" i="3"/>
  <c r="J257" i="3"/>
  <c r="J234" i="3"/>
  <c r="F234" i="3"/>
  <c r="L213" i="3"/>
  <c r="F213" i="3"/>
  <c r="F317" i="3"/>
  <c r="F308" i="3"/>
  <c r="J305" i="3"/>
  <c r="F284" i="3"/>
  <c r="J281" i="3"/>
  <c r="J261" i="3"/>
  <c r="J253" i="3"/>
  <c r="F245" i="3"/>
  <c r="J217" i="3"/>
  <c r="L167" i="3"/>
  <c r="F167" i="3"/>
  <c r="J167" i="3"/>
  <c r="F199" i="3"/>
  <c r="J198" i="3"/>
  <c r="F185" i="3"/>
  <c r="L183" i="3"/>
  <c r="F183" i="3"/>
  <c r="J178" i="3"/>
  <c r="L178" i="3"/>
  <c r="L171" i="3"/>
  <c r="F171" i="3"/>
  <c r="J166" i="3"/>
  <c r="L166" i="3"/>
  <c r="L155" i="3"/>
  <c r="F155" i="3"/>
  <c r="J155" i="3"/>
  <c r="F206" i="3"/>
  <c r="F201" i="3"/>
  <c r="L187" i="3"/>
  <c r="F187" i="3"/>
  <c r="J182" i="3"/>
  <c r="L182" i="3"/>
  <c r="J174" i="3"/>
  <c r="L174" i="3"/>
  <c r="J170" i="3"/>
  <c r="L170" i="3"/>
  <c r="J161" i="3"/>
  <c r="F161" i="3"/>
  <c r="L235" i="3"/>
  <c r="L231" i="3"/>
  <c r="J226" i="3"/>
  <c r="L219" i="3"/>
  <c r="L207" i="3"/>
  <c r="L195" i="3"/>
  <c r="L191" i="3"/>
  <c r="F191" i="3"/>
  <c r="J183" i="3"/>
  <c r="L161" i="3"/>
  <c r="J190" i="3"/>
  <c r="L190" i="3"/>
  <c r="L159" i="3"/>
  <c r="F159" i="3"/>
  <c r="J159" i="3"/>
  <c r="J153" i="3"/>
  <c r="F153" i="3"/>
  <c r="L223" i="3"/>
  <c r="F198" i="3"/>
  <c r="J194" i="3"/>
  <c r="F174" i="3"/>
  <c r="J158" i="3"/>
  <c r="L158" i="3"/>
  <c r="L153" i="3"/>
  <c r="J150" i="3"/>
  <c r="L150" i="3"/>
  <c r="F150" i="3"/>
  <c r="J230" i="3"/>
  <c r="J218" i="3"/>
  <c r="L211" i="3"/>
  <c r="J206" i="3"/>
  <c r="L222" i="3"/>
  <c r="F214" i="3"/>
  <c r="J211" i="3"/>
  <c r="F182" i="3"/>
  <c r="F177" i="3"/>
  <c r="L175" i="3"/>
  <c r="F175" i="3"/>
  <c r="F170" i="3"/>
  <c r="F165" i="3"/>
  <c r="L163" i="3"/>
  <c r="F163" i="3"/>
  <c r="J163" i="3"/>
  <c r="J157" i="3"/>
  <c r="F157" i="3"/>
  <c r="H147" i="3"/>
  <c r="G147" i="3"/>
  <c r="I147" i="3"/>
  <c r="J151" i="3"/>
  <c r="F149" i="3"/>
  <c r="L145" i="3"/>
  <c r="J326" i="2"/>
  <c r="L326" i="2"/>
  <c r="F326" i="2"/>
  <c r="F147" i="3"/>
  <c r="F151" i="3"/>
  <c r="L151" i="3"/>
  <c r="L313" i="2"/>
  <c r="L259" i="2"/>
  <c r="F259" i="2"/>
  <c r="J259" i="2"/>
  <c r="F296" i="2"/>
  <c r="L296" i="2"/>
  <c r="L285" i="2"/>
  <c r="F285" i="2"/>
  <c r="J285" i="2"/>
  <c r="F317" i="2"/>
  <c r="L317" i="2"/>
  <c r="L321" i="2"/>
  <c r="F321" i="2"/>
  <c r="L315" i="2"/>
  <c r="F315" i="2"/>
  <c r="F228" i="2"/>
  <c r="J228" i="2"/>
  <c r="L228" i="2"/>
  <c r="L311" i="2"/>
  <c r="F311" i="2"/>
  <c r="L277" i="2"/>
  <c r="F277" i="2"/>
  <c r="J277" i="2"/>
  <c r="J324" i="2"/>
  <c r="J311" i="2"/>
  <c r="J310" i="2"/>
  <c r="L310" i="2"/>
  <c r="L251" i="2"/>
  <c r="F251" i="2"/>
  <c r="J251" i="2"/>
  <c r="J317" i="2"/>
  <c r="F304" i="2"/>
  <c r="L304" i="2"/>
  <c r="J290" i="2"/>
  <c r="F290" i="2"/>
  <c r="L290" i="2"/>
  <c r="F264" i="2"/>
  <c r="J264" i="2"/>
  <c r="L264" i="2"/>
  <c r="J291" i="2"/>
  <c r="L283" i="2"/>
  <c r="L275" i="2"/>
  <c r="F271" i="2"/>
  <c r="J270" i="2"/>
  <c r="F270" i="2"/>
  <c r="L257" i="2"/>
  <c r="F171" i="2"/>
  <c r="J171" i="2"/>
  <c r="L171" i="2"/>
  <c r="L319" i="2"/>
  <c r="L308" i="2"/>
  <c r="L303" i="2"/>
  <c r="L301" i="2"/>
  <c r="L294" i="2"/>
  <c r="L267" i="2"/>
  <c r="J262" i="2"/>
  <c r="F262" i="2"/>
  <c r="J254" i="2"/>
  <c r="F254" i="2"/>
  <c r="L203" i="2"/>
  <c r="F203" i="2"/>
  <c r="J203" i="2"/>
  <c r="L269" i="2"/>
  <c r="F256" i="2"/>
  <c r="J256" i="2"/>
  <c r="J190" i="2"/>
  <c r="F190" i="2"/>
  <c r="L318" i="2"/>
  <c r="F305" i="2"/>
  <c r="L302" i="2"/>
  <c r="F298" i="2"/>
  <c r="L287" i="2"/>
  <c r="F283" i="2"/>
  <c r="L279" i="2"/>
  <c r="F275" i="2"/>
  <c r="J269" i="2"/>
  <c r="J266" i="2"/>
  <c r="L261" i="2"/>
  <c r="F257" i="2"/>
  <c r="L253" i="2"/>
  <c r="F243" i="2"/>
  <c r="J161" i="2"/>
  <c r="F161" i="2"/>
  <c r="L161" i="2"/>
  <c r="F284" i="2"/>
  <c r="J284" i="2"/>
  <c r="F276" i="2"/>
  <c r="J276" i="2"/>
  <c r="J250" i="2"/>
  <c r="F250" i="2"/>
  <c r="L190" i="2"/>
  <c r="F301" i="2"/>
  <c r="L295" i="2"/>
  <c r="F294" i="2"/>
  <c r="L281" i="2"/>
  <c r="L273" i="2"/>
  <c r="F268" i="2"/>
  <c r="J268" i="2"/>
  <c r="L255" i="2"/>
  <c r="F246" i="2"/>
  <c r="J246" i="2"/>
  <c r="J218" i="2"/>
  <c r="F218" i="2"/>
  <c r="L218" i="2"/>
  <c r="L166" i="2"/>
  <c r="F166" i="2"/>
  <c r="J166" i="2"/>
  <c r="L323" i="2"/>
  <c r="L312" i="2"/>
  <c r="L307" i="2"/>
  <c r="L298" i="2"/>
  <c r="L291" i="2"/>
  <c r="J286" i="2"/>
  <c r="F286" i="2"/>
  <c r="J278" i="2"/>
  <c r="F278" i="2"/>
  <c r="L270" i="2"/>
  <c r="F269" i="2"/>
  <c r="L265" i="2"/>
  <c r="F260" i="2"/>
  <c r="J260" i="2"/>
  <c r="F252" i="2"/>
  <c r="J252" i="2"/>
  <c r="L211" i="2"/>
  <c r="J198" i="2"/>
  <c r="L236" i="2"/>
  <c r="L223" i="2"/>
  <c r="J211" i="2"/>
  <c r="J204" i="2"/>
  <c r="J194" i="2"/>
  <c r="J191" i="2"/>
  <c r="L215" i="2"/>
  <c r="F159" i="2"/>
  <c r="L159" i="2"/>
  <c r="L227" i="2"/>
  <c r="J215" i="2"/>
  <c r="J208" i="2"/>
  <c r="F198" i="2"/>
  <c r="L235" i="2"/>
  <c r="J227" i="2"/>
  <c r="J220" i="2"/>
  <c r="L212" i="2"/>
  <c r="F211" i="2"/>
  <c r="L207" i="2"/>
  <c r="F194" i="2"/>
  <c r="F187" i="2"/>
  <c r="L187" i="2"/>
  <c r="F184" i="2"/>
  <c r="L184" i="2"/>
  <c r="L219" i="2"/>
  <c r="L195" i="2"/>
  <c r="L231" i="2"/>
  <c r="L226" i="2"/>
  <c r="J219" i="2"/>
  <c r="J212" i="2"/>
  <c r="L204" i="2"/>
  <c r="L191" i="2"/>
  <c r="L182" i="2"/>
  <c r="F182" i="2"/>
  <c r="J159" i="2"/>
  <c r="L158" i="2"/>
  <c r="J158" i="2"/>
  <c r="F158" i="2"/>
  <c r="F185" i="2"/>
  <c r="L178" i="2"/>
  <c r="L169" i="2"/>
  <c r="L150" i="2"/>
  <c r="G146" i="2"/>
  <c r="K146" i="2"/>
  <c r="L179" i="2"/>
  <c r="F178" i="2"/>
  <c r="J175" i="2"/>
  <c r="L170" i="2"/>
  <c r="L165" i="2"/>
  <c r="J157" i="2"/>
  <c r="J179" i="2"/>
  <c r="J174" i="2"/>
  <c r="F173" i="2"/>
  <c r="L167" i="2"/>
  <c r="L162" i="2"/>
  <c r="G147" i="2"/>
  <c r="I147" i="2"/>
  <c r="F324" i="1"/>
  <c r="L324" i="1"/>
  <c r="F325" i="1"/>
  <c r="F326" i="1"/>
  <c r="J326" i="1"/>
  <c r="L323" i="1"/>
  <c r="J318" i="1"/>
  <c r="F318" i="1"/>
  <c r="J323" i="1"/>
  <c r="L289" i="1"/>
  <c r="F289" i="1"/>
  <c r="J289" i="1"/>
  <c r="L299" i="1"/>
  <c r="F299" i="1"/>
  <c r="F316" i="1"/>
  <c r="L316" i="1"/>
  <c r="F272" i="1"/>
  <c r="J272" i="1"/>
  <c r="L272" i="1"/>
  <c r="F323" i="1"/>
  <c r="L315" i="1"/>
  <c r="F315" i="1"/>
  <c r="J310" i="1"/>
  <c r="L310" i="1"/>
  <c r="J308" i="1"/>
  <c r="F306" i="1"/>
  <c r="J302" i="1"/>
  <c r="L302" i="1"/>
  <c r="J300" i="1"/>
  <c r="F284" i="1"/>
  <c r="L269" i="1"/>
  <c r="F269" i="1"/>
  <c r="F262" i="1"/>
  <c r="L319" i="1"/>
  <c r="J315" i="1"/>
  <c r="L307" i="1"/>
  <c r="F307" i="1"/>
  <c r="J294" i="1"/>
  <c r="L294" i="1"/>
  <c r="J292" i="1"/>
  <c r="F277" i="1"/>
  <c r="L309" i="1"/>
  <c r="L296" i="1"/>
  <c r="J284" i="1"/>
  <c r="L277" i="1"/>
  <c r="J269" i="1"/>
  <c r="L262" i="1"/>
  <c r="J306" i="1"/>
  <c r="L306" i="1"/>
  <c r="F292" i="1"/>
  <c r="L286" i="1"/>
  <c r="F286" i="1"/>
  <c r="L311" i="1"/>
  <c r="F311" i="1"/>
  <c r="L303" i="1"/>
  <c r="F303" i="1"/>
  <c r="L298" i="1"/>
  <c r="J296" i="1"/>
  <c r="J277" i="1"/>
  <c r="J262" i="1"/>
  <c r="L295" i="1"/>
  <c r="F295" i="1"/>
  <c r="J264" i="1"/>
  <c r="L264" i="1"/>
  <c r="F264" i="1"/>
  <c r="L281" i="1"/>
  <c r="F281" i="1"/>
  <c r="F231" i="1"/>
  <c r="J231" i="1"/>
  <c r="L231" i="1"/>
  <c r="F208" i="1"/>
  <c r="J208" i="1"/>
  <c r="L273" i="1"/>
  <c r="L268" i="1"/>
  <c r="J249" i="1"/>
  <c r="F236" i="1"/>
  <c r="L236" i="1"/>
  <c r="L184" i="1"/>
  <c r="F184" i="1"/>
  <c r="J184" i="1"/>
  <c r="J199" i="1"/>
  <c r="L199" i="1"/>
  <c r="F199" i="1"/>
  <c r="L276" i="1"/>
  <c r="F257" i="1"/>
  <c r="F249" i="1"/>
  <c r="L245" i="1"/>
  <c r="F244" i="1"/>
  <c r="J236" i="1"/>
  <c r="L208" i="1"/>
  <c r="F239" i="1"/>
  <c r="J239" i="1"/>
  <c r="L211" i="1"/>
  <c r="F211" i="1"/>
  <c r="F237" i="1"/>
  <c r="F232" i="1"/>
  <c r="L224" i="1"/>
  <c r="F173" i="1"/>
  <c r="J173" i="1"/>
  <c r="L173" i="1"/>
  <c r="L232" i="1"/>
  <c r="J224" i="1"/>
  <c r="F220" i="1"/>
  <c r="J219" i="1"/>
  <c r="L215" i="1"/>
  <c r="F197" i="1"/>
  <c r="L197" i="1"/>
  <c r="L207" i="1"/>
  <c r="F207" i="1"/>
  <c r="F159" i="1"/>
  <c r="J159" i="1"/>
  <c r="L159" i="1"/>
  <c r="J207" i="1"/>
  <c r="F204" i="1"/>
  <c r="J161" i="1"/>
  <c r="L161" i="1"/>
  <c r="F161" i="1"/>
  <c r="L228" i="1"/>
  <c r="F212" i="1"/>
  <c r="L180" i="1"/>
  <c r="F179" i="1"/>
  <c r="J167" i="1"/>
  <c r="L167" i="1"/>
  <c r="J149" i="1"/>
  <c r="L149" i="1"/>
  <c r="F149" i="1"/>
  <c r="F147" i="1"/>
  <c r="J147" i="1"/>
  <c r="L147" i="1"/>
  <c r="L193" i="1"/>
  <c r="L179" i="1"/>
  <c r="L200" i="1"/>
  <c r="F194" i="1"/>
  <c r="L191" i="1"/>
  <c r="F187" i="1"/>
  <c r="J165" i="1"/>
  <c r="L165" i="1"/>
  <c r="F165" i="1"/>
  <c r="J164" i="1"/>
  <c r="L164" i="1"/>
  <c r="F164" i="1"/>
  <c r="J157" i="1"/>
  <c r="L157" i="1"/>
  <c r="F157" i="1"/>
  <c r="F155" i="1"/>
  <c r="J155" i="1"/>
  <c r="L155" i="1"/>
  <c r="F167" i="1"/>
  <c r="L201" i="1"/>
  <c r="F190" i="1"/>
  <c r="L176" i="1"/>
  <c r="J168" i="1"/>
  <c r="J153" i="1"/>
  <c r="L153" i="1"/>
  <c r="F153" i="1"/>
  <c r="F151" i="1"/>
  <c r="J151" i="1"/>
  <c r="L151" i="1"/>
  <c r="F195" i="1"/>
  <c r="F188" i="1"/>
  <c r="L187" i="1"/>
  <c r="L185" i="1"/>
  <c r="J181" i="1"/>
  <c r="J176" i="1"/>
  <c r="L169" i="1"/>
  <c r="F169" i="1"/>
  <c r="F163" i="1"/>
  <c r="J163" i="1"/>
  <c r="L163" i="1"/>
  <c r="F160" i="1"/>
  <c r="F156" i="1"/>
  <c r="I146" i="1"/>
  <c r="L160" i="1"/>
  <c r="L156" i="1"/>
  <c r="L148" i="1"/>
  <c r="F145" i="1"/>
  <c r="F255" i="14"/>
  <c r="F261" i="14"/>
  <c r="F277" i="14"/>
  <c r="F302" i="14" s="1"/>
  <c r="F270" i="14"/>
  <c r="F275" i="14"/>
  <c r="F267" i="14"/>
  <c r="F259" i="14"/>
  <c r="F256" i="14"/>
  <c r="F266" i="14"/>
  <c r="F257" i="14"/>
  <c r="F274" i="14"/>
  <c r="F258" i="14"/>
  <c r="F272" i="14"/>
  <c r="F276" i="14"/>
  <c r="F269" i="14"/>
  <c r="F253" i="14"/>
  <c r="F265" i="14"/>
  <c r="F268" i="14"/>
  <c r="F254" i="14"/>
  <c r="F271" i="14"/>
  <c r="F264" i="14"/>
  <c r="F263" i="14"/>
  <c r="F260" i="14"/>
  <c r="F273" i="14"/>
  <c r="F262" i="14"/>
  <c r="C317" i="14"/>
  <c r="C309" i="14"/>
  <c r="C312" i="14"/>
  <c r="C316" i="14"/>
  <c r="C308" i="14"/>
  <c r="C320" i="14"/>
  <c r="C307" i="14"/>
  <c r="C304" i="14"/>
  <c r="C313" i="14"/>
  <c r="C305" i="14"/>
  <c r="C315" i="14"/>
  <c r="C311" i="14"/>
  <c r="C147" i="14"/>
  <c r="C131" i="14"/>
  <c r="C101" i="14"/>
  <c r="C93" i="14"/>
  <c r="C85" i="14"/>
  <c r="C187" i="14"/>
  <c r="C212" i="14" s="1"/>
  <c r="C163" i="14"/>
  <c r="C188" i="14" s="1"/>
  <c r="C213" i="14" s="1"/>
  <c r="C109" i="14"/>
  <c r="C227" i="14"/>
  <c r="C99" i="14"/>
  <c r="C219" i="14"/>
  <c r="C179" i="14"/>
  <c r="C155" i="14"/>
  <c r="C139" i="14"/>
  <c r="C115" i="14"/>
  <c r="C203" i="14"/>
  <c r="C125" i="14"/>
  <c r="C171" i="14"/>
  <c r="C123" i="14"/>
  <c r="C107" i="14"/>
  <c r="C117" i="14"/>
  <c r="C142" i="14" s="1"/>
  <c r="C167" i="14" s="1"/>
  <c r="C195" i="14"/>
  <c r="C66" i="14"/>
  <c r="C58" i="14"/>
  <c r="D151" i="14" l="1"/>
  <c r="K126" i="14"/>
  <c r="A126" i="14"/>
  <c r="M126" i="14"/>
  <c r="L126" i="14"/>
  <c r="D156" i="14"/>
  <c r="A131" i="14"/>
  <c r="M131" i="14"/>
  <c r="L131" i="14"/>
  <c r="K131" i="14"/>
  <c r="D194" i="14"/>
  <c r="M169" i="14"/>
  <c r="L169" i="14"/>
  <c r="K169" i="14"/>
  <c r="A169" i="14"/>
  <c r="B169" i="1"/>
  <c r="B169" i="2"/>
  <c r="B169" i="5"/>
  <c r="D148" i="14"/>
  <c r="A123" i="14"/>
  <c r="M123" i="14"/>
  <c r="L123" i="14"/>
  <c r="K123" i="14"/>
  <c r="D179" i="14"/>
  <c r="L154" i="14"/>
  <c r="B154" i="2"/>
  <c r="B154" i="1"/>
  <c r="I154" i="1" s="1"/>
  <c r="A154" i="14"/>
  <c r="B154" i="3"/>
  <c r="I154" i="3" s="1"/>
  <c r="K154" i="14"/>
  <c r="M154" i="14"/>
  <c r="B169" i="3"/>
  <c r="K169" i="3" s="1"/>
  <c r="A168" i="14"/>
  <c r="D193" i="14"/>
  <c r="B168" i="1"/>
  <c r="B168" i="2"/>
  <c r="B168" i="3"/>
  <c r="M168" i="14"/>
  <c r="L168" i="14"/>
  <c r="K168" i="14"/>
  <c r="B168" i="5"/>
  <c r="B172" i="1"/>
  <c r="D197" i="14"/>
  <c r="A172" i="14"/>
  <c r="B172" i="2"/>
  <c r="B172" i="3"/>
  <c r="B172" i="5"/>
  <c r="M172" i="14"/>
  <c r="L172" i="14"/>
  <c r="K172" i="14"/>
  <c r="D140" i="14"/>
  <c r="A115" i="14"/>
  <c r="M115" i="14"/>
  <c r="L115" i="14"/>
  <c r="K115" i="14"/>
  <c r="D188" i="14"/>
  <c r="A163" i="14"/>
  <c r="B163" i="1"/>
  <c r="B163" i="3"/>
  <c r="B163" i="5"/>
  <c r="B163" i="2"/>
  <c r="M163" i="14"/>
  <c r="L163" i="14"/>
  <c r="K163" i="14"/>
  <c r="B160" i="1"/>
  <c r="A160" i="14"/>
  <c r="D185" i="14"/>
  <c r="B160" i="2"/>
  <c r="B160" i="3"/>
  <c r="B160" i="5"/>
  <c r="L160" i="14"/>
  <c r="K160" i="14"/>
  <c r="M160" i="14"/>
  <c r="D157" i="14"/>
  <c r="A132" i="14"/>
  <c r="M132" i="14"/>
  <c r="L132" i="14"/>
  <c r="K132" i="14"/>
  <c r="D180" i="14"/>
  <c r="B155" i="1"/>
  <c r="A155" i="14"/>
  <c r="B155" i="3"/>
  <c r="B155" i="2"/>
  <c r="B155" i="5"/>
  <c r="M155" i="14"/>
  <c r="K155" i="14"/>
  <c r="L155" i="14"/>
  <c r="D108" i="14"/>
  <c r="A83" i="14"/>
  <c r="M83" i="14"/>
  <c r="L83" i="14"/>
  <c r="K83" i="14"/>
  <c r="D124" i="14"/>
  <c r="A99" i="14"/>
  <c r="M99" i="14"/>
  <c r="L99" i="14"/>
  <c r="K99" i="14"/>
  <c r="D171" i="14"/>
  <c r="L146" i="14"/>
  <c r="D164" i="14"/>
  <c r="A139" i="14"/>
  <c r="M139" i="14"/>
  <c r="L139" i="14"/>
  <c r="K139" i="14"/>
  <c r="A136" i="14"/>
  <c r="D161" i="14"/>
  <c r="M136" i="14"/>
  <c r="L136" i="14"/>
  <c r="K136" i="14"/>
  <c r="D92" i="14"/>
  <c r="A67" i="14"/>
  <c r="M67" i="14"/>
  <c r="L67" i="14"/>
  <c r="K67" i="14"/>
  <c r="A120" i="14"/>
  <c r="D145" i="14"/>
  <c r="M120" i="14"/>
  <c r="L120" i="14"/>
  <c r="K120" i="14"/>
  <c r="D187" i="14"/>
  <c r="M162" i="14"/>
  <c r="A128" i="14"/>
  <c r="D153" i="14"/>
  <c r="M128" i="14"/>
  <c r="L128" i="14"/>
  <c r="K128" i="14"/>
  <c r="D84" i="14"/>
  <c r="A59" i="14"/>
  <c r="K59" i="14"/>
  <c r="M59" i="14"/>
  <c r="L59" i="14"/>
  <c r="K147" i="1"/>
  <c r="G147" i="1"/>
  <c r="A91" i="14"/>
  <c r="D116" i="14"/>
  <c r="K91" i="14"/>
  <c r="L91" i="14"/>
  <c r="M91" i="14"/>
  <c r="D100" i="14"/>
  <c r="A75" i="14"/>
  <c r="K75" i="14"/>
  <c r="M75" i="14"/>
  <c r="L75" i="14"/>
  <c r="H146" i="3"/>
  <c r="G146" i="3"/>
  <c r="I146" i="3"/>
  <c r="K146" i="3"/>
  <c r="I169" i="1"/>
  <c r="K169" i="1"/>
  <c r="H162" i="1"/>
  <c r="G162" i="1"/>
  <c r="K162" i="1"/>
  <c r="I162" i="1"/>
  <c r="G146" i="5"/>
  <c r="H146" i="5"/>
  <c r="G162" i="3"/>
  <c r="H162" i="3"/>
  <c r="I162" i="3"/>
  <c r="K162" i="3"/>
  <c r="H154" i="3"/>
  <c r="I146" i="2"/>
  <c r="H146" i="2"/>
  <c r="K162" i="2"/>
  <c r="G162" i="2"/>
  <c r="I162" i="2"/>
  <c r="H162" i="2"/>
  <c r="H154" i="1"/>
  <c r="G154" i="1"/>
  <c r="K154" i="1"/>
  <c r="H146" i="1"/>
  <c r="G146" i="1"/>
  <c r="K146" i="1"/>
  <c r="H169" i="3"/>
  <c r="G169" i="3"/>
  <c r="I169" i="3"/>
  <c r="G154" i="5"/>
  <c r="H154" i="5"/>
  <c r="K169" i="2"/>
  <c r="G169" i="2"/>
  <c r="H169" i="2"/>
  <c r="I169" i="2"/>
  <c r="A52" i="14"/>
  <c r="M52" i="14"/>
  <c r="K52" i="14"/>
  <c r="L52" i="14"/>
  <c r="J274" i="2"/>
  <c r="F210" i="3"/>
  <c r="F280" i="1"/>
  <c r="L266" i="3"/>
  <c r="M192" i="1"/>
  <c r="M282" i="5"/>
  <c r="J280" i="1"/>
  <c r="L274" i="1"/>
  <c r="F298" i="5"/>
  <c r="J216" i="2"/>
  <c r="L304" i="1"/>
  <c r="M90" i="5"/>
  <c r="M282" i="1"/>
  <c r="L146" i="2"/>
  <c r="F280" i="2"/>
  <c r="L272" i="3"/>
  <c r="M90" i="3"/>
  <c r="M266" i="1"/>
  <c r="M256" i="5"/>
  <c r="J266" i="3"/>
  <c r="M256" i="3"/>
  <c r="M282" i="3"/>
  <c r="L152" i="1"/>
  <c r="F152" i="1"/>
  <c r="J146" i="2"/>
  <c r="F226" i="5"/>
  <c r="J240" i="2"/>
  <c r="M90" i="1"/>
  <c r="J264" i="3"/>
  <c r="M266" i="5"/>
  <c r="M256" i="2"/>
  <c r="J304" i="1"/>
  <c r="F154" i="3"/>
  <c r="J298" i="5"/>
  <c r="L248" i="3"/>
  <c r="F264" i="3"/>
  <c r="M266" i="3"/>
  <c r="M184" i="5"/>
  <c r="M184" i="1"/>
  <c r="M280" i="5"/>
  <c r="F216" i="1"/>
  <c r="J304" i="3"/>
  <c r="L304" i="3"/>
  <c r="L192" i="1"/>
  <c r="J282" i="2"/>
  <c r="F320" i="2"/>
  <c r="L154" i="3"/>
  <c r="J152" i="2"/>
  <c r="J192" i="2"/>
  <c r="F248" i="3"/>
  <c r="F232" i="2"/>
  <c r="L216" i="3"/>
  <c r="M200" i="3"/>
  <c r="M280" i="3"/>
  <c r="L240" i="5"/>
  <c r="F240" i="5"/>
  <c r="F248" i="2"/>
  <c r="L248" i="2"/>
  <c r="F176" i="3"/>
  <c r="J176" i="3"/>
  <c r="J152" i="5"/>
  <c r="F200" i="3"/>
  <c r="F224" i="2"/>
  <c r="L224" i="2"/>
  <c r="J224" i="2"/>
  <c r="J288" i="1"/>
  <c r="L288" i="1"/>
  <c r="F288" i="1"/>
  <c r="L320" i="2"/>
  <c r="L216" i="1"/>
  <c r="J272" i="2"/>
  <c r="J288" i="2"/>
  <c r="L186" i="3"/>
  <c r="L314" i="5"/>
  <c r="J312" i="5"/>
  <c r="J216" i="3"/>
  <c r="M200" i="2"/>
  <c r="M280" i="1"/>
  <c r="M304" i="5"/>
  <c r="F288" i="5"/>
  <c r="L288" i="5"/>
  <c r="J152" i="3"/>
  <c r="J168" i="2"/>
  <c r="L168" i="2"/>
  <c r="F168" i="2"/>
  <c r="F200" i="2"/>
  <c r="J200" i="2"/>
  <c r="F272" i="5"/>
  <c r="J272" i="5"/>
  <c r="L272" i="5"/>
  <c r="F168" i="3"/>
  <c r="J168" i="3"/>
  <c r="L168" i="3"/>
  <c r="F154" i="2"/>
  <c r="F272" i="2"/>
  <c r="F288" i="2"/>
  <c r="J314" i="5"/>
  <c r="F152" i="2"/>
  <c r="J240" i="1"/>
  <c r="F272" i="3"/>
  <c r="M304" i="2"/>
  <c r="F200" i="1"/>
  <c r="J200" i="1"/>
  <c r="J248" i="1"/>
  <c r="F168" i="1"/>
  <c r="J154" i="2"/>
  <c r="J186" i="3"/>
  <c r="F304" i="3"/>
  <c r="F192" i="2"/>
  <c r="M304" i="3"/>
  <c r="M192" i="5"/>
  <c r="J248" i="5"/>
  <c r="L248" i="5"/>
  <c r="F208" i="2"/>
  <c r="L208" i="2"/>
  <c r="F160" i="2"/>
  <c r="L160" i="2"/>
  <c r="F184" i="3"/>
  <c r="L184" i="3"/>
  <c r="J184" i="3"/>
  <c r="F258" i="2"/>
  <c r="L322" i="5"/>
  <c r="L152" i="2"/>
  <c r="L232" i="2"/>
  <c r="M192" i="3"/>
  <c r="F192" i="1"/>
  <c r="L248" i="1"/>
  <c r="F240" i="1"/>
  <c r="J216" i="1"/>
  <c r="F274" i="2"/>
  <c r="J280" i="2"/>
  <c r="J320" i="2"/>
  <c r="F322" i="5"/>
  <c r="J320" i="1"/>
  <c r="L312" i="5"/>
  <c r="F176" i="2"/>
  <c r="J176" i="2"/>
  <c r="L176" i="2"/>
  <c r="F224" i="5"/>
  <c r="J224" i="5"/>
  <c r="F160" i="3"/>
  <c r="L160" i="3"/>
  <c r="J160" i="3"/>
  <c r="F192" i="3"/>
  <c r="L192" i="3"/>
  <c r="J192" i="3"/>
  <c r="F216" i="2"/>
  <c r="L216" i="2"/>
  <c r="L240" i="2"/>
  <c r="J290" i="1"/>
  <c r="L290" i="1"/>
  <c r="F290" i="1"/>
  <c r="F242" i="3"/>
  <c r="J242" i="3"/>
  <c r="L242" i="3"/>
  <c r="J250" i="5"/>
  <c r="F250" i="5"/>
  <c r="J274" i="3"/>
  <c r="L274" i="3"/>
  <c r="F274" i="3"/>
  <c r="F298" i="1"/>
  <c r="F146" i="5"/>
  <c r="J146" i="5"/>
  <c r="L146" i="5"/>
  <c r="J266" i="5"/>
  <c r="F266" i="5"/>
  <c r="L266" i="2"/>
  <c r="F242" i="5"/>
  <c r="J242" i="5"/>
  <c r="L242" i="5"/>
  <c r="J242" i="1"/>
  <c r="L242" i="1"/>
  <c r="F242" i="1"/>
  <c r="L202" i="3"/>
  <c r="F202" i="3"/>
  <c r="F186" i="5"/>
  <c r="J186" i="5"/>
  <c r="L186" i="5"/>
  <c r="J282" i="3"/>
  <c r="L282" i="3"/>
  <c r="F282" i="3"/>
  <c r="L202" i="2"/>
  <c r="F202" i="2"/>
  <c r="F146" i="3"/>
  <c r="L146" i="3"/>
  <c r="J146" i="3"/>
  <c r="J298" i="1"/>
  <c r="J306" i="2"/>
  <c r="F306" i="2"/>
  <c r="L306" i="2"/>
  <c r="L194" i="5"/>
  <c r="F194" i="5"/>
  <c r="J194" i="5"/>
  <c r="L258" i="2"/>
  <c r="J314" i="2"/>
  <c r="F314" i="2"/>
  <c r="F170" i="2"/>
  <c r="J170" i="2"/>
  <c r="L282" i="2"/>
  <c r="F202" i="1"/>
  <c r="J202" i="1"/>
  <c r="L202" i="1"/>
  <c r="F202" i="5"/>
  <c r="L202" i="5"/>
  <c r="J202" i="5"/>
  <c r="L146" i="1"/>
  <c r="F146" i="1"/>
  <c r="J146" i="1"/>
  <c r="J178" i="5"/>
  <c r="L178" i="5"/>
  <c r="F178" i="5"/>
  <c r="L258" i="1"/>
  <c r="F258" i="1"/>
  <c r="J258" i="1"/>
  <c r="J186" i="2"/>
  <c r="L186" i="2"/>
  <c r="F186" i="2"/>
  <c r="L170" i="1"/>
  <c r="F170" i="1"/>
  <c r="J170" i="1"/>
  <c r="J322" i="2"/>
  <c r="L322" i="2"/>
  <c r="F322" i="2"/>
  <c r="F250" i="3"/>
  <c r="J250" i="3"/>
  <c r="L250" i="3"/>
  <c r="F226" i="1"/>
  <c r="J226" i="1"/>
  <c r="L226" i="1"/>
  <c r="L306" i="3"/>
  <c r="F306" i="3"/>
  <c r="J306" i="3"/>
  <c r="L314" i="1"/>
  <c r="L154" i="5"/>
  <c r="J154" i="5"/>
  <c r="F154" i="5"/>
  <c r="F210" i="5"/>
  <c r="J210" i="5"/>
  <c r="L210" i="5"/>
  <c r="L210" i="3"/>
  <c r="F154" i="1"/>
  <c r="J154" i="1"/>
  <c r="L154" i="1"/>
  <c r="L186" i="1"/>
  <c r="F186" i="1"/>
  <c r="J186" i="1"/>
  <c r="L194" i="3"/>
  <c r="F194" i="3"/>
  <c r="J322" i="1"/>
  <c r="L322" i="1"/>
  <c r="F322" i="1"/>
  <c r="F290" i="3"/>
  <c r="J290" i="3"/>
  <c r="L290" i="3"/>
  <c r="L162" i="5"/>
  <c r="J162" i="5"/>
  <c r="F162" i="5"/>
  <c r="L250" i="2"/>
  <c r="J314" i="1"/>
  <c r="J202" i="3"/>
  <c r="J290" i="5"/>
  <c r="F290" i="5"/>
  <c r="J210" i="1"/>
  <c r="L210" i="1"/>
  <c r="F210" i="1"/>
  <c r="F314" i="3"/>
  <c r="L314" i="3"/>
  <c r="J314" i="3"/>
  <c r="L218" i="3"/>
  <c r="F218" i="3"/>
  <c r="J282" i="5"/>
  <c r="F282" i="5"/>
  <c r="F258" i="3"/>
  <c r="J258" i="3"/>
  <c r="L258" i="3"/>
  <c r="J234" i="2"/>
  <c r="L234" i="2"/>
  <c r="F234" i="2"/>
  <c r="L194" i="2"/>
  <c r="L234" i="3"/>
  <c r="J250" i="1"/>
  <c r="L250" i="1"/>
  <c r="F250" i="1"/>
  <c r="J258" i="5"/>
  <c r="F258" i="5"/>
  <c r="F226" i="2"/>
  <c r="J210" i="2"/>
  <c r="L210" i="2"/>
  <c r="F210" i="2"/>
  <c r="F306" i="5"/>
  <c r="F178" i="1"/>
  <c r="J178" i="1"/>
  <c r="L178" i="1"/>
  <c r="F282" i="1"/>
  <c r="J282" i="1"/>
  <c r="L282" i="1"/>
  <c r="F234" i="1"/>
  <c r="J234" i="1"/>
  <c r="L234" i="1"/>
  <c r="F170" i="5"/>
  <c r="J170" i="5"/>
  <c r="L170" i="5"/>
  <c r="L194" i="1"/>
  <c r="J194" i="1"/>
  <c r="J162" i="2"/>
  <c r="F162" i="2"/>
  <c r="F274" i="1"/>
  <c r="F266" i="2"/>
  <c r="J298" i="3"/>
  <c r="F298" i="3"/>
  <c r="L298" i="3"/>
  <c r="L322" i="3"/>
  <c r="J322" i="3"/>
  <c r="F322" i="3"/>
  <c r="F218" i="1"/>
  <c r="J218" i="1"/>
  <c r="L218" i="1"/>
  <c r="L226" i="3"/>
  <c r="F226" i="3"/>
  <c r="L234" i="5"/>
  <c r="J234" i="5"/>
  <c r="L266" i="1"/>
  <c r="J266" i="1"/>
  <c r="F266" i="1"/>
  <c r="J242" i="2"/>
  <c r="F242" i="2"/>
  <c r="L242" i="2"/>
  <c r="L162" i="1"/>
  <c r="F162" i="1"/>
  <c r="J162" i="1"/>
  <c r="C83" i="14"/>
  <c r="C148" i="14"/>
  <c r="C204" i="14"/>
  <c r="C91" i="14"/>
  <c r="C134" i="14"/>
  <c r="C118" i="14"/>
  <c r="C143" i="14" s="1"/>
  <c r="C126" i="14"/>
  <c r="C164" i="14"/>
  <c r="C189" i="14" s="1"/>
  <c r="C124" i="14"/>
  <c r="C156" i="14"/>
  <c r="C220" i="14"/>
  <c r="C196" i="14"/>
  <c r="C192" i="14"/>
  <c r="C150" i="14"/>
  <c r="C140" i="14"/>
  <c r="C165" i="14" s="1"/>
  <c r="C190" i="14" s="1"/>
  <c r="C132" i="14"/>
  <c r="C180" i="14"/>
  <c r="C172" i="14"/>
  <c r="C110" i="14"/>
  <c r="N2" i="14"/>
  <c r="M2" i="14"/>
  <c r="M60" i="22"/>
  <c r="M73" i="22" s="1"/>
  <c r="N60" i="22"/>
  <c r="N73" i="22" s="1"/>
  <c r="O60" i="22"/>
  <c r="P60" i="22"/>
  <c r="M68" i="22"/>
  <c r="N68" i="22"/>
  <c r="O68" i="22"/>
  <c r="P68" i="22"/>
  <c r="O73" i="22"/>
  <c r="O72" i="22" s="1"/>
  <c r="P73" i="22"/>
  <c r="P72" i="22" s="1"/>
  <c r="M74" i="22"/>
  <c r="N74" i="22"/>
  <c r="N75" i="22" s="1"/>
  <c r="O74" i="22"/>
  <c r="O75" i="22" s="1"/>
  <c r="P74" i="22"/>
  <c r="P75" i="22" s="1"/>
  <c r="M77" i="22"/>
  <c r="N77" i="22"/>
  <c r="O77" i="22"/>
  <c r="P77" i="22"/>
  <c r="M81" i="22"/>
  <c r="M80" i="22" s="1"/>
  <c r="N81" i="22"/>
  <c r="N79" i="22" s="1"/>
  <c r="O81" i="22"/>
  <c r="O79" i="22" s="1"/>
  <c r="P81" i="22"/>
  <c r="P79" i="22" s="1"/>
  <c r="M93" i="22"/>
  <c r="N93" i="22"/>
  <c r="O93" i="22"/>
  <c r="P93" i="22"/>
  <c r="M94" i="22"/>
  <c r="N94" i="22"/>
  <c r="O94" i="22"/>
  <c r="P94" i="22"/>
  <c r="P80" i="22" l="1"/>
  <c r="O80" i="22"/>
  <c r="N80" i="22"/>
  <c r="M76" i="22"/>
  <c r="N76" i="22"/>
  <c r="P76" i="22"/>
  <c r="O76" i="22"/>
  <c r="K151" i="14"/>
  <c r="B151" i="2"/>
  <c r="B151" i="3"/>
  <c r="B151" i="5"/>
  <c r="L151" i="14"/>
  <c r="M151" i="14"/>
  <c r="A151" i="14"/>
  <c r="B151" i="1"/>
  <c r="D176" i="14"/>
  <c r="D149" i="14"/>
  <c r="A124" i="14"/>
  <c r="M124" i="14"/>
  <c r="L124" i="14"/>
  <c r="K124" i="14"/>
  <c r="G154" i="3"/>
  <c r="D186" i="14"/>
  <c r="M161" i="14"/>
  <c r="L161" i="14"/>
  <c r="K161" i="14"/>
  <c r="B161" i="2"/>
  <c r="A161" i="14"/>
  <c r="B161" i="1"/>
  <c r="B161" i="3"/>
  <c r="B161" i="5"/>
  <c r="D196" i="14"/>
  <c r="B171" i="1"/>
  <c r="A171" i="14"/>
  <c r="B171" i="2"/>
  <c r="B171" i="3"/>
  <c r="B171" i="5"/>
  <c r="M171" i="14"/>
  <c r="L171" i="14"/>
  <c r="K171" i="14"/>
  <c r="K155" i="5"/>
  <c r="G155" i="5"/>
  <c r="H155" i="5"/>
  <c r="I155" i="5"/>
  <c r="G160" i="2"/>
  <c r="I160" i="2"/>
  <c r="K160" i="2"/>
  <c r="H160" i="2"/>
  <c r="H163" i="5"/>
  <c r="I163" i="5"/>
  <c r="K163" i="5"/>
  <c r="G163" i="5"/>
  <c r="H168" i="2"/>
  <c r="K168" i="2"/>
  <c r="I168" i="2"/>
  <c r="G168" i="2"/>
  <c r="K160" i="3"/>
  <c r="G160" i="3"/>
  <c r="I160" i="3"/>
  <c r="H160" i="3"/>
  <c r="G163" i="2"/>
  <c r="H163" i="2"/>
  <c r="K163" i="2"/>
  <c r="I163" i="2"/>
  <c r="G172" i="2"/>
  <c r="K172" i="2"/>
  <c r="H172" i="2"/>
  <c r="I172" i="2"/>
  <c r="G168" i="3"/>
  <c r="K168" i="3"/>
  <c r="H168" i="3"/>
  <c r="I168" i="3"/>
  <c r="K154" i="3"/>
  <c r="D212" i="14"/>
  <c r="B187" i="1"/>
  <c r="B187" i="2"/>
  <c r="A187" i="14"/>
  <c r="B187" i="3"/>
  <c r="B187" i="5"/>
  <c r="M187" i="14"/>
  <c r="L187" i="14"/>
  <c r="K187" i="14"/>
  <c r="K155" i="2"/>
  <c r="I155" i="2"/>
  <c r="H155" i="2"/>
  <c r="G155" i="2"/>
  <c r="D210" i="14"/>
  <c r="M185" i="14"/>
  <c r="L185" i="14"/>
  <c r="K185" i="14"/>
  <c r="A185" i="14"/>
  <c r="B185" i="3"/>
  <c r="B185" i="2"/>
  <c r="B185" i="5"/>
  <c r="B185" i="1"/>
  <c r="H163" i="3"/>
  <c r="G163" i="3"/>
  <c r="I163" i="3"/>
  <c r="K163" i="3"/>
  <c r="D165" i="14"/>
  <c r="A140" i="14"/>
  <c r="L140" i="14"/>
  <c r="K140" i="14"/>
  <c r="M140" i="14"/>
  <c r="D222" i="14"/>
  <c r="B197" i="1"/>
  <c r="B197" i="2"/>
  <c r="B197" i="3"/>
  <c r="A197" i="14"/>
  <c r="B197" i="5"/>
  <c r="M197" i="14"/>
  <c r="L197" i="14"/>
  <c r="K197" i="14"/>
  <c r="H168" i="1"/>
  <c r="G168" i="1"/>
  <c r="K168" i="1"/>
  <c r="I168" i="1"/>
  <c r="D173" i="14"/>
  <c r="A148" i="14"/>
  <c r="B148" i="1"/>
  <c r="B148" i="5"/>
  <c r="B148" i="3"/>
  <c r="B148" i="2"/>
  <c r="M148" i="14"/>
  <c r="L148" i="14"/>
  <c r="K148" i="14"/>
  <c r="D219" i="14"/>
  <c r="A194" i="14"/>
  <c r="B194" i="2"/>
  <c r="M194" i="14"/>
  <c r="B194" i="3"/>
  <c r="K194" i="14"/>
  <c r="B194" i="5"/>
  <c r="B194" i="1"/>
  <c r="L194" i="14"/>
  <c r="D141" i="14"/>
  <c r="A116" i="14"/>
  <c r="M116" i="14"/>
  <c r="L116" i="14"/>
  <c r="K116" i="14"/>
  <c r="D109" i="14"/>
  <c r="A84" i="14"/>
  <c r="K84" i="14"/>
  <c r="M84" i="14"/>
  <c r="L84" i="14"/>
  <c r="G155" i="3"/>
  <c r="H155" i="3"/>
  <c r="I155" i="3"/>
  <c r="K155" i="3"/>
  <c r="A157" i="14"/>
  <c r="D182" i="14"/>
  <c r="B157" i="3"/>
  <c r="B157" i="1"/>
  <c r="B157" i="5"/>
  <c r="B157" i="2"/>
  <c r="M157" i="14"/>
  <c r="L157" i="14"/>
  <c r="K157" i="14"/>
  <c r="I163" i="1"/>
  <c r="K163" i="1"/>
  <c r="G163" i="1"/>
  <c r="H163" i="1"/>
  <c r="H172" i="1"/>
  <c r="K172" i="1"/>
  <c r="G172" i="1"/>
  <c r="I172" i="1"/>
  <c r="D218" i="14"/>
  <c r="K193" i="14"/>
  <c r="L193" i="14"/>
  <c r="M193" i="14"/>
  <c r="A193" i="14"/>
  <c r="B193" i="2"/>
  <c r="B193" i="1"/>
  <c r="B193" i="3"/>
  <c r="B193" i="5"/>
  <c r="G154" i="2"/>
  <c r="K154" i="2"/>
  <c r="H154" i="2"/>
  <c r="I154" i="2"/>
  <c r="G169" i="5"/>
  <c r="I169" i="5"/>
  <c r="H169" i="5"/>
  <c r="K169" i="5"/>
  <c r="A92" i="14"/>
  <c r="D117" i="14"/>
  <c r="M92" i="14"/>
  <c r="L92" i="14"/>
  <c r="K92" i="14"/>
  <c r="H160" i="1"/>
  <c r="G160" i="1"/>
  <c r="I160" i="1"/>
  <c r="K160" i="1"/>
  <c r="G168" i="5"/>
  <c r="K168" i="5"/>
  <c r="I168" i="5"/>
  <c r="H168" i="5"/>
  <c r="D133" i="14"/>
  <c r="A108" i="14"/>
  <c r="M108" i="14"/>
  <c r="L108" i="14"/>
  <c r="K108" i="14"/>
  <c r="I155" i="1"/>
  <c r="G155" i="1"/>
  <c r="H155" i="1"/>
  <c r="K155" i="1"/>
  <c r="A188" i="14"/>
  <c r="D213" i="14"/>
  <c r="B188" i="1"/>
  <c r="B188" i="3"/>
  <c r="B188" i="5"/>
  <c r="B188" i="2"/>
  <c r="M188" i="14"/>
  <c r="L188" i="14"/>
  <c r="K188" i="14"/>
  <c r="D204" i="14"/>
  <c r="A179" i="14"/>
  <c r="B179" i="1"/>
  <c r="B179" i="2"/>
  <c r="B179" i="3"/>
  <c r="B179" i="5"/>
  <c r="M179" i="14"/>
  <c r="L179" i="14"/>
  <c r="K179" i="14"/>
  <c r="G169" i="1"/>
  <c r="H169" i="1"/>
  <c r="D170" i="14"/>
  <c r="M145" i="14"/>
  <c r="L145" i="14"/>
  <c r="K145" i="14"/>
  <c r="B145" i="1"/>
  <c r="B145" i="2"/>
  <c r="A145" i="14"/>
  <c r="B145" i="3"/>
  <c r="B145" i="5"/>
  <c r="D205" i="14"/>
  <c r="A180" i="14"/>
  <c r="B180" i="1"/>
  <c r="B180" i="3"/>
  <c r="B180" i="2"/>
  <c r="B180" i="5"/>
  <c r="M180" i="14"/>
  <c r="L180" i="14"/>
  <c r="K180" i="14"/>
  <c r="G172" i="5"/>
  <c r="H172" i="5"/>
  <c r="I172" i="5"/>
  <c r="K172" i="5"/>
  <c r="D125" i="14"/>
  <c r="A100" i="14"/>
  <c r="M100" i="14"/>
  <c r="L100" i="14"/>
  <c r="K100" i="14"/>
  <c r="D178" i="14"/>
  <c r="K153" i="14"/>
  <c r="M153" i="14"/>
  <c r="L153" i="14"/>
  <c r="B153" i="5"/>
  <c r="B153" i="1"/>
  <c r="B153" i="2"/>
  <c r="A153" i="14"/>
  <c r="B153" i="3"/>
  <c r="D189" i="14"/>
  <c r="B164" i="1"/>
  <c r="A164" i="14"/>
  <c r="B164" i="2"/>
  <c r="B164" i="3"/>
  <c r="B164" i="5"/>
  <c r="M164" i="14"/>
  <c r="L164" i="14"/>
  <c r="K164" i="14"/>
  <c r="H160" i="5"/>
  <c r="K160" i="5"/>
  <c r="G160" i="5"/>
  <c r="I160" i="5"/>
  <c r="G172" i="3"/>
  <c r="K172" i="3"/>
  <c r="H172" i="3"/>
  <c r="I172" i="3"/>
  <c r="A156" i="14"/>
  <c r="D181" i="14"/>
  <c r="B156" i="1"/>
  <c r="B156" i="5"/>
  <c r="B156" i="3"/>
  <c r="B156" i="2"/>
  <c r="L156" i="14"/>
  <c r="K156" i="14"/>
  <c r="M156" i="14"/>
  <c r="L77" i="14"/>
  <c r="K77" i="14"/>
  <c r="A77" i="14"/>
  <c r="M77" i="14"/>
  <c r="N2" i="1"/>
  <c r="N2" i="3"/>
  <c r="N2" i="2"/>
  <c r="N2" i="5"/>
  <c r="C151" i="14"/>
  <c r="C215" i="14"/>
  <c r="C116" i="14"/>
  <c r="C205" i="14"/>
  <c r="C175" i="14"/>
  <c r="C221" i="14"/>
  <c r="C149" i="14"/>
  <c r="C135" i="14"/>
  <c r="C214" i="14"/>
  <c r="C217" i="14"/>
  <c r="C168" i="14"/>
  <c r="C173" i="14"/>
  <c r="C197" i="14"/>
  <c r="C157" i="14"/>
  <c r="C181" i="14"/>
  <c r="C159" i="14"/>
  <c r="C108" i="14"/>
  <c r="M71" i="22"/>
  <c r="M72" i="22"/>
  <c r="N71" i="22"/>
  <c r="N72" i="22"/>
  <c r="M79" i="22"/>
  <c r="P71" i="22"/>
  <c r="O71" i="22"/>
  <c r="M75" i="22"/>
  <c r="N9" i="6"/>
  <c r="M9" i="6"/>
  <c r="L9" i="6"/>
  <c r="K9" i="6"/>
  <c r="I151" i="1" l="1"/>
  <c r="H151" i="1"/>
  <c r="K151" i="1"/>
  <c r="G151" i="1"/>
  <c r="H151" i="5"/>
  <c r="I151" i="5"/>
  <c r="G151" i="5"/>
  <c r="K151" i="5"/>
  <c r="G151" i="3"/>
  <c r="H151" i="3"/>
  <c r="K151" i="3"/>
  <c r="I151" i="3"/>
  <c r="H151" i="2"/>
  <c r="K151" i="2"/>
  <c r="G151" i="2"/>
  <c r="I151" i="2"/>
  <c r="B176" i="1"/>
  <c r="B176" i="3"/>
  <c r="D201" i="14"/>
  <c r="B176" i="2"/>
  <c r="B176" i="5"/>
  <c r="M176" i="14"/>
  <c r="L176" i="14"/>
  <c r="A176" i="14"/>
  <c r="K176" i="14"/>
  <c r="D190" i="14"/>
  <c r="B165" i="1"/>
  <c r="A165" i="14"/>
  <c r="B165" i="2"/>
  <c r="B165" i="5"/>
  <c r="B165" i="3"/>
  <c r="M165" i="14"/>
  <c r="L165" i="14"/>
  <c r="K165" i="14"/>
  <c r="B189" i="1"/>
  <c r="A189" i="14"/>
  <c r="D214" i="14"/>
  <c r="B189" i="2"/>
  <c r="B189" i="3"/>
  <c r="B189" i="5"/>
  <c r="K189" i="14"/>
  <c r="L189" i="14"/>
  <c r="M189" i="14"/>
  <c r="G180" i="3"/>
  <c r="K180" i="3"/>
  <c r="I180" i="3"/>
  <c r="H180" i="3"/>
  <c r="I145" i="1"/>
  <c r="K145" i="1"/>
  <c r="H145" i="1"/>
  <c r="G145" i="1"/>
  <c r="H157" i="5"/>
  <c r="G157" i="5"/>
  <c r="I157" i="5"/>
  <c r="K157" i="5"/>
  <c r="G194" i="3"/>
  <c r="K194" i="3"/>
  <c r="H194" i="3"/>
  <c r="I194" i="3"/>
  <c r="H148" i="2"/>
  <c r="I148" i="2"/>
  <c r="K148" i="2"/>
  <c r="G148" i="2"/>
  <c r="H197" i="2"/>
  <c r="G197" i="2"/>
  <c r="I197" i="2"/>
  <c r="K197" i="2"/>
  <c r="K187" i="5"/>
  <c r="H187" i="5"/>
  <c r="G187" i="5"/>
  <c r="I187" i="5"/>
  <c r="H161" i="5"/>
  <c r="G161" i="5"/>
  <c r="I161" i="5"/>
  <c r="K161" i="5"/>
  <c r="D211" i="14"/>
  <c r="L186" i="14"/>
  <c r="B186" i="1"/>
  <c r="A186" i="14"/>
  <c r="B186" i="3"/>
  <c r="M186" i="14"/>
  <c r="K186" i="14"/>
  <c r="B186" i="5"/>
  <c r="B186" i="2"/>
  <c r="D221" i="14"/>
  <c r="B196" i="1"/>
  <c r="A196" i="14"/>
  <c r="B196" i="2"/>
  <c r="B196" i="5"/>
  <c r="B196" i="3"/>
  <c r="L196" i="14"/>
  <c r="K196" i="14"/>
  <c r="M196" i="14"/>
  <c r="K153" i="3"/>
  <c r="H153" i="3"/>
  <c r="G153" i="3"/>
  <c r="I153" i="3"/>
  <c r="D203" i="14"/>
  <c r="K178" i="14"/>
  <c r="M178" i="14"/>
  <c r="B178" i="2"/>
  <c r="A178" i="14"/>
  <c r="L178" i="14"/>
  <c r="B178" i="1"/>
  <c r="B178" i="3"/>
  <c r="B178" i="5"/>
  <c r="G180" i="1"/>
  <c r="K180" i="1"/>
  <c r="H180" i="1"/>
  <c r="I180" i="1"/>
  <c r="A133" i="14"/>
  <c r="D158" i="14"/>
  <c r="M133" i="14"/>
  <c r="L133" i="14"/>
  <c r="K133" i="14"/>
  <c r="D142" i="14"/>
  <c r="A117" i="14"/>
  <c r="M117" i="14"/>
  <c r="L117" i="14"/>
  <c r="K117" i="14"/>
  <c r="G157" i="1"/>
  <c r="K157" i="1"/>
  <c r="I157" i="1"/>
  <c r="H157" i="1"/>
  <c r="G148" i="3"/>
  <c r="K148" i="3"/>
  <c r="I148" i="3"/>
  <c r="H148" i="3"/>
  <c r="G197" i="1"/>
  <c r="H197" i="1"/>
  <c r="K197" i="1"/>
  <c r="I197" i="1"/>
  <c r="G187" i="3"/>
  <c r="H187" i="3"/>
  <c r="K187" i="3"/>
  <c r="I187" i="3"/>
  <c r="K161" i="3"/>
  <c r="H161" i="3"/>
  <c r="I161" i="3"/>
  <c r="G161" i="3"/>
  <c r="H179" i="5"/>
  <c r="I179" i="5"/>
  <c r="K179" i="5"/>
  <c r="G179" i="5"/>
  <c r="H157" i="3"/>
  <c r="I157" i="3"/>
  <c r="G157" i="3"/>
  <c r="K157" i="3"/>
  <c r="K194" i="2"/>
  <c r="I194" i="2"/>
  <c r="G194" i="2"/>
  <c r="H194" i="2"/>
  <c r="H148" i="5"/>
  <c r="K148" i="5"/>
  <c r="I148" i="5"/>
  <c r="G148" i="5"/>
  <c r="A222" i="14"/>
  <c r="D247" i="14"/>
  <c r="B222" i="1"/>
  <c r="B222" i="2"/>
  <c r="B222" i="5"/>
  <c r="B222" i="3"/>
  <c r="M222" i="14"/>
  <c r="L222" i="14"/>
  <c r="K222" i="14"/>
  <c r="H171" i="5"/>
  <c r="K171" i="5"/>
  <c r="G171" i="5"/>
  <c r="I171" i="5"/>
  <c r="G161" i="1"/>
  <c r="K161" i="1"/>
  <c r="H161" i="1"/>
  <c r="I161" i="1"/>
  <c r="D174" i="14"/>
  <c r="A149" i="14"/>
  <c r="B149" i="2"/>
  <c r="B149" i="3"/>
  <c r="B149" i="5"/>
  <c r="B149" i="1"/>
  <c r="M149" i="14"/>
  <c r="L149" i="14"/>
  <c r="K149" i="14"/>
  <c r="I197" i="3"/>
  <c r="K197" i="3"/>
  <c r="G197" i="3"/>
  <c r="H197" i="3"/>
  <c r="K185" i="3"/>
  <c r="H185" i="3"/>
  <c r="G185" i="3"/>
  <c r="I185" i="3"/>
  <c r="G156" i="2"/>
  <c r="H156" i="2"/>
  <c r="K156" i="2"/>
  <c r="I156" i="2"/>
  <c r="H156" i="3"/>
  <c r="I156" i="3"/>
  <c r="K156" i="3"/>
  <c r="G156" i="3"/>
  <c r="K164" i="5"/>
  <c r="H164" i="5"/>
  <c r="I164" i="5"/>
  <c r="G164" i="5"/>
  <c r="G153" i="2"/>
  <c r="H153" i="2"/>
  <c r="I153" i="2"/>
  <c r="K153" i="2"/>
  <c r="B205" i="1"/>
  <c r="D230" i="14"/>
  <c r="A205" i="14"/>
  <c r="B205" i="2"/>
  <c r="B205" i="5"/>
  <c r="B205" i="3"/>
  <c r="M205" i="14"/>
  <c r="K205" i="14"/>
  <c r="L205" i="14"/>
  <c r="G179" i="3"/>
  <c r="K179" i="3"/>
  <c r="H179" i="3"/>
  <c r="I179" i="3"/>
  <c r="K188" i="2"/>
  <c r="G188" i="2"/>
  <c r="H188" i="2"/>
  <c r="I188" i="2"/>
  <c r="K193" i="5"/>
  <c r="G193" i="5"/>
  <c r="I193" i="5"/>
  <c r="H193" i="5"/>
  <c r="D243" i="14"/>
  <c r="M218" i="14"/>
  <c r="B218" i="3"/>
  <c r="K218" i="14"/>
  <c r="A218" i="14"/>
  <c r="C218" i="2" s="1"/>
  <c r="B218" i="2"/>
  <c r="L218" i="14"/>
  <c r="B218" i="5"/>
  <c r="B218" i="1"/>
  <c r="B182" i="1"/>
  <c r="D207" i="14"/>
  <c r="A182" i="14"/>
  <c r="B182" i="2"/>
  <c r="B182" i="3"/>
  <c r="B182" i="5"/>
  <c r="M182" i="14"/>
  <c r="L182" i="14"/>
  <c r="K182" i="14"/>
  <c r="D166" i="14"/>
  <c r="A141" i="14"/>
  <c r="M141" i="14"/>
  <c r="L141" i="14"/>
  <c r="K141" i="14"/>
  <c r="G148" i="1"/>
  <c r="K148" i="1"/>
  <c r="I148" i="1"/>
  <c r="H148" i="1"/>
  <c r="G187" i="2"/>
  <c r="H187" i="2"/>
  <c r="I187" i="2"/>
  <c r="K187" i="2"/>
  <c r="H171" i="3"/>
  <c r="I171" i="3"/>
  <c r="K171" i="3"/>
  <c r="G171" i="3"/>
  <c r="H164" i="1"/>
  <c r="K164" i="1"/>
  <c r="I164" i="1"/>
  <c r="G164" i="1"/>
  <c r="K180" i="2"/>
  <c r="H180" i="2"/>
  <c r="I180" i="2"/>
  <c r="G180" i="2"/>
  <c r="K156" i="5"/>
  <c r="I156" i="5"/>
  <c r="G156" i="5"/>
  <c r="H156" i="5"/>
  <c r="G164" i="3"/>
  <c r="K164" i="3"/>
  <c r="I164" i="3"/>
  <c r="H164" i="3"/>
  <c r="H153" i="1"/>
  <c r="I153" i="1"/>
  <c r="K153" i="1"/>
  <c r="G153" i="1"/>
  <c r="G145" i="5"/>
  <c r="I145" i="5"/>
  <c r="K145" i="5"/>
  <c r="H145" i="5"/>
  <c r="D195" i="14"/>
  <c r="L170" i="14"/>
  <c r="M170" i="14"/>
  <c r="B170" i="1"/>
  <c r="A170" i="14"/>
  <c r="B170" i="3"/>
  <c r="B170" i="2"/>
  <c r="K170" i="14"/>
  <c r="B170" i="5"/>
  <c r="H179" i="2"/>
  <c r="K179" i="2"/>
  <c r="G179" i="2"/>
  <c r="I179" i="2"/>
  <c r="G188" i="5"/>
  <c r="K188" i="5"/>
  <c r="H188" i="5"/>
  <c r="I188" i="5"/>
  <c r="K193" i="3"/>
  <c r="G193" i="3"/>
  <c r="I193" i="3"/>
  <c r="H193" i="3"/>
  <c r="D244" i="14"/>
  <c r="B219" i="1"/>
  <c r="B219" i="2"/>
  <c r="B219" i="5"/>
  <c r="A219" i="14"/>
  <c r="B219" i="3"/>
  <c r="M219" i="14"/>
  <c r="K219" i="14"/>
  <c r="L219" i="14"/>
  <c r="G185" i="1"/>
  <c r="H185" i="1"/>
  <c r="K185" i="1"/>
  <c r="I185" i="1"/>
  <c r="D235" i="14"/>
  <c r="M210" i="14"/>
  <c r="K210" i="14"/>
  <c r="B210" i="3"/>
  <c r="L210" i="14"/>
  <c r="B210" i="2"/>
  <c r="B210" i="5"/>
  <c r="A210" i="14"/>
  <c r="B210" i="1"/>
  <c r="G187" i="1"/>
  <c r="H187" i="1"/>
  <c r="K187" i="1"/>
  <c r="I187" i="1"/>
  <c r="G171" i="2"/>
  <c r="H171" i="2"/>
  <c r="I171" i="2"/>
  <c r="K171" i="2"/>
  <c r="K161" i="2"/>
  <c r="G161" i="2"/>
  <c r="H161" i="2"/>
  <c r="I161" i="2"/>
  <c r="G156" i="1"/>
  <c r="I156" i="1"/>
  <c r="K156" i="1"/>
  <c r="H156" i="1"/>
  <c r="K164" i="2"/>
  <c r="G164" i="2"/>
  <c r="H164" i="2"/>
  <c r="I164" i="2"/>
  <c r="H153" i="5"/>
  <c r="G153" i="5"/>
  <c r="I153" i="5"/>
  <c r="K153" i="5"/>
  <c r="G145" i="3"/>
  <c r="H145" i="3"/>
  <c r="I145" i="3"/>
  <c r="K145" i="3"/>
  <c r="I179" i="1"/>
  <c r="G179" i="1"/>
  <c r="H179" i="1"/>
  <c r="K179" i="1"/>
  <c r="H188" i="3"/>
  <c r="I188" i="3"/>
  <c r="K188" i="3"/>
  <c r="G188" i="3"/>
  <c r="I193" i="1"/>
  <c r="H193" i="1"/>
  <c r="G193" i="1"/>
  <c r="K193" i="1"/>
  <c r="H194" i="1"/>
  <c r="I194" i="1"/>
  <c r="K194" i="1"/>
  <c r="G194" i="1"/>
  <c r="B173" i="1"/>
  <c r="D198" i="14"/>
  <c r="A173" i="14"/>
  <c r="B173" i="2"/>
  <c r="B173" i="3"/>
  <c r="B173" i="5"/>
  <c r="K173" i="14"/>
  <c r="L173" i="14"/>
  <c r="M173" i="14"/>
  <c r="G197" i="5"/>
  <c r="I197" i="5"/>
  <c r="H197" i="5"/>
  <c r="K197" i="5"/>
  <c r="G185" i="5"/>
  <c r="I185" i="5"/>
  <c r="K185" i="5"/>
  <c r="H185" i="5"/>
  <c r="B212" i="1"/>
  <c r="D237" i="14"/>
  <c r="A212" i="14"/>
  <c r="B212" i="2"/>
  <c r="B212" i="5"/>
  <c r="B212" i="3"/>
  <c r="K212" i="14"/>
  <c r="M212" i="14"/>
  <c r="L212" i="14"/>
  <c r="K145" i="2"/>
  <c r="G145" i="2"/>
  <c r="H145" i="2"/>
  <c r="I145" i="2"/>
  <c r="D229" i="14"/>
  <c r="A204" i="14"/>
  <c r="B204" i="1"/>
  <c r="B204" i="2"/>
  <c r="B204" i="3"/>
  <c r="B204" i="5"/>
  <c r="M204" i="14"/>
  <c r="L204" i="14"/>
  <c r="K204" i="14"/>
  <c r="D238" i="14"/>
  <c r="A213" i="14"/>
  <c r="B213" i="1"/>
  <c r="B213" i="3"/>
  <c r="B213" i="5"/>
  <c r="B213" i="2"/>
  <c r="L213" i="14"/>
  <c r="K213" i="14"/>
  <c r="M213" i="14"/>
  <c r="H157" i="2"/>
  <c r="K157" i="2"/>
  <c r="G157" i="2"/>
  <c r="I157" i="2"/>
  <c r="B181" i="1"/>
  <c r="D206" i="14"/>
  <c r="A181" i="14"/>
  <c r="B181" i="3"/>
  <c r="B181" i="2"/>
  <c r="B181" i="5"/>
  <c r="M181" i="14"/>
  <c r="L181" i="14"/>
  <c r="K181" i="14"/>
  <c r="D150" i="14"/>
  <c r="A125" i="14"/>
  <c r="L125" i="14"/>
  <c r="K125" i="14"/>
  <c r="M125" i="14"/>
  <c r="G180" i="5"/>
  <c r="H180" i="5"/>
  <c r="I180" i="5"/>
  <c r="K180" i="5"/>
  <c r="G188" i="1"/>
  <c r="H188" i="1"/>
  <c r="K188" i="1"/>
  <c r="I188" i="1"/>
  <c r="G193" i="2"/>
  <c r="I193" i="2"/>
  <c r="H193" i="2"/>
  <c r="K193" i="2"/>
  <c r="D134" i="14"/>
  <c r="A109" i="14"/>
  <c r="M109" i="14"/>
  <c r="L109" i="14"/>
  <c r="K109" i="14"/>
  <c r="G194" i="5"/>
  <c r="H194" i="5"/>
  <c r="I194" i="5"/>
  <c r="K194" i="5"/>
  <c r="K185" i="2"/>
  <c r="G185" i="2"/>
  <c r="H185" i="2"/>
  <c r="I185" i="2"/>
  <c r="G171" i="1"/>
  <c r="H171" i="1"/>
  <c r="I171" i="1"/>
  <c r="K171" i="1"/>
  <c r="M102" i="14"/>
  <c r="L102" i="14"/>
  <c r="K102" i="14"/>
  <c r="A102" i="14"/>
  <c r="C102" i="3" s="1"/>
  <c r="C182" i="5"/>
  <c r="C182" i="2"/>
  <c r="C182" i="1"/>
  <c r="C182" i="3"/>
  <c r="C169" i="5"/>
  <c r="C169" i="2"/>
  <c r="C169" i="1"/>
  <c r="C169" i="3"/>
  <c r="C161" i="1"/>
  <c r="C161" i="3"/>
  <c r="C161" i="2"/>
  <c r="C161" i="5"/>
  <c r="C148" i="2"/>
  <c r="C148" i="1"/>
  <c r="C148" i="3"/>
  <c r="C148" i="5"/>
  <c r="C210" i="2"/>
  <c r="C210" i="3"/>
  <c r="C210" i="1"/>
  <c r="C210" i="5"/>
  <c r="C189" i="3"/>
  <c r="C189" i="2"/>
  <c r="C189" i="1"/>
  <c r="C189" i="5"/>
  <c r="C181" i="1"/>
  <c r="C181" i="3"/>
  <c r="C181" i="5"/>
  <c r="C181" i="2"/>
  <c r="C168" i="5"/>
  <c r="C168" i="1"/>
  <c r="C168" i="2"/>
  <c r="C168" i="3"/>
  <c r="C160" i="1"/>
  <c r="C160" i="3"/>
  <c r="C160" i="2"/>
  <c r="C160" i="5"/>
  <c r="C147" i="3"/>
  <c r="C147" i="5"/>
  <c r="C147" i="2"/>
  <c r="C147" i="1"/>
  <c r="C222" i="3"/>
  <c r="C222" i="1"/>
  <c r="C222" i="2"/>
  <c r="C222" i="5"/>
  <c r="C188" i="1"/>
  <c r="C188" i="5"/>
  <c r="C188" i="3"/>
  <c r="C188" i="2"/>
  <c r="C180" i="1"/>
  <c r="C180" i="2"/>
  <c r="C180" i="5"/>
  <c r="C180" i="3"/>
  <c r="C146" i="3"/>
  <c r="C146" i="2"/>
  <c r="C146" i="1"/>
  <c r="C146" i="5"/>
  <c r="C187" i="1"/>
  <c r="C187" i="3"/>
  <c r="C187" i="5"/>
  <c r="C187" i="2"/>
  <c r="C179" i="3"/>
  <c r="C179" i="1"/>
  <c r="C179" i="5"/>
  <c r="C179" i="2"/>
  <c r="C153" i="2"/>
  <c r="C153" i="1"/>
  <c r="C153" i="3"/>
  <c r="C153" i="5"/>
  <c r="C145" i="5"/>
  <c r="C145" i="1"/>
  <c r="C145" i="3"/>
  <c r="C145" i="2"/>
  <c r="C186" i="3"/>
  <c r="C186" i="2"/>
  <c r="C186" i="5"/>
  <c r="C186" i="1"/>
  <c r="C178" i="3"/>
  <c r="C178" i="1"/>
  <c r="C178" i="2"/>
  <c r="C178" i="5"/>
  <c r="C165" i="2"/>
  <c r="C165" i="3"/>
  <c r="C165" i="1"/>
  <c r="C165" i="5"/>
  <c r="C219" i="1"/>
  <c r="C219" i="2"/>
  <c r="C219" i="3"/>
  <c r="C219" i="5"/>
  <c r="C185" i="1"/>
  <c r="C185" i="2"/>
  <c r="C185" i="3"/>
  <c r="C185" i="5"/>
  <c r="C172" i="5"/>
  <c r="C172" i="1"/>
  <c r="C172" i="3"/>
  <c r="C172" i="2"/>
  <c r="C164" i="2"/>
  <c r="C164" i="1"/>
  <c r="C164" i="3"/>
  <c r="C164" i="5"/>
  <c r="C151" i="2"/>
  <c r="C151" i="3"/>
  <c r="C151" i="5"/>
  <c r="C151" i="1"/>
  <c r="C218" i="1"/>
  <c r="C205" i="1"/>
  <c r="C205" i="3"/>
  <c r="C205" i="2"/>
  <c r="C205" i="5"/>
  <c r="C197" i="2"/>
  <c r="C197" i="5"/>
  <c r="C197" i="3"/>
  <c r="C197" i="1"/>
  <c r="C171" i="3"/>
  <c r="C171" i="1"/>
  <c r="C171" i="2"/>
  <c r="C171" i="5"/>
  <c r="C163" i="1"/>
  <c r="C163" i="3"/>
  <c r="C163" i="2"/>
  <c r="C163" i="5"/>
  <c r="C204" i="2"/>
  <c r="C204" i="1"/>
  <c r="C204" i="5"/>
  <c r="C204" i="3"/>
  <c r="C170" i="1"/>
  <c r="C170" i="2"/>
  <c r="C170" i="3"/>
  <c r="C170" i="5"/>
  <c r="C162" i="3"/>
  <c r="C162" i="2"/>
  <c r="C162" i="5"/>
  <c r="C162" i="1"/>
  <c r="C149" i="1"/>
  <c r="C149" i="3"/>
  <c r="C149" i="5"/>
  <c r="C149" i="2"/>
  <c r="C160" i="14"/>
  <c r="C184" i="14"/>
  <c r="C198" i="14"/>
  <c r="C200" i="14"/>
  <c r="C176" i="14"/>
  <c r="C193" i="14"/>
  <c r="C206" i="14"/>
  <c r="C182" i="14"/>
  <c r="C174" i="14"/>
  <c r="C133" i="14"/>
  <c r="C222" i="14"/>
  <c r="C141" i="14"/>
  <c r="C166" i="14" s="1"/>
  <c r="C131" i="3"/>
  <c r="C130" i="5"/>
  <c r="C123" i="3"/>
  <c r="C122" i="5"/>
  <c r="C115" i="3"/>
  <c r="C107" i="3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C103" i="1"/>
  <c r="A104" i="1"/>
  <c r="B104" i="1"/>
  <c r="C104" i="1"/>
  <c r="A105" i="1"/>
  <c r="B105" i="1"/>
  <c r="A106" i="1"/>
  <c r="B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A114" i="1"/>
  <c r="B114" i="1"/>
  <c r="A115" i="1"/>
  <c r="B115" i="1"/>
  <c r="C115" i="1"/>
  <c r="A116" i="1"/>
  <c r="B116" i="1"/>
  <c r="A117" i="1"/>
  <c r="B117" i="1"/>
  <c r="A118" i="1"/>
  <c r="B118" i="1"/>
  <c r="A119" i="1"/>
  <c r="B119" i="1"/>
  <c r="I119" i="1" s="1"/>
  <c r="A120" i="1"/>
  <c r="B120" i="1"/>
  <c r="A121" i="1"/>
  <c r="B121" i="1"/>
  <c r="K121" i="1" s="1"/>
  <c r="A122" i="1"/>
  <c r="B122" i="1"/>
  <c r="H122" i="1" s="1"/>
  <c r="A123" i="1"/>
  <c r="B123" i="1"/>
  <c r="K123" i="1" s="1"/>
  <c r="C123" i="1"/>
  <c r="A124" i="1"/>
  <c r="B124" i="1"/>
  <c r="C124" i="1"/>
  <c r="A125" i="1"/>
  <c r="B125" i="1"/>
  <c r="C125" i="1"/>
  <c r="A126" i="1"/>
  <c r="B126" i="1"/>
  <c r="K126" i="1" s="1"/>
  <c r="C126" i="1"/>
  <c r="A127" i="1"/>
  <c r="B127" i="1"/>
  <c r="I127" i="1" s="1"/>
  <c r="A128" i="1"/>
  <c r="B128" i="1"/>
  <c r="C128" i="1"/>
  <c r="A129" i="1"/>
  <c r="B129" i="1"/>
  <c r="K129" i="1" s="1"/>
  <c r="A130" i="1"/>
  <c r="B130" i="1"/>
  <c r="H130" i="1" s="1"/>
  <c r="A131" i="1"/>
  <c r="B131" i="1"/>
  <c r="K131" i="1" s="1"/>
  <c r="C131" i="1"/>
  <c r="A132" i="1"/>
  <c r="B132" i="1"/>
  <c r="C132" i="1"/>
  <c r="A133" i="1"/>
  <c r="B133" i="1"/>
  <c r="C133" i="1"/>
  <c r="A134" i="1"/>
  <c r="B134" i="1"/>
  <c r="K134" i="1" s="1"/>
  <c r="A135" i="1"/>
  <c r="B135" i="1"/>
  <c r="I135" i="1" s="1"/>
  <c r="A136" i="1"/>
  <c r="B136" i="1"/>
  <c r="A137" i="1"/>
  <c r="B137" i="1"/>
  <c r="K137" i="1" s="1"/>
  <c r="A138" i="1"/>
  <c r="B138" i="1"/>
  <c r="H138" i="1" s="1"/>
  <c r="A139" i="1"/>
  <c r="B139" i="1"/>
  <c r="K139" i="1" s="1"/>
  <c r="A140" i="1"/>
  <c r="B140" i="1"/>
  <c r="C140" i="1"/>
  <c r="A141" i="1"/>
  <c r="B141" i="1"/>
  <c r="C141" i="1"/>
  <c r="A142" i="1"/>
  <c r="B142" i="1"/>
  <c r="K142" i="1" s="1"/>
  <c r="A143" i="1"/>
  <c r="B143" i="1"/>
  <c r="I143" i="1" s="1"/>
  <c r="C143" i="1"/>
  <c r="A144" i="1"/>
  <c r="B144" i="1"/>
  <c r="C144" i="1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C103" i="2"/>
  <c r="A104" i="2"/>
  <c r="B104" i="2"/>
  <c r="C104" i="2"/>
  <c r="A105" i="2"/>
  <c r="B105" i="2"/>
  <c r="A106" i="2"/>
  <c r="B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A114" i="2"/>
  <c r="B114" i="2"/>
  <c r="A115" i="2"/>
  <c r="B115" i="2"/>
  <c r="C115" i="2"/>
  <c r="A116" i="2"/>
  <c r="B116" i="2"/>
  <c r="A117" i="2"/>
  <c r="B117" i="2"/>
  <c r="A118" i="2"/>
  <c r="B118" i="2"/>
  <c r="A119" i="2"/>
  <c r="B119" i="2"/>
  <c r="H119" i="2" s="1"/>
  <c r="A120" i="2"/>
  <c r="B120" i="2"/>
  <c r="A121" i="2"/>
  <c r="B121" i="2"/>
  <c r="A122" i="2"/>
  <c r="B122" i="2"/>
  <c r="K122" i="2" s="1"/>
  <c r="A123" i="2"/>
  <c r="B123" i="2"/>
  <c r="C123" i="2"/>
  <c r="A124" i="2"/>
  <c r="B124" i="2"/>
  <c r="K124" i="2" s="1"/>
  <c r="C124" i="2"/>
  <c r="A125" i="2"/>
  <c r="B125" i="2"/>
  <c r="K125" i="2" s="1"/>
  <c r="C125" i="2"/>
  <c r="A126" i="2"/>
  <c r="B126" i="2"/>
  <c r="C126" i="2"/>
  <c r="A127" i="2"/>
  <c r="B127" i="2"/>
  <c r="K127" i="2" s="1"/>
  <c r="A128" i="2"/>
  <c r="B128" i="2"/>
  <c r="I128" i="2" s="1"/>
  <c r="C128" i="2"/>
  <c r="A129" i="2"/>
  <c r="B129" i="2"/>
  <c r="A130" i="2"/>
  <c r="B130" i="2"/>
  <c r="K130" i="2" s="1"/>
  <c r="A131" i="2"/>
  <c r="B131" i="2"/>
  <c r="C131" i="2"/>
  <c r="A132" i="2"/>
  <c r="B132" i="2"/>
  <c r="K132" i="2" s="1"/>
  <c r="C132" i="2"/>
  <c r="A133" i="2"/>
  <c r="B133" i="2"/>
  <c r="I133" i="2" s="1"/>
  <c r="C133" i="2"/>
  <c r="A134" i="2"/>
  <c r="B134" i="2"/>
  <c r="A135" i="2"/>
  <c r="B135" i="2"/>
  <c r="K135" i="2" s="1"/>
  <c r="A136" i="2"/>
  <c r="B136" i="2"/>
  <c r="I136" i="2" s="1"/>
  <c r="A137" i="2"/>
  <c r="B137" i="2"/>
  <c r="A138" i="2"/>
  <c r="B138" i="2"/>
  <c r="K138" i="2" s="1"/>
  <c r="A139" i="2"/>
  <c r="B139" i="2"/>
  <c r="A140" i="2"/>
  <c r="B140" i="2"/>
  <c r="K140" i="2" s="1"/>
  <c r="C140" i="2"/>
  <c r="A141" i="2"/>
  <c r="B141" i="2"/>
  <c r="I141" i="2" s="1"/>
  <c r="C141" i="2"/>
  <c r="A142" i="2"/>
  <c r="B142" i="2"/>
  <c r="A143" i="2"/>
  <c r="B143" i="2"/>
  <c r="K143" i="2" s="1"/>
  <c r="C143" i="2"/>
  <c r="A144" i="2"/>
  <c r="B144" i="2"/>
  <c r="I144" i="2" s="1"/>
  <c r="C144" i="2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C103" i="3"/>
  <c r="A104" i="3"/>
  <c r="B104" i="3"/>
  <c r="C104" i="3"/>
  <c r="A105" i="3"/>
  <c r="B105" i="3"/>
  <c r="A106" i="3"/>
  <c r="B106" i="3"/>
  <c r="A107" i="3"/>
  <c r="B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G119" i="3" s="1"/>
  <c r="A120" i="3"/>
  <c r="B120" i="3"/>
  <c r="A121" i="3"/>
  <c r="B121" i="3"/>
  <c r="I121" i="3" s="1"/>
  <c r="A122" i="3"/>
  <c r="B122" i="3"/>
  <c r="A123" i="3"/>
  <c r="B123" i="3"/>
  <c r="K123" i="3" s="1"/>
  <c r="A124" i="3"/>
  <c r="B124" i="3"/>
  <c r="C124" i="3"/>
  <c r="A125" i="3"/>
  <c r="B125" i="3"/>
  <c r="K125" i="3" s="1"/>
  <c r="C125" i="3"/>
  <c r="A126" i="3"/>
  <c r="B126" i="3"/>
  <c r="C126" i="3"/>
  <c r="A127" i="3"/>
  <c r="B127" i="3"/>
  <c r="A128" i="3"/>
  <c r="B128" i="3"/>
  <c r="K128" i="3" s="1"/>
  <c r="C128" i="3"/>
  <c r="A129" i="3"/>
  <c r="B129" i="3"/>
  <c r="I129" i="3" s="1"/>
  <c r="A130" i="3"/>
  <c r="B130" i="3"/>
  <c r="A131" i="3"/>
  <c r="B131" i="3"/>
  <c r="K131" i="3" s="1"/>
  <c r="A132" i="3"/>
  <c r="B132" i="3"/>
  <c r="C132" i="3"/>
  <c r="A133" i="3"/>
  <c r="B133" i="3"/>
  <c r="K133" i="3" s="1"/>
  <c r="C133" i="3"/>
  <c r="A134" i="3"/>
  <c r="B134" i="3"/>
  <c r="A135" i="3"/>
  <c r="B135" i="3"/>
  <c r="A136" i="3"/>
  <c r="B136" i="3"/>
  <c r="K136" i="3" s="1"/>
  <c r="A137" i="3"/>
  <c r="B137" i="3"/>
  <c r="I137" i="3" s="1"/>
  <c r="A138" i="3"/>
  <c r="B138" i="3"/>
  <c r="A139" i="3"/>
  <c r="B139" i="3"/>
  <c r="K139" i="3" s="1"/>
  <c r="A140" i="3"/>
  <c r="B140" i="3"/>
  <c r="C140" i="3"/>
  <c r="A141" i="3"/>
  <c r="B141" i="3"/>
  <c r="K141" i="3" s="1"/>
  <c r="C141" i="3"/>
  <c r="A142" i="3"/>
  <c r="B142" i="3"/>
  <c r="A143" i="3"/>
  <c r="B143" i="3"/>
  <c r="C143" i="3"/>
  <c r="A144" i="3"/>
  <c r="B144" i="3"/>
  <c r="K144" i="3" s="1"/>
  <c r="C144" i="3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C103" i="5"/>
  <c r="A104" i="5"/>
  <c r="B104" i="5"/>
  <c r="C104" i="5"/>
  <c r="A105" i="5"/>
  <c r="B105" i="5"/>
  <c r="A106" i="5"/>
  <c r="B106" i="5"/>
  <c r="A107" i="5"/>
  <c r="B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K119" i="5" s="1"/>
  <c r="A120" i="5"/>
  <c r="B120" i="5"/>
  <c r="A121" i="5"/>
  <c r="B121" i="5"/>
  <c r="K121" i="5" s="1"/>
  <c r="A122" i="5"/>
  <c r="B122" i="5"/>
  <c r="I122" i="5" s="1"/>
  <c r="A123" i="5"/>
  <c r="B123" i="5"/>
  <c r="G123" i="5" s="1"/>
  <c r="A124" i="5"/>
  <c r="B124" i="5"/>
  <c r="K124" i="5" s="1"/>
  <c r="C124" i="5"/>
  <c r="A125" i="5"/>
  <c r="B125" i="5"/>
  <c r="C125" i="5"/>
  <c r="A126" i="5"/>
  <c r="B126" i="5"/>
  <c r="K126" i="5" s="1"/>
  <c r="C126" i="5"/>
  <c r="A127" i="5"/>
  <c r="B127" i="5"/>
  <c r="A128" i="5"/>
  <c r="B128" i="5"/>
  <c r="C128" i="5"/>
  <c r="A129" i="5"/>
  <c r="B129" i="5"/>
  <c r="K129" i="5" s="1"/>
  <c r="A130" i="5"/>
  <c r="B130" i="5"/>
  <c r="I130" i="5" s="1"/>
  <c r="A131" i="5"/>
  <c r="B131" i="5"/>
  <c r="G131" i="5" s="1"/>
  <c r="A132" i="5"/>
  <c r="B132" i="5"/>
  <c r="K132" i="5" s="1"/>
  <c r="C132" i="5"/>
  <c r="A133" i="5"/>
  <c r="B133" i="5"/>
  <c r="C133" i="5"/>
  <c r="A134" i="5"/>
  <c r="B134" i="5"/>
  <c r="K134" i="5" s="1"/>
  <c r="A135" i="5"/>
  <c r="B135" i="5"/>
  <c r="A136" i="5"/>
  <c r="B136" i="5"/>
  <c r="A137" i="5"/>
  <c r="B137" i="5"/>
  <c r="K137" i="5" s="1"/>
  <c r="A138" i="5"/>
  <c r="B138" i="5"/>
  <c r="I138" i="5" s="1"/>
  <c r="A139" i="5"/>
  <c r="B139" i="5"/>
  <c r="G139" i="5" s="1"/>
  <c r="A140" i="5"/>
  <c r="B140" i="5"/>
  <c r="K140" i="5" s="1"/>
  <c r="C140" i="5"/>
  <c r="A141" i="5"/>
  <c r="B141" i="5"/>
  <c r="C141" i="5"/>
  <c r="A142" i="5"/>
  <c r="B142" i="5"/>
  <c r="K142" i="5" s="1"/>
  <c r="A143" i="5"/>
  <c r="B143" i="5"/>
  <c r="C143" i="5"/>
  <c r="A144" i="5"/>
  <c r="B144" i="5"/>
  <c r="C144" i="5"/>
  <c r="G176" i="5" l="1"/>
  <c r="I176" i="5"/>
  <c r="K176" i="5"/>
  <c r="H176" i="5"/>
  <c r="I176" i="2"/>
  <c r="G176" i="2"/>
  <c r="K176" i="2"/>
  <c r="H176" i="2"/>
  <c r="L201" i="14"/>
  <c r="D226" i="14"/>
  <c r="K201" i="14"/>
  <c r="B201" i="5"/>
  <c r="A201" i="14"/>
  <c r="B201" i="3"/>
  <c r="B201" i="1"/>
  <c r="B201" i="2"/>
  <c r="M201" i="14"/>
  <c r="H176" i="3"/>
  <c r="I176" i="3"/>
  <c r="G176" i="3"/>
  <c r="K176" i="3"/>
  <c r="K176" i="1"/>
  <c r="I176" i="1"/>
  <c r="G176" i="1"/>
  <c r="H176" i="1"/>
  <c r="K210" i="3"/>
  <c r="I210" i="3"/>
  <c r="G210" i="3"/>
  <c r="H210" i="3"/>
  <c r="K149" i="2"/>
  <c r="H149" i="2"/>
  <c r="G149" i="2"/>
  <c r="I149" i="2"/>
  <c r="K222" i="2"/>
  <c r="G222" i="2"/>
  <c r="H222" i="2"/>
  <c r="I222" i="2"/>
  <c r="C102" i="5"/>
  <c r="C218" i="5"/>
  <c r="H181" i="5"/>
  <c r="K181" i="5"/>
  <c r="G181" i="5"/>
  <c r="I181" i="5"/>
  <c r="G213" i="1"/>
  <c r="I213" i="1"/>
  <c r="K213" i="1"/>
  <c r="H213" i="1"/>
  <c r="H204" i="2"/>
  <c r="I204" i="2"/>
  <c r="G204" i="2"/>
  <c r="K204" i="2"/>
  <c r="K212" i="1"/>
  <c r="G212" i="1"/>
  <c r="H212" i="1"/>
  <c r="I212" i="1"/>
  <c r="A198" i="14"/>
  <c r="B198" i="1"/>
  <c r="D223" i="14"/>
  <c r="B198" i="2"/>
  <c r="B198" i="5"/>
  <c r="B198" i="3"/>
  <c r="M198" i="14"/>
  <c r="L198" i="14"/>
  <c r="K198" i="14"/>
  <c r="I170" i="5"/>
  <c r="K170" i="5"/>
  <c r="G170" i="5"/>
  <c r="H170" i="5"/>
  <c r="B195" i="1"/>
  <c r="D220" i="14"/>
  <c r="A195" i="14"/>
  <c r="B195" i="2"/>
  <c r="B195" i="3"/>
  <c r="B195" i="5"/>
  <c r="K195" i="14"/>
  <c r="M195" i="14"/>
  <c r="L195" i="14"/>
  <c r="K205" i="1"/>
  <c r="G205" i="1"/>
  <c r="H205" i="1"/>
  <c r="I205" i="1"/>
  <c r="I222" i="1"/>
  <c r="G222" i="1"/>
  <c r="K222" i="1"/>
  <c r="H222" i="1"/>
  <c r="A158" i="14"/>
  <c r="B158" i="1"/>
  <c r="D183" i="14"/>
  <c r="B158" i="2"/>
  <c r="B158" i="3"/>
  <c r="B158" i="5"/>
  <c r="M158" i="14"/>
  <c r="L158" i="14"/>
  <c r="K158" i="14"/>
  <c r="K178" i="1"/>
  <c r="G178" i="1"/>
  <c r="H178" i="1"/>
  <c r="I178" i="1"/>
  <c r="K196" i="2"/>
  <c r="H196" i="2"/>
  <c r="G196" i="2"/>
  <c r="I196" i="2"/>
  <c r="I186" i="3"/>
  <c r="K186" i="3"/>
  <c r="G186" i="3"/>
  <c r="H186" i="3"/>
  <c r="H189" i="5"/>
  <c r="K189" i="5"/>
  <c r="G189" i="5"/>
  <c r="I189" i="5"/>
  <c r="I204" i="3"/>
  <c r="G204" i="3"/>
  <c r="K204" i="3"/>
  <c r="H204" i="3"/>
  <c r="A244" i="14"/>
  <c r="D269" i="14"/>
  <c r="B244" i="1"/>
  <c r="B244" i="2"/>
  <c r="B244" i="3"/>
  <c r="M244" i="14"/>
  <c r="L244" i="14"/>
  <c r="B244" i="5"/>
  <c r="K244" i="14"/>
  <c r="C102" i="1"/>
  <c r="C218" i="3"/>
  <c r="H181" i="2"/>
  <c r="I181" i="2"/>
  <c r="K181" i="2"/>
  <c r="G181" i="2"/>
  <c r="H204" i="1"/>
  <c r="K204" i="1"/>
  <c r="G204" i="1"/>
  <c r="I204" i="1"/>
  <c r="G173" i="1"/>
  <c r="K173" i="1"/>
  <c r="H173" i="1"/>
  <c r="I173" i="1"/>
  <c r="A166" i="14"/>
  <c r="B166" i="1"/>
  <c r="D191" i="14"/>
  <c r="B166" i="3"/>
  <c r="B166" i="2"/>
  <c r="B166" i="5"/>
  <c r="M166" i="14"/>
  <c r="L166" i="14"/>
  <c r="K166" i="14"/>
  <c r="D232" i="14"/>
  <c r="B207" i="2"/>
  <c r="B207" i="3"/>
  <c r="A207" i="14"/>
  <c r="B207" i="1"/>
  <c r="B207" i="5"/>
  <c r="M207" i="14"/>
  <c r="L207" i="14"/>
  <c r="K207" i="14"/>
  <c r="G218" i="3"/>
  <c r="H218" i="3"/>
  <c r="I218" i="3"/>
  <c r="K218" i="3"/>
  <c r="D199" i="14"/>
  <c r="B174" i="1"/>
  <c r="A174" i="14"/>
  <c r="B174" i="2"/>
  <c r="B174" i="3"/>
  <c r="B174" i="5"/>
  <c r="M174" i="14"/>
  <c r="L174" i="14"/>
  <c r="K174" i="14"/>
  <c r="A247" i="14"/>
  <c r="D272" i="14"/>
  <c r="B247" i="2"/>
  <c r="B247" i="1"/>
  <c r="K247" i="14"/>
  <c r="B247" i="3"/>
  <c r="B247" i="5"/>
  <c r="M247" i="14"/>
  <c r="L247" i="14"/>
  <c r="H189" i="3"/>
  <c r="G189" i="3"/>
  <c r="I189" i="3"/>
  <c r="K189" i="3"/>
  <c r="I165" i="3"/>
  <c r="H165" i="3"/>
  <c r="G165" i="3"/>
  <c r="K165" i="3"/>
  <c r="B237" i="1"/>
  <c r="D262" i="14"/>
  <c r="A237" i="14"/>
  <c r="M237" i="14"/>
  <c r="L237" i="14"/>
  <c r="K237" i="14"/>
  <c r="B237" i="3"/>
  <c r="B237" i="5"/>
  <c r="B237" i="2"/>
  <c r="C102" i="2"/>
  <c r="H181" i="3"/>
  <c r="G181" i="3"/>
  <c r="I181" i="3"/>
  <c r="K181" i="3"/>
  <c r="D263" i="14"/>
  <c r="B238" i="1"/>
  <c r="A238" i="14"/>
  <c r="B238" i="3"/>
  <c r="B238" i="2"/>
  <c r="M238" i="14"/>
  <c r="K238" i="14"/>
  <c r="L238" i="14"/>
  <c r="B238" i="5"/>
  <c r="I210" i="1"/>
  <c r="G210" i="1"/>
  <c r="K210" i="1"/>
  <c r="H210" i="1"/>
  <c r="D260" i="14"/>
  <c r="B235" i="1"/>
  <c r="A235" i="14"/>
  <c r="B235" i="3"/>
  <c r="B235" i="2"/>
  <c r="B235" i="5"/>
  <c r="M235" i="14"/>
  <c r="L235" i="14"/>
  <c r="K235" i="14"/>
  <c r="G219" i="3"/>
  <c r="H219" i="3"/>
  <c r="I219" i="3"/>
  <c r="K219" i="3"/>
  <c r="I170" i="2"/>
  <c r="H170" i="2"/>
  <c r="G170" i="2"/>
  <c r="K170" i="2"/>
  <c r="H182" i="1"/>
  <c r="G182" i="1"/>
  <c r="I182" i="1"/>
  <c r="K182" i="1"/>
  <c r="I196" i="1"/>
  <c r="H196" i="1"/>
  <c r="K196" i="1"/>
  <c r="G196" i="1"/>
  <c r="K186" i="1"/>
  <c r="G186" i="1"/>
  <c r="H186" i="1"/>
  <c r="I186" i="1"/>
  <c r="I189" i="2"/>
  <c r="G189" i="2"/>
  <c r="H189" i="2"/>
  <c r="K189" i="2"/>
  <c r="K165" i="5"/>
  <c r="H165" i="5"/>
  <c r="G165" i="5"/>
  <c r="I165" i="5"/>
  <c r="D255" i="14"/>
  <c r="B230" i="1"/>
  <c r="B230" i="2"/>
  <c r="B230" i="3"/>
  <c r="B230" i="5"/>
  <c r="A230" i="14"/>
  <c r="L230" i="14"/>
  <c r="K230" i="14"/>
  <c r="M230" i="14"/>
  <c r="A134" i="14"/>
  <c r="D159" i="14"/>
  <c r="L134" i="14"/>
  <c r="K134" i="14"/>
  <c r="M134" i="14"/>
  <c r="B229" i="1"/>
  <c r="D254" i="14"/>
  <c r="A229" i="14"/>
  <c r="B229" i="3"/>
  <c r="B229" i="5"/>
  <c r="B229" i="2"/>
  <c r="M229" i="14"/>
  <c r="L229" i="14"/>
  <c r="K229" i="14"/>
  <c r="G212" i="3"/>
  <c r="H212" i="3"/>
  <c r="K212" i="3"/>
  <c r="I212" i="3"/>
  <c r="G170" i="3"/>
  <c r="H170" i="3"/>
  <c r="K170" i="3"/>
  <c r="I170" i="3"/>
  <c r="G218" i="1"/>
  <c r="I218" i="1"/>
  <c r="K218" i="1"/>
  <c r="H218" i="1"/>
  <c r="A243" i="14"/>
  <c r="B243" i="1"/>
  <c r="D268" i="14"/>
  <c r="B243" i="3"/>
  <c r="B243" i="2"/>
  <c r="M243" i="14"/>
  <c r="L243" i="14"/>
  <c r="K243" i="14"/>
  <c r="B243" i="5"/>
  <c r="G205" i="3"/>
  <c r="H205" i="3"/>
  <c r="K205" i="3"/>
  <c r="I205" i="3"/>
  <c r="K178" i="2"/>
  <c r="G178" i="2"/>
  <c r="H178" i="2"/>
  <c r="I178" i="2"/>
  <c r="A221" i="14"/>
  <c r="B221" i="1"/>
  <c r="D246" i="14"/>
  <c r="B221" i="3"/>
  <c r="B221" i="2"/>
  <c r="B221" i="5"/>
  <c r="M221" i="14"/>
  <c r="L221" i="14"/>
  <c r="K221" i="14"/>
  <c r="B214" i="1"/>
  <c r="D239" i="14"/>
  <c r="A214" i="14"/>
  <c r="B214" i="2"/>
  <c r="B214" i="3"/>
  <c r="B214" i="5"/>
  <c r="M214" i="14"/>
  <c r="L214" i="14"/>
  <c r="K214" i="14"/>
  <c r="K165" i="2"/>
  <c r="H165" i="2"/>
  <c r="I165" i="2"/>
  <c r="G165" i="2"/>
  <c r="G213" i="3"/>
  <c r="I213" i="3"/>
  <c r="H213" i="3"/>
  <c r="K213" i="3"/>
  <c r="B150" i="1"/>
  <c r="D175" i="14"/>
  <c r="A150" i="14"/>
  <c r="B150" i="3"/>
  <c r="B150" i="2"/>
  <c r="K150" i="14"/>
  <c r="B150" i="5"/>
  <c r="L150" i="14"/>
  <c r="M150" i="14"/>
  <c r="B206" i="1"/>
  <c r="D231" i="14"/>
  <c r="A206" i="14"/>
  <c r="B206" i="2"/>
  <c r="B206" i="3"/>
  <c r="B206" i="5"/>
  <c r="L206" i="14"/>
  <c r="K206" i="14"/>
  <c r="M206" i="14"/>
  <c r="G212" i="5"/>
  <c r="K212" i="5"/>
  <c r="H212" i="5"/>
  <c r="I212" i="5"/>
  <c r="G173" i="5"/>
  <c r="I173" i="5"/>
  <c r="H173" i="5"/>
  <c r="K173" i="5"/>
  <c r="G210" i="5"/>
  <c r="H210" i="5"/>
  <c r="K210" i="5"/>
  <c r="I210" i="5"/>
  <c r="K219" i="5"/>
  <c r="I219" i="5"/>
  <c r="H219" i="5"/>
  <c r="G219" i="5"/>
  <c r="I218" i="5"/>
  <c r="H218" i="5"/>
  <c r="G218" i="5"/>
  <c r="K218" i="5"/>
  <c r="H205" i="5"/>
  <c r="I205" i="5"/>
  <c r="K205" i="5"/>
  <c r="G205" i="5"/>
  <c r="G149" i="1"/>
  <c r="H149" i="1"/>
  <c r="K149" i="1"/>
  <c r="I149" i="1"/>
  <c r="D167" i="14"/>
  <c r="A142" i="14"/>
  <c r="M142" i="14"/>
  <c r="L142" i="14"/>
  <c r="K142" i="14"/>
  <c r="K186" i="2"/>
  <c r="H186" i="2"/>
  <c r="G186" i="2"/>
  <c r="I186" i="2"/>
  <c r="D236" i="14"/>
  <c r="A211" i="14"/>
  <c r="B211" i="1"/>
  <c r="B211" i="3"/>
  <c r="B211" i="2"/>
  <c r="B211" i="5"/>
  <c r="M211" i="14"/>
  <c r="L211" i="14"/>
  <c r="K211" i="14"/>
  <c r="G182" i="2"/>
  <c r="K182" i="2"/>
  <c r="H182" i="2"/>
  <c r="I182" i="2"/>
  <c r="H178" i="3"/>
  <c r="I178" i="3"/>
  <c r="K178" i="3"/>
  <c r="G178" i="3"/>
  <c r="G196" i="5"/>
  <c r="I196" i="5"/>
  <c r="K196" i="5"/>
  <c r="H196" i="5"/>
  <c r="G181" i="1"/>
  <c r="H181" i="1"/>
  <c r="K181" i="1"/>
  <c r="I181" i="1"/>
  <c r="I213" i="2"/>
  <c r="H213" i="2"/>
  <c r="G213" i="2"/>
  <c r="K213" i="2"/>
  <c r="I212" i="2"/>
  <c r="H212" i="2"/>
  <c r="K212" i="2"/>
  <c r="G212" i="2"/>
  <c r="H173" i="3"/>
  <c r="G173" i="3"/>
  <c r="I173" i="3"/>
  <c r="K173" i="3"/>
  <c r="K210" i="2"/>
  <c r="I210" i="2"/>
  <c r="H210" i="2"/>
  <c r="G210" i="2"/>
  <c r="I219" i="2"/>
  <c r="G219" i="2"/>
  <c r="H219" i="2"/>
  <c r="K219" i="2"/>
  <c r="I170" i="1"/>
  <c r="H170" i="1"/>
  <c r="G170" i="1"/>
  <c r="K170" i="1"/>
  <c r="H182" i="5"/>
  <c r="K182" i="5"/>
  <c r="G182" i="5"/>
  <c r="I182" i="5"/>
  <c r="G205" i="2"/>
  <c r="I205" i="2"/>
  <c r="H205" i="2"/>
  <c r="K205" i="2"/>
  <c r="H149" i="5"/>
  <c r="K149" i="5"/>
  <c r="G149" i="5"/>
  <c r="I149" i="5"/>
  <c r="K222" i="3"/>
  <c r="G222" i="3"/>
  <c r="H222" i="3"/>
  <c r="I222" i="3"/>
  <c r="I186" i="5"/>
  <c r="K186" i="5"/>
  <c r="G186" i="5"/>
  <c r="H186" i="5"/>
  <c r="H189" i="1"/>
  <c r="G189" i="1"/>
  <c r="K189" i="1"/>
  <c r="I189" i="1"/>
  <c r="G165" i="1"/>
  <c r="I165" i="1"/>
  <c r="H165" i="1"/>
  <c r="K165" i="1"/>
  <c r="K213" i="5"/>
  <c r="H213" i="5"/>
  <c r="G213" i="5"/>
  <c r="I213" i="5"/>
  <c r="H204" i="5"/>
  <c r="I204" i="5"/>
  <c r="K204" i="5"/>
  <c r="G204" i="5"/>
  <c r="K173" i="2"/>
  <c r="G173" i="2"/>
  <c r="H173" i="2"/>
  <c r="I173" i="2"/>
  <c r="K219" i="1"/>
  <c r="G219" i="1"/>
  <c r="H219" i="1"/>
  <c r="I219" i="1"/>
  <c r="G182" i="3"/>
  <c r="K182" i="3"/>
  <c r="H182" i="3"/>
  <c r="I182" i="3"/>
  <c r="I218" i="2"/>
  <c r="K218" i="2"/>
  <c r="G218" i="2"/>
  <c r="H218" i="2"/>
  <c r="H149" i="3"/>
  <c r="G149" i="3"/>
  <c r="I149" i="3"/>
  <c r="K149" i="3"/>
  <c r="H222" i="5"/>
  <c r="I222" i="5"/>
  <c r="K222" i="5"/>
  <c r="G222" i="5"/>
  <c r="I178" i="5"/>
  <c r="K178" i="5"/>
  <c r="H178" i="5"/>
  <c r="G178" i="5"/>
  <c r="B203" i="1"/>
  <c r="D228" i="14"/>
  <c r="A203" i="14"/>
  <c r="B203" i="3"/>
  <c r="B203" i="2"/>
  <c r="B203" i="5"/>
  <c r="M203" i="14"/>
  <c r="L203" i="14"/>
  <c r="K203" i="14"/>
  <c r="I196" i="3"/>
  <c r="H196" i="3"/>
  <c r="K196" i="3"/>
  <c r="G196" i="3"/>
  <c r="A190" i="14"/>
  <c r="D215" i="14"/>
  <c r="B190" i="1"/>
  <c r="B190" i="3"/>
  <c r="B190" i="2"/>
  <c r="B190" i="5"/>
  <c r="M190" i="14"/>
  <c r="L190" i="14"/>
  <c r="K190" i="14"/>
  <c r="A127" i="14"/>
  <c r="M127" i="14"/>
  <c r="K127" i="14"/>
  <c r="L127" i="14"/>
  <c r="C199" i="14"/>
  <c r="C223" i="14"/>
  <c r="C191" i="14"/>
  <c r="C201" i="14"/>
  <c r="C225" i="14"/>
  <c r="C209" i="14"/>
  <c r="C207" i="14"/>
  <c r="C158" i="14"/>
  <c r="C218" i="14"/>
  <c r="C185" i="14"/>
  <c r="C98" i="5"/>
  <c r="C99" i="5"/>
  <c r="G144" i="5"/>
  <c r="H144" i="5"/>
  <c r="L144" i="5"/>
  <c r="J144" i="5"/>
  <c r="F144" i="5"/>
  <c r="I143" i="5"/>
  <c r="K143" i="5"/>
  <c r="L143" i="5"/>
  <c r="J143" i="5"/>
  <c r="F143" i="5"/>
  <c r="L142" i="5"/>
  <c r="J142" i="5"/>
  <c r="F142" i="5"/>
  <c r="H141" i="5"/>
  <c r="I141" i="5"/>
  <c r="L141" i="5"/>
  <c r="J141" i="5"/>
  <c r="F141" i="5"/>
  <c r="L140" i="5"/>
  <c r="J140" i="5"/>
  <c r="F140" i="5"/>
  <c r="L139" i="5"/>
  <c r="J139" i="5"/>
  <c r="F139" i="5"/>
  <c r="L138" i="5"/>
  <c r="J138" i="5"/>
  <c r="F138" i="5"/>
  <c r="L137" i="5"/>
  <c r="J137" i="5"/>
  <c r="F137" i="5"/>
  <c r="G136" i="5"/>
  <c r="H136" i="5"/>
  <c r="L136" i="5"/>
  <c r="J136" i="5"/>
  <c r="F136" i="5"/>
  <c r="I135" i="5"/>
  <c r="K135" i="5"/>
  <c r="L135" i="5"/>
  <c r="J135" i="5"/>
  <c r="F135" i="5"/>
  <c r="L134" i="5"/>
  <c r="J134" i="5"/>
  <c r="F134" i="5"/>
  <c r="H133" i="5"/>
  <c r="I133" i="5"/>
  <c r="L133" i="5"/>
  <c r="J133" i="5"/>
  <c r="F133" i="5"/>
  <c r="L132" i="5"/>
  <c r="J132" i="5"/>
  <c r="F132" i="5"/>
  <c r="L131" i="5"/>
  <c r="J131" i="5"/>
  <c r="F131" i="5"/>
  <c r="L130" i="5"/>
  <c r="J130" i="5"/>
  <c r="F130" i="5"/>
  <c r="L129" i="5"/>
  <c r="J129" i="5"/>
  <c r="F129" i="5"/>
  <c r="G128" i="5"/>
  <c r="H128" i="5"/>
  <c r="L128" i="5"/>
  <c r="J128" i="5"/>
  <c r="F128" i="5"/>
  <c r="I127" i="5"/>
  <c r="K127" i="5"/>
  <c r="L127" i="5"/>
  <c r="J127" i="5"/>
  <c r="F127" i="5"/>
  <c r="L126" i="5"/>
  <c r="J126" i="5"/>
  <c r="F126" i="5"/>
  <c r="H125" i="5"/>
  <c r="I125" i="5"/>
  <c r="L125" i="5"/>
  <c r="J125" i="5"/>
  <c r="F125" i="5"/>
  <c r="L124" i="5"/>
  <c r="J124" i="5"/>
  <c r="F124" i="5"/>
  <c r="L123" i="5"/>
  <c r="J123" i="5"/>
  <c r="F123" i="5"/>
  <c r="L122" i="5"/>
  <c r="J122" i="5"/>
  <c r="L121" i="5"/>
  <c r="J121" i="5"/>
  <c r="K120" i="5"/>
  <c r="I120" i="5"/>
  <c r="H120" i="5"/>
  <c r="G120" i="5"/>
  <c r="L120" i="5"/>
  <c r="J120" i="5"/>
  <c r="F120" i="5"/>
  <c r="L119" i="5"/>
  <c r="J119" i="5"/>
  <c r="F119" i="5"/>
  <c r="K118" i="5"/>
  <c r="I118" i="5"/>
  <c r="H118" i="5"/>
  <c r="G118" i="5"/>
  <c r="L118" i="5"/>
  <c r="J118" i="5"/>
  <c r="F118" i="5"/>
  <c r="K117" i="5"/>
  <c r="I117" i="5"/>
  <c r="H117" i="5"/>
  <c r="G117" i="5"/>
  <c r="L117" i="5"/>
  <c r="J117" i="5"/>
  <c r="F117" i="5"/>
  <c r="K116" i="5"/>
  <c r="I116" i="5"/>
  <c r="H116" i="5"/>
  <c r="G116" i="5"/>
  <c r="L116" i="5"/>
  <c r="J116" i="5"/>
  <c r="F116" i="5"/>
  <c r="K115" i="5"/>
  <c r="I115" i="5"/>
  <c r="H115" i="5"/>
  <c r="G115" i="5"/>
  <c r="L115" i="5"/>
  <c r="J115" i="5"/>
  <c r="F115" i="5"/>
  <c r="K114" i="5"/>
  <c r="I114" i="5"/>
  <c r="H114" i="5"/>
  <c r="G114" i="5"/>
  <c r="L114" i="5"/>
  <c r="J114" i="5"/>
  <c r="F114" i="5"/>
  <c r="K113" i="5"/>
  <c r="I113" i="5"/>
  <c r="H113" i="5"/>
  <c r="G113" i="5"/>
  <c r="L113" i="5"/>
  <c r="J113" i="5"/>
  <c r="F113" i="5"/>
  <c r="K112" i="5"/>
  <c r="I112" i="5"/>
  <c r="H112" i="5"/>
  <c r="G112" i="5"/>
  <c r="L112" i="5"/>
  <c r="J112" i="5"/>
  <c r="F112" i="5"/>
  <c r="K111" i="5"/>
  <c r="I111" i="5"/>
  <c r="H111" i="5"/>
  <c r="G111" i="5"/>
  <c r="L111" i="5"/>
  <c r="J111" i="5"/>
  <c r="F111" i="5"/>
  <c r="K110" i="5"/>
  <c r="I110" i="5"/>
  <c r="H110" i="5"/>
  <c r="G110" i="5"/>
  <c r="L110" i="5"/>
  <c r="J110" i="5"/>
  <c r="F110" i="5"/>
  <c r="K109" i="5"/>
  <c r="I109" i="5"/>
  <c r="H109" i="5"/>
  <c r="G109" i="5"/>
  <c r="L109" i="5"/>
  <c r="J109" i="5"/>
  <c r="F109" i="5"/>
  <c r="K108" i="5"/>
  <c r="I108" i="5"/>
  <c r="H108" i="5"/>
  <c r="G108" i="5"/>
  <c r="L108" i="5"/>
  <c r="J108" i="5"/>
  <c r="F108" i="5"/>
  <c r="K107" i="5"/>
  <c r="I107" i="5"/>
  <c r="H107" i="5"/>
  <c r="G107" i="5"/>
  <c r="L107" i="5"/>
  <c r="J107" i="5"/>
  <c r="F107" i="5"/>
  <c r="K106" i="5"/>
  <c r="I106" i="5"/>
  <c r="H106" i="5"/>
  <c r="G106" i="5"/>
  <c r="L106" i="5"/>
  <c r="J106" i="5"/>
  <c r="F106" i="5"/>
  <c r="K105" i="5"/>
  <c r="I105" i="5"/>
  <c r="H105" i="5"/>
  <c r="G105" i="5"/>
  <c r="L105" i="5"/>
  <c r="J105" i="5"/>
  <c r="F105" i="5"/>
  <c r="K104" i="5"/>
  <c r="I104" i="5"/>
  <c r="H104" i="5"/>
  <c r="G104" i="5"/>
  <c r="L104" i="5"/>
  <c r="J104" i="5"/>
  <c r="F104" i="5"/>
  <c r="K103" i="5"/>
  <c r="I103" i="5"/>
  <c r="H103" i="5"/>
  <c r="G103" i="5"/>
  <c r="L103" i="5"/>
  <c r="J103" i="5"/>
  <c r="F103" i="5"/>
  <c r="K102" i="5"/>
  <c r="I102" i="5"/>
  <c r="H102" i="5"/>
  <c r="G102" i="5"/>
  <c r="L102" i="5"/>
  <c r="J102" i="5"/>
  <c r="F102" i="5"/>
  <c r="K101" i="5"/>
  <c r="I101" i="5"/>
  <c r="H101" i="5"/>
  <c r="G101" i="5"/>
  <c r="L101" i="5"/>
  <c r="J101" i="5"/>
  <c r="F101" i="5"/>
  <c r="K100" i="5"/>
  <c r="I100" i="5"/>
  <c r="H100" i="5"/>
  <c r="G100" i="5"/>
  <c r="L100" i="5"/>
  <c r="J100" i="5"/>
  <c r="F100" i="5"/>
  <c r="K99" i="5"/>
  <c r="I99" i="5"/>
  <c r="H99" i="5"/>
  <c r="G99" i="5"/>
  <c r="L99" i="5"/>
  <c r="J99" i="5"/>
  <c r="F99" i="5"/>
  <c r="K98" i="5"/>
  <c r="I98" i="5"/>
  <c r="H98" i="5"/>
  <c r="G98" i="5"/>
  <c r="L98" i="5"/>
  <c r="J98" i="5"/>
  <c r="F98" i="5"/>
  <c r="K97" i="5"/>
  <c r="I97" i="5"/>
  <c r="H97" i="5"/>
  <c r="G97" i="5"/>
  <c r="L97" i="5"/>
  <c r="J97" i="5"/>
  <c r="F97" i="5"/>
  <c r="K96" i="5"/>
  <c r="I96" i="5"/>
  <c r="H96" i="5"/>
  <c r="G96" i="5"/>
  <c r="L96" i="5"/>
  <c r="J96" i="5"/>
  <c r="K95" i="5"/>
  <c r="I95" i="5"/>
  <c r="H95" i="5"/>
  <c r="G95" i="5"/>
  <c r="L95" i="5"/>
  <c r="J95" i="5"/>
  <c r="K94" i="5"/>
  <c r="I94" i="5"/>
  <c r="H94" i="5"/>
  <c r="G94" i="5"/>
  <c r="L94" i="5"/>
  <c r="J94" i="5"/>
  <c r="F94" i="5"/>
  <c r="K93" i="5"/>
  <c r="I93" i="5"/>
  <c r="H93" i="5"/>
  <c r="G93" i="5"/>
  <c r="L93" i="5"/>
  <c r="J93" i="5"/>
  <c r="F93" i="5"/>
  <c r="K92" i="5"/>
  <c r="I92" i="5"/>
  <c r="H92" i="5"/>
  <c r="G92" i="5"/>
  <c r="L92" i="5"/>
  <c r="J92" i="5"/>
  <c r="F92" i="5"/>
  <c r="L144" i="3"/>
  <c r="J144" i="3"/>
  <c r="F144" i="3"/>
  <c r="G143" i="3"/>
  <c r="H143" i="3"/>
  <c r="L143" i="3"/>
  <c r="J143" i="3"/>
  <c r="F143" i="3"/>
  <c r="I142" i="3"/>
  <c r="K142" i="3"/>
  <c r="L142" i="3"/>
  <c r="J142" i="3"/>
  <c r="F142" i="3"/>
  <c r="L141" i="3"/>
  <c r="J141" i="3"/>
  <c r="F141" i="3"/>
  <c r="H140" i="3"/>
  <c r="I140" i="3"/>
  <c r="L140" i="3"/>
  <c r="J140" i="3"/>
  <c r="F140" i="3"/>
  <c r="L139" i="3"/>
  <c r="J139" i="3"/>
  <c r="F139" i="3"/>
  <c r="K138" i="3"/>
  <c r="G138" i="3"/>
  <c r="L138" i="3"/>
  <c r="J138" i="3"/>
  <c r="F138" i="3"/>
  <c r="L137" i="3"/>
  <c r="J137" i="3"/>
  <c r="F137" i="3"/>
  <c r="L136" i="3"/>
  <c r="J136" i="3"/>
  <c r="F136" i="3"/>
  <c r="G135" i="3"/>
  <c r="H135" i="3"/>
  <c r="L135" i="3"/>
  <c r="J135" i="3"/>
  <c r="F135" i="3"/>
  <c r="I134" i="3"/>
  <c r="K134" i="3"/>
  <c r="L134" i="3"/>
  <c r="J134" i="3"/>
  <c r="F134" i="3"/>
  <c r="L133" i="3"/>
  <c r="J133" i="3"/>
  <c r="F133" i="3"/>
  <c r="H132" i="3"/>
  <c r="I132" i="3"/>
  <c r="L132" i="3"/>
  <c r="J132" i="3"/>
  <c r="F132" i="3"/>
  <c r="L131" i="3"/>
  <c r="J131" i="3"/>
  <c r="F131" i="3"/>
  <c r="K130" i="3"/>
  <c r="G130" i="3"/>
  <c r="L130" i="3"/>
  <c r="J130" i="3"/>
  <c r="F130" i="3"/>
  <c r="L129" i="3"/>
  <c r="J129" i="3"/>
  <c r="F129" i="3"/>
  <c r="L128" i="3"/>
  <c r="J128" i="3"/>
  <c r="F128" i="3"/>
  <c r="G127" i="3"/>
  <c r="H127" i="3"/>
  <c r="L127" i="3"/>
  <c r="J127" i="3"/>
  <c r="F127" i="3"/>
  <c r="I126" i="3"/>
  <c r="K126" i="3"/>
  <c r="L126" i="3"/>
  <c r="J126" i="3"/>
  <c r="F126" i="3"/>
  <c r="L125" i="3"/>
  <c r="J125" i="3"/>
  <c r="F125" i="3"/>
  <c r="H124" i="3"/>
  <c r="I124" i="3"/>
  <c r="L124" i="3"/>
  <c r="J124" i="3"/>
  <c r="F124" i="3"/>
  <c r="L123" i="3"/>
  <c r="J123" i="3"/>
  <c r="F123" i="3"/>
  <c r="K122" i="3"/>
  <c r="G122" i="3"/>
  <c r="L122" i="3"/>
  <c r="J122" i="3"/>
  <c r="L121" i="3"/>
  <c r="J121" i="3"/>
  <c r="K120" i="3"/>
  <c r="I120" i="3"/>
  <c r="H120" i="3"/>
  <c r="G120" i="3"/>
  <c r="L120" i="3"/>
  <c r="J120" i="3"/>
  <c r="F120" i="3"/>
  <c r="L119" i="3"/>
  <c r="J119" i="3"/>
  <c r="F119" i="3"/>
  <c r="K118" i="3"/>
  <c r="I118" i="3"/>
  <c r="H118" i="3"/>
  <c r="G118" i="3"/>
  <c r="L118" i="3"/>
  <c r="J118" i="3"/>
  <c r="F118" i="3"/>
  <c r="K117" i="3"/>
  <c r="I117" i="3"/>
  <c r="H117" i="3"/>
  <c r="G117" i="3"/>
  <c r="L117" i="3"/>
  <c r="J117" i="3"/>
  <c r="F117" i="3"/>
  <c r="K116" i="3"/>
  <c r="I116" i="3"/>
  <c r="H116" i="3"/>
  <c r="G116" i="3"/>
  <c r="L116" i="3"/>
  <c r="J116" i="3"/>
  <c r="F116" i="3"/>
  <c r="K115" i="3"/>
  <c r="I115" i="3"/>
  <c r="H115" i="3"/>
  <c r="G115" i="3"/>
  <c r="L115" i="3"/>
  <c r="J115" i="3"/>
  <c r="F115" i="3"/>
  <c r="K114" i="3"/>
  <c r="I114" i="3"/>
  <c r="H114" i="3"/>
  <c r="G114" i="3"/>
  <c r="L114" i="3"/>
  <c r="J114" i="3"/>
  <c r="F114" i="3"/>
  <c r="K113" i="3"/>
  <c r="I113" i="3"/>
  <c r="H113" i="3"/>
  <c r="G113" i="3"/>
  <c r="L113" i="3"/>
  <c r="J113" i="3"/>
  <c r="F113" i="3"/>
  <c r="K112" i="3"/>
  <c r="I112" i="3"/>
  <c r="H112" i="3"/>
  <c r="G112" i="3"/>
  <c r="L112" i="3"/>
  <c r="J112" i="3"/>
  <c r="F112" i="3"/>
  <c r="K111" i="3"/>
  <c r="I111" i="3"/>
  <c r="H111" i="3"/>
  <c r="G111" i="3"/>
  <c r="L111" i="3"/>
  <c r="J111" i="3"/>
  <c r="F111" i="3"/>
  <c r="K110" i="3"/>
  <c r="I110" i="3"/>
  <c r="H110" i="3"/>
  <c r="G110" i="3"/>
  <c r="L110" i="3"/>
  <c r="J110" i="3"/>
  <c r="F110" i="3"/>
  <c r="K109" i="3"/>
  <c r="I109" i="3"/>
  <c r="H109" i="3"/>
  <c r="G109" i="3"/>
  <c r="L109" i="3"/>
  <c r="J109" i="3"/>
  <c r="F109" i="3"/>
  <c r="K108" i="3"/>
  <c r="I108" i="3"/>
  <c r="H108" i="3"/>
  <c r="G108" i="3"/>
  <c r="L108" i="3"/>
  <c r="J108" i="3"/>
  <c r="F108" i="3"/>
  <c r="K107" i="3"/>
  <c r="I107" i="3"/>
  <c r="H107" i="3"/>
  <c r="G107" i="3"/>
  <c r="L107" i="3"/>
  <c r="J107" i="3"/>
  <c r="F107" i="3"/>
  <c r="K106" i="3"/>
  <c r="I106" i="3"/>
  <c r="H106" i="3"/>
  <c r="G106" i="3"/>
  <c r="L106" i="3"/>
  <c r="J106" i="3"/>
  <c r="F106" i="3"/>
  <c r="K105" i="3"/>
  <c r="I105" i="3"/>
  <c r="H105" i="3"/>
  <c r="G105" i="3"/>
  <c r="L105" i="3"/>
  <c r="J105" i="3"/>
  <c r="F105" i="3"/>
  <c r="K104" i="3"/>
  <c r="I104" i="3"/>
  <c r="H104" i="3"/>
  <c r="G104" i="3"/>
  <c r="L104" i="3"/>
  <c r="J104" i="3"/>
  <c r="F104" i="3"/>
  <c r="K103" i="3"/>
  <c r="I103" i="3"/>
  <c r="H103" i="3"/>
  <c r="G103" i="3"/>
  <c r="L103" i="3"/>
  <c r="J103" i="3"/>
  <c r="F103" i="3"/>
  <c r="K102" i="3"/>
  <c r="I102" i="3"/>
  <c r="H102" i="3"/>
  <c r="G102" i="3"/>
  <c r="L102" i="3"/>
  <c r="J102" i="3"/>
  <c r="F102" i="3"/>
  <c r="K101" i="3"/>
  <c r="I101" i="3"/>
  <c r="H101" i="3"/>
  <c r="G101" i="3"/>
  <c r="L101" i="3"/>
  <c r="J101" i="3"/>
  <c r="F101" i="3"/>
  <c r="K100" i="3"/>
  <c r="I100" i="3"/>
  <c r="H100" i="3"/>
  <c r="G100" i="3"/>
  <c r="L100" i="3"/>
  <c r="J100" i="3"/>
  <c r="F100" i="3"/>
  <c r="K99" i="3"/>
  <c r="I99" i="3"/>
  <c r="H99" i="3"/>
  <c r="G99" i="3"/>
  <c r="L99" i="3"/>
  <c r="J99" i="3"/>
  <c r="F99" i="3"/>
  <c r="K98" i="3"/>
  <c r="I98" i="3"/>
  <c r="H98" i="3"/>
  <c r="G98" i="3"/>
  <c r="L98" i="3"/>
  <c r="J98" i="3"/>
  <c r="F98" i="3"/>
  <c r="K97" i="3"/>
  <c r="I97" i="3"/>
  <c r="H97" i="3"/>
  <c r="G97" i="3"/>
  <c r="L97" i="3"/>
  <c r="J97" i="3"/>
  <c r="F97" i="3"/>
  <c r="K96" i="3"/>
  <c r="I96" i="3"/>
  <c r="H96" i="3"/>
  <c r="G96" i="3"/>
  <c r="L96" i="3"/>
  <c r="J96" i="3"/>
  <c r="K95" i="3"/>
  <c r="I95" i="3"/>
  <c r="H95" i="3"/>
  <c r="G95" i="3"/>
  <c r="L95" i="3"/>
  <c r="J95" i="3"/>
  <c r="K94" i="3"/>
  <c r="I94" i="3"/>
  <c r="H94" i="3"/>
  <c r="G94" i="3"/>
  <c r="L94" i="3"/>
  <c r="J94" i="3"/>
  <c r="F94" i="3"/>
  <c r="K93" i="3"/>
  <c r="I93" i="3"/>
  <c r="H93" i="3"/>
  <c r="G93" i="3"/>
  <c r="L93" i="3"/>
  <c r="J93" i="3"/>
  <c r="F93" i="3"/>
  <c r="K92" i="3"/>
  <c r="I92" i="3"/>
  <c r="H92" i="3"/>
  <c r="G92" i="3"/>
  <c r="L92" i="3"/>
  <c r="J92" i="3"/>
  <c r="F92" i="3"/>
  <c r="L144" i="2"/>
  <c r="J144" i="2"/>
  <c r="F144" i="2"/>
  <c r="L143" i="2"/>
  <c r="J143" i="2"/>
  <c r="F143" i="2"/>
  <c r="G142" i="2"/>
  <c r="H142" i="2"/>
  <c r="L142" i="2"/>
  <c r="J142" i="2"/>
  <c r="F142" i="2"/>
  <c r="L141" i="2"/>
  <c r="J141" i="2"/>
  <c r="F141" i="2"/>
  <c r="L140" i="2"/>
  <c r="J140" i="2"/>
  <c r="F140" i="2"/>
  <c r="H139" i="2"/>
  <c r="I139" i="2"/>
  <c r="L139" i="2"/>
  <c r="J139" i="2"/>
  <c r="F139" i="2"/>
  <c r="L138" i="2"/>
  <c r="J138" i="2"/>
  <c r="F138" i="2"/>
  <c r="K137" i="2"/>
  <c r="G137" i="2"/>
  <c r="L137" i="2"/>
  <c r="J137" i="2"/>
  <c r="F137" i="2"/>
  <c r="L136" i="2"/>
  <c r="J136" i="2"/>
  <c r="F136" i="2"/>
  <c r="L135" i="2"/>
  <c r="J135" i="2"/>
  <c r="F135" i="2"/>
  <c r="G134" i="2"/>
  <c r="H134" i="2"/>
  <c r="L134" i="2"/>
  <c r="J134" i="2"/>
  <c r="F134" i="2"/>
  <c r="L133" i="2"/>
  <c r="J133" i="2"/>
  <c r="F133" i="2"/>
  <c r="L132" i="2"/>
  <c r="J132" i="2"/>
  <c r="F132" i="2"/>
  <c r="H131" i="2"/>
  <c r="I131" i="2"/>
  <c r="L131" i="2"/>
  <c r="J131" i="2"/>
  <c r="F131" i="2"/>
  <c r="L130" i="2"/>
  <c r="J130" i="2"/>
  <c r="F130" i="2"/>
  <c r="K129" i="2"/>
  <c r="G129" i="2"/>
  <c r="L129" i="2"/>
  <c r="J129" i="2"/>
  <c r="F129" i="2"/>
  <c r="L128" i="2"/>
  <c r="J128" i="2"/>
  <c r="F128" i="2"/>
  <c r="L127" i="2"/>
  <c r="J127" i="2"/>
  <c r="F127" i="2"/>
  <c r="G126" i="2"/>
  <c r="H126" i="2"/>
  <c r="L126" i="2"/>
  <c r="J126" i="2"/>
  <c r="F126" i="2"/>
  <c r="L125" i="2"/>
  <c r="J125" i="2"/>
  <c r="F125" i="2"/>
  <c r="L124" i="2"/>
  <c r="J124" i="2"/>
  <c r="F124" i="2"/>
  <c r="H123" i="2"/>
  <c r="I123" i="2"/>
  <c r="L123" i="2"/>
  <c r="J123" i="2"/>
  <c r="F123" i="2"/>
  <c r="L122" i="2"/>
  <c r="J122" i="2"/>
  <c r="K121" i="2"/>
  <c r="G121" i="2"/>
  <c r="L121" i="2"/>
  <c r="J121" i="2"/>
  <c r="K120" i="2"/>
  <c r="I120" i="2"/>
  <c r="H120" i="2"/>
  <c r="G120" i="2"/>
  <c r="L120" i="2"/>
  <c r="J120" i="2"/>
  <c r="F120" i="2"/>
  <c r="L119" i="2"/>
  <c r="J119" i="2"/>
  <c r="F119" i="2"/>
  <c r="K118" i="2"/>
  <c r="I118" i="2"/>
  <c r="H118" i="2"/>
  <c r="G118" i="2"/>
  <c r="L118" i="2"/>
  <c r="J118" i="2"/>
  <c r="F118" i="2"/>
  <c r="K117" i="2"/>
  <c r="I117" i="2"/>
  <c r="H117" i="2"/>
  <c r="G117" i="2"/>
  <c r="L117" i="2"/>
  <c r="J117" i="2"/>
  <c r="F117" i="2"/>
  <c r="K116" i="2"/>
  <c r="I116" i="2"/>
  <c r="H116" i="2"/>
  <c r="G116" i="2"/>
  <c r="L116" i="2"/>
  <c r="J116" i="2"/>
  <c r="F116" i="2"/>
  <c r="K115" i="2"/>
  <c r="I115" i="2"/>
  <c r="H115" i="2"/>
  <c r="G115" i="2"/>
  <c r="L115" i="2"/>
  <c r="J115" i="2"/>
  <c r="F115" i="2"/>
  <c r="K114" i="2"/>
  <c r="I114" i="2"/>
  <c r="H114" i="2"/>
  <c r="G114" i="2"/>
  <c r="L114" i="2"/>
  <c r="J114" i="2"/>
  <c r="F114" i="2"/>
  <c r="K113" i="2"/>
  <c r="I113" i="2"/>
  <c r="H113" i="2"/>
  <c r="G113" i="2"/>
  <c r="L113" i="2"/>
  <c r="J113" i="2"/>
  <c r="F113" i="2"/>
  <c r="K112" i="2"/>
  <c r="I112" i="2"/>
  <c r="H112" i="2"/>
  <c r="G112" i="2"/>
  <c r="L112" i="2"/>
  <c r="J112" i="2"/>
  <c r="F112" i="2"/>
  <c r="K111" i="2"/>
  <c r="I111" i="2"/>
  <c r="H111" i="2"/>
  <c r="G111" i="2"/>
  <c r="L111" i="2"/>
  <c r="J111" i="2"/>
  <c r="F111" i="2"/>
  <c r="K110" i="2"/>
  <c r="I110" i="2"/>
  <c r="H110" i="2"/>
  <c r="G110" i="2"/>
  <c r="L110" i="2"/>
  <c r="J110" i="2"/>
  <c r="F110" i="2"/>
  <c r="K109" i="2"/>
  <c r="I109" i="2"/>
  <c r="H109" i="2"/>
  <c r="G109" i="2"/>
  <c r="L109" i="2"/>
  <c r="J109" i="2"/>
  <c r="F109" i="2"/>
  <c r="K108" i="2"/>
  <c r="I108" i="2"/>
  <c r="H108" i="2"/>
  <c r="G108" i="2"/>
  <c r="L108" i="2"/>
  <c r="J108" i="2"/>
  <c r="F108" i="2"/>
  <c r="K107" i="2"/>
  <c r="I107" i="2"/>
  <c r="H107" i="2"/>
  <c r="G107" i="2"/>
  <c r="L107" i="2"/>
  <c r="J107" i="2"/>
  <c r="F107" i="2"/>
  <c r="K106" i="2"/>
  <c r="I106" i="2"/>
  <c r="H106" i="2"/>
  <c r="G106" i="2"/>
  <c r="L106" i="2"/>
  <c r="J106" i="2"/>
  <c r="F106" i="2"/>
  <c r="K105" i="2"/>
  <c r="I105" i="2"/>
  <c r="H105" i="2"/>
  <c r="G105" i="2"/>
  <c r="L105" i="2"/>
  <c r="J105" i="2"/>
  <c r="F105" i="2"/>
  <c r="K104" i="2"/>
  <c r="I104" i="2"/>
  <c r="H104" i="2"/>
  <c r="G104" i="2"/>
  <c r="L104" i="2"/>
  <c r="J104" i="2"/>
  <c r="F104" i="2"/>
  <c r="K103" i="2"/>
  <c r="I103" i="2"/>
  <c r="H103" i="2"/>
  <c r="G103" i="2"/>
  <c r="L103" i="2"/>
  <c r="J103" i="2"/>
  <c r="F103" i="2"/>
  <c r="K102" i="2"/>
  <c r="I102" i="2"/>
  <c r="H102" i="2"/>
  <c r="G102" i="2"/>
  <c r="L102" i="2"/>
  <c r="J102" i="2"/>
  <c r="F102" i="2"/>
  <c r="K101" i="2"/>
  <c r="I101" i="2"/>
  <c r="H101" i="2"/>
  <c r="G101" i="2"/>
  <c r="L101" i="2"/>
  <c r="J101" i="2"/>
  <c r="F101" i="2"/>
  <c r="K100" i="2"/>
  <c r="I100" i="2"/>
  <c r="H100" i="2"/>
  <c r="G100" i="2"/>
  <c r="L100" i="2"/>
  <c r="J100" i="2"/>
  <c r="F100" i="2"/>
  <c r="K99" i="2"/>
  <c r="I99" i="2"/>
  <c r="H99" i="2"/>
  <c r="G99" i="2"/>
  <c r="L99" i="2"/>
  <c r="J99" i="2"/>
  <c r="F99" i="2"/>
  <c r="K98" i="2"/>
  <c r="I98" i="2"/>
  <c r="H98" i="2"/>
  <c r="G98" i="2"/>
  <c r="L98" i="2"/>
  <c r="J98" i="2"/>
  <c r="F98" i="2"/>
  <c r="K97" i="2"/>
  <c r="I97" i="2"/>
  <c r="H97" i="2"/>
  <c r="G97" i="2"/>
  <c r="L97" i="2"/>
  <c r="J97" i="2"/>
  <c r="F97" i="2"/>
  <c r="K96" i="2"/>
  <c r="I96" i="2"/>
  <c r="H96" i="2"/>
  <c r="G96" i="2"/>
  <c r="L96" i="2"/>
  <c r="J96" i="2"/>
  <c r="K95" i="2"/>
  <c r="I95" i="2"/>
  <c r="H95" i="2"/>
  <c r="G95" i="2"/>
  <c r="L95" i="2"/>
  <c r="J95" i="2"/>
  <c r="K94" i="2"/>
  <c r="I94" i="2"/>
  <c r="H94" i="2"/>
  <c r="G94" i="2"/>
  <c r="L94" i="2"/>
  <c r="J94" i="2"/>
  <c r="F94" i="2"/>
  <c r="K93" i="2"/>
  <c r="I93" i="2"/>
  <c r="H93" i="2"/>
  <c r="G93" i="2"/>
  <c r="L93" i="2"/>
  <c r="J93" i="2"/>
  <c r="F93" i="2"/>
  <c r="K92" i="2"/>
  <c r="I92" i="2"/>
  <c r="H92" i="2"/>
  <c r="G92" i="2"/>
  <c r="L92" i="2"/>
  <c r="J92" i="2"/>
  <c r="F92" i="2"/>
  <c r="K144" i="1"/>
  <c r="G144" i="1"/>
  <c r="L144" i="1"/>
  <c r="J144" i="1"/>
  <c r="F144" i="1"/>
  <c r="L143" i="1"/>
  <c r="J143" i="1"/>
  <c r="F143" i="1"/>
  <c r="L142" i="1"/>
  <c r="J142" i="1"/>
  <c r="F142" i="1"/>
  <c r="G141" i="1"/>
  <c r="H141" i="1"/>
  <c r="L141" i="1"/>
  <c r="J141" i="1"/>
  <c r="F141" i="1"/>
  <c r="I140" i="1"/>
  <c r="K140" i="1"/>
  <c r="L140" i="1"/>
  <c r="J140" i="1"/>
  <c r="F140" i="1"/>
  <c r="L139" i="1"/>
  <c r="J139" i="1"/>
  <c r="F139" i="1"/>
  <c r="L138" i="1"/>
  <c r="J138" i="1"/>
  <c r="F138" i="1"/>
  <c r="L137" i="1"/>
  <c r="J137" i="1"/>
  <c r="F137" i="1"/>
  <c r="K136" i="1"/>
  <c r="G136" i="1"/>
  <c r="L136" i="1"/>
  <c r="J136" i="1"/>
  <c r="F136" i="1"/>
  <c r="L135" i="1"/>
  <c r="J135" i="1"/>
  <c r="F135" i="1"/>
  <c r="L134" i="1"/>
  <c r="J134" i="1"/>
  <c r="F134" i="1"/>
  <c r="G133" i="1"/>
  <c r="H133" i="1"/>
  <c r="L133" i="1"/>
  <c r="J133" i="1"/>
  <c r="F133" i="1"/>
  <c r="I132" i="1"/>
  <c r="K132" i="1"/>
  <c r="L132" i="1"/>
  <c r="J132" i="1"/>
  <c r="F132" i="1"/>
  <c r="L131" i="1"/>
  <c r="J131" i="1"/>
  <c r="F131" i="1"/>
  <c r="L130" i="1"/>
  <c r="J130" i="1"/>
  <c r="F130" i="1"/>
  <c r="L129" i="1"/>
  <c r="J129" i="1"/>
  <c r="F129" i="1"/>
  <c r="K128" i="1"/>
  <c r="G128" i="1"/>
  <c r="L128" i="1"/>
  <c r="J128" i="1"/>
  <c r="F128" i="1"/>
  <c r="L127" i="1"/>
  <c r="J127" i="1"/>
  <c r="F127" i="1"/>
  <c r="L126" i="1"/>
  <c r="J126" i="1"/>
  <c r="F126" i="1"/>
  <c r="G125" i="1"/>
  <c r="H125" i="1"/>
  <c r="L125" i="1"/>
  <c r="J125" i="1"/>
  <c r="F125" i="1"/>
  <c r="I124" i="1"/>
  <c r="K124" i="1"/>
  <c r="L124" i="1"/>
  <c r="J124" i="1"/>
  <c r="F124" i="1"/>
  <c r="L123" i="1"/>
  <c r="J123" i="1"/>
  <c r="F123" i="1"/>
  <c r="L122" i="1"/>
  <c r="J122" i="1"/>
  <c r="L121" i="1"/>
  <c r="J121" i="1"/>
  <c r="K120" i="1"/>
  <c r="I120" i="1"/>
  <c r="H120" i="1"/>
  <c r="G120" i="1"/>
  <c r="L120" i="1"/>
  <c r="J120" i="1"/>
  <c r="F120" i="1"/>
  <c r="L119" i="1"/>
  <c r="J119" i="1"/>
  <c r="F119" i="1"/>
  <c r="K118" i="1"/>
  <c r="I118" i="1"/>
  <c r="H118" i="1"/>
  <c r="G118" i="1"/>
  <c r="L118" i="1"/>
  <c r="J118" i="1"/>
  <c r="F118" i="1"/>
  <c r="K117" i="1"/>
  <c r="I117" i="1"/>
  <c r="H117" i="1"/>
  <c r="G117" i="1"/>
  <c r="L117" i="1"/>
  <c r="J117" i="1"/>
  <c r="F117" i="1"/>
  <c r="K116" i="1"/>
  <c r="I116" i="1"/>
  <c r="H116" i="1"/>
  <c r="G116" i="1"/>
  <c r="L116" i="1"/>
  <c r="J116" i="1"/>
  <c r="F116" i="1"/>
  <c r="K115" i="1"/>
  <c r="I115" i="1"/>
  <c r="H115" i="1"/>
  <c r="G115" i="1"/>
  <c r="L115" i="1"/>
  <c r="J115" i="1"/>
  <c r="F115" i="1"/>
  <c r="K114" i="1"/>
  <c r="I114" i="1"/>
  <c r="H114" i="1"/>
  <c r="G114" i="1"/>
  <c r="L114" i="1"/>
  <c r="J114" i="1"/>
  <c r="F114" i="1"/>
  <c r="K113" i="1"/>
  <c r="I113" i="1"/>
  <c r="H113" i="1"/>
  <c r="G113" i="1"/>
  <c r="L113" i="1"/>
  <c r="J113" i="1"/>
  <c r="F113" i="1"/>
  <c r="K112" i="1"/>
  <c r="I112" i="1"/>
  <c r="H112" i="1"/>
  <c r="G112" i="1"/>
  <c r="L112" i="1"/>
  <c r="J112" i="1"/>
  <c r="F112" i="1"/>
  <c r="K111" i="1"/>
  <c r="I111" i="1"/>
  <c r="H111" i="1"/>
  <c r="G111" i="1"/>
  <c r="L111" i="1"/>
  <c r="J111" i="1"/>
  <c r="F111" i="1"/>
  <c r="K110" i="1"/>
  <c r="I110" i="1"/>
  <c r="H110" i="1"/>
  <c r="G110" i="1"/>
  <c r="L110" i="1"/>
  <c r="J110" i="1"/>
  <c r="F110" i="1"/>
  <c r="K109" i="1"/>
  <c r="I109" i="1"/>
  <c r="H109" i="1"/>
  <c r="G109" i="1"/>
  <c r="L109" i="1"/>
  <c r="J109" i="1"/>
  <c r="F109" i="1"/>
  <c r="K108" i="1"/>
  <c r="I108" i="1"/>
  <c r="H108" i="1"/>
  <c r="G108" i="1"/>
  <c r="L108" i="1"/>
  <c r="J108" i="1"/>
  <c r="F108" i="1"/>
  <c r="K107" i="1"/>
  <c r="I107" i="1"/>
  <c r="H107" i="1"/>
  <c r="G107" i="1"/>
  <c r="L107" i="1"/>
  <c r="J107" i="1"/>
  <c r="F107" i="1"/>
  <c r="K106" i="1"/>
  <c r="I106" i="1"/>
  <c r="H106" i="1"/>
  <c r="G106" i="1"/>
  <c r="L106" i="1"/>
  <c r="J106" i="1"/>
  <c r="F106" i="1"/>
  <c r="K105" i="1"/>
  <c r="I105" i="1"/>
  <c r="H105" i="1"/>
  <c r="G105" i="1"/>
  <c r="L105" i="1"/>
  <c r="J105" i="1"/>
  <c r="F105" i="1"/>
  <c r="K104" i="1"/>
  <c r="I104" i="1"/>
  <c r="H104" i="1"/>
  <c r="G104" i="1"/>
  <c r="L104" i="1"/>
  <c r="J104" i="1"/>
  <c r="F104" i="1"/>
  <c r="K103" i="1"/>
  <c r="I103" i="1"/>
  <c r="H103" i="1"/>
  <c r="G103" i="1"/>
  <c r="L103" i="1"/>
  <c r="J103" i="1"/>
  <c r="F103" i="1"/>
  <c r="K102" i="1"/>
  <c r="I102" i="1"/>
  <c r="H102" i="1"/>
  <c r="G102" i="1"/>
  <c r="L102" i="1"/>
  <c r="J102" i="1"/>
  <c r="F102" i="1"/>
  <c r="K101" i="1"/>
  <c r="I101" i="1"/>
  <c r="H101" i="1"/>
  <c r="G101" i="1"/>
  <c r="L101" i="1"/>
  <c r="J101" i="1"/>
  <c r="F101" i="1"/>
  <c r="K100" i="1"/>
  <c r="I100" i="1"/>
  <c r="H100" i="1"/>
  <c r="G100" i="1"/>
  <c r="L100" i="1"/>
  <c r="J100" i="1"/>
  <c r="F100" i="1"/>
  <c r="K99" i="1"/>
  <c r="I99" i="1"/>
  <c r="H99" i="1"/>
  <c r="G99" i="1"/>
  <c r="L99" i="1"/>
  <c r="J99" i="1"/>
  <c r="F99" i="1"/>
  <c r="K98" i="1"/>
  <c r="I98" i="1"/>
  <c r="H98" i="1"/>
  <c r="G98" i="1"/>
  <c r="L98" i="1"/>
  <c r="J98" i="1"/>
  <c r="F98" i="1"/>
  <c r="K97" i="1"/>
  <c r="I97" i="1"/>
  <c r="H97" i="1"/>
  <c r="G97" i="1"/>
  <c r="L97" i="1"/>
  <c r="J97" i="1"/>
  <c r="F97" i="1"/>
  <c r="K96" i="1"/>
  <c r="I96" i="1"/>
  <c r="H96" i="1"/>
  <c r="G96" i="1"/>
  <c r="L96" i="1"/>
  <c r="J96" i="1"/>
  <c r="K95" i="1"/>
  <c r="I95" i="1"/>
  <c r="H95" i="1"/>
  <c r="G95" i="1"/>
  <c r="L95" i="1"/>
  <c r="J95" i="1"/>
  <c r="K94" i="1"/>
  <c r="I94" i="1"/>
  <c r="H94" i="1"/>
  <c r="G94" i="1"/>
  <c r="L94" i="1"/>
  <c r="J94" i="1"/>
  <c r="F94" i="1"/>
  <c r="K93" i="1"/>
  <c r="I93" i="1"/>
  <c r="H93" i="1"/>
  <c r="G93" i="1"/>
  <c r="L93" i="1"/>
  <c r="J93" i="1"/>
  <c r="F93" i="1"/>
  <c r="K92" i="1"/>
  <c r="I92" i="1"/>
  <c r="H92" i="1"/>
  <c r="G92" i="1"/>
  <c r="L92" i="1"/>
  <c r="J92" i="1"/>
  <c r="F92" i="1"/>
  <c r="C105" i="1"/>
  <c r="C105" i="5"/>
  <c r="C113" i="1"/>
  <c r="C113" i="5"/>
  <c r="C121" i="1"/>
  <c r="C121" i="5"/>
  <c r="C129" i="1"/>
  <c r="C129" i="5"/>
  <c r="C129" i="3"/>
  <c r="C106" i="5"/>
  <c r="C106" i="3"/>
  <c r="C106" i="2"/>
  <c r="C106" i="1"/>
  <c r="C114" i="5"/>
  <c r="C114" i="3"/>
  <c r="C114" i="2"/>
  <c r="C114" i="1"/>
  <c r="C105" i="3"/>
  <c r="C105" i="2"/>
  <c r="C113" i="2"/>
  <c r="C113" i="3"/>
  <c r="C121" i="2"/>
  <c r="C129" i="2"/>
  <c r="C121" i="3"/>
  <c r="C131" i="5"/>
  <c r="C123" i="5"/>
  <c r="C115" i="5"/>
  <c r="C107" i="5"/>
  <c r="C130" i="1"/>
  <c r="C122" i="1"/>
  <c r="C130" i="2"/>
  <c r="C122" i="2"/>
  <c r="C98" i="2"/>
  <c r="C130" i="3"/>
  <c r="C122" i="3"/>
  <c r="C98" i="3"/>
  <c r="I122" i="1"/>
  <c r="K122" i="5"/>
  <c r="H123" i="5"/>
  <c r="G126" i="5"/>
  <c r="I128" i="5"/>
  <c r="K130" i="5"/>
  <c r="H131" i="5"/>
  <c r="G134" i="5"/>
  <c r="I136" i="5"/>
  <c r="K138" i="5"/>
  <c r="H139" i="5"/>
  <c r="G142" i="5"/>
  <c r="I144" i="5"/>
  <c r="K121" i="3"/>
  <c r="H122" i="3"/>
  <c r="G125" i="3"/>
  <c r="I127" i="3"/>
  <c r="K129" i="3"/>
  <c r="H130" i="3"/>
  <c r="G133" i="3"/>
  <c r="I135" i="3"/>
  <c r="K137" i="3"/>
  <c r="H138" i="3"/>
  <c r="G141" i="3"/>
  <c r="I143" i="3"/>
  <c r="H121" i="2"/>
  <c r="G124" i="2"/>
  <c r="I126" i="2"/>
  <c r="K128" i="2"/>
  <c r="H129" i="2"/>
  <c r="G132" i="2"/>
  <c r="I134" i="2"/>
  <c r="K136" i="2"/>
  <c r="H137" i="2"/>
  <c r="G140" i="2"/>
  <c r="I142" i="2"/>
  <c r="K144" i="2"/>
  <c r="G123" i="1"/>
  <c r="I125" i="1"/>
  <c r="K127" i="1"/>
  <c r="H128" i="1"/>
  <c r="G131" i="1"/>
  <c r="I133" i="1"/>
  <c r="K135" i="1"/>
  <c r="H136" i="1"/>
  <c r="G139" i="1"/>
  <c r="I141" i="1"/>
  <c r="K143" i="1"/>
  <c r="H144" i="1"/>
  <c r="K133" i="2"/>
  <c r="G121" i="5"/>
  <c r="I123" i="5"/>
  <c r="K125" i="5"/>
  <c r="H126" i="5"/>
  <c r="G129" i="5"/>
  <c r="I131" i="5"/>
  <c r="K133" i="5"/>
  <c r="H134" i="5"/>
  <c r="G137" i="5"/>
  <c r="I139" i="5"/>
  <c r="K141" i="5"/>
  <c r="H142" i="5"/>
  <c r="I122" i="3"/>
  <c r="K124" i="3"/>
  <c r="H125" i="3"/>
  <c r="G128" i="3"/>
  <c r="I130" i="3"/>
  <c r="K132" i="3"/>
  <c r="H133" i="3"/>
  <c r="G136" i="3"/>
  <c r="I138" i="3"/>
  <c r="K140" i="3"/>
  <c r="H141" i="3"/>
  <c r="G144" i="3"/>
  <c r="I121" i="2"/>
  <c r="K123" i="2"/>
  <c r="H124" i="2"/>
  <c r="G127" i="2"/>
  <c r="I129" i="2"/>
  <c r="K131" i="2"/>
  <c r="H132" i="2"/>
  <c r="G135" i="2"/>
  <c r="I137" i="2"/>
  <c r="K139" i="2"/>
  <c r="H140" i="2"/>
  <c r="G143" i="2"/>
  <c r="K122" i="1"/>
  <c r="H123" i="1"/>
  <c r="G126" i="1"/>
  <c r="I128" i="1"/>
  <c r="K130" i="1"/>
  <c r="H131" i="1"/>
  <c r="G134" i="1"/>
  <c r="I136" i="1"/>
  <c r="K138" i="1"/>
  <c r="H139" i="1"/>
  <c r="G142" i="1"/>
  <c r="I144" i="1"/>
  <c r="H121" i="5"/>
  <c r="G124" i="5"/>
  <c r="I126" i="5"/>
  <c r="K128" i="5"/>
  <c r="H129" i="5"/>
  <c r="G132" i="5"/>
  <c r="I134" i="5"/>
  <c r="K136" i="5"/>
  <c r="H137" i="5"/>
  <c r="G140" i="5"/>
  <c r="I142" i="5"/>
  <c r="K144" i="5"/>
  <c r="G123" i="3"/>
  <c r="I125" i="3"/>
  <c r="K127" i="3"/>
  <c r="H128" i="3"/>
  <c r="G131" i="3"/>
  <c r="I133" i="3"/>
  <c r="K135" i="3"/>
  <c r="H136" i="3"/>
  <c r="G139" i="3"/>
  <c r="I141" i="3"/>
  <c r="K143" i="3"/>
  <c r="H144" i="3"/>
  <c r="G122" i="2"/>
  <c r="I124" i="2"/>
  <c r="K126" i="2"/>
  <c r="H127" i="2"/>
  <c r="G130" i="2"/>
  <c r="I132" i="2"/>
  <c r="K134" i="2"/>
  <c r="H135" i="2"/>
  <c r="G138" i="2"/>
  <c r="I140" i="2"/>
  <c r="K142" i="2"/>
  <c r="H143" i="2"/>
  <c r="G121" i="1"/>
  <c r="I123" i="1"/>
  <c r="K125" i="1"/>
  <c r="H126" i="1"/>
  <c r="G129" i="1"/>
  <c r="I131" i="1"/>
  <c r="K133" i="1"/>
  <c r="H134" i="1"/>
  <c r="G137" i="1"/>
  <c r="I139" i="1"/>
  <c r="K141" i="1"/>
  <c r="H142" i="1"/>
  <c r="I138" i="1"/>
  <c r="I121" i="5"/>
  <c r="K123" i="5"/>
  <c r="H124" i="5"/>
  <c r="G127" i="5"/>
  <c r="I129" i="5"/>
  <c r="K131" i="5"/>
  <c r="H132" i="5"/>
  <c r="G135" i="5"/>
  <c r="I137" i="5"/>
  <c r="K139" i="5"/>
  <c r="H140" i="5"/>
  <c r="G143" i="5"/>
  <c r="H123" i="3"/>
  <c r="G126" i="3"/>
  <c r="I128" i="3"/>
  <c r="H131" i="3"/>
  <c r="G134" i="3"/>
  <c r="I136" i="3"/>
  <c r="H139" i="3"/>
  <c r="G142" i="3"/>
  <c r="I144" i="3"/>
  <c r="H122" i="2"/>
  <c r="G125" i="2"/>
  <c r="I127" i="2"/>
  <c r="H130" i="2"/>
  <c r="G133" i="2"/>
  <c r="I135" i="2"/>
  <c r="H138" i="2"/>
  <c r="G141" i="2"/>
  <c r="I143" i="2"/>
  <c r="H121" i="1"/>
  <c r="G124" i="1"/>
  <c r="I126" i="1"/>
  <c r="H129" i="1"/>
  <c r="G132" i="1"/>
  <c r="I134" i="1"/>
  <c r="H137" i="1"/>
  <c r="G140" i="1"/>
  <c r="I142" i="1"/>
  <c r="K141" i="2"/>
  <c r="G122" i="5"/>
  <c r="I124" i="5"/>
  <c r="H127" i="5"/>
  <c r="G130" i="5"/>
  <c r="I132" i="5"/>
  <c r="H135" i="5"/>
  <c r="G138" i="5"/>
  <c r="I140" i="5"/>
  <c r="H143" i="5"/>
  <c r="G121" i="3"/>
  <c r="I123" i="3"/>
  <c r="H126" i="3"/>
  <c r="G129" i="3"/>
  <c r="I131" i="3"/>
  <c r="H134" i="3"/>
  <c r="G137" i="3"/>
  <c r="I139" i="3"/>
  <c r="H142" i="3"/>
  <c r="I122" i="2"/>
  <c r="H125" i="2"/>
  <c r="G128" i="2"/>
  <c r="I130" i="2"/>
  <c r="H133" i="2"/>
  <c r="G136" i="2"/>
  <c r="I138" i="2"/>
  <c r="H141" i="2"/>
  <c r="G144" i="2"/>
  <c r="I121" i="1"/>
  <c r="H124" i="1"/>
  <c r="G127" i="1"/>
  <c r="I129" i="1"/>
  <c r="H132" i="1"/>
  <c r="G135" i="1"/>
  <c r="I137" i="1"/>
  <c r="H140" i="1"/>
  <c r="G143" i="1"/>
  <c r="H122" i="5"/>
  <c r="G125" i="5"/>
  <c r="H130" i="5"/>
  <c r="G133" i="5"/>
  <c r="H138" i="5"/>
  <c r="G141" i="5"/>
  <c r="H121" i="3"/>
  <c r="G124" i="3"/>
  <c r="H129" i="3"/>
  <c r="G132" i="3"/>
  <c r="H137" i="3"/>
  <c r="G140" i="3"/>
  <c r="G123" i="2"/>
  <c r="I125" i="2"/>
  <c r="H128" i="2"/>
  <c r="G131" i="2"/>
  <c r="H136" i="2"/>
  <c r="G139" i="2"/>
  <c r="H144" i="2"/>
  <c r="G122" i="1"/>
  <c r="H127" i="1"/>
  <c r="G130" i="1"/>
  <c r="H135" i="1"/>
  <c r="G138" i="1"/>
  <c r="H143" i="1"/>
  <c r="I130" i="1"/>
  <c r="G119" i="5"/>
  <c r="H119" i="3"/>
  <c r="I119" i="2"/>
  <c r="H119" i="5"/>
  <c r="I119" i="3"/>
  <c r="K119" i="1"/>
  <c r="I119" i="5"/>
  <c r="K119" i="2"/>
  <c r="G119" i="1"/>
  <c r="G119" i="2"/>
  <c r="H119" i="1"/>
  <c r="K119" i="3"/>
  <c r="I201" i="2" l="1"/>
  <c r="H201" i="2"/>
  <c r="G201" i="2"/>
  <c r="K201" i="2"/>
  <c r="G201" i="1"/>
  <c r="H201" i="1"/>
  <c r="K201" i="1"/>
  <c r="I201" i="1"/>
  <c r="C201" i="3"/>
  <c r="C201" i="1"/>
  <c r="C201" i="5"/>
  <c r="C201" i="2"/>
  <c r="H201" i="5"/>
  <c r="K201" i="5"/>
  <c r="G201" i="5"/>
  <c r="I201" i="5"/>
  <c r="K201" i="3"/>
  <c r="H201" i="3"/>
  <c r="G201" i="3"/>
  <c r="I201" i="3"/>
  <c r="D251" i="14"/>
  <c r="M226" i="14"/>
  <c r="B226" i="3"/>
  <c r="L226" i="14"/>
  <c r="K226" i="14"/>
  <c r="B226" i="1"/>
  <c r="A226" i="14"/>
  <c r="B226" i="5"/>
  <c r="B226" i="2"/>
  <c r="B175" i="1"/>
  <c r="D200" i="14"/>
  <c r="B175" i="3"/>
  <c r="A175" i="14"/>
  <c r="B175" i="2"/>
  <c r="B175" i="5"/>
  <c r="M175" i="14"/>
  <c r="L175" i="14"/>
  <c r="K175" i="14"/>
  <c r="H221" i="3"/>
  <c r="I221" i="3"/>
  <c r="K221" i="3"/>
  <c r="G221" i="3"/>
  <c r="G195" i="3"/>
  <c r="H195" i="3"/>
  <c r="K195" i="3"/>
  <c r="I195" i="3"/>
  <c r="K190" i="1"/>
  <c r="G190" i="1"/>
  <c r="H190" i="1"/>
  <c r="I190" i="1"/>
  <c r="G211" i="5"/>
  <c r="K211" i="5"/>
  <c r="H211" i="5"/>
  <c r="I211" i="5"/>
  <c r="G150" i="1"/>
  <c r="H150" i="1"/>
  <c r="K150" i="1"/>
  <c r="I150" i="1"/>
  <c r="D264" i="14"/>
  <c r="A239" i="14"/>
  <c r="B239" i="1"/>
  <c r="B239" i="3"/>
  <c r="B239" i="2"/>
  <c r="B239" i="5"/>
  <c r="L239" i="14"/>
  <c r="K239" i="14"/>
  <c r="M239" i="14"/>
  <c r="B246" i="1"/>
  <c r="A246" i="14"/>
  <c r="D271" i="14"/>
  <c r="B246" i="3"/>
  <c r="B246" i="2"/>
  <c r="B246" i="5"/>
  <c r="M246" i="14"/>
  <c r="L246" i="14"/>
  <c r="K246" i="14"/>
  <c r="H243" i="3"/>
  <c r="I243" i="3"/>
  <c r="K243" i="3"/>
  <c r="G243" i="3"/>
  <c r="G229" i="1"/>
  <c r="K229" i="1"/>
  <c r="H229" i="1"/>
  <c r="I229" i="1"/>
  <c r="H235" i="3"/>
  <c r="K235" i="3"/>
  <c r="G235" i="3"/>
  <c r="I235" i="3"/>
  <c r="K238" i="5"/>
  <c r="G238" i="5"/>
  <c r="H238" i="5"/>
  <c r="I238" i="5"/>
  <c r="B263" i="1"/>
  <c r="D288" i="14"/>
  <c r="B263" i="3"/>
  <c r="A263" i="14"/>
  <c r="M263" i="14"/>
  <c r="L263" i="14"/>
  <c r="K263" i="14"/>
  <c r="B263" i="2"/>
  <c r="B263" i="5"/>
  <c r="H237" i="3"/>
  <c r="I237" i="3"/>
  <c r="G237" i="3"/>
  <c r="K237" i="3"/>
  <c r="I247" i="1"/>
  <c r="G247" i="1"/>
  <c r="K247" i="1"/>
  <c r="H247" i="1"/>
  <c r="G174" i="3"/>
  <c r="I174" i="3"/>
  <c r="K174" i="3"/>
  <c r="H174" i="3"/>
  <c r="K207" i="2"/>
  <c r="H207" i="2"/>
  <c r="I207" i="2"/>
  <c r="G207" i="2"/>
  <c r="B191" i="1"/>
  <c r="A191" i="14"/>
  <c r="D216" i="14"/>
  <c r="B191" i="3"/>
  <c r="B191" i="2"/>
  <c r="B191" i="5"/>
  <c r="M191" i="14"/>
  <c r="L191" i="14"/>
  <c r="K191" i="14"/>
  <c r="B269" i="1"/>
  <c r="D294" i="14"/>
  <c r="A269" i="14"/>
  <c r="B269" i="3"/>
  <c r="M269" i="14"/>
  <c r="B269" i="2"/>
  <c r="K269" i="14"/>
  <c r="B269" i="5"/>
  <c r="L269" i="14"/>
  <c r="G195" i="2"/>
  <c r="H195" i="2"/>
  <c r="I195" i="2"/>
  <c r="K195" i="2"/>
  <c r="C198" i="1"/>
  <c r="C198" i="3"/>
  <c r="C198" i="2"/>
  <c r="C198" i="5"/>
  <c r="I206" i="1"/>
  <c r="H206" i="1"/>
  <c r="K206" i="1"/>
  <c r="G206" i="1"/>
  <c r="I243" i="2"/>
  <c r="G243" i="2"/>
  <c r="H243" i="2"/>
  <c r="K243" i="2"/>
  <c r="A254" i="14"/>
  <c r="D279" i="14"/>
  <c r="B254" i="1"/>
  <c r="B254" i="3"/>
  <c r="B254" i="2"/>
  <c r="B254" i="5"/>
  <c r="L254" i="14"/>
  <c r="K254" i="14"/>
  <c r="M254" i="14"/>
  <c r="H235" i="2"/>
  <c r="I235" i="2"/>
  <c r="K235" i="2"/>
  <c r="G235" i="2"/>
  <c r="I238" i="1"/>
  <c r="G238" i="1"/>
  <c r="K238" i="1"/>
  <c r="H238" i="1"/>
  <c r="K237" i="5"/>
  <c r="I237" i="5"/>
  <c r="G237" i="5"/>
  <c r="H237" i="5"/>
  <c r="H198" i="1"/>
  <c r="K198" i="1"/>
  <c r="I198" i="1"/>
  <c r="G198" i="1"/>
  <c r="B215" i="1"/>
  <c r="D240" i="14"/>
  <c r="A215" i="14"/>
  <c r="B215" i="2"/>
  <c r="B215" i="5"/>
  <c r="B215" i="3"/>
  <c r="M215" i="14"/>
  <c r="L215" i="14"/>
  <c r="K215" i="14"/>
  <c r="G211" i="2"/>
  <c r="H211" i="2"/>
  <c r="K211" i="2"/>
  <c r="I211" i="2"/>
  <c r="I214" i="1"/>
  <c r="H214" i="1"/>
  <c r="K214" i="1"/>
  <c r="G214" i="1"/>
  <c r="H221" i="1"/>
  <c r="I221" i="1"/>
  <c r="K221" i="1"/>
  <c r="G221" i="1"/>
  <c r="D293" i="14"/>
  <c r="A268" i="14"/>
  <c r="B268" i="1"/>
  <c r="B268" i="2"/>
  <c r="B268" i="3"/>
  <c r="M268" i="14"/>
  <c r="L268" i="14"/>
  <c r="K268" i="14"/>
  <c r="B268" i="5"/>
  <c r="C235" i="1"/>
  <c r="C235" i="5"/>
  <c r="C235" i="2"/>
  <c r="C235" i="3"/>
  <c r="I247" i="2"/>
  <c r="G247" i="2"/>
  <c r="K247" i="2"/>
  <c r="H247" i="2"/>
  <c r="K174" i="2"/>
  <c r="G174" i="2"/>
  <c r="H174" i="2"/>
  <c r="I174" i="2"/>
  <c r="A232" i="14"/>
  <c r="B232" i="1"/>
  <c r="D257" i="14"/>
  <c r="M232" i="14"/>
  <c r="B232" i="3"/>
  <c r="B232" i="5"/>
  <c r="B232" i="2"/>
  <c r="L232" i="14"/>
  <c r="K232" i="14"/>
  <c r="H166" i="1"/>
  <c r="G166" i="1"/>
  <c r="K166" i="1"/>
  <c r="I166" i="1"/>
  <c r="C244" i="5"/>
  <c r="C244" i="1"/>
  <c r="C244" i="2"/>
  <c r="C244" i="3"/>
  <c r="H158" i="5"/>
  <c r="G158" i="5"/>
  <c r="K158" i="5"/>
  <c r="I158" i="5"/>
  <c r="G174" i="5"/>
  <c r="H174" i="5"/>
  <c r="I174" i="5"/>
  <c r="K174" i="5"/>
  <c r="G166" i="3"/>
  <c r="I166" i="3"/>
  <c r="K166" i="3"/>
  <c r="H166" i="3"/>
  <c r="C190" i="2"/>
  <c r="C190" i="1"/>
  <c r="C190" i="3"/>
  <c r="C190" i="5"/>
  <c r="K203" i="5"/>
  <c r="H203" i="5"/>
  <c r="I203" i="5"/>
  <c r="G203" i="5"/>
  <c r="H211" i="3"/>
  <c r="I211" i="3"/>
  <c r="K211" i="3"/>
  <c r="G211" i="3"/>
  <c r="H206" i="5"/>
  <c r="I206" i="5"/>
  <c r="K206" i="5"/>
  <c r="G206" i="5"/>
  <c r="I150" i="5"/>
  <c r="K150" i="5"/>
  <c r="G150" i="5"/>
  <c r="H150" i="5"/>
  <c r="C221" i="2"/>
  <c r="C221" i="3"/>
  <c r="C221" i="1"/>
  <c r="C221" i="5"/>
  <c r="G243" i="1"/>
  <c r="I243" i="1"/>
  <c r="H243" i="1"/>
  <c r="K243" i="1"/>
  <c r="K230" i="5"/>
  <c r="G230" i="5"/>
  <c r="I230" i="5"/>
  <c r="H230" i="5"/>
  <c r="K235" i="1"/>
  <c r="H235" i="1"/>
  <c r="I235" i="1"/>
  <c r="G235" i="1"/>
  <c r="D297" i="14"/>
  <c r="A272" i="14"/>
  <c r="B272" i="1"/>
  <c r="B272" i="5"/>
  <c r="M272" i="14"/>
  <c r="L272" i="14"/>
  <c r="B272" i="3"/>
  <c r="B272" i="2"/>
  <c r="K272" i="14"/>
  <c r="C166" i="5"/>
  <c r="C166" i="1"/>
  <c r="C166" i="2"/>
  <c r="C166" i="3"/>
  <c r="G244" i="5"/>
  <c r="H244" i="5"/>
  <c r="I244" i="5"/>
  <c r="K244" i="5"/>
  <c r="K158" i="3"/>
  <c r="G158" i="3"/>
  <c r="H158" i="3"/>
  <c r="I158" i="3"/>
  <c r="A220" i="14"/>
  <c r="B220" i="1"/>
  <c r="D245" i="14"/>
  <c r="B220" i="2"/>
  <c r="B220" i="5"/>
  <c r="B220" i="3"/>
  <c r="L220" i="14"/>
  <c r="K220" i="14"/>
  <c r="M220" i="14"/>
  <c r="I244" i="1"/>
  <c r="G244" i="1"/>
  <c r="H244" i="1"/>
  <c r="K244" i="1"/>
  <c r="H203" i="2"/>
  <c r="K203" i="2"/>
  <c r="I203" i="2"/>
  <c r="G203" i="2"/>
  <c r="K211" i="1"/>
  <c r="G211" i="1"/>
  <c r="I211" i="1"/>
  <c r="H211" i="1"/>
  <c r="H206" i="3"/>
  <c r="G206" i="3"/>
  <c r="I206" i="3"/>
  <c r="K206" i="3"/>
  <c r="G243" i="5"/>
  <c r="I243" i="5"/>
  <c r="K243" i="5"/>
  <c r="H243" i="5"/>
  <c r="C243" i="1"/>
  <c r="C243" i="2"/>
  <c r="C243" i="3"/>
  <c r="C243" i="5"/>
  <c r="G229" i="2"/>
  <c r="I229" i="2"/>
  <c r="H229" i="2"/>
  <c r="K229" i="2"/>
  <c r="I230" i="3"/>
  <c r="G230" i="3"/>
  <c r="H230" i="3"/>
  <c r="K230" i="3"/>
  <c r="B260" i="1"/>
  <c r="D285" i="14"/>
  <c r="A260" i="14"/>
  <c r="B260" i="2"/>
  <c r="B260" i="5"/>
  <c r="L260" i="14"/>
  <c r="K260" i="14"/>
  <c r="B260" i="3"/>
  <c r="M260" i="14"/>
  <c r="C247" i="2"/>
  <c r="C247" i="3"/>
  <c r="C247" i="1"/>
  <c r="C247" i="5"/>
  <c r="G174" i="1"/>
  <c r="I174" i="1"/>
  <c r="H174" i="1"/>
  <c r="K174" i="1"/>
  <c r="G158" i="2"/>
  <c r="H158" i="2"/>
  <c r="I158" i="2"/>
  <c r="K158" i="2"/>
  <c r="G195" i="1"/>
  <c r="K195" i="1"/>
  <c r="H195" i="1"/>
  <c r="I195" i="1"/>
  <c r="K198" i="3"/>
  <c r="G198" i="3"/>
  <c r="H198" i="3"/>
  <c r="I198" i="3"/>
  <c r="G203" i="3"/>
  <c r="K203" i="3"/>
  <c r="H203" i="3"/>
  <c r="I203" i="3"/>
  <c r="K206" i="2"/>
  <c r="H206" i="2"/>
  <c r="G206" i="2"/>
  <c r="I206" i="2"/>
  <c r="I150" i="2"/>
  <c r="G150" i="2"/>
  <c r="K150" i="2"/>
  <c r="H150" i="2"/>
  <c r="G214" i="5"/>
  <c r="K214" i="5"/>
  <c r="I214" i="5"/>
  <c r="H214" i="5"/>
  <c r="K229" i="5"/>
  <c r="H229" i="5"/>
  <c r="I229" i="5"/>
  <c r="G229" i="5"/>
  <c r="A159" i="14"/>
  <c r="D184" i="14"/>
  <c r="B159" i="1"/>
  <c r="B159" i="3"/>
  <c r="B159" i="2"/>
  <c r="B159" i="5"/>
  <c r="M159" i="14"/>
  <c r="K159" i="14"/>
  <c r="L159" i="14"/>
  <c r="K230" i="2"/>
  <c r="G230" i="2"/>
  <c r="I230" i="2"/>
  <c r="H230" i="2"/>
  <c r="H238" i="2"/>
  <c r="G238" i="2"/>
  <c r="I238" i="2"/>
  <c r="K238" i="2"/>
  <c r="C237" i="1"/>
  <c r="C237" i="5"/>
  <c r="C237" i="2"/>
  <c r="C237" i="3"/>
  <c r="A199" i="14"/>
  <c r="B199" i="1"/>
  <c r="D224" i="14"/>
  <c r="B199" i="3"/>
  <c r="B199" i="2"/>
  <c r="B199" i="5"/>
  <c r="M199" i="14"/>
  <c r="L199" i="14"/>
  <c r="K199" i="14"/>
  <c r="K207" i="5"/>
  <c r="H207" i="5"/>
  <c r="G207" i="5"/>
  <c r="I207" i="5"/>
  <c r="D208" i="14"/>
  <c r="A183" i="14"/>
  <c r="B183" i="1"/>
  <c r="B183" i="3"/>
  <c r="B183" i="2"/>
  <c r="B183" i="5"/>
  <c r="K183" i="14"/>
  <c r="L183" i="14"/>
  <c r="M183" i="14"/>
  <c r="G198" i="5"/>
  <c r="H198" i="5"/>
  <c r="I198" i="5"/>
  <c r="K198" i="5"/>
  <c r="I190" i="5"/>
  <c r="K190" i="5"/>
  <c r="H190" i="5"/>
  <c r="G190" i="5"/>
  <c r="C203" i="3"/>
  <c r="C203" i="2"/>
  <c r="C203" i="5"/>
  <c r="C203" i="1"/>
  <c r="D261" i="14"/>
  <c r="A236" i="14"/>
  <c r="B236" i="1"/>
  <c r="B236" i="2"/>
  <c r="B236" i="3"/>
  <c r="K236" i="14"/>
  <c r="B236" i="5"/>
  <c r="M236" i="14"/>
  <c r="L236" i="14"/>
  <c r="C142" i="2"/>
  <c r="C142" i="1"/>
  <c r="C142" i="3"/>
  <c r="C142" i="5"/>
  <c r="C206" i="5"/>
  <c r="C206" i="1"/>
  <c r="C206" i="2"/>
  <c r="C206" i="3"/>
  <c r="G150" i="3"/>
  <c r="H150" i="3"/>
  <c r="K150" i="3"/>
  <c r="I150" i="3"/>
  <c r="K214" i="3"/>
  <c r="H214" i="3"/>
  <c r="I214" i="3"/>
  <c r="G214" i="3"/>
  <c r="H221" i="5"/>
  <c r="G221" i="5"/>
  <c r="I221" i="5"/>
  <c r="K221" i="5"/>
  <c r="G229" i="3"/>
  <c r="I229" i="3"/>
  <c r="H229" i="3"/>
  <c r="K229" i="3"/>
  <c r="C134" i="3"/>
  <c r="C134" i="1"/>
  <c r="C134" i="5"/>
  <c r="C134" i="2"/>
  <c r="I230" i="1"/>
  <c r="H230" i="1"/>
  <c r="K230" i="1"/>
  <c r="G230" i="1"/>
  <c r="H238" i="3"/>
  <c r="G238" i="3"/>
  <c r="I238" i="3"/>
  <c r="K238" i="3"/>
  <c r="D287" i="14"/>
  <c r="A262" i="14"/>
  <c r="B262" i="2"/>
  <c r="L262" i="14"/>
  <c r="K262" i="14"/>
  <c r="B262" i="3"/>
  <c r="B262" i="1"/>
  <c r="M262" i="14"/>
  <c r="B262" i="5"/>
  <c r="H247" i="5"/>
  <c r="K247" i="5"/>
  <c r="G247" i="5"/>
  <c r="I247" i="5"/>
  <c r="K207" i="1"/>
  <c r="G207" i="1"/>
  <c r="H207" i="1"/>
  <c r="I207" i="1"/>
  <c r="H166" i="5"/>
  <c r="I166" i="5"/>
  <c r="K166" i="5"/>
  <c r="G166" i="5"/>
  <c r="G244" i="3"/>
  <c r="I244" i="3"/>
  <c r="K244" i="3"/>
  <c r="H244" i="3"/>
  <c r="H158" i="1"/>
  <c r="G158" i="1"/>
  <c r="K158" i="1"/>
  <c r="I158" i="1"/>
  <c r="G198" i="2"/>
  <c r="I198" i="2"/>
  <c r="K198" i="2"/>
  <c r="H198" i="2"/>
  <c r="G190" i="3"/>
  <c r="H190" i="3"/>
  <c r="I190" i="3"/>
  <c r="K190" i="3"/>
  <c r="G203" i="1"/>
  <c r="H203" i="1"/>
  <c r="I203" i="1"/>
  <c r="K203" i="1"/>
  <c r="G207" i="3"/>
  <c r="H207" i="3"/>
  <c r="I207" i="3"/>
  <c r="K207" i="3"/>
  <c r="G190" i="2"/>
  <c r="H190" i="2"/>
  <c r="K190" i="2"/>
  <c r="I190" i="2"/>
  <c r="D253" i="14"/>
  <c r="A228" i="14"/>
  <c r="B228" i="1"/>
  <c r="B228" i="3"/>
  <c r="B228" i="2"/>
  <c r="B228" i="5"/>
  <c r="M228" i="14"/>
  <c r="L228" i="14"/>
  <c r="K228" i="14"/>
  <c r="A167" i="14"/>
  <c r="B167" i="1"/>
  <c r="D192" i="14"/>
  <c r="B167" i="2"/>
  <c r="B167" i="3"/>
  <c r="B167" i="5"/>
  <c r="K167" i="14"/>
  <c r="L167" i="14"/>
  <c r="M167" i="14"/>
  <c r="A231" i="14"/>
  <c r="B231" i="1"/>
  <c r="D256" i="14"/>
  <c r="B231" i="3"/>
  <c r="B231" i="2"/>
  <c r="B231" i="5"/>
  <c r="M231" i="14"/>
  <c r="L231" i="14"/>
  <c r="K231" i="14"/>
  <c r="C150" i="2"/>
  <c r="C150" i="5"/>
  <c r="C150" i="1"/>
  <c r="C150" i="3"/>
  <c r="K214" i="2"/>
  <c r="G214" i="2"/>
  <c r="H214" i="2"/>
  <c r="I214" i="2"/>
  <c r="K221" i="2"/>
  <c r="G221" i="2"/>
  <c r="I221" i="2"/>
  <c r="H221" i="2"/>
  <c r="C229" i="1"/>
  <c r="C229" i="2"/>
  <c r="C229" i="5"/>
  <c r="C229" i="3"/>
  <c r="B255" i="1"/>
  <c r="A255" i="14"/>
  <c r="D280" i="14"/>
  <c r="B255" i="3"/>
  <c r="B255" i="2"/>
  <c r="B255" i="5"/>
  <c r="M255" i="14"/>
  <c r="L255" i="14"/>
  <c r="K255" i="14"/>
  <c r="I235" i="5"/>
  <c r="H235" i="5"/>
  <c r="K235" i="5"/>
  <c r="G235" i="5"/>
  <c r="C238" i="2"/>
  <c r="C238" i="1"/>
  <c r="C238" i="3"/>
  <c r="C238" i="5"/>
  <c r="I237" i="2"/>
  <c r="G237" i="2"/>
  <c r="H237" i="2"/>
  <c r="K237" i="2"/>
  <c r="H237" i="1"/>
  <c r="G237" i="1"/>
  <c r="K237" i="1"/>
  <c r="I237" i="1"/>
  <c r="H247" i="3"/>
  <c r="G247" i="3"/>
  <c r="I247" i="3"/>
  <c r="K247" i="3"/>
  <c r="C207" i="1"/>
  <c r="C207" i="5"/>
  <c r="C207" i="3"/>
  <c r="C207" i="2"/>
  <c r="G166" i="2"/>
  <c r="I166" i="2"/>
  <c r="K166" i="2"/>
  <c r="H166" i="2"/>
  <c r="G244" i="2"/>
  <c r="K244" i="2"/>
  <c r="H244" i="2"/>
  <c r="I244" i="2"/>
  <c r="K195" i="5"/>
  <c r="I195" i="5"/>
  <c r="G195" i="5"/>
  <c r="H195" i="5"/>
  <c r="A223" i="14"/>
  <c r="D248" i="14"/>
  <c r="B223" i="1"/>
  <c r="B223" i="2"/>
  <c r="B223" i="3"/>
  <c r="B223" i="5"/>
  <c r="M223" i="14"/>
  <c r="L223" i="14"/>
  <c r="K223" i="14"/>
  <c r="C127" i="3"/>
  <c r="C127" i="1"/>
  <c r="C127" i="2"/>
  <c r="C127" i="5"/>
  <c r="B152" i="5"/>
  <c r="B152" i="2"/>
  <c r="B152" i="1"/>
  <c r="M152" i="14"/>
  <c r="A152" i="14"/>
  <c r="B152" i="3"/>
  <c r="L152" i="14"/>
  <c r="K152" i="14"/>
  <c r="C216" i="14"/>
  <c r="C183" i="14"/>
  <c r="C226" i="14"/>
  <c r="C210" i="14"/>
  <c r="C224" i="14"/>
  <c r="C98" i="1"/>
  <c r="C99" i="3"/>
  <c r="C99" i="1"/>
  <c r="C99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B2" i="2"/>
  <c r="A2" i="2"/>
  <c r="C1" i="2"/>
  <c r="B1" i="2"/>
  <c r="A1" i="2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B2" i="3"/>
  <c r="A2" i="3"/>
  <c r="C1" i="3"/>
  <c r="B1" i="3"/>
  <c r="A1" i="3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B2" i="1"/>
  <c r="A2" i="1"/>
  <c r="C1" i="1"/>
  <c r="B1" i="1"/>
  <c r="A1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K226" i="3" l="1"/>
  <c r="G226" i="3"/>
  <c r="H226" i="3"/>
  <c r="I226" i="3"/>
  <c r="K226" i="2"/>
  <c r="G226" i="2"/>
  <c r="H226" i="2"/>
  <c r="I226" i="2"/>
  <c r="A251" i="14"/>
  <c r="B251" i="1"/>
  <c r="B251" i="5"/>
  <c r="B251" i="2"/>
  <c r="M251" i="14"/>
  <c r="K251" i="14"/>
  <c r="B251" i="3"/>
  <c r="D276" i="14"/>
  <c r="L251" i="14"/>
  <c r="I226" i="5"/>
  <c r="H226" i="5"/>
  <c r="K226" i="5"/>
  <c r="G226" i="5"/>
  <c r="C226" i="5"/>
  <c r="C226" i="3"/>
  <c r="C226" i="2"/>
  <c r="C226" i="1"/>
  <c r="G226" i="1"/>
  <c r="H226" i="1"/>
  <c r="I226" i="1"/>
  <c r="K226" i="1"/>
  <c r="G223" i="3"/>
  <c r="H223" i="3"/>
  <c r="K223" i="3"/>
  <c r="I223" i="3"/>
  <c r="C262" i="1"/>
  <c r="C262" i="2"/>
  <c r="C262" i="3"/>
  <c r="C262" i="5"/>
  <c r="C239" i="5"/>
  <c r="C239" i="1"/>
  <c r="C239" i="3"/>
  <c r="C239" i="2"/>
  <c r="G223" i="2"/>
  <c r="I223" i="2"/>
  <c r="H223" i="2"/>
  <c r="K223" i="2"/>
  <c r="I255" i="1"/>
  <c r="K255" i="1"/>
  <c r="H255" i="1"/>
  <c r="G255" i="1"/>
  <c r="K231" i="1"/>
  <c r="G231" i="1"/>
  <c r="I231" i="1"/>
  <c r="H231" i="1"/>
  <c r="A192" i="14"/>
  <c r="B192" i="1"/>
  <c r="D217" i="14"/>
  <c r="B192" i="2"/>
  <c r="B192" i="3"/>
  <c r="B192" i="5"/>
  <c r="M192" i="14"/>
  <c r="L192" i="14"/>
  <c r="K192" i="14"/>
  <c r="I262" i="5"/>
  <c r="G262" i="5"/>
  <c r="H262" i="5"/>
  <c r="K262" i="5"/>
  <c r="A287" i="14"/>
  <c r="D312" i="14"/>
  <c r="B287" i="2"/>
  <c r="B287" i="1"/>
  <c r="B287" i="5"/>
  <c r="M287" i="14"/>
  <c r="L287" i="14"/>
  <c r="K287" i="14"/>
  <c r="B287" i="3"/>
  <c r="G199" i="3"/>
  <c r="H199" i="3"/>
  <c r="K199" i="3"/>
  <c r="I199" i="3"/>
  <c r="C159" i="2"/>
  <c r="C159" i="3"/>
  <c r="C159" i="1"/>
  <c r="C159" i="5"/>
  <c r="D310" i="14"/>
  <c r="A285" i="14"/>
  <c r="B285" i="2"/>
  <c r="B285" i="1"/>
  <c r="M285" i="14"/>
  <c r="L285" i="14"/>
  <c r="K285" i="14"/>
  <c r="B285" i="3"/>
  <c r="B285" i="5"/>
  <c r="A245" i="14"/>
  <c r="D270" i="14"/>
  <c r="B245" i="1"/>
  <c r="B245" i="2"/>
  <c r="B245" i="3"/>
  <c r="L245" i="14"/>
  <c r="B245" i="5"/>
  <c r="K245" i="14"/>
  <c r="M245" i="14"/>
  <c r="G272" i="2"/>
  <c r="K272" i="2"/>
  <c r="I272" i="2"/>
  <c r="H272" i="2"/>
  <c r="I232" i="3"/>
  <c r="K232" i="3"/>
  <c r="H232" i="3"/>
  <c r="G232" i="3"/>
  <c r="K254" i="3"/>
  <c r="H254" i="3"/>
  <c r="G254" i="3"/>
  <c r="I254" i="3"/>
  <c r="K191" i="5"/>
  <c r="I191" i="5"/>
  <c r="H191" i="5"/>
  <c r="G191" i="5"/>
  <c r="A264" i="14"/>
  <c r="B264" i="1"/>
  <c r="D289" i="14"/>
  <c r="B264" i="2"/>
  <c r="M264" i="14"/>
  <c r="L264" i="14"/>
  <c r="K264" i="14"/>
  <c r="B264" i="3"/>
  <c r="B264" i="5"/>
  <c r="C260" i="2"/>
  <c r="C260" i="1"/>
  <c r="C260" i="3"/>
  <c r="C260" i="5"/>
  <c r="G220" i="2"/>
  <c r="I220" i="2"/>
  <c r="H220" i="2"/>
  <c r="K220" i="2"/>
  <c r="G232" i="5"/>
  <c r="I232" i="5"/>
  <c r="H232" i="5"/>
  <c r="K232" i="5"/>
  <c r="K215" i="2"/>
  <c r="H215" i="2"/>
  <c r="I215" i="2"/>
  <c r="G215" i="2"/>
  <c r="G254" i="2"/>
  <c r="H254" i="2"/>
  <c r="I254" i="2"/>
  <c r="K254" i="2"/>
  <c r="H269" i="2"/>
  <c r="G269" i="2"/>
  <c r="I269" i="2"/>
  <c r="K269" i="2"/>
  <c r="H263" i="2"/>
  <c r="K263" i="2"/>
  <c r="G263" i="2"/>
  <c r="I263" i="2"/>
  <c r="K223" i="1"/>
  <c r="H223" i="1"/>
  <c r="I223" i="1"/>
  <c r="G223" i="1"/>
  <c r="G167" i="1"/>
  <c r="H167" i="1"/>
  <c r="I167" i="1"/>
  <c r="K167" i="1"/>
  <c r="I236" i="3"/>
  <c r="K236" i="3"/>
  <c r="G236" i="3"/>
  <c r="H236" i="3"/>
  <c r="G183" i="5"/>
  <c r="H183" i="5"/>
  <c r="I183" i="5"/>
  <c r="K183" i="5"/>
  <c r="B224" i="1"/>
  <c r="A224" i="14"/>
  <c r="D249" i="14"/>
  <c r="B224" i="3"/>
  <c r="B224" i="5"/>
  <c r="B224" i="2"/>
  <c r="K224" i="14"/>
  <c r="L224" i="14"/>
  <c r="M224" i="14"/>
  <c r="K260" i="1"/>
  <c r="H260" i="1"/>
  <c r="I260" i="1"/>
  <c r="G260" i="1"/>
  <c r="H220" i="1"/>
  <c r="G220" i="1"/>
  <c r="I220" i="1"/>
  <c r="K220" i="1"/>
  <c r="K272" i="3"/>
  <c r="H272" i="3"/>
  <c r="I272" i="3"/>
  <c r="G272" i="3"/>
  <c r="K268" i="5"/>
  <c r="G268" i="5"/>
  <c r="H268" i="5"/>
  <c r="I268" i="5"/>
  <c r="D318" i="14"/>
  <c r="A293" i="14"/>
  <c r="B293" i="2"/>
  <c r="B293" i="1"/>
  <c r="B293" i="5"/>
  <c r="M293" i="14"/>
  <c r="L293" i="14"/>
  <c r="B293" i="3"/>
  <c r="K293" i="14"/>
  <c r="D265" i="14"/>
  <c r="A240" i="14"/>
  <c r="B240" i="1"/>
  <c r="B240" i="3"/>
  <c r="K240" i="14"/>
  <c r="B240" i="2"/>
  <c r="B240" i="5"/>
  <c r="M240" i="14"/>
  <c r="L240" i="14"/>
  <c r="H254" i="1"/>
  <c r="I254" i="1"/>
  <c r="G254" i="1"/>
  <c r="K254" i="1"/>
  <c r="G269" i="3"/>
  <c r="H269" i="3"/>
  <c r="I269" i="3"/>
  <c r="K269" i="3"/>
  <c r="G191" i="2"/>
  <c r="I191" i="2"/>
  <c r="K191" i="2"/>
  <c r="H191" i="2"/>
  <c r="I175" i="5"/>
  <c r="K175" i="5"/>
  <c r="G175" i="5"/>
  <c r="H175" i="5"/>
  <c r="B248" i="1"/>
  <c r="A248" i="14"/>
  <c r="D273" i="14"/>
  <c r="B248" i="2"/>
  <c r="B248" i="3"/>
  <c r="M248" i="14"/>
  <c r="L248" i="14"/>
  <c r="B248" i="5"/>
  <c r="K248" i="14"/>
  <c r="C167" i="3"/>
  <c r="C167" i="1"/>
  <c r="C167" i="2"/>
  <c r="C167" i="5"/>
  <c r="G228" i="5"/>
  <c r="K228" i="5"/>
  <c r="H228" i="5"/>
  <c r="I228" i="5"/>
  <c r="G262" i="1"/>
  <c r="K262" i="1"/>
  <c r="I262" i="1"/>
  <c r="H262" i="1"/>
  <c r="K236" i="2"/>
  <c r="H236" i="2"/>
  <c r="I236" i="2"/>
  <c r="G236" i="2"/>
  <c r="I183" i="2"/>
  <c r="G183" i="2"/>
  <c r="K183" i="2"/>
  <c r="H183" i="2"/>
  <c r="G199" i="1"/>
  <c r="K199" i="1"/>
  <c r="H199" i="1"/>
  <c r="I199" i="1"/>
  <c r="I260" i="3"/>
  <c r="K260" i="3"/>
  <c r="G260" i="3"/>
  <c r="H260" i="3"/>
  <c r="C220" i="3"/>
  <c r="C220" i="1"/>
  <c r="C220" i="5"/>
  <c r="C220" i="2"/>
  <c r="D282" i="14"/>
  <c r="M257" i="14"/>
  <c r="K257" i="14"/>
  <c r="L257" i="14"/>
  <c r="B257" i="3"/>
  <c r="B257" i="5"/>
  <c r="A257" i="14"/>
  <c r="B257" i="1"/>
  <c r="B257" i="2"/>
  <c r="K215" i="1"/>
  <c r="G215" i="1"/>
  <c r="H215" i="1"/>
  <c r="I215" i="1"/>
  <c r="A279" i="14"/>
  <c r="D304" i="14"/>
  <c r="B279" i="1"/>
  <c r="B279" i="2"/>
  <c r="B279" i="3"/>
  <c r="K279" i="14"/>
  <c r="B279" i="5"/>
  <c r="M279" i="14"/>
  <c r="L279" i="14"/>
  <c r="G191" i="3"/>
  <c r="H191" i="3"/>
  <c r="I191" i="3"/>
  <c r="K191" i="3"/>
  <c r="G246" i="5"/>
  <c r="K246" i="5"/>
  <c r="I246" i="5"/>
  <c r="H246" i="5"/>
  <c r="G175" i="2"/>
  <c r="H175" i="2"/>
  <c r="I175" i="2"/>
  <c r="K175" i="2"/>
  <c r="C223" i="1"/>
  <c r="C223" i="2"/>
  <c r="C223" i="5"/>
  <c r="C223" i="3"/>
  <c r="H255" i="5"/>
  <c r="I255" i="5"/>
  <c r="K255" i="5"/>
  <c r="G255" i="5"/>
  <c r="G228" i="2"/>
  <c r="K228" i="2"/>
  <c r="I228" i="2"/>
  <c r="H228" i="2"/>
  <c r="H262" i="3"/>
  <c r="K262" i="3"/>
  <c r="G262" i="3"/>
  <c r="I262" i="3"/>
  <c r="I236" i="1"/>
  <c r="G236" i="1"/>
  <c r="K236" i="1"/>
  <c r="H236" i="1"/>
  <c r="K183" i="3"/>
  <c r="H183" i="3"/>
  <c r="I183" i="3"/>
  <c r="G183" i="3"/>
  <c r="C199" i="5"/>
  <c r="C199" i="3"/>
  <c r="C199" i="1"/>
  <c r="C199" i="2"/>
  <c r="K159" i="5"/>
  <c r="G159" i="5"/>
  <c r="H159" i="5"/>
  <c r="I159" i="5"/>
  <c r="H232" i="1"/>
  <c r="K232" i="1"/>
  <c r="G232" i="1"/>
  <c r="I232" i="1"/>
  <c r="C254" i="5"/>
  <c r="C254" i="3"/>
  <c r="C254" i="1"/>
  <c r="C254" i="2"/>
  <c r="D319" i="14"/>
  <c r="A294" i="14"/>
  <c r="B294" i="1"/>
  <c r="B294" i="2"/>
  <c r="L294" i="14"/>
  <c r="B294" i="3"/>
  <c r="K294" i="14"/>
  <c r="B294" i="5"/>
  <c r="M294" i="14"/>
  <c r="D241" i="14"/>
  <c r="A216" i="14"/>
  <c r="B216" i="2"/>
  <c r="B216" i="1"/>
  <c r="B216" i="5"/>
  <c r="M216" i="14"/>
  <c r="L216" i="14"/>
  <c r="B216" i="3"/>
  <c r="K216" i="14"/>
  <c r="C263" i="3"/>
  <c r="C263" i="2"/>
  <c r="C263" i="1"/>
  <c r="C263" i="5"/>
  <c r="K246" i="2"/>
  <c r="G246" i="2"/>
  <c r="H246" i="2"/>
  <c r="I246" i="2"/>
  <c r="G239" i="5"/>
  <c r="H239" i="5"/>
  <c r="I239" i="5"/>
  <c r="K239" i="5"/>
  <c r="C255" i="5"/>
  <c r="C255" i="1"/>
  <c r="C255" i="3"/>
  <c r="C255" i="2"/>
  <c r="G167" i="2"/>
  <c r="H167" i="2"/>
  <c r="I167" i="2"/>
  <c r="K167" i="2"/>
  <c r="K268" i="1"/>
  <c r="G268" i="1"/>
  <c r="I268" i="1"/>
  <c r="H268" i="1"/>
  <c r="I246" i="1"/>
  <c r="K246" i="1"/>
  <c r="H246" i="1"/>
  <c r="G246" i="1"/>
  <c r="H255" i="2"/>
  <c r="I255" i="2"/>
  <c r="G255" i="2"/>
  <c r="K255" i="2"/>
  <c r="K231" i="5"/>
  <c r="I231" i="5"/>
  <c r="G231" i="5"/>
  <c r="H231" i="5"/>
  <c r="G228" i="3"/>
  <c r="H228" i="3"/>
  <c r="K228" i="3"/>
  <c r="I228" i="3"/>
  <c r="C236" i="1"/>
  <c r="C236" i="3"/>
  <c r="C236" i="2"/>
  <c r="C236" i="5"/>
  <c r="H183" i="1"/>
  <c r="G183" i="1"/>
  <c r="K183" i="1"/>
  <c r="I183" i="1"/>
  <c r="K159" i="2"/>
  <c r="G159" i="2"/>
  <c r="I159" i="2"/>
  <c r="H159" i="2"/>
  <c r="I272" i="5"/>
  <c r="K272" i="5"/>
  <c r="G272" i="5"/>
  <c r="H272" i="5"/>
  <c r="G269" i="1"/>
  <c r="I269" i="1"/>
  <c r="K269" i="1"/>
  <c r="H269" i="1"/>
  <c r="C191" i="5"/>
  <c r="C191" i="3"/>
  <c r="C191" i="2"/>
  <c r="C191" i="1"/>
  <c r="G263" i="3"/>
  <c r="H263" i="3"/>
  <c r="K263" i="3"/>
  <c r="I263" i="3"/>
  <c r="K246" i="3"/>
  <c r="I246" i="3"/>
  <c r="H246" i="3"/>
  <c r="G246" i="3"/>
  <c r="H239" i="2"/>
  <c r="K239" i="2"/>
  <c r="G239" i="2"/>
  <c r="I239" i="2"/>
  <c r="G175" i="3"/>
  <c r="K175" i="3"/>
  <c r="I175" i="3"/>
  <c r="H175" i="3"/>
  <c r="B256" i="1"/>
  <c r="A256" i="14"/>
  <c r="D281" i="14"/>
  <c r="B256" i="2"/>
  <c r="B256" i="3"/>
  <c r="M256" i="14"/>
  <c r="L256" i="14"/>
  <c r="K256" i="14"/>
  <c r="B256" i="5"/>
  <c r="G236" i="5"/>
  <c r="K236" i="5"/>
  <c r="I236" i="5"/>
  <c r="H236" i="5"/>
  <c r="D209" i="14"/>
  <c r="A184" i="14"/>
  <c r="B184" i="3"/>
  <c r="B184" i="1"/>
  <c r="B184" i="2"/>
  <c r="B184" i="5"/>
  <c r="M184" i="14"/>
  <c r="L184" i="14"/>
  <c r="K184" i="14"/>
  <c r="L297" i="14"/>
  <c r="D322" i="14"/>
  <c r="M297" i="14"/>
  <c r="B297" i="2"/>
  <c r="K297" i="14"/>
  <c r="B297" i="5"/>
  <c r="B297" i="3"/>
  <c r="A297" i="14"/>
  <c r="B297" i="1"/>
  <c r="H255" i="3"/>
  <c r="I255" i="3"/>
  <c r="K255" i="3"/>
  <c r="G255" i="3"/>
  <c r="K231" i="2"/>
  <c r="H231" i="2"/>
  <c r="G231" i="2"/>
  <c r="I231" i="2"/>
  <c r="K167" i="5"/>
  <c r="H167" i="5"/>
  <c r="I167" i="5"/>
  <c r="G167" i="5"/>
  <c r="H228" i="1"/>
  <c r="G228" i="1"/>
  <c r="I228" i="1"/>
  <c r="K228" i="1"/>
  <c r="D286" i="14"/>
  <c r="B261" i="1"/>
  <c r="A261" i="14"/>
  <c r="B261" i="2"/>
  <c r="B261" i="3"/>
  <c r="B261" i="5"/>
  <c r="M261" i="14"/>
  <c r="L261" i="14"/>
  <c r="K261" i="14"/>
  <c r="C183" i="1"/>
  <c r="C183" i="2"/>
  <c r="C183" i="5"/>
  <c r="C183" i="3"/>
  <c r="G159" i="3"/>
  <c r="H159" i="3"/>
  <c r="I159" i="3"/>
  <c r="K159" i="3"/>
  <c r="K260" i="5"/>
  <c r="G260" i="5"/>
  <c r="H260" i="5"/>
  <c r="I260" i="5"/>
  <c r="I220" i="3"/>
  <c r="K220" i="3"/>
  <c r="H220" i="3"/>
  <c r="G220" i="3"/>
  <c r="K272" i="1"/>
  <c r="G272" i="1"/>
  <c r="H272" i="1"/>
  <c r="I272" i="1"/>
  <c r="K268" i="3"/>
  <c r="I268" i="3"/>
  <c r="H268" i="3"/>
  <c r="G268" i="3"/>
  <c r="G215" i="3"/>
  <c r="I215" i="3"/>
  <c r="K215" i="3"/>
  <c r="H215" i="3"/>
  <c r="K269" i="5"/>
  <c r="H269" i="5"/>
  <c r="I269" i="5"/>
  <c r="G269" i="5"/>
  <c r="G191" i="1"/>
  <c r="H191" i="1"/>
  <c r="I191" i="1"/>
  <c r="K191" i="1"/>
  <c r="A288" i="14"/>
  <c r="D313" i="14"/>
  <c r="B288" i="2"/>
  <c r="B288" i="1"/>
  <c r="B288" i="3"/>
  <c r="B288" i="5"/>
  <c r="L288" i="14"/>
  <c r="K288" i="14"/>
  <c r="M288" i="14"/>
  <c r="D296" i="14"/>
  <c r="A271" i="14"/>
  <c r="B271" i="1"/>
  <c r="B271" i="2"/>
  <c r="K271" i="14"/>
  <c r="B271" i="3"/>
  <c r="B271" i="5"/>
  <c r="M271" i="14"/>
  <c r="L271" i="14"/>
  <c r="I239" i="3"/>
  <c r="K239" i="3"/>
  <c r="H239" i="3"/>
  <c r="G239" i="3"/>
  <c r="A200" i="14"/>
  <c r="B200" i="1"/>
  <c r="D225" i="14"/>
  <c r="B200" i="2"/>
  <c r="B200" i="5"/>
  <c r="B200" i="3"/>
  <c r="K200" i="14"/>
  <c r="L200" i="14"/>
  <c r="M200" i="14"/>
  <c r="D278" i="14"/>
  <c r="B253" i="1"/>
  <c r="A253" i="14"/>
  <c r="B253" i="2"/>
  <c r="B253" i="3"/>
  <c r="M253" i="14"/>
  <c r="L253" i="14"/>
  <c r="B253" i="5"/>
  <c r="K253" i="14"/>
  <c r="I199" i="2"/>
  <c r="G199" i="2"/>
  <c r="K199" i="2"/>
  <c r="H199" i="2"/>
  <c r="K223" i="5"/>
  <c r="G223" i="5"/>
  <c r="H223" i="5"/>
  <c r="I223" i="5"/>
  <c r="A280" i="14"/>
  <c r="D305" i="14"/>
  <c r="B280" i="1"/>
  <c r="B280" i="2"/>
  <c r="M280" i="14"/>
  <c r="B280" i="3"/>
  <c r="K280" i="14"/>
  <c r="B280" i="5"/>
  <c r="L280" i="14"/>
  <c r="G231" i="3"/>
  <c r="I231" i="3"/>
  <c r="K231" i="3"/>
  <c r="H231" i="3"/>
  <c r="G167" i="3"/>
  <c r="H167" i="3"/>
  <c r="K167" i="3"/>
  <c r="I167" i="3"/>
  <c r="C228" i="2"/>
  <c r="C228" i="1"/>
  <c r="C228" i="5"/>
  <c r="C228" i="3"/>
  <c r="G262" i="2"/>
  <c r="K262" i="2"/>
  <c r="I262" i="2"/>
  <c r="H262" i="2"/>
  <c r="A208" i="14"/>
  <c r="B208" i="1"/>
  <c r="D233" i="14"/>
  <c r="B208" i="5"/>
  <c r="B208" i="3"/>
  <c r="B208" i="2"/>
  <c r="M208" i="14"/>
  <c r="L208" i="14"/>
  <c r="K208" i="14"/>
  <c r="K199" i="5"/>
  <c r="G199" i="5"/>
  <c r="H199" i="5"/>
  <c r="I199" i="5"/>
  <c r="G159" i="1"/>
  <c r="I159" i="1"/>
  <c r="K159" i="1"/>
  <c r="H159" i="1"/>
  <c r="G260" i="2"/>
  <c r="K260" i="2"/>
  <c r="I260" i="2"/>
  <c r="H260" i="2"/>
  <c r="G220" i="5"/>
  <c r="H220" i="5"/>
  <c r="I220" i="5"/>
  <c r="K220" i="5"/>
  <c r="G232" i="2"/>
  <c r="I232" i="2"/>
  <c r="H232" i="2"/>
  <c r="K232" i="2"/>
  <c r="G268" i="2"/>
  <c r="H268" i="2"/>
  <c r="K268" i="2"/>
  <c r="I268" i="2"/>
  <c r="K215" i="5"/>
  <c r="H215" i="5"/>
  <c r="I215" i="5"/>
  <c r="G215" i="5"/>
  <c r="I254" i="5"/>
  <c r="G254" i="5"/>
  <c r="H254" i="5"/>
  <c r="K254" i="5"/>
  <c r="K263" i="5"/>
  <c r="I263" i="5"/>
  <c r="G263" i="5"/>
  <c r="H263" i="5"/>
  <c r="I263" i="1"/>
  <c r="K263" i="1"/>
  <c r="G263" i="1"/>
  <c r="H263" i="1"/>
  <c r="C246" i="1"/>
  <c r="C246" i="3"/>
  <c r="C246" i="2"/>
  <c r="C246" i="5"/>
  <c r="K239" i="1"/>
  <c r="I239" i="1"/>
  <c r="H239" i="1"/>
  <c r="G239" i="1"/>
  <c r="G175" i="1"/>
  <c r="H175" i="1"/>
  <c r="I175" i="1"/>
  <c r="K175" i="1"/>
  <c r="M177" i="14"/>
  <c r="B177" i="2"/>
  <c r="L177" i="14"/>
  <c r="K177" i="14"/>
  <c r="B177" i="5"/>
  <c r="A177" i="14"/>
  <c r="B177" i="1"/>
  <c r="B177" i="3"/>
  <c r="H152" i="5"/>
  <c r="K152" i="5"/>
  <c r="I152" i="5"/>
  <c r="G152" i="5"/>
  <c r="I152" i="2"/>
  <c r="K152" i="2"/>
  <c r="G152" i="2"/>
  <c r="H152" i="2"/>
  <c r="H152" i="1"/>
  <c r="K152" i="1"/>
  <c r="G152" i="1"/>
  <c r="I152" i="1"/>
  <c r="H152" i="3"/>
  <c r="K152" i="3"/>
  <c r="G152" i="3"/>
  <c r="I152" i="3"/>
  <c r="C152" i="5"/>
  <c r="C152" i="2"/>
  <c r="C152" i="3"/>
  <c r="C152" i="1"/>
  <c r="F3" i="5"/>
  <c r="F2" i="5"/>
  <c r="C208" i="14"/>
  <c r="C101" i="5"/>
  <c r="C101" i="3"/>
  <c r="C101" i="1"/>
  <c r="C101" i="2"/>
  <c r="C100" i="2"/>
  <c r="C100" i="3"/>
  <c r="C100" i="5"/>
  <c r="C100" i="1"/>
  <c r="C118" i="2"/>
  <c r="C118" i="3"/>
  <c r="C118" i="5"/>
  <c r="C118" i="1"/>
  <c r="C117" i="2"/>
  <c r="C117" i="1"/>
  <c r="C117" i="3"/>
  <c r="C117" i="5"/>
  <c r="K3" i="5"/>
  <c r="G3" i="5"/>
  <c r="B1" i="5"/>
  <c r="A1" i="5"/>
  <c r="L2" i="14"/>
  <c r="K2" i="14"/>
  <c r="J2" i="14"/>
  <c r="I2" i="14"/>
  <c r="B276" i="5" l="1"/>
  <c r="B276" i="2"/>
  <c r="M276" i="14"/>
  <c r="A276" i="14"/>
  <c r="L276" i="14"/>
  <c r="D301" i="14"/>
  <c r="B276" i="1"/>
  <c r="K276" i="14"/>
  <c r="B276" i="3"/>
  <c r="H251" i="3"/>
  <c r="G251" i="3"/>
  <c r="I251" i="3"/>
  <c r="K251" i="3"/>
  <c r="K251" i="2"/>
  <c r="H251" i="2"/>
  <c r="G251" i="2"/>
  <c r="I251" i="2"/>
  <c r="I251" i="5"/>
  <c r="K251" i="5"/>
  <c r="G251" i="5"/>
  <c r="H251" i="5"/>
  <c r="G251" i="1"/>
  <c r="I251" i="1"/>
  <c r="K251" i="1"/>
  <c r="H251" i="1"/>
  <c r="M241" i="14"/>
  <c r="L241" i="14"/>
  <c r="K241" i="14"/>
  <c r="D266" i="14"/>
  <c r="B241" i="3"/>
  <c r="B241" i="2"/>
  <c r="B241" i="1"/>
  <c r="B241" i="5"/>
  <c r="A241" i="14"/>
  <c r="C240" i="1"/>
  <c r="C240" i="2"/>
  <c r="C240" i="5"/>
  <c r="C240" i="3"/>
  <c r="I208" i="3"/>
  <c r="K208" i="3"/>
  <c r="H208" i="3"/>
  <c r="G208" i="3"/>
  <c r="I280" i="3"/>
  <c r="K280" i="3"/>
  <c r="G280" i="3"/>
  <c r="H280" i="3"/>
  <c r="H288" i="5"/>
  <c r="G288" i="5"/>
  <c r="I288" i="5"/>
  <c r="K288" i="5"/>
  <c r="C261" i="5"/>
  <c r="C261" i="2"/>
  <c r="C261" i="3"/>
  <c r="C261" i="1"/>
  <c r="I297" i="2"/>
  <c r="G297" i="2"/>
  <c r="H297" i="2"/>
  <c r="K297" i="2"/>
  <c r="H184" i="2"/>
  <c r="G184" i="2"/>
  <c r="I184" i="2"/>
  <c r="K184" i="2"/>
  <c r="C256" i="2"/>
  <c r="C256" i="1"/>
  <c r="C256" i="3"/>
  <c r="C256" i="5"/>
  <c r="G216" i="2"/>
  <c r="K216" i="2"/>
  <c r="I216" i="2"/>
  <c r="H216" i="2"/>
  <c r="G294" i="2"/>
  <c r="H294" i="2"/>
  <c r="K294" i="2"/>
  <c r="I294" i="2"/>
  <c r="C279" i="2"/>
  <c r="C279" i="1"/>
  <c r="C279" i="3"/>
  <c r="C279" i="5"/>
  <c r="G257" i="5"/>
  <c r="H257" i="5"/>
  <c r="I257" i="5"/>
  <c r="K257" i="5"/>
  <c r="G240" i="3"/>
  <c r="H240" i="3"/>
  <c r="I240" i="3"/>
  <c r="K240" i="3"/>
  <c r="G293" i="5"/>
  <c r="H293" i="5"/>
  <c r="I293" i="5"/>
  <c r="K293" i="5"/>
  <c r="G224" i="2"/>
  <c r="H224" i="2"/>
  <c r="K224" i="2"/>
  <c r="I224" i="2"/>
  <c r="G264" i="2"/>
  <c r="H264" i="2"/>
  <c r="I264" i="2"/>
  <c r="K264" i="2"/>
  <c r="K245" i="3"/>
  <c r="G245" i="3"/>
  <c r="H245" i="3"/>
  <c r="I245" i="3"/>
  <c r="H192" i="2"/>
  <c r="K192" i="2"/>
  <c r="G192" i="2"/>
  <c r="I192" i="2"/>
  <c r="H280" i="2"/>
  <c r="K280" i="2"/>
  <c r="G280" i="2"/>
  <c r="I280" i="2"/>
  <c r="H253" i="3"/>
  <c r="I253" i="3"/>
  <c r="G253" i="3"/>
  <c r="K253" i="3"/>
  <c r="I271" i="1"/>
  <c r="G271" i="1"/>
  <c r="H271" i="1"/>
  <c r="K271" i="1"/>
  <c r="G184" i="3"/>
  <c r="K184" i="3"/>
  <c r="H184" i="3"/>
  <c r="I184" i="3"/>
  <c r="K279" i="5"/>
  <c r="G279" i="5"/>
  <c r="H279" i="5"/>
  <c r="I279" i="5"/>
  <c r="I224" i="3"/>
  <c r="K224" i="3"/>
  <c r="H224" i="3"/>
  <c r="G224" i="3"/>
  <c r="G208" i="5"/>
  <c r="H208" i="5"/>
  <c r="I208" i="5"/>
  <c r="K208" i="5"/>
  <c r="G271" i="2"/>
  <c r="K271" i="2"/>
  <c r="H271" i="2"/>
  <c r="I271" i="2"/>
  <c r="K288" i="3"/>
  <c r="G288" i="3"/>
  <c r="H288" i="3"/>
  <c r="I288" i="3"/>
  <c r="K261" i="1"/>
  <c r="I261" i="1"/>
  <c r="G261" i="1"/>
  <c r="H261" i="1"/>
  <c r="G184" i="1"/>
  <c r="K184" i="1"/>
  <c r="I184" i="1"/>
  <c r="H184" i="1"/>
  <c r="K256" i="5"/>
  <c r="G256" i="5"/>
  <c r="H256" i="5"/>
  <c r="I256" i="5"/>
  <c r="K256" i="1"/>
  <c r="G256" i="1"/>
  <c r="H256" i="1"/>
  <c r="I256" i="1"/>
  <c r="C216" i="5"/>
  <c r="C216" i="2"/>
  <c r="C216" i="1"/>
  <c r="C216" i="3"/>
  <c r="H294" i="1"/>
  <c r="G294" i="1"/>
  <c r="I294" i="1"/>
  <c r="K294" i="1"/>
  <c r="G257" i="3"/>
  <c r="K257" i="3"/>
  <c r="I257" i="3"/>
  <c r="H257" i="3"/>
  <c r="H240" i="1"/>
  <c r="G240" i="1"/>
  <c r="I240" i="1"/>
  <c r="K240" i="1"/>
  <c r="H293" i="1"/>
  <c r="I293" i="1"/>
  <c r="K293" i="1"/>
  <c r="G293" i="1"/>
  <c r="K224" i="5"/>
  <c r="G224" i="5"/>
  <c r="H224" i="5"/>
  <c r="I224" i="5"/>
  <c r="D314" i="14"/>
  <c r="M289" i="14"/>
  <c r="L289" i="14"/>
  <c r="K289" i="14"/>
  <c r="A289" i="14"/>
  <c r="B289" i="1"/>
  <c r="B289" i="2"/>
  <c r="B289" i="5"/>
  <c r="B289" i="3"/>
  <c r="K245" i="2"/>
  <c r="I245" i="2"/>
  <c r="G245" i="2"/>
  <c r="H245" i="2"/>
  <c r="D242" i="14"/>
  <c r="K217" i="14"/>
  <c r="L217" i="14"/>
  <c r="M217" i="14"/>
  <c r="B217" i="3"/>
  <c r="A217" i="14"/>
  <c r="B217" i="1"/>
  <c r="B217" i="2"/>
  <c r="B217" i="5"/>
  <c r="C294" i="2"/>
  <c r="C294" i="1"/>
  <c r="C294" i="5"/>
  <c r="C294" i="3"/>
  <c r="H245" i="1"/>
  <c r="G245" i="1"/>
  <c r="I245" i="1"/>
  <c r="K245" i="1"/>
  <c r="G192" i="1"/>
  <c r="H192" i="1"/>
  <c r="K192" i="1"/>
  <c r="I192" i="1"/>
  <c r="H208" i="1"/>
  <c r="G208" i="1"/>
  <c r="K208" i="1"/>
  <c r="I208" i="1"/>
  <c r="K280" i="1"/>
  <c r="H280" i="1"/>
  <c r="I280" i="1"/>
  <c r="G280" i="1"/>
  <c r="H253" i="2"/>
  <c r="K253" i="2"/>
  <c r="G253" i="2"/>
  <c r="I253" i="2"/>
  <c r="G200" i="5"/>
  <c r="K200" i="5"/>
  <c r="H200" i="5"/>
  <c r="I200" i="5"/>
  <c r="G288" i="2"/>
  <c r="H288" i="2"/>
  <c r="I288" i="2"/>
  <c r="K288" i="2"/>
  <c r="H297" i="1"/>
  <c r="G297" i="1"/>
  <c r="K297" i="1"/>
  <c r="I297" i="1"/>
  <c r="C184" i="2"/>
  <c r="C184" i="5"/>
  <c r="C184" i="3"/>
  <c r="C184" i="1"/>
  <c r="I216" i="3"/>
  <c r="G216" i="3"/>
  <c r="H216" i="3"/>
  <c r="K216" i="3"/>
  <c r="B319" i="1"/>
  <c r="B319" i="3"/>
  <c r="K319" i="14"/>
  <c r="B319" i="2"/>
  <c r="B319" i="5"/>
  <c r="A319" i="14"/>
  <c r="M319" i="14"/>
  <c r="L319" i="14"/>
  <c r="H248" i="2"/>
  <c r="K248" i="2"/>
  <c r="G248" i="2"/>
  <c r="I248" i="2"/>
  <c r="D290" i="14"/>
  <c r="K265" i="14"/>
  <c r="M265" i="14"/>
  <c r="L265" i="14"/>
  <c r="A265" i="14"/>
  <c r="B265" i="1"/>
  <c r="B265" i="2"/>
  <c r="B265" i="5"/>
  <c r="B265" i="3"/>
  <c r="C293" i="2"/>
  <c r="C293" i="1"/>
  <c r="C293" i="5"/>
  <c r="C293" i="3"/>
  <c r="D274" i="14"/>
  <c r="L249" i="14"/>
  <c r="K249" i="14"/>
  <c r="M249" i="14"/>
  <c r="A249" i="14"/>
  <c r="B249" i="1"/>
  <c r="B249" i="2"/>
  <c r="B249" i="3"/>
  <c r="B249" i="5"/>
  <c r="K264" i="5"/>
  <c r="G264" i="5"/>
  <c r="H264" i="5"/>
  <c r="I264" i="5"/>
  <c r="C264" i="5"/>
  <c r="C264" i="2"/>
  <c r="C264" i="3"/>
  <c r="C264" i="1"/>
  <c r="D295" i="14"/>
  <c r="A270" i="14"/>
  <c r="B270" i="1"/>
  <c r="B270" i="2"/>
  <c r="B270" i="3"/>
  <c r="B270" i="5"/>
  <c r="M270" i="14"/>
  <c r="L270" i="14"/>
  <c r="K270" i="14"/>
  <c r="H285" i="2"/>
  <c r="G285" i="2"/>
  <c r="K285" i="2"/>
  <c r="I285" i="2"/>
  <c r="G287" i="1"/>
  <c r="K287" i="1"/>
  <c r="H287" i="1"/>
  <c r="I287" i="1"/>
  <c r="K264" i="1"/>
  <c r="G264" i="1"/>
  <c r="H264" i="1"/>
  <c r="I264" i="1"/>
  <c r="C208" i="2"/>
  <c r="C208" i="3"/>
  <c r="C208" i="1"/>
  <c r="C208" i="5"/>
  <c r="K305" i="14"/>
  <c r="L305" i="14"/>
  <c r="B305" i="1"/>
  <c r="A305" i="14"/>
  <c r="B305" i="2"/>
  <c r="B305" i="5"/>
  <c r="M305" i="14"/>
  <c r="B305" i="3"/>
  <c r="K200" i="2"/>
  <c r="G200" i="2"/>
  <c r="I200" i="2"/>
  <c r="H200" i="2"/>
  <c r="D321" i="14"/>
  <c r="B296" i="1"/>
  <c r="B296" i="2"/>
  <c r="A296" i="14"/>
  <c r="B296" i="5"/>
  <c r="B296" i="3"/>
  <c r="M296" i="14"/>
  <c r="L296" i="14"/>
  <c r="K296" i="14"/>
  <c r="B313" i="5"/>
  <c r="K313" i="14"/>
  <c r="M313" i="14"/>
  <c r="B313" i="1"/>
  <c r="A313" i="14"/>
  <c r="B313" i="2"/>
  <c r="B313" i="3"/>
  <c r="L313" i="14"/>
  <c r="C297" i="1"/>
  <c r="C297" i="2"/>
  <c r="C297" i="3"/>
  <c r="C297" i="5"/>
  <c r="D234" i="14"/>
  <c r="M209" i="14"/>
  <c r="L209" i="14"/>
  <c r="K209" i="14"/>
  <c r="B209" i="1"/>
  <c r="A209" i="14"/>
  <c r="B209" i="2"/>
  <c r="B209" i="5"/>
  <c r="B209" i="3"/>
  <c r="K294" i="5"/>
  <c r="H294" i="5"/>
  <c r="I294" i="5"/>
  <c r="G294" i="5"/>
  <c r="G279" i="3"/>
  <c r="H279" i="3"/>
  <c r="I279" i="3"/>
  <c r="K279" i="3"/>
  <c r="D298" i="14"/>
  <c r="L273" i="14"/>
  <c r="K273" i="14"/>
  <c r="M273" i="14"/>
  <c r="B273" i="5"/>
  <c r="A273" i="14"/>
  <c r="B273" i="1"/>
  <c r="B273" i="2"/>
  <c r="B273" i="3"/>
  <c r="A318" i="14"/>
  <c r="B318" i="2"/>
  <c r="B318" i="1"/>
  <c r="B318" i="3"/>
  <c r="M318" i="14"/>
  <c r="B318" i="5"/>
  <c r="L318" i="14"/>
  <c r="K318" i="14"/>
  <c r="C224" i="2"/>
  <c r="C224" i="1"/>
  <c r="C224" i="3"/>
  <c r="C224" i="5"/>
  <c r="G264" i="3"/>
  <c r="H264" i="3"/>
  <c r="I264" i="3"/>
  <c r="K264" i="3"/>
  <c r="C245" i="3"/>
  <c r="C245" i="1"/>
  <c r="C245" i="2"/>
  <c r="C245" i="5"/>
  <c r="C285" i="2"/>
  <c r="C285" i="1"/>
  <c r="C285" i="3"/>
  <c r="C285" i="5"/>
  <c r="H287" i="2"/>
  <c r="K287" i="2"/>
  <c r="G287" i="2"/>
  <c r="I287" i="2"/>
  <c r="D311" i="14"/>
  <c r="B286" i="3"/>
  <c r="B286" i="1"/>
  <c r="A286" i="14"/>
  <c r="B286" i="5"/>
  <c r="M286" i="14"/>
  <c r="B286" i="2"/>
  <c r="K286" i="14"/>
  <c r="L286" i="14"/>
  <c r="B322" i="2"/>
  <c r="L322" i="14"/>
  <c r="K322" i="14"/>
  <c r="M322" i="14"/>
  <c r="B322" i="3"/>
  <c r="B322" i="5"/>
  <c r="A322" i="14"/>
  <c r="B322" i="1"/>
  <c r="G293" i="2"/>
  <c r="H293" i="2"/>
  <c r="I293" i="2"/>
  <c r="K293" i="2"/>
  <c r="H285" i="1"/>
  <c r="G285" i="1"/>
  <c r="I285" i="1"/>
  <c r="K285" i="1"/>
  <c r="G256" i="3"/>
  <c r="H256" i="3"/>
  <c r="K256" i="3"/>
  <c r="I256" i="3"/>
  <c r="H279" i="2"/>
  <c r="G279" i="2"/>
  <c r="K279" i="2"/>
  <c r="I279" i="2"/>
  <c r="H257" i="2"/>
  <c r="G257" i="2"/>
  <c r="I257" i="2"/>
  <c r="K257" i="2"/>
  <c r="D307" i="14"/>
  <c r="B282" i="5"/>
  <c r="M282" i="14"/>
  <c r="L282" i="14"/>
  <c r="B282" i="3"/>
  <c r="A282" i="14"/>
  <c r="B282" i="2"/>
  <c r="B282" i="1"/>
  <c r="K282" i="14"/>
  <c r="C248" i="5"/>
  <c r="C248" i="2"/>
  <c r="C248" i="1"/>
  <c r="C248" i="3"/>
  <c r="G240" i="5"/>
  <c r="K240" i="5"/>
  <c r="H240" i="5"/>
  <c r="I240" i="5"/>
  <c r="G293" i="3"/>
  <c r="K293" i="3"/>
  <c r="H293" i="3"/>
  <c r="I293" i="3"/>
  <c r="I224" i="1"/>
  <c r="G224" i="1"/>
  <c r="H224" i="1"/>
  <c r="K224" i="1"/>
  <c r="K285" i="5"/>
  <c r="I285" i="5"/>
  <c r="G285" i="5"/>
  <c r="H285" i="5"/>
  <c r="A310" i="14"/>
  <c r="B310" i="1"/>
  <c r="B310" i="5"/>
  <c r="B310" i="3"/>
  <c r="M310" i="14"/>
  <c r="B310" i="2"/>
  <c r="L310" i="14"/>
  <c r="K310" i="14"/>
  <c r="A312" i="14"/>
  <c r="B312" i="1"/>
  <c r="B312" i="2"/>
  <c r="M312" i="14"/>
  <c r="L312" i="14"/>
  <c r="B312" i="3"/>
  <c r="K312" i="14"/>
  <c r="B312" i="5"/>
  <c r="I200" i="3"/>
  <c r="H200" i="3"/>
  <c r="G200" i="3"/>
  <c r="K200" i="3"/>
  <c r="H288" i="1"/>
  <c r="G288" i="1"/>
  <c r="K288" i="1"/>
  <c r="I288" i="1"/>
  <c r="G248" i="3"/>
  <c r="H248" i="3"/>
  <c r="I248" i="3"/>
  <c r="K248" i="3"/>
  <c r="D250" i="14"/>
  <c r="M225" i="14"/>
  <c r="L225" i="14"/>
  <c r="K225" i="14"/>
  <c r="B225" i="1"/>
  <c r="B225" i="2"/>
  <c r="B225" i="5"/>
  <c r="B225" i="3"/>
  <c r="A225" i="14"/>
  <c r="I261" i="5"/>
  <c r="K261" i="5"/>
  <c r="G261" i="5"/>
  <c r="H261" i="5"/>
  <c r="K297" i="3"/>
  <c r="I297" i="3"/>
  <c r="G297" i="3"/>
  <c r="H297" i="3"/>
  <c r="H280" i="5"/>
  <c r="G280" i="5"/>
  <c r="K280" i="5"/>
  <c r="I280" i="5"/>
  <c r="A278" i="14"/>
  <c r="D303" i="14"/>
  <c r="B278" i="1"/>
  <c r="B278" i="2"/>
  <c r="B278" i="5"/>
  <c r="M278" i="14"/>
  <c r="B278" i="3"/>
  <c r="L278" i="14"/>
  <c r="K278" i="14"/>
  <c r="G200" i="1"/>
  <c r="K200" i="1"/>
  <c r="I200" i="1"/>
  <c r="H200" i="1"/>
  <c r="K271" i="5"/>
  <c r="I271" i="5"/>
  <c r="H271" i="5"/>
  <c r="G271" i="5"/>
  <c r="G261" i="3"/>
  <c r="I261" i="3"/>
  <c r="H261" i="3"/>
  <c r="K261" i="3"/>
  <c r="G297" i="5"/>
  <c r="H297" i="5"/>
  <c r="I297" i="5"/>
  <c r="K297" i="5"/>
  <c r="G256" i="2"/>
  <c r="H256" i="2"/>
  <c r="I256" i="2"/>
  <c r="K256" i="2"/>
  <c r="G216" i="5"/>
  <c r="H216" i="5"/>
  <c r="I216" i="5"/>
  <c r="K216" i="5"/>
  <c r="H294" i="3"/>
  <c r="I294" i="3"/>
  <c r="K294" i="3"/>
  <c r="G294" i="3"/>
  <c r="H279" i="1"/>
  <c r="K279" i="1"/>
  <c r="I279" i="1"/>
  <c r="G279" i="1"/>
  <c r="G257" i="1"/>
  <c r="H257" i="1"/>
  <c r="I257" i="1"/>
  <c r="K257" i="1"/>
  <c r="H248" i="1"/>
  <c r="G248" i="1"/>
  <c r="K248" i="1"/>
  <c r="I248" i="1"/>
  <c r="I240" i="2"/>
  <c r="G240" i="2"/>
  <c r="K240" i="2"/>
  <c r="H240" i="2"/>
  <c r="G245" i="5"/>
  <c r="I245" i="5"/>
  <c r="K245" i="5"/>
  <c r="H245" i="5"/>
  <c r="G285" i="3"/>
  <c r="H285" i="3"/>
  <c r="I285" i="3"/>
  <c r="K285" i="3"/>
  <c r="H287" i="3"/>
  <c r="I287" i="3"/>
  <c r="K287" i="3"/>
  <c r="G287" i="3"/>
  <c r="C287" i="5"/>
  <c r="C287" i="1"/>
  <c r="C287" i="2"/>
  <c r="C287" i="3"/>
  <c r="K192" i="5"/>
  <c r="G192" i="5"/>
  <c r="H192" i="5"/>
  <c r="I192" i="5"/>
  <c r="D258" i="14"/>
  <c r="L233" i="14"/>
  <c r="K233" i="14"/>
  <c r="M233" i="14"/>
  <c r="A233" i="14"/>
  <c r="B233" i="1"/>
  <c r="B233" i="2"/>
  <c r="B233" i="3"/>
  <c r="B233" i="5"/>
  <c r="K287" i="5"/>
  <c r="G287" i="5"/>
  <c r="H287" i="5"/>
  <c r="I287" i="5"/>
  <c r="C280" i="3"/>
  <c r="C280" i="2"/>
  <c r="C280" i="1"/>
  <c r="C280" i="5"/>
  <c r="I253" i="1"/>
  <c r="K253" i="1"/>
  <c r="G253" i="1"/>
  <c r="H253" i="1"/>
  <c r="C288" i="3"/>
  <c r="C288" i="1"/>
  <c r="C288" i="2"/>
  <c r="C288" i="5"/>
  <c r="G208" i="2"/>
  <c r="H208" i="2"/>
  <c r="I208" i="2"/>
  <c r="K208" i="2"/>
  <c r="G253" i="5"/>
  <c r="K253" i="5"/>
  <c r="I253" i="5"/>
  <c r="H253" i="5"/>
  <c r="C200" i="5"/>
  <c r="C200" i="3"/>
  <c r="C200" i="1"/>
  <c r="C200" i="2"/>
  <c r="I271" i="3"/>
  <c r="H271" i="3"/>
  <c r="K271" i="3"/>
  <c r="G271" i="3"/>
  <c r="H261" i="2"/>
  <c r="G261" i="2"/>
  <c r="I261" i="2"/>
  <c r="K261" i="2"/>
  <c r="G184" i="5"/>
  <c r="I184" i="5"/>
  <c r="K184" i="5"/>
  <c r="H184" i="5"/>
  <c r="D306" i="14"/>
  <c r="M281" i="14"/>
  <c r="L281" i="14"/>
  <c r="K281" i="14"/>
  <c r="B281" i="1"/>
  <c r="B281" i="5"/>
  <c r="B281" i="2"/>
  <c r="B281" i="3"/>
  <c r="A281" i="14"/>
  <c r="H216" i="1"/>
  <c r="I216" i="1"/>
  <c r="K216" i="1"/>
  <c r="G216" i="1"/>
  <c r="A304" i="14"/>
  <c r="B304" i="2"/>
  <c r="B304" i="1"/>
  <c r="B304" i="5"/>
  <c r="M304" i="14"/>
  <c r="B304" i="3"/>
  <c r="L304" i="14"/>
  <c r="K304" i="14"/>
  <c r="C257" i="2"/>
  <c r="C257" i="3"/>
  <c r="C257" i="1"/>
  <c r="C257" i="5"/>
  <c r="K248" i="5"/>
  <c r="G248" i="5"/>
  <c r="H248" i="5"/>
  <c r="I248" i="5"/>
  <c r="G192" i="3"/>
  <c r="H192" i="3"/>
  <c r="K192" i="3"/>
  <c r="I192" i="3"/>
  <c r="G177" i="2"/>
  <c r="H177" i="2"/>
  <c r="K177" i="2"/>
  <c r="I177" i="2"/>
  <c r="G177" i="1"/>
  <c r="H177" i="1"/>
  <c r="K177" i="1"/>
  <c r="I177" i="1"/>
  <c r="I177" i="5"/>
  <c r="H177" i="5"/>
  <c r="K177" i="5"/>
  <c r="G177" i="5"/>
  <c r="H177" i="3"/>
  <c r="G177" i="3"/>
  <c r="I177" i="3"/>
  <c r="K177" i="3"/>
  <c r="B202" i="2"/>
  <c r="B202" i="5"/>
  <c r="M202" i="14"/>
  <c r="K202" i="14"/>
  <c r="L202" i="14"/>
  <c r="A202" i="14"/>
  <c r="B202" i="1"/>
  <c r="B202" i="3"/>
  <c r="C120" i="2"/>
  <c r="C120" i="3"/>
  <c r="C120" i="5"/>
  <c r="C120" i="1"/>
  <c r="C137" i="1"/>
  <c r="C137" i="3"/>
  <c r="C137" i="5"/>
  <c r="C137" i="2"/>
  <c r="C119" i="1"/>
  <c r="C119" i="5"/>
  <c r="C119" i="2"/>
  <c r="C119" i="3"/>
  <c r="C136" i="1"/>
  <c r="C136" i="3"/>
  <c r="C136" i="5"/>
  <c r="C136" i="2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G37" i="3"/>
  <c r="H37" i="3"/>
  <c r="I37" i="3"/>
  <c r="G38" i="3"/>
  <c r="H38" i="3"/>
  <c r="I38" i="3"/>
  <c r="G39" i="3"/>
  <c r="H39" i="3"/>
  <c r="I39" i="3"/>
  <c r="G40" i="3"/>
  <c r="H40" i="3"/>
  <c r="I40" i="3"/>
  <c r="G41" i="3"/>
  <c r="H41" i="3"/>
  <c r="I41" i="3"/>
  <c r="G42" i="3"/>
  <c r="H42" i="3"/>
  <c r="I42" i="3"/>
  <c r="G43" i="3"/>
  <c r="H43" i="3"/>
  <c r="I43" i="3"/>
  <c r="G44" i="3"/>
  <c r="H44" i="3"/>
  <c r="I44" i="3"/>
  <c r="G45" i="3"/>
  <c r="H45" i="3"/>
  <c r="I45" i="3"/>
  <c r="G46" i="3"/>
  <c r="H46" i="3"/>
  <c r="I46" i="3"/>
  <c r="G47" i="3"/>
  <c r="H47" i="3"/>
  <c r="I47" i="3"/>
  <c r="G48" i="3"/>
  <c r="H48" i="3"/>
  <c r="I48" i="3"/>
  <c r="G49" i="3"/>
  <c r="H49" i="3"/>
  <c r="I49" i="3"/>
  <c r="G50" i="3"/>
  <c r="H50" i="3"/>
  <c r="I50" i="3"/>
  <c r="G51" i="3"/>
  <c r="H51" i="3"/>
  <c r="I51" i="3"/>
  <c r="G52" i="3"/>
  <c r="H52" i="3"/>
  <c r="I52" i="3"/>
  <c r="G53" i="3"/>
  <c r="H53" i="3"/>
  <c r="I53" i="3"/>
  <c r="G54" i="3"/>
  <c r="H54" i="3"/>
  <c r="I54" i="3"/>
  <c r="G55" i="3"/>
  <c r="H55" i="3"/>
  <c r="I55" i="3"/>
  <c r="G56" i="3"/>
  <c r="H56" i="3"/>
  <c r="I56" i="3"/>
  <c r="G57" i="3"/>
  <c r="H57" i="3"/>
  <c r="I57" i="3"/>
  <c r="G58" i="3"/>
  <c r="H58" i="3"/>
  <c r="I58" i="3"/>
  <c r="G59" i="3"/>
  <c r="H59" i="3"/>
  <c r="I59" i="3"/>
  <c r="G60" i="3"/>
  <c r="H60" i="3"/>
  <c r="I60" i="3"/>
  <c r="G61" i="3"/>
  <c r="H61" i="3"/>
  <c r="I61" i="3"/>
  <c r="G62" i="3"/>
  <c r="H62" i="3"/>
  <c r="I62" i="3"/>
  <c r="G63" i="3"/>
  <c r="H63" i="3"/>
  <c r="I63" i="3"/>
  <c r="G64" i="3"/>
  <c r="H64" i="3"/>
  <c r="I64" i="3"/>
  <c r="G65" i="3"/>
  <c r="H65" i="3"/>
  <c r="I65" i="3"/>
  <c r="G66" i="3"/>
  <c r="H66" i="3"/>
  <c r="I66" i="3"/>
  <c r="G67" i="3"/>
  <c r="H67" i="3"/>
  <c r="I67" i="3"/>
  <c r="G68" i="3"/>
  <c r="H68" i="3"/>
  <c r="I68" i="3"/>
  <c r="G69" i="3"/>
  <c r="H69" i="3"/>
  <c r="I69" i="3"/>
  <c r="G70" i="3"/>
  <c r="H70" i="3"/>
  <c r="I70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H3" i="5"/>
  <c r="I3" i="5"/>
  <c r="G4" i="5"/>
  <c r="H4" i="5"/>
  <c r="I4" i="5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H50" i="5"/>
  <c r="I50" i="5"/>
  <c r="G51" i="5"/>
  <c r="H51" i="5"/>
  <c r="I51" i="5"/>
  <c r="G52" i="5"/>
  <c r="H52" i="5"/>
  <c r="I52" i="5"/>
  <c r="G53" i="5"/>
  <c r="H53" i="5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H58" i="5"/>
  <c r="I58" i="5"/>
  <c r="G59" i="5"/>
  <c r="H59" i="5"/>
  <c r="I59" i="5"/>
  <c r="G60" i="5"/>
  <c r="H60" i="5"/>
  <c r="I60" i="5"/>
  <c r="G61" i="5"/>
  <c r="H61" i="5"/>
  <c r="I61" i="5"/>
  <c r="G62" i="5"/>
  <c r="H62" i="5"/>
  <c r="I62" i="5"/>
  <c r="G63" i="5"/>
  <c r="H63" i="5"/>
  <c r="I63" i="5"/>
  <c r="G64" i="5"/>
  <c r="H64" i="5"/>
  <c r="I64" i="5"/>
  <c r="G65" i="5"/>
  <c r="H65" i="5"/>
  <c r="I65" i="5"/>
  <c r="G66" i="5"/>
  <c r="H66" i="5"/>
  <c r="I66" i="5"/>
  <c r="G67" i="5"/>
  <c r="H67" i="5"/>
  <c r="I67" i="5"/>
  <c r="G68" i="5"/>
  <c r="H68" i="5"/>
  <c r="I68" i="5"/>
  <c r="G69" i="5"/>
  <c r="H69" i="5"/>
  <c r="I69" i="5"/>
  <c r="G70" i="5"/>
  <c r="H70" i="5"/>
  <c r="I70" i="5"/>
  <c r="G71" i="5"/>
  <c r="H71" i="5"/>
  <c r="I71" i="5"/>
  <c r="G72" i="5"/>
  <c r="H72" i="5"/>
  <c r="I72" i="5"/>
  <c r="G73" i="5"/>
  <c r="H73" i="5"/>
  <c r="I73" i="5"/>
  <c r="G74" i="5"/>
  <c r="H74" i="5"/>
  <c r="I74" i="5"/>
  <c r="G75" i="5"/>
  <c r="H75" i="5"/>
  <c r="I75" i="5"/>
  <c r="G76" i="5"/>
  <c r="H76" i="5"/>
  <c r="I76" i="5"/>
  <c r="G77" i="5"/>
  <c r="H77" i="5"/>
  <c r="I77" i="5"/>
  <c r="G78" i="5"/>
  <c r="H78" i="5"/>
  <c r="I78" i="5"/>
  <c r="G79" i="5"/>
  <c r="H79" i="5"/>
  <c r="I79" i="5"/>
  <c r="G80" i="5"/>
  <c r="H80" i="5"/>
  <c r="I80" i="5"/>
  <c r="G81" i="5"/>
  <c r="H81" i="5"/>
  <c r="I81" i="5"/>
  <c r="G82" i="5"/>
  <c r="H82" i="5"/>
  <c r="I82" i="5"/>
  <c r="G83" i="5"/>
  <c r="H83" i="5"/>
  <c r="I83" i="5"/>
  <c r="G84" i="5"/>
  <c r="H84" i="5"/>
  <c r="I84" i="5"/>
  <c r="G85" i="5"/>
  <c r="H85" i="5"/>
  <c r="I85" i="5"/>
  <c r="G86" i="5"/>
  <c r="H86" i="5"/>
  <c r="I86" i="5"/>
  <c r="G87" i="5"/>
  <c r="H87" i="5"/>
  <c r="I87" i="5"/>
  <c r="G88" i="5"/>
  <c r="H88" i="5"/>
  <c r="I88" i="5"/>
  <c r="G89" i="5"/>
  <c r="H89" i="5"/>
  <c r="I89" i="5"/>
  <c r="G90" i="5"/>
  <c r="H90" i="5"/>
  <c r="I90" i="5"/>
  <c r="G91" i="5"/>
  <c r="H91" i="5"/>
  <c r="I91" i="5"/>
  <c r="I2" i="1"/>
  <c r="I2" i="2"/>
  <c r="I2" i="3"/>
  <c r="I2" i="5"/>
  <c r="H2" i="1"/>
  <c r="H2" i="2"/>
  <c r="H2" i="3"/>
  <c r="H2" i="5"/>
  <c r="G2" i="1"/>
  <c r="G2" i="2"/>
  <c r="G2" i="3"/>
  <c r="G2" i="5"/>
  <c r="L2" i="1"/>
  <c r="L2" i="2"/>
  <c r="L2" i="3"/>
  <c r="L2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5"/>
  <c r="K2" i="2"/>
  <c r="K2" i="3"/>
  <c r="K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24" i="1"/>
  <c r="F23" i="1"/>
  <c r="F22" i="1"/>
  <c r="F21" i="1"/>
  <c r="F20" i="1"/>
  <c r="F19" i="1"/>
  <c r="F18" i="1"/>
  <c r="F17" i="1"/>
  <c r="F16" i="1"/>
  <c r="F8" i="1"/>
  <c r="F7" i="1"/>
  <c r="F6" i="1"/>
  <c r="F5" i="1"/>
  <c r="F3" i="1"/>
  <c r="F2" i="1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24" i="2"/>
  <c r="F23" i="2"/>
  <c r="F22" i="2"/>
  <c r="F21" i="2"/>
  <c r="F20" i="2"/>
  <c r="F19" i="2"/>
  <c r="F18" i="2"/>
  <c r="F17" i="2"/>
  <c r="F16" i="2"/>
  <c r="F8" i="2"/>
  <c r="F7" i="2"/>
  <c r="F6" i="2"/>
  <c r="F5" i="2"/>
  <c r="F3" i="2"/>
  <c r="F2" i="2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24" i="3"/>
  <c r="F23" i="3"/>
  <c r="F22" i="3"/>
  <c r="F21" i="3"/>
  <c r="F20" i="3"/>
  <c r="F19" i="3"/>
  <c r="F18" i="3"/>
  <c r="F17" i="3"/>
  <c r="F16" i="3"/>
  <c r="F8" i="3"/>
  <c r="F7" i="3"/>
  <c r="F6" i="3"/>
  <c r="F5" i="3"/>
  <c r="F3" i="3"/>
  <c r="F2" i="3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24" i="5"/>
  <c r="F23" i="5"/>
  <c r="F22" i="5"/>
  <c r="F21" i="5"/>
  <c r="F20" i="5"/>
  <c r="F19" i="5"/>
  <c r="F18" i="5"/>
  <c r="F17" i="5"/>
  <c r="F16" i="5"/>
  <c r="F8" i="5"/>
  <c r="F7" i="5"/>
  <c r="F6" i="5"/>
  <c r="F5" i="5"/>
  <c r="F4" i="5"/>
  <c r="O3" i="7"/>
  <c r="F47" i="1" s="1"/>
  <c r="K276" i="1" l="1"/>
  <c r="G276" i="1"/>
  <c r="I276" i="1"/>
  <c r="H276" i="1"/>
  <c r="C276" i="2"/>
  <c r="C276" i="5"/>
  <c r="C276" i="3"/>
  <c r="C276" i="1"/>
  <c r="B301" i="5"/>
  <c r="B301" i="3"/>
  <c r="A301" i="14"/>
  <c r="K301" i="14"/>
  <c r="B301" i="1"/>
  <c r="D326" i="14"/>
  <c r="B301" i="2"/>
  <c r="M301" i="14"/>
  <c r="L301" i="14"/>
  <c r="G276" i="2"/>
  <c r="H276" i="2"/>
  <c r="I276" i="2"/>
  <c r="K276" i="2"/>
  <c r="G276" i="3"/>
  <c r="H276" i="3"/>
  <c r="K276" i="3"/>
  <c r="I276" i="3"/>
  <c r="H276" i="5"/>
  <c r="I276" i="5"/>
  <c r="K276" i="5"/>
  <c r="G276" i="5"/>
  <c r="I209" i="3"/>
  <c r="H209" i="3"/>
  <c r="K209" i="3"/>
  <c r="G209" i="3"/>
  <c r="H304" i="5"/>
  <c r="I304" i="5"/>
  <c r="K304" i="5"/>
  <c r="G304" i="5"/>
  <c r="C281" i="2"/>
  <c r="C281" i="3"/>
  <c r="C281" i="1"/>
  <c r="C281" i="5"/>
  <c r="K306" i="14"/>
  <c r="B306" i="3"/>
  <c r="M306" i="14"/>
  <c r="B306" i="5"/>
  <c r="L306" i="14"/>
  <c r="A306" i="14"/>
  <c r="B306" i="1"/>
  <c r="B306" i="2"/>
  <c r="H278" i="1"/>
  <c r="G278" i="1"/>
  <c r="I278" i="1"/>
  <c r="K278" i="1"/>
  <c r="K225" i="3"/>
  <c r="H225" i="3"/>
  <c r="I225" i="3"/>
  <c r="G225" i="3"/>
  <c r="G310" i="3"/>
  <c r="I310" i="3"/>
  <c r="H310" i="3"/>
  <c r="K310" i="3"/>
  <c r="A307" i="14"/>
  <c r="B307" i="2"/>
  <c r="B307" i="3"/>
  <c r="L307" i="14"/>
  <c r="K307" i="14"/>
  <c r="B307" i="1"/>
  <c r="B307" i="5"/>
  <c r="M307" i="14"/>
  <c r="G322" i="3"/>
  <c r="I322" i="3"/>
  <c r="H322" i="3"/>
  <c r="K322" i="3"/>
  <c r="G318" i="5"/>
  <c r="I318" i="5"/>
  <c r="K318" i="5"/>
  <c r="H318" i="5"/>
  <c r="I273" i="1"/>
  <c r="G273" i="1"/>
  <c r="H273" i="1"/>
  <c r="K273" i="1"/>
  <c r="G209" i="5"/>
  <c r="I209" i="5"/>
  <c r="H209" i="5"/>
  <c r="K209" i="5"/>
  <c r="H313" i="1"/>
  <c r="K313" i="1"/>
  <c r="G313" i="1"/>
  <c r="I313" i="1"/>
  <c r="H296" i="5"/>
  <c r="K296" i="5"/>
  <c r="I296" i="5"/>
  <c r="G296" i="5"/>
  <c r="K249" i="2"/>
  <c r="H249" i="2"/>
  <c r="I249" i="2"/>
  <c r="G249" i="2"/>
  <c r="G217" i="3"/>
  <c r="I217" i="3"/>
  <c r="H217" i="3"/>
  <c r="K217" i="3"/>
  <c r="H241" i="1"/>
  <c r="I241" i="1"/>
  <c r="K241" i="1"/>
  <c r="G241" i="1"/>
  <c r="G270" i="1"/>
  <c r="I270" i="1"/>
  <c r="K270" i="1"/>
  <c r="H270" i="1"/>
  <c r="K249" i="3"/>
  <c r="G249" i="3"/>
  <c r="H249" i="3"/>
  <c r="I249" i="3"/>
  <c r="C265" i="2"/>
  <c r="C265" i="1"/>
  <c r="C265" i="5"/>
  <c r="C265" i="3"/>
  <c r="K319" i="1"/>
  <c r="G319" i="1"/>
  <c r="H319" i="1"/>
  <c r="I319" i="1"/>
  <c r="C217" i="1"/>
  <c r="C217" i="3"/>
  <c r="C217" i="2"/>
  <c r="C217" i="5"/>
  <c r="H304" i="1"/>
  <c r="G304" i="1"/>
  <c r="I304" i="1"/>
  <c r="K304" i="1"/>
  <c r="K281" i="3"/>
  <c r="G281" i="3"/>
  <c r="I281" i="3"/>
  <c r="H281" i="3"/>
  <c r="I233" i="5"/>
  <c r="G233" i="5"/>
  <c r="H233" i="5"/>
  <c r="K233" i="5"/>
  <c r="D283" i="14"/>
  <c r="M258" i="14"/>
  <c r="L258" i="14"/>
  <c r="B258" i="5"/>
  <c r="B258" i="1"/>
  <c r="A258" i="14"/>
  <c r="B258" i="2"/>
  <c r="B258" i="3"/>
  <c r="K258" i="14"/>
  <c r="A303" i="14"/>
  <c r="B303" i="1"/>
  <c r="B303" i="5"/>
  <c r="M303" i="14"/>
  <c r="B303" i="3"/>
  <c r="L303" i="14"/>
  <c r="K303" i="14"/>
  <c r="B303" i="2"/>
  <c r="H225" i="5"/>
  <c r="I225" i="5"/>
  <c r="G225" i="5"/>
  <c r="K225" i="5"/>
  <c r="G312" i="2"/>
  <c r="I312" i="2"/>
  <c r="H312" i="2"/>
  <c r="K312" i="2"/>
  <c r="K310" i="5"/>
  <c r="G310" i="5"/>
  <c r="H310" i="5"/>
  <c r="I310" i="5"/>
  <c r="K282" i="1"/>
  <c r="H282" i="1"/>
  <c r="I282" i="1"/>
  <c r="G282" i="1"/>
  <c r="H286" i="5"/>
  <c r="I286" i="5"/>
  <c r="K286" i="5"/>
  <c r="G286" i="5"/>
  <c r="C273" i="2"/>
  <c r="C273" i="1"/>
  <c r="C273" i="3"/>
  <c r="C273" i="5"/>
  <c r="H209" i="2"/>
  <c r="I209" i="2"/>
  <c r="G209" i="2"/>
  <c r="K209" i="2"/>
  <c r="C296" i="1"/>
  <c r="C296" i="3"/>
  <c r="C296" i="2"/>
  <c r="C296" i="5"/>
  <c r="I305" i="3"/>
  <c r="K305" i="3"/>
  <c r="H305" i="3"/>
  <c r="G305" i="3"/>
  <c r="D320" i="14"/>
  <c r="A295" i="14"/>
  <c r="B295" i="2"/>
  <c r="B295" i="3"/>
  <c r="B295" i="5"/>
  <c r="M295" i="14"/>
  <c r="L295" i="14"/>
  <c r="K295" i="14"/>
  <c r="B295" i="1"/>
  <c r="K249" i="1"/>
  <c r="G249" i="1"/>
  <c r="H249" i="1"/>
  <c r="I249" i="1"/>
  <c r="G289" i="3"/>
  <c r="H289" i="3"/>
  <c r="K289" i="3"/>
  <c r="I289" i="3"/>
  <c r="L314" i="14"/>
  <c r="M314" i="14"/>
  <c r="A314" i="14"/>
  <c r="B314" i="2"/>
  <c r="B314" i="1"/>
  <c r="K314" i="14"/>
  <c r="B314" i="5"/>
  <c r="B314" i="3"/>
  <c r="I241" i="2"/>
  <c r="G241" i="2"/>
  <c r="H241" i="2"/>
  <c r="K241" i="2"/>
  <c r="I322" i="5"/>
  <c r="K322" i="5"/>
  <c r="G322" i="5"/>
  <c r="H322" i="5"/>
  <c r="H273" i="2"/>
  <c r="K273" i="2"/>
  <c r="G273" i="2"/>
  <c r="I273" i="2"/>
  <c r="D259" i="14"/>
  <c r="L234" i="14"/>
  <c r="A234" i="14"/>
  <c r="K234" i="14"/>
  <c r="B234" i="1"/>
  <c r="B234" i="2"/>
  <c r="B234" i="3"/>
  <c r="B234" i="5"/>
  <c r="M234" i="14"/>
  <c r="K296" i="3"/>
  <c r="H296" i="3"/>
  <c r="G296" i="3"/>
  <c r="I296" i="3"/>
  <c r="H241" i="5"/>
  <c r="I241" i="5"/>
  <c r="K241" i="5"/>
  <c r="G241" i="5"/>
  <c r="K304" i="2"/>
  <c r="G304" i="2"/>
  <c r="H304" i="2"/>
  <c r="I304" i="2"/>
  <c r="H281" i="2"/>
  <c r="G281" i="2"/>
  <c r="I281" i="2"/>
  <c r="K281" i="2"/>
  <c r="G233" i="3"/>
  <c r="I233" i="3"/>
  <c r="K233" i="3"/>
  <c r="H233" i="3"/>
  <c r="C278" i="2"/>
  <c r="C278" i="1"/>
  <c r="C278" i="3"/>
  <c r="C278" i="5"/>
  <c r="G225" i="2"/>
  <c r="K225" i="2"/>
  <c r="I225" i="2"/>
  <c r="H225" i="2"/>
  <c r="G312" i="1"/>
  <c r="K312" i="1"/>
  <c r="H312" i="1"/>
  <c r="I312" i="1"/>
  <c r="G310" i="1"/>
  <c r="K310" i="1"/>
  <c r="I310" i="1"/>
  <c r="H310" i="1"/>
  <c r="G282" i="2"/>
  <c r="H282" i="2"/>
  <c r="I282" i="2"/>
  <c r="K282" i="2"/>
  <c r="C286" i="3"/>
  <c r="C286" i="2"/>
  <c r="C286" i="1"/>
  <c r="C286" i="5"/>
  <c r="K318" i="3"/>
  <c r="H318" i="3"/>
  <c r="G318" i="3"/>
  <c r="I318" i="3"/>
  <c r="I273" i="5"/>
  <c r="K273" i="5"/>
  <c r="G273" i="5"/>
  <c r="H273" i="5"/>
  <c r="C209" i="2"/>
  <c r="C209" i="1"/>
  <c r="C209" i="3"/>
  <c r="C209" i="5"/>
  <c r="H296" i="2"/>
  <c r="I296" i="2"/>
  <c r="K296" i="2"/>
  <c r="G296" i="2"/>
  <c r="C319" i="5"/>
  <c r="C319" i="1"/>
  <c r="C319" i="2"/>
  <c r="C319" i="3"/>
  <c r="K289" i="5"/>
  <c r="G289" i="5"/>
  <c r="H289" i="5"/>
  <c r="I289" i="5"/>
  <c r="G241" i="3"/>
  <c r="K241" i="3"/>
  <c r="H241" i="3"/>
  <c r="I241" i="3"/>
  <c r="D275" i="14"/>
  <c r="B250" i="3"/>
  <c r="K250" i="14"/>
  <c r="M250" i="14"/>
  <c r="A250" i="14"/>
  <c r="B250" i="2"/>
  <c r="B250" i="1"/>
  <c r="B250" i="5"/>
  <c r="L250" i="14"/>
  <c r="I286" i="2"/>
  <c r="H286" i="2"/>
  <c r="G286" i="2"/>
  <c r="K286" i="2"/>
  <c r="C313" i="2"/>
  <c r="C313" i="1"/>
  <c r="C313" i="3"/>
  <c r="C313" i="5"/>
  <c r="C304" i="1"/>
  <c r="C304" i="3"/>
  <c r="C304" i="2"/>
  <c r="C304" i="5"/>
  <c r="G281" i="5"/>
  <c r="H281" i="5"/>
  <c r="I281" i="5"/>
  <c r="K281" i="5"/>
  <c r="I233" i="2"/>
  <c r="G233" i="2"/>
  <c r="K233" i="2"/>
  <c r="H233" i="2"/>
  <c r="H225" i="1"/>
  <c r="I225" i="1"/>
  <c r="K225" i="1"/>
  <c r="G225" i="1"/>
  <c r="C312" i="2"/>
  <c r="C312" i="1"/>
  <c r="C312" i="5"/>
  <c r="C312" i="3"/>
  <c r="C310" i="5"/>
  <c r="C310" i="3"/>
  <c r="C310" i="1"/>
  <c r="C310" i="2"/>
  <c r="C282" i="3"/>
  <c r="C282" i="5"/>
  <c r="C282" i="1"/>
  <c r="C282" i="2"/>
  <c r="H286" i="1"/>
  <c r="I286" i="1"/>
  <c r="K286" i="1"/>
  <c r="G286" i="1"/>
  <c r="G318" i="1"/>
  <c r="H318" i="1"/>
  <c r="I318" i="1"/>
  <c r="K318" i="1"/>
  <c r="I209" i="1"/>
  <c r="G209" i="1"/>
  <c r="K209" i="1"/>
  <c r="H209" i="1"/>
  <c r="H313" i="5"/>
  <c r="I313" i="5"/>
  <c r="K313" i="5"/>
  <c r="G313" i="5"/>
  <c r="H296" i="1"/>
  <c r="K296" i="1"/>
  <c r="G296" i="1"/>
  <c r="I296" i="1"/>
  <c r="G305" i="5"/>
  <c r="H305" i="5"/>
  <c r="K305" i="5"/>
  <c r="I305" i="5"/>
  <c r="K265" i="3"/>
  <c r="I265" i="3"/>
  <c r="H265" i="3"/>
  <c r="G265" i="3"/>
  <c r="D315" i="14"/>
  <c r="K290" i="14"/>
  <c r="B290" i="1"/>
  <c r="B290" i="2"/>
  <c r="B290" i="3"/>
  <c r="L290" i="14"/>
  <c r="B290" i="5"/>
  <c r="M290" i="14"/>
  <c r="A290" i="14"/>
  <c r="H319" i="5"/>
  <c r="G319" i="5"/>
  <c r="K319" i="5"/>
  <c r="I319" i="5"/>
  <c r="G289" i="2"/>
  <c r="I289" i="2"/>
  <c r="H289" i="2"/>
  <c r="K289" i="2"/>
  <c r="D291" i="14"/>
  <c r="B266" i="3"/>
  <c r="M266" i="14"/>
  <c r="B266" i="2"/>
  <c r="B266" i="5"/>
  <c r="L266" i="14"/>
  <c r="A266" i="14"/>
  <c r="B266" i="1"/>
  <c r="K266" i="14"/>
  <c r="G278" i="2"/>
  <c r="K278" i="2"/>
  <c r="H278" i="2"/>
  <c r="I278" i="2"/>
  <c r="C225" i="5"/>
  <c r="C225" i="1"/>
  <c r="C225" i="3"/>
  <c r="C225" i="2"/>
  <c r="I282" i="5"/>
  <c r="K282" i="5"/>
  <c r="G282" i="5"/>
  <c r="H282" i="5"/>
  <c r="I281" i="1"/>
  <c r="K281" i="1"/>
  <c r="G281" i="1"/>
  <c r="H281" i="1"/>
  <c r="H233" i="1"/>
  <c r="G233" i="1"/>
  <c r="I233" i="1"/>
  <c r="K233" i="1"/>
  <c r="G278" i="3"/>
  <c r="I278" i="3"/>
  <c r="H278" i="3"/>
  <c r="K278" i="3"/>
  <c r="H312" i="5"/>
  <c r="G312" i="5"/>
  <c r="K312" i="5"/>
  <c r="I312" i="5"/>
  <c r="G282" i="3"/>
  <c r="H282" i="3"/>
  <c r="K282" i="3"/>
  <c r="I282" i="3"/>
  <c r="I322" i="2"/>
  <c r="K322" i="2"/>
  <c r="H322" i="2"/>
  <c r="G322" i="2"/>
  <c r="H286" i="3"/>
  <c r="I286" i="3"/>
  <c r="K286" i="3"/>
  <c r="G286" i="3"/>
  <c r="G318" i="2"/>
  <c r="I318" i="2"/>
  <c r="K318" i="2"/>
  <c r="H318" i="2"/>
  <c r="B321" i="1"/>
  <c r="B321" i="3"/>
  <c r="M321" i="14"/>
  <c r="L321" i="14"/>
  <c r="K321" i="14"/>
  <c r="B321" i="5"/>
  <c r="A321" i="14"/>
  <c r="B321" i="2"/>
  <c r="I305" i="2"/>
  <c r="H305" i="2"/>
  <c r="K305" i="2"/>
  <c r="G305" i="2"/>
  <c r="G270" i="5"/>
  <c r="H270" i="5"/>
  <c r="I270" i="5"/>
  <c r="K270" i="5"/>
  <c r="I265" i="5"/>
  <c r="K265" i="5"/>
  <c r="G265" i="5"/>
  <c r="H265" i="5"/>
  <c r="G319" i="2"/>
  <c r="H319" i="2"/>
  <c r="I319" i="2"/>
  <c r="K319" i="2"/>
  <c r="G217" i="5"/>
  <c r="I217" i="5"/>
  <c r="K217" i="5"/>
  <c r="H217" i="5"/>
  <c r="D267" i="14"/>
  <c r="K242" i="14"/>
  <c r="A242" i="14"/>
  <c r="B242" i="1"/>
  <c r="B242" i="2"/>
  <c r="M242" i="14"/>
  <c r="B242" i="5"/>
  <c r="B242" i="3"/>
  <c r="L242" i="14"/>
  <c r="G289" i="1"/>
  <c r="H289" i="1"/>
  <c r="I289" i="1"/>
  <c r="K289" i="1"/>
  <c r="H322" i="1"/>
  <c r="I322" i="1"/>
  <c r="G322" i="1"/>
  <c r="K322" i="1"/>
  <c r="A311" i="14"/>
  <c r="B311" i="2"/>
  <c r="B311" i="3"/>
  <c r="K311" i="14"/>
  <c r="B311" i="1"/>
  <c r="B311" i="5"/>
  <c r="M311" i="14"/>
  <c r="L311" i="14"/>
  <c r="C318" i="5"/>
  <c r="C318" i="1"/>
  <c r="C318" i="2"/>
  <c r="C318" i="3"/>
  <c r="I313" i="3"/>
  <c r="H313" i="3"/>
  <c r="G313" i="3"/>
  <c r="K313" i="3"/>
  <c r="C305" i="1"/>
  <c r="C305" i="2"/>
  <c r="C305" i="3"/>
  <c r="C305" i="5"/>
  <c r="K270" i="3"/>
  <c r="H270" i="3"/>
  <c r="G270" i="3"/>
  <c r="I270" i="3"/>
  <c r="H265" i="2"/>
  <c r="G265" i="2"/>
  <c r="I265" i="2"/>
  <c r="K265" i="2"/>
  <c r="I217" i="2"/>
  <c r="H217" i="2"/>
  <c r="G217" i="2"/>
  <c r="K217" i="2"/>
  <c r="C289" i="1"/>
  <c r="C289" i="2"/>
  <c r="C289" i="3"/>
  <c r="C289" i="5"/>
  <c r="K304" i="3"/>
  <c r="G304" i="3"/>
  <c r="H304" i="3"/>
  <c r="I304" i="3"/>
  <c r="I278" i="5"/>
  <c r="H278" i="5"/>
  <c r="K278" i="5"/>
  <c r="G278" i="5"/>
  <c r="G312" i="3"/>
  <c r="K312" i="3"/>
  <c r="I312" i="3"/>
  <c r="H312" i="3"/>
  <c r="G310" i="2"/>
  <c r="H310" i="2"/>
  <c r="I310" i="2"/>
  <c r="K310" i="2"/>
  <c r="C322" i="5"/>
  <c r="C322" i="2"/>
  <c r="C322" i="1"/>
  <c r="C322" i="3"/>
  <c r="I273" i="3"/>
  <c r="H273" i="3"/>
  <c r="G273" i="3"/>
  <c r="K273" i="3"/>
  <c r="D323" i="14"/>
  <c r="K298" i="14"/>
  <c r="M298" i="14"/>
  <c r="A298" i="14"/>
  <c r="B298" i="1"/>
  <c r="B298" i="2"/>
  <c r="B298" i="3"/>
  <c r="L298" i="14"/>
  <c r="B298" i="5"/>
  <c r="H313" i="2"/>
  <c r="I313" i="2"/>
  <c r="K313" i="2"/>
  <c r="G313" i="2"/>
  <c r="H305" i="1"/>
  <c r="G305" i="1"/>
  <c r="I305" i="1"/>
  <c r="K305" i="1"/>
  <c r="G270" i="2"/>
  <c r="H270" i="2"/>
  <c r="K270" i="2"/>
  <c r="I270" i="2"/>
  <c r="K249" i="5"/>
  <c r="I249" i="5"/>
  <c r="H249" i="5"/>
  <c r="G249" i="5"/>
  <c r="D299" i="14"/>
  <c r="M274" i="14"/>
  <c r="K274" i="14"/>
  <c r="B274" i="5"/>
  <c r="L274" i="14"/>
  <c r="A274" i="14"/>
  <c r="B274" i="2"/>
  <c r="B274" i="1"/>
  <c r="B274" i="3"/>
  <c r="K265" i="1"/>
  <c r="H265" i="1"/>
  <c r="G265" i="1"/>
  <c r="I265" i="1"/>
  <c r="G319" i="3"/>
  <c r="K319" i="3"/>
  <c r="H319" i="3"/>
  <c r="I319" i="3"/>
  <c r="G217" i="1"/>
  <c r="K217" i="1"/>
  <c r="H217" i="1"/>
  <c r="I217" i="1"/>
  <c r="C241" i="2"/>
  <c r="C241" i="1"/>
  <c r="C241" i="5"/>
  <c r="C241" i="3"/>
  <c r="H202" i="1"/>
  <c r="I202" i="1"/>
  <c r="K202" i="1"/>
  <c r="G202" i="1"/>
  <c r="G202" i="5"/>
  <c r="H202" i="5"/>
  <c r="I202" i="5"/>
  <c r="K202" i="5"/>
  <c r="K202" i="2"/>
  <c r="G202" i="2"/>
  <c r="H202" i="2"/>
  <c r="I202" i="2"/>
  <c r="C202" i="5"/>
  <c r="C202" i="1"/>
  <c r="C202" i="3"/>
  <c r="C202" i="2"/>
  <c r="G202" i="3"/>
  <c r="H202" i="3"/>
  <c r="I202" i="3"/>
  <c r="K202" i="3"/>
  <c r="B227" i="2"/>
  <c r="B227" i="3"/>
  <c r="B227" i="1"/>
  <c r="B227" i="5"/>
  <c r="M227" i="14"/>
  <c r="L227" i="14"/>
  <c r="A227" i="14"/>
  <c r="K227" i="14"/>
  <c r="C155" i="2"/>
  <c r="C155" i="3"/>
  <c r="C155" i="5"/>
  <c r="C155" i="1"/>
  <c r="C156" i="5"/>
  <c r="C156" i="1"/>
  <c r="C156" i="2"/>
  <c r="C156" i="3"/>
  <c r="F28" i="5"/>
  <c r="F34" i="5"/>
  <c r="F35" i="5"/>
  <c r="F36" i="5"/>
  <c r="F25" i="3"/>
  <c r="F42" i="5"/>
  <c r="F32" i="3"/>
  <c r="F43" i="5"/>
  <c r="F33" i="3"/>
  <c r="F26" i="5"/>
  <c r="F44" i="5"/>
  <c r="F40" i="3"/>
  <c r="F27" i="5"/>
  <c r="F25" i="5"/>
  <c r="F33" i="5"/>
  <c r="F41" i="5"/>
  <c r="F30" i="3"/>
  <c r="F38" i="3"/>
  <c r="F46" i="3"/>
  <c r="F27" i="2"/>
  <c r="F35" i="2"/>
  <c r="F43" i="2"/>
  <c r="F32" i="1"/>
  <c r="F40" i="1"/>
  <c r="F31" i="3"/>
  <c r="F39" i="3"/>
  <c r="F47" i="3"/>
  <c r="F28" i="2"/>
  <c r="F36" i="2"/>
  <c r="F44" i="2"/>
  <c r="F25" i="1"/>
  <c r="F33" i="1"/>
  <c r="F41" i="1"/>
  <c r="F29" i="2"/>
  <c r="F37" i="2"/>
  <c r="F45" i="2"/>
  <c r="F26" i="1"/>
  <c r="F34" i="1"/>
  <c r="F42" i="1"/>
  <c r="F41" i="3"/>
  <c r="F30" i="2"/>
  <c r="F38" i="2"/>
  <c r="F46" i="2"/>
  <c r="F27" i="1"/>
  <c r="F35" i="1"/>
  <c r="F43" i="1"/>
  <c r="F29" i="5"/>
  <c r="F26" i="3"/>
  <c r="F34" i="3"/>
  <c r="F42" i="3"/>
  <c r="F31" i="2"/>
  <c r="F39" i="2"/>
  <c r="F47" i="2"/>
  <c r="F28" i="1"/>
  <c r="F36" i="1"/>
  <c r="F44" i="1"/>
  <c r="F38" i="5"/>
  <c r="F27" i="3"/>
  <c r="F35" i="3"/>
  <c r="F43" i="3"/>
  <c r="F32" i="2"/>
  <c r="F40" i="2"/>
  <c r="F29" i="1"/>
  <c r="F37" i="1"/>
  <c r="F45" i="1"/>
  <c r="F45" i="5"/>
  <c r="F31" i="5"/>
  <c r="F39" i="5"/>
  <c r="F47" i="5"/>
  <c r="F28" i="3"/>
  <c r="F36" i="3"/>
  <c r="F44" i="3"/>
  <c r="F25" i="2"/>
  <c r="F33" i="2"/>
  <c r="F41" i="2"/>
  <c r="F30" i="1"/>
  <c r="F38" i="1"/>
  <c r="F46" i="1"/>
  <c r="F37" i="5"/>
  <c r="F30" i="5"/>
  <c r="F46" i="5"/>
  <c r="F32" i="5"/>
  <c r="F40" i="5"/>
  <c r="F29" i="3"/>
  <c r="F37" i="3"/>
  <c r="F45" i="3"/>
  <c r="F26" i="2"/>
  <c r="F34" i="2"/>
  <c r="F42" i="2"/>
  <c r="F31" i="1"/>
  <c r="F39" i="1"/>
  <c r="C139" i="2"/>
  <c r="C139" i="3"/>
  <c r="C139" i="1"/>
  <c r="C139" i="5"/>
  <c r="C138" i="5"/>
  <c r="C138" i="1"/>
  <c r="C138" i="3"/>
  <c r="C138" i="2"/>
  <c r="F122" i="5"/>
  <c r="F121" i="5"/>
  <c r="F96" i="5"/>
  <c r="F95" i="5"/>
  <c r="F122" i="3"/>
  <c r="F121" i="3"/>
  <c r="F96" i="3"/>
  <c r="F95" i="3"/>
  <c r="F122" i="2"/>
  <c r="F121" i="2"/>
  <c r="F96" i="2"/>
  <c r="F95" i="2"/>
  <c r="F122" i="1"/>
  <c r="F121" i="1"/>
  <c r="F96" i="1"/>
  <c r="F95" i="1"/>
  <c r="F15" i="1"/>
  <c r="F14" i="1"/>
  <c r="F13" i="1"/>
  <c r="F12" i="1"/>
  <c r="F11" i="1"/>
  <c r="F10" i="1"/>
  <c r="F9" i="1"/>
  <c r="F15" i="2"/>
  <c r="F14" i="2"/>
  <c r="F13" i="2"/>
  <c r="F12" i="2"/>
  <c r="F11" i="2"/>
  <c r="F10" i="2"/>
  <c r="F9" i="2"/>
  <c r="F15" i="3"/>
  <c r="F14" i="3"/>
  <c r="F13" i="3"/>
  <c r="F12" i="3"/>
  <c r="F11" i="3"/>
  <c r="F10" i="3"/>
  <c r="F9" i="3"/>
  <c r="F15" i="5"/>
  <c r="F14" i="5"/>
  <c r="F13" i="5"/>
  <c r="F12" i="5"/>
  <c r="F11" i="5"/>
  <c r="F10" i="5"/>
  <c r="F9" i="5"/>
  <c r="L84" i="2"/>
  <c r="L87" i="2"/>
  <c r="J88" i="2"/>
  <c r="J89" i="2"/>
  <c r="J91" i="2"/>
  <c r="J81" i="3"/>
  <c r="L89" i="3"/>
  <c r="J90" i="3"/>
  <c r="J91" i="3"/>
  <c r="L80" i="1"/>
  <c r="L81" i="1"/>
  <c r="J83" i="1"/>
  <c r="L91" i="1"/>
  <c r="L81" i="5"/>
  <c r="J83" i="5"/>
  <c r="J87" i="5"/>
  <c r="L91" i="5"/>
  <c r="L52" i="2"/>
  <c r="J52" i="2"/>
  <c r="H301" i="2" l="1"/>
  <c r="I301" i="2"/>
  <c r="G301" i="2"/>
  <c r="K301" i="2"/>
  <c r="I301" i="1"/>
  <c r="G301" i="1"/>
  <c r="K301" i="1"/>
  <c r="H301" i="1"/>
  <c r="C301" i="1"/>
  <c r="C301" i="5"/>
  <c r="C301" i="2"/>
  <c r="C301" i="3"/>
  <c r="G301" i="3"/>
  <c r="H301" i="3"/>
  <c r="I301" i="3"/>
  <c r="K301" i="3"/>
  <c r="B326" i="2"/>
  <c r="B326" i="1"/>
  <c r="B326" i="5"/>
  <c r="K326" i="14"/>
  <c r="M326" i="14"/>
  <c r="L326" i="14"/>
  <c r="A326" i="14"/>
  <c r="B326" i="3"/>
  <c r="K301" i="5"/>
  <c r="H301" i="5"/>
  <c r="G301" i="5"/>
  <c r="I301" i="5"/>
  <c r="K274" i="5"/>
  <c r="I274" i="5"/>
  <c r="H274" i="5"/>
  <c r="G274" i="5"/>
  <c r="G274" i="1"/>
  <c r="H274" i="1"/>
  <c r="I274" i="1"/>
  <c r="K274" i="1"/>
  <c r="K298" i="5"/>
  <c r="G298" i="5"/>
  <c r="H298" i="5"/>
  <c r="I298" i="5"/>
  <c r="A323" i="14"/>
  <c r="B323" i="2"/>
  <c r="B323" i="1"/>
  <c r="K323" i="14"/>
  <c r="B323" i="3"/>
  <c r="B323" i="5"/>
  <c r="M323" i="14"/>
  <c r="L323" i="14"/>
  <c r="C311" i="1"/>
  <c r="C311" i="2"/>
  <c r="C311" i="3"/>
  <c r="C311" i="5"/>
  <c r="G321" i="5"/>
  <c r="H321" i="5"/>
  <c r="I321" i="5"/>
  <c r="K321" i="5"/>
  <c r="K290" i="2"/>
  <c r="G290" i="2"/>
  <c r="H290" i="2"/>
  <c r="I290" i="2"/>
  <c r="H234" i="2"/>
  <c r="I234" i="2"/>
  <c r="K234" i="2"/>
  <c r="G234" i="2"/>
  <c r="G303" i="5"/>
  <c r="I303" i="5"/>
  <c r="H303" i="5"/>
  <c r="K303" i="5"/>
  <c r="G258" i="5"/>
  <c r="H258" i="5"/>
  <c r="I258" i="5"/>
  <c r="K258" i="5"/>
  <c r="G306" i="2"/>
  <c r="K306" i="2"/>
  <c r="H306" i="2"/>
  <c r="I306" i="2"/>
  <c r="G242" i="3"/>
  <c r="I242" i="3"/>
  <c r="H242" i="3"/>
  <c r="K242" i="3"/>
  <c r="G274" i="2"/>
  <c r="H274" i="2"/>
  <c r="I274" i="2"/>
  <c r="K274" i="2"/>
  <c r="D292" i="14"/>
  <c r="A267" i="14"/>
  <c r="B267" i="1"/>
  <c r="B267" i="2"/>
  <c r="B267" i="3"/>
  <c r="K267" i="14"/>
  <c r="B267" i="5"/>
  <c r="M267" i="14"/>
  <c r="L267" i="14"/>
  <c r="G266" i="3"/>
  <c r="H266" i="3"/>
  <c r="I266" i="3"/>
  <c r="K266" i="3"/>
  <c r="H290" i="1"/>
  <c r="I290" i="1"/>
  <c r="G290" i="1"/>
  <c r="K290" i="1"/>
  <c r="I234" i="1"/>
  <c r="G234" i="1"/>
  <c r="H234" i="1"/>
  <c r="K234" i="1"/>
  <c r="K314" i="1"/>
  <c r="G314" i="1"/>
  <c r="I314" i="1"/>
  <c r="H314" i="1"/>
  <c r="K303" i="1"/>
  <c r="I303" i="1"/>
  <c r="H303" i="1"/>
  <c r="G303" i="1"/>
  <c r="G307" i="3"/>
  <c r="H307" i="3"/>
  <c r="I307" i="3"/>
  <c r="K307" i="3"/>
  <c r="K306" i="1"/>
  <c r="G306" i="1"/>
  <c r="H306" i="1"/>
  <c r="I306" i="1"/>
  <c r="G298" i="2"/>
  <c r="H298" i="2"/>
  <c r="I298" i="2"/>
  <c r="K298" i="2"/>
  <c r="K311" i="5"/>
  <c r="G311" i="5"/>
  <c r="H311" i="5"/>
  <c r="I311" i="5"/>
  <c r="K242" i="5"/>
  <c r="I242" i="5"/>
  <c r="G242" i="5"/>
  <c r="H242" i="5"/>
  <c r="I266" i="1"/>
  <c r="K266" i="1"/>
  <c r="H266" i="1"/>
  <c r="G266" i="1"/>
  <c r="C290" i="2"/>
  <c r="C290" i="3"/>
  <c r="C290" i="5"/>
  <c r="C290" i="1"/>
  <c r="A315" i="14"/>
  <c r="B315" i="2"/>
  <c r="B315" i="1"/>
  <c r="B315" i="3"/>
  <c r="L315" i="14"/>
  <c r="K315" i="14"/>
  <c r="B315" i="5"/>
  <c r="M315" i="14"/>
  <c r="G250" i="3"/>
  <c r="I250" i="3"/>
  <c r="H250" i="3"/>
  <c r="K250" i="3"/>
  <c r="C314" i="5"/>
  <c r="C314" i="3"/>
  <c r="C314" i="1"/>
  <c r="C314" i="2"/>
  <c r="K295" i="3"/>
  <c r="G295" i="3"/>
  <c r="H295" i="3"/>
  <c r="I295" i="3"/>
  <c r="G303" i="2"/>
  <c r="K303" i="2"/>
  <c r="I303" i="2"/>
  <c r="H303" i="2"/>
  <c r="D308" i="14"/>
  <c r="A283" i="14"/>
  <c r="B283" i="2"/>
  <c r="B283" i="3"/>
  <c r="B283" i="5"/>
  <c r="B283" i="1"/>
  <c r="M283" i="14"/>
  <c r="L283" i="14"/>
  <c r="K283" i="14"/>
  <c r="C307" i="2"/>
  <c r="C307" i="1"/>
  <c r="C307" i="3"/>
  <c r="C307" i="5"/>
  <c r="C274" i="3"/>
  <c r="C274" i="1"/>
  <c r="C274" i="2"/>
  <c r="C274" i="5"/>
  <c r="G314" i="2"/>
  <c r="H314" i="2"/>
  <c r="I314" i="2"/>
  <c r="K314" i="2"/>
  <c r="K295" i="5"/>
  <c r="G295" i="5"/>
  <c r="I295" i="5"/>
  <c r="H295" i="5"/>
  <c r="C306" i="2"/>
  <c r="C306" i="1"/>
  <c r="C306" i="3"/>
  <c r="C306" i="5"/>
  <c r="K311" i="1"/>
  <c r="I311" i="1"/>
  <c r="H311" i="1"/>
  <c r="G311" i="1"/>
  <c r="G321" i="3"/>
  <c r="I321" i="3"/>
  <c r="K321" i="3"/>
  <c r="H321" i="3"/>
  <c r="C266" i="3"/>
  <c r="C266" i="1"/>
  <c r="C266" i="2"/>
  <c r="C266" i="5"/>
  <c r="D300" i="14"/>
  <c r="B275" i="1"/>
  <c r="B275" i="2"/>
  <c r="A275" i="14"/>
  <c r="B275" i="3"/>
  <c r="M275" i="14"/>
  <c r="L275" i="14"/>
  <c r="B275" i="5"/>
  <c r="K275" i="14"/>
  <c r="I295" i="2"/>
  <c r="K295" i="2"/>
  <c r="H295" i="2"/>
  <c r="G295" i="2"/>
  <c r="G258" i="3"/>
  <c r="I258" i="3"/>
  <c r="H258" i="3"/>
  <c r="K258" i="3"/>
  <c r="G306" i="5"/>
  <c r="H306" i="5"/>
  <c r="K306" i="5"/>
  <c r="I306" i="5"/>
  <c r="H298" i="3"/>
  <c r="I298" i="3"/>
  <c r="K298" i="3"/>
  <c r="G298" i="3"/>
  <c r="C303" i="2"/>
  <c r="C303" i="1"/>
  <c r="C303" i="3"/>
  <c r="C303" i="5"/>
  <c r="C298" i="5"/>
  <c r="C298" i="1"/>
  <c r="C298" i="2"/>
  <c r="C298" i="3"/>
  <c r="I242" i="2"/>
  <c r="K242" i="2"/>
  <c r="G242" i="2"/>
  <c r="H242" i="2"/>
  <c r="H321" i="1"/>
  <c r="G321" i="1"/>
  <c r="I321" i="1"/>
  <c r="K321" i="1"/>
  <c r="I290" i="5"/>
  <c r="K290" i="5"/>
  <c r="H290" i="5"/>
  <c r="G290" i="5"/>
  <c r="G250" i="5"/>
  <c r="H250" i="5"/>
  <c r="I250" i="5"/>
  <c r="K250" i="5"/>
  <c r="D284" i="14"/>
  <c r="A259" i="14"/>
  <c r="B259" i="1"/>
  <c r="B259" i="3"/>
  <c r="B259" i="2"/>
  <c r="B259" i="5"/>
  <c r="M259" i="14"/>
  <c r="K259" i="14"/>
  <c r="L259" i="14"/>
  <c r="C295" i="1"/>
  <c r="C295" i="2"/>
  <c r="C295" i="3"/>
  <c r="C295" i="5"/>
  <c r="K258" i="2"/>
  <c r="I258" i="2"/>
  <c r="G258" i="2"/>
  <c r="H258" i="2"/>
  <c r="H307" i="5"/>
  <c r="G307" i="5"/>
  <c r="I307" i="5"/>
  <c r="K307" i="5"/>
  <c r="D316" i="14"/>
  <c r="A291" i="14"/>
  <c r="B291" i="2"/>
  <c r="M291" i="14"/>
  <c r="B291" i="3"/>
  <c r="B291" i="1"/>
  <c r="K291" i="14"/>
  <c r="B291" i="5"/>
  <c r="L291" i="14"/>
  <c r="G298" i="1"/>
  <c r="H298" i="1"/>
  <c r="K298" i="1"/>
  <c r="I298" i="1"/>
  <c r="H311" i="3"/>
  <c r="I311" i="3"/>
  <c r="K311" i="3"/>
  <c r="G311" i="3"/>
  <c r="G242" i="1"/>
  <c r="K242" i="1"/>
  <c r="H242" i="1"/>
  <c r="I242" i="1"/>
  <c r="H321" i="2"/>
  <c r="K321" i="2"/>
  <c r="G321" i="2"/>
  <c r="I321" i="2"/>
  <c r="G266" i="5"/>
  <c r="K266" i="5"/>
  <c r="H266" i="5"/>
  <c r="I266" i="5"/>
  <c r="I250" i="1"/>
  <c r="H250" i="1"/>
  <c r="K250" i="1"/>
  <c r="G250" i="1"/>
  <c r="G234" i="5"/>
  <c r="H234" i="5"/>
  <c r="I234" i="5"/>
  <c r="K234" i="5"/>
  <c r="G314" i="3"/>
  <c r="I314" i="3"/>
  <c r="K314" i="3"/>
  <c r="H314" i="3"/>
  <c r="K295" i="1"/>
  <c r="I295" i="1"/>
  <c r="H295" i="1"/>
  <c r="G295" i="1"/>
  <c r="A320" i="14"/>
  <c r="B320" i="1"/>
  <c r="B320" i="2"/>
  <c r="M320" i="14"/>
  <c r="B320" i="5"/>
  <c r="L320" i="14"/>
  <c r="K320" i="14"/>
  <c r="B320" i="3"/>
  <c r="H303" i="3"/>
  <c r="I303" i="3"/>
  <c r="K303" i="3"/>
  <c r="G303" i="3"/>
  <c r="C258" i="3"/>
  <c r="C258" i="1"/>
  <c r="C258" i="2"/>
  <c r="C258" i="5"/>
  <c r="G307" i="1"/>
  <c r="H307" i="1"/>
  <c r="I307" i="1"/>
  <c r="K307" i="1"/>
  <c r="G306" i="3"/>
  <c r="I306" i="3"/>
  <c r="H306" i="3"/>
  <c r="K306" i="3"/>
  <c r="G307" i="2"/>
  <c r="K307" i="2"/>
  <c r="H307" i="2"/>
  <c r="I307" i="2"/>
  <c r="H274" i="3"/>
  <c r="G274" i="3"/>
  <c r="I274" i="3"/>
  <c r="K274" i="3"/>
  <c r="A299" i="14"/>
  <c r="D324" i="14"/>
  <c r="B299" i="2"/>
  <c r="B299" i="1"/>
  <c r="B299" i="3"/>
  <c r="K299" i="14"/>
  <c r="B299" i="5"/>
  <c r="M299" i="14"/>
  <c r="L299" i="14"/>
  <c r="G311" i="2"/>
  <c r="H311" i="2"/>
  <c r="I311" i="2"/>
  <c r="K311" i="2"/>
  <c r="C242" i="5"/>
  <c r="C242" i="2"/>
  <c r="C242" i="1"/>
  <c r="C242" i="3"/>
  <c r="C321" i="1"/>
  <c r="C321" i="3"/>
  <c r="C321" i="2"/>
  <c r="C321" i="5"/>
  <c r="H266" i="2"/>
  <c r="I266" i="2"/>
  <c r="K266" i="2"/>
  <c r="G266" i="2"/>
  <c r="H290" i="3"/>
  <c r="I290" i="3"/>
  <c r="G290" i="3"/>
  <c r="K290" i="3"/>
  <c r="G250" i="2"/>
  <c r="H250" i="2"/>
  <c r="I250" i="2"/>
  <c r="K250" i="2"/>
  <c r="G234" i="3"/>
  <c r="H234" i="3"/>
  <c r="I234" i="3"/>
  <c r="K234" i="3"/>
  <c r="H314" i="5"/>
  <c r="I314" i="5"/>
  <c r="K314" i="5"/>
  <c r="G314" i="5"/>
  <c r="I258" i="1"/>
  <c r="K258" i="1"/>
  <c r="H258" i="1"/>
  <c r="G258" i="1"/>
  <c r="K227" i="1"/>
  <c r="H227" i="1"/>
  <c r="G227" i="1"/>
  <c r="I227" i="1"/>
  <c r="G227" i="3"/>
  <c r="I227" i="3"/>
  <c r="K227" i="3"/>
  <c r="H227" i="3"/>
  <c r="H227" i="2"/>
  <c r="G227" i="2"/>
  <c r="I227" i="2"/>
  <c r="K227" i="2"/>
  <c r="A252" i="14"/>
  <c r="M252" i="14"/>
  <c r="L252" i="14"/>
  <c r="B252" i="3"/>
  <c r="K252" i="14"/>
  <c r="B252" i="1"/>
  <c r="B252" i="2"/>
  <c r="B252" i="5"/>
  <c r="G227" i="5"/>
  <c r="K227" i="5"/>
  <c r="I227" i="5"/>
  <c r="H227" i="5"/>
  <c r="C227" i="3"/>
  <c r="C227" i="1"/>
  <c r="C227" i="2"/>
  <c r="C227" i="5"/>
  <c r="C174" i="2"/>
  <c r="C174" i="1"/>
  <c r="C174" i="3"/>
  <c r="C174" i="5"/>
  <c r="C157" i="2"/>
  <c r="C157" i="3"/>
  <c r="C157" i="1"/>
  <c r="C157" i="5"/>
  <c r="C175" i="1"/>
  <c r="C175" i="2"/>
  <c r="C175" i="5"/>
  <c r="C175" i="3"/>
  <c r="C158" i="1"/>
  <c r="C158" i="2"/>
  <c r="C158" i="5"/>
  <c r="C158" i="3"/>
  <c r="L83" i="5"/>
  <c r="J80" i="5"/>
  <c r="L88" i="1"/>
  <c r="L82" i="2"/>
  <c r="L88" i="5"/>
  <c r="J84" i="2"/>
  <c r="J80" i="1"/>
  <c r="L81" i="3"/>
  <c r="L91" i="3"/>
  <c r="L83" i="1"/>
  <c r="J83" i="3"/>
  <c r="J87" i="1"/>
  <c r="L84" i="3"/>
  <c r="J81" i="2"/>
  <c r="L89" i="2"/>
  <c r="L90" i="5"/>
  <c r="J82" i="5"/>
  <c r="L82" i="5"/>
  <c r="L87" i="5"/>
  <c r="L90" i="1"/>
  <c r="J82" i="1"/>
  <c r="L82" i="1"/>
  <c r="L88" i="3"/>
  <c r="J80" i="3"/>
  <c r="L80" i="3"/>
  <c r="J90" i="1"/>
  <c r="J90" i="5"/>
  <c r="L87" i="1"/>
  <c r="L91" i="2"/>
  <c r="L83" i="2"/>
  <c r="J83" i="2"/>
  <c r="J88" i="3"/>
  <c r="J88" i="5"/>
  <c r="L84" i="5"/>
  <c r="J89" i="1"/>
  <c r="L83" i="3"/>
  <c r="J87" i="3"/>
  <c r="L81" i="2"/>
  <c r="J91" i="5"/>
  <c r="L89" i="5"/>
  <c r="J81" i="5"/>
  <c r="J84" i="1"/>
  <c r="J82" i="3"/>
  <c r="L90" i="3"/>
  <c r="J80" i="2"/>
  <c r="L88" i="2"/>
  <c r="J90" i="2"/>
  <c r="J84" i="5"/>
  <c r="J81" i="1"/>
  <c r="L89" i="1"/>
  <c r="J91" i="1"/>
  <c r="L87" i="3"/>
  <c r="J89" i="3"/>
  <c r="J87" i="2"/>
  <c r="J89" i="5"/>
  <c r="L84" i="1"/>
  <c r="J88" i="1"/>
  <c r="L82" i="3"/>
  <c r="J84" i="3"/>
  <c r="L80" i="2"/>
  <c r="J82" i="2"/>
  <c r="L90" i="2"/>
  <c r="L80" i="5"/>
  <c r="C326" i="1" l="1"/>
  <c r="C326" i="2"/>
  <c r="C326" i="5"/>
  <c r="C326" i="3"/>
  <c r="G326" i="5"/>
  <c r="K326" i="5"/>
  <c r="I326" i="5"/>
  <c r="H326" i="5"/>
  <c r="I326" i="3"/>
  <c r="K326" i="3"/>
  <c r="G326" i="3"/>
  <c r="H326" i="3"/>
  <c r="G326" i="1"/>
  <c r="H326" i="1"/>
  <c r="I326" i="1"/>
  <c r="K326" i="1"/>
  <c r="G326" i="2"/>
  <c r="K326" i="2"/>
  <c r="H326" i="2"/>
  <c r="I326" i="2"/>
  <c r="C299" i="3"/>
  <c r="C299" i="1"/>
  <c r="C299" i="2"/>
  <c r="C299" i="5"/>
  <c r="G299" i="2"/>
  <c r="H299" i="2"/>
  <c r="K299" i="2"/>
  <c r="I299" i="2"/>
  <c r="I320" i="2"/>
  <c r="G320" i="2"/>
  <c r="H320" i="2"/>
  <c r="K320" i="2"/>
  <c r="K291" i="5"/>
  <c r="G291" i="5"/>
  <c r="H291" i="5"/>
  <c r="I291" i="5"/>
  <c r="G259" i="2"/>
  <c r="H259" i="2"/>
  <c r="K259" i="2"/>
  <c r="I259" i="2"/>
  <c r="G315" i="5"/>
  <c r="K315" i="5"/>
  <c r="I315" i="5"/>
  <c r="H315" i="5"/>
  <c r="A324" i="14"/>
  <c r="B324" i="1"/>
  <c r="B324" i="2"/>
  <c r="B324" i="3"/>
  <c r="L324" i="14"/>
  <c r="B324" i="5"/>
  <c r="K324" i="14"/>
  <c r="M324" i="14"/>
  <c r="G320" i="1"/>
  <c r="K320" i="1"/>
  <c r="H320" i="1"/>
  <c r="I320" i="1"/>
  <c r="H259" i="3"/>
  <c r="G259" i="3"/>
  <c r="I259" i="3"/>
  <c r="K259" i="3"/>
  <c r="G275" i="3"/>
  <c r="H275" i="3"/>
  <c r="I275" i="3"/>
  <c r="K275" i="3"/>
  <c r="I283" i="1"/>
  <c r="G283" i="1"/>
  <c r="H283" i="1"/>
  <c r="K283" i="1"/>
  <c r="H267" i="5"/>
  <c r="I267" i="5"/>
  <c r="K267" i="5"/>
  <c r="G267" i="5"/>
  <c r="H323" i="1"/>
  <c r="G323" i="1"/>
  <c r="K323" i="1"/>
  <c r="I323" i="1"/>
  <c r="C320" i="1"/>
  <c r="C320" i="2"/>
  <c r="C320" i="5"/>
  <c r="C320" i="3"/>
  <c r="I259" i="1"/>
  <c r="H259" i="1"/>
  <c r="K259" i="1"/>
  <c r="G259" i="1"/>
  <c r="C275" i="3"/>
  <c r="C275" i="2"/>
  <c r="C275" i="1"/>
  <c r="C275" i="5"/>
  <c r="K323" i="2"/>
  <c r="G323" i="2"/>
  <c r="H323" i="2"/>
  <c r="I323" i="2"/>
  <c r="K320" i="3"/>
  <c r="H320" i="3"/>
  <c r="G320" i="3"/>
  <c r="I320" i="3"/>
  <c r="K291" i="3"/>
  <c r="G291" i="3"/>
  <c r="H291" i="3"/>
  <c r="I291" i="3"/>
  <c r="C259" i="1"/>
  <c r="C259" i="3"/>
  <c r="C259" i="2"/>
  <c r="C259" i="5"/>
  <c r="H275" i="2"/>
  <c r="G275" i="2"/>
  <c r="I275" i="2"/>
  <c r="K275" i="2"/>
  <c r="G283" i="3"/>
  <c r="H283" i="3"/>
  <c r="I283" i="3"/>
  <c r="K283" i="3"/>
  <c r="I315" i="3"/>
  <c r="H315" i="3"/>
  <c r="K315" i="3"/>
  <c r="G315" i="3"/>
  <c r="H267" i="3"/>
  <c r="G267" i="3"/>
  <c r="I267" i="3"/>
  <c r="K267" i="3"/>
  <c r="C323" i="3"/>
  <c r="C323" i="1"/>
  <c r="C323" i="2"/>
  <c r="C323" i="5"/>
  <c r="K291" i="1"/>
  <c r="H291" i="1"/>
  <c r="I291" i="1"/>
  <c r="G291" i="1"/>
  <c r="G299" i="5"/>
  <c r="K299" i="5"/>
  <c r="H299" i="5"/>
  <c r="I299" i="5"/>
  <c r="D309" i="14"/>
  <c r="A284" i="14"/>
  <c r="B284" i="1"/>
  <c r="B284" i="3"/>
  <c r="K284" i="14"/>
  <c r="B284" i="5"/>
  <c r="M284" i="14"/>
  <c r="L284" i="14"/>
  <c r="B284" i="2"/>
  <c r="I275" i="1"/>
  <c r="H275" i="1"/>
  <c r="K275" i="1"/>
  <c r="G275" i="1"/>
  <c r="H283" i="2"/>
  <c r="G283" i="2"/>
  <c r="I283" i="2"/>
  <c r="K283" i="2"/>
  <c r="I315" i="1"/>
  <c r="H315" i="1"/>
  <c r="K315" i="1"/>
  <c r="G315" i="1"/>
  <c r="H267" i="2"/>
  <c r="I267" i="2"/>
  <c r="K267" i="2"/>
  <c r="G267" i="2"/>
  <c r="H291" i="2"/>
  <c r="I291" i="2"/>
  <c r="K291" i="2"/>
  <c r="G291" i="2"/>
  <c r="A300" i="14"/>
  <c r="D325" i="14"/>
  <c r="B300" i="3"/>
  <c r="B300" i="1"/>
  <c r="B300" i="2"/>
  <c r="L300" i="14"/>
  <c r="B300" i="5"/>
  <c r="K300" i="14"/>
  <c r="M300" i="14"/>
  <c r="C283" i="5"/>
  <c r="C283" i="2"/>
  <c r="C283" i="3"/>
  <c r="C283" i="1"/>
  <c r="H315" i="2"/>
  <c r="G315" i="2"/>
  <c r="I315" i="2"/>
  <c r="K315" i="2"/>
  <c r="I267" i="1"/>
  <c r="K267" i="1"/>
  <c r="H267" i="1"/>
  <c r="G267" i="1"/>
  <c r="I299" i="3"/>
  <c r="K299" i="3"/>
  <c r="G299" i="3"/>
  <c r="H299" i="3"/>
  <c r="H320" i="5"/>
  <c r="G320" i="5"/>
  <c r="I320" i="5"/>
  <c r="K320" i="5"/>
  <c r="C291" i="1"/>
  <c r="C291" i="2"/>
  <c r="C291" i="3"/>
  <c r="C291" i="5"/>
  <c r="K275" i="5"/>
  <c r="G275" i="5"/>
  <c r="H275" i="5"/>
  <c r="I275" i="5"/>
  <c r="A308" i="14"/>
  <c r="B308" i="3"/>
  <c r="B308" i="1"/>
  <c r="M308" i="14"/>
  <c r="B308" i="2"/>
  <c r="B308" i="5"/>
  <c r="L308" i="14"/>
  <c r="K308" i="14"/>
  <c r="C315" i="1"/>
  <c r="C315" i="3"/>
  <c r="C315" i="5"/>
  <c r="C315" i="2"/>
  <c r="C267" i="1"/>
  <c r="C267" i="3"/>
  <c r="C267" i="2"/>
  <c r="C267" i="5"/>
  <c r="G323" i="5"/>
  <c r="I323" i="5"/>
  <c r="K323" i="5"/>
  <c r="H323" i="5"/>
  <c r="K283" i="5"/>
  <c r="I283" i="5"/>
  <c r="G283" i="5"/>
  <c r="H283" i="5"/>
  <c r="G299" i="1"/>
  <c r="K299" i="1"/>
  <c r="I299" i="1"/>
  <c r="H299" i="1"/>
  <c r="A316" i="14"/>
  <c r="B316" i="3"/>
  <c r="B316" i="2"/>
  <c r="M316" i="14"/>
  <c r="L316" i="14"/>
  <c r="K316" i="14"/>
  <c r="B316" i="5"/>
  <c r="B316" i="1"/>
  <c r="H259" i="5"/>
  <c r="I259" i="5"/>
  <c r="K259" i="5"/>
  <c r="G259" i="5"/>
  <c r="D317" i="14"/>
  <c r="A292" i="14"/>
  <c r="B292" i="3"/>
  <c r="B292" i="1"/>
  <c r="B292" i="2"/>
  <c r="L292" i="14"/>
  <c r="K292" i="14"/>
  <c r="M292" i="14"/>
  <c r="B292" i="5"/>
  <c r="K323" i="3"/>
  <c r="H323" i="3"/>
  <c r="G323" i="3"/>
  <c r="I323" i="3"/>
  <c r="I252" i="2"/>
  <c r="K252" i="2"/>
  <c r="G252" i="2"/>
  <c r="H252" i="2"/>
  <c r="G252" i="5"/>
  <c r="K252" i="5"/>
  <c r="H252" i="5"/>
  <c r="I252" i="5"/>
  <c r="H252" i="1"/>
  <c r="I252" i="1"/>
  <c r="G252" i="1"/>
  <c r="K252" i="1"/>
  <c r="B277" i="3"/>
  <c r="A277" i="14"/>
  <c r="B277" i="5"/>
  <c r="M277" i="14"/>
  <c r="L277" i="14"/>
  <c r="K277" i="14"/>
  <c r="B277" i="1"/>
  <c r="B277" i="2"/>
  <c r="G252" i="3"/>
  <c r="H252" i="3"/>
  <c r="I252" i="3"/>
  <c r="K252" i="3"/>
  <c r="C176" i="3"/>
  <c r="C176" i="2"/>
  <c r="C176" i="1"/>
  <c r="C176" i="5"/>
  <c r="C194" i="2"/>
  <c r="C194" i="1"/>
  <c r="C194" i="3"/>
  <c r="C194" i="5"/>
  <c r="C193" i="1"/>
  <c r="C193" i="3"/>
  <c r="C193" i="5"/>
  <c r="C193" i="2"/>
  <c r="C177" i="2"/>
  <c r="C177" i="1"/>
  <c r="C177" i="5"/>
  <c r="C177" i="3"/>
  <c r="M72" i="9"/>
  <c r="H72" i="9"/>
  <c r="F72" i="9"/>
  <c r="D72" i="9"/>
  <c r="M71" i="9"/>
  <c r="H71" i="9"/>
  <c r="F71" i="9"/>
  <c r="D71" i="9"/>
  <c r="M70" i="9"/>
  <c r="H70" i="9"/>
  <c r="F70" i="9"/>
  <c r="D70" i="9"/>
  <c r="M69" i="9"/>
  <c r="H69" i="9"/>
  <c r="F69" i="9"/>
  <c r="D69" i="9"/>
  <c r="M68" i="9"/>
  <c r="H68" i="9"/>
  <c r="F68" i="9"/>
  <c r="D68" i="9"/>
  <c r="M67" i="9"/>
  <c r="H67" i="9"/>
  <c r="F67" i="9"/>
  <c r="D67" i="9"/>
  <c r="M66" i="9"/>
  <c r="H66" i="9"/>
  <c r="F66" i="9"/>
  <c r="D66" i="9"/>
  <c r="M65" i="9"/>
  <c r="H65" i="9"/>
  <c r="F65" i="9"/>
  <c r="D65" i="9"/>
  <c r="M64" i="9"/>
  <c r="H64" i="9"/>
  <c r="F64" i="9"/>
  <c r="D64" i="9"/>
  <c r="M63" i="9"/>
  <c r="H63" i="9"/>
  <c r="F63" i="9"/>
  <c r="D63" i="9"/>
  <c r="M62" i="9"/>
  <c r="H62" i="9"/>
  <c r="F62" i="9"/>
  <c r="D62" i="9"/>
  <c r="M61" i="9"/>
  <c r="H61" i="9"/>
  <c r="F61" i="9"/>
  <c r="D61" i="9"/>
  <c r="M60" i="9"/>
  <c r="H60" i="9"/>
  <c r="F60" i="9"/>
  <c r="D60" i="9"/>
  <c r="M59" i="9"/>
  <c r="H59" i="9"/>
  <c r="F59" i="9"/>
  <c r="D59" i="9"/>
  <c r="M58" i="9"/>
  <c r="H58" i="9"/>
  <c r="F58" i="9"/>
  <c r="D58" i="9"/>
  <c r="M57" i="9"/>
  <c r="H57" i="9"/>
  <c r="F57" i="9"/>
  <c r="D57" i="9"/>
  <c r="M56" i="9"/>
  <c r="H56" i="9"/>
  <c r="F56" i="9"/>
  <c r="D56" i="9"/>
  <c r="M55" i="9"/>
  <c r="H55" i="9"/>
  <c r="F55" i="9"/>
  <c r="D55" i="9"/>
  <c r="M54" i="9"/>
  <c r="M53" i="9"/>
  <c r="M52" i="9"/>
  <c r="M51" i="9"/>
  <c r="I51" i="9"/>
  <c r="I52" i="9" s="1"/>
  <c r="I53" i="9" s="1"/>
  <c r="I54" i="9" s="1"/>
  <c r="G51" i="9"/>
  <c r="H51" i="9" s="1"/>
  <c r="E51" i="9"/>
  <c r="E52" i="9" s="1"/>
  <c r="C51" i="9"/>
  <c r="D51" i="9" s="1"/>
  <c r="M50" i="9"/>
  <c r="H50" i="9"/>
  <c r="F50" i="9"/>
  <c r="D50" i="9"/>
  <c r="M49" i="9"/>
  <c r="H49" i="9"/>
  <c r="F49" i="9"/>
  <c r="D49" i="9"/>
  <c r="M48" i="9"/>
  <c r="H48" i="9"/>
  <c r="F48" i="9"/>
  <c r="D48" i="9"/>
  <c r="M47" i="9"/>
  <c r="H47" i="9"/>
  <c r="F47" i="9"/>
  <c r="D47" i="9"/>
  <c r="M46" i="9"/>
  <c r="H46" i="9"/>
  <c r="F46" i="9"/>
  <c r="D46" i="9"/>
  <c r="M45" i="9"/>
  <c r="H45" i="9"/>
  <c r="F45" i="9"/>
  <c r="D45" i="9"/>
  <c r="M44" i="9"/>
  <c r="H44" i="9"/>
  <c r="F44" i="9"/>
  <c r="D44" i="9"/>
  <c r="M43" i="9"/>
  <c r="H43" i="9"/>
  <c r="F43" i="9"/>
  <c r="D43" i="9"/>
  <c r="M42" i="9"/>
  <c r="H42" i="9"/>
  <c r="F42" i="9"/>
  <c r="D42" i="9"/>
  <c r="M41" i="9"/>
  <c r="H41" i="9"/>
  <c r="F41" i="9"/>
  <c r="D41" i="9"/>
  <c r="M40" i="9"/>
  <c r="H40" i="9"/>
  <c r="F40" i="9"/>
  <c r="D40" i="9"/>
  <c r="M39" i="9"/>
  <c r="H39" i="9"/>
  <c r="F39" i="9"/>
  <c r="D39" i="9"/>
  <c r="M38" i="9"/>
  <c r="H38" i="9"/>
  <c r="F38" i="9"/>
  <c r="D38" i="9"/>
  <c r="M37" i="9"/>
  <c r="H37" i="9"/>
  <c r="F37" i="9"/>
  <c r="D37" i="9"/>
  <c r="M36" i="9"/>
  <c r="H36" i="9"/>
  <c r="F36" i="9"/>
  <c r="D36" i="9"/>
  <c r="M35" i="9"/>
  <c r="H35" i="9"/>
  <c r="F35" i="9"/>
  <c r="D35" i="9"/>
  <c r="M34" i="9"/>
  <c r="H34" i="9"/>
  <c r="F34" i="9"/>
  <c r="D34" i="9"/>
  <c r="M33" i="9"/>
  <c r="H33" i="9"/>
  <c r="F33" i="9"/>
  <c r="D33" i="9"/>
  <c r="M32" i="9"/>
  <c r="H32" i="9"/>
  <c r="F32" i="9"/>
  <c r="D32" i="9"/>
  <c r="M31" i="9"/>
  <c r="H31" i="9"/>
  <c r="F31" i="9"/>
  <c r="D31" i="9"/>
  <c r="M30" i="9"/>
  <c r="H30" i="9"/>
  <c r="F30" i="9"/>
  <c r="D30" i="9"/>
  <c r="M29" i="9"/>
  <c r="H29" i="9"/>
  <c r="F29" i="9"/>
  <c r="D29" i="9"/>
  <c r="M28" i="9"/>
  <c r="H28" i="9"/>
  <c r="F28" i="9"/>
  <c r="D28" i="9"/>
  <c r="M27" i="9"/>
  <c r="H27" i="9"/>
  <c r="F27" i="9"/>
  <c r="D27" i="9"/>
  <c r="M26" i="9"/>
  <c r="H26" i="9"/>
  <c r="F26" i="9"/>
  <c r="D26" i="9"/>
  <c r="M25" i="9"/>
  <c r="H25" i="9"/>
  <c r="F25" i="9"/>
  <c r="D25" i="9"/>
  <c r="M24" i="9"/>
  <c r="H24" i="9"/>
  <c r="F24" i="9"/>
  <c r="D24" i="9"/>
  <c r="M23" i="9"/>
  <c r="H23" i="9"/>
  <c r="F23" i="9"/>
  <c r="D23" i="9"/>
  <c r="M22" i="9"/>
  <c r="H22" i="9"/>
  <c r="F22" i="9"/>
  <c r="D22" i="9"/>
  <c r="M21" i="9"/>
  <c r="H21" i="9"/>
  <c r="F21" i="9"/>
  <c r="D21" i="9"/>
  <c r="M20" i="9"/>
  <c r="H20" i="9"/>
  <c r="F20" i="9"/>
  <c r="D20" i="9"/>
  <c r="M19" i="9"/>
  <c r="H19" i="9"/>
  <c r="F19" i="9"/>
  <c r="D19" i="9"/>
  <c r="M18" i="9"/>
  <c r="H18" i="9"/>
  <c r="F18" i="9"/>
  <c r="D18" i="9"/>
  <c r="M17" i="9"/>
  <c r="H17" i="9"/>
  <c r="F17" i="9"/>
  <c r="D17" i="9"/>
  <c r="M16" i="9"/>
  <c r="H16" i="9"/>
  <c r="F16" i="9"/>
  <c r="D16" i="9"/>
  <c r="M15" i="9"/>
  <c r="H15" i="9"/>
  <c r="F15" i="9"/>
  <c r="D15" i="9"/>
  <c r="M14" i="9"/>
  <c r="H14" i="9"/>
  <c r="F14" i="9"/>
  <c r="D14" i="9"/>
  <c r="M13" i="9"/>
  <c r="H13" i="9"/>
  <c r="F13" i="9"/>
  <c r="D13" i="9"/>
  <c r="M12" i="9"/>
  <c r="H12" i="9"/>
  <c r="F12" i="9"/>
  <c r="D12" i="9"/>
  <c r="M11" i="9"/>
  <c r="H11" i="9"/>
  <c r="F11" i="9"/>
  <c r="D11" i="9"/>
  <c r="M10" i="9"/>
  <c r="H10" i="9"/>
  <c r="F10" i="9"/>
  <c r="D10" i="9"/>
  <c r="M9" i="9"/>
  <c r="H9" i="9"/>
  <c r="F9" i="9"/>
  <c r="D9" i="9"/>
  <c r="M8" i="9"/>
  <c r="H8" i="9"/>
  <c r="F8" i="9"/>
  <c r="D8" i="9"/>
  <c r="M7" i="9"/>
  <c r="H7" i="9"/>
  <c r="F7" i="9"/>
  <c r="D7" i="9"/>
  <c r="M6" i="9"/>
  <c r="H6" i="9"/>
  <c r="F6" i="9"/>
  <c r="D6" i="9"/>
  <c r="M5" i="9"/>
  <c r="H5" i="9"/>
  <c r="F5" i="9"/>
  <c r="D5" i="9"/>
  <c r="M4" i="9"/>
  <c r="H4" i="9"/>
  <c r="F4" i="9"/>
  <c r="D4" i="9"/>
  <c r="M3" i="9"/>
  <c r="H3" i="9"/>
  <c r="F3" i="9"/>
  <c r="D3" i="9"/>
  <c r="I6" i="7"/>
  <c r="I5" i="7"/>
  <c r="I9" i="7"/>
  <c r="I8" i="7"/>
  <c r="I4" i="7"/>
  <c r="I11" i="7"/>
  <c r="I3" i="7"/>
  <c r="I13" i="7"/>
  <c r="I12" i="7"/>
  <c r="I2" i="7"/>
  <c r="H292" i="1" l="1"/>
  <c r="I292" i="1"/>
  <c r="G292" i="1"/>
  <c r="K292" i="1"/>
  <c r="H284" i="5"/>
  <c r="K284" i="5"/>
  <c r="I284" i="5"/>
  <c r="G284" i="5"/>
  <c r="K316" i="3"/>
  <c r="G316" i="3"/>
  <c r="I316" i="3"/>
  <c r="H316" i="3"/>
  <c r="H308" i="5"/>
  <c r="K308" i="5"/>
  <c r="I308" i="5"/>
  <c r="G308" i="5"/>
  <c r="K300" i="3"/>
  <c r="I300" i="3"/>
  <c r="G300" i="3"/>
  <c r="H300" i="3"/>
  <c r="K308" i="2"/>
  <c r="H308" i="2"/>
  <c r="G308" i="2"/>
  <c r="I308" i="2"/>
  <c r="A325" i="14"/>
  <c r="B325" i="1"/>
  <c r="B325" i="2"/>
  <c r="M325" i="14"/>
  <c r="L325" i="14"/>
  <c r="K325" i="14"/>
  <c r="B325" i="3"/>
  <c r="B325" i="5"/>
  <c r="H316" i="1"/>
  <c r="I316" i="1"/>
  <c r="K316" i="1"/>
  <c r="G316" i="1"/>
  <c r="H324" i="5"/>
  <c r="G324" i="5"/>
  <c r="K324" i="5"/>
  <c r="I324" i="5"/>
  <c r="H308" i="1"/>
  <c r="G308" i="1"/>
  <c r="K308" i="1"/>
  <c r="I308" i="1"/>
  <c r="C292" i="3"/>
  <c r="C292" i="1"/>
  <c r="C292" i="2"/>
  <c r="C292" i="5"/>
  <c r="K308" i="3"/>
  <c r="G308" i="3"/>
  <c r="I308" i="3"/>
  <c r="H308" i="3"/>
  <c r="H300" i="5"/>
  <c r="K300" i="5"/>
  <c r="I300" i="5"/>
  <c r="G300" i="5"/>
  <c r="K284" i="3"/>
  <c r="G284" i="3"/>
  <c r="H284" i="3"/>
  <c r="I284" i="3"/>
  <c r="I324" i="3"/>
  <c r="H324" i="3"/>
  <c r="G324" i="3"/>
  <c r="K324" i="3"/>
  <c r="C316" i="5"/>
  <c r="C316" i="2"/>
  <c r="C316" i="3"/>
  <c r="C316" i="1"/>
  <c r="C308" i="3"/>
  <c r="C308" i="1"/>
  <c r="C308" i="2"/>
  <c r="C308" i="5"/>
  <c r="H284" i="1"/>
  <c r="G284" i="1"/>
  <c r="I284" i="1"/>
  <c r="K284" i="1"/>
  <c r="H324" i="2"/>
  <c r="G324" i="2"/>
  <c r="I324" i="2"/>
  <c r="K324" i="2"/>
  <c r="G292" i="2"/>
  <c r="H292" i="2"/>
  <c r="I292" i="2"/>
  <c r="K292" i="2"/>
  <c r="K292" i="3"/>
  <c r="H292" i="3"/>
  <c r="G292" i="3"/>
  <c r="I292" i="3"/>
  <c r="H292" i="5"/>
  <c r="G292" i="5"/>
  <c r="I292" i="5"/>
  <c r="K292" i="5"/>
  <c r="G300" i="2"/>
  <c r="H300" i="2"/>
  <c r="I300" i="2"/>
  <c r="K300" i="2"/>
  <c r="C284" i="3"/>
  <c r="C284" i="2"/>
  <c r="C284" i="1"/>
  <c r="C284" i="5"/>
  <c r="G324" i="1"/>
  <c r="H324" i="1"/>
  <c r="I324" i="1"/>
  <c r="K324" i="1"/>
  <c r="C300" i="2"/>
  <c r="C300" i="3"/>
  <c r="C300" i="1"/>
  <c r="C300" i="5"/>
  <c r="H316" i="5"/>
  <c r="G316" i="5"/>
  <c r="I316" i="5"/>
  <c r="K316" i="5"/>
  <c r="A317" i="14"/>
  <c r="B317" i="2"/>
  <c r="B317" i="1"/>
  <c r="B317" i="5"/>
  <c r="M317" i="14"/>
  <c r="L317" i="14"/>
  <c r="K317" i="14"/>
  <c r="B317" i="3"/>
  <c r="G316" i="2"/>
  <c r="K316" i="2"/>
  <c r="H316" i="2"/>
  <c r="I316" i="2"/>
  <c r="H300" i="1"/>
  <c r="G300" i="1"/>
  <c r="K300" i="1"/>
  <c r="I300" i="1"/>
  <c r="G284" i="2"/>
  <c r="I284" i="2"/>
  <c r="K284" i="2"/>
  <c r="H284" i="2"/>
  <c r="B309" i="2"/>
  <c r="M309" i="14"/>
  <c r="L309" i="14"/>
  <c r="B309" i="5"/>
  <c r="K309" i="14"/>
  <c r="A309" i="14"/>
  <c r="B309" i="1"/>
  <c r="B309" i="3"/>
  <c r="C324" i="5"/>
  <c r="C324" i="3"/>
  <c r="C324" i="1"/>
  <c r="C324" i="2"/>
  <c r="G277" i="5"/>
  <c r="H277" i="5"/>
  <c r="K277" i="5"/>
  <c r="I277" i="5"/>
  <c r="G277" i="1"/>
  <c r="K277" i="1"/>
  <c r="H277" i="1"/>
  <c r="I277" i="1"/>
  <c r="H277" i="2"/>
  <c r="G277" i="2"/>
  <c r="K277" i="2"/>
  <c r="I277" i="2"/>
  <c r="M302" i="14"/>
  <c r="B302" i="3"/>
  <c r="L302" i="14"/>
  <c r="A302" i="14"/>
  <c r="B302" i="2"/>
  <c r="K302" i="14"/>
  <c r="B302" i="5"/>
  <c r="B302" i="1"/>
  <c r="C277" i="5"/>
  <c r="C277" i="3"/>
  <c r="C277" i="2"/>
  <c r="C277" i="1"/>
  <c r="G277" i="3"/>
  <c r="H277" i="3"/>
  <c r="K277" i="3"/>
  <c r="I277" i="3"/>
  <c r="C212" i="1"/>
  <c r="C212" i="2"/>
  <c r="C212" i="5"/>
  <c r="C212" i="3"/>
  <c r="C195" i="2"/>
  <c r="C195" i="1"/>
  <c r="C195" i="5"/>
  <c r="C195" i="3"/>
  <c r="C213" i="3"/>
  <c r="C213" i="2"/>
  <c r="C213" i="1"/>
  <c r="C213" i="5"/>
  <c r="C196" i="2"/>
  <c r="C196" i="3"/>
  <c r="C196" i="1"/>
  <c r="C196" i="5"/>
  <c r="L26" i="3"/>
  <c r="J26" i="3"/>
  <c r="J11" i="2"/>
  <c r="L11" i="2"/>
  <c r="L76" i="2"/>
  <c r="J76" i="2"/>
  <c r="L7" i="1"/>
  <c r="J7" i="1"/>
  <c r="L31" i="1"/>
  <c r="J31" i="1"/>
  <c r="J39" i="1"/>
  <c r="L39" i="1"/>
  <c r="J47" i="1"/>
  <c r="L47" i="1"/>
  <c r="L69" i="1"/>
  <c r="J69" i="1"/>
  <c r="L77" i="1"/>
  <c r="J77" i="1"/>
  <c r="L12" i="5"/>
  <c r="J12" i="5"/>
  <c r="J20" i="5"/>
  <c r="L20" i="5"/>
  <c r="L28" i="5"/>
  <c r="J28" i="5"/>
  <c r="L52" i="5"/>
  <c r="J52" i="5"/>
  <c r="J55" i="5"/>
  <c r="L55" i="5"/>
  <c r="L63" i="5"/>
  <c r="J63" i="5"/>
  <c r="L66" i="5"/>
  <c r="J66" i="5"/>
  <c r="L74" i="5"/>
  <c r="J74" i="5"/>
  <c r="L5" i="3"/>
  <c r="J5" i="3"/>
  <c r="L13" i="3"/>
  <c r="J13" i="3"/>
  <c r="J21" i="3"/>
  <c r="L21" i="3"/>
  <c r="J45" i="3"/>
  <c r="L45" i="3"/>
  <c r="J53" i="3"/>
  <c r="L53" i="3"/>
  <c r="L56" i="3"/>
  <c r="J56" i="3"/>
  <c r="J67" i="3"/>
  <c r="L67" i="3"/>
  <c r="J75" i="3"/>
  <c r="L75" i="3"/>
  <c r="J6" i="2"/>
  <c r="L6" i="2"/>
  <c r="L14" i="2"/>
  <c r="J14" i="2"/>
  <c r="L38" i="2"/>
  <c r="J38" i="2"/>
  <c r="J46" i="2"/>
  <c r="L46" i="2"/>
  <c r="L60" i="2"/>
  <c r="J60" i="2"/>
  <c r="J10" i="1"/>
  <c r="L10" i="1"/>
  <c r="L18" i="1"/>
  <c r="J18" i="1"/>
  <c r="L26" i="1"/>
  <c r="J26" i="1"/>
  <c r="L34" i="1"/>
  <c r="J34" i="1"/>
  <c r="J42" i="1"/>
  <c r="L42" i="1"/>
  <c r="J61" i="1"/>
  <c r="L61" i="1"/>
  <c r="L49" i="5"/>
  <c r="J49" i="5"/>
  <c r="J34" i="3"/>
  <c r="L34" i="3"/>
  <c r="L42" i="3"/>
  <c r="J42" i="3"/>
  <c r="J19" i="2"/>
  <c r="L19" i="2"/>
  <c r="L35" i="2"/>
  <c r="J35" i="2"/>
  <c r="L31" i="5"/>
  <c r="J31" i="5"/>
  <c r="J77" i="5"/>
  <c r="L77" i="5"/>
  <c r="J40" i="3"/>
  <c r="L40" i="3"/>
  <c r="L41" i="2"/>
  <c r="J41" i="2"/>
  <c r="J55" i="2"/>
  <c r="L55" i="2"/>
  <c r="J5" i="1"/>
  <c r="L5" i="1"/>
  <c r="J13" i="1"/>
  <c r="L13" i="1"/>
  <c r="L53" i="1"/>
  <c r="J53" i="1"/>
  <c r="L56" i="1"/>
  <c r="J56" i="1"/>
  <c r="L67" i="1"/>
  <c r="J67" i="1"/>
  <c r="L7" i="5"/>
  <c r="J7" i="5"/>
  <c r="J10" i="5"/>
  <c r="L10" i="5"/>
  <c r="L18" i="5"/>
  <c r="J18" i="5"/>
  <c r="J26" i="5"/>
  <c r="L26" i="5"/>
  <c r="L34" i="5"/>
  <c r="J34" i="5"/>
  <c r="J42" i="5"/>
  <c r="L42" i="5"/>
  <c r="L61" i="5"/>
  <c r="J61" i="5"/>
  <c r="L3" i="3"/>
  <c r="J3" i="3"/>
  <c r="J11" i="3"/>
  <c r="L11" i="3"/>
  <c r="L19" i="3"/>
  <c r="J19" i="3"/>
  <c r="L27" i="3"/>
  <c r="J27" i="3"/>
  <c r="L35" i="3"/>
  <c r="J35" i="3"/>
  <c r="J54" i="3"/>
  <c r="L54" i="3"/>
  <c r="L62" i="3"/>
  <c r="J62" i="3"/>
  <c r="L73" i="3"/>
  <c r="J73" i="3"/>
  <c r="L4" i="2"/>
  <c r="F4" i="2"/>
  <c r="J4" i="2"/>
  <c r="J12" i="2"/>
  <c r="L12" i="2"/>
  <c r="L20" i="2"/>
  <c r="J20" i="2"/>
  <c r="J28" i="2"/>
  <c r="L28" i="2"/>
  <c r="L69" i="2"/>
  <c r="J69" i="2"/>
  <c r="J77" i="2"/>
  <c r="L77" i="2"/>
  <c r="L24" i="1"/>
  <c r="J24" i="1"/>
  <c r="J32" i="1"/>
  <c r="L32" i="1"/>
  <c r="L40" i="1"/>
  <c r="J40" i="1"/>
  <c r="L48" i="1"/>
  <c r="J48" i="1"/>
  <c r="J59" i="1"/>
  <c r="L59" i="1"/>
  <c r="L70" i="1"/>
  <c r="J70" i="1"/>
  <c r="L59" i="3"/>
  <c r="J59" i="3"/>
  <c r="L70" i="3"/>
  <c r="J70" i="3"/>
  <c r="L17" i="2"/>
  <c r="J17" i="2"/>
  <c r="L25" i="2"/>
  <c r="J25" i="2"/>
  <c r="L63" i="2"/>
  <c r="J63" i="2"/>
  <c r="J74" i="2"/>
  <c r="L74" i="2"/>
  <c r="L13" i="5"/>
  <c r="J13" i="5"/>
  <c r="J21" i="5"/>
  <c r="L21" i="5"/>
  <c r="J45" i="5"/>
  <c r="L45" i="5"/>
  <c r="L53" i="5"/>
  <c r="J53" i="5"/>
  <c r="L56" i="5"/>
  <c r="J56" i="5"/>
  <c r="J67" i="5"/>
  <c r="L67" i="5"/>
  <c r="J75" i="5"/>
  <c r="L75" i="5"/>
  <c r="J6" i="3"/>
  <c r="L6" i="3"/>
  <c r="J14" i="3"/>
  <c r="L14" i="3"/>
  <c r="L38" i="3"/>
  <c r="J38" i="3"/>
  <c r="J46" i="3"/>
  <c r="L46" i="3"/>
  <c r="L68" i="3"/>
  <c r="J68" i="3"/>
  <c r="J76" i="3"/>
  <c r="L76" i="3"/>
  <c r="L7" i="2"/>
  <c r="J7" i="2"/>
  <c r="L31" i="2"/>
  <c r="J31" i="2"/>
  <c r="L39" i="2"/>
  <c r="J39" i="2"/>
  <c r="L47" i="2"/>
  <c r="J47" i="2"/>
  <c r="L61" i="2"/>
  <c r="J61" i="2"/>
  <c r="L3" i="1"/>
  <c r="J3" i="1"/>
  <c r="L11" i="1"/>
  <c r="J11" i="1"/>
  <c r="L19" i="1"/>
  <c r="J19" i="1"/>
  <c r="J27" i="1"/>
  <c r="L27" i="1"/>
  <c r="J35" i="1"/>
  <c r="L35" i="1"/>
  <c r="J54" i="1"/>
  <c r="L54" i="1"/>
  <c r="L62" i="1"/>
  <c r="J62" i="1"/>
  <c r="J73" i="1"/>
  <c r="L73" i="1"/>
  <c r="L25" i="5"/>
  <c r="J25" i="5"/>
  <c r="L41" i="5"/>
  <c r="J41" i="5"/>
  <c r="L61" i="3"/>
  <c r="J61" i="3"/>
  <c r="L39" i="5"/>
  <c r="J39" i="5"/>
  <c r="L69" i="5"/>
  <c r="J69" i="5"/>
  <c r="L48" i="3"/>
  <c r="J48" i="3"/>
  <c r="L24" i="5"/>
  <c r="J24" i="5"/>
  <c r="J32" i="5"/>
  <c r="L32" i="5"/>
  <c r="L40" i="5"/>
  <c r="J40" i="5"/>
  <c r="J48" i="5"/>
  <c r="L48" i="5"/>
  <c r="L59" i="5"/>
  <c r="J59" i="5"/>
  <c r="J70" i="5"/>
  <c r="L70" i="5"/>
  <c r="L17" i="3"/>
  <c r="J17" i="3"/>
  <c r="L25" i="3"/>
  <c r="J25" i="3"/>
  <c r="J33" i="3"/>
  <c r="L33" i="3"/>
  <c r="J41" i="3"/>
  <c r="L41" i="3"/>
  <c r="L49" i="3"/>
  <c r="J49" i="3"/>
  <c r="L60" i="3"/>
  <c r="J60" i="3"/>
  <c r="L10" i="2"/>
  <c r="J10" i="2"/>
  <c r="J18" i="2"/>
  <c r="L18" i="2"/>
  <c r="L26" i="2"/>
  <c r="J26" i="2"/>
  <c r="J34" i="2"/>
  <c r="L34" i="2"/>
  <c r="L42" i="2"/>
  <c r="J42" i="2"/>
  <c r="L53" i="2"/>
  <c r="J53" i="2"/>
  <c r="J56" i="2"/>
  <c r="L56" i="2"/>
  <c r="J67" i="2"/>
  <c r="L67" i="2"/>
  <c r="L75" i="2"/>
  <c r="J75" i="2"/>
  <c r="L6" i="1"/>
  <c r="J6" i="1"/>
  <c r="L14" i="1"/>
  <c r="J14" i="1"/>
  <c r="L38" i="1"/>
  <c r="J38" i="1"/>
  <c r="L46" i="1"/>
  <c r="J46" i="1"/>
  <c r="L68" i="1"/>
  <c r="J68" i="1"/>
  <c r="J76" i="1"/>
  <c r="L76" i="1"/>
  <c r="L10" i="3"/>
  <c r="J10" i="3"/>
  <c r="J18" i="3"/>
  <c r="L18" i="3"/>
  <c r="L3" i="2"/>
  <c r="J3" i="2"/>
  <c r="L27" i="2"/>
  <c r="J27" i="2"/>
  <c r="J68" i="2"/>
  <c r="L68" i="2"/>
  <c r="L4" i="5"/>
  <c r="J4" i="5"/>
  <c r="J24" i="3"/>
  <c r="L24" i="3"/>
  <c r="L66" i="2"/>
  <c r="J66" i="2"/>
  <c r="J11" i="5"/>
  <c r="L11" i="5"/>
  <c r="L19" i="5"/>
  <c r="J19" i="5"/>
  <c r="J27" i="5"/>
  <c r="L27" i="5"/>
  <c r="L35" i="5"/>
  <c r="J35" i="5"/>
  <c r="L54" i="5"/>
  <c r="J54" i="5"/>
  <c r="L62" i="5"/>
  <c r="J62" i="5"/>
  <c r="L73" i="5"/>
  <c r="J73" i="5"/>
  <c r="F4" i="3"/>
  <c r="J4" i="3"/>
  <c r="L4" i="3"/>
  <c r="L12" i="3"/>
  <c r="J12" i="3"/>
  <c r="L20" i="3"/>
  <c r="J20" i="3"/>
  <c r="L28" i="3"/>
  <c r="J28" i="3"/>
  <c r="L52" i="3"/>
  <c r="J52" i="3"/>
  <c r="J55" i="3"/>
  <c r="L55" i="3"/>
  <c r="J63" i="3"/>
  <c r="L63" i="3"/>
  <c r="J66" i="3"/>
  <c r="L66" i="3"/>
  <c r="L74" i="3"/>
  <c r="J74" i="3"/>
  <c r="L5" i="2"/>
  <c r="J5" i="2"/>
  <c r="L13" i="2"/>
  <c r="J13" i="2"/>
  <c r="J21" i="2"/>
  <c r="L21" i="2"/>
  <c r="J45" i="2"/>
  <c r="L45" i="2"/>
  <c r="L59" i="2"/>
  <c r="J59" i="2"/>
  <c r="L70" i="2"/>
  <c r="J70" i="2"/>
  <c r="J17" i="1"/>
  <c r="L17" i="1"/>
  <c r="L25" i="1"/>
  <c r="J25" i="1"/>
  <c r="L33" i="1"/>
  <c r="J33" i="1"/>
  <c r="L41" i="1"/>
  <c r="J41" i="1"/>
  <c r="J49" i="1"/>
  <c r="L49" i="1"/>
  <c r="L60" i="1"/>
  <c r="J60" i="1"/>
  <c r="J6" i="5"/>
  <c r="L6" i="5"/>
  <c r="J17" i="5"/>
  <c r="L17" i="5"/>
  <c r="J33" i="5"/>
  <c r="L33" i="5"/>
  <c r="J60" i="5"/>
  <c r="L60" i="5"/>
  <c r="L47" i="5"/>
  <c r="J47" i="5"/>
  <c r="L32" i="3"/>
  <c r="J32" i="3"/>
  <c r="J33" i="2"/>
  <c r="L33" i="2"/>
  <c r="L49" i="2"/>
  <c r="J49" i="2"/>
  <c r="L21" i="1"/>
  <c r="J21" i="1"/>
  <c r="L45" i="1"/>
  <c r="J45" i="1"/>
  <c r="L75" i="1"/>
  <c r="J75" i="1"/>
  <c r="L5" i="5"/>
  <c r="J5" i="5"/>
  <c r="J3" i="5"/>
  <c r="L3" i="5"/>
  <c r="J14" i="5"/>
  <c r="L14" i="5"/>
  <c r="J38" i="5"/>
  <c r="L38" i="5"/>
  <c r="L46" i="5"/>
  <c r="J46" i="5"/>
  <c r="L68" i="5"/>
  <c r="J68" i="5"/>
  <c r="L76" i="5"/>
  <c r="J76" i="5"/>
  <c r="L7" i="3"/>
  <c r="J7" i="3"/>
  <c r="J31" i="3"/>
  <c r="L31" i="3"/>
  <c r="L39" i="3"/>
  <c r="J39" i="3"/>
  <c r="L47" i="3"/>
  <c r="J47" i="3"/>
  <c r="L69" i="3"/>
  <c r="J69" i="3"/>
  <c r="J77" i="3"/>
  <c r="L77" i="3"/>
  <c r="J24" i="2"/>
  <c r="L24" i="2"/>
  <c r="L32" i="2"/>
  <c r="J32" i="2"/>
  <c r="J40" i="2"/>
  <c r="L40" i="2"/>
  <c r="L48" i="2"/>
  <c r="J48" i="2"/>
  <c r="L54" i="2"/>
  <c r="J54" i="2"/>
  <c r="J62" i="2"/>
  <c r="L62" i="2"/>
  <c r="L73" i="2"/>
  <c r="J73" i="2"/>
  <c r="L4" i="1"/>
  <c r="F4" i="1"/>
  <c r="J4" i="1"/>
  <c r="L12" i="1"/>
  <c r="J12" i="1"/>
  <c r="J20" i="1"/>
  <c r="L20" i="1"/>
  <c r="L28" i="1"/>
  <c r="J28" i="1"/>
  <c r="L52" i="1"/>
  <c r="J52" i="1"/>
  <c r="L55" i="1"/>
  <c r="J55" i="1"/>
  <c r="L63" i="1"/>
  <c r="J63" i="1"/>
  <c r="J66" i="1"/>
  <c r="L66" i="1"/>
  <c r="L74" i="1"/>
  <c r="J74" i="1"/>
  <c r="E53" i="9"/>
  <c r="C52" i="9"/>
  <c r="F51" i="9"/>
  <c r="G52" i="9"/>
  <c r="K309" i="5" l="1"/>
  <c r="G309" i="5"/>
  <c r="H309" i="5"/>
  <c r="I309" i="5"/>
  <c r="G317" i="3"/>
  <c r="H317" i="3"/>
  <c r="I317" i="3"/>
  <c r="K317" i="3"/>
  <c r="K325" i="5"/>
  <c r="H325" i="5"/>
  <c r="I325" i="5"/>
  <c r="G325" i="5"/>
  <c r="G325" i="3"/>
  <c r="H325" i="3"/>
  <c r="I325" i="3"/>
  <c r="K325" i="3"/>
  <c r="H309" i="2"/>
  <c r="G309" i="2"/>
  <c r="I309" i="2"/>
  <c r="K309" i="2"/>
  <c r="G309" i="3"/>
  <c r="H309" i="3"/>
  <c r="I309" i="3"/>
  <c r="K309" i="3"/>
  <c r="I317" i="5"/>
  <c r="G317" i="5"/>
  <c r="H317" i="5"/>
  <c r="K317" i="5"/>
  <c r="H309" i="1"/>
  <c r="I309" i="1"/>
  <c r="K309" i="1"/>
  <c r="G309" i="1"/>
  <c r="K317" i="1"/>
  <c r="H317" i="1"/>
  <c r="G317" i="1"/>
  <c r="I317" i="1"/>
  <c r="H325" i="2"/>
  <c r="G325" i="2"/>
  <c r="I325" i="2"/>
  <c r="K325" i="2"/>
  <c r="C309" i="1"/>
  <c r="C309" i="2"/>
  <c r="C309" i="5"/>
  <c r="C309" i="3"/>
  <c r="G317" i="2"/>
  <c r="I317" i="2"/>
  <c r="K317" i="2"/>
  <c r="H317" i="2"/>
  <c r="I325" i="1"/>
  <c r="K325" i="1"/>
  <c r="H325" i="1"/>
  <c r="G325" i="1"/>
  <c r="C317" i="3"/>
  <c r="C317" i="1"/>
  <c r="C317" i="2"/>
  <c r="C317" i="5"/>
  <c r="C325" i="1"/>
  <c r="C325" i="5"/>
  <c r="C325" i="2"/>
  <c r="C325" i="3"/>
  <c r="C302" i="2"/>
  <c r="C302" i="3"/>
  <c r="C302" i="5"/>
  <c r="C302" i="1"/>
  <c r="G302" i="1"/>
  <c r="H302" i="1"/>
  <c r="I302" i="1"/>
  <c r="K302" i="1"/>
  <c r="G302" i="3"/>
  <c r="I302" i="3"/>
  <c r="H302" i="3"/>
  <c r="K302" i="3"/>
  <c r="K302" i="5"/>
  <c r="G302" i="5"/>
  <c r="H302" i="5"/>
  <c r="I302" i="5"/>
  <c r="H302" i="2"/>
  <c r="G302" i="2"/>
  <c r="I302" i="2"/>
  <c r="K302" i="2"/>
  <c r="C232" i="3"/>
  <c r="C232" i="2"/>
  <c r="C232" i="1"/>
  <c r="C232" i="5"/>
  <c r="C214" i="1"/>
  <c r="C214" i="2"/>
  <c r="C214" i="3"/>
  <c r="C214" i="5"/>
  <c r="C231" i="1"/>
  <c r="C231" i="5"/>
  <c r="C231" i="2"/>
  <c r="C231" i="3"/>
  <c r="C215" i="3"/>
  <c r="C215" i="1"/>
  <c r="C215" i="2"/>
  <c r="C215" i="5"/>
  <c r="H52" i="9"/>
  <c r="G53" i="9"/>
  <c r="D52" i="9"/>
  <c r="C53" i="9"/>
  <c r="D53" i="9" s="1"/>
  <c r="F53" i="9"/>
  <c r="E54" i="9"/>
  <c r="F52" i="9"/>
  <c r="C233" i="1" l="1"/>
  <c r="C233" i="5"/>
  <c r="C233" i="3"/>
  <c r="C233" i="2"/>
  <c r="C251" i="1"/>
  <c r="C251" i="2"/>
  <c r="C251" i="5"/>
  <c r="C251" i="3"/>
  <c r="C250" i="2"/>
  <c r="C250" i="1"/>
  <c r="C250" i="3"/>
  <c r="C250" i="5"/>
  <c r="C234" i="2"/>
  <c r="C234" i="1"/>
  <c r="C234" i="3"/>
  <c r="C234" i="5"/>
  <c r="D54" i="9"/>
  <c r="H53" i="9"/>
  <c r="G54" i="9"/>
  <c r="C269" i="2" l="1"/>
  <c r="C269" i="1"/>
  <c r="C269" i="3"/>
  <c r="C269" i="5"/>
  <c r="C252" i="1"/>
  <c r="C252" i="2"/>
  <c r="C252" i="3"/>
  <c r="C252" i="5"/>
  <c r="C270" i="1"/>
  <c r="C270" i="5"/>
  <c r="C270" i="3"/>
  <c r="C270" i="2"/>
  <c r="C253" i="2"/>
  <c r="C253" i="3"/>
  <c r="C253" i="1"/>
  <c r="C253" i="5"/>
  <c r="H54" i="9"/>
  <c r="F54" i="9"/>
  <c r="E1" i="2"/>
  <c r="G1" i="2"/>
  <c r="H1" i="2"/>
  <c r="I1" i="2"/>
  <c r="M1" i="2"/>
  <c r="N1" i="2"/>
  <c r="E1" i="3"/>
  <c r="G1" i="3"/>
  <c r="H1" i="3"/>
  <c r="I1" i="3"/>
  <c r="M1" i="3"/>
  <c r="N1" i="3"/>
  <c r="E1" i="5"/>
  <c r="G1" i="5"/>
  <c r="H1" i="5"/>
  <c r="I1" i="5"/>
  <c r="M1" i="5"/>
  <c r="N1" i="5"/>
  <c r="D1" i="2"/>
  <c r="D1" i="3"/>
  <c r="D1" i="5"/>
  <c r="C271" i="3" l="1"/>
  <c r="C271" i="1"/>
  <c r="C271" i="2"/>
  <c r="C271" i="5"/>
  <c r="C272" i="1"/>
  <c r="C272" i="2"/>
  <c r="C272" i="3"/>
  <c r="C272" i="5"/>
  <c r="J1" i="5"/>
  <c r="J1" i="3"/>
  <c r="J1" i="2"/>
  <c r="L1" i="5"/>
  <c r="L1" i="2"/>
  <c r="L1" i="3"/>
  <c r="C2" i="3" l="1"/>
  <c r="C2" i="5"/>
  <c r="C2" i="1"/>
  <c r="C2" i="2"/>
  <c r="C21" i="3" l="1"/>
  <c r="C21" i="1"/>
  <c r="C21" i="5"/>
  <c r="C21" i="2"/>
  <c r="C40" i="1" l="1"/>
  <c r="C40" i="3"/>
  <c r="C40" i="5"/>
  <c r="C40" i="2"/>
  <c r="C59" i="5" l="1"/>
  <c r="C59" i="1"/>
  <c r="C59" i="2"/>
  <c r="C59" i="3"/>
  <c r="C78" i="5" l="1"/>
  <c r="C78" i="2"/>
  <c r="C78" i="3"/>
  <c r="C78" i="1"/>
  <c r="C97" i="2" l="1"/>
  <c r="C97" i="1"/>
  <c r="C97" i="5"/>
  <c r="C97" i="3"/>
  <c r="C116" i="1" l="1"/>
  <c r="C116" i="5"/>
  <c r="C116" i="2"/>
  <c r="C116" i="3"/>
  <c r="C135" i="2" l="1"/>
  <c r="C135" i="3"/>
  <c r="C135" i="5"/>
  <c r="C135" i="1"/>
  <c r="C154" i="1" l="1"/>
  <c r="C154" i="3"/>
  <c r="C154" i="5"/>
  <c r="C154" i="2"/>
  <c r="C173" i="5" l="1"/>
  <c r="C173" i="2"/>
  <c r="C173" i="1"/>
  <c r="C173" i="3"/>
  <c r="C192" i="2" l="1"/>
  <c r="C192" i="1"/>
  <c r="C192" i="3"/>
  <c r="C192" i="5"/>
  <c r="C211" i="1" l="1"/>
  <c r="C211" i="3"/>
  <c r="C211" i="2"/>
  <c r="C211" i="5"/>
  <c r="C230" i="2"/>
  <c r="C230" i="1"/>
  <c r="C230" i="3"/>
  <c r="C230" i="5"/>
  <c r="C249" i="1" l="1"/>
  <c r="C249" i="3"/>
  <c r="C249" i="2"/>
  <c r="C249" i="5"/>
  <c r="C268" i="1" l="1"/>
  <c r="C268" i="2"/>
  <c r="C268" i="5"/>
  <c r="C26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</author>
    <author>kavkapet</author>
  </authors>
  <commentList>
    <comment ref="N3" authorId="0" shapeId="0" xr:uid="{AA403E58-C98F-4B4D-BBB5-C5AEDC946561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N7" authorId="0" shapeId="0" xr:uid="{A912D105-0961-4B3A-B9EB-4C268D19EDCC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D9" authorId="0" shapeId="0" xr:uid="{DB90CE73-F889-4340-BD47-F3A4AE266850}">
      <text>
        <r>
          <rPr>
            <b/>
            <sz val="9"/>
            <color indexed="81"/>
            <rFont val="Tahoma"/>
            <family val="2"/>
            <charset val="238"/>
          </rPr>
          <t>proč zmiňovat dělení na druhy lesa? Nedokážeme asi ničím podložit...</t>
        </r>
      </text>
    </comment>
    <comment ref="K9" authorId="1" shapeId="0" xr:uid="{3CCB4D92-0D6E-4D81-A740-FDBFB2D809B9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L9" authorId="1" shapeId="0" xr:uid="{BABC5BD9-9B64-449A-BA46-93F49DBEC3EB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M9" authorId="1" shapeId="0" xr:uid="{48D15549-6295-47B7-A4D0-8EFB15D8E65A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N9" authorId="1" shapeId="0" xr:uid="{E46A1A73-CCC8-4924-BB09-137F46EB6EC2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D14" authorId="0" shapeId="0" xr:uid="{443E94AC-A968-41EA-BAC0-0B10AC338F41}">
      <text>
        <r>
          <rPr>
            <b/>
            <sz val="9"/>
            <color indexed="81"/>
            <rFont val="Tahoma"/>
            <family val="2"/>
            <charset val="238"/>
          </rPr>
          <t>tady bych zvážil doplnění komentáře, který by trochu naváděl na způsob využití jako je to v originální metodice. Takže uvést přibližné procento IMP a třeba "komerční" nebo "obytná zástavba".</t>
        </r>
      </text>
    </comment>
    <comment ref="N26" authorId="0" shapeId="0" xr:uid="{27D2BC74-0558-49EC-A316-0D6E25BB2949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SL</author>
    <author>kavkapet</author>
  </authors>
  <commentList>
    <comment ref="G2" authorId="0" shapeId="0" xr:uid="{DEFEFA13-3451-48C2-8797-F4D45A868686}">
      <text>
        <r>
          <rPr>
            <b/>
            <sz val="9"/>
            <color indexed="81"/>
            <rFont val="Tahoma"/>
            <family val="2"/>
            <charset val="238"/>
          </rPr>
          <t>bez dalšího určení, ale předpokládáme vrst. řádky a dobré podmínky. To chceme?</t>
        </r>
      </text>
    </comment>
    <comment ref="G4" authorId="1" shapeId="0" xr:uid="{E55BF939-F235-44A3-88E5-1DEC47EA3DF3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před finále smazat letní</t>
        </r>
      </text>
    </comment>
    <comment ref="P7" authorId="0" shapeId="0" xr:uid="{4BC371E9-833E-4180-A4C8-5B2B99557D99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P53" authorId="0" shapeId="0" xr:uid="{C2DFCEBA-456A-4D07-B22C-99BE11F710A5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M57" authorId="0" shapeId="0" xr:uid="{03A61DFA-0FFE-4664-81B4-94B0D7FF15B6}">
      <text>
        <r>
          <rPr>
            <b/>
            <sz val="9"/>
            <color indexed="81"/>
            <rFont val="Tahoma"/>
            <family val="2"/>
            <charset val="238"/>
          </rPr>
          <t xml:space="preserve">zdroj? neodpovídá ničemu v orig. Nejblíž je asi štěrková komunikace s příkopy
Zdroj Šercl CORINE
</t>
        </r>
      </text>
    </comment>
    <comment ref="G60" authorId="0" shapeId="0" xr:uid="{9E2BCD88-AED0-4437-AAEA-15A8F871B371}">
      <text>
        <r>
          <rPr>
            <b/>
            <sz val="9"/>
            <color indexed="81"/>
            <rFont val="Tahoma"/>
            <family val="2"/>
            <charset val="238"/>
          </rPr>
          <t>proč zmiňovat dělení na druhy lesa? Nedokážeme asi ničím podložit...</t>
        </r>
      </text>
    </comment>
    <comment ref="M60" authorId="1" shapeId="0" xr:uid="{EA75B71B-018D-45D3-9FB6-B1BEDD0FD7FC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N60" authorId="1" shapeId="0" xr:uid="{EB4D1631-69A4-4996-B612-794725A700FA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O60" authorId="1" shapeId="0" xr:uid="{EBC55417-C8D5-44CD-AC40-30CF5ED2A727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P60" authorId="1" shapeId="0" xr:uid="{FEC67F05-17EF-4C52-BABD-E0D532173A4A}">
      <text>
        <r>
          <rPr>
            <b/>
            <sz val="9"/>
            <color indexed="81"/>
            <rFont val="Tahoma"/>
            <family val="2"/>
            <charset val="238"/>
          </rPr>
          <t>kavkapet:</t>
        </r>
        <r>
          <rPr>
            <sz val="9"/>
            <color indexed="81"/>
            <rFont val="Tahoma"/>
            <family val="2"/>
            <charset val="238"/>
          </rPr>
          <t xml:space="preserve">
odhad mezi smrkem a směsí
</t>
        </r>
      </text>
    </comment>
    <comment ref="P63" authorId="0" shapeId="0" xr:uid="{B748E39D-1B28-4FBD-83F2-77A96C3ACC56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P65" authorId="0" shapeId="0" xr:uid="{7E6CAE74-75A6-429E-8D35-00E8C2C0D085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P88" authorId="0" shapeId="0" xr:uid="{DA3C8FAF-1319-4420-A490-D896F04A270C}">
      <text>
        <r>
          <rPr>
            <b/>
            <sz val="9"/>
            <color indexed="81"/>
            <rFont val="Tahoma"/>
            <family val="2"/>
            <charset val="238"/>
          </rPr>
          <t>vymyšlená čísla, neodpovídá ničemu v originálu</t>
        </r>
      </text>
    </comment>
    <comment ref="G89" authorId="0" shapeId="0" xr:uid="{5B2CCFD6-3C28-4EA0-820D-31525C8B5712}">
      <text>
        <r>
          <rPr>
            <b/>
            <sz val="9"/>
            <color indexed="81"/>
            <rFont val="Tahoma"/>
            <family val="2"/>
            <charset val="238"/>
          </rPr>
          <t>tady bych zvážil doplnění komentáře, který by trochu naváděl na způsob využití jako je to v originální metodice. Takže uvést přibližné procento IMP a třeba "komerční" nebo "obytná zástavba".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Josef Jehlicka</author>
    <author>kavkapet</author>
  </authors>
  <commentList>
    <comment ref="C2" authorId="0" shapeId="0" xr:uid="{406A30B7-CB60-47F9-B1AD-4E5D91790400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ANO - pokud bude potřeba zavést speciální operace. 
(Jako např. vnitřní buffery pro více LandUse kódů, atd.)</t>
        </r>
      </text>
    </comment>
    <comment ref="D2" authorId="0" shapeId="0" xr:uid="{7F630EFF-1E24-4F58-B2BD-E78794D70406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po vložení </t>
        </r>
        <r>
          <rPr>
            <b/>
            <sz val="9"/>
            <color indexed="81"/>
            <rFont val="Tahoma"/>
            <family val="2"/>
            <charset val="238"/>
          </rPr>
          <t xml:space="preserve">0
</t>
        </r>
        <r>
          <rPr>
            <sz val="9"/>
            <color indexed="81"/>
            <rFont val="Tahoma"/>
            <family val="2"/>
            <charset val="238"/>
          </rPr>
          <t xml:space="preserve">&gt;&gt; vrstva nebude využita
</t>
        </r>
        <r>
          <rPr>
            <b/>
            <sz val="9"/>
            <color indexed="81"/>
            <rFont val="Tahoma"/>
            <family val="2"/>
            <charset val="238"/>
          </rPr>
          <t xml:space="preserve">1 </t>
        </r>
        <r>
          <rPr>
            <sz val="9"/>
            <color indexed="81"/>
            <rFont val="Tahoma"/>
            <family val="2"/>
            <charset val="238"/>
          </rPr>
          <t xml:space="preserve"> = nejvýše
</t>
        </r>
        <r>
          <rPr>
            <b/>
            <sz val="9"/>
            <color indexed="81"/>
            <rFont val="Tahoma"/>
            <family val="2"/>
            <charset val="238"/>
          </rPr>
          <t>999</t>
        </r>
        <r>
          <rPr>
            <sz val="9"/>
            <color indexed="81"/>
            <rFont val="Tahoma"/>
            <family val="2"/>
            <charset val="238"/>
          </rPr>
          <t xml:space="preserve"> = nejníže
</t>
        </r>
      </text>
    </comment>
    <comment ref="E2" authorId="0" shapeId="0" xr:uid="{D51425FB-991C-47A5-A87D-BB053BEB9A81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Základní hodnota LandUse kodu, prirazeneho jen dle nazvu vrstvy.
Hodnoty LandUse1 a LandUse2 se k této hodnotě přičítají, dle řídícího atributu.</t>
        </r>
      </text>
    </comment>
    <comment ref="F2" authorId="0" shapeId="0" xr:uid="{B8247BD0-D7D0-4AD2-B4E1-E5778E0E1D83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Název atributu vrstvy, podle kterého se příčítají hodnoty ve sloupci napravo k základní hodnotě v sloupci nalevo. 
</t>
        </r>
      </text>
    </comment>
    <comment ref="H2" authorId="0" shapeId="0" xr:uid="{86161E9D-40FA-483D-948A-075BD6B4F59F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Pokd se hodnota před = nachází v řídícím atributu atributu k LandUse code se přičte hodnota z LandUse1 za =
</t>
        </r>
      </text>
    </comment>
    <comment ref="K2" authorId="0" shapeId="0" xr:uid="{513EFBB4-FF05-45DA-B009-E71EBFE52663}">
      <text>
        <r>
          <rPr>
            <b/>
            <sz val="9"/>
            <color indexed="81"/>
            <rFont val="Tahoma"/>
            <charset val="1"/>
          </rPr>
          <t>Josef Jehlicka:</t>
        </r>
        <r>
          <rPr>
            <sz val="9"/>
            <color indexed="81"/>
            <rFont val="Tahoma"/>
            <charset val="1"/>
          </rPr>
          <t xml:space="preserve">
Liší se od původního excelu, kde byly hodnoty smyšlené.</t>
        </r>
      </text>
    </comment>
    <comment ref="L2" authorId="0" shapeId="0" xr:uid="{9F4F304F-FBB8-412D-9E04-88BB55814F0E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Základní hodnota bufferu, pokud je řídící atribut vrstvy nevyplněn
(vkládejte poloměry! &gt;&gt; pokud má mít šířka silnice po bufferu 10m, vložte 5)</t>
        </r>
      </text>
    </comment>
    <comment ref="N2" authorId="0" shapeId="0" xr:uid="{5AE4A0FF-8E3A-4EF8-877F-E42B8D385C2F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Tyto hodnoty </t>
        </r>
        <r>
          <rPr>
            <b/>
            <sz val="9"/>
            <color indexed="81"/>
            <rFont val="Tahoma"/>
            <family val="2"/>
            <charset val="238"/>
          </rPr>
          <t xml:space="preserve">nahradí </t>
        </r>
        <r>
          <rPr>
            <sz val="9"/>
            <color indexed="81"/>
            <rFont val="Tahoma"/>
            <family val="2"/>
            <charset val="238"/>
          </rPr>
          <t xml:space="preserve"> hodnotu základního bufferu pokud je hodnota před = v poli řídícího atributu</t>
        </r>
      </text>
    </comment>
    <comment ref="K5" authorId="0" shapeId="0" xr:uid="{7C92FD49-DC94-46DB-9DCD-8245D15EAE57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buď více budov jako plocha nebo jednotlivá budova jako bod</t>
        </r>
      </text>
    </comment>
    <comment ref="A8" authorId="0" shapeId="0" xr:uid="{8D189AB3-6CDF-451A-A6F9-8467F63BD045}">
      <text>
        <r>
          <rPr>
            <b/>
            <sz val="9"/>
            <color indexed="81"/>
            <rFont val="Tahoma"/>
            <charset val="1"/>
          </rPr>
          <t>Josef Jehlicka:</t>
        </r>
        <r>
          <rPr>
            <sz val="9"/>
            <color indexed="81"/>
            <rFont val="Tahoma"/>
            <charset val="1"/>
          </rPr>
          <t xml:space="preserve">
vsrtva již v ZABAGED není.
</t>
        </r>
      </text>
    </comment>
    <comment ref="C16" authorId="1" shapeId="0" xr:uid="{23B44757-C696-48EC-A411-E68D74E948C4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podle provoz ano/ne materiál/odpad</t>
        </r>
      </text>
    </comment>
    <comment ref="C32" authorId="1" shapeId="0" xr:uid="{502992EC-7D9C-4BCC-8586-40717F0E715B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jen sjízdné
</t>
        </r>
      </text>
    </comment>
    <comment ref="C33" authorId="1" shapeId="0" xr:uid="{BDBA9A8D-B2F7-4133-BAC3-BF736025A8A9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pouze mimo les, povrch a buffer podle povrchu
</t>
        </r>
      </text>
    </comment>
    <comment ref="F34" authorId="1" shapeId="0" xr:uid="{DFB10BC4-0E17-4D6B-9D7E-EE8765474DFF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pouze ty které popis
</t>
        </r>
      </text>
    </comment>
    <comment ref="C46" authorId="1" shapeId="0" xr:uid="{C0F1BB85-A917-44AD-BFEA-9CF0D855C3BE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využít informace z letiští dráhy</t>
        </r>
      </text>
    </comment>
    <comment ref="C49" authorId="1" shapeId="0" xr:uid="{E2FA3B08-C9AA-401B-BAA5-0B61E525C0D5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když v intravilánu tak 44100, když mimo tak 44200
</t>
        </r>
      </text>
    </comment>
    <comment ref="C54" authorId="1" shapeId="0" xr:uid="{EB40A8E4-79DE-46BF-81D4-096A5E5CC7A4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nekteré kategorie ignorovat, tůně dát do mokradu
</t>
        </r>
      </text>
    </comment>
    <comment ref="A59" authorId="0" shapeId="0" xr:uid="{EA8D6B64-E34B-47F0-9F19-5E9B15E793BA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Zatím v ZABAGED není
(Typ objektu bude publikován po smluvním zajištění dat od správce.)</t>
        </r>
      </text>
    </comment>
    <comment ref="A60" authorId="0" shapeId="0" xr:uid="{5AEC6C24-4815-421F-A419-265FDA0B4DCC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Zatím v ZABAGED není
(Typ objektu bude publikován po smluvním zajištění dat od správce.)</t>
        </r>
      </text>
    </comment>
    <comment ref="C63" authorId="1" shapeId="0" xr:uid="{C38118AA-F76F-4AAB-BA91-357D3CBA1208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vzdálenosti od intravilánu + možná podle KN
</t>
        </r>
      </text>
    </comment>
    <comment ref="A66" authorId="0" shapeId="0" xr:uid="{8E077D03-9996-4A46-92BF-0604D1F93843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Použita pouze kategorizovaná</t>
        </r>
      </text>
    </comment>
    <comment ref="D66" authorId="1" shapeId="0" xr:uid="{903A40B4-F981-4CAA-B986-79931C19ACBA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nakonec jsem ji vrátil, dá se uplně dolů a když by byli nějaké geometrické nepřesnosti, tak tam zůstabe jen na kousku
</t>
        </r>
      </text>
    </comment>
    <comment ref="C70" authorId="1" shapeId="0" xr:uid="{E3CA22B5-7616-4D3D-AADD-0A2B44360549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pouze "stromořadí"
</t>
        </r>
      </text>
    </comment>
    <comment ref="C74" authorId="1" shapeId="0" xr:uid="{1AF7CF5E-E3CB-40D2-BE8C-3544FF22ED1E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v lese a mimo les jinak
</t>
        </r>
      </text>
    </comment>
    <comment ref="A75" authorId="0" shapeId="0" xr:uid="{874CB46A-C820-4B42-A9F7-D564A8D3D0E9}">
      <text>
        <r>
          <rPr>
            <b/>
            <sz val="9"/>
            <color indexed="81"/>
            <rFont val="Tahoma"/>
            <family val="2"/>
            <charset val="238"/>
          </rPr>
          <t>Josef Jehlicka:</t>
        </r>
        <r>
          <rPr>
            <sz val="9"/>
            <color indexed="81"/>
            <rFont val="Tahoma"/>
            <family val="2"/>
            <charset val="238"/>
          </rPr>
          <t xml:space="preserve">
Tato vrstva v původním excelu nebyla, nicméně bez ní vznikala v území díra.</t>
        </r>
      </text>
    </comment>
    <comment ref="C77" authorId="1" shapeId="0" xr:uid="{497063C0-640A-403D-851D-416F4EDBA7CE}">
      <text>
        <r>
          <rPr>
            <b/>
            <sz val="9"/>
            <color indexed="81"/>
            <rFont val="Tahoma"/>
            <charset val="1"/>
          </rPr>
          <t>kavkapet:</t>
        </r>
        <r>
          <rPr>
            <sz val="9"/>
            <color indexed="81"/>
            <rFont val="Tahoma"/>
            <charset val="1"/>
          </rPr>
          <t xml:space="preserve">
když v lese = 35100, když mimoles zatím nevím
</t>
        </r>
      </text>
    </comment>
  </commentList>
</comments>
</file>

<file path=xl/sharedStrings.xml><?xml version="1.0" encoding="utf-8"?>
<sst xmlns="http://schemas.openxmlformats.org/spreadsheetml/2006/main" count="3063" uniqueCount="919">
  <si>
    <t>LandUseCode</t>
  </si>
  <si>
    <t>LU1_ID</t>
  </si>
  <si>
    <t>Využití</t>
  </si>
  <si>
    <t>Land Use</t>
  </si>
  <si>
    <t>nsheet</t>
  </si>
  <si>
    <t>pi</t>
  </si>
  <si>
    <t>ppl</t>
  </si>
  <si>
    <t>ret</t>
  </si>
  <si>
    <t>nrill</t>
  </si>
  <si>
    <t>CN2_HSPA</t>
  </si>
  <si>
    <t>CN2_HSPB</t>
  </si>
  <si>
    <t>CN2_HSPC</t>
  </si>
  <si>
    <t>CN2_HSPD</t>
  </si>
  <si>
    <t>zpevnene</t>
  </si>
  <si>
    <t>tau</t>
  </si>
  <si>
    <t>v</t>
  </si>
  <si>
    <t>OP</t>
  </si>
  <si>
    <t>orná půda</t>
  </si>
  <si>
    <t>Arable land</t>
  </si>
  <si>
    <t>TPOP</t>
  </si>
  <si>
    <t>víceleté pícniny - travní porost na orné půdě</t>
  </si>
  <si>
    <t>U</t>
  </si>
  <si>
    <t>TP</t>
  </si>
  <si>
    <t>travní porost</t>
  </si>
  <si>
    <t>Grass</t>
  </si>
  <si>
    <t>LP</t>
  </si>
  <si>
    <t>lesní porost</t>
  </si>
  <si>
    <t>Forest</t>
  </si>
  <si>
    <t>LPL</t>
  </si>
  <si>
    <t>lesní porost listnatý (střední hydrologické podmínky)</t>
  </si>
  <si>
    <t>LPJ</t>
  </si>
  <si>
    <t>lesní porost jehličnatý (špatné hydrologické podmínky)</t>
  </si>
  <si>
    <t>LPS</t>
  </si>
  <si>
    <t>lesní porost smíšený (dobré hydrologické podmínky)</t>
  </si>
  <si>
    <t>LPK</t>
  </si>
  <si>
    <t>lesní porost křovinatý</t>
  </si>
  <si>
    <t>AZP</t>
  </si>
  <si>
    <t>antropogenní a zpevněné plochy</t>
  </si>
  <si>
    <t>Anthropogenic impermeable surfaces</t>
  </si>
  <si>
    <t>AZPN</t>
  </si>
  <si>
    <t>neprospustné povrchy</t>
  </si>
  <si>
    <t>AZPPL</t>
  </si>
  <si>
    <t>polopropustné porvrchy</t>
  </si>
  <si>
    <t>AZPP</t>
  </si>
  <si>
    <t>antropogenní propustné plochy</t>
  </si>
  <si>
    <t>ETK</t>
  </si>
  <si>
    <t>extenzivní smíšené porosty</t>
  </si>
  <si>
    <t>Extensive vegetation</t>
  </si>
  <si>
    <t>ETK1</t>
  </si>
  <si>
    <t>plochy s nedokonalým pokrytím (extenzivní sady, doprovodná vegetace komunikací a vodních toků)</t>
  </si>
  <si>
    <t>ETK2</t>
  </si>
  <si>
    <t>upravené plochy s dobrým pokrytím (zahrady, parky, zapojený smíšený porost)</t>
  </si>
  <si>
    <t>ETK3</t>
  </si>
  <si>
    <t>trvale zamokřené plochy (mokřady, zamořené louky….)</t>
  </si>
  <si>
    <t>VT</t>
  </si>
  <si>
    <t>vodní toky</t>
  </si>
  <si>
    <t>Water</t>
  </si>
  <si>
    <t>VP</t>
  </si>
  <si>
    <t>vodní plochy</t>
  </si>
  <si>
    <t>https://civilweb-spreadsheets.com/drainage-design-spreadsheets/runoff-and-rainfall-intensity-calculator-spreadsheet/manning-coefficient-sheet-flow/</t>
  </si>
  <si>
    <t>SoilCode</t>
  </si>
  <si>
    <t>Soil</t>
  </si>
  <si>
    <t>Půda</t>
  </si>
  <si>
    <t>Source</t>
  </si>
  <si>
    <t>code in soilmap</t>
  </si>
  <si>
    <t>Ksat (mm/h)</t>
  </si>
  <si>
    <t>Ksat (m/s)</t>
  </si>
  <si>
    <t>SIC1[m.s-1/2]</t>
  </si>
  <si>
    <t>SIC2[m.s-1/2]</t>
  </si>
  <si>
    <t>SIC3[m.s-1/2]</t>
  </si>
  <si>
    <t>SIC4[m.s-1/2]</t>
  </si>
  <si>
    <t>b</t>
  </si>
  <si>
    <t>y</t>
  </si>
  <si>
    <t>C</t>
  </si>
  <si>
    <t>clay</t>
  </si>
  <si>
    <t>USDA</t>
  </si>
  <si>
    <t>CL</t>
  </si>
  <si>
    <t>clay loam</t>
  </si>
  <si>
    <t>Jílovitá hlína</t>
  </si>
  <si>
    <t>L</t>
  </si>
  <si>
    <t>loam</t>
  </si>
  <si>
    <t>Hlína</t>
  </si>
  <si>
    <t>LSA</t>
  </si>
  <si>
    <t>loamy sand</t>
  </si>
  <si>
    <t>Hlinitý písek</t>
  </si>
  <si>
    <t>SA</t>
  </si>
  <si>
    <t>sand</t>
  </si>
  <si>
    <t>Písek</t>
  </si>
  <si>
    <t>SAC</t>
  </si>
  <si>
    <t>sandy clay</t>
  </si>
  <si>
    <t>Písčitý jíl</t>
  </si>
  <si>
    <t>SACL</t>
  </si>
  <si>
    <t>sandy clay loam</t>
  </si>
  <si>
    <t>Písčitojílovitá hlína</t>
  </si>
  <si>
    <t>SAL</t>
  </si>
  <si>
    <t>sandy loam</t>
  </si>
  <si>
    <t>Písčitá hlína</t>
  </si>
  <si>
    <t>SI</t>
  </si>
  <si>
    <t>silt</t>
  </si>
  <si>
    <t>Prach</t>
  </si>
  <si>
    <t>SIL</t>
  </si>
  <si>
    <t>silt loam</t>
  </si>
  <si>
    <t>Prachovitá hlína</t>
  </si>
  <si>
    <t>SIC</t>
  </si>
  <si>
    <t>silty clay</t>
  </si>
  <si>
    <t>Prachovitý jíl</t>
  </si>
  <si>
    <t>SICL</t>
  </si>
  <si>
    <t>silty clay loam</t>
  </si>
  <si>
    <t>Prachovitojílovitá hlína</t>
  </si>
  <si>
    <t>NO</t>
  </si>
  <si>
    <t>nosoil</t>
  </si>
  <si>
    <t>bez půdy</t>
  </si>
  <si>
    <t>CC</t>
  </si>
  <si>
    <t>coarse</t>
  </si>
  <si>
    <t>Hrubá</t>
  </si>
  <si>
    <t>HYPRES</t>
  </si>
  <si>
    <t>FF</t>
  </si>
  <si>
    <t>fine</t>
  </si>
  <si>
    <t>Jemná</t>
  </si>
  <si>
    <t>ME</t>
  </si>
  <si>
    <t>medium</t>
  </si>
  <si>
    <t>Střední</t>
  </si>
  <si>
    <t>MF</t>
  </si>
  <si>
    <t>medium fine</t>
  </si>
  <si>
    <t>Středně jemná</t>
  </si>
  <si>
    <t>VF</t>
  </si>
  <si>
    <t>very fine</t>
  </si>
  <si>
    <t>Velmi jemná</t>
  </si>
  <si>
    <t>HH</t>
  </si>
  <si>
    <t>hlinitá</t>
  </si>
  <si>
    <t>Hlinitá</t>
  </si>
  <si>
    <t>NOVAK</t>
  </si>
  <si>
    <t>HP</t>
  </si>
  <si>
    <t>hlinitopísčitá</t>
  </si>
  <si>
    <t>Hlinito-písčitá</t>
  </si>
  <si>
    <t>J0</t>
  </si>
  <si>
    <t>jíl</t>
  </si>
  <si>
    <t>Jílovitá</t>
  </si>
  <si>
    <t>JJ</t>
  </si>
  <si>
    <t>jílovitá</t>
  </si>
  <si>
    <t>JH</t>
  </si>
  <si>
    <t>jílovitohlinitá</t>
  </si>
  <si>
    <t>Jílovito-hlinitá</t>
  </si>
  <si>
    <t>PP</t>
  </si>
  <si>
    <t>písčitá</t>
  </si>
  <si>
    <t>Písčitá</t>
  </si>
  <si>
    <t>PH</t>
  </si>
  <si>
    <t>písčitohlinitá</t>
  </si>
  <si>
    <t>Písčito-hlinitá</t>
  </si>
  <si>
    <t>1 - jíl</t>
  </si>
  <si>
    <t>2 - prachovitý jíl</t>
  </si>
  <si>
    <t>3 - prachovitá jílovitá hlína</t>
  </si>
  <si>
    <t>4 - jílovitá hlína</t>
  </si>
  <si>
    <t>5 - prach</t>
  </si>
  <si>
    <t>6 - prachovitá hlína</t>
  </si>
  <si>
    <t>7 - písčitý jíl</t>
  </si>
  <si>
    <t>8 - hlína</t>
  </si>
  <si>
    <t>9 - písčitá jílovitá hlína</t>
  </si>
  <si>
    <t>10 - písčitá hlína</t>
  </si>
  <si>
    <t>11 - hlinitý písek</t>
  </si>
  <si>
    <t>12 - písek</t>
  </si>
  <si>
    <t>soilveg</t>
  </si>
  <si>
    <t>LandUSE</t>
  </si>
  <si>
    <t>n</t>
  </si>
  <si>
    <t>k</t>
  </si>
  <si>
    <t>s</t>
  </si>
  <si>
    <t>ID</t>
  </si>
  <si>
    <t>LU1_code</t>
  </si>
  <si>
    <t>LU_num</t>
  </si>
  <si>
    <t>LU1_name</t>
  </si>
  <si>
    <t>Zahodit</t>
  </si>
  <si>
    <t>LU2_name</t>
  </si>
  <si>
    <t>LU3_name</t>
  </si>
  <si>
    <t>final_code</t>
  </si>
  <si>
    <t>LS_code</t>
  </si>
  <si>
    <t>CN3_HSPA</t>
  </si>
  <si>
    <t>CN3_HSPB</t>
  </si>
  <si>
    <t>CN3_HSPC</t>
  </si>
  <si>
    <t>CN3_HSPD</t>
  </si>
  <si>
    <t>Corine - odhad</t>
  </si>
  <si>
    <t>PI</t>
  </si>
  <si>
    <t>PPL</t>
  </si>
  <si>
    <t>Vcrit</t>
  </si>
  <si>
    <t>zdroj</t>
  </si>
  <si>
    <t>X</t>
  </si>
  <si>
    <t>bez dalšího určení</t>
  </si>
  <si>
    <t>OP_SVR_D*</t>
  </si>
  <si>
    <t>211,241</t>
  </si>
  <si>
    <t>neoseto - dobré hydrologické podmínky, poslklizňové zbytky</t>
  </si>
  <si>
    <t>OP_UPZ_D</t>
  </si>
  <si>
    <t>letní úzkořádkové plodiny</t>
  </si>
  <si>
    <t>OP_UVR_D*</t>
  </si>
  <si>
    <t>ozimé úzkořádkové plodiny</t>
  </si>
  <si>
    <t>širokořádkové plodiny</t>
  </si>
  <si>
    <t>OP_SVR_D**</t>
  </si>
  <si>
    <t xml:space="preserve"> -- NA --</t>
  </si>
  <si>
    <t>mimoprodukční plocha a navržená technická opatření na OP</t>
  </si>
  <si>
    <t>PA_X_D</t>
  </si>
  <si>
    <t>širokořádkové plodiny - špatné hydrologické podmínky, přímé řádky</t>
  </si>
  <si>
    <t>OP_SPR_S</t>
  </si>
  <si>
    <t>širokořádkové plodiny - dobré hydrologické podmínky, vrstevnicové řádky</t>
  </si>
  <si>
    <t>OP_SVR_D</t>
  </si>
  <si>
    <t>úzkořádkové plodiny - špatné hydrologické podmínky, přímé řádky</t>
  </si>
  <si>
    <t>OP_UPR_S</t>
  </si>
  <si>
    <t>úzkořádkové plodiny - dobré hydrologické podmínky, vrstevnicové řádky</t>
  </si>
  <si>
    <t>OP_UVR_D</t>
  </si>
  <si>
    <t>víceleté pícniny, vrstevnicové řádky, dobré hydrologické podmínky</t>
  </si>
  <si>
    <t>OP_PVR_D</t>
  </si>
  <si>
    <t>úhor černý</t>
  </si>
  <si>
    <t>OP_U_X</t>
  </si>
  <si>
    <t>školka na orné půdě</t>
  </si>
  <si>
    <t>CORINE</t>
  </si>
  <si>
    <t>neoseto</t>
  </si>
  <si>
    <t>úhor udržovaný</t>
  </si>
  <si>
    <t>úhor neudržovaný</t>
  </si>
  <si>
    <t>seťové lože</t>
  </si>
  <si>
    <t>ječmen jarní</t>
  </si>
  <si>
    <t>pšenice jarní</t>
  </si>
  <si>
    <t>pohanka</t>
  </si>
  <si>
    <t>proso</t>
  </si>
  <si>
    <t>oves jarní</t>
  </si>
  <si>
    <t>hrách polní jarní</t>
  </si>
  <si>
    <t>hrách rolní jarní</t>
  </si>
  <si>
    <t>bob obecný</t>
  </si>
  <si>
    <t>lupina</t>
  </si>
  <si>
    <t>hrách rolní</t>
  </si>
  <si>
    <t>mrkev</t>
  </si>
  <si>
    <t>ječmen ozimý</t>
  </si>
  <si>
    <t>pšenice ozimá</t>
  </si>
  <si>
    <t>žito ozimé</t>
  </si>
  <si>
    <t>oves ozimý</t>
  </si>
  <si>
    <t>řepka ozimá</t>
  </si>
  <si>
    <t>hořčice bílá</t>
  </si>
  <si>
    <t>hrách polní ozimý</t>
  </si>
  <si>
    <t>hrách rolní ozimý</t>
  </si>
  <si>
    <t>svazenka</t>
  </si>
  <si>
    <t>len setý</t>
  </si>
  <si>
    <t>brambory</t>
  </si>
  <si>
    <t>slunečnice</t>
  </si>
  <si>
    <t>kukuřice</t>
  </si>
  <si>
    <t>čirok</t>
  </si>
  <si>
    <t>řepa</t>
  </si>
  <si>
    <t>víceleté pícniny</t>
  </si>
  <si>
    <t>vojtěžka</t>
  </si>
  <si>
    <t>jetel</t>
  </si>
  <si>
    <t>jílek vytrvalý</t>
  </si>
  <si>
    <t>intenzivní pastviny -  špatné hydrologické podmínky</t>
  </si>
  <si>
    <t>PA_X_S</t>
  </si>
  <si>
    <t>extenzivní pastviny a louky - dobré hydrologické podmínky</t>
  </si>
  <si>
    <t>travní kultury na mělkých půdách (horské louky, vrchoviště vřesoviště) - nasycené půdy, špatné hydrologické podmínky</t>
  </si>
  <si>
    <t>0.5(LPX2+LPX5)</t>
  </si>
  <si>
    <t>LP_X_2</t>
  </si>
  <si>
    <t>LP_X_5</t>
  </si>
  <si>
    <t>lesní porost neurčený</t>
  </si>
  <si>
    <t>lesni porost s kleci</t>
  </si>
  <si>
    <t>školka a rychle rostoucí dřeviny</t>
  </si>
  <si>
    <t>KP_X_S</t>
  </si>
  <si>
    <t>lesní porost dobré hydrologické podmínky</t>
  </si>
  <si>
    <t>lesní porost středí hydrologické podmínky</t>
  </si>
  <si>
    <t>lesní porost špatné hydrologické podmínky</t>
  </si>
  <si>
    <t>lesní porost listnatý</t>
  </si>
  <si>
    <t>nově založený</t>
  </si>
  <si>
    <t>mladý</t>
  </si>
  <si>
    <t>částečně zapojený</t>
  </si>
  <si>
    <t>311, 312, 313</t>
  </si>
  <si>
    <t>zapojený</t>
  </si>
  <si>
    <t>lesní porost jehličnatý</t>
  </si>
  <si>
    <t>lesní porost smíšený</t>
  </si>
  <si>
    <t>MZ_KO_X</t>
  </si>
  <si>
    <t>111,121, 122, 123,124,131,133</t>
  </si>
  <si>
    <t>OZ_38_X</t>
  </si>
  <si>
    <t>OZ_20_X</t>
  </si>
  <si>
    <t>ITK</t>
  </si>
  <si>
    <t>intenzivní sady, vinice, chmelnice s holým meziřadím</t>
  </si>
  <si>
    <t>průměr (55100+55200)</t>
  </si>
  <si>
    <t>s desikovaným meziřadím</t>
  </si>
  <si>
    <t>s obdělávaným meziřadím</t>
  </si>
  <si>
    <t>SE_X_P</t>
  </si>
  <si>
    <t>222, 242,324</t>
  </si>
  <si>
    <t>SZ_X_P</t>
  </si>
  <si>
    <t>411, 412</t>
  </si>
  <si>
    <t>https://directives.sc.egov.usda.gov/OpenNonWebContent.aspx?content=41606.wba</t>
  </si>
  <si>
    <t>řídká vegetace</t>
  </si>
  <si>
    <t>mimoprodukční procha</t>
  </si>
  <si>
    <t>LO_X_X</t>
  </si>
  <si>
    <t>ledovce a stálý sníh</t>
  </si>
  <si>
    <t>ZB</t>
  </si>
  <si>
    <t>pláže,duny a písky</t>
  </si>
  <si>
    <t>skály, skalky</t>
  </si>
  <si>
    <t>spáleniště</t>
  </si>
  <si>
    <t>Popis LU</t>
  </si>
  <si>
    <t>KÓD</t>
  </si>
  <si>
    <t>Čísla CN dle hydr.sk.p.</t>
  </si>
  <si>
    <t>LU</t>
  </si>
  <si>
    <t>TR (treatment)</t>
  </si>
  <si>
    <t>HyPo (hydrol. podmínky)</t>
  </si>
  <si>
    <t>KÓD FINAL</t>
  </si>
  <si>
    <t>A</t>
  </si>
  <si>
    <t>AB</t>
  </si>
  <si>
    <t>B</t>
  </si>
  <si>
    <t>BC</t>
  </si>
  <si>
    <t>CD</t>
  </si>
  <si>
    <t>D</t>
  </si>
  <si>
    <t>Úhor černý</t>
  </si>
  <si>
    <t>UK</t>
  </si>
  <si>
    <t>Úhor, posklizňové zbytky, špatné hydrologické podmínky</t>
  </si>
  <si>
    <t>UPZŠ</t>
  </si>
  <si>
    <t>UPZ</t>
  </si>
  <si>
    <t>S</t>
  </si>
  <si>
    <t>Úhor, posklizňové zbytky, dobré hydrologické podmínky</t>
  </si>
  <si>
    <t>UPZD</t>
  </si>
  <si>
    <t>Širokořádkové plodiny, přímé řádky, špatné hydrologické podmínky</t>
  </si>
  <si>
    <t>ŠPŠ</t>
  </si>
  <si>
    <t>SPR</t>
  </si>
  <si>
    <t>Širokořádkové plodiny, přímé řádky, dobré hydrologické podmínky</t>
  </si>
  <si>
    <t>ŠPD</t>
  </si>
  <si>
    <t>Širokořádkové plodiny, přímé řádky, posklizňové zbytky, špatné hydrologické podmínky</t>
  </si>
  <si>
    <t>ŠPPZŠ</t>
  </si>
  <si>
    <t>SPRPZ</t>
  </si>
  <si>
    <t>Širokořádkové plodiny, přímé řádky, posklizňové zbytky, dobré hydrologické podmínky</t>
  </si>
  <si>
    <t>ŠPPZD</t>
  </si>
  <si>
    <t>Širokořádkové plodiny, vrstevnicové řádky, špatné hydrologické podmínky</t>
  </si>
  <si>
    <t>ŠVŠ</t>
  </si>
  <si>
    <t>SVR</t>
  </si>
  <si>
    <t>Širokořádkové plodiny, vrstevnicové řádky, dobré hydrologické podmínky</t>
  </si>
  <si>
    <t>ŠVD</t>
  </si>
  <si>
    <t>Širokořádkové plodiny, vrstevnicové řádky, posklizňové zbytky, špatné hydrologické podmínky</t>
  </si>
  <si>
    <t>ŠVPZŠ</t>
  </si>
  <si>
    <t>SVRPZ</t>
  </si>
  <si>
    <t>Širokořádkové plodiny, vrstevnicové řádky, posklizňové zbytky, dobré hydrologické podmínky</t>
  </si>
  <si>
    <t>ŠVPZD</t>
  </si>
  <si>
    <t>Širokořádkové plodiny, vrstevnicové řádky, terasové pěstování plodin, špatné hydrologické podmínky</t>
  </si>
  <si>
    <t>ŠVPPŠ</t>
  </si>
  <si>
    <t>SVRTE</t>
  </si>
  <si>
    <t>Širokořádkové plodiny, vrstevnicové řádky, terasové pěstování plodin, dobré hydrologické podmínky</t>
  </si>
  <si>
    <t>ŠVPPD</t>
  </si>
  <si>
    <t>Širokořádkové plodiny, vrstevnicové řádky, terasové pěstování plodin, posklizňové zbytky, špatné hydrologické podmínky</t>
  </si>
  <si>
    <t>ŠVPPPZŠ</t>
  </si>
  <si>
    <t>SVRTEPZ</t>
  </si>
  <si>
    <t>Širokořádkové plodiny, vrstevnicové řádky, terasové pěstování plodin, posklizňové zbytky, dobré hydrologické podmínky</t>
  </si>
  <si>
    <t>ŠVPPPZD</t>
  </si>
  <si>
    <t>Úzkořádkové plodiny, přímé řádky, špatné hydrologické podmínky</t>
  </si>
  <si>
    <t>ÚPŠ</t>
  </si>
  <si>
    <t>UPR</t>
  </si>
  <si>
    <t>Úzkořádkové plodiny, přímé řádky, dobré hydrologické podmínky</t>
  </si>
  <si>
    <t>ÚPD</t>
  </si>
  <si>
    <t>Úzkořádkové plodiny, přímé řádky, posklizňové zbytky, špatné hydrologické podmínky</t>
  </si>
  <si>
    <t>ÚPPZŠ</t>
  </si>
  <si>
    <t>UPRPZ</t>
  </si>
  <si>
    <t>Úzkořádkové plodiny, přímé řádky, posklizňové zbytky, dobré hydrologické podmínky</t>
  </si>
  <si>
    <t>ÚPPZD</t>
  </si>
  <si>
    <t>Úzkořádkové plodiny, vrstevnicové řádky, špatné hydrologické podmínky</t>
  </si>
  <si>
    <t>ÚVŠ</t>
  </si>
  <si>
    <t>UVR</t>
  </si>
  <si>
    <t>Úzkořádkové plodiny, vrstevnicové řádky, dobré hydrologické podmínky</t>
  </si>
  <si>
    <t>ÚVD</t>
  </si>
  <si>
    <t>Úzkořádkové plodiny, vrstevnicové řádky, posklizňové zbytky, špatné hydrologické podmínky</t>
  </si>
  <si>
    <t>ÚVPZŠ</t>
  </si>
  <si>
    <t>UVRPZ</t>
  </si>
  <si>
    <t>Úzkořádkové plodiny, vrstevnicové řádky, posklizňové zbytky, dobré hydrologické podmínky</t>
  </si>
  <si>
    <t>ÚVPZD</t>
  </si>
  <si>
    <t>Úzkořádkové plodiny, vrstevnicové řádky, terasové pěstování plodin, špatné hydrologické podmínky</t>
  </si>
  <si>
    <t>ÚVPPŠ</t>
  </si>
  <si>
    <t>UVRTE</t>
  </si>
  <si>
    <t>Úzkořádkové plodiny, vrstevnicové řádky, terasové pěstování plodin, dobré hydrologické podmínky</t>
  </si>
  <si>
    <t>ÚVPPD</t>
  </si>
  <si>
    <t>Úzkořádkové plodiny, vrstevnicové řádky, terasové pěstování plodin, posklizňové zbytky, špatné hydrologické podmínky</t>
  </si>
  <si>
    <t>ŠVPPZŠ</t>
  </si>
  <si>
    <t>UVRTEPZ</t>
  </si>
  <si>
    <t>Úzkořádkové plodiny, vrstevnicové řádky, terasové pěstování plodin, posklizňové zbytky, dobré hydrologické podmínky</t>
  </si>
  <si>
    <t>ÚVPPZD</t>
  </si>
  <si>
    <t>Víceleté pícniny, přímé řádky, špatné hydrologické podmínky</t>
  </si>
  <si>
    <t>PPŠ</t>
  </si>
  <si>
    <t>PPR</t>
  </si>
  <si>
    <t>Víceleté pícniny, přímé řádky, dobré hydrologické podmínky</t>
  </si>
  <si>
    <t>PPD</t>
  </si>
  <si>
    <t>Víceleté pícniny, vrstevnicové řádky, špatné hydrologické podmínky</t>
  </si>
  <si>
    <t>PVŠ</t>
  </si>
  <si>
    <t>PVR</t>
  </si>
  <si>
    <t>Víceleté pícniny, vrstevnicové řádky, dobré hydrologické podmínky</t>
  </si>
  <si>
    <t>PVD</t>
  </si>
  <si>
    <t>Víceleté pícniny, vrstevnicové řádky, posklizňové zbytky, špatné hydrologické podmínky</t>
  </si>
  <si>
    <t>PVPZŠ</t>
  </si>
  <si>
    <t>PVRPA</t>
  </si>
  <si>
    <t>Víceleté pícniny, vrstevnicové řádky, posklizňové zbytky, dobré hydrologické podmínky</t>
  </si>
  <si>
    <t>PVPZD</t>
  </si>
  <si>
    <t>Pastviny, pokryv &lt; 50% nebo intenzivní pastva bez ochrany mulčem</t>
  </si>
  <si>
    <t>PA</t>
  </si>
  <si>
    <t>Pastviny, pokryv &lt; 50 - 75% bez intenzivní pastvy</t>
  </si>
  <si>
    <t>PB</t>
  </si>
  <si>
    <t>P</t>
  </si>
  <si>
    <t>Pastviny, pokryv &gt; 75% s lehkou nebo příležitostnou pastvou</t>
  </si>
  <si>
    <t>PC</t>
  </si>
  <si>
    <t>Louky chráněné před pastvou, sklízené na seno</t>
  </si>
  <si>
    <t>LO</t>
  </si>
  <si>
    <t>Křoviny s travním podrostem, pokryv &lt; 50%</t>
  </si>
  <si>
    <t>KA</t>
  </si>
  <si>
    <t>KP</t>
  </si>
  <si>
    <t>Křoviny s travním podrostem, pokryv 50 - 75%</t>
  </si>
  <si>
    <t>KB</t>
  </si>
  <si>
    <t>Křoviny s travním podrostem, pokryv &gt; 75%</t>
  </si>
  <si>
    <t>KC</t>
  </si>
  <si>
    <t>Sad extenzivní, 50 % stromy a 50 % travní porost, špatný hydrologický stav</t>
  </si>
  <si>
    <t>SŠ</t>
  </si>
  <si>
    <t>SE</t>
  </si>
  <si>
    <t>Sad extenzivní, 50 % stromy a 50 % travní porost, průměrný hydrologický stav</t>
  </si>
  <si>
    <t>SS</t>
  </si>
  <si>
    <t>Sad extenzivní, 50 % stromy a 50 % travní porost, dobrý hydrologický stav</t>
  </si>
  <si>
    <t>SD</t>
  </si>
  <si>
    <t>Les řídký, háj, do 60 % pokryv stromů, špatné hydrologické podmínky: minimum hrabanky a podrost poničený pastvou či vypalováním</t>
  </si>
  <si>
    <t>LŠ</t>
  </si>
  <si>
    <t>LR</t>
  </si>
  <si>
    <t>Les řídký, háj, do 60 % pokryv stromů, průměrné hydrologické podmínky: povrch částečně kryt hrabankou, podrost redukován pastvou ale ne vypalováním</t>
  </si>
  <si>
    <t>LS</t>
  </si>
  <si>
    <t>Les řídký, háj, do 60 % pokryv stromů, dobré hydrologické podmínky: povrch chráněn hrabankou a podrostem, neprobíhá pastva</t>
  </si>
  <si>
    <t>LD</t>
  </si>
  <si>
    <t>Hospodářský dvůr - budovy, obslužné komunikace a okolní plochy</t>
  </si>
  <si>
    <t>HD</t>
  </si>
  <si>
    <t>Les přirozený, nad 60 % pokryv stromů, třída hydrologických podmínek 1</t>
  </si>
  <si>
    <t>Les přirozený, nad 60 % pokryv stromů, třída hydrologických podmínek 2</t>
  </si>
  <si>
    <t>Les přirozený, nad 60 % pokryv stromů, třída hydrologických podmínek 3</t>
  </si>
  <si>
    <t>Les přirozený, nad 60 % pokryv stromů, třída hydrologických podmínek 4</t>
  </si>
  <si>
    <t>Les přirozený, nad 60 % pokryv stromů, třída hydrologických podmínek 5</t>
  </si>
  <si>
    <t>Les přirozený, nad 60 % pokryv stromů, třída hydrologických podmínek 6</t>
  </si>
  <si>
    <t>Nepropustné plochy - parkoviště, střechy, příjezdové komunikace (pouze vozovka, bez přilehlých zelených pásů či příkopů), vodní a podmáčené plochy</t>
  </si>
  <si>
    <t>NP</t>
  </si>
  <si>
    <t>NE</t>
  </si>
  <si>
    <t>Komunikace dlážděná/živičná s obrubníky a dešťovými vpustěmi, bez přilehlých zelených pásů či příkopů</t>
  </si>
  <si>
    <t>KO</t>
  </si>
  <si>
    <t>Komunikace dlážděná/živičná s otevřenými příkopy</t>
  </si>
  <si>
    <t>KD</t>
  </si>
  <si>
    <t>PR</t>
  </si>
  <si>
    <t>Komunikace makadam/štěrk (vozovka + přilehlé součásti parcely)</t>
  </si>
  <si>
    <t>KM</t>
  </si>
  <si>
    <t>ST</t>
  </si>
  <si>
    <t>Komunikace nezpevněná, hliněná (vozovka + přilehlé součásti parcely)</t>
  </si>
  <si>
    <t>KN</t>
  </si>
  <si>
    <t>HL</t>
  </si>
  <si>
    <t>Sídelní zeleň (travnaté plochy, parky, golfová hřiště, hřbitovy aj.), špatné hydrologické podmínky</t>
  </si>
  <si>
    <t>SZ</t>
  </si>
  <si>
    <t>Sídelní zeleň (travnaté plochy, parky, golfová hřiště, hřbitovy aj.), průměrné hydrologické podmínky</t>
  </si>
  <si>
    <t>Sídelní zeleň (travnaté plochy, parky, golfová hřiště, hřbitovy aj.), dobré hydrologické podmínky</t>
  </si>
  <si>
    <t>Městská zástavba, převládající komerční a obchodní využití, 85 % nepropustných ploch, napojení na kanalizaci</t>
  </si>
  <si>
    <t>MZ</t>
  </si>
  <si>
    <t>Městská zástavba, převládající průmyslové využití, 72 % nepropustných ploch, napojení na kanalizaci</t>
  </si>
  <si>
    <t>Obytná zástavba, průměrný pozemek 500 m2, cca 65 % nepropustných ploch</t>
  </si>
  <si>
    <t>OZ</t>
  </si>
  <si>
    <t>Obytná zástavba, průměrný pozemek 1000 m2, cca 38 % nepropustných ploch</t>
  </si>
  <si>
    <t>Obytná zástavba, průměrný pozemek 1350 m2, cca 30 % nepropustných ploch</t>
  </si>
  <si>
    <t>Obytná zástavba, průměrný pozemek 2000 m2, cca 25 % nepropustných ploch</t>
  </si>
  <si>
    <t>Obytná zástavba, průměrný pozemek 4000 m2, cca 20 % nepropustných ploch</t>
  </si>
  <si>
    <t>Obytná zástavba, průměrný pozemek 8000 m2, cca 12 % nepropustných ploch</t>
  </si>
  <si>
    <t>Nově urbanizované plochy, pouze propustné povrchy, bez vegetace</t>
  </si>
  <si>
    <t>UP</t>
  </si>
  <si>
    <t>Jíl</t>
  </si>
  <si>
    <t>V</t>
  </si>
  <si>
    <t>DV</t>
  </si>
  <si>
    <t>D_name</t>
  </si>
  <si>
    <t>V_name</t>
  </si>
  <si>
    <t>TR</t>
  </si>
  <si>
    <t>HyPo</t>
  </si>
  <si>
    <t>LU_kode</t>
  </si>
  <si>
    <t>D2V0</t>
  </si>
  <si>
    <t>NEURČENO</t>
  </si>
  <si>
    <t>D2V1</t>
  </si>
  <si>
    <t>skleník, pařeniště</t>
  </si>
  <si>
    <t>D2V2</t>
  </si>
  <si>
    <t>školka</t>
  </si>
  <si>
    <t>D2V3</t>
  </si>
  <si>
    <t>plantáž dřevin</t>
  </si>
  <si>
    <t>D2V29</t>
  </si>
  <si>
    <t>fotovoltaická elektrárna</t>
  </si>
  <si>
    <t>D2V30</t>
  </si>
  <si>
    <t>mez, stráň</t>
  </si>
  <si>
    <t>D3V0</t>
  </si>
  <si>
    <t>chmelnice</t>
  </si>
  <si>
    <t>D3V1</t>
  </si>
  <si>
    <t>D3V29</t>
  </si>
  <si>
    <t>D3V30</t>
  </si>
  <si>
    <t>D4V0</t>
  </si>
  <si>
    <t>vinice</t>
  </si>
  <si>
    <t>D4V1</t>
  </si>
  <si>
    <t>D4V29</t>
  </si>
  <si>
    <t>D4V30</t>
  </si>
  <si>
    <t>D5V0</t>
  </si>
  <si>
    <t>zahrada</t>
  </si>
  <si>
    <t>D5V1</t>
  </si>
  <si>
    <t>D5V29</t>
  </si>
  <si>
    <t>D5V30</t>
  </si>
  <si>
    <t>D6V0</t>
  </si>
  <si>
    <t>ovocný sad</t>
  </si>
  <si>
    <t>D6V1</t>
  </si>
  <si>
    <t>D6V29</t>
  </si>
  <si>
    <t>D6V30</t>
  </si>
  <si>
    <t>D7V0</t>
  </si>
  <si>
    <t>trvalý travní porost</t>
  </si>
  <si>
    <t>D7V1</t>
  </si>
  <si>
    <t>D7V2</t>
  </si>
  <si>
    <t>D7V3</t>
  </si>
  <si>
    <t>D7V29</t>
  </si>
  <si>
    <t>D7V30</t>
  </si>
  <si>
    <t>D10V0</t>
  </si>
  <si>
    <t>lesní pozemek</t>
  </si>
  <si>
    <t>D10V1</t>
  </si>
  <si>
    <t>D10V2</t>
  </si>
  <si>
    <t>D10V3</t>
  </si>
  <si>
    <t>D10V4</t>
  </si>
  <si>
    <t>les jiný než hospodářský</t>
  </si>
  <si>
    <t>D10V5</t>
  </si>
  <si>
    <t>lesní pozemek, na kterém je budova</t>
  </si>
  <si>
    <t>D10V17</t>
  </si>
  <si>
    <t>ostatní komunikace</t>
  </si>
  <si>
    <t>D10V20</t>
  </si>
  <si>
    <t>sportoviště a rekreační plocha</t>
  </si>
  <si>
    <t>D10V29</t>
  </si>
  <si>
    <t>D10V30</t>
  </si>
  <si>
    <t>D11V0</t>
  </si>
  <si>
    <t>vodní plocha</t>
  </si>
  <si>
    <t>D11V6</t>
  </si>
  <si>
    <t>rybník</t>
  </si>
  <si>
    <t>D11V7</t>
  </si>
  <si>
    <t>koryto vodního toku přirozené nebo upravené</t>
  </si>
  <si>
    <t>D11V8</t>
  </si>
  <si>
    <t>koryto vodního toku umělé</t>
  </si>
  <si>
    <t>D11V9</t>
  </si>
  <si>
    <t>vodní nádrž přírodní</t>
  </si>
  <si>
    <t>D11V10</t>
  </si>
  <si>
    <t>vodní nádrž umělá</t>
  </si>
  <si>
    <t>D11V11</t>
  </si>
  <si>
    <t>zamokřená plocha</t>
  </si>
  <si>
    <t>D11V28</t>
  </si>
  <si>
    <t>vodní plocha, na které je budova</t>
  </si>
  <si>
    <t>D11V29</t>
  </si>
  <si>
    <t>D11V30</t>
  </si>
  <si>
    <t>D13V0</t>
  </si>
  <si>
    <t>zastavěná plocha a nádvoří</t>
  </si>
  <si>
    <t>D13V12</t>
  </si>
  <si>
    <t>společný dvůr</t>
  </si>
  <si>
    <t>D13V13</t>
  </si>
  <si>
    <t>zbořeniště</t>
  </si>
  <si>
    <t>D13V29</t>
  </si>
  <si>
    <t>D13V30</t>
  </si>
  <si>
    <t>D14V0</t>
  </si>
  <si>
    <t>ostatní plocha</t>
  </si>
  <si>
    <t>D14V3</t>
  </si>
  <si>
    <t>D14V11</t>
  </si>
  <si>
    <t>D14V14</t>
  </si>
  <si>
    <t>dráha</t>
  </si>
  <si>
    <t>D14V15</t>
  </si>
  <si>
    <t>dálnice</t>
  </si>
  <si>
    <t>D14V16</t>
  </si>
  <si>
    <t>silnice</t>
  </si>
  <si>
    <t>D14V17</t>
  </si>
  <si>
    <t>D14V18</t>
  </si>
  <si>
    <t>ostatní dopravní plocha</t>
  </si>
  <si>
    <t>D14V19</t>
  </si>
  <si>
    <t>zeleň</t>
  </si>
  <si>
    <t>D14V20</t>
  </si>
  <si>
    <t>D14V21</t>
  </si>
  <si>
    <t>pohřebiště</t>
  </si>
  <si>
    <t>D14V22</t>
  </si>
  <si>
    <t>kulturní a osvětová plocha</t>
  </si>
  <si>
    <t>D14V23</t>
  </si>
  <si>
    <t>manipulační plocha</t>
  </si>
  <si>
    <t>D14V25</t>
  </si>
  <si>
    <t>skládka</t>
  </si>
  <si>
    <t>D14V26</t>
  </si>
  <si>
    <t>jiná plocha</t>
  </si>
  <si>
    <t>D14V27</t>
  </si>
  <si>
    <t>neplodná půda</t>
  </si>
  <si>
    <t>D14V29</t>
  </si>
  <si>
    <t>D14V30</t>
  </si>
  <si>
    <t>NAZEV</t>
  </si>
  <si>
    <t>název EN</t>
  </si>
  <si>
    <t>Souvisla mestska zastavba</t>
  </si>
  <si>
    <t>Continuous urban fabric</t>
  </si>
  <si>
    <t>Nesouvisla mestska zastavba</t>
  </si>
  <si>
    <t>Discontinuous urban fabric</t>
  </si>
  <si>
    <t>Prumyslove a obchodni arealy</t>
  </si>
  <si>
    <t>Industrial and commercial units</t>
  </si>
  <si>
    <t>Cestni, zeleznicni sit a prilehle arealy</t>
  </si>
  <si>
    <t>Road and rail network and associated land</t>
  </si>
  <si>
    <t>Pristavy</t>
  </si>
  <si>
    <t>Port areas</t>
  </si>
  <si>
    <t>Letiste</t>
  </si>
  <si>
    <t>Airports</t>
  </si>
  <si>
    <t>Tezba nerostnych surovin</t>
  </si>
  <si>
    <t>Mineral extraction sites</t>
  </si>
  <si>
    <t>Skladky</t>
  </si>
  <si>
    <t>Dump sites</t>
  </si>
  <si>
    <t>Vystavba</t>
  </si>
  <si>
    <t>Construction sites</t>
  </si>
  <si>
    <t>Mestska zelen</t>
  </si>
  <si>
    <t>Green urban areas</t>
  </si>
  <si>
    <t>Arealy sportu</t>
  </si>
  <si>
    <t>Sport and leisure facilities</t>
  </si>
  <si>
    <t>Orna puda</t>
  </si>
  <si>
    <t>non-irrigated arable land</t>
  </si>
  <si>
    <t>Vinice</t>
  </si>
  <si>
    <t xml:space="preserve">Vineyard </t>
  </si>
  <si>
    <t>Ovocne stromy</t>
  </si>
  <si>
    <t>Fruit trees and berry plantation</t>
  </si>
  <si>
    <t>Louky a pastviny</t>
  </si>
  <si>
    <t>Pastures</t>
  </si>
  <si>
    <t>Jednorocni plodiny</t>
  </si>
  <si>
    <t>Annual crops associated with permanent crops</t>
  </si>
  <si>
    <t>Pole,louky,kultury</t>
  </si>
  <si>
    <t>Complex cultivation patterns</t>
  </si>
  <si>
    <t>Zemedelske arealy</t>
  </si>
  <si>
    <t>Land principally occupied by agriculture, with significant areas of natural vegetation</t>
  </si>
  <si>
    <t>Listnate lesy</t>
  </si>
  <si>
    <t>Broad-leaved forests</t>
  </si>
  <si>
    <t>Jehlicnate lesy</t>
  </si>
  <si>
    <t>Coniferous forests</t>
  </si>
  <si>
    <t>Smisene lesy</t>
  </si>
  <si>
    <t>Mixed forests</t>
  </si>
  <si>
    <t>Prirozene louky</t>
  </si>
  <si>
    <t>Natural grassland</t>
  </si>
  <si>
    <t>Vresoviste a slatiny</t>
  </si>
  <si>
    <t>Moors and heathland</t>
  </si>
  <si>
    <t>Leso-kroviny</t>
  </si>
  <si>
    <t>Transitional woodland/shrub</t>
  </si>
  <si>
    <t>Plaze, duny a pisky</t>
  </si>
  <si>
    <t>Beaches, dunes, and sand plains</t>
  </si>
  <si>
    <t>Skaly</t>
  </si>
  <si>
    <t>Bare rocks</t>
  </si>
  <si>
    <t>Ridka vegetace</t>
  </si>
  <si>
    <t>Sparsely vegetated areas</t>
  </si>
  <si>
    <t>Spaleniste</t>
  </si>
  <si>
    <t>Burnt area</t>
  </si>
  <si>
    <t>Ledovce a vecny snih</t>
  </si>
  <si>
    <t>Glaciers and perpetual snow</t>
  </si>
  <si>
    <t>Mocaly a raseliniste</t>
  </si>
  <si>
    <t>Inland marshes</t>
  </si>
  <si>
    <t>Raseliniste</t>
  </si>
  <si>
    <t>Peatbogs</t>
  </si>
  <si>
    <t>Vodni toky</t>
  </si>
  <si>
    <t>Water courses</t>
  </si>
  <si>
    <t>Vodni plochy</t>
  </si>
  <si>
    <t>Water bodies</t>
  </si>
  <si>
    <t>Dynamic Landscapes in the UK Driven by Pressures from Energy Production and Forestry—Results of the CORINE Land Cover Map 2018 Beth Cole 1,* , Geoff Smith 2 , Bestabé de la Barreda-Bautista 3 , Alexandra Hamer 4 , Matthew Payne 1 , Thomas Codd 5 , Sarah C. M. Johnson 1,6 , Lok Yung Chan 1 and Heiko Balzter 1</t>
  </si>
  <si>
    <t>https://land.copernicus.eu/en/products/clc-backbone</t>
  </si>
  <si>
    <t>Typ povrchu</t>
  </si>
  <si>
    <t>Kategore LU</t>
  </si>
  <si>
    <t>Čísla CN dle hydrologické skupiny půd.</t>
  </si>
  <si>
    <t>Orná půda</t>
  </si>
  <si>
    <t>Louky, pastviny sady</t>
  </si>
  <si>
    <t>Lesní plochy</t>
  </si>
  <si>
    <t>Antropogenizované a ostatí plochy</t>
  </si>
  <si>
    <t>Městská zástavba, převládající komerční a obchodní využití, 85 % zastavěnost, napojení na kanalizaci</t>
  </si>
  <si>
    <t>Městská zástavba, převládající průmyslové využití, 72 % zastavěnost, napojení na kanalizaci</t>
  </si>
  <si>
    <t>Obytná zástavba, průměrný pozemek 500 m2, cca 65 % zastavěnost</t>
  </si>
  <si>
    <t>Obytná zástavba, průměrný pozemek 1000 m2, cca 38 % zastavěnost</t>
  </si>
  <si>
    <t>Obytná zástavba, průměrný pozemek 1350 m2, cca 30 % zastavěnost</t>
  </si>
  <si>
    <t>Obytná zástavba, průměrný pozemek 2000 m2, cca 25 % zastavěnost</t>
  </si>
  <si>
    <t>Obytná zástavba, průměrný pozemek 4000 m2, cca 20 % zastavěnost</t>
  </si>
  <si>
    <t>Obytná zástavba, průměrný pozemek 8000 m2, cca 12 % zastavěnost</t>
  </si>
  <si>
    <t>b0 Class Table</t>
  </si>
  <si>
    <t>Value</t>
  </si>
  <si>
    <t>Color</t>
  </si>
  <si>
    <t>Description</t>
  </si>
  <si>
    <t>#d5c36b</t>
  </si>
  <si>
    <t>Cl</t>
  </si>
  <si>
    <t>#b96947</t>
  </si>
  <si>
    <t>SiCl</t>
  </si>
  <si>
    <t>#9d3706</t>
  </si>
  <si>
    <t>SaCl</t>
  </si>
  <si>
    <t>#ae868f</t>
  </si>
  <si>
    <t>ClLo</t>
  </si>
  <si>
    <t>#f86714</t>
  </si>
  <si>
    <t>SiClLo</t>
  </si>
  <si>
    <t>#46d143</t>
  </si>
  <si>
    <t>SaClLo</t>
  </si>
  <si>
    <t>#368f20</t>
  </si>
  <si>
    <t>Lo</t>
  </si>
  <si>
    <t>#3e5a14</t>
  </si>
  <si>
    <t>SiLo</t>
  </si>
  <si>
    <t>#ffd557</t>
  </si>
  <si>
    <t>SaLo</t>
  </si>
  <si>
    <t>#fff72e</t>
  </si>
  <si>
    <t>Si</t>
  </si>
  <si>
    <t>#ff5a9d</t>
  </si>
  <si>
    <t>LoSa</t>
  </si>
  <si>
    <t>#ff005b</t>
  </si>
  <si>
    <t>Sa</t>
  </si>
  <si>
    <t>b10 Class Table</t>
  </si>
  <si>
    <t>b30 Class Table</t>
  </si>
  <si>
    <t>b60 Class Table</t>
  </si>
  <si>
    <t>b100 Class Table</t>
  </si>
  <si>
    <t>b200 Class Table</t>
  </si>
  <si>
    <t>OpenLandMap</t>
  </si>
  <si>
    <t>#006400</t>
  </si>
  <si>
    <t>Tree cover</t>
  </si>
  <si>
    <t>#ffbb22</t>
  </si>
  <si>
    <t>Shrubland</t>
  </si>
  <si>
    <t>#ffff4c</t>
  </si>
  <si>
    <t>Grassland</t>
  </si>
  <si>
    <t>#f096ff</t>
  </si>
  <si>
    <t>Cropland</t>
  </si>
  <si>
    <t>#fa0000</t>
  </si>
  <si>
    <t>Built-up</t>
  </si>
  <si>
    <t>#b4b4b4</t>
  </si>
  <si>
    <t>Bare / sparse vegetation</t>
  </si>
  <si>
    <t>#f0f0f0</t>
  </si>
  <si>
    <t>Snow and ice</t>
  </si>
  <si>
    <t>#0064c8</t>
  </si>
  <si>
    <t>Permanent water bodies</t>
  </si>
  <si>
    <t>#0096a0</t>
  </si>
  <si>
    <t>Herbaceous wetland</t>
  </si>
  <si>
    <t>#00cf75</t>
  </si>
  <si>
    <t>Mangroves</t>
  </si>
  <si>
    <t>#fae6a0</t>
  </si>
  <si>
    <t>Moss and lichen</t>
  </si>
  <si>
    <t>Porost stromů</t>
  </si>
  <si>
    <t>Oblasti dominované stromy, které jsou definovány jako vegetace s minimální výškou 5 metrů.</t>
  </si>
  <si>
    <t>Křovinaté porosty</t>
  </si>
  <si>
    <t>Oblasti pokryté keři, které jsou dřevnaté rostliny méně než 5 metrů vysoké.</t>
  </si>
  <si>
    <t>Travnaté porosty</t>
  </si>
  <si>
    <t>Oblasti, kde jsou dominantní vegetací trávy.</t>
  </si>
  <si>
    <t>Oblasti používané pro pěstování plodin, včetně jak ročních, tak víceletých plodin.</t>
  </si>
  <si>
    <t>Zastavěné území</t>
  </si>
  <si>
    <t>Městské a infrastrukturní oblasti, včetně měst, vesnic, silnic a dalších konstruovaných prostředí.</t>
  </si>
  <si>
    <t>Neplodné/řídké vegetace</t>
  </si>
  <si>
    <t>Oblasti s malým nebo žádným vegetačním pokryvem, včetně pouští a skalnatých terénů.</t>
  </si>
  <si>
    <t>Sníh a led</t>
  </si>
  <si>
    <t>Oblasti pokryté trvalým sněhem a ledem, jako jsou ledovce a polární ledové čepice.</t>
  </si>
  <si>
    <t>Stálé vodní plochy</t>
  </si>
  <si>
    <t>Vodní plochy, které zůstávají celoročně, včetně jezer, řek a přehrad.</t>
  </si>
  <si>
    <t>Bylinné mokřady</t>
  </si>
  <si>
    <t>Mokřady dominované bylinnými rostlinami, typicky se nacházející v oblastech, které jsou trvale nebo sezónně nasyceny vodou.</t>
  </si>
  <si>
    <t>Mangrovy</t>
  </si>
  <si>
    <t>Pobřežní mokřady charakterizované solitolerantními mangrovníky.</t>
  </si>
  <si>
    <t>Mechy a lišejníky</t>
  </si>
  <si>
    <t>Oblasti dominované ne cévnatými rostlinami, jako jsou mechy a lišejníky, často se nacházející v tundře a boreálních oblastech.</t>
  </si>
  <si>
    <t>Sm_kod</t>
  </si>
  <si>
    <t>TPT</t>
  </si>
  <si>
    <t>travní  porost se stromy</t>
  </si>
  <si>
    <t>VPT</t>
  </si>
  <si>
    <t>MOK</t>
  </si>
  <si>
    <t>XXX</t>
  </si>
  <si>
    <t>XX</t>
  </si>
  <si>
    <t>NoData</t>
  </si>
  <si>
    <t>mokrad s retenci</t>
  </si>
  <si>
    <t>vodní plochy s retenci (plochy nádrží)</t>
  </si>
  <si>
    <t>vodni plochy s retenci (vodní nádrže)</t>
  </si>
  <si>
    <t>Vegetace_worldcover</t>
  </si>
  <si>
    <t>Skupina DPZ</t>
  </si>
  <si>
    <t>popis interní</t>
  </si>
  <si>
    <t>zrn</t>
  </si>
  <si>
    <t>holá</t>
  </si>
  <si>
    <t>H</t>
  </si>
  <si>
    <t>J</t>
  </si>
  <si>
    <t>častečně</t>
  </si>
  <si>
    <t>zbytky</t>
  </si>
  <si>
    <t>porost</t>
  </si>
  <si>
    <t>OPU</t>
  </si>
  <si>
    <t>OPTP</t>
  </si>
  <si>
    <t>OPSR</t>
  </si>
  <si>
    <t>OPUR</t>
  </si>
  <si>
    <t>orná půda - úhor</t>
  </si>
  <si>
    <t>orná půda - širokořádkové plodiny</t>
  </si>
  <si>
    <t>orná půda - úzkořádkové plodiny</t>
  </si>
  <si>
    <t>d50</t>
  </si>
  <si>
    <t>RET</t>
  </si>
  <si>
    <t>zasakovaci_prvek_TTP</t>
  </si>
  <si>
    <t>N</t>
  </si>
  <si>
    <t>travní porost se stromy</t>
  </si>
  <si>
    <t>mokřady s povrchvou retencí</t>
  </si>
  <si>
    <t>zasakovací prvek TTP</t>
  </si>
  <si>
    <t>tůň , mokřad s retencí</t>
  </si>
  <si>
    <r>
      <t xml:space="preserve">U bufferů prosím vyplňte </t>
    </r>
    <r>
      <rPr>
        <b/>
        <sz val="10"/>
        <rFont val="Arial"/>
        <family val="2"/>
        <charset val="238"/>
      </rPr>
      <t>poloměry</t>
    </r>
    <r>
      <rPr>
        <sz val="10"/>
        <rFont val="Arial"/>
        <family val="2"/>
        <charset val="238"/>
      </rPr>
      <t>.</t>
    </r>
  </si>
  <si>
    <t>plocha</t>
  </si>
  <si>
    <t>ZABAGED</t>
  </si>
  <si>
    <t>Rozvodna, transformovna</t>
  </si>
  <si>
    <r>
      <rPr>
        <sz val="10"/>
        <rFont val="Arial"/>
        <family val="2"/>
      </rPr>
      <t>Sesuv půdy, suť</t>
    </r>
  </si>
  <si>
    <r>
      <rPr>
        <sz val="10"/>
        <rFont val="Arial"/>
        <family val="2"/>
      </rPr>
      <t>Skalní útvary</t>
    </r>
  </si>
  <si>
    <t>0 = 0, 1 = 1, 2 = 2, 3 =3, 4 = 4</t>
  </si>
  <si>
    <t>VYSKA_K</t>
  </si>
  <si>
    <t>N = 0, J = 3200, L = 3100, S = 3300</t>
  </si>
  <si>
    <t>DRUH_K</t>
  </si>
  <si>
    <r>
      <rPr>
        <sz val="10"/>
        <rFont val="Arial"/>
        <family val="2"/>
      </rPr>
      <t>Lesní půda se stromy kategorizovaná</t>
    </r>
  </si>
  <si>
    <t>plocha/bod</t>
  </si>
  <si>
    <r>
      <rPr>
        <sz val="10"/>
        <rFont val="Arial"/>
        <family val="2"/>
      </rPr>
      <t>Rašeliniště</t>
    </r>
  </si>
  <si>
    <t>linie</t>
  </si>
  <si>
    <r>
      <rPr>
        <sz val="10"/>
        <rFont val="Arial"/>
        <family val="2"/>
      </rPr>
      <t>Liniová vegetace</t>
    </r>
  </si>
  <si>
    <r>
      <rPr>
        <sz val="10"/>
        <rFont val="Arial"/>
        <family val="2"/>
      </rPr>
      <t>Okrasná zahrada, park</t>
    </r>
  </si>
  <si>
    <r>
      <rPr>
        <sz val="10"/>
        <rFont val="Arial"/>
        <family val="2"/>
      </rPr>
      <t>Lesní půda s kosodřevinou</t>
    </r>
  </si>
  <si>
    <r>
      <rPr>
        <sz val="10"/>
        <rFont val="Arial"/>
        <family val="2"/>
      </rPr>
      <t>Lesní půda s křovinatým porostem</t>
    </r>
  </si>
  <si>
    <t>(0 v pořadí = nepoužití vrstvy)</t>
  </si>
  <si>
    <r>
      <rPr>
        <sz val="10"/>
        <rFont val="Arial"/>
        <family val="2"/>
      </rPr>
      <t>Lesní půda se stromy</t>
    </r>
  </si>
  <si>
    <r>
      <rPr>
        <sz val="10"/>
        <rFont val="Arial"/>
        <family val="2"/>
      </rPr>
      <t>Trvalý travní porost</t>
    </r>
  </si>
  <si>
    <r>
      <rPr>
        <sz val="10"/>
        <rFont val="Arial"/>
        <family val="2"/>
      </rPr>
      <t>Vinice</t>
    </r>
  </si>
  <si>
    <r>
      <rPr>
        <sz val="10"/>
        <rFont val="Arial"/>
        <family val="2"/>
      </rPr>
      <t>Ovocný sad, zahrada</t>
    </r>
  </si>
  <si>
    <r>
      <rPr>
        <sz val="10"/>
        <rFont val="Arial"/>
        <family val="2"/>
      </rPr>
      <t>Chmelnice</t>
    </r>
  </si>
  <si>
    <r>
      <rPr>
        <sz val="10"/>
        <rFont val="Arial"/>
        <family val="2"/>
      </rPr>
      <t>Orná půda a ostatní dále nespecifikované plochy</t>
    </r>
  </si>
  <si>
    <r>
      <rPr>
        <sz val="10"/>
        <rFont val="Arial"/>
        <family val="2"/>
      </rPr>
      <t>Chráněné ložiskové území</t>
    </r>
  </si>
  <si>
    <r>
      <rPr>
        <sz val="10"/>
        <rFont val="Arial"/>
        <family val="2"/>
      </rPr>
      <t>Dobývací prostor</t>
    </r>
  </si>
  <si>
    <r>
      <rPr>
        <sz val="10"/>
        <rFont val="Arial"/>
        <family val="2"/>
      </rPr>
      <t>Velkoplošné zvláště chráněné území</t>
    </r>
  </si>
  <si>
    <r>
      <rPr>
        <sz val="10"/>
        <rFont val="Arial"/>
        <family val="2"/>
      </rPr>
      <t>Maloplošné zvláště chráněné území</t>
    </r>
  </si>
  <si>
    <t>bod</t>
  </si>
  <si>
    <r>
      <rPr>
        <sz val="10"/>
        <rFont val="Arial"/>
        <family val="2"/>
      </rPr>
      <t>Suchá nádrž</t>
    </r>
  </si>
  <si>
    <r>
      <rPr>
        <sz val="10"/>
        <rFont val="Arial"/>
        <family val="2"/>
      </rPr>
      <t>Bažina, močál</t>
    </r>
  </si>
  <si>
    <r>
      <rPr>
        <sz val="10"/>
        <rFont val="Arial"/>
        <family val="2"/>
      </rPr>
      <t>Vodní plocha</t>
    </r>
  </si>
  <si>
    <r>
      <rPr>
        <sz val="10"/>
        <rFont val="Arial"/>
        <family val="2"/>
      </rPr>
      <t>Přehradní hráz, jez</t>
    </r>
  </si>
  <si>
    <r>
      <rPr>
        <sz val="10"/>
        <rFont val="Arial"/>
        <family val="2"/>
      </rPr>
      <t>Vodní tok</t>
    </r>
  </si>
  <si>
    <r>
      <rPr>
        <sz val="10"/>
        <rFont val="Arial"/>
        <family val="2"/>
      </rPr>
      <t>Elektrárna</t>
    </r>
  </si>
  <si>
    <r>
      <rPr>
        <sz val="10"/>
        <rFont val="Arial"/>
        <family val="2"/>
      </rPr>
      <t>Železniční točna, přesuvna</t>
    </r>
  </si>
  <si>
    <r>
      <rPr>
        <sz val="10"/>
        <rFont val="Arial"/>
        <family val="2"/>
      </rPr>
      <t>Areál železniční stanice, zastávky</t>
    </r>
  </si>
  <si>
    <r>
      <rPr>
        <sz val="10"/>
        <rFont val="Arial"/>
        <family val="2"/>
      </rPr>
      <t>Silnice ve výstavbě</t>
    </r>
  </si>
  <si>
    <r>
      <rPr>
        <sz val="10"/>
        <rFont val="Arial"/>
        <family val="2"/>
      </rPr>
      <t>Silnice neevidovaná</t>
    </r>
  </si>
  <si>
    <t>ANO</t>
  </si>
  <si>
    <r>
      <rPr>
        <sz val="10"/>
        <rFont val="Arial"/>
        <family val="2"/>
      </rPr>
      <t>Letiště</t>
    </r>
  </si>
  <si>
    <r>
      <rPr>
        <sz val="10"/>
        <rFont val="Arial"/>
        <family val="2"/>
      </rPr>
      <t>Tramvajová dráha</t>
    </r>
  </si>
  <si>
    <r>
      <rPr>
        <sz val="10"/>
        <rFont val="Arial"/>
        <family val="2"/>
      </rPr>
      <t>Stožár lanové dráhy</t>
    </r>
  </si>
  <si>
    <r>
      <rPr>
        <sz val="10"/>
        <rFont val="Arial"/>
        <family val="2"/>
      </rPr>
      <t>Železniční stanice,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zastávka</t>
    </r>
  </si>
  <si>
    <r>
      <rPr>
        <sz val="10"/>
        <rFont val="Arial"/>
        <family val="2"/>
      </rPr>
      <t>Kolejiště</t>
    </r>
  </si>
  <si>
    <r>
      <rPr>
        <sz val="10"/>
        <rFont val="Arial"/>
        <family val="2"/>
      </rPr>
      <t>Železniční trať</t>
    </r>
  </si>
  <si>
    <r>
      <rPr>
        <sz val="10"/>
        <rFont val="Arial"/>
        <family val="2"/>
      </rPr>
      <t>Parkoviště, odpočívka</t>
    </r>
  </si>
  <si>
    <r>
      <rPr>
        <sz val="10"/>
        <rFont val="Arial"/>
        <family val="2"/>
      </rPr>
      <t>Tunel</t>
    </r>
  </si>
  <si>
    <t>linie/bod</t>
  </si>
  <si>
    <r>
      <rPr>
        <sz val="10"/>
        <rFont val="Arial"/>
        <family val="2"/>
      </rPr>
      <t>Propustek</t>
    </r>
  </si>
  <si>
    <r>
      <rPr>
        <sz val="10"/>
        <rFont val="Arial"/>
        <family val="2"/>
      </rPr>
      <t>Podjezd</t>
    </r>
  </si>
  <si>
    <r>
      <rPr>
        <sz val="10"/>
        <rFont val="Arial"/>
        <family val="2"/>
      </rPr>
      <t>Lávka</t>
    </r>
  </si>
  <si>
    <r>
      <rPr>
        <sz val="10"/>
        <rFont val="Arial"/>
        <family val="2"/>
      </rPr>
      <t>Most</t>
    </r>
  </si>
  <si>
    <r>
      <rPr>
        <sz val="10"/>
        <rFont val="Arial"/>
        <family val="2"/>
      </rPr>
      <t>Pěšina</t>
    </r>
  </si>
  <si>
    <r>
      <rPr>
        <sz val="10"/>
        <rFont val="Arial"/>
        <family val="2"/>
      </rPr>
      <t>Cesta</t>
    </r>
  </si>
  <si>
    <r>
      <rPr>
        <sz val="10"/>
        <rFont val="Arial"/>
        <family val="2"/>
      </rPr>
      <t>Ulice</t>
    </r>
  </si>
  <si>
    <t>D1, D2, M, D1p,Mp,Mv = 20; S1, S1v, S1p = 12.5; S2, S3, D2p,S2p, S2v, S3p,S3v = 10</t>
  </si>
  <si>
    <t>typsil_k</t>
  </si>
  <si>
    <r>
      <rPr>
        <sz val="10"/>
        <rFont val="Arial"/>
        <family val="2"/>
      </rPr>
      <t>Silnice, dálnice</t>
    </r>
  </si>
  <si>
    <r>
      <rPr>
        <sz val="10"/>
        <rFont val="Arial"/>
        <family val="2"/>
      </rPr>
      <t>Pozemní nádrž</t>
    </r>
  </si>
  <si>
    <r>
      <rPr>
        <sz val="10"/>
        <rFont val="Arial"/>
        <family val="2"/>
      </rPr>
      <t>Stavební objekt zakrytý</t>
    </r>
  </si>
  <si>
    <r>
      <rPr>
        <sz val="10"/>
        <rFont val="Arial"/>
        <family val="2"/>
      </rPr>
      <t>Tribuna</t>
    </r>
  </si>
  <si>
    <r>
      <rPr>
        <sz val="10"/>
        <rFont val="Arial"/>
        <family val="2"/>
      </rPr>
      <t>Věžovitá stavba</t>
    </r>
  </si>
  <si>
    <r>
      <rPr>
        <sz val="10"/>
        <rFont val="Arial"/>
        <family val="2"/>
      </rPr>
      <t>Zámek</t>
    </r>
  </si>
  <si>
    <r>
      <rPr>
        <sz val="10"/>
        <rFont val="Arial"/>
        <family val="2"/>
      </rPr>
      <t>Hrad</t>
    </r>
  </si>
  <si>
    <r>
      <rPr>
        <sz val="10"/>
        <rFont val="Arial"/>
        <family val="2"/>
      </rPr>
      <t>Doplňková linie</t>
    </r>
  </si>
  <si>
    <r>
      <rPr>
        <sz val="10"/>
        <rFont val="Arial"/>
        <family val="2"/>
      </rPr>
      <t>Areál účelové zástavby</t>
    </r>
  </si>
  <si>
    <r>
      <rPr>
        <sz val="10"/>
        <rFont val="Arial"/>
        <family val="2"/>
      </rPr>
      <t>Hřbitov</t>
    </r>
  </si>
  <si>
    <r>
      <rPr>
        <sz val="10"/>
        <rFont val="Arial"/>
        <family val="2"/>
      </rPr>
      <t>Zeď</t>
    </r>
  </si>
  <si>
    <r>
      <rPr>
        <sz val="10"/>
        <rFont val="Arial"/>
        <family val="2"/>
      </rPr>
      <t>Hradba, val, bašta, opevnění</t>
    </r>
  </si>
  <si>
    <r>
      <rPr>
        <sz val="10"/>
        <rFont val="Arial"/>
        <family val="2"/>
      </rPr>
      <t>Rozvalina, zřícenina</t>
    </r>
  </si>
  <si>
    <r>
      <rPr>
        <sz val="10"/>
        <rFont val="Arial"/>
        <family val="2"/>
      </rPr>
      <t>Větrný motor</t>
    </r>
  </si>
  <si>
    <r>
      <rPr>
        <sz val="10"/>
        <rFont val="Arial"/>
        <family val="2"/>
      </rPr>
      <t>Větrný mlýn</t>
    </r>
  </si>
  <si>
    <r>
      <rPr>
        <sz val="10"/>
        <rFont val="Arial"/>
        <family val="2"/>
      </rPr>
      <t>Skládka</t>
    </r>
  </si>
  <si>
    <r>
      <rPr>
        <sz val="10"/>
        <rFont val="Arial"/>
        <family val="2"/>
      </rPr>
      <t>Vodojem věžový</t>
    </r>
  </si>
  <si>
    <r>
      <rPr>
        <sz val="10"/>
        <rFont val="Arial"/>
        <family val="2"/>
      </rPr>
      <t>Silo</t>
    </r>
  </si>
  <si>
    <r>
      <rPr>
        <sz val="10"/>
        <rFont val="Arial"/>
        <family val="2"/>
      </rPr>
      <t>Nadzemní zásobní nádrž</t>
    </r>
  </si>
  <si>
    <r>
      <rPr>
        <sz val="10"/>
        <rFont val="Arial"/>
        <family val="2"/>
      </rPr>
      <t>Chladicí věž</t>
    </r>
  </si>
  <si>
    <r>
      <rPr>
        <sz val="10"/>
        <rFont val="Arial"/>
        <family val="2"/>
      </rPr>
      <t>Dopravníkový pás</t>
    </r>
  </si>
  <si>
    <r>
      <rPr>
        <sz val="10"/>
        <rFont val="Arial"/>
        <family val="2"/>
      </rPr>
      <t>Kůlna, skleník, fóliovník, přístřešek</t>
    </r>
  </si>
  <si>
    <r>
      <rPr>
        <sz val="10"/>
        <rFont val="Arial"/>
        <family val="2"/>
      </rPr>
      <t>Úložné místo</t>
    </r>
  </si>
  <si>
    <t>---</t>
  </si>
  <si>
    <t>vrsva byla ze ZABAGED odstraněna</t>
  </si>
  <si>
    <r>
      <rPr>
        <sz val="10"/>
        <rFont val="Arial"/>
        <family val="2"/>
      </rPr>
      <t>Usazovací nádrž</t>
    </r>
  </si>
  <si>
    <r>
      <rPr>
        <sz val="10"/>
        <rFont val="Arial"/>
        <family val="2"/>
      </rPr>
      <t>Povrchová těžba, lom</t>
    </r>
  </si>
  <si>
    <r>
      <rPr>
        <sz val="10"/>
        <rFont val="Arial"/>
        <family val="2"/>
      </rPr>
      <t>Věž, věžovitá nástavba</t>
    </r>
  </si>
  <si>
    <r>
      <rPr>
        <sz val="10"/>
        <rFont val="Arial"/>
        <family val="2"/>
      </rPr>
      <t>Budova jednotlivá nebo blok budov</t>
    </r>
  </si>
  <si>
    <r>
      <rPr>
        <sz val="10"/>
        <rFont val="Arial"/>
        <family val="2"/>
      </rPr>
      <t>Ostatní plocha v sídlech</t>
    </r>
  </si>
  <si>
    <t>VIZ -- list LPIS</t>
  </si>
  <si>
    <t>kultura</t>
  </si>
  <si>
    <t>LPIS</t>
  </si>
  <si>
    <t>hodnoty bufferů z atributů (m)</t>
  </si>
  <si>
    <t>řídící atribut</t>
  </si>
  <si>
    <t>hodnota bufferu [m]</t>
  </si>
  <si>
    <t>typ geometrie</t>
  </si>
  <si>
    <t>hodnoty LandUse2</t>
  </si>
  <si>
    <t>hodnoty LandUse1</t>
  </si>
  <si>
    <t>LandUse code</t>
  </si>
  <si>
    <t>Pořadí</t>
  </si>
  <si>
    <t>Speciální příprava</t>
  </si>
  <si>
    <t>Zdroj dat</t>
  </si>
  <si>
    <t>Název vrstvy</t>
  </si>
  <si>
    <t>Chybějící zařazení vrstev do LandUse</t>
  </si>
  <si>
    <t>plocha s lanýži</t>
  </si>
  <si>
    <t>plocha s víceletými produkčními plodinami</t>
  </si>
  <si>
    <t>rychle rostoucí dřeviny pěstované na výmladkových plantážích</t>
  </si>
  <si>
    <t>plocha s kontejnery</t>
  </si>
  <si>
    <t>jiná kultura</t>
  </si>
  <si>
    <t>jiná trvalá kultura</t>
  </si>
  <si>
    <t>mimoprodukční plocha</t>
  </si>
  <si>
    <t>zalesněná půda</t>
  </si>
  <si>
    <t>travní porost (na orné půdě)</t>
  </si>
  <si>
    <t>standartní orná půda</t>
  </si>
  <si>
    <t>přírůstky k LandUse code</t>
  </si>
  <si>
    <t>hodnoty řídícího atributu</t>
  </si>
  <si>
    <t>I zde uvádím přírůstky k základní hodnotě v hlavním listu</t>
  </si>
  <si>
    <t>navrhy_opatreni</t>
  </si>
  <si>
    <t>zbytkové plochy</t>
  </si>
  <si>
    <t>povrchova_tezba_lom</t>
  </si>
  <si>
    <t>podtypob_p</t>
  </si>
  <si>
    <t>druhtez_p</t>
  </si>
  <si>
    <t>halda = 44300, odkali3t2 - 44300</t>
  </si>
  <si>
    <t>stavob_p</t>
  </si>
  <si>
    <t>rozvalina = 44200, zřícenina = 44300</t>
  </si>
  <si>
    <t>druhbud</t>
  </si>
  <si>
    <t>typzed_p</t>
  </si>
  <si>
    <t>typzast_p</t>
  </si>
  <si>
    <t>typsil_p</t>
  </si>
  <si>
    <t>typulice_p</t>
  </si>
  <si>
    <t>typcesty_p</t>
  </si>
  <si>
    <t>povrch_p</t>
  </si>
  <si>
    <t>typuskom_p</t>
  </si>
  <si>
    <t>typ_let</t>
  </si>
  <si>
    <t>buffer</t>
  </si>
  <si>
    <t>podtypel_p</t>
  </si>
  <si>
    <t>solární 44200, ostatí 44300</t>
  </si>
  <si>
    <t>typtoku_p</t>
  </si>
  <si>
    <t>vydattok_p</t>
  </si>
  <si>
    <t>typ_vp_p</t>
  </si>
  <si>
    <t>typ_pudy_p</t>
  </si>
  <si>
    <t>orna půda = 10000, ostatní = 44200</t>
  </si>
  <si>
    <t>typveg_p</t>
  </si>
  <si>
    <t>PrecerpavaciStaniceProduktovodu</t>
  </si>
  <si>
    <t>MaloplosneZvlasteChraneneUzemi</t>
  </si>
  <si>
    <t>Heliport</t>
  </si>
  <si>
    <t>povrtlof_p</t>
  </si>
  <si>
    <t>nedost = 44200, zpev = 44100</t>
  </si>
  <si>
    <t>trvaly sad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</si>
</sst>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\ _K_č"/>
    <numFmt numFmtId="166" formatCode="#,##0\ _K_č"/>
  </numFmts>
  <fonts count="4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onsolas"/>
      <family val="3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rgb="FF202124"/>
      <name val="Arial"/>
      <family val="2"/>
      <charset val="238"/>
    </font>
    <font>
      <b/>
      <sz val="11"/>
      <color theme="1"/>
      <name val="Var(--devsite-primary-font-fami"/>
    </font>
    <font>
      <sz val="11"/>
      <color theme="1"/>
      <name val="Var(--devsite-primary-font-fami"/>
    </font>
    <font>
      <b/>
      <sz val="10"/>
      <color rgb="FF000000"/>
      <name val="Aptos Narrow"/>
    </font>
    <font>
      <sz val="10"/>
      <color rgb="FF000000"/>
      <name val="Aptos Narrow"/>
    </font>
    <font>
      <sz val="10"/>
      <name val="Arial"/>
      <family val="2"/>
      <charset val="1"/>
    </font>
    <font>
      <i/>
      <sz val="10"/>
      <name val="Arial"/>
      <family val="2"/>
      <charset val="1"/>
    </font>
    <font>
      <sz val="10"/>
      <name val="Arial"/>
      <family val="2"/>
    </font>
    <font>
      <sz val="8"/>
      <name val="Arial"/>
      <family val="2"/>
    </font>
    <font>
      <sz val="10"/>
      <color rgb="FF000000"/>
      <name val="Times New Roman"/>
      <charset val="204"/>
    </font>
    <font>
      <sz val="10"/>
      <name val="Times New Roman"/>
      <family val="1"/>
    </font>
    <font>
      <b/>
      <sz val="10"/>
      <name val="Arial"/>
      <family val="2"/>
      <charset val="1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color rgb="FF000000"/>
      <name val="Times New Roman"/>
      <family val="1"/>
      <charset val="238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BE2D5"/>
        <bgColor indexed="64"/>
      </patternFill>
    </fill>
    <fill>
      <patternFill patternType="solid">
        <fgColor rgb="FFDAF2D0"/>
        <bgColor indexed="64"/>
      </patternFill>
    </fill>
    <fill>
      <patternFill patternType="solid">
        <fgColor rgb="FFC1F0C8"/>
        <bgColor indexed="64"/>
      </patternFill>
    </fill>
    <fill>
      <patternFill patternType="solid">
        <fgColor rgb="FF83E28E"/>
        <bgColor indexed="64"/>
      </patternFill>
    </fill>
    <fill>
      <patternFill patternType="solid">
        <fgColor theme="4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2" fillId="0" borderId="0"/>
    <xf numFmtId="0" fontId="1" fillId="0" borderId="0"/>
    <xf numFmtId="0" fontId="22" fillId="0" borderId="0"/>
    <xf numFmtId="0" fontId="1" fillId="0" borderId="0"/>
    <xf numFmtId="0" fontId="22" fillId="0" borderId="0" applyNumberFormat="0" applyFill="0" applyBorder="0" applyAlignment="0" applyProtection="0"/>
    <xf numFmtId="0" fontId="34" fillId="0" borderId="0"/>
  </cellStyleXfs>
  <cellXfs count="137">
    <xf numFmtId="0" fontId="0" fillId="0" borderId="0" xfId="0"/>
    <xf numFmtId="0" fontId="0" fillId="33" borderId="0" xfId="0" applyFill="1"/>
    <xf numFmtId="0" fontId="18" fillId="33" borderId="0" xfId="0" applyFont="1" applyFill="1"/>
    <xf numFmtId="0" fontId="16" fillId="0" borderId="0" xfId="0" applyFont="1"/>
    <xf numFmtId="11" fontId="16" fillId="0" borderId="0" xfId="0" applyNumberFormat="1" applyFont="1"/>
    <xf numFmtId="2" fontId="0" fillId="0" borderId="0" xfId="0" applyNumberFormat="1"/>
    <xf numFmtId="11" fontId="0" fillId="0" borderId="0" xfId="0" applyNumberFormat="1"/>
    <xf numFmtId="0" fontId="22" fillId="0" borderId="0" xfId="43" applyAlignment="1">
      <alignment wrapText="1"/>
    </xf>
    <xf numFmtId="0" fontId="23" fillId="0" borderId="11" xfId="43" applyFont="1" applyBorder="1" applyAlignment="1">
      <alignment horizontal="center" wrapText="1"/>
    </xf>
    <xf numFmtId="0" fontId="22" fillId="0" borderId="11" xfId="43" applyBorder="1" applyAlignment="1">
      <alignment wrapText="1"/>
    </xf>
    <xf numFmtId="0" fontId="22" fillId="37" borderId="0" xfId="43" applyFill="1" applyAlignment="1">
      <alignment horizontal="center" wrapText="1"/>
    </xf>
    <xf numFmtId="0" fontId="22" fillId="37" borderId="0" xfId="43" applyFill="1" applyAlignment="1">
      <alignment wrapText="1"/>
    </xf>
    <xf numFmtId="0" fontId="22" fillId="38" borderId="0" xfId="43" applyFill="1" applyAlignment="1">
      <alignment horizontal="center" wrapText="1"/>
    </xf>
    <xf numFmtId="0" fontId="22" fillId="38" borderId="0" xfId="43" applyFill="1" applyAlignment="1">
      <alignment wrapText="1"/>
    </xf>
    <xf numFmtId="0" fontId="22" fillId="39" borderId="0" xfId="43" applyFill="1" applyAlignment="1">
      <alignment horizontal="center" wrapText="1"/>
    </xf>
    <xf numFmtId="0" fontId="22" fillId="39" borderId="0" xfId="43" applyFill="1" applyAlignment="1">
      <alignment wrapText="1"/>
    </xf>
    <xf numFmtId="1" fontId="22" fillId="38" borderId="0" xfId="43" applyNumberFormat="1" applyFill="1" applyAlignment="1">
      <alignment horizontal="center" wrapText="1"/>
    </xf>
    <xf numFmtId="1" fontId="22" fillId="38" borderId="0" xfId="43" applyNumberFormat="1" applyFill="1" applyAlignment="1">
      <alignment wrapText="1"/>
    </xf>
    <xf numFmtId="0" fontId="22" fillId="36" borderId="0" xfId="43" applyFill="1" applyAlignment="1">
      <alignment horizontal="center" wrapText="1"/>
    </xf>
    <xf numFmtId="0" fontId="22" fillId="36" borderId="0" xfId="43" applyFill="1" applyAlignment="1">
      <alignment wrapText="1"/>
    </xf>
    <xf numFmtId="1" fontId="22" fillId="0" borderId="11" xfId="43" applyNumberFormat="1" applyBorder="1" applyAlignment="1">
      <alignment wrapText="1"/>
    </xf>
    <xf numFmtId="0" fontId="22" fillId="40" borderId="0" xfId="43" applyFill="1" applyAlignment="1">
      <alignment horizontal="center" wrapText="1"/>
    </xf>
    <xf numFmtId="0" fontId="22" fillId="40" borderId="0" xfId="43" applyFill="1" applyAlignment="1">
      <alignment wrapText="1"/>
    </xf>
    <xf numFmtId="0" fontId="22" fillId="41" borderId="0" xfId="43" applyFill="1" applyAlignment="1">
      <alignment horizontal="center" wrapText="1"/>
    </xf>
    <xf numFmtId="0" fontId="22" fillId="41" borderId="0" xfId="43" applyFill="1" applyAlignment="1">
      <alignment wrapText="1"/>
    </xf>
    <xf numFmtId="0" fontId="22" fillId="0" borderId="0" xfId="43" applyAlignment="1">
      <alignment horizontal="center" wrapText="1"/>
    </xf>
    <xf numFmtId="0" fontId="22" fillId="0" borderId="0" xfId="43"/>
    <xf numFmtId="49" fontId="0" fillId="33" borderId="0" xfId="0" applyNumberFormat="1" applyFill="1"/>
    <xf numFmtId="49" fontId="18" fillId="33" borderId="0" xfId="0" applyNumberFormat="1" applyFont="1" applyFill="1"/>
    <xf numFmtId="49" fontId="0" fillId="0" borderId="0" xfId="0" applyNumberFormat="1"/>
    <xf numFmtId="0" fontId="19" fillId="0" borderId="0" xfId="42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44" applyFont="1"/>
    <xf numFmtId="0" fontId="22" fillId="0" borderId="0" xfId="45" applyAlignment="1">
      <alignment vertical="top"/>
    </xf>
    <xf numFmtId="0" fontId="28" fillId="0" borderId="0" xfId="44" applyFont="1"/>
    <xf numFmtId="0" fontId="22" fillId="0" borderId="0" xfId="43" applyFont="1"/>
    <xf numFmtId="0" fontId="28" fillId="0" borderId="0" xfId="46" applyFont="1"/>
    <xf numFmtId="0" fontId="22" fillId="0" borderId="0" xfId="45" applyAlignment="1">
      <alignment vertical="top" wrapText="1"/>
    </xf>
    <xf numFmtId="0" fontId="22" fillId="0" borderId="0" xfId="45" applyAlignment="1">
      <alignment horizontal="left" wrapText="1"/>
    </xf>
    <xf numFmtId="0" fontId="1" fillId="0" borderId="0" xfId="44"/>
    <xf numFmtId="0" fontId="23" fillId="42" borderId="0" xfId="47" applyFont="1" applyFill="1" applyBorder="1" applyAlignment="1" applyProtection="1">
      <alignment horizontal="center"/>
    </xf>
    <xf numFmtId="0" fontId="22" fillId="0" borderId="0" xfId="47"/>
    <xf numFmtId="1" fontId="22" fillId="0" borderId="0" xfId="47" applyNumberFormat="1" applyFont="1" applyFill="1" applyBorder="1" applyAlignment="1" applyProtection="1"/>
    <xf numFmtId="0" fontId="22" fillId="0" borderId="0" xfId="47" applyFont="1" applyFill="1" applyBorder="1" applyAlignment="1" applyProtection="1"/>
    <xf numFmtId="0" fontId="22" fillId="43" borderId="0" xfId="47" applyFont="1" applyFill="1" applyBorder="1" applyAlignment="1" applyProtection="1"/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3" xfId="0" applyBorder="1"/>
    <xf numFmtId="0" fontId="0" fillId="0" borderId="23" xfId="0" applyBorder="1"/>
    <xf numFmtId="0" fontId="0" fillId="0" borderId="25" xfId="0" applyBorder="1"/>
    <xf numFmtId="0" fontId="0" fillId="0" borderId="11" xfId="0" applyBorder="1"/>
    <xf numFmtId="0" fontId="0" fillId="0" borderId="26" xfId="0" applyBorder="1"/>
    <xf numFmtId="0" fontId="0" fillId="0" borderId="27" xfId="0" applyBorder="1"/>
    <xf numFmtId="0" fontId="0" fillId="0" borderId="1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" fontId="0" fillId="0" borderId="11" xfId="0" applyNumberFormat="1" applyBorder="1"/>
    <xf numFmtId="0" fontId="0" fillId="0" borderId="0" xfId="0" applyAlignment="1">
      <alignment horizontal="center" vertical="center" textRotation="90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 vertical="top" wrapText="1"/>
    </xf>
    <xf numFmtId="0" fontId="0" fillId="0" borderId="0" xfId="0" applyNumberFormat="1"/>
    <xf numFmtId="0" fontId="0" fillId="36" borderId="0" xfId="0" applyFill="1" applyBorder="1"/>
    <xf numFmtId="0" fontId="0" fillId="0" borderId="0" xfId="0" applyFill="1" applyBorder="1"/>
    <xf numFmtId="0" fontId="0" fillId="34" borderId="0" xfId="0" applyFill="1" applyBorder="1"/>
    <xf numFmtId="0" fontId="0" fillId="0" borderId="0" xfId="0" applyBorder="1"/>
    <xf numFmtId="166" fontId="0" fillId="33" borderId="0" xfId="0" applyNumberFormat="1" applyFill="1"/>
    <xf numFmtId="165" fontId="0" fillId="33" borderId="0" xfId="0" applyNumberFormat="1" applyFill="1"/>
    <xf numFmtId="0" fontId="0" fillId="0" borderId="0" xfId="0"/>
    <xf numFmtId="0" fontId="0" fillId="33" borderId="0" xfId="0" applyFill="1"/>
    <xf numFmtId="0" fontId="0" fillId="0" borderId="10" xfId="0" applyBorder="1"/>
    <xf numFmtId="0" fontId="0" fillId="34" borderId="0" xfId="0" applyFill="1"/>
    <xf numFmtId="0" fontId="0" fillId="35" borderId="0" xfId="0" applyFill="1"/>
    <xf numFmtId="0" fontId="0" fillId="34" borderId="10" xfId="0" applyFill="1" applyBorder="1"/>
    <xf numFmtId="0" fontId="0" fillId="36" borderId="0" xfId="0" applyFill="1"/>
    <xf numFmtId="0" fontId="0" fillId="36" borderId="10" xfId="0" applyFill="1" applyBorder="1"/>
    <xf numFmtId="0" fontId="19" fillId="36" borderId="0" xfId="42" applyFill="1"/>
    <xf numFmtId="1" fontId="0" fillId="36" borderId="0" xfId="0" applyNumberFormat="1" applyFill="1"/>
    <xf numFmtId="49" fontId="0" fillId="33" borderId="0" xfId="0" applyNumberFormat="1" applyFill="1"/>
    <xf numFmtId="49" fontId="0" fillId="0" borderId="0" xfId="0" applyNumberFormat="1"/>
    <xf numFmtId="0" fontId="24" fillId="38" borderId="0" xfId="0" applyFont="1" applyFill="1"/>
    <xf numFmtId="0" fontId="0" fillId="38" borderId="0" xfId="0" applyFill="1"/>
    <xf numFmtId="164" fontId="0" fillId="38" borderId="0" xfId="0" applyNumberFormat="1" applyFill="1"/>
    <xf numFmtId="0" fontId="32" fillId="44" borderId="31" xfId="0" applyFont="1" applyFill="1" applyBorder="1" applyAlignment="1">
      <alignment horizontal="justify" vertical="center" wrapText="1"/>
    </xf>
    <xf numFmtId="0" fontId="32" fillId="44" borderId="32" xfId="0" applyFont="1" applyFill="1" applyBorder="1" applyAlignment="1">
      <alignment horizontal="justify" vertical="center" wrapText="1"/>
    </xf>
    <xf numFmtId="0" fontId="33" fillId="45" borderId="18" xfId="0" applyFont="1" applyFill="1" applyBorder="1" applyAlignment="1">
      <alignment horizontal="center" vertical="center" wrapText="1"/>
    </xf>
    <xf numFmtId="0" fontId="33" fillId="45" borderId="33" xfId="0" applyFont="1" applyFill="1" applyBorder="1" applyAlignment="1">
      <alignment horizontal="justify" vertical="center" wrapText="1"/>
    </xf>
    <xf numFmtId="0" fontId="33" fillId="45" borderId="33" xfId="0" applyFont="1" applyFill="1" applyBorder="1" applyAlignment="1">
      <alignment horizontal="center" vertical="center" wrapText="1"/>
    </xf>
    <xf numFmtId="0" fontId="33" fillId="46" borderId="18" xfId="0" applyFont="1" applyFill="1" applyBorder="1" applyAlignment="1">
      <alignment horizontal="center" vertical="center" wrapText="1"/>
    </xf>
    <xf numFmtId="0" fontId="33" fillId="46" borderId="33" xfId="0" applyFont="1" applyFill="1" applyBorder="1" applyAlignment="1">
      <alignment horizontal="justify" vertical="center" wrapText="1"/>
    </xf>
    <xf numFmtId="0" fontId="33" fillId="46" borderId="33" xfId="0" applyFont="1" applyFill="1" applyBorder="1" applyAlignment="1">
      <alignment horizontal="center" vertical="center" wrapText="1"/>
    </xf>
    <xf numFmtId="0" fontId="33" fillId="47" borderId="18" xfId="0" applyFont="1" applyFill="1" applyBorder="1" applyAlignment="1">
      <alignment horizontal="center" vertical="center" wrapText="1"/>
    </xf>
    <xf numFmtId="0" fontId="33" fillId="47" borderId="33" xfId="0" applyFont="1" applyFill="1" applyBorder="1" applyAlignment="1">
      <alignment horizontal="justify" vertical="center" wrapText="1"/>
    </xf>
    <xf numFmtId="0" fontId="33" fillId="47" borderId="33" xfId="0" applyFont="1" applyFill="1" applyBorder="1" applyAlignment="1">
      <alignment horizontal="center" vertical="center" wrapText="1"/>
    </xf>
    <xf numFmtId="0" fontId="33" fillId="48" borderId="18" xfId="0" applyFont="1" applyFill="1" applyBorder="1" applyAlignment="1">
      <alignment horizontal="center" vertical="center" wrapText="1"/>
    </xf>
    <xf numFmtId="0" fontId="33" fillId="48" borderId="33" xfId="0" applyFont="1" applyFill="1" applyBorder="1" applyAlignment="1">
      <alignment horizontal="justify" vertical="center" wrapText="1"/>
    </xf>
    <xf numFmtId="0" fontId="33" fillId="48" borderId="33" xfId="0" applyFont="1" applyFill="1" applyBorder="1" applyAlignment="1">
      <alignment horizontal="center" vertical="center" wrapText="1"/>
    </xf>
    <xf numFmtId="0" fontId="23" fillId="0" borderId="12" xfId="43" applyFont="1" applyBorder="1" applyAlignment="1">
      <alignment horizontal="center" vertical="center" wrapText="1"/>
    </xf>
    <xf numFmtId="0" fontId="23" fillId="0" borderId="13" xfId="43" applyFont="1" applyBorder="1" applyAlignment="1">
      <alignment horizontal="center" vertical="center" wrapText="1"/>
    </xf>
    <xf numFmtId="0" fontId="23" fillId="0" borderId="11" xfId="43" applyFont="1" applyBorder="1" applyAlignment="1">
      <alignment horizontal="center" vertical="center" wrapText="1"/>
    </xf>
    <xf numFmtId="0" fontId="23" fillId="0" borderId="11" xfId="43" applyFont="1" applyBorder="1" applyAlignment="1">
      <alignment horizontal="center" wrapText="1"/>
    </xf>
    <xf numFmtId="0" fontId="0" fillId="0" borderId="14" xfId="0" applyBorder="1" applyAlignment="1">
      <alignment horizontal="center" vertical="center" textRotation="90"/>
    </xf>
    <xf numFmtId="0" fontId="0" fillId="0" borderId="24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34" fillId="0" borderId="0" xfId="48"/>
    <xf numFmtId="0" fontId="34" fillId="0" borderId="0" xfId="48" applyAlignment="1">
      <alignment horizontal="center"/>
    </xf>
    <xf numFmtId="0" fontId="22" fillId="38" borderId="0" xfId="48" applyFont="1" applyFill="1" applyAlignment="1">
      <alignment horizontal="left" vertical="top" wrapText="1" indent="1"/>
    </xf>
    <xf numFmtId="0" fontId="35" fillId="0" borderId="0" xfId="48" applyFont="1" applyAlignment="1">
      <alignment horizontal="center" vertical="top" wrapText="1"/>
    </xf>
    <xf numFmtId="0" fontId="22" fillId="0" borderId="0" xfId="48" applyFont="1" applyAlignment="1">
      <alignment horizontal="center" vertical="top" wrapText="1"/>
    </xf>
    <xf numFmtId="0" fontId="35" fillId="0" borderId="0" xfId="48" applyFont="1" applyAlignment="1">
      <alignment horizontal="center"/>
    </xf>
    <xf numFmtId="0" fontId="37" fillId="0" borderId="0" xfId="48" applyFont="1" applyAlignment="1">
      <alignment horizontal="center" wrapText="1"/>
    </xf>
    <xf numFmtId="0" fontId="38" fillId="0" borderId="0" xfId="48" applyFont="1" applyAlignment="1">
      <alignment horizontal="center"/>
    </xf>
    <xf numFmtId="0" fontId="34" fillId="38" borderId="0" xfId="48" applyFill="1" applyAlignment="1">
      <alignment horizontal="left" vertical="top" wrapText="1" indent="1"/>
    </xf>
    <xf numFmtId="0" fontId="40" fillId="0" borderId="0" xfId="48" applyFont="1" applyAlignment="1">
      <alignment horizontal="center"/>
    </xf>
    <xf numFmtId="0" fontId="24" fillId="0" borderId="0" xfId="48" applyFont="1" applyAlignment="1">
      <alignment horizontal="center"/>
    </xf>
    <xf numFmtId="0" fontId="34" fillId="0" borderId="0" xfId="48" quotePrefix="1" applyAlignment="1">
      <alignment horizontal="center"/>
    </xf>
    <xf numFmtId="0" fontId="34" fillId="0" borderId="0" xfId="48" applyAlignment="1">
      <alignment horizontal="center"/>
    </xf>
    <xf numFmtId="0" fontId="22" fillId="0" borderId="0" xfId="48" applyFont="1" applyAlignment="1">
      <alignment horizontal="center"/>
    </xf>
    <xf numFmtId="0" fontId="40" fillId="49" borderId="0" xfId="48" applyFont="1" applyFill="1" applyAlignment="1">
      <alignment horizontal="center"/>
    </xf>
    <xf numFmtId="0" fontId="40" fillId="0" borderId="11" xfId="48" applyFont="1" applyBorder="1" applyAlignment="1">
      <alignment horizontal="center"/>
    </xf>
    <xf numFmtId="0" fontId="23" fillId="0" borderId="0" xfId="48" applyFont="1" applyAlignment="1">
      <alignment horizontal="center"/>
    </xf>
    <xf numFmtId="0" fontId="40" fillId="0" borderId="12" xfId="48" applyFont="1" applyBorder="1" applyAlignment="1">
      <alignment horizontal="center"/>
    </xf>
    <xf numFmtId="0" fontId="40" fillId="0" borderId="11" xfId="48" applyFont="1" applyBorder="1" applyAlignment="1">
      <alignment horizontal="center"/>
    </xf>
    <xf numFmtId="0" fontId="23" fillId="0" borderId="34" xfId="48" applyFont="1" applyBorder="1"/>
    <xf numFmtId="0" fontId="23" fillId="0" borderId="0" xfId="48" applyFont="1" applyAlignment="1">
      <alignment horizontal="center"/>
    </xf>
    <xf numFmtId="0" fontId="34" fillId="0" borderId="0" xfId="48" applyAlignment="1">
      <alignment horizontal="left" vertical="top"/>
    </xf>
    <xf numFmtId="0" fontId="43" fillId="0" borderId="0" xfId="48" applyFont="1" applyAlignment="1">
      <alignment horizontal="left" vertical="top"/>
    </xf>
  </cellXfs>
  <cellStyles count="49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3" xr:uid="{E2968807-8C42-4249-9848-372A6E000A6F}"/>
    <cellStyle name="Normální 2 2" xfId="45" xr:uid="{B2144160-0269-4B13-83C9-6361AECCD7EE}"/>
    <cellStyle name="Normální 3" xfId="44" xr:uid="{CB2A625A-0F1A-4DF6-A7D1-33E944E863D4}"/>
    <cellStyle name="Normální 4" xfId="46" xr:uid="{F61E83FE-B8FA-4A8B-B89B-5A99CB3F4903}"/>
    <cellStyle name="Normální 5" xfId="47" xr:uid="{9E545BEB-51B9-4996-8FC0-86CEBB3408DF}"/>
    <cellStyle name="Normální 6" xfId="48" xr:uid="{9A39DEE9-C4EA-4105-BB9F-F8F470FC879E}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9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2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</xdr:row>
      <xdr:rowOff>0</xdr:rowOff>
    </xdr:from>
    <xdr:to>
      <xdr:col>10</xdr:col>
      <xdr:colOff>843915</xdr:colOff>
      <xdr:row>18</xdr:row>
      <xdr:rowOff>179070</xdr:rowOff>
    </xdr:to>
    <xdr:sp macro="" textlink="">
      <xdr:nvSpPr>
        <xdr:cNvPr id="3073" name="AutoShape 1" descr="data:image/png;base64,iVBORw0KGgoAAAANSUhEUgAAAQkAAAGKCAYAAAAfTLQSAAAAAXNSR0IArs4c6QAAAARnQU1BAACxjwv8YQUAAAAJcEhZcwAAFiUAABYlAUlSJPAAAABhaVRYdFNuaXBNZXRhZGF0YQAAAAAAeyJjbGlwUG9pbnRzIjpbeyJ4IjowLCJ5IjowfSx7IngiOjI2NiwieSI6MH0seyJ4IjoyNjYsInkiOjM5NX0seyJ4IjowLCJ5IjozOTV9XX13sv3dAABSvklEQVR4Xu3dCXxU533v/4+WGc2ifZfQhtCKJASILZg9xgHHsRO3Co3dJk24vk29/P3Ppf/Ertvr+pWm6U3rm5frJc3NtVPakBjLG8Q22NjsOwgkhBaEwGjfd2lGmtFI/+eMhA0CBoQFGjO/d14nso6OzpwZdH7nec7yfL1GFIQQ4hq8x74KIcRVSZEQQrgkRUII4ZIUCSGES1IkhBAuSZEQQrgkRUII4ZIUCSGES1IkhBAuSZEQQrgkRUII4ZIUCSGES1IkhBAuSZEQQrgkRUII4ZIUCSGES1IkhBAuSZEQQrgkRUII4ZJbjXE5ODRCbbfd+VVMXKS/LxFmn7HvhJgcblUkqtptbPighXPt9rE5YiIeXRSsppCx74SYHG5VJEqbB1n3hwbnVzFx//DVcJ69O3zsOyEmh5yTEEK4JEVCCOGSFAkhhEtSJKaSlxf4+RIRpCcrys85ZYT4kmjyQn/xX+ZGlhHiFpI/s6mk94HYIPKXRrL5O7HO6dW7g3k6zZcYgyoON7qMELfQ7S0Szz03Or3yCrS2js28Fm0H0JOT7M+fLQ7k6xE+pOhHfzI5bvX6r8eHIIOe+7J0xPvYKSvp472SQT5V86el+7M8xFttz40sM7Y6IW6R21sk/uEfRietSLS0jM28ltGdeNZ0s9qJA/h65K0pErdu/dfhqyM0wMC3k0bQdffz6ift/NMnXbzVPEJ7pJnl4b7MDNRffxnV7RDiVpLuxlQJ9sUQqSOj3Y6lZ4hDDNPPAGUtQ+yvhrhQH2IS9ddfJkj+CcWt5fMPyth/33paV0MTGQn5+aNfL9Ha7+DN073qKwSZDazOC2BNhpG5oToidD7EBngT4wcX+oexeKsjcaiJB2f7szbNzOpkIyuS9cR4eWEe9CZzZiBfifJllt5B/QBYjX5ERJv4yxQdMT6+4NCxTK1/9RXr91Lr92VGgpFVmQYSB4YYGRqhw3Gxe3LpfG8cBm07zcyPNzIv0sDadD3xar8d7h6hz2ggb4aZb+cGcHeyiVXJfuRF+eDX6cAQaCA6Wv2u1wBFzTZ2tg0zov5nN+rxM+m5P2CIdr2eZh+9y2XO9zg4oOZrVqjX0CYhJpObHoZ8MKm++NxUAzOjdEzT+5KcYGbpdCNfi/UlSO3QQUHqZ8kBfHtWIA+rnfBPtWleAPcnqZ04WM+85EC+PtPMd9L0JBl8iA4zkJXmz0NpBpaG6Zmm1j//quvXqfX7XaUbcrXuiS/B/ga+viiY7y4M4nsz/VmXbWSJOvon63xJjFFdgvQAvjsngHWz1Paprw/OUkUtzJe5/t5E+HljGXRgtY/u5Joe9d+tA8Pq/XsTZfa57jImucQhbjE3/Quz06b64L/5oIuCkn6O9Q6wY18zP/+kkw2FNmotepaqHfzP53jTerKVF99pYF1BC+v2DHHKBnNiHew80s3+rmGsKQHM8zPx3Xhf/mTGMLuP9fHR2T6OqfW/fNX1D6j1f75DXp9WPHzxH7AxUN/BT/7Yyf8qGaIqwMh3lhlIwcpHf2zgsc1qG7f18g8VkBLvQ3qU7Nziy8FN/1JVk3rIQWP7EK19DnodDjq67VR32qnqH2HQT0d0kJ7ZkX5kJ/uzPCOA/Cx/8hP9WKpaAtOCvOjpG2BfwxC7uka7FcvCvAio7+NAq53TFrVOtf76q62/dxh14J6gYbp77XzaMEh5s50auxe2AD1pITpmxanuTJpq4WSrbUwx8Y041UqJVl0leVpTfEl8+Q5n3urIbfLGqJrZ2nmEuGlmFqsm/Z9mmPnTGG8SDNCmdvKhERslLUPsafJm9mwzqqeBtaqfssFhGsdWNTm05+MctPcNUd3uwKY95q73wsekukTe3kSHGEifobonM9U2TterrhAMqtZH55D6OjyCj3o/vtp7GqNT/+2n6ofDoYqhWtf1lhlSPxfiVvoSt3mH6Ozuo+CDJp76g2rKX5zev5kuw62gvf4ghSUd/FJt1w8ubl9BE+t29vHvZwepUy2aQFVMzH6f/zOEqf+OU/N61M8u9Axdd5l+VfSEuJVub5G4eJ/Eo49ecWXjhmlHTlUArDb1xduHaJPqmtjszsfLnVO71mVQR2CHnpxIX5ZHD1NU1E9lHxhTzMxUO1jM2KquzYHFDr02HwJUy8Sonbj0VUfycNVN8PclQX3r51zuGmwjONQ2dg/74Kd+N0I/RE2nbXT7WtXXTgcNXeo1rMP0heoJD/BlpmpdGNGTEurLPLWBTV1DNKiW0PWWaemRIiFurdtbJP70T0ene+6BwMCxma6Mnh8YcPioxXUkqj5+ilk1tQftNHWPUD2gI3OGdpnR8NlzDVlhOjKCdUwLM7E01peVwXb2FvZyqFO1PRICWBKpJ1t1V9S+r978VdYfoDXlh2jtV+vv8SFM7aBpMWq90WpK8CM52AdtxAZf5/Zdg82BtXeI8k5vdIF+LJxpJCd2bPsi9GSF+BChXtuquiglvr6Yg/z4WpSB2VEm5kX4MNNsp1x1Xapb7ddfpleKhLi1bu99EqtWwZtvwrFjsGgRhIaO/WDU5/dJaGcOR/v6waFGoiICWJVsYmWMD7kmB4fbbJT3jFBv9WFeuj9fSQ3gT1SfPz9HTfF6vhajJyoriFnqCO5f18ummkEqvXV4m0x8e7oXPkPDfNpsp1et3/+K9Q+r9Q9RpVoB/Xo9+Zn+rMwI4BuqFZJvgthQL+p8RmitslDR7UWbXseSHD/0XYO01g5QNAB9w1rxGaZCFYnwYD1LcwK5O9WfP9VOXmao9USOYLEMsbfJRpHNj4wYE3/1lSDuzTGRbFddpbJONlUPUdrroFsVHJfLWJwNFye5T0LcCrd3ZKqLN1NFRIzeTKV9vcTVRqaKUUfO9Gkm8lTDI2BwkJb2QQpq7LQO+xKqjq5rU/VMM3rz2a6h+gkWq4Ozqp1v0voknVa2NQ8zZPYjKdKPlYEOPm0c5GidnXa1ePi11u+rJyLMoIqOL5F+qqvhUB9TzxDtqp/R6jVC79l+znSr/9ZpRUCPTisSNReLhFqxt2qkGVQrIkHP4mk6zGqWs/Whigc9VnbX29jdrtYZbGRFrJ4VqnWgaW+18GmDhX1d0D2kZviq9VxvmTEyMpW4FWT4ujuIFAlxK9zecxJCiC8dKRJCCJekSAghXJIiIYRwSYqEEMIlSfC6g0iCl7gV3KpISBboFyNZoOJWcKsiIYRwP3JOQgjhkhQJIYRLUiSEEC5N+TmJoaEhurq6nF8nm7+/v3O6qmH1egOdtHbY6RzQEREfgtnPl5uP3rAxNGihs7aHEf8A9GEhBPiCz+cDSgnxpTTlRaKtrY13332X1usmek3c0qVLWbJkydh341jU65UX8EpBK++UR/DI8/ksSolwDihzc2porSqiYMMOhhatJOkvH2RZOATrxn4sxJfUlBeJpqYmfvvb31Ja20DbxYERviA/by9i/by4/961rF27dmyuRhunoo+6EwepKDxAsaWTwm2qJVMXy7rNj7A4K5bU0QVvwlkaSg/xm3VvYVt1Pxl/s557oyHsdqaCCXELuM05Ca1AVFockzJdGHBw9aEftZkW2i8UUXLoY/7Y7KBz0I+Zaq7R+XMhxHgeduJSG/YlnLSV3+eh//kKv35sLfl5saM/EkJc1e0dvu4q+vr6KCoqorqzl3b7ZHY3vMlKSyU19dIOhHYW0Qed0R//4ADCA7upO9RCddkg0/LziIkMIGx0wavQuiq9qquyi6Nbfs87H+5hx649HCkqo9E3CZ1hAH1fHSfeLMcxPZ3wxXNJ9YeBc7sp3bmRN97bw4ef7GHPkSL2NKpipRshyruFsm2bKKu3Uq3WEaaaM9pQ+dh6of4Qu4+d549FPYRFB2E06pDTG2IqyCXQG+LAYeuhq66YkoPb2Pbm73nrzTcoKChgy/sfcuh8Nw19Y4uO09dQxvlDBby/pUAtv4k/vLGJl3+3m90nztHSUcv5nf/Jzt372Fpmocs62kcatnZhKdvKvt07+c9d1dT2DmJz/kSI20+KxA3po7elhL0v/pRdldB+38v84yub2Lx5M6+9/Dw/Wh1PXvTYouNE5+Wz+kebefm1zWr5F/j359aRX3eSoVM1nLAlMnflEnyDTBw+XU7/wIDzdwYG+ik/fRhTkC9LVi8jMTCAa1zIFeKWkyJxI6wtWBrPU3hUx6BuBrkr55M1O4esrCwy0lKID/Ej4BpXMfT2Toaay/h4+3u8+eY23tt2lLLaetXyGKRPF4R/7hxiHd5EHi2lsd9Kh/qf1dZKaU06ZnMKK2YHE2ryUZ0kIaaGFIkbYW1nsK2ZqvoUjIHJzMsNwmy8zm474gB7F51nizj90VbeePstNhXs4P0dJZy1WenVTjDojZCQxQydN3May6lq6+VC+wV6O89TblmqXmsmCxLALJdRxRSSInGrDPVC2152bT/LH7bHc//Tz/PC5ld59cWneXxJNLnOM6RaRFAm6bkm8lbVcfhUI8c+OEbjsf3UzYjDER97/SAgIW4xKRI3whiGX3gUKdOqsPac53hxN/1W7WqHC0M2VSQuUN1j4bQ+msQZ6cxKjiApdARrP1is2kLax28iLDGKuMxQ+suLKN1bSlFZL6HTIwmPDXJe0ZA7u8VUkiJxI4yRmGKmk7fAgo+1kmPbjlFysoTS0lIqKquo7Rykd/zlB+1qrm2EYf9hbMEWuqqrqD59mrLys5xtGqDTMrqYxhiZSGhiOhEtx6k7V8fxlgjSE0NJjJRbvMTUkyJxQ/wJiMxk2RN/zbzQPhwvPcZT6x9m3bp1/OCxDfxyRy2FTWOLXmQIUD2JleRGD7Cg7iV+tWE963/8Gk+91YwjcIigS2/I8E8jMGYuq+NOY4g3cDpuNXNjAkmTSxrCDXjYzVTj+aqmfBBhSXHMWJBEpNnvGrdne+Pto8MQGKLWHUhYWBSx2VmkZ2WRnTOLWblzSY0yE2YyojdHMX1+NtPTphEdYMKsxQVGRBORnE1adh65s+ZwV14GOfNymZ4QQ7QBdGrdQ5Zuuk79nkZzFmQ8yAPZIWp75JqGmHpu84DX4U8bnM9cTAazKhIz/X34k6+Pf8DLTTmsdNWWsPfXG6iK/iY+SzbwnUyIlOxf4QbcpkjUNDRe46GsiVM1AqP6v3vXrvlyFInuYmrKjvEvr9SSuGwp9zx8N6mqhWGUzqBwA1NeJC52N3p7e8fmTB6tq5GSkjL2nbuxYu2sp3LXNkoqLlDR7kNH2EqWL89hzV1xzjsspbMh3MGUFwnP1U1X3Sn2vvhz3i+0cUafxwNPP8GqWXHkBo0tIoQbkCIxZbSHxqz0tjTSbRlhwMtEcEwkgUY917uZU4jbSYqEEMIlOTUmhHBJioQQwiUpEkIIl6RICCFckiIhhHBJioQQwqUpvwQ6FTF/tt5W+rtaaO0Hu0NVSl89+uAYQgONhEz0JgVtBKqhXjrbLfT0DmOKicTfCLqhqY78k9hBMTmmvEhMRcxfze5XOLz1FX5zGBp7wBCeQOIDT/Pwqlk8ONHbHe1dzhGo3v6PQj7cN8Dsp59g8axhYlunOvJPYgfF5JjyR8V7eno4cOAAlZ0tfDpsocH+xadWdQS1d/eRFB9/+aPiDiv0llHd0M2F/hgikrLImBlNQpSBvpNdGE1mzCkJBKkdSXfDHTFVY1Vrwmo3YQqLJWVOGtNCehlpq2Lf/zlMT0QiAYuySfGvp27fMY7+sYiWsGi8jUYCb+kO20J346XbMFdtA5jkbk4xQW5zTqJH70V9oO+kTM1mH4autjMMD4KlmpGIHMJXPMujG57l2Wd/xJN/+VVyagrprajgVLdaZCJPrPuovkVQLnPX3s+fP/Egy1NCiLtiUApt2Kpqzuz5mG0vvsX+s13UOYevE8L9edaJS98ACF9GWkoayzIhQBuHFn90+giiEn0JvHZ8lxAey21GptK6Cb1+k1OzdMMQNjBMZnLK5d0NL7V+HwM6nQ6Daupr405AF31t9Zx8uxqmpxO7NJskVTwMl22K9lh3tTOS7+Pt23nnoz3s2bOHyg7VezHHEmasp/qyroQFr86LkX8R+KX60f6WakF8eISDF2qot7Zwvq2Ns00tWI68w4U2203E/GnNHYkdFLeeZ7UkrsLW20h3y3karNPw9osgNgj047sqtnZ6GovYuWUzb7++yRnvp00fHy2jrNXGwJCrrkQf1u4aSj88SmlpBVV9NZTs/4Cde/fxx8MnKfng1ZuI+ZPYQXH7eHyRaCrcz6kdm/l0WTam3HRUL8SZhnGZpjN0VZ1mS8g6Ute/4Iz306Z/fjyffPULIVf8wqWiCYlfQv7zT5Cf/wBrY5bw0NMv8rO/+1t+vX4tD3179U3E/EnsoLh9PLRIaN2HKorffpGdxxs5ZVzDilU55GWEoQ0recWH4uOF17AF33MnaKjr4MxQHLHJGSTHRRChfsHX5aeoR+cXTETKNCIiwwnVBxGVkMb0xETSE2OImp838Zg/iR0Ut5GHFQntlhC7KhANNJ45zsmdWynrCmZg5nq+MT+ZuVdelhjlr4pHWAx5jk+xXyjmk2MlFJeUcr6ulVYLDN3s2Jw3G/MnsYPiNvKwIqHd1dlG5a5d7P3dPnrvfoaVD3+fJ5aFE6ndjngt/mlEznmIJ174NU/lJ7K09hf8bMP3eeol1a8vh87RVvlN0PoptynmT2IHxU3yrCJh64eao5Q0dbNzJIWklExykqKJC9ahd3W/so8RvX8UcanppM/5CnPmLWb5dDAOd1HR0M2AbSI3VlxK+/hvIuZPYgfFbeRRRWJksB971RHOtHdySB0TR9pq6D5f6ozr06bK6ibquuzYHOPuVLf1MthZS1VlBee7/bCGzWPRzHRSovwZGbGoTsz1+hujO5+fwVtN3XTUVfJpdR1Vqq8yqPoqE475k9hBcRt5VJEYsttpa2miv/h9agueZcMPv+eM6rs4PfpPv+XFvW209I572KypkNodv2TDYz9wLvfw+qd47CUH1ZZprFZdlUBXXRWn0Wb8tGQdcUn7+ejFJ3jmH19ig+qr1Gp9lQnH/EnsoLh9POtmKnU4HfHWow9NIll1NWblZDuvCFyccmbnkZWWTFqUH8ZLH95w2HCohvagIYok1UzPys4lJ+8uliybxdyMSEK8fVU/XYsLnEHqwkwSQrXnMi6J/EuNJdqgw6D3IiAqhtD4WWRkz2VWRipzEwIxGwwTjPmT2EFx+0z5U6AXE7yKe1udz1xMBoPqLiR0D/HNu78mMX83Q2IHxSXcprsRah0mtdM+KZNWIPTjzyu4s75KehpPsaNuFcOmXFZ+9lzJFHG37RFTaspbEhLz5y4xfxI7KK5OwnmmjLvF/EnsoLg6KRJTxt1i/iR2UFydFAkhhEsedZ+EEGLipEgIIVySIiGEcEmKhBDCJSkSQgiXpEgIIVya8kugtzfmT3urQ1g72+npaKfLpr4bBh+dH+aIeILN1x727Zok5k+RSME72ZQXidsb82dXUxvFb/8HOzdtYku1+m4AAmNmsOiR57l/UQorEkaXvGES86dIpOCdbMq7G1oLQisQ3W192LrVMWkSJmunWmdL21WeBxkdvs4rMIGg9Hzu+Xo++V9fxLI0M43vH6TseKX6c1frcC57g7z9wJRI0uw8lq5dyMwYM2H6QeyDXbSeq6G5sZNuuw3HSA2Vu7Vh99/mQFXnbUjwGr8NqG0Y+9Gku52vJW43tzknYdT5E2qMnpQpyBCumrpXGwhG+8u1EZy2lNw/eZb/9yfP8uzf/hU//NZ8jIcLaSg5g2pcTKxISMyfuMN52InL0RGioqOjycxU32nfqj60LjyCaF9t2BghxHhTfk7i4qAzWjdBawVMBptjgKa+C6xaveL6g850HOJ88WGeegHm3ruIh/77V9C24vLzl5c8Rl3dwbme0bkxOctJm7eYvOgmGg9Wcq6kh8C1K0mc1ob3+UP8Zt1b2FYtYdr37iJ6XwEHtxxn36lutcwqEufPIzMxmtzuYryn5eGdtsIZqOM8carF6jUVsrtymJKeMNau1JLKjVzeQNEGvu2j7sRBKo4epbhdfad6U4agCJKX5JOb3IV/48VtuJ+Mv1nPvWr9Xhd2q/e7h/3noVsb5dugSmPyEpbnxrAwwup8j+2BORPcnrM0lF75WmGOOjrrK9i1rZjqjj7GPraxz+3z9dt6W9XqCzhe2UpJ42cLEZE2j3y1UERAH72ttRQWlDEcbcYnwUTt/mJau1UXdez9pulrMbccZZv6IDrUB+HrH0pY7loWZEy7dlSCuCFuM3ydY3C0yzEZHCND9Nm6mD4jadzwdaMc1k4sHQ1U1zfTVFXGhbom9gRpw76lcHdS0JXjJtia6ag5ztZXX+XD3YfZV3SGsrIyes1JmJOySQ+roPj3H/Lh/z1M14LFhEYNE/RZDmcouul6Gv7zHU4Un6Gkt5O2zgbq7N40W22EHHuNst5AThvnMyfaR3WVvBjua8F6ciOv763jjQp/Fs6LIzLIcEmy2GjMnzYwTOGOrXz09rt8VFjOyRL1Xho71E6/nNhItZParswC7S/7gJJP1Lo/KePIySJOnalk7wV/IsJNpIV2UfaHf+Vgk3GC29OhduJLX2u2ei0rjrojVO7dysaNn7DnyEmKKkooKz5EbX8gfcY0kmIMBBh8GO5tpHrPK+zYuZ9395xWn20hR84Pcq47hIXZsYQFttFdfZS3f/I7iurrqBzppmjLNo4f3M2JM2e44JuKvfk0/eXbeX3bUY4cOuCMVDzRl0JYZDg5yYHOf1O52HJzPPI+ib7KXZz8/Y958q/+gnUvHOSX9fP40dfnOI9aVyUxfxOM+dN+r5zCbdt59zcnMNz396x/Qb3eplfZ/PLjrPbv4OyvXuST8hYq+1RjJiSezPznefyftW3aqKbn+EleGNn7d3Ciuse5jKrUaqqmuKydfRXx3Pvs8/zihZ/w3DfjqHv3WTbvr2Zf/I955vnfslnN/6f8LBwHjlKqCnP52BaJm+ORRUIflqRas6tZ+41vkb8onq/oznL43ff4cP9pirWrI+MjLCTmb2Ixfw61Q3c30FQ3zIX2eBLnZpCzMIusnDlkzV/LnDQj6QGFNHdaaFcFwHvYhslaR1XRAbVN76hpF/tVy+hCdwetA46xfw/tFYOIVp9d7lfmk5OTQ/bCOczMy2FGzzDRPsGEp+WQNlO9jpqfNS+DzIFGdC2tNGhXva4TSyKuzSOLhDFuLil3/5AnNjzDsw8t4jsxNex/679495OjHG9TTfLx93VJzN/EYv4c6rW6u+i3BtGnzyIhwUB4qJo/diUoUTX/56Q3MWiz099rxdZVR92hnex67x02Fmxhc8EBDlfW06JaaKpXNkbbwGhmZMxk+VdzmRZoxBgajkEVjSx9ArlhUaSorqKfFgnvnJ+g5vcRZO2nSxUJbZPEzfHIInGZ6Dwi8u7nkRXd5Ea209yq/jCvKBIS83fLYv76K2kp38uLv+rFHp3Pc5s3sXHzy/zsh2t5IBGCr1eQxC3nWUXCpprBNTV0dHR8ftOU3s6wzs5AQyDe/Sb8zeqAN/5TkZi/icX8+aijeVCwat10428rVR/5AG0dar5DvUh3MdXnHZyqmklUhJFwXTuWthoKbSYGI5KYnZFCdpwes88IXV3SAnAHnlUk7IPQUEXt2VKOlJZS4oz3O0LZmVNUNGWqTyORJHWo1I8/VErM38Ri/nzU4T8olug4b5LCaqk+UUHJEfVZl6iic2wXJed8qLatICUugGnBI+ozHGEoykH/YDPNpac5U6KmCy3UyrkEt+BZRcLXjvrLp2z7a7y2bh2PqGnduifZ8POt1K75DqlrVjqfObgitU9i/iYY8zf6fvPWruGbj8xl4L2f8uqT6rN++FHWPfYeh4lk0dP5ap0hREenE5w5hwcMO2kseIbHvv8kD/+ikB3neohR3Q2ddDemnGfdJ6G1k329sQ+bCQiOISkri8ysWcyas4BFK1cyOyWMaWoTvMe3pyXm7zrboz4wryvfr9lsxBQagUF1j+K1DJSsbLJyVCtsxULmz0shweyNQafDR2cm0GQiXLVe4lJyyMqdz8LZmSxYkENalvo8g8d/nmPbqf1DXfa615s/trliQtzmjkvtoSztmYvJYFcVp83awFdXr5SYv5shMX/iEm5TW/vsXc5bqSdj0grE0PD4Trkbk5g/4camvCUhMX8S8yfc25QXCc8lMX/iy0GKxJSRmD/x5SBFQgjhklwUEkK4JEVCCOGSFAkhhEtSJIQQLkmREEK4JEVCCOHSlF8Cvb0xf1fSBsW19vXQaDEREOhPWIjROajK+Ge8rk9i9cSdacqLxO2N+btSd/HbnDr4IT8vms3Sry3mLx/MdY6+NPGEOonVE3emKe9uXIz5a6+6QE/RmUmZuk5X0VJXf53nQbQHwGq4UHKC/e8c5VRpA42dVmda6M1VTYnVE3cmtzknoesbxNTUPSmTsa0Xr+uMTjvisGDvKuLTT2soOjPE8MDITbQehLjzeeyJy6HeHtr27qDfpMPvgQdICg7m0sGZhBCjpvycxMVBZ7RugtYKmAwOg46epHBWf/MbVx90xlpHW105f3zvGJhUi8Pgzztvw9L7F7Fu/aKrxPxptMEWJVZPYvU8j9sMXzfY1O7sckyGEV8fBoNNzMhIHxfzp9XDIaz1J6muKObNulxmxPmzbFovBwohOiWO7LlXGztBYvUkVs9zeVh3Q7vM2kblsXKOvVfBjNxE4tO1dsP1SKyexOp5Lo8qEg5rN93F26lotXAmbDGzkyOYEXZlx+IKEqsnsXoezKOKhK2nm+qd71FS00yZfzzenXWqWf0plRea6O5porm1lQt1XfSrv/DL/sYlVk9i9TyYRxWJ3i4bu7ZUc2jj79j/0mM8oWVVrH+GJ/5hI/sPb+R3BQX89MW9lLT0qg7GFySxeuIO4VFFQjsS5n77B6z74V/zo0ce4uE/+zb596/i3hW5JMTlMmumOmouTCTK7Hf51Q2J1RMezKOKREBEBCsefZT//uyzPHtx+sl/48m/XEPOzDWsXrGC7z6Yy/TLLjcqEqsnPJhHFYmbJ7F6wnN52H0S1+AbiDEkjsyZcSSonVPb5S6vnhKrJ7F6nstt7rjUHsrSnrmYDA4/X/pjQ1j9wH0S8yfEF+Q2td6mjl7ardSTMWkFYli7NPdlIbF6wo1NeUtCYv4kVk+4tykvEp5LYvXEl4MUiSkjsXriy0GKhBDCJblIJYRwSYqEEMIlKRJCCJekSAghXJIiIYRwSYqEEMKlKb8EOhUxf85ov54OGrts2Jz5HNqNCWaCIoMJjQi4ygNeLmgjUA310tluoad3GFNMJP5G0A1JDJ+4M0x5kZiKmD9ntN/OTfx8SzU1bdqQrYFqWsR9j95P/qMryFTf3fCzVfYu5whUb/9HIR/uG2D200+weNYwsa0SwyfuDFNeJC4+BWrsqGC6fnJyN/qHdZweiGDpPVfP3ajf+UuObf8tr7auIiAghPQwre2QTM7yXOatSLtG7sY1aKM/9VVy4mA1ZVVDxK9dyYxpbXifvzQX4y+4N7qJ9oOVnCvpIVAtkzgtBImnEF8GblMkZvYdYVVA9djcL6ZlyMTrnTOZe/eDVy0SZ//4M4r2vsPJxf/F0tmZrJ0+9oNJMz48Z50qEic5+PP32bGplmkv/CPLF05nkTZYrRBuzkNPXIbhq0skKlxP4A2P/iSEZ3KbkakibPVM95vc7kZMcua4kam0ARx7qT+5l9MH9nLwXCtlhUcoOVVCmSUMb72RmMCrnTjQHutW3Yltm/h4+3be+WgPe/bsobJDrc0cS5ixnup9xzj6xyJawqLxNlrw6ryYsBWBX6of7W+9xf4Pj3DwQg311hbOt1moGzCTFGbE7CdPdAn35WEtCe1KhoURvRd2xzBNxz7m8PubeOPN1/n9O0c5UtpM19Vi/G3t9DQWsXPLZt5+fRMFBQXO6eOjZZS12hgYqubMno/Z9qIqBGe7qHOOhH1RH9buGko/POqMwqvqq6Fk/wfs3HuUD8ta6R6Y/Ks6QkwmDysSWoJFOGkrv89Dv9jMr/9rNHrv3/7+Qeaf2EHLgWPsbVOtg/H7bdMZuqpOsyVkHanrX3DG+2nTPz+eT34mhLgcRSqakPgl5D//BPn5D7A2ZgkPPf0iP/u7x3le/XK8618WYsp5WJHQblTQYQyJJmpGFumZWWRlLSQ7I5fc+CoGrWcpPNuNZXDcuPI+XngNW/A9d4KGug7ODMURm5xBclwEESZVelx+inp0fsFEpEwjIjKcUH0QUQlpTE+MI0X9sp/rXxZiyslfKKH4GWKYntWJt6mN2gYLNpvWLbmEfximsBjyHJ9iv1DMJ8dKKC4p5XxdK60WcN6PJcQdSorEJYICzESro71ONy5Yzz+NyDkP8cQLv+ap/ESW1v6Cn234Pk+9VEBBOXRKhLa4g0mRsNbR31zG8VOBdPaGEh2hQ+c77v5pHyN6/yjiUtNJn/MV5sxbzPLpYBzuoqKhmwGJvRJ3MA8rEqNXN3pb66jVIvrUVHpyHyUnD3OsIY0B70SSwkE/PqHX1stgZy1VlRWc7/bDGjaPRTPTSYnyZ2TEwohzva5oH7NJdWu81dRNR10ln1bXUaX6KoPSVxFuzsOKhNYvKKew4CV+qUX0qUlLFX/qN4dw3Pdd5q1Z6XzGQnsY6zJNhdTu+CUbHvuBM9rv4fVP8dhLDqot01itfiHwil8YT7uCkcm0ZB1xSfv56MUneOYfX2KD6qvUSl9FuDkPu5lKuwFiBFu/FzpzOFFZWaRnzyY37yvctWolc1PCmOavKuf4pzUdNhzoGDREkTQjnazsXHLy7mLJslnMzYgkxNsXX4IIS5pB6sJMEkLHx+SNxvAZ9F4ERMUQGj+LjOy5zMpIZW5CoNxMJdya2zy7kdhzgoXmhrG5X0z7kJFtPcksWP2tL0fMnxBuzG2KRG9LLWZv+9jcL2ZoxIueYT/u/tq9UiSE+IKmvEh4bsyfEF8OU14khBDuTe6TEEK4JEVCCOGSFAkhhEtSJIQQLkmREEK4JEVCCOGSFAkhhEtSJIQQLk35zVRTEfOnGR4aZKCzlo7eQbqtWq3U4x8WStBEI/mmJObPxtCgxAiK22PKi8RUxPxpLK1VlBdsoGD3Od4r0x7lTuSuhx/m6xON5JuSmL8aWqskRlDcHu7zgFfDGUzDk/OouMNLR493OHevvXrMX0flbs4VfcLOs/30DurQ+WhZoGHMWLCAnMVzSVOND+ONPr09JTF/4xPC1qv1q3dww9mEQtw4tzknoRWIyKHaSZlCh5rw4WpPlI6OTNVYdpCiPTupDL2f3D/5W5599hk1/ZA/XzuX3KAJFAiNj9rTg3KZu/Z+/vyJB1mecrWd36YmV9kcQrgvDztxOToyVX13NA29f8K3vpLCfK3ZIIS4JrfpbjjqjjpbAZNh0MtErT6dlWvHBQbb2tULvs//ea+WN/dZWZvoi7fRiy5fVSjCclmwIIPFc+PQysbljQkt5q+eyl3bKKnu4FzP6NyYnOWkzVtMnupKNF7Wlbi0u7GEad+7i+h9BRzccpx9p7rVMqtInD+PzMRocruL8Z6Wh3faCrUeCNC6DLZetZ2F7K4cpqQnjLUr05gWYuTzBso1uhuOOjrrK9i1rZjqjj7GNnNsOz9fv623Va2+gOOVrZQ0frYQEWnzyFcLRQT00dtaS2FBGcPRZnwS1Oe5v5jW7j5sQREkL8knTV+LueUo24rb6egbwtc/VH2Ea1mQMY25Epd+R3Gb4etGeuoxD1/8s/5inOckfMKZnjpu+DprF1R8wnuVF3j30ybMx45QfuoU+yrOOUN5fENCmZaaSIjOG/2lY9jZmumoOc7WV1/lw92H2Vd0hrKyMnrNSZiTskkPq6D49x/y4f89TNeCxYRGDRPUdzELNBTddD0N//kOJ4rPUNLbSVtnA3V2b5qtNkKOvUZZbyCnjfOZE+1DkMGL4b4WrCc38vreOt6o8GfhvDgigwzOkTJHdTgH8x1dfzrhi2eT6m9VhfYIlXu3snHjJ+w5cpKiihLKig9R2x9InzGNpBgDAQYfhnsbqd7zCjt27ufdPafVeynkyPlBznWHsDA7lrDANrqrj/L2T35HUX0dlSPdFG3ZxvGDuzlx5gwXfFOxN5+mv3w7r287ypFDB5wRhif6UgiLDCcnOdBZZOViy53BM++T+LQb3QUfIp/4Z37w6mY2/tvf89z8E/i1HOAPe9voGJ/zd0ti/v6WX69fy0PfXo1vkInDp8vpHxgdFHdgoJ/y04cxBfmyZPUyEgMDnK2baxsb4Hfbdt79zQkM9/09619Q27jpVTa//Dir/Ts4+6sX+aS8hco+MITEk5n/PI//s/Y+NqrpOX6SF0b2/h2cqO5xLnPxPEpxWbsqovHc++zz/OKFn/DcN+Ooe/dZNu+vZl/8j3nm+d+yWc3/p/wsHAeOUqoKYfnYFok7g2cWieA4TKnzmT8vh/lzssjNzmB5brwzb+PUhTastnFF4pbE/CWSnhhD1Pw8Yh3eRB4tpbHfqtoIHer1WymtScdsTmHF7GBCTT7juj/jONQO3d1AU90wF9rjSZybQc7CLLJy5pA1fy1z0oykBxTS3GmhXRUA72EbJmsdVUUHePPNd9S0i/2F5Vzo7qB1wIHVGSOivWIQ0Wpbc78yn5ycHLIXzmFmXg4zeoaJ9gkmPC2HtJnqddT8rHkZZA40omtppaFblRiJIrljeGaRiE3ENGses6LMzisRej8DCdOz0JmCaerswj407i/8VsX86dWLJ2QxQ3Vv5jSWU9XWq3byC/R2nqfcshRj4EwWJID5epc2HWp7u7votwbRp88iIcFAeKiaP3blJVE1/+ekNzFos9Pfa8XWVUfdoZ3seu8dNhZsYXPBAQ5X1tOiWkSqFzRGu+kimhkZM1n+1VymBRoxhoZjUEUjS59AblgUKUlB+OlVMXHOT1Dz+wiy9tOlioS2SeLO4JlFYqJuWczfaB5Heq6JvFV1HD7VyLEPjtF4bD91M+JwxMcSrpa4XqrHhPRX0lK+lxd/1Ys9Op/nNm9i4+aX+dkP1/JAompkyb0WYhzPKhJ6P0icTsxgP9NPHaeyuZ86qxVrfzPFx0/h6B9k5vREjH7j9pRbFvOnffwmwhLVujND6S8vonRvKUVlvYROjyQ8Nsh5PL/uCUAfdTQPCsZs7MbfVkpNzQBtHWq+dqNXdzHV5x2cqppJVISRcF07lrYaCm0mBiOSmJ2RQnacHrPPCF1d0gIQV/KwIjHavE8zezOvtZhTRaUcOnmSkyUn2XasgeFhAyuyEggwjisStzjmzxiZSGhiOhEtx6k7V8fxlgjSE0NJjLzBS4k+anuDYomO8yYprJbqExWUHCmltEQVnWO7KDnnQ7VtBSlxAUwLHlHbPMJQlIP+wWaaS09zpkRNF1qolXMJ4io8rLsx2rzPWzufr38/jJrf/h2/XL+e9U/9hpcc9+GbseTqVytudcyf6s4ExsxlddxpDPEGTsetZm5MoPP28Btz8X2t4ZuPzGXgvZ/y6pPrWPfwo6x77D0OE8mip/PVOkOIjk4nOHMODxh20ljwDI99/0ke/kUhO871EKO6GzrpbohxPOs+CWfDXYef0Q9jSIjaIUKZNiON1Nw88u5axYrZyWRFG29/zJ/BwJClm65Tv6fRnAUZD/JAdgiR5mtd01Ab6HXl+s1mI6bQCAzGMOK1zJGsbLJyVKtnxULmz0shQbWgDDodPjozgSYT4ar1EpeSQ1bufBbOzmTBghzSstT2B4/f/hi1fvXJaR/MZa97vfljmyu+1Nzmjktb/UnnMxeTweZloEk3nVVrv/nlSPByWOmqLWHvrzdQFf1NfJZs4DuqRRNpGvu5EFPIbYpEW2PtNR7KmrgR1Yuye+n52povScxfdzE1Zcf4l1dqSVy2lHsevptUdSQ2ypFYuIEpLxKeG/N3yfMgFReoaPehI2wly5fnsOauqz0/IsTUmPIi4bm66ao7xd4Xf877hTbO6PN44OknWDUrzvm4uhDuQorElHHgsFnpbWmk2zLCgJeJ4JhIAo36iY1nIcQtJkVCCOGSnBoTQrgkRUII4ZIUCSGES1IkhBAuSZEQQrgkRUII4dKUXwK9nTF/Iw4bQ70ttHdrw7hd7RZwIzq/ACLiQzD7+aIfm+sebme0n8QIis9NeZG4nTF/9q462va+yH+8X8imA1d7mGwmMTNW8Mjz+SxKiSBhbK57uJ3RfhIjKD435d0NrQWhFYhu23ls5tJJmaz6Clo76q94HsTbz4wpcSGzl36d/Pz8z6Zvff1u7knzJjbOyED0NEJ1uuuMTj0VBrEPdtF6robmxk66VUPIccvK++18LeHuprwl8dmj4mrnDk1pH5v7xdj69DQVx7Jqyf038BSoDWtzFWd//7/4aDiP6tR8/j912Exwu8Pm7cz/lKxR8Tk5cUkTvV1V7NoSgvcNjzQlhOeQlkTHIWpLj/Evr/mT8dU87vvzXNRBc9xJS1cxf6PxefYLuzlfvIf956FbGz3bEATJS1iem8wK5zh0TVTuruRcYT2BuUF82tTCuXOjGXuBMxaQmLOYlWq5EO3prs+Syks4evQc2qdimhGCTv2o6pmPMN+3hoT1a0gr38ZIeM4EIwI12kCWfdSdOEjF0aMUqxfoG9I2eTTCLze5C//GK1sSXtd8jzEsjLA6P5/2wJvZHuHO3Gb4Ooe+FWPo5ERtO2w+9DUHMD0hfdzwdZfSauMQ1srj1JeXsT/+q6TnzGBpjOHKcRxcxvzNJz0MLBUfUPLJRl7/pIwjJ4s4daaSvRf8iQgPZ3Z6EDrvCg7/5/u8/8JWzht6OXjyJPs+2U1Z4V6Km/2o9ZpBXlowIf4jjFgaaS9+n+1vf8Trb+7jxJkyaqwDtFq86TtejzlrOgGpJqxb/pXCVuMEIwK1p0976Gk8ReGOrXz09rt8VFjOyZIyLjR2qJ1+ObGRqmthuzRGcC6pqs71l13rPZpIC+2i7A//ysGmiW6PcHce3N3QLrm2UVlWz7H9bcyICyI+9hqnK28g5i86L5/VP9rMy69pP3uBf39uHfl1Jxk6VcbeNhhNDmyny97MlpY0Utc8yeaN/87m5/JZFWDnzJZdFHf1qvZGE52Nhyn4+Waq+lKZ/9xm/m3jZn6Rv4j7KeIMFs7jT0BgIstWL7mJiMA+eltK2PviT9lVqbbovpf5x1c2Od/Pay8/z49WxztbAVdz7fdYwwlbInNX3sz2CHfnuUXCMajazGepHtBxRj+L2bGBzAi6xkAONxDzp7d3MtRcxsfb3+PNN7fx3rajlNXW09BnueTqgBGDMZqMrBxycnPJys0ha/lCZkYYiG9W3Yr2Qbo6uhjoaqfCmowxPodly7PIzc0ie04O2bkZpBgNhKi2jo8piKDZcyYeEWhtwdJ4nsKjOgZ1M8hdOZ+s2Wo7srLISEshPsRvtJtwFdd+j4P06YLwz72J7RFuz2OLxIjdir2hlDYfM23Tl5EZEeCM/LsqVzF//Q6GBrvoPFvE6Y+28sbbb7GpYAfv7yjhrDaozGUXSQLxNyVw1+wZpMSHjoYFJUwnJsxAuqOdge4hLB0WhixDtIcvInR6CnMSwKR2WmNcIlFaNKHJTIy2qpuNCLS2M9jWTFV9ilommXm5QZivN8rNiEO7ycT1e5ysyELhdjy2SAxZLbSVFalGwhDR2ZnoDC56ya5i/kp66azby67tZ/nD9njuf/p5Xtj8Kq+++DSPL4kmN2xsHZNO297bFBE41Kt6Ztd7j7dxe8Rt5aFFwsqgtZOzp7oZ6BshepoJnd7FR+Eq5q+mlYGGc1T3WDitjyZxRjqzkiNICh3B2g+WiZ6LNZrwNfkS1naYjk+rOFmj1mFTW1xXTfOp45yy9DN6TUTb3puICDSG4RceRcq0Kqw95zle3E3/aIz4tQ2pDWi7cJ33eJPbI9yehxaJPgZUs/vsaW+1o/gSqQ5xvq4Oca5i/oYtquviYNh/GFuwha7qKqpPn6as/CxnmwbotIyt40YZgzEEhZLhW0HPhSI+2qN2tOJSTp8s4XRxBVVWtc6xRTUTjgg0RmKKmU7eAgs+1kqObTtGiVp3aWkpFZVV1HYO0qtqwmW08ym2kRt6j184slC4HY8tEnZbF83VEYwMBjmLhM5VkXAV83fPdALnryY3eoAFdS/xqw3rWf/j13jqrWYcgUMETbi7EU1IRB75j6wghEIKnl3HD7+3jh8XHGYrs0lXR+vksSWdJhwR6E9AZCbLnvhr5oX24XjpMZ5a/7Dzff3gsQ38ckctheMfazEEqJ7Eyht7j184slC4Gw+9T0I7NBrw9YsmaV4qSTPCCFbt4GuevnMV85cZRYifCaOPnoiIaCKSs0nLziN31hzuyssgZ16u2g4t9s4Xndf4KEBt5b6qCX7pfH+C/fwwBwfhHRRLZEwCOdlZzJq/SK1zHvNnTCdn8azPo/R8dBOMCPTGW/2OITAEP+9AwsKiiFXrT8/KIjtnFrNy55IaZSbMdElsX9o0ogNMmH2v9x5vZnuEu3ObOy61h7KC4rvG5n4xdouetjMRfHXZN74cCV5fhLtFBEpk4R3HbYqE9tSmj35ycu9Hhr0YGvDla/esvfOLhLtFBEpk4R1nyouE58b8fRHuFhEokYV3sikvEuJmuFtEoEQW3smkSHwpuVtEoEQW3smkSAghXJLTSUIIl6RICCFckiIhhHBJioQQwiUpEkIIl6RICCFcmvJLoLcz5u8z2qPf/V3UtvYzaHfg7atHHxxDaKBxdLTqK0jsnfBcU14kbmfM32dqdlN1eCsbfnOYc409GMITSHzgaR5eNYsHr3qLoMTeCc815UXi4gNeDWeOM9xdPzb3i/HSGfEOT2XtN7417gEvbTSVJirffo/DW/ax3T8Rk7+FcCxUn00kb+0qVn/7LufYB5c3KCTRSngutzknoRWIodojkzM1nQL7VcamGBlU86soO93A4aJAFv3JX/Po3/4NP/r+18hrOkjvmRKOt0H/5Pd8hPjS8qwTl0N21b9podsvmM4Zs0mNNRHrH43BnEz2omYCIttpVr0euxQJIT7jNiNT9dSfYbhn8robPqq7kZqZM25kKodqTfRRU95AR307YYvmEBYyjF93DUVvVzAQPZvoxXlkBoHpsu5GB72tVyZamWx1dFYfZdumd9i+fQcf7dnDHjVVduBM9wozgp9aj623lfpDG/nkow94473RZfaohcp6zSSphcx+3Wr9lRzauIvztZ9S01/L/jfe4ZMPd7C3qIxG3ySG2s7QV7KFTe98yPYduzhQWEKZJQxvvZGY0SGuhLglPKtIeHuBwchA9Vns9WXU+0/DZq3Gql778PYwQnLmMPdrScSoHfvy3W58kVCtEH8rjrojVO7dysaNn7DnyEmKKtSOW3yI2v5A+oxpJMUYCDD4MNzbSPWeV9ixcz/v7jlNWVkhR84Pcq47hIXZsYQFttGtis3bP/kdRfV1VI50U7RlG8cP7ubEmTNc8E3F3nya/vLtvL7tKEcOHaC0tIITfSmERYaTkxzoHK9BLraIW8HDWhJa78pAkNmCwbeO7b/+T/74+7fZfqIO3ZofMG/lHL4S6+dMkLh8hxtfJDJVkSin6PW3+GBjIYP3/T33/eC/8T++9zXyV0YxfL6J4g+KGMnOJiA0kGmBZkKSF5Gz7Ft845v3kZ+fQ1xzD459lXgtmIc5zIG555xa/3YONxupMi/gLx7/Ln+2Opn5Qa1sfXcrpX2hOOb8gB9+dx3fW57A3JBBPt7ejSE6hMTFyYSorZT2hLgVPOuchGMAussor+rgcE0sM1et5b4/e5hvrF7BbL+P6Wsu5GgN9I8fUn48h1qgu4GmumEutMeTODeDnIVZZKmWSNb8tcxJM5IeUEhzp4X2PvUhD9swWeuoKjrAm2++o6Zd7C8s50J3B60DDkZjL7S2QBDRCWnkfmU+OTk5ZC+cw8y8HGb0DBPtE0x4Wg5pM9XrqPlZ8zLIHGhE19JKQ7fq0kzOyH9CXMGjisSIvQ97w0GOF9Xy8fkkFn3vcR579lk2/Pd1rBj5kLbKfWwts9BlHR77jWtwqD2yu4t+axB9+iwSEgyEh6r5Pka1n+eSqJr/c9KbGLTZ6e+1Yuuqo+7QTna99w4bC7awueAAhyvraVFNFvtn/wJaOyCaGRkzWf7VXNX6MGIMDcegikaWPoHcsChSkoLw06ti4pyfoOb3EWTtp0sVCW2ThLgVPKpIXIz26/Nx4Dt7JuEmo3P8RYPBTGb2Iixcnog9KforaSnfy4u/6sUenc9zmzexcfPL/OyHa3kgEYLlXgvh5jyqSHh7eWPS+zHQb6WxqZVu+5Dz9qqhITttLXUMWnrUz/VqueucAvRRR/OgYMzGbvxtpdTUDNDWoeY7rKqFUUz1eQenqmYSFWEkXNeOpa2GQpuJwYgkZmekkB2nx+wzQleXtACE+/OoIuGjNxAUm0GA9zCO6hOcrijhZGkpxWVn2FPRxLD6OPKSwlWhuE6srY86/AfFEh3nTVJYLdUnKig5UkppSRGlx3ZRcs6HatsKUuICmBY8gnZT61CUg/7BZppLT3OmRE0XWqiVcwniS8CjigSGEMjMZ+38SL4f9h6//btHWb9uHd/b8HOerV2DLnUNTywLJ1J7essl7fpHJnlr1/DNR+Yy8N5PefXJdax7+FHWPfYeh4lk0dP5zI0JITo6neDMOTxg2EljwTM89v0nefgXhew410OM6m7opLsh3JxnXQJV3Q10Zox+PoSEBKEPnc6M1EyyZ81h9qKVrJidwqxp/vho91NcRn3vdUnsXapqRRh0mM1GTKERGIxhxGsZH1nZZOXMY9GKhcyfl0KC2RuDToePes1Ak4nwxHTiUnLIyp3PwtmZLFiQQ1pWJgnBWuTfpesfi8zTtuOy173e/LHNFWISuc0DXvUnPxp95mISeBmC0U1fytpvrrvzE7yEuMXcpkg01n569Yeyboa3D156f9bc+3UpEkJ8QVNeJCTmTwj3NuVFQgjh3uRUlxDCJSkSQgiXpEgIIVySIiGEcEmKhBDCJSkSQgiXpEgIIVySIiGEcGnKb6b6csT8uYPbGTV4p76WuBlTXiS+HDF/7uB2Rg3eqa8lbsaUdze0FoRWICy2Dnz9+yZlGtH30N7RcuXzIGMjR53YV84H2weJnr+KVfmruHthLPp9uzl/9DTF3YwNTOtuBrEPdtF6robmxk667ert3LLyfqe+lrgZbnNOIjBUT1xqwKRM0YlmfPVXvrXPBsI92ciu82ms/t7/w988+zf8jx+sYVHHCXrOlHKwwU6fXf5KhbjIo05cfjYQbqQJwwMryQxWBUX9LyA4k5UPGDBF9lFU1obFKjl/Qlw05eckLo4noXUTtFbAZLD2DVF5spPlS+6+bDwJW/unNH3wd2xun01R2Dr+8d5opofprzn/c1asnfVU7tpGSXUH53pG58bkLCdt3gryosF+QXVXivew/7zq0WiDbRuCIHkJy3OTWaHFlGtp5rsrOVdYT2BuEJ82tXDuXKNzPYEzFpCYs5iVajnniVOtW9RXyYmDJRw9eo52tYxpRgg69aOqZz7CfN8aEtavIa18GyPhOXinjW5DgLbJNtXFaipkd+UwJT1hrF2ZxrQQI0bnK12k9af6qDtxkIqjRylWL6A+MrXJEWqT88lN7sK/8coUda9rvscYFkZYnZ9Pe+BEt+caie2OOjrrK9i1rZjqjj7GPvLLPnNt/VqEYlNhAccrWykZ/Ti1hYhIm0e+WigioI/e1loKC8oYjjbjk2Cidn8xrd192Mbeb5q+FnPLUbapD6JDfRC+/qGE5a5lQcY05sZd/sl5IrcZvs5bbyMwzG9s7hczZBumvWmApITky4avGx7oZvDCAYpa1U5qS+SurBBC/L0Z7m+hpehDTluiaQ2YxapUtbNeGgZqa6aj5jhbX32VD3cfZl/RGcrKypx5n+ak+aSHgaXiA0o+2cjrn5Rx5GQRp85UsveCPxHh4cxOD0LnXcHh/3yf91/YynlDLwdPnmTfJ7spK9xLcbMftV4zyEsLVtszwoilkfbi99n+9ke8/uY+Tpwpo8Y6QKvFm77j9ZizphOQasK65V8pbDVy2jifOdE+BBm8GO5rwXpSbcfeOt6o8GfhvDgigwzOUTlHOXDYeuhpPEXhjq189Pa7fFRYzsmSMi40dqidfjmxkWontV2Zfdpfdq33aCIttIuyP/wrB5smuj0SoejuPKq74avTER4ZzeD5Js5s2UVxV686vvdhtTRQVnSOhlrtmH0VTWfoqjrNlpB1pK5/gc2bNzunf348n/xMCFF/8dF5+az+0WZefk372Qv8+3PryK87ydCpMva2Qa+zB9NOl72ZLS1ppK55ks0b/53Nz+WzKsB+yfY00dl4mIKfb6aqL5X5z23m3zZu5hf5i7ifIs5g4Tz+BAQmsmz1EnyDLs8KGRjop/z0YUxBvixZvYzEwABntsjn1JG1pYS9L/6UXZVqi+57mX98ZZPz/bz28vP8aHW88yh9Ndd+jzWcUEV37sqb2Z7xtN8rp3Dbdt79zQkM9/09619Qr7fpVTa//Dir/Ts4+6sX+aS8hco+bWzjeDLzn+fxf9a2aaOanuMneWFk79/Bieoe5zKqyqupmuKydvZVxHPvs8/zixd+wnPfjKPu3WfZvL+affE/5pnnf8tmNf+f8rNwHDhKafEZtSWjW+TJPKpIePkFoku5h/k5EawMPcyO1/43//rcy7zwqx2c7PGiy9c0tuQ4Pl54DVvwPXeChroOzgzFEZucQXJcBBHqV3zVp6i3dzLUXMbH29/jzTe38Z46KpXV1tPQZ7nkjL0RgzGajKwccnJzycrNIWv5QmZGGIhvVt2K9kG6OroY6GqnwpqMMT6HZcuzyM3NIntODtm5GaQYDYSoY5uPKYig2XOIdXgTebSUxn6rOiZ3YLW1UlqTjtmcworZwYSqFtFld35YW7A0nqfwqI5B3QxyV84na7bajqwsMtJSiA/xG+0mXMW13+Mgfbog/HNvYnvGkwhFt+NRRQJ9ACSsYPHybP5sqY3WIx+zs2An23eepc1XNQeC/PFTrQ2v8eE8/mGYwmLIc3yK/UIxnxwrobiklPN1rbT2Oxga7KLzbBGnP9rKG2+/xaaCHby/o4SzNiu9l13vD8TflMBds2eQEh+qtkd1rxKmExNmIN3RzkD3EJYOC0OWIdrDFxE6PYU5CWBSO60xLpGoWfOYZTITo61Kr/rKCVnM0Hkzp7GcqrZetVNdoLfzPOWWpRgDZ7JA/a55/A5vbWewrZmq+hS1TDLzcoMwX+8GshG1l9iv8x5vdnvGkwhFt+NZRWKMf9pK5jz0C1749X+p5ukrvPL8X7E23kJmwCDRqh+q043L3fBPI3LOQzzxwq95Kj+RpbW/4Gcbvs9TLxVQUNJLZ91edm0/yx+2x3P/08/zwuZXefXFp3l8SbT6Axxbx6TTevWZpOeayFtVx+FTjRz74BiNx/ZTNyMOR3ws4WqJ6yWI3JChXmi73nu8jdtzkUQo3hYeWSR8jCH4R80gNT2TLHVYjvRq5FBHNnZTMgtTdJj9xrUk1FFM7x9FXGo66XO+wpx5i1k+XR3dh7uoqGlloOEc1T0WTuujSZyRzqzkCJJCR1AHIiwTHQDcaMLX5EtY22E6Pq3iZI1ah2qBW+uqaT51nFOWfkZP4mv/dCbCEtV2ZYbSX15E6d5Sisp6VQskkvDYIOfx84oTbsYw/MLVkXNaFdae8xwv7lZH7escKofUBrRduM57vMntGU8iFN2OhxUJLS3c4jybXltaSoWaSo/sp+ToSQ4OL8c7OufqTWLtWY/OWqoqKzjf7Yc1bB6LZqaTEuXPyLCFEbuDYf9hbMEWuqqrqD59mrLys5xtGkB1nSfGGIwhKJQM3wp6LhTx0R61oxWXcvpkCaeLK6iyqnWOLaoxRiYSmphORMtx6s7VcbwlgvTEUBIjr3HpzhiJKWY6eQss+FgrObbtGCVq3aXa51FZRW3nIL3aeb5LaedTbCM39B4nvD3jSYSi2/GwIjF25rzgJX65bh0/UNO6Jwv4+dYA1nxnGWtWpl29SdxUSO2OX7LhsR+wTv3Ow+uf4rGXHFRbprH6nukEzl9NbvQAC+pe4lcb1rP+x6/x1FvNOAKHCJpwdyOakIg88h9ZQQiFFDy7jh9+bx0/LjjMVmaTro7WyWNLOqmuUGDMXFbHncYQb+B03GrmxgTivDXjqvwJiMxk2RN/zbzQPhwvPcZT6x92vq8fPLaBX+6opbBpbNGLDAGqJ7Hyxt7jhLdnvNFui0Qoug+Puk9i9JA4gq3fC505nKisLNJnzWfOgnmsXJlBSpjZeXnuiiaxw4ZDNZYHDVEkqaZ2VnYuOXl3sWTZLOZmRhHiZ8KojoAREdFEJGeTlp1H7qw53JWXQc68XKYnaDF8vui8gghLUt2chZkkhGrRftrKfdXrXTrfn2A/P8zBQXirI2pkTAI52VnMmr9IrXMe82dMJ2fxrM+j/Xx0DFm66Tr1exrNWZDxIA9khxBpvtbJSG+81e8YAkPw8w4kLCyKWLX+dPVZZOfMYlbuXFKjzISZLokRTJtGdIAJs+/13uPNbI/6tCVC0a25zR2X2kNZ2jMXk2HAMkR1eQ8rlq2+8xO8VF+9q7aEvb/eQFX0N/FZsoHvZELkNa7m3nLutj3iC3ObIqE9tXm1h7Juxsiwai0MDHPPPV+784tEdzE1Zcf4l1dqSVy2lHsevptUdeQzTtWRz922R3xhU14kJObvZlzyLEnFBSrafegIW8ny5TmsuSvO2WW6zp0Pk8zdtkdMpikvEuJmqD5/3Sn2vvhz3i+0cUafxwNPP8GqWXFMzZg57rY9YjJJkfhS0h7SstLb0ki3ZYQBLxPBMZEEGvVMzeh77rY9YjJJkRBCuCSnk4QQLkmREEK4JEVCCOGSFAkhhEtSJIQQLkmREEK4NOWXQKck5k8zrF5voJPWDjudAzoi4kMw+/miH/uxZ0cBSvSe+NyUF4kpifnTWNTrlRfwSkEr75RH8Mjz+SxKiSBh7MeeHQUo0Xvic1Pe3bgY82cYukBm8JlJmRKMVfR21l/leRBtFJJu6k5s4+NNL/D8/lL2FzWgO9eKddDOoHMZbcSVGiqPV3Nk+yBxHhkFKNF74nNuc05ievggKzO6J2VakNyLWa+NQjXe6MhU7ReKKDn0MX9sdtA56MdMNfezcZOGrWqRMopLO9hXMZ17vvuERAEKj+ZhJy61MafCSVv5fR76n6/w68fWkp8XO/qji7S8iPLTnDdB0aJs4s0GiQIUHm3Kz0lcHE9C6yZorYDJ0NKr442j4cy96xsuxpPQUltO8sfnjrOnoIcFmx9hTlYsyV219O37F16uSmSnzz288mcppEUacVxj/ufupChAid4Tn3Ob4esiDO3OLsdk6Lf5UFpvIiYhfdzwdZfSzj2onXJPA9Vlg0zLzyMmMoDA/g7aS96n3BpFX2geq9MDnZF/3kP9GLrK2dlg4Gh3KA/OiSLy0hSbOyoKUKL3xOfkPonJckdFAY43NoCwRO95JCkSk+VOigIcT6L3PJoUiXG0iD+dzo9h1ZgdsNkZHjtlo526sdsH1dwR5yjN3ndyFOB4Er3n0aRIjPNZ8viIN9XNrdjso1cxhux22lqa8PMaJjEqAr1EAV6dRO/dcaRIjOPlq0MXEU1AlxVjUSX11gFnE72/9wJHd/Vi6zSQnRqO0TBu17qTogDHk+g9jyZFYjxfdagLTyJRfTKZTRWcOlPGkdIjlJSd4Eh5CN7eseSlBmHyG9eLv5OiAMeT6D2PJkViPN8AVSSWsXJNKt9ZU8vWn2/gyXVPsuHnW6ld8x1S16x0PsegPfB0mTsqCnC80W6LRO95Jg++T0JzMWIvjhkLkog0+2H0UnXTx6Ba9Dr8Q4PxMscwY8ZMZs1ZwKKVK5mdEsY0tXNpaXCXuaOiANWbk+g9McZt7rjUHsrSnrmYDB19vmw/HcKCpffd+QleN0Ki98QX4DZFQntq8+oPZU3c0LAXPVYf7r5nrRQJjUTviS9gyouExPzdKhK9JybHlBcJcatI9J6YHFIk7lgSvScmhxQJIYRLcupKCOGSFAkhhEtSJIQQLkmREEK4JEVCCOGSFAkhhEtTfgnUbWP+NDeyzGckGu/Wkc92Kk15kXDbmD/NjSzzGYnGu3Xks51KU14kLj7gZdCVkBQ3OYXCYvWjtDKOpcseGPeAlzbiSR91Jw5SUXiAYksnhdtUS6YulnWbH2FxViypN7TM1Vwjq+LqzQ4xIfLZTiW3OSehFYiVi8snZZo/+zxm49XGpriBmL8bWkYIz+FhJy614aSuE/N3Q8sI4TncpruRMX2nsxUwGVraAyn440Lmzv/2hGP+Lu9K3MgyF7lzNF4omeYO52Pj7YETjfxzt/jCb0l34zZzm+HrwkM+ZXp829jcL6bf6kdZZRwx07ImHPN3+XCTN7LMRe4cjWckOaCR0k3/yoGmCUb+uV18YTbRi+eqz1YVD3ma9baQ+yRuGXeKxqunLjCRBTcT+ed28YXidpMicau4VTReB832IEzqtScc+ed28YXidpMicau4WzSe1YhDdb8mHPnnjvGF4raSIuEObks0nnaW4SYi/9wyvlDcTlIkbhW3i8bT/qlvIvLPLeMLxe0kReJWcdNovAlH/rlxfKG4PaRI3DKjzXu3i8abaOSfO8cXitvCg++T0Fwl5m/sJ5+7kWU046Po3DQab6KRf+4cXyiHuNvCbe64TIg+4HzmYjJ0dPnz4e4cFiz6U0nwGk8i/8QEuU2R6O2pvsZDWRM35PCmp9fE3avvlSIxnkT+iQma8iIhMX+3g0T+iZs35UVC3A4S+SdunhQJjyCRf+LmSZEQQrgkp6uEEC5JkRBCuCRFQgjhkhQJIYRLUiSEEC5JkRBCuDTll0DdNeZPG726v6uF1n6wO1Q19dWjD44hNNA4OqqzW5I4PDH5prxIuGvMX83uVzi89RV+cxgae8AQnkDiA0/z8KpZPOi2tylKHJ6YfFNeJC4+4OXvf5yUlPqxuV9MX5+RoqJUVSC+NfGYv7Hch1OFJRw/eY4mi2pJDLdjtVioPptI3tpVrP72Xc7xF9yvQSFxeGLyuU2RmD17i9qhj4zN/WKamkLVOu9V63xoXJGwq6mN4rf/g53vbWFL9GyMh/RktYZ9Hrxj71KL7KW4LZFqWy7LMtWR2PQpjeWH+e1fbGZw+TdIedJddz4pEmLyediJyxuI8PMNUIssIy0lzVkgAgzaTH90+giiEn0JlMFdhYfxsJbEpSYS4VdPS2URrz/6Lo5VXyXlsT9jqepuBF/W3ZA4PHFnkkugN8DW20h3y3karNPw9osgVu3bWrTFZWzt9DQWsXPLZt5+fRMFBQXO6eOjZZS1wsCQ2qcbyjh/qID3t2g/28Qf3tjEy7/bze4TtXTZbThGqjmzZzt//Jff8O4HH/L2Bx9QsPkPFGx8md++/gH/tbOauh4b2v+GrE20nvqYg++9ze83FvDG5gK2fnSAPcV1ajttzvwwISaDFIkb0FS4n1M7NvPpsmxMuemoXsjnWZkXSRyeuENJkbgmrftQRfHbL7LzeCOnjGtYsSqHvIwwtOEgr/jgJA5P3KGkSFxB21PtqkA00HjmOCd3bqWsK5iBmev5xvxk5sZdI59C4vDEHUqKxBW0Nn8blbt2sfd3++i9+xlWPvx9nlgWTqR2++K1SByeuENJkRjP1g81Rylp6mbnSApJKZnkJEUTF6xD7+r+ZonDE3coKRLjjAz2Y686wpn2Tg4RzkhbDd3nSyktHZ0qq5uo67JjGz2B8DmJwxN3KCkS4wzZ7bS1NNFf/D61Bc+y4Yffc8bbXZwe/aff8uLeNlpGL0V8TuLwxB3KbWL+oqPPkJo6uc9uREfn3ETM3wgj3nr0oUkkq67GrJxssrKyPptyZueRlZZMWpRa9tKcOYnDE3cot7njMiXlI5YuPTU294tpbQ3m3XeXMm/eOhd3XAohboTbFIm+vk/x95/oGbyrGxryoavLn7vv/roUCSG+oCkvEhLzJ4R7m/IiIYRwb3JKSwjhkhQJIYRLUiSEEC5JkRBCuCRFQgjhkhQJIYRLUiSEEC5JkRBCuCRFQgjhkhQJIYRLUiSEEC5JkRBCuCRFQgjhkhQJIYRLUiSEEC5JkRBCuCRFQgjhkhQJIYRLUiSEEC5JkRBCuCRFQgjhkhQJIYRLUiSEEC5JkRBCuCRFQgjhAvz/CeaZ1idLEbAAAAAASUVORK5CYII=">
          <a:extLst>
            <a:ext uri="{FF2B5EF4-FFF2-40B4-BE49-F238E27FC236}">
              <a16:creationId xmlns:a16="http://schemas.microsoft.com/office/drawing/2014/main" id="{09B7CD92-22A8-4A24-B16F-07D06BD4420D}"/>
            </a:ext>
          </a:extLst>
        </xdr:cNvPr>
        <xdr:cNvSpPr>
          <a:spLocks noChangeAspect="1" noChangeArrowheads="1"/>
        </xdr:cNvSpPr>
      </xdr:nvSpPr>
      <xdr:spPr bwMode="auto">
        <a:xfrm>
          <a:off x="6347460" y="1333500"/>
          <a:ext cx="2385060" cy="2385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550430</xdr:colOff>
      <xdr:row>10</xdr:row>
      <xdr:rowOff>83820</xdr:rowOff>
    </xdr:from>
    <xdr:to>
      <xdr:col>28</xdr:col>
      <xdr:colOff>232833</xdr:colOff>
      <xdr:row>31</xdr:row>
      <xdr:rowOff>113045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F07A9274-1FF7-4908-9C0F-F0D07E581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8480" y="1988820"/>
          <a:ext cx="2730403" cy="4191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302935</xdr:colOff>
      <xdr:row>81</xdr:row>
      <xdr:rowOff>131542</xdr:rowOff>
    </xdr:from>
    <xdr:to>
      <xdr:col>0</xdr:col>
      <xdr:colOff>2601175</xdr:colOff>
      <xdr:row>91</xdr:row>
      <xdr:rowOff>138382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E73A42D-DD76-4E4D-AC6B-2CB1EDC9BEC1}"/>
            </a:ext>
          </a:extLst>
        </xdr:cNvPr>
        <xdr:cNvPicPr/>
      </xdr:nvPicPr>
      <xdr:blipFill>
        <a:blip xmlns:r="http://schemas.openxmlformats.org/officeDocument/2006/relationships" r:embed="rId1"/>
        <a:srcRect l="52463" b="34923"/>
        <a:stretch/>
      </xdr:blipFill>
      <xdr:spPr>
        <a:xfrm>
          <a:off x="302935" y="13533217"/>
          <a:ext cx="2298240" cy="162609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1513527</xdr:colOff>
      <xdr:row>82</xdr:row>
      <xdr:rowOff>3885</xdr:rowOff>
    </xdr:from>
    <xdr:to>
      <xdr:col>0</xdr:col>
      <xdr:colOff>1546287</xdr:colOff>
      <xdr:row>83</xdr:row>
      <xdr:rowOff>126278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46EB26DE-A20B-4F05-A1FE-B1066E008A20}"/>
            </a:ext>
          </a:extLst>
        </xdr:cNvPr>
        <xdr:cNvSpPr/>
      </xdr:nvSpPr>
      <xdr:spPr>
        <a:xfrm flipV="1">
          <a:off x="1513527" y="13567485"/>
          <a:ext cx="32760" cy="284318"/>
        </a:xfrm>
        <a:prstGeom prst="line">
          <a:avLst/>
        </a:prstGeom>
        <a:ln w="1836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0</xdr:col>
      <xdr:colOff>1743076</xdr:colOff>
      <xdr:row>88</xdr:row>
      <xdr:rowOff>39244</xdr:rowOff>
    </xdr:from>
    <xdr:to>
      <xdr:col>0</xdr:col>
      <xdr:colOff>1792036</xdr:colOff>
      <xdr:row>89</xdr:row>
      <xdr:rowOff>7914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8DA60B55-365B-438C-94C0-31D7C8839A55}"/>
            </a:ext>
          </a:extLst>
        </xdr:cNvPr>
        <xdr:cNvSpPr/>
      </xdr:nvSpPr>
      <xdr:spPr>
        <a:xfrm>
          <a:off x="1743076" y="14574394"/>
          <a:ext cx="48960" cy="130595"/>
        </a:xfrm>
        <a:prstGeom prst="line">
          <a:avLst/>
        </a:prstGeom>
        <a:ln w="18360">
          <a:solidFill>
            <a:srgbClr val="FF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4</xdr:col>
      <xdr:colOff>362931</xdr:colOff>
      <xdr:row>82</xdr:row>
      <xdr:rowOff>94309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986CF76F-11AE-4CF5-A6D9-5AAEC4164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5" y="6867525"/>
          <a:ext cx="7207596" cy="7304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4</xdr:col>
      <xdr:colOff>1086957</xdr:colOff>
      <xdr:row>142</xdr:row>
      <xdr:rowOff>58259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90394DA3-30C7-45AF-9695-C80FC25E9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" y="16468725"/>
          <a:ext cx="7931622" cy="79411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_Smoderp/SoilVeg_main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ilVeg_description"/>
      <sheetName val="LU"/>
      <sheetName val="Soil"/>
      <sheetName val="SoilVeg"/>
      <sheetName val="SoilVeg_IC1"/>
      <sheetName val="SoilVeg_IC2"/>
      <sheetName val="SoilVeg_IC3"/>
      <sheetName val="SoilVeg_IC4"/>
      <sheetName val="List1"/>
      <sheetName val="LU_fin"/>
      <sheetName val="soilcode in soil map"/>
      <sheetName val="Ludek_LU_HSP_CN"/>
    </sheetNames>
    <sheetDataSet>
      <sheetData sheetId="0" refreshError="1"/>
      <sheetData sheetId="1" refreshError="1">
        <row r="2">
          <cell r="A2" t="str">
            <v>OP</v>
          </cell>
          <cell r="B2">
            <v>1</v>
          </cell>
          <cell r="C2" t="str">
            <v>orná půda</v>
          </cell>
          <cell r="D2" t="str">
            <v>Arable land</v>
          </cell>
          <cell r="E2">
            <v>0.12</v>
          </cell>
          <cell r="F2">
            <v>0.16</v>
          </cell>
          <cell r="G2">
            <v>0.13</v>
          </cell>
          <cell r="H2">
            <v>5</v>
          </cell>
        </row>
        <row r="3">
          <cell r="A3" t="str">
            <v>TP</v>
          </cell>
          <cell r="B3">
            <v>2</v>
          </cell>
          <cell r="C3" t="str">
            <v>travní porost</v>
          </cell>
          <cell r="D3" t="str">
            <v>Grass</v>
          </cell>
          <cell r="E3">
            <v>0.27500000000000002</v>
          </cell>
          <cell r="F3">
            <v>1.1000000000000001</v>
          </cell>
          <cell r="G3">
            <v>0.4</v>
          </cell>
          <cell r="H3">
            <v>7</v>
          </cell>
        </row>
        <row r="4">
          <cell r="A4" t="str">
            <v>LP</v>
          </cell>
          <cell r="B4">
            <v>3</v>
          </cell>
          <cell r="C4" t="str">
            <v>lesní porost</v>
          </cell>
          <cell r="D4" t="str">
            <v>Forest</v>
          </cell>
          <cell r="E4">
            <v>0.4</v>
          </cell>
          <cell r="F4">
            <v>1.35454545455</v>
          </cell>
          <cell r="G4">
            <v>0.62272727272999995</v>
          </cell>
          <cell r="H4">
            <v>9.4545454545500007</v>
          </cell>
        </row>
        <row r="5">
          <cell r="A5" t="str">
            <v>AZP</v>
          </cell>
          <cell r="B5">
            <v>4</v>
          </cell>
          <cell r="C5" t="str">
            <v>antropogenní a zpevněné plochy</v>
          </cell>
          <cell r="D5" t="str">
            <v>Anthropogenic impermeable surfaces</v>
          </cell>
          <cell r="E5">
            <v>0.05</v>
          </cell>
          <cell r="F5">
            <v>0</v>
          </cell>
          <cell r="G5">
            <v>0</v>
          </cell>
          <cell r="H5">
            <v>2.5</v>
          </cell>
        </row>
        <row r="6">
          <cell r="A6" t="str">
            <v>ITK</v>
          </cell>
          <cell r="B6">
            <v>5</v>
          </cell>
          <cell r="C6" t="str">
            <v>intenzivní sady, vinice, chmelnice s holým meziřadím</v>
          </cell>
          <cell r="D6" t="str">
            <v>Intensively cultivated land</v>
          </cell>
          <cell r="E6">
            <v>0.15</v>
          </cell>
          <cell r="F6">
            <v>1</v>
          </cell>
          <cell r="G6">
            <v>0.4</v>
          </cell>
          <cell r="H6">
            <v>5</v>
          </cell>
        </row>
        <row r="7">
          <cell r="A7" t="str">
            <v>ETK</v>
          </cell>
          <cell r="B7">
            <v>6</v>
          </cell>
          <cell r="C7" t="str">
            <v>extenzivní smíšené porosty</v>
          </cell>
          <cell r="D7" t="str">
            <v>Extensive vegetation</v>
          </cell>
          <cell r="E7">
            <v>0.35</v>
          </cell>
          <cell r="F7">
            <v>1.4</v>
          </cell>
          <cell r="G7">
            <v>0.65</v>
          </cell>
          <cell r="H7">
            <v>8</v>
          </cell>
        </row>
        <row r="8">
          <cell r="A8" t="str">
            <v>VP</v>
          </cell>
          <cell r="B8">
            <v>7</v>
          </cell>
          <cell r="C8" t="str">
            <v>vodní plochy</v>
          </cell>
          <cell r="D8" t="str">
            <v>Water</v>
          </cell>
          <cell r="E8">
            <v>1E-3</v>
          </cell>
          <cell r="F8">
            <v>0</v>
          </cell>
          <cell r="G8">
            <v>0</v>
          </cell>
          <cell r="H8">
            <v>0</v>
          </cell>
        </row>
        <row r="14">
          <cell r="A14" t="str">
            <v>https://civilweb-spreadsheets.com/drainage-design-spreadsheets/runoff-and-rainfall-intensity-calculator-spreadsheet/manning-coefficient-sheet-flow/</v>
          </cell>
        </row>
      </sheetData>
      <sheetData sheetId="2" refreshError="1">
        <row r="2">
          <cell r="A2" t="str">
            <v>C</v>
          </cell>
          <cell r="B2" t="str">
            <v>clay</v>
          </cell>
          <cell r="C2" t="str">
            <v>Jíl</v>
          </cell>
          <cell r="D2" t="str">
            <v>USDA</v>
          </cell>
        </row>
        <row r="3">
          <cell r="A3" t="str">
            <v>CL</v>
          </cell>
          <cell r="B3" t="str">
            <v>clay loam</v>
          </cell>
          <cell r="C3" t="str">
            <v>Jílovitá hlína</v>
          </cell>
          <cell r="D3" t="str">
            <v>USDA</v>
          </cell>
        </row>
        <row r="4">
          <cell r="A4" t="str">
            <v>L</v>
          </cell>
          <cell r="B4" t="str">
            <v>loam</v>
          </cell>
          <cell r="C4" t="str">
            <v>Hlína</v>
          </cell>
          <cell r="D4" t="str">
            <v>USDA</v>
          </cell>
        </row>
        <row r="5">
          <cell r="A5" t="str">
            <v>LSA</v>
          </cell>
          <cell r="B5" t="str">
            <v>loamy sand</v>
          </cell>
          <cell r="C5" t="str">
            <v>Hlinitý písek</v>
          </cell>
          <cell r="D5" t="str">
            <v>USDA</v>
          </cell>
        </row>
        <row r="6">
          <cell r="A6" t="str">
            <v>SA</v>
          </cell>
          <cell r="B6" t="str">
            <v>sand</v>
          </cell>
          <cell r="C6" t="str">
            <v>Písek</v>
          </cell>
          <cell r="D6" t="str">
            <v>USDA</v>
          </cell>
        </row>
        <row r="7">
          <cell r="A7" t="str">
            <v>SAC</v>
          </cell>
          <cell r="B7" t="str">
            <v>sandy clay</v>
          </cell>
          <cell r="C7" t="str">
            <v>Písčitý jíl</v>
          </cell>
          <cell r="D7" t="str">
            <v>USDA</v>
          </cell>
        </row>
        <row r="8">
          <cell r="A8" t="str">
            <v>SACL</v>
          </cell>
          <cell r="B8" t="str">
            <v>sandy clay loam</v>
          </cell>
          <cell r="C8" t="str">
            <v>Písčitojílovitá hlína</v>
          </cell>
          <cell r="D8" t="str">
            <v>USDA</v>
          </cell>
        </row>
        <row r="9">
          <cell r="A9" t="str">
            <v>SAL</v>
          </cell>
          <cell r="B9" t="str">
            <v>sandy loam</v>
          </cell>
          <cell r="C9" t="str">
            <v>Písčitá hlína</v>
          </cell>
          <cell r="D9" t="str">
            <v>USDA</v>
          </cell>
        </row>
        <row r="10">
          <cell r="A10" t="str">
            <v>SI</v>
          </cell>
          <cell r="B10" t="str">
            <v>silt</v>
          </cell>
          <cell r="C10" t="str">
            <v>Prach</v>
          </cell>
          <cell r="D10" t="str">
            <v>USDA</v>
          </cell>
        </row>
        <row r="11">
          <cell r="A11" t="str">
            <v>SIL</v>
          </cell>
          <cell r="B11" t="str">
            <v>silt loam</v>
          </cell>
          <cell r="C11" t="str">
            <v>Prachovitá hlína</v>
          </cell>
          <cell r="D11" t="str">
            <v>USDA</v>
          </cell>
        </row>
        <row r="12">
          <cell r="A12" t="str">
            <v>SIC</v>
          </cell>
          <cell r="B12" t="str">
            <v>silty clay</v>
          </cell>
          <cell r="C12" t="str">
            <v>Prachovitý jíl</v>
          </cell>
          <cell r="D12" t="str">
            <v>USDA</v>
          </cell>
        </row>
        <row r="13">
          <cell r="A13" t="str">
            <v>SICL</v>
          </cell>
          <cell r="B13" t="str">
            <v>silty clay loam</v>
          </cell>
          <cell r="C13" t="str">
            <v>Prachovitojílovitá hlína</v>
          </cell>
          <cell r="D13" t="str">
            <v>USDA</v>
          </cell>
        </row>
        <row r="14">
          <cell r="A14" t="str">
            <v>NO</v>
          </cell>
          <cell r="B14" t="str">
            <v>nosoil</v>
          </cell>
          <cell r="C14" t="str">
            <v>bez půdy</v>
          </cell>
          <cell r="D14">
            <v>0</v>
          </cell>
        </row>
        <row r="15">
          <cell r="A15" t="str">
            <v>CC</v>
          </cell>
          <cell r="B15" t="str">
            <v>coarse</v>
          </cell>
          <cell r="C15" t="str">
            <v>Hrubá</v>
          </cell>
          <cell r="D15" t="str">
            <v>HYPRES</v>
          </cell>
        </row>
        <row r="16">
          <cell r="A16" t="str">
            <v>FF</v>
          </cell>
          <cell r="B16" t="str">
            <v>fine</v>
          </cell>
          <cell r="C16" t="str">
            <v>Jemná</v>
          </cell>
          <cell r="D16" t="str">
            <v>HYPRES</v>
          </cell>
        </row>
        <row r="17">
          <cell r="A17" t="str">
            <v>ME</v>
          </cell>
          <cell r="B17" t="str">
            <v>medium</v>
          </cell>
          <cell r="C17" t="str">
            <v>Střední</v>
          </cell>
          <cell r="D17" t="str">
            <v>HYPRES</v>
          </cell>
        </row>
        <row r="18">
          <cell r="A18" t="str">
            <v>MF</v>
          </cell>
          <cell r="B18" t="str">
            <v>medium fine</v>
          </cell>
          <cell r="C18" t="str">
            <v>Středně jemná</v>
          </cell>
          <cell r="D18" t="str">
            <v>HYPRES</v>
          </cell>
        </row>
        <row r="19">
          <cell r="A19" t="str">
            <v>VF</v>
          </cell>
          <cell r="B19" t="str">
            <v>very fine</v>
          </cell>
          <cell r="C19" t="str">
            <v>Velmi jemná</v>
          </cell>
          <cell r="D19" t="str">
            <v>HYPRES</v>
          </cell>
        </row>
        <row r="20">
          <cell r="A20" t="str">
            <v>HH</v>
          </cell>
          <cell r="B20" t="str">
            <v>hlinitá</v>
          </cell>
          <cell r="C20" t="str">
            <v>Hlinitá</v>
          </cell>
          <cell r="D20" t="str">
            <v>NOVAK</v>
          </cell>
        </row>
        <row r="21">
          <cell r="A21" t="str">
            <v>HP</v>
          </cell>
          <cell r="B21" t="str">
            <v>hlinitopísčitá</v>
          </cell>
          <cell r="C21" t="str">
            <v>Hlinito-písčitá</v>
          </cell>
          <cell r="D21" t="str">
            <v>NOVAK</v>
          </cell>
        </row>
        <row r="22">
          <cell r="A22" t="str">
            <v>J0</v>
          </cell>
          <cell r="B22" t="str">
            <v>jíl</v>
          </cell>
          <cell r="C22" t="str">
            <v>Jílovitá</v>
          </cell>
          <cell r="D22" t="str">
            <v>NOVAK</v>
          </cell>
        </row>
        <row r="23">
          <cell r="A23" t="str">
            <v>JJ</v>
          </cell>
          <cell r="B23" t="str">
            <v>jílovitá</v>
          </cell>
          <cell r="C23" t="str">
            <v>Jílovitá</v>
          </cell>
          <cell r="D23" t="str">
            <v>NOVAK</v>
          </cell>
        </row>
        <row r="24">
          <cell r="A24" t="str">
            <v>JH</v>
          </cell>
          <cell r="B24" t="str">
            <v>jílovitohlinitá</v>
          </cell>
          <cell r="C24" t="str">
            <v>Jílovito-hlinitá</v>
          </cell>
          <cell r="D24" t="str">
            <v>NOVAK</v>
          </cell>
        </row>
        <row r="25">
          <cell r="A25" t="str">
            <v>PP</v>
          </cell>
          <cell r="B25" t="str">
            <v>písčitá</v>
          </cell>
          <cell r="C25" t="str">
            <v>Písčitá</v>
          </cell>
          <cell r="D25" t="str">
            <v>NOVAK</v>
          </cell>
        </row>
        <row r="26">
          <cell r="A26" t="str">
            <v>PH</v>
          </cell>
          <cell r="B26" t="str">
            <v>písčitohlinitá</v>
          </cell>
          <cell r="C26" t="str">
            <v>Písčito-hlinitá</v>
          </cell>
          <cell r="D26" t="str">
            <v>NOVAK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ivilweb-spreadsheets.com/drainage-design-spreadsheets/runoff-and-rainfall-intensity-calculator-spreadsheet/manning-coefficient-sheet-flow/" TargetMode="External"/><Relationship Id="rId4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irectives.sc.egov.usda.gov/OpenNonWebContent.aspx?content=41606.wba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Q28"/>
  <sheetViews>
    <sheetView zoomScale="145" zoomScaleNormal="145" workbookViewId="0">
      <selection activeCell="C26" sqref="C26"/>
    </sheetView>
  </sheetViews>
  <sheetFormatPr defaultColWidth="21" defaultRowHeight="15" customHeight="1"/>
  <cols>
    <col min="1" max="1" width="21" style="74"/>
    <col min="2" max="2" width="10.42578125" customWidth="1"/>
    <col min="3" max="3" width="13.5703125" bestFit="1" customWidth="1"/>
    <col min="4" max="4" width="48.85546875" bestFit="1" customWidth="1"/>
    <col min="5" max="5" width="35.140625" bestFit="1" customWidth="1"/>
  </cols>
  <sheetData>
    <row r="1" spans="1:17">
      <c r="B1" s="84" t="s">
        <v>0</v>
      </c>
      <c r="C1" s="1" t="s">
        <v>1</v>
      </c>
      <c r="D1" s="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 s="74">
        <v>1</v>
      </c>
      <c r="B2" s="84" t="s">
        <v>16</v>
      </c>
      <c r="C2" s="72">
        <v>10000</v>
      </c>
      <c r="D2" s="27" t="s">
        <v>17</v>
      </c>
      <c r="E2" s="27" t="s">
        <v>18</v>
      </c>
      <c r="F2">
        <v>7.4999999999999997E-2</v>
      </c>
      <c r="G2">
        <v>0.16</v>
      </c>
      <c r="H2">
        <v>0.13</v>
      </c>
      <c r="I2">
        <v>5</v>
      </c>
      <c r="J2">
        <v>3.5000000000000003E-2</v>
      </c>
      <c r="K2">
        <v>65</v>
      </c>
      <c r="L2">
        <v>75</v>
      </c>
      <c r="M2">
        <v>82</v>
      </c>
      <c r="N2">
        <v>86</v>
      </c>
      <c r="O2">
        <v>0</v>
      </c>
      <c r="P2">
        <v>2</v>
      </c>
      <c r="Q2" s="74">
        <v>2</v>
      </c>
    </row>
    <row r="3" spans="1:17">
      <c r="A3" s="74">
        <v>2</v>
      </c>
      <c r="B3" s="84" t="s">
        <v>756</v>
      </c>
      <c r="C3" s="72">
        <v>11500</v>
      </c>
      <c r="D3" s="27" t="s">
        <v>20</v>
      </c>
      <c r="E3" s="27"/>
      <c r="F3" s="74">
        <v>0.27500000000000002</v>
      </c>
      <c r="G3">
        <v>1.1000000000000001</v>
      </c>
      <c r="H3">
        <v>0.4</v>
      </c>
      <c r="I3">
        <v>7</v>
      </c>
      <c r="K3">
        <v>60</v>
      </c>
      <c r="L3">
        <v>72</v>
      </c>
      <c r="M3">
        <v>80</v>
      </c>
      <c r="N3">
        <v>84</v>
      </c>
      <c r="O3">
        <v>0</v>
      </c>
      <c r="P3" s="74">
        <v>1</v>
      </c>
      <c r="Q3" s="74">
        <v>1</v>
      </c>
    </row>
    <row r="4" spans="1:17" s="74" customFormat="1">
      <c r="A4" s="74">
        <v>3</v>
      </c>
      <c r="B4" s="84" t="s">
        <v>757</v>
      </c>
      <c r="C4" s="72">
        <v>11400</v>
      </c>
      <c r="D4" s="84" t="s">
        <v>760</v>
      </c>
      <c r="E4" s="84"/>
      <c r="F4" s="74">
        <v>0.06</v>
      </c>
      <c r="G4" s="74">
        <v>0.26</v>
      </c>
      <c r="H4" s="74">
        <v>0.25</v>
      </c>
      <c r="I4" s="74">
        <v>4</v>
      </c>
      <c r="K4" s="74">
        <v>66</v>
      </c>
      <c r="L4" s="74">
        <v>76</v>
      </c>
      <c r="M4" s="74">
        <v>82</v>
      </c>
      <c r="N4" s="74">
        <v>86</v>
      </c>
      <c r="O4" s="74">
        <v>0</v>
      </c>
      <c r="P4" s="74">
        <v>2.5</v>
      </c>
      <c r="Q4" s="74">
        <v>2.5</v>
      </c>
    </row>
    <row r="5" spans="1:17" s="74" customFormat="1">
      <c r="A5" s="74">
        <v>4</v>
      </c>
      <c r="B5" s="84" t="s">
        <v>758</v>
      </c>
      <c r="C5" s="72">
        <v>11300</v>
      </c>
      <c r="D5" s="84" t="s">
        <v>761</v>
      </c>
      <c r="E5" s="84"/>
      <c r="F5" s="74">
        <v>0.1</v>
      </c>
      <c r="G5" s="74">
        <v>0.4</v>
      </c>
      <c r="H5" s="74">
        <v>0.3</v>
      </c>
      <c r="I5" s="74">
        <v>6</v>
      </c>
      <c r="K5" s="74">
        <v>61</v>
      </c>
      <c r="L5" s="74">
        <v>73</v>
      </c>
      <c r="M5" s="74">
        <v>81</v>
      </c>
      <c r="N5" s="74">
        <v>84</v>
      </c>
      <c r="O5" s="74">
        <v>0</v>
      </c>
      <c r="P5" s="74">
        <v>2</v>
      </c>
      <c r="Q5" s="74">
        <v>2</v>
      </c>
    </row>
    <row r="6" spans="1:17">
      <c r="A6" s="74">
        <v>5</v>
      </c>
      <c r="B6" s="84" t="s">
        <v>755</v>
      </c>
      <c r="C6" s="72">
        <v>12200</v>
      </c>
      <c r="D6" s="27" t="s">
        <v>759</v>
      </c>
      <c r="E6" s="27"/>
      <c r="F6">
        <v>0.03</v>
      </c>
      <c r="G6">
        <v>0</v>
      </c>
      <c r="H6">
        <v>0</v>
      </c>
      <c r="I6">
        <v>3.5</v>
      </c>
      <c r="K6">
        <v>77</v>
      </c>
      <c r="L6">
        <v>86</v>
      </c>
      <c r="M6">
        <v>91</v>
      </c>
      <c r="N6">
        <v>94</v>
      </c>
      <c r="O6">
        <v>0</v>
      </c>
      <c r="P6" s="74">
        <v>3</v>
      </c>
      <c r="Q6" s="74">
        <v>3</v>
      </c>
    </row>
    <row r="7" spans="1:17">
      <c r="A7" s="74">
        <v>6</v>
      </c>
      <c r="B7" s="84" t="s">
        <v>22</v>
      </c>
      <c r="C7" s="72">
        <v>20000</v>
      </c>
      <c r="D7" s="27" t="s">
        <v>23</v>
      </c>
      <c r="E7" s="27" t="s">
        <v>24</v>
      </c>
      <c r="F7">
        <v>0.27500000000000002</v>
      </c>
      <c r="G7">
        <v>1.1000000000000001</v>
      </c>
      <c r="H7">
        <v>0.4</v>
      </c>
      <c r="I7">
        <v>7</v>
      </c>
      <c r="J7">
        <v>3.5000000000000003E-2</v>
      </c>
      <c r="K7">
        <v>52</v>
      </c>
      <c r="L7">
        <v>62</v>
      </c>
      <c r="M7">
        <v>75</v>
      </c>
      <c r="N7">
        <v>81</v>
      </c>
      <c r="O7">
        <v>0</v>
      </c>
      <c r="P7" s="74">
        <v>1</v>
      </c>
      <c r="Q7" s="74">
        <v>1</v>
      </c>
    </row>
    <row r="8" spans="1:17">
      <c r="A8" s="74">
        <v>7</v>
      </c>
      <c r="B8" s="84" t="s">
        <v>25</v>
      </c>
      <c r="C8" s="72">
        <v>33000</v>
      </c>
      <c r="D8" s="27" t="s">
        <v>26</v>
      </c>
      <c r="E8" s="27" t="s">
        <v>27</v>
      </c>
      <c r="F8">
        <v>0.4</v>
      </c>
      <c r="G8">
        <v>3</v>
      </c>
      <c r="H8">
        <v>0.62272727272999995</v>
      </c>
      <c r="I8">
        <v>9.4545454545500007</v>
      </c>
      <c r="J8">
        <v>0.4</v>
      </c>
      <c r="K8">
        <v>42</v>
      </c>
      <c r="L8">
        <v>61</v>
      </c>
      <c r="M8">
        <v>72</v>
      </c>
      <c r="N8">
        <v>78</v>
      </c>
      <c r="O8">
        <v>0</v>
      </c>
      <c r="P8" s="74">
        <v>1</v>
      </c>
      <c r="Q8" s="74">
        <v>1</v>
      </c>
    </row>
    <row r="9" spans="1:17" ht="12.75" customHeight="1">
      <c r="A9" s="74">
        <v>8</v>
      </c>
      <c r="B9" s="84" t="s">
        <v>28</v>
      </c>
      <c r="C9" s="72">
        <v>33100</v>
      </c>
      <c r="D9" s="27" t="s">
        <v>29</v>
      </c>
      <c r="E9" s="27"/>
      <c r="F9">
        <v>0.6</v>
      </c>
      <c r="G9">
        <v>4</v>
      </c>
      <c r="H9">
        <v>0.62272727272999995</v>
      </c>
      <c r="I9">
        <v>10.5</v>
      </c>
      <c r="K9">
        <f>(K10+K11)/2</f>
        <v>40.5</v>
      </c>
      <c r="L9">
        <f t="shared" ref="L9:N9" si="0">(L10+L11)/2</f>
        <v>59.5</v>
      </c>
      <c r="M9">
        <f t="shared" si="0"/>
        <v>69.5</v>
      </c>
      <c r="N9">
        <f t="shared" si="0"/>
        <v>76</v>
      </c>
      <c r="O9">
        <v>0</v>
      </c>
      <c r="P9" s="74">
        <v>1</v>
      </c>
      <c r="Q9" s="74">
        <v>1</v>
      </c>
    </row>
    <row r="10" spans="1:17">
      <c r="A10" s="74">
        <v>9</v>
      </c>
      <c r="B10" s="84" t="s">
        <v>30</v>
      </c>
      <c r="C10" s="72">
        <v>33200</v>
      </c>
      <c r="D10" s="27" t="s">
        <v>31</v>
      </c>
      <c r="E10" s="27"/>
      <c r="F10">
        <v>0.35</v>
      </c>
      <c r="G10">
        <v>3</v>
      </c>
      <c r="H10">
        <v>0.62272727272999995</v>
      </c>
      <c r="I10">
        <v>6.5</v>
      </c>
      <c r="K10">
        <v>51</v>
      </c>
      <c r="L10">
        <v>69</v>
      </c>
      <c r="M10">
        <v>79</v>
      </c>
      <c r="N10">
        <v>85</v>
      </c>
      <c r="O10">
        <v>0</v>
      </c>
      <c r="P10" s="74">
        <v>1</v>
      </c>
      <c r="Q10" s="74">
        <v>1</v>
      </c>
    </row>
    <row r="11" spans="1:17">
      <c r="A11" s="74">
        <v>10</v>
      </c>
      <c r="B11" s="84" t="s">
        <v>32</v>
      </c>
      <c r="C11" s="72">
        <v>33300</v>
      </c>
      <c r="D11" s="27" t="s">
        <v>33</v>
      </c>
      <c r="E11" s="27"/>
      <c r="F11">
        <v>0.8</v>
      </c>
      <c r="G11">
        <v>4.5</v>
      </c>
      <c r="H11">
        <v>0.8</v>
      </c>
      <c r="I11">
        <v>15</v>
      </c>
      <c r="K11">
        <v>30</v>
      </c>
      <c r="L11">
        <v>50</v>
      </c>
      <c r="M11">
        <v>60</v>
      </c>
      <c r="N11">
        <v>67</v>
      </c>
      <c r="O11">
        <v>0</v>
      </c>
      <c r="P11" s="74">
        <v>1</v>
      </c>
      <c r="Q11" s="74">
        <v>1</v>
      </c>
    </row>
    <row r="12" spans="1:17">
      <c r="A12" s="74">
        <v>11</v>
      </c>
      <c r="B12" s="84" t="s">
        <v>34</v>
      </c>
      <c r="C12" s="72">
        <v>33500</v>
      </c>
      <c r="D12" s="27" t="s">
        <v>35</v>
      </c>
      <c r="E12" s="27"/>
      <c r="F12">
        <v>0.8</v>
      </c>
      <c r="G12">
        <v>3</v>
      </c>
      <c r="H12">
        <v>0.6</v>
      </c>
      <c r="I12">
        <v>15</v>
      </c>
      <c r="K12">
        <v>30</v>
      </c>
      <c r="L12">
        <v>50</v>
      </c>
      <c r="M12">
        <v>60</v>
      </c>
      <c r="N12">
        <v>67</v>
      </c>
      <c r="O12">
        <v>0</v>
      </c>
      <c r="P12" s="74">
        <v>1</v>
      </c>
      <c r="Q12" s="74">
        <v>1</v>
      </c>
    </row>
    <row r="13" spans="1:17">
      <c r="A13" s="74">
        <v>12</v>
      </c>
      <c r="B13" s="84" t="s">
        <v>36</v>
      </c>
      <c r="C13" s="72">
        <v>40000</v>
      </c>
      <c r="D13" s="27" t="s">
        <v>37</v>
      </c>
      <c r="E13" s="27" t="s">
        <v>38</v>
      </c>
      <c r="F13">
        <v>0.05</v>
      </c>
      <c r="G13">
        <v>0</v>
      </c>
      <c r="H13">
        <v>0</v>
      </c>
      <c r="I13">
        <v>2.5</v>
      </c>
      <c r="J13">
        <v>3.5000000000000003E-2</v>
      </c>
      <c r="K13">
        <v>66</v>
      </c>
      <c r="L13">
        <v>78</v>
      </c>
      <c r="M13">
        <v>85</v>
      </c>
      <c r="N13">
        <v>89</v>
      </c>
      <c r="O13">
        <v>1</v>
      </c>
      <c r="P13" s="74">
        <v>100</v>
      </c>
      <c r="Q13" s="74">
        <v>3</v>
      </c>
    </row>
    <row r="14" spans="1:17">
      <c r="A14" s="74">
        <v>13</v>
      </c>
      <c r="B14" s="84" t="s">
        <v>39</v>
      </c>
      <c r="C14" s="72">
        <v>44100</v>
      </c>
      <c r="D14" s="27" t="s">
        <v>40</v>
      </c>
      <c r="E14" s="27"/>
      <c r="F14">
        <v>0.01</v>
      </c>
      <c r="G14">
        <v>0</v>
      </c>
      <c r="H14">
        <v>0</v>
      </c>
      <c r="I14">
        <v>0</v>
      </c>
      <c r="K14">
        <v>89</v>
      </c>
      <c r="L14">
        <v>92</v>
      </c>
      <c r="M14">
        <v>94</v>
      </c>
      <c r="N14">
        <v>95</v>
      </c>
      <c r="O14">
        <v>1</v>
      </c>
      <c r="P14" s="74">
        <v>100</v>
      </c>
      <c r="Q14" s="74">
        <v>3</v>
      </c>
    </row>
    <row r="15" spans="1:17">
      <c r="A15" s="74">
        <v>14</v>
      </c>
      <c r="B15" s="84" t="s">
        <v>41</v>
      </c>
      <c r="C15" s="72">
        <v>44200</v>
      </c>
      <c r="D15" s="27" t="s">
        <v>42</v>
      </c>
      <c r="E15" s="27"/>
      <c r="F15">
        <v>0.02</v>
      </c>
      <c r="G15">
        <v>0</v>
      </c>
      <c r="H15">
        <v>0</v>
      </c>
      <c r="I15">
        <v>2.5</v>
      </c>
      <c r="K15">
        <v>61</v>
      </c>
      <c r="L15">
        <v>75</v>
      </c>
      <c r="M15">
        <v>83</v>
      </c>
      <c r="N15">
        <v>87</v>
      </c>
      <c r="O15">
        <v>0</v>
      </c>
      <c r="P15" s="74">
        <v>100</v>
      </c>
      <c r="Q15" s="74">
        <v>3</v>
      </c>
    </row>
    <row r="16" spans="1:17">
      <c r="A16" s="74">
        <v>15</v>
      </c>
      <c r="B16" s="84" t="s">
        <v>43</v>
      </c>
      <c r="C16" s="72">
        <v>44300</v>
      </c>
      <c r="D16" s="27" t="s">
        <v>44</v>
      </c>
      <c r="E16" s="27"/>
      <c r="F16">
        <v>0.1</v>
      </c>
      <c r="G16">
        <v>0</v>
      </c>
      <c r="H16">
        <v>0</v>
      </c>
      <c r="I16">
        <v>7</v>
      </c>
      <c r="K16">
        <v>51</v>
      </c>
      <c r="L16">
        <v>68</v>
      </c>
      <c r="M16">
        <v>79</v>
      </c>
      <c r="N16">
        <v>84</v>
      </c>
      <c r="O16">
        <v>0</v>
      </c>
      <c r="P16" s="74">
        <v>1</v>
      </c>
      <c r="Q16" s="74">
        <v>1</v>
      </c>
    </row>
    <row r="17" spans="1:17">
      <c r="A17" s="74">
        <v>16</v>
      </c>
      <c r="B17" s="84" t="s">
        <v>45</v>
      </c>
      <c r="C17" s="72">
        <v>60000</v>
      </c>
      <c r="D17" s="27" t="s">
        <v>46</v>
      </c>
      <c r="E17" s="27" t="s">
        <v>47</v>
      </c>
      <c r="F17">
        <v>0.35</v>
      </c>
      <c r="G17">
        <v>1.4</v>
      </c>
      <c r="H17">
        <v>0.65</v>
      </c>
      <c r="I17">
        <v>8</v>
      </c>
      <c r="J17">
        <v>3.5000000000000003E-2</v>
      </c>
      <c r="K17">
        <v>49</v>
      </c>
      <c r="L17">
        <v>69</v>
      </c>
      <c r="M17">
        <v>79</v>
      </c>
      <c r="N17">
        <v>84</v>
      </c>
      <c r="O17">
        <v>0</v>
      </c>
      <c r="P17" s="74">
        <v>1</v>
      </c>
      <c r="Q17" s="74">
        <v>1</v>
      </c>
    </row>
    <row r="18" spans="1:17">
      <c r="A18" s="74">
        <v>17</v>
      </c>
      <c r="B18" s="84" t="s">
        <v>48</v>
      </c>
      <c r="C18" s="72">
        <v>66100</v>
      </c>
      <c r="D18" s="27" t="s">
        <v>49</v>
      </c>
      <c r="E18" s="27"/>
      <c r="F18">
        <v>0.15</v>
      </c>
      <c r="G18">
        <v>1</v>
      </c>
      <c r="H18">
        <v>0.4</v>
      </c>
      <c r="I18">
        <v>5</v>
      </c>
      <c r="K18">
        <v>43</v>
      </c>
      <c r="L18">
        <v>65</v>
      </c>
      <c r="M18">
        <v>76</v>
      </c>
      <c r="N18">
        <v>82</v>
      </c>
      <c r="O18">
        <v>0</v>
      </c>
      <c r="P18" s="74">
        <v>1</v>
      </c>
      <c r="Q18" s="74">
        <v>1</v>
      </c>
    </row>
    <row r="19" spans="1:17">
      <c r="A19" s="74">
        <v>18</v>
      </c>
      <c r="B19" s="84" t="s">
        <v>50</v>
      </c>
      <c r="C19" s="72">
        <v>66200</v>
      </c>
      <c r="D19" s="27" t="s">
        <v>51</v>
      </c>
      <c r="E19" s="27"/>
      <c r="F19">
        <v>0.35</v>
      </c>
      <c r="G19">
        <v>1.1000000000000001</v>
      </c>
      <c r="H19">
        <v>0.4</v>
      </c>
      <c r="I19">
        <v>7</v>
      </c>
      <c r="K19">
        <v>49</v>
      </c>
      <c r="L19">
        <v>69</v>
      </c>
      <c r="M19">
        <v>79</v>
      </c>
      <c r="N19">
        <v>84</v>
      </c>
      <c r="O19">
        <v>0</v>
      </c>
      <c r="P19" s="74">
        <v>1</v>
      </c>
      <c r="Q19" s="74">
        <v>1</v>
      </c>
    </row>
    <row r="20" spans="1:17">
      <c r="A20" s="74">
        <v>19</v>
      </c>
      <c r="B20" s="84" t="s">
        <v>52</v>
      </c>
      <c r="C20" s="72">
        <v>66300</v>
      </c>
      <c r="D20" s="27" t="s">
        <v>53</v>
      </c>
      <c r="E20" s="27"/>
      <c r="F20">
        <v>0.4</v>
      </c>
      <c r="G20">
        <v>1.35454545455</v>
      </c>
      <c r="H20">
        <v>0.62272727272999995</v>
      </c>
      <c r="I20">
        <v>10</v>
      </c>
      <c r="K20">
        <v>85</v>
      </c>
      <c r="L20">
        <v>90</v>
      </c>
      <c r="M20">
        <v>93</v>
      </c>
      <c r="N20">
        <v>94</v>
      </c>
      <c r="O20">
        <v>0</v>
      </c>
      <c r="P20" s="74">
        <v>1</v>
      </c>
      <c r="Q20" s="74">
        <v>1</v>
      </c>
    </row>
    <row r="21" spans="1:17">
      <c r="A21" s="74">
        <v>20</v>
      </c>
      <c r="B21" s="84" t="s">
        <v>54</v>
      </c>
      <c r="C21" s="72">
        <v>77100</v>
      </c>
      <c r="D21" s="27" t="s">
        <v>55</v>
      </c>
      <c r="E21" s="27" t="s">
        <v>56</v>
      </c>
      <c r="F21">
        <v>0.03</v>
      </c>
      <c r="G21">
        <v>0</v>
      </c>
      <c r="H21">
        <v>0</v>
      </c>
      <c r="I21">
        <v>0</v>
      </c>
      <c r="K21">
        <v>99</v>
      </c>
      <c r="L21">
        <v>99</v>
      </c>
      <c r="M21">
        <v>99</v>
      </c>
      <c r="N21">
        <v>99</v>
      </c>
      <c r="O21">
        <v>1</v>
      </c>
      <c r="P21" s="74">
        <v>100</v>
      </c>
      <c r="Q21" s="74">
        <v>3</v>
      </c>
    </row>
    <row r="22" spans="1:17">
      <c r="A22" s="74">
        <v>21</v>
      </c>
      <c r="B22" s="84" t="s">
        <v>57</v>
      </c>
      <c r="C22" s="72">
        <v>77200</v>
      </c>
      <c r="D22" s="27" t="s">
        <v>58</v>
      </c>
      <c r="E22" s="1"/>
      <c r="F22">
        <v>0.01</v>
      </c>
      <c r="G22">
        <v>0</v>
      </c>
      <c r="H22">
        <v>0</v>
      </c>
      <c r="I22">
        <v>0</v>
      </c>
      <c r="K22">
        <v>99</v>
      </c>
      <c r="L22">
        <v>99</v>
      </c>
      <c r="M22">
        <v>99</v>
      </c>
      <c r="N22">
        <v>99</v>
      </c>
      <c r="O22">
        <v>1</v>
      </c>
      <c r="P22" s="74">
        <v>100</v>
      </c>
      <c r="Q22" s="74">
        <v>3</v>
      </c>
    </row>
    <row r="23" spans="1:17">
      <c r="A23" s="74">
        <v>22</v>
      </c>
      <c r="B23" s="84" t="s">
        <v>735</v>
      </c>
      <c r="C23" s="72">
        <v>22200</v>
      </c>
      <c r="D23" s="75" t="s">
        <v>736</v>
      </c>
      <c r="E23" s="75"/>
      <c r="F23" s="74">
        <v>0.27500000000000002</v>
      </c>
      <c r="G23" s="74">
        <v>1.1000000000000001</v>
      </c>
      <c r="H23" s="74">
        <v>0.4</v>
      </c>
      <c r="I23" s="74">
        <v>7</v>
      </c>
      <c r="J23" s="74">
        <v>3.5000000000000003E-2</v>
      </c>
      <c r="K23" s="74"/>
      <c r="O23">
        <v>0</v>
      </c>
      <c r="P23" s="74">
        <v>1</v>
      </c>
      <c r="Q23" s="74">
        <v>1</v>
      </c>
    </row>
    <row r="24" spans="1:17">
      <c r="A24" s="74">
        <v>23</v>
      </c>
      <c r="B24" s="84" t="s">
        <v>737</v>
      </c>
      <c r="C24" s="72">
        <v>77500</v>
      </c>
      <c r="D24" s="75" t="s">
        <v>743</v>
      </c>
      <c r="E24" s="75"/>
      <c r="F24" s="74">
        <v>0.01</v>
      </c>
      <c r="G24" s="74">
        <v>0</v>
      </c>
      <c r="H24" s="74">
        <v>0</v>
      </c>
      <c r="I24" s="74">
        <v>150</v>
      </c>
      <c r="J24" s="74">
        <v>0.01</v>
      </c>
      <c r="K24" s="74"/>
      <c r="O24">
        <v>1</v>
      </c>
      <c r="P24" s="74">
        <v>100</v>
      </c>
      <c r="Q24" s="74">
        <v>3</v>
      </c>
    </row>
    <row r="25" spans="1:17">
      <c r="A25" s="74">
        <v>24</v>
      </c>
      <c r="B25" s="84" t="s">
        <v>738</v>
      </c>
      <c r="C25" s="72">
        <v>99200</v>
      </c>
      <c r="D25" s="75" t="s">
        <v>742</v>
      </c>
      <c r="E25" s="75"/>
      <c r="F25" s="74">
        <v>0.4</v>
      </c>
      <c r="G25" s="74">
        <v>1.35454545455</v>
      </c>
      <c r="H25" s="74">
        <v>0.62272727272999995</v>
      </c>
      <c r="I25" s="74">
        <v>10</v>
      </c>
      <c r="J25" s="74">
        <v>0.4</v>
      </c>
      <c r="K25" s="74"/>
      <c r="O25">
        <v>0</v>
      </c>
      <c r="P25" s="74">
        <v>1</v>
      </c>
      <c r="Q25" s="74">
        <v>1</v>
      </c>
    </row>
    <row r="26" spans="1:17" s="74" customFormat="1">
      <c r="A26" s="74">
        <v>25</v>
      </c>
      <c r="B26" s="84" t="s">
        <v>763</v>
      </c>
      <c r="C26" s="72">
        <v>99100</v>
      </c>
      <c r="D26" s="75" t="s">
        <v>764</v>
      </c>
      <c r="E26" s="75"/>
      <c r="F26" s="74">
        <v>0.27500000000000002</v>
      </c>
      <c r="G26" s="74">
        <v>1.1000000000000001</v>
      </c>
      <c r="H26" s="74">
        <v>0.4</v>
      </c>
      <c r="I26" s="74">
        <v>150</v>
      </c>
      <c r="J26" s="74">
        <v>3.5000000000000003E-2</v>
      </c>
      <c r="K26" s="74">
        <v>52</v>
      </c>
      <c r="L26" s="74">
        <v>62</v>
      </c>
      <c r="M26" s="74">
        <v>75</v>
      </c>
      <c r="N26" s="74">
        <v>81</v>
      </c>
      <c r="O26" s="74">
        <v>0</v>
      </c>
      <c r="P26" s="74">
        <v>1</v>
      </c>
      <c r="Q26" s="74">
        <v>1</v>
      </c>
    </row>
    <row r="27" spans="1:17">
      <c r="A27" s="74">
        <v>25</v>
      </c>
      <c r="B27" s="84" t="s">
        <v>739</v>
      </c>
      <c r="C27" s="73" t="s">
        <v>741</v>
      </c>
      <c r="D27" s="75" t="s">
        <v>739</v>
      </c>
      <c r="E27" s="75" t="s">
        <v>740</v>
      </c>
      <c r="F27" s="74">
        <v>1</v>
      </c>
      <c r="G27" s="74">
        <v>1</v>
      </c>
      <c r="H27" s="74">
        <v>1</v>
      </c>
      <c r="I27" s="74">
        <v>1</v>
      </c>
      <c r="J27" s="74">
        <v>1</v>
      </c>
      <c r="K27" s="74"/>
      <c r="O27">
        <v>0</v>
      </c>
      <c r="P27" s="74">
        <v>1</v>
      </c>
      <c r="Q27" s="74">
        <v>1</v>
      </c>
    </row>
    <row r="28" spans="1:17">
      <c r="B28" s="30" t="s">
        <v>59</v>
      </c>
      <c r="P28" s="74"/>
    </row>
  </sheetData>
  <hyperlinks>
    <hyperlink ref="B28" r:id="rId1" xr:uid="{B2EBDBE4-CF69-40B1-BC70-60C6B543ED8B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04"/>
  <sheetViews>
    <sheetView workbookViewId="0">
      <pane xSplit="3" ySplit="1" topLeftCell="D2" activePane="bottomRight" state="frozen"/>
      <selection activeCell="O2" sqref="O2:O326"/>
      <selection pane="topRight" activeCell="O2" sqref="O2:O326"/>
      <selection pane="bottomLeft" activeCell="O2" sqref="O2:O326"/>
      <selection pane="bottomRight" activeCell="H31" sqref="H31"/>
    </sheetView>
  </sheetViews>
  <sheetFormatPr defaultColWidth="9.140625" defaultRowHeight="15"/>
  <cols>
    <col min="1" max="3" width="9.140625" style="1"/>
    <col min="4" max="4" width="12.42578125" bestFit="1" customWidth="1"/>
    <col min="5" max="5" width="12" bestFit="1" customWidth="1"/>
    <col min="6" max="6" width="8.85546875"/>
    <col min="7" max="8" width="18.5703125" bestFit="1" customWidth="1"/>
    <col min="9" max="9" width="8.85546875"/>
    <col min="10" max="10" width="11" bestFit="1" customWidth="1"/>
    <col min="11" max="14" width="8.85546875" customWidth="1"/>
    <col min="15" max="15" width="12" style="1" bestFit="1" customWidth="1"/>
    <col min="16" max="16384" width="9.140625" style="1"/>
  </cols>
  <sheetData>
    <row r="1" spans="1:15">
      <c r="A1" s="27" t="str">
        <f>SoilVeg!B1</f>
        <v>SI</v>
      </c>
      <c r="B1" s="27" t="str">
        <f>SoilVeg!D1</f>
        <v>LandUseCode</v>
      </c>
      <c r="C1" s="27" t="str">
        <f>SoilVeg!A1</f>
        <v>soilveg</v>
      </c>
      <c r="D1" s="1" t="s">
        <v>164</v>
      </c>
      <c r="E1" s="1" t="s">
        <v>165</v>
      </c>
      <c r="F1" s="1" t="s">
        <v>8</v>
      </c>
      <c r="G1" s="1" t="s">
        <v>5</v>
      </c>
      <c r="H1" s="1" t="s">
        <v>6</v>
      </c>
      <c r="I1" s="1" t="s">
        <v>7</v>
      </c>
      <c r="J1" s="1" t="s">
        <v>71</v>
      </c>
      <c r="K1" s="1" t="s">
        <v>4</v>
      </c>
      <c r="L1" s="1" t="s">
        <v>72</v>
      </c>
      <c r="M1" s="1" t="s">
        <v>14</v>
      </c>
      <c r="N1" s="1" t="s">
        <v>15</v>
      </c>
      <c r="O1" s="1" t="s">
        <v>762</v>
      </c>
    </row>
    <row r="2" spans="1:15">
      <c r="A2" s="27" t="str">
        <f>SoilVeg!B2</f>
        <v>C</v>
      </c>
      <c r="B2" s="27" t="str">
        <f>SoilVeg!D2</f>
        <v>OP</v>
      </c>
      <c r="C2" s="27" t="str">
        <f>SoilVeg!A2</f>
        <v>COP</v>
      </c>
      <c r="D2" s="74">
        <f>IF(VLOOKUP(SoilVeg!C2,LU!$A$2:$O$27,15,FALSE)=0,VLOOKUP(A2,Soil!$B$2:$R$14,8,FALSE),0.000000000001)</f>
        <v>2.7672296296296298E-6</v>
      </c>
      <c r="E2" s="74">
        <f>IF(VLOOKUP(SoilVeg!C2,LU!$A$2:$O$27,15,FALSE)=0,VLOOKUP(A2,Soil!$B$2:$R$14,10,FALSE),0.000000000001)</f>
        <v>7.3582221282058067E-5</v>
      </c>
      <c r="F2">
        <f>VLOOKUP(A2,Soil!$B$2:$P$17,14,FALSE)</f>
        <v>0.01</v>
      </c>
      <c r="G2">
        <f>VLOOKUP(B2,LU!$B$1:$N$51,6,FALSE)</f>
        <v>0.16</v>
      </c>
      <c r="H2">
        <f>VLOOKUP(B2,LU!$B$1:$N$51,7,FALSE)</f>
        <v>0.13</v>
      </c>
      <c r="I2">
        <f>VLOOKUP(B2,LU!$B$1:$N$51,8,FALSE)</f>
        <v>5</v>
      </c>
      <c r="J2">
        <v>1.5847</v>
      </c>
      <c r="K2">
        <f>VLOOKUP(B2,LU!$B$1:$N$51,5,FALSE)</f>
        <v>7.4999999999999997E-2</v>
      </c>
      <c r="L2">
        <f>VLOOKUP(B2,LU!$B$1:$N$51,5,FALSE)</f>
        <v>7.4999999999999997E-2</v>
      </c>
      <c r="M2">
        <f>SoilVeg!G2</f>
        <v>13.25</v>
      </c>
      <c r="N2" s="74">
        <f>SoilVeg!H2</f>
        <v>0.30499999999999999</v>
      </c>
      <c r="O2" s="74">
        <f>VLOOKUP(A2,Soil!$B$2:$S$14,18,FALSE)</f>
        <v>2E-3</v>
      </c>
    </row>
    <row r="3" spans="1:15">
      <c r="A3" s="27" t="str">
        <f>SoilVeg!B3</f>
        <v>C</v>
      </c>
      <c r="B3" s="27" t="str">
        <f>SoilVeg!D3</f>
        <v>OPTP</v>
      </c>
      <c r="C3" s="27" t="str">
        <f>SoilVeg!A3</f>
        <v>COPTP</v>
      </c>
      <c r="D3" s="74">
        <f>IF(VLOOKUP(SoilVeg!C3,LU!$A$2:$O$27,15,FALSE)=0,VLOOKUP(A3,Soil!$B$2:$R$14,8,FALSE),0.000000000001)</f>
        <v>2.7672296296296298E-6</v>
      </c>
      <c r="E3" s="74">
        <f>IF(VLOOKUP(SoilVeg!C3,LU!$A$2:$O$27,15,FALSE)=0,VLOOKUP(A3,Soil!$B$2:$R$14,10,FALSE),0.000000000001)</f>
        <v>7.3582221282058067E-5</v>
      </c>
      <c r="F3">
        <f>VLOOKUP(A3,Soil!$B$2:$P$17,14,FALSE)</f>
        <v>0.01</v>
      </c>
      <c r="G3">
        <f>VLOOKUP(B3,LU!$B$1:$N$51,6,FALSE)</f>
        <v>1.1000000000000001</v>
      </c>
      <c r="H3">
        <f>VLOOKUP(B3,LU!$B$1:$N$51,7,FALSE)</f>
        <v>0.4</v>
      </c>
      <c r="I3">
        <f>VLOOKUP(B3,LU!$B$1:$N$51,8,FALSE)</f>
        <v>7</v>
      </c>
      <c r="J3">
        <f>VLOOKUP(A3,Soil!$B$2:$P$17,13,FALSE)</f>
        <v>1.6665000000000001</v>
      </c>
      <c r="K3">
        <f>VLOOKUP(B3,LU!$B$1:$N$51,5,FALSE)</f>
        <v>0.27500000000000002</v>
      </c>
      <c r="L3">
        <f>VLOOKUP(A3,Soil!$B$2:$P$17,15,FALSE)</f>
        <v>0.63580000000000003</v>
      </c>
      <c r="M3" s="74">
        <f>SoilVeg!G3</f>
        <v>26.5</v>
      </c>
      <c r="N3" s="74">
        <f>SoilVeg!H3</f>
        <v>0.30499999999999999</v>
      </c>
      <c r="O3" s="74">
        <f>VLOOKUP(A3,Soil!$B$2:$S$14,18,FALSE)</f>
        <v>2E-3</v>
      </c>
    </row>
    <row r="4" spans="1:15">
      <c r="A4" s="27" t="str">
        <f>SoilVeg!B4</f>
        <v>C</v>
      </c>
      <c r="B4" s="27" t="str">
        <f>SoilVeg!D4</f>
        <v>OPSR</v>
      </c>
      <c r="C4" s="27" t="str">
        <f>SoilVeg!A4</f>
        <v>COPSR</v>
      </c>
      <c r="D4" s="74">
        <f>IF(VLOOKUP(SoilVeg!C4,LU!$A$2:$O$27,15,FALSE)=0,VLOOKUP(A4,Soil!$B$2:$R$14,8,FALSE),0.000000000001)</f>
        <v>2.7672296296296298E-6</v>
      </c>
      <c r="E4" s="74">
        <f>IF(VLOOKUP(SoilVeg!C4,LU!$A$2:$O$27,15,FALSE)=0,VLOOKUP(A4,Soil!$B$2:$R$14,10,FALSE),0.000000000001)</f>
        <v>7.3582221282058067E-5</v>
      </c>
      <c r="F4">
        <f>VLOOKUP(A4,Soil!$B$2:$P$17,14,FALSE)</f>
        <v>0.01</v>
      </c>
      <c r="G4">
        <f>VLOOKUP(B4,LU!$B$1:$N$51,6,FALSE)</f>
        <v>0.26</v>
      </c>
      <c r="H4">
        <f>VLOOKUP(B4,LU!$B$1:$N$51,7,FALSE)</f>
        <v>0.25</v>
      </c>
      <c r="I4">
        <f>VLOOKUP(B4,LU!$B$1:$N$51,8,FALSE)</f>
        <v>4</v>
      </c>
      <c r="J4">
        <f>VLOOKUP(A4,Soil!$B$2:$P$17,13,FALSE)</f>
        <v>1.6665000000000001</v>
      </c>
      <c r="K4">
        <f>VLOOKUP(B4,LU!$B$1:$N$51,5,FALSE)</f>
        <v>0.06</v>
      </c>
      <c r="L4">
        <f>VLOOKUP(A4,Soil!$B$2:$P$17,15,FALSE)</f>
        <v>0.63580000000000003</v>
      </c>
      <c r="M4" s="74">
        <f>SoilVeg!G4</f>
        <v>10.6</v>
      </c>
      <c r="N4" s="74">
        <f>SoilVeg!H4</f>
        <v>0.30499999999999999</v>
      </c>
      <c r="O4" s="74">
        <f>VLOOKUP(A4,Soil!$B$2:$S$14,18,FALSE)</f>
        <v>2E-3</v>
      </c>
    </row>
    <row r="5" spans="1:15">
      <c r="A5" s="27" t="str">
        <f>SoilVeg!B5</f>
        <v>C</v>
      </c>
      <c r="B5" s="27" t="str">
        <f>SoilVeg!D5</f>
        <v>OPUR</v>
      </c>
      <c r="C5" s="27" t="str">
        <f>SoilVeg!A5</f>
        <v>COPUR</v>
      </c>
      <c r="D5" s="74">
        <f>IF(VLOOKUP(SoilVeg!C5,LU!$A$2:$O$27,15,FALSE)=0,VLOOKUP(A5,Soil!$B$2:$R$14,8,FALSE),0.000000000001)</f>
        <v>2.7672296296296298E-6</v>
      </c>
      <c r="E5" s="74">
        <f>IF(VLOOKUP(SoilVeg!C5,LU!$A$2:$O$27,15,FALSE)=0,VLOOKUP(A5,Soil!$B$2:$R$14,10,FALSE),0.000000000001)</f>
        <v>7.3582221282058067E-5</v>
      </c>
      <c r="F5">
        <f>VLOOKUP(A5,Soil!$B$2:$P$17,14,FALSE)</f>
        <v>0.01</v>
      </c>
      <c r="G5">
        <f>VLOOKUP(B5,LU!$B$1:$N$51,6,FALSE)</f>
        <v>0.4</v>
      </c>
      <c r="H5">
        <f>VLOOKUP(B5,LU!$B$1:$N$51,7,FALSE)</f>
        <v>0.3</v>
      </c>
      <c r="I5">
        <f>VLOOKUP(B5,LU!$B$1:$N$51,8,FALSE)</f>
        <v>6</v>
      </c>
      <c r="J5">
        <f>VLOOKUP(A5,Soil!$B$2:$P$17,13,FALSE)</f>
        <v>1.6665000000000001</v>
      </c>
      <c r="K5">
        <f>VLOOKUP(B5,LU!$B$1:$N$51,5,FALSE)</f>
        <v>0.1</v>
      </c>
      <c r="L5">
        <f>VLOOKUP(A5,Soil!$B$2:$P$17,15,FALSE)</f>
        <v>0.63580000000000003</v>
      </c>
      <c r="M5" s="74">
        <f>SoilVeg!G5</f>
        <v>13.25</v>
      </c>
      <c r="N5" s="74">
        <f>SoilVeg!H5</f>
        <v>0.30499999999999999</v>
      </c>
      <c r="O5" s="74">
        <f>VLOOKUP(A5,Soil!$B$2:$S$14,18,FALSE)</f>
        <v>2E-3</v>
      </c>
    </row>
    <row r="6" spans="1:15">
      <c r="A6" s="27" t="str">
        <f>SoilVeg!B6</f>
        <v>C</v>
      </c>
      <c r="B6" s="27" t="str">
        <f>SoilVeg!D6</f>
        <v>OPU</v>
      </c>
      <c r="C6" s="27" t="str">
        <f>SoilVeg!A6</f>
        <v>COPU</v>
      </c>
      <c r="D6" s="74">
        <f>IF(VLOOKUP(SoilVeg!C6,LU!$A$2:$O$27,15,FALSE)=0,VLOOKUP(A6,Soil!$B$2:$R$14,8,FALSE),0.000000000001)</f>
        <v>2.7672296296296298E-6</v>
      </c>
      <c r="E6" s="74">
        <f>IF(VLOOKUP(SoilVeg!C6,LU!$A$2:$O$27,15,FALSE)=0,VLOOKUP(A6,Soil!$B$2:$R$14,10,FALSE),0.000000000001)</f>
        <v>7.3582221282058067E-5</v>
      </c>
      <c r="F6">
        <f>VLOOKUP(A6,Soil!$B$2:$P$17,14,FALSE)</f>
        <v>0.01</v>
      </c>
      <c r="G6">
        <f>VLOOKUP(B6,LU!$B$1:$N$51,6,FALSE)</f>
        <v>0</v>
      </c>
      <c r="H6">
        <f>VLOOKUP(B6,LU!$B$1:$N$51,7,FALSE)</f>
        <v>0</v>
      </c>
      <c r="I6">
        <f>VLOOKUP(B6,LU!$B$1:$N$51,8,FALSE)</f>
        <v>3.5</v>
      </c>
      <c r="J6">
        <f>VLOOKUP(A6,Soil!$B$2:$P$17,13,FALSE)</f>
        <v>1.6665000000000001</v>
      </c>
      <c r="K6">
        <f>VLOOKUP(B6,LU!$B$1:$N$51,5,FALSE)</f>
        <v>0.03</v>
      </c>
      <c r="L6">
        <f>VLOOKUP(A6,Soil!$B$2:$P$17,15,FALSE)</f>
        <v>0.63580000000000003</v>
      </c>
      <c r="M6" s="74">
        <f>SoilVeg!G6</f>
        <v>8.8333333333333339</v>
      </c>
      <c r="N6" s="74">
        <f>SoilVeg!H6</f>
        <v>0.30499999999999999</v>
      </c>
      <c r="O6" s="74">
        <f>VLOOKUP(A6,Soil!$B$2:$S$14,18,FALSE)</f>
        <v>2E-3</v>
      </c>
    </row>
    <row r="7" spans="1:15">
      <c r="A7" s="27" t="str">
        <f>SoilVeg!B7</f>
        <v>C</v>
      </c>
      <c r="B7" s="27" t="str">
        <f>SoilVeg!D7</f>
        <v>TP</v>
      </c>
      <c r="C7" s="27" t="str">
        <f>SoilVeg!A7</f>
        <v>CTP</v>
      </c>
      <c r="D7" s="74">
        <f>IF(VLOOKUP(SoilVeg!C7,LU!$A$2:$O$27,15,FALSE)=0,VLOOKUP(A7,Soil!$B$2:$R$14,8,FALSE),0.000000000001)</f>
        <v>2.7672296296296298E-6</v>
      </c>
      <c r="E7" s="74">
        <f>IF(VLOOKUP(SoilVeg!C7,LU!$A$2:$O$27,15,FALSE)=0,VLOOKUP(A7,Soil!$B$2:$R$14,10,FALSE),0.000000000001)</f>
        <v>7.3582221282058067E-5</v>
      </c>
      <c r="F7">
        <f>VLOOKUP(A7,Soil!$B$2:$P$17,14,FALSE)</f>
        <v>0.01</v>
      </c>
      <c r="G7">
        <f>VLOOKUP(B7,LU!$B$1:$N$51,6,FALSE)</f>
        <v>1.1000000000000001</v>
      </c>
      <c r="H7">
        <f>VLOOKUP(B7,LU!$B$1:$N$51,7,FALSE)</f>
        <v>0.4</v>
      </c>
      <c r="I7">
        <f>VLOOKUP(B7,LU!$B$1:$N$51,8,FALSE)</f>
        <v>7</v>
      </c>
      <c r="J7">
        <f>VLOOKUP(A7,Soil!$B$2:$P$17,13,FALSE)</f>
        <v>1.6665000000000001</v>
      </c>
      <c r="K7">
        <f>VLOOKUP(B7,LU!$B$1:$N$51,5,FALSE)</f>
        <v>0.27500000000000002</v>
      </c>
      <c r="L7">
        <f>VLOOKUP(A7,Soil!$B$2:$P$17,15,FALSE)</f>
        <v>0.63580000000000003</v>
      </c>
      <c r="M7" s="74">
        <f>SoilVeg!G7</f>
        <v>26.5</v>
      </c>
      <c r="N7" s="74">
        <f>SoilVeg!H7</f>
        <v>0.30499999999999999</v>
      </c>
      <c r="O7" s="74">
        <f>VLOOKUP(A7,Soil!$B$2:$S$14,18,FALSE)</f>
        <v>2E-3</v>
      </c>
    </row>
    <row r="8" spans="1:15">
      <c r="A8" s="27" t="str">
        <f>SoilVeg!B8</f>
        <v>C</v>
      </c>
      <c r="B8" s="27" t="str">
        <f>SoilVeg!D8</f>
        <v>LP</v>
      </c>
      <c r="C8" s="27" t="str">
        <f>SoilVeg!A8</f>
        <v>CLP</v>
      </c>
      <c r="D8" s="74">
        <f>IF(VLOOKUP(SoilVeg!C8,LU!$A$2:$O$27,15,FALSE)=0,VLOOKUP(A8,Soil!$B$2:$R$14,8,FALSE),0.000000000001)</f>
        <v>2.7672296296296298E-6</v>
      </c>
      <c r="E8" s="74">
        <f>IF(VLOOKUP(SoilVeg!C8,LU!$A$2:$O$27,15,FALSE)=0,VLOOKUP(A8,Soil!$B$2:$R$14,10,FALSE),0.000000000001)</f>
        <v>7.3582221282058067E-5</v>
      </c>
      <c r="F8">
        <f>VLOOKUP(A8,Soil!$B$2:$P$17,14,FALSE)</f>
        <v>0.01</v>
      </c>
      <c r="G8">
        <f>VLOOKUP(B8,LU!$B$1:$N$51,6,FALSE)</f>
        <v>3</v>
      </c>
      <c r="H8">
        <f>VLOOKUP(B8,LU!$B$1:$N$51,7,FALSE)</f>
        <v>0.62272727272999995</v>
      </c>
      <c r="I8">
        <f>VLOOKUP(B8,LU!$B$1:$N$51,8,FALSE)</f>
        <v>9.4545454545500007</v>
      </c>
      <c r="J8">
        <v>1.5847</v>
      </c>
      <c r="K8">
        <f>VLOOKUP(B8,LU!$B$1:$N$51,5,FALSE)</f>
        <v>0.4</v>
      </c>
      <c r="L8">
        <v>0.48887216</v>
      </c>
      <c r="M8" s="74">
        <f>SoilVeg!G8</f>
        <v>26.5</v>
      </c>
      <c r="N8" s="74">
        <f>SoilVeg!H8</f>
        <v>0.30499999999999999</v>
      </c>
      <c r="O8" s="74">
        <f>VLOOKUP(A8,Soil!$B$2:$S$14,18,FALSE)</f>
        <v>2E-3</v>
      </c>
    </row>
    <row r="9" spans="1:15">
      <c r="A9" s="27" t="str">
        <f>SoilVeg!B9</f>
        <v>C</v>
      </c>
      <c r="B9" s="27" t="str">
        <f>SoilVeg!D9</f>
        <v>LPL</v>
      </c>
      <c r="C9" s="27" t="str">
        <f>SoilVeg!A9</f>
        <v>CLPL</v>
      </c>
      <c r="D9" s="74">
        <f>IF(VLOOKUP(SoilVeg!C9,LU!$A$2:$O$27,15,FALSE)=0,VLOOKUP(A9,Soil!$B$2:$R$14,8,FALSE),0.000000000001)</f>
        <v>2.7672296296296298E-6</v>
      </c>
      <c r="E9" s="74">
        <f>IF(VLOOKUP(SoilVeg!C9,LU!$A$2:$O$27,15,FALSE)=0,VLOOKUP(A9,Soil!$B$2:$R$14,10,FALSE),0.000000000001)</f>
        <v>7.3582221282058067E-5</v>
      </c>
      <c r="F9">
        <f>VLOOKUP(A9,Soil!$B$2:$P$17,14,FALSE)</f>
        <v>0.01</v>
      </c>
      <c r="G9">
        <f>VLOOKUP(B9,LU!$B$1:$N$51,6,FALSE)</f>
        <v>4</v>
      </c>
      <c r="H9">
        <f>VLOOKUP(B9,LU!$B$1:$N$51,7,FALSE)</f>
        <v>0.62272727272999995</v>
      </c>
      <c r="I9">
        <f>VLOOKUP(B9,LU!$B$1:$N$51,8,FALSE)</f>
        <v>10.5</v>
      </c>
      <c r="J9">
        <v>1.5847</v>
      </c>
      <c r="K9">
        <f>VLOOKUP(B9,LU!$B$1:$N$51,5,FALSE)</f>
        <v>0.6</v>
      </c>
      <c r="L9">
        <v>0.48887216</v>
      </c>
      <c r="M9" s="74">
        <f>SoilVeg!G9</f>
        <v>26.5</v>
      </c>
      <c r="N9" s="74">
        <f>SoilVeg!H9</f>
        <v>0.30499999999999999</v>
      </c>
      <c r="O9" s="74">
        <f>VLOOKUP(A9,Soil!$B$2:$S$14,18,FALSE)</f>
        <v>2E-3</v>
      </c>
    </row>
    <row r="10" spans="1:15">
      <c r="A10" s="27" t="str">
        <f>SoilVeg!B10</f>
        <v>C</v>
      </c>
      <c r="B10" s="27" t="str">
        <f>SoilVeg!D10</f>
        <v>LPJ</v>
      </c>
      <c r="C10" s="27" t="str">
        <f>SoilVeg!A10</f>
        <v>CLPJ</v>
      </c>
      <c r="D10" s="74">
        <f>IF(VLOOKUP(SoilVeg!C10,LU!$A$2:$O$27,15,FALSE)=0,VLOOKUP(A10,Soil!$B$2:$R$14,8,FALSE),0.000000000001)</f>
        <v>2.7672296296296298E-6</v>
      </c>
      <c r="E10" s="74">
        <f>IF(VLOOKUP(SoilVeg!C10,LU!$A$2:$O$27,15,FALSE)=0,VLOOKUP(A10,Soil!$B$2:$R$14,10,FALSE),0.000000000001)</f>
        <v>7.3582221282058067E-5</v>
      </c>
      <c r="F10">
        <f>VLOOKUP(A10,Soil!$B$2:$P$17,14,FALSE)</f>
        <v>0.01</v>
      </c>
      <c r="G10">
        <f>VLOOKUP(B10,LU!$B$1:$N$51,6,FALSE)</f>
        <v>3</v>
      </c>
      <c r="H10">
        <f>VLOOKUP(B10,LU!$B$1:$N$51,7,FALSE)</f>
        <v>0.62272727272999995</v>
      </c>
      <c r="I10">
        <f>VLOOKUP(B10,LU!$B$1:$N$51,8,FALSE)</f>
        <v>6.5</v>
      </c>
      <c r="J10">
        <f>VLOOKUP(A10,Soil!$B$2:$P$17,13,FALSE)</f>
        <v>1.6665000000000001</v>
      </c>
      <c r="K10">
        <f>VLOOKUP(B10,LU!$B$1:$N$51,5,FALSE)</f>
        <v>0.35</v>
      </c>
      <c r="L10">
        <f>VLOOKUP(A10,Soil!$B$2:$P$17,15,FALSE)</f>
        <v>0.63580000000000003</v>
      </c>
      <c r="M10" s="74">
        <f>SoilVeg!G10</f>
        <v>26.5</v>
      </c>
      <c r="N10" s="74">
        <f>SoilVeg!H10</f>
        <v>0.30499999999999999</v>
      </c>
      <c r="O10" s="74">
        <f>VLOOKUP(A10,Soil!$B$2:$S$14,18,FALSE)</f>
        <v>2E-3</v>
      </c>
    </row>
    <row r="11" spans="1:15">
      <c r="A11" s="27" t="str">
        <f>SoilVeg!B11</f>
        <v>C</v>
      </c>
      <c r="B11" s="27" t="str">
        <f>SoilVeg!D11</f>
        <v>LPS</v>
      </c>
      <c r="C11" s="27" t="str">
        <f>SoilVeg!A11</f>
        <v>CLPS</v>
      </c>
      <c r="D11" s="74">
        <f>IF(VLOOKUP(SoilVeg!C11,LU!$A$2:$O$27,15,FALSE)=0,VLOOKUP(A11,Soil!$B$2:$R$14,8,FALSE),0.000000000001)</f>
        <v>2.7672296296296298E-6</v>
      </c>
      <c r="E11" s="74">
        <f>IF(VLOOKUP(SoilVeg!C11,LU!$A$2:$O$27,15,FALSE)=0,VLOOKUP(A11,Soil!$B$2:$R$14,10,FALSE),0.000000000001)</f>
        <v>7.3582221282058067E-5</v>
      </c>
      <c r="F11">
        <f>VLOOKUP(A11,Soil!$B$2:$P$17,14,FALSE)</f>
        <v>0.01</v>
      </c>
      <c r="G11">
        <f>VLOOKUP(B11,LU!$B$1:$N$51,6,FALSE)</f>
        <v>4.5</v>
      </c>
      <c r="H11">
        <f>VLOOKUP(B11,LU!$B$1:$N$51,7,FALSE)</f>
        <v>0.8</v>
      </c>
      <c r="I11">
        <f>VLOOKUP(B11,LU!$B$1:$N$51,8,FALSE)</f>
        <v>15</v>
      </c>
      <c r="J11">
        <f>VLOOKUP(A11,Soil!$B$2:$P$17,13,FALSE)</f>
        <v>1.6665000000000001</v>
      </c>
      <c r="K11">
        <f>VLOOKUP(B11,LU!$B$1:$N$51,5,FALSE)</f>
        <v>0.8</v>
      </c>
      <c r="L11">
        <f>VLOOKUP(A11,Soil!$B$2:$P$17,15,FALSE)</f>
        <v>0.63580000000000003</v>
      </c>
      <c r="M11" s="74">
        <f>SoilVeg!G11</f>
        <v>26.5</v>
      </c>
      <c r="N11" s="74">
        <f>SoilVeg!H11</f>
        <v>0.30499999999999999</v>
      </c>
      <c r="O11" s="74">
        <f>VLOOKUP(A11,Soil!$B$2:$S$14,18,FALSE)</f>
        <v>2E-3</v>
      </c>
    </row>
    <row r="12" spans="1:15">
      <c r="A12" s="27" t="str">
        <f>SoilVeg!B12</f>
        <v>C</v>
      </c>
      <c r="B12" s="27" t="str">
        <f>SoilVeg!D12</f>
        <v>LPK</v>
      </c>
      <c r="C12" s="27" t="str">
        <f>SoilVeg!A12</f>
        <v>CLPK</v>
      </c>
      <c r="D12" s="74">
        <f>IF(VLOOKUP(SoilVeg!C12,LU!$A$2:$O$27,15,FALSE)=0,VLOOKUP(A12,Soil!$B$2:$R$14,8,FALSE),0.000000000001)</f>
        <v>2.7672296296296298E-6</v>
      </c>
      <c r="E12" s="74">
        <f>IF(VLOOKUP(SoilVeg!C12,LU!$A$2:$O$27,15,FALSE)=0,VLOOKUP(A12,Soil!$B$2:$R$14,10,FALSE),0.000000000001)</f>
        <v>7.3582221282058067E-5</v>
      </c>
      <c r="F12">
        <f>VLOOKUP(A12,Soil!$B$2:$P$17,14,FALSE)</f>
        <v>0.01</v>
      </c>
      <c r="G12">
        <f>VLOOKUP(B12,LU!$B$1:$N$51,6,FALSE)</f>
        <v>3</v>
      </c>
      <c r="H12">
        <f>VLOOKUP(B12,LU!$B$1:$N$51,7,FALSE)</f>
        <v>0.6</v>
      </c>
      <c r="I12">
        <f>VLOOKUP(B12,LU!$B$1:$N$51,8,FALSE)</f>
        <v>15</v>
      </c>
      <c r="J12">
        <f>VLOOKUP(A12,Soil!$B$2:$P$17,13,FALSE)</f>
        <v>1.6665000000000001</v>
      </c>
      <c r="K12">
        <f>VLOOKUP(B12,LU!$B$1:$N$51,5,FALSE)</f>
        <v>0.8</v>
      </c>
      <c r="L12">
        <f>VLOOKUP(A12,Soil!$B$2:$P$17,15,FALSE)</f>
        <v>0.63580000000000003</v>
      </c>
      <c r="M12" s="74">
        <f>SoilVeg!G12</f>
        <v>26.5</v>
      </c>
      <c r="N12" s="74">
        <f>SoilVeg!H12</f>
        <v>0.30499999999999999</v>
      </c>
      <c r="O12" s="74">
        <f>VLOOKUP(A12,Soil!$B$2:$S$14,18,FALSE)</f>
        <v>2E-3</v>
      </c>
    </row>
    <row r="13" spans="1:15">
      <c r="A13" s="27" t="str">
        <f>SoilVeg!B13</f>
        <v>C</v>
      </c>
      <c r="B13" s="27" t="str">
        <f>SoilVeg!D13</f>
        <v>AZP</v>
      </c>
      <c r="C13" s="27" t="str">
        <f>SoilVeg!A13</f>
        <v>CAZP</v>
      </c>
      <c r="D13" s="74">
        <f>IF(VLOOKUP(SoilVeg!C13,LU!$A$2:$O$27,15,FALSE)=0,VLOOKUP(A13,Soil!$B$2:$R$14,8,FALSE),0.000000000001)</f>
        <v>9.9999999999999998E-13</v>
      </c>
      <c r="E13" s="74">
        <f>IF(VLOOKUP(SoilVeg!C13,LU!$A$2:$O$27,15,FALSE)=0,VLOOKUP(A13,Soil!$B$2:$R$14,10,FALSE),0.000000000001)</f>
        <v>9.9999999999999998E-13</v>
      </c>
      <c r="F13">
        <f>VLOOKUP(A13,Soil!$B$2:$P$17,14,FALSE)</f>
        <v>0.01</v>
      </c>
      <c r="G13">
        <f>VLOOKUP(B13,LU!$B$1:$N$51,6,FALSE)</f>
        <v>0</v>
      </c>
      <c r="H13">
        <f>VLOOKUP(B13,LU!$B$1:$N$51,7,FALSE)</f>
        <v>0</v>
      </c>
      <c r="I13">
        <f>VLOOKUP(B13,LU!$B$1:$N$51,8,FALSE)</f>
        <v>2.5</v>
      </c>
      <c r="J13">
        <f>VLOOKUP(A13,Soil!$B$2:$P$17,13,FALSE)</f>
        <v>1.6665000000000001</v>
      </c>
      <c r="K13">
        <f>VLOOKUP(B13,LU!$B$1:$N$51,5,FALSE)</f>
        <v>0.05</v>
      </c>
      <c r="L13">
        <f>VLOOKUP(A13,Soil!$B$2:$P$17,15,FALSE)</f>
        <v>0.63580000000000003</v>
      </c>
      <c r="M13" s="74">
        <f>SoilVeg!G13</f>
        <v>100</v>
      </c>
      <c r="N13" s="74">
        <f>SoilVeg!H13</f>
        <v>1</v>
      </c>
      <c r="O13" s="74">
        <f>VLOOKUP(A13,Soil!$B$2:$S$14,18,FALSE)</f>
        <v>2E-3</v>
      </c>
    </row>
    <row r="14" spans="1:15">
      <c r="A14" s="27" t="str">
        <f>SoilVeg!B14</f>
        <v>C</v>
      </c>
      <c r="B14" s="27" t="str">
        <f>SoilVeg!D14</f>
        <v>AZPN</v>
      </c>
      <c r="C14" s="27" t="str">
        <f>SoilVeg!A14</f>
        <v>CAZPN</v>
      </c>
      <c r="D14" s="74">
        <f>IF(VLOOKUP(SoilVeg!C14,LU!$A$2:$O$27,15,FALSE)=0,VLOOKUP(A14,Soil!$B$2:$R$14,8,FALSE),0.000000000001)</f>
        <v>9.9999999999999998E-13</v>
      </c>
      <c r="E14" s="74">
        <f>IF(VLOOKUP(SoilVeg!C14,LU!$A$2:$O$27,15,FALSE)=0,VLOOKUP(A14,Soil!$B$2:$R$14,10,FALSE),0.000000000001)</f>
        <v>9.9999999999999998E-13</v>
      </c>
      <c r="F14">
        <f>VLOOKUP(A14,Soil!$B$2:$P$17,14,FALSE)</f>
        <v>0.01</v>
      </c>
      <c r="G14">
        <f>VLOOKUP(B14,LU!$B$1:$N$51,6,FALSE)</f>
        <v>0</v>
      </c>
      <c r="H14">
        <f>VLOOKUP(B14,LU!$B$1:$N$51,7,FALSE)</f>
        <v>0</v>
      </c>
      <c r="I14">
        <f>VLOOKUP(B14,LU!$B$1:$N$51,8,FALSE)</f>
        <v>0</v>
      </c>
      <c r="J14">
        <f>VLOOKUP(A14,Soil!$B$2:$P$17,13,FALSE)</f>
        <v>1.6665000000000001</v>
      </c>
      <c r="K14">
        <f>VLOOKUP(B14,LU!$B$1:$N$51,5,FALSE)</f>
        <v>0.01</v>
      </c>
      <c r="L14">
        <f>VLOOKUP(A14,Soil!$B$2:$P$17,15,FALSE)</f>
        <v>0.63580000000000003</v>
      </c>
      <c r="M14" s="74">
        <f>SoilVeg!G14</f>
        <v>100</v>
      </c>
      <c r="N14" s="74">
        <f>SoilVeg!H14</f>
        <v>1</v>
      </c>
      <c r="O14" s="74">
        <f>VLOOKUP(A14,Soil!$B$2:$S$14,18,FALSE)</f>
        <v>2E-3</v>
      </c>
    </row>
    <row r="15" spans="1:15">
      <c r="A15" s="27" t="str">
        <f>SoilVeg!B15</f>
        <v>C</v>
      </c>
      <c r="B15" s="27" t="str">
        <f>SoilVeg!D15</f>
        <v>AZPPL</v>
      </c>
      <c r="C15" s="27" t="str">
        <f>SoilVeg!A15</f>
        <v>CAZPPL</v>
      </c>
      <c r="D15" s="74">
        <f>IF(VLOOKUP(SoilVeg!C15,LU!$A$2:$O$27,15,FALSE)=0,VLOOKUP(A15,Soil!$B$2:$R$14,8,FALSE),0.000000000001)</f>
        <v>2.7672296296296298E-6</v>
      </c>
      <c r="E15" s="74">
        <f>IF(VLOOKUP(SoilVeg!C15,LU!$A$2:$O$27,15,FALSE)=0,VLOOKUP(A15,Soil!$B$2:$R$14,10,FALSE),0.000000000001)</f>
        <v>7.3582221282058067E-5</v>
      </c>
      <c r="F15">
        <f>VLOOKUP(A15,Soil!$B$2:$P$17,14,FALSE)</f>
        <v>0.01</v>
      </c>
      <c r="G15">
        <f>VLOOKUP(B15,LU!$B$1:$N$51,6,FALSE)</f>
        <v>0</v>
      </c>
      <c r="H15">
        <f>VLOOKUP(B15,LU!$B$1:$N$51,7,FALSE)</f>
        <v>0</v>
      </c>
      <c r="I15">
        <f>VLOOKUP(B15,LU!$B$1:$N$51,8,FALSE)</f>
        <v>2.5</v>
      </c>
      <c r="J15">
        <v>1.5847</v>
      </c>
      <c r="K15">
        <f>VLOOKUP(B15,LU!$B$1:$N$51,5,FALSE)</f>
        <v>0.02</v>
      </c>
      <c r="L15">
        <v>0.48887216</v>
      </c>
      <c r="M15" s="74">
        <f>SoilVeg!G15</f>
        <v>0.26500000000000001</v>
      </c>
      <c r="N15" s="74">
        <f>SoilVeg!H15</f>
        <v>0.30499999999999999</v>
      </c>
      <c r="O15" s="74">
        <f>VLOOKUP(A15,Soil!$B$2:$S$14,18,FALSE)</f>
        <v>2E-3</v>
      </c>
    </row>
    <row r="16" spans="1:15">
      <c r="A16" s="27" t="str">
        <f>SoilVeg!B16</f>
        <v>C</v>
      </c>
      <c r="B16" s="27" t="str">
        <f>SoilVeg!D16</f>
        <v>AZPP</v>
      </c>
      <c r="C16" s="27" t="str">
        <f>SoilVeg!A16</f>
        <v>CAZPP</v>
      </c>
      <c r="D16" s="74">
        <f>IF(VLOOKUP(SoilVeg!C16,LU!$A$2:$O$27,15,FALSE)=0,VLOOKUP(A16,Soil!$B$2:$R$14,8,FALSE),0.000000000001)</f>
        <v>2.7672296296296298E-6</v>
      </c>
      <c r="E16" s="74">
        <f>IF(VLOOKUP(SoilVeg!C16,LU!$A$2:$O$27,15,FALSE)=0,VLOOKUP(A16,Soil!$B$2:$R$14,10,FALSE),0.000000000001)</f>
        <v>7.3582221282058067E-5</v>
      </c>
      <c r="F16">
        <f>VLOOKUP(A16,Soil!$B$2:$P$17,14,FALSE)</f>
        <v>0.01</v>
      </c>
      <c r="G16">
        <f>VLOOKUP(B16,LU!$B$1:$N$51,6,FALSE)</f>
        <v>0</v>
      </c>
      <c r="H16">
        <f>VLOOKUP(B16,LU!$B$1:$N$51,7,FALSE)</f>
        <v>0</v>
      </c>
      <c r="I16">
        <f>VLOOKUP(B16,LU!$B$1:$N$51,8,FALSE)</f>
        <v>7</v>
      </c>
      <c r="J16">
        <v>1.5847</v>
      </c>
      <c r="K16">
        <f>VLOOKUP(B16,LU!$B$1:$N$51,5,FALSE)</f>
        <v>0.1</v>
      </c>
      <c r="L16">
        <v>0.48887216</v>
      </c>
      <c r="M16" s="74">
        <f>SoilVeg!G16</f>
        <v>26.5</v>
      </c>
      <c r="N16" s="74">
        <f>SoilVeg!H16</f>
        <v>0.30499999999999999</v>
      </c>
      <c r="O16" s="74">
        <f>VLOOKUP(A16,Soil!$B$2:$S$14,18,FALSE)</f>
        <v>2E-3</v>
      </c>
    </row>
    <row r="17" spans="1:15">
      <c r="A17" s="27" t="str">
        <f>SoilVeg!B17</f>
        <v>C</v>
      </c>
      <c r="B17" s="27" t="str">
        <f>SoilVeg!D17</f>
        <v>ETK</v>
      </c>
      <c r="C17" s="27" t="str">
        <f>SoilVeg!A17</f>
        <v>CETK</v>
      </c>
      <c r="D17" s="74">
        <f>IF(VLOOKUP(SoilVeg!C17,LU!$A$2:$O$27,15,FALSE)=0,VLOOKUP(A17,Soil!$B$2:$R$14,8,FALSE),0.000000000001)</f>
        <v>2.7672296296296298E-6</v>
      </c>
      <c r="E17" s="74">
        <f>IF(VLOOKUP(SoilVeg!C17,LU!$A$2:$O$27,15,FALSE)=0,VLOOKUP(A17,Soil!$B$2:$R$14,10,FALSE),0.000000000001)</f>
        <v>7.3582221282058067E-5</v>
      </c>
      <c r="F17">
        <f>VLOOKUP(A17,Soil!$B$2:$P$17,14,FALSE)</f>
        <v>0.01</v>
      </c>
      <c r="G17">
        <f>VLOOKUP(B17,LU!$B$1:$N$51,6,FALSE)</f>
        <v>1.4</v>
      </c>
      <c r="H17">
        <f>VLOOKUP(B17,LU!$B$1:$N$51,7,FALSE)</f>
        <v>0.65</v>
      </c>
      <c r="I17">
        <f>VLOOKUP(B17,LU!$B$1:$N$51,8,FALSE)</f>
        <v>8</v>
      </c>
      <c r="J17">
        <f>VLOOKUP(A17,Soil!$B$2:$P$17,13,FALSE)</f>
        <v>1.6665000000000001</v>
      </c>
      <c r="K17">
        <f>VLOOKUP(B17,LU!$B$1:$N$51,5,FALSE)</f>
        <v>0.35</v>
      </c>
      <c r="L17">
        <f>VLOOKUP(A17,Soil!$B$2:$P$17,15,FALSE)</f>
        <v>0.63580000000000003</v>
      </c>
      <c r="M17" s="74">
        <f>SoilVeg!G17</f>
        <v>26.5</v>
      </c>
      <c r="N17" s="74">
        <f>SoilVeg!H17</f>
        <v>0.30499999999999999</v>
      </c>
      <c r="O17" s="74">
        <f>VLOOKUP(A17,Soil!$B$2:$S$14,18,FALSE)</f>
        <v>2E-3</v>
      </c>
    </row>
    <row r="18" spans="1:15">
      <c r="A18" s="27" t="str">
        <f>SoilVeg!B18</f>
        <v>C</v>
      </c>
      <c r="B18" s="27" t="str">
        <f>SoilVeg!D18</f>
        <v>ETK1</v>
      </c>
      <c r="C18" s="27" t="str">
        <f>SoilVeg!A18</f>
        <v>CETK1</v>
      </c>
      <c r="D18" s="74">
        <f>IF(VLOOKUP(SoilVeg!C18,LU!$A$2:$O$27,15,FALSE)=0,VLOOKUP(A18,Soil!$B$2:$R$14,8,FALSE),0.000000000001)</f>
        <v>2.7672296296296298E-6</v>
      </c>
      <c r="E18" s="74">
        <f>IF(VLOOKUP(SoilVeg!C18,LU!$A$2:$O$27,15,FALSE)=0,VLOOKUP(A18,Soil!$B$2:$R$14,10,FALSE),0.000000000001)</f>
        <v>7.3582221282058067E-5</v>
      </c>
      <c r="F18">
        <f>VLOOKUP(A18,Soil!$B$2:$P$17,14,FALSE)</f>
        <v>0.01</v>
      </c>
      <c r="G18">
        <f>VLOOKUP(B18,LU!$B$1:$N$51,6,FALSE)</f>
        <v>1</v>
      </c>
      <c r="H18">
        <f>VLOOKUP(B18,LU!$B$1:$N$51,7,FALSE)</f>
        <v>0.4</v>
      </c>
      <c r="I18">
        <f>VLOOKUP(B18,LU!$B$1:$N$51,8,FALSE)</f>
        <v>5</v>
      </c>
      <c r="J18">
        <f>VLOOKUP(A18,Soil!$B$2:$P$17,13,FALSE)</f>
        <v>1.6665000000000001</v>
      </c>
      <c r="K18">
        <f>VLOOKUP(B18,LU!$B$1:$N$51,5,FALSE)</f>
        <v>0.15</v>
      </c>
      <c r="L18">
        <f>VLOOKUP(A18,Soil!$B$2:$P$17,15,FALSE)</f>
        <v>0.63580000000000003</v>
      </c>
      <c r="M18" s="74">
        <f>SoilVeg!G18</f>
        <v>26.5</v>
      </c>
      <c r="N18" s="74">
        <f>SoilVeg!H18</f>
        <v>0.30499999999999999</v>
      </c>
      <c r="O18" s="74">
        <f>VLOOKUP(A18,Soil!$B$2:$S$14,18,FALSE)</f>
        <v>2E-3</v>
      </c>
    </row>
    <row r="19" spans="1:15">
      <c r="A19" s="27" t="str">
        <f>SoilVeg!B19</f>
        <v>C</v>
      </c>
      <c r="B19" s="27" t="str">
        <f>SoilVeg!D19</f>
        <v>ETK2</v>
      </c>
      <c r="C19" s="27" t="str">
        <f>SoilVeg!A19</f>
        <v>CETK2</v>
      </c>
      <c r="D19" s="74">
        <f>IF(VLOOKUP(SoilVeg!C19,LU!$A$2:$O$27,15,FALSE)=0,VLOOKUP(A19,Soil!$B$2:$R$14,8,FALSE),0.000000000001)</f>
        <v>2.7672296296296298E-6</v>
      </c>
      <c r="E19" s="74">
        <f>IF(VLOOKUP(SoilVeg!C19,LU!$A$2:$O$27,15,FALSE)=0,VLOOKUP(A19,Soil!$B$2:$R$14,10,FALSE),0.000000000001)</f>
        <v>7.3582221282058067E-5</v>
      </c>
      <c r="F19">
        <f>VLOOKUP(A19,Soil!$B$2:$P$17,14,FALSE)</f>
        <v>0.01</v>
      </c>
      <c r="G19">
        <f>VLOOKUP(B19,LU!$B$1:$N$51,6,FALSE)</f>
        <v>1.1000000000000001</v>
      </c>
      <c r="H19">
        <f>VLOOKUP(B19,LU!$B$1:$N$51,7,FALSE)</f>
        <v>0.4</v>
      </c>
      <c r="I19">
        <f>VLOOKUP(B19,LU!$B$1:$N$51,8,FALSE)</f>
        <v>7</v>
      </c>
      <c r="J19">
        <f>VLOOKUP(A19,Soil!$B$2:$P$17,13,FALSE)</f>
        <v>1.6665000000000001</v>
      </c>
      <c r="K19">
        <f>VLOOKUP(B19,LU!$B$1:$N$51,5,FALSE)</f>
        <v>0.35</v>
      </c>
      <c r="L19">
        <f>VLOOKUP(A19,Soil!$B$2:$P$17,15,FALSE)</f>
        <v>0.63580000000000003</v>
      </c>
      <c r="M19" s="74">
        <f>SoilVeg!G19</f>
        <v>26.5</v>
      </c>
      <c r="N19" s="74">
        <f>SoilVeg!H19</f>
        <v>0.30499999999999999</v>
      </c>
      <c r="O19" s="74">
        <f>VLOOKUP(A19,Soil!$B$2:$S$14,18,FALSE)</f>
        <v>2E-3</v>
      </c>
    </row>
    <row r="20" spans="1:15">
      <c r="A20" s="27" t="str">
        <f>SoilVeg!B20</f>
        <v>C</v>
      </c>
      <c r="B20" s="27" t="str">
        <f>SoilVeg!D20</f>
        <v>ETK3</v>
      </c>
      <c r="C20" s="27" t="str">
        <f>SoilVeg!A20</f>
        <v>CETK3</v>
      </c>
      <c r="D20" s="74">
        <f>IF(VLOOKUP(SoilVeg!C20,LU!$A$2:$O$27,15,FALSE)=0,VLOOKUP(A20,Soil!$B$2:$R$14,8,FALSE),0.000000000001)</f>
        <v>2.7672296296296298E-6</v>
      </c>
      <c r="E20" s="74">
        <f>IF(VLOOKUP(SoilVeg!C20,LU!$A$2:$O$27,15,FALSE)=0,VLOOKUP(A20,Soil!$B$2:$R$14,10,FALSE),0.000000000001)</f>
        <v>7.3582221282058067E-5</v>
      </c>
      <c r="F20">
        <f>VLOOKUP(A20,Soil!$B$2:$P$17,14,FALSE)</f>
        <v>0.01</v>
      </c>
      <c r="G20">
        <f>VLOOKUP(B20,LU!$B$1:$N$51,6,FALSE)</f>
        <v>1.35454545455</v>
      </c>
      <c r="H20">
        <f>VLOOKUP(B20,LU!$B$1:$N$51,7,FALSE)</f>
        <v>0.62272727272999995</v>
      </c>
      <c r="I20">
        <f>VLOOKUP(B20,LU!$B$1:$N$51,8,FALSE)</f>
        <v>10</v>
      </c>
      <c r="J20">
        <f>VLOOKUP(A20,Soil!$B$2:$P$17,13,FALSE)</f>
        <v>1.6665000000000001</v>
      </c>
      <c r="K20">
        <f>VLOOKUP(B20,LU!$B$1:$N$51,5,FALSE)</f>
        <v>0.4</v>
      </c>
      <c r="L20">
        <f>VLOOKUP(A20,Soil!$B$2:$P$17,15,FALSE)</f>
        <v>0.63580000000000003</v>
      </c>
      <c r="M20" s="74">
        <f>SoilVeg!G20</f>
        <v>26.5</v>
      </c>
      <c r="N20" s="74">
        <f>SoilVeg!H20</f>
        <v>0.30499999999999999</v>
      </c>
      <c r="O20" s="74">
        <f>VLOOKUP(A20,Soil!$B$2:$S$14,18,FALSE)</f>
        <v>2E-3</v>
      </c>
    </row>
    <row r="21" spans="1:15">
      <c r="A21" s="27" t="str">
        <f>SoilVeg!B21</f>
        <v>C</v>
      </c>
      <c r="B21" s="27" t="str">
        <f>SoilVeg!D21</f>
        <v>VT</v>
      </c>
      <c r="C21" s="27" t="str">
        <f>SoilVeg!A21</f>
        <v>CVT</v>
      </c>
      <c r="D21" s="74">
        <f>IF(VLOOKUP(SoilVeg!C21,LU!$A$2:$O$27,15,FALSE)=0,VLOOKUP(A21,Soil!$B$2:$R$14,8,FALSE),0.000000000001)</f>
        <v>9.9999999999999998E-13</v>
      </c>
      <c r="E21" s="74">
        <f>IF(VLOOKUP(SoilVeg!C21,LU!$A$2:$O$27,15,FALSE)=0,VLOOKUP(A21,Soil!$B$2:$R$14,10,FALSE),0.000000000001)</f>
        <v>9.9999999999999998E-13</v>
      </c>
      <c r="F21">
        <f>VLOOKUP(A21,Soil!$B$2:$P$17,14,FALSE)</f>
        <v>0.01</v>
      </c>
      <c r="G21">
        <f>VLOOKUP(B21,LU!$B$1:$N$51,6,FALSE)</f>
        <v>0</v>
      </c>
      <c r="H21">
        <f>VLOOKUP(B21,LU!$B$1:$N$51,7,FALSE)</f>
        <v>0</v>
      </c>
      <c r="I21">
        <f>VLOOKUP(B21,LU!$B$1:$N$51,8,FALSE)</f>
        <v>0</v>
      </c>
      <c r="J21">
        <f>VLOOKUP(A21,Soil!$B$2:$P$17,13,FALSE)</f>
        <v>1.6665000000000001</v>
      </c>
      <c r="K21">
        <f>VLOOKUP(B21,LU!$B$1:$N$51,5,FALSE)</f>
        <v>0.03</v>
      </c>
      <c r="L21">
        <f>VLOOKUP(A21,Soil!$B$2:$P$17,15,FALSE)</f>
        <v>0.63580000000000003</v>
      </c>
      <c r="M21" s="74">
        <f>SoilVeg!G21</f>
        <v>100</v>
      </c>
      <c r="N21" s="74">
        <f>SoilVeg!H21</f>
        <v>1</v>
      </c>
      <c r="O21" s="74">
        <f>VLOOKUP(A21,Soil!$B$2:$S$14,18,FALSE)</f>
        <v>2E-3</v>
      </c>
    </row>
    <row r="22" spans="1:15">
      <c r="A22" s="27" t="str">
        <f>SoilVeg!B22</f>
        <v>C</v>
      </c>
      <c r="B22" s="27" t="str">
        <f>SoilVeg!D22</f>
        <v>VP</v>
      </c>
      <c r="C22" s="27" t="str">
        <f>SoilVeg!A22</f>
        <v>CVP</v>
      </c>
      <c r="D22" s="74">
        <f>IF(VLOOKUP(SoilVeg!C22,LU!$A$2:$O$27,15,FALSE)=0,VLOOKUP(A22,Soil!$B$2:$R$14,8,FALSE),0.000000000001)</f>
        <v>9.9999999999999998E-13</v>
      </c>
      <c r="E22" s="74">
        <f>IF(VLOOKUP(SoilVeg!C22,LU!$A$2:$O$27,15,FALSE)=0,VLOOKUP(A22,Soil!$B$2:$R$14,10,FALSE),0.000000000001)</f>
        <v>9.9999999999999998E-13</v>
      </c>
      <c r="F22">
        <f>VLOOKUP(A22,Soil!$B$2:$P$17,14,FALSE)</f>
        <v>0.01</v>
      </c>
      <c r="G22">
        <f>VLOOKUP(B22,LU!$B$1:$N$51,6,FALSE)</f>
        <v>0</v>
      </c>
      <c r="H22">
        <f>VLOOKUP(B22,LU!$B$1:$N$51,7,FALSE)</f>
        <v>0</v>
      </c>
      <c r="I22">
        <f>VLOOKUP(B22,LU!$B$1:$N$51,8,FALSE)</f>
        <v>0</v>
      </c>
      <c r="J22">
        <v>1.5847</v>
      </c>
      <c r="K22">
        <f>VLOOKUP(B22,LU!$B$1:$N$51,5,FALSE)</f>
        <v>0.01</v>
      </c>
      <c r="L22">
        <v>0.48887216</v>
      </c>
      <c r="M22" s="74">
        <f>SoilVeg!G22</f>
        <v>100</v>
      </c>
      <c r="N22" s="74">
        <f>SoilVeg!H22</f>
        <v>1</v>
      </c>
      <c r="O22" s="74">
        <f>VLOOKUP(A22,Soil!$B$2:$S$14,18,FALSE)</f>
        <v>2E-3</v>
      </c>
    </row>
    <row r="23" spans="1:15">
      <c r="A23" s="27" t="str">
        <f>SoilVeg!B23</f>
        <v>C</v>
      </c>
      <c r="B23" s="27" t="str">
        <f>SoilVeg!D23</f>
        <v>TPT</v>
      </c>
      <c r="C23" s="27" t="str">
        <f>SoilVeg!A23</f>
        <v>CTPT</v>
      </c>
      <c r="D23" s="74">
        <f>IF(VLOOKUP(SoilVeg!C23,LU!$A$2:$O$27,15,FALSE)=0,VLOOKUP(A23,Soil!$B$2:$R$14,8,FALSE),0.000000000001)</f>
        <v>2.7672296296296298E-6</v>
      </c>
      <c r="E23" s="74">
        <f>IF(VLOOKUP(SoilVeg!C23,LU!$A$2:$O$27,15,FALSE)=0,VLOOKUP(A23,Soil!$B$2:$R$14,10,FALSE),0.000000000001)</f>
        <v>7.3582221282058067E-5</v>
      </c>
      <c r="F23">
        <f>VLOOKUP(A23,Soil!$B$2:$P$17,14,FALSE)</f>
        <v>0.01</v>
      </c>
      <c r="G23">
        <f>VLOOKUP(B23,LU!$B$1:$N$51,6,FALSE)</f>
        <v>1.1000000000000001</v>
      </c>
      <c r="H23">
        <f>VLOOKUP(B23,LU!$B$1:$N$51,7,FALSE)</f>
        <v>0.4</v>
      </c>
      <c r="I23">
        <f>VLOOKUP(B23,LU!$B$1:$N$51,8,FALSE)</f>
        <v>7</v>
      </c>
      <c r="J23">
        <v>1.5847</v>
      </c>
      <c r="K23">
        <f>VLOOKUP(B23,LU!$B$1:$N$51,5,FALSE)</f>
        <v>0.27500000000000002</v>
      </c>
      <c r="L23">
        <v>0.48887216</v>
      </c>
      <c r="M23" s="74">
        <f>SoilVeg!G23</f>
        <v>26.5</v>
      </c>
      <c r="N23" s="74">
        <f>SoilVeg!H23</f>
        <v>0.30499999999999999</v>
      </c>
      <c r="O23" s="74">
        <f>VLOOKUP(A23,Soil!$B$2:$S$14,18,FALSE)</f>
        <v>2E-3</v>
      </c>
    </row>
    <row r="24" spans="1:15">
      <c r="A24" s="27" t="str">
        <f>SoilVeg!B24</f>
        <v>C</v>
      </c>
      <c r="B24" s="27" t="str">
        <f>SoilVeg!D24</f>
        <v>VPT</v>
      </c>
      <c r="C24" s="27" t="str">
        <f>SoilVeg!A24</f>
        <v>CVPT</v>
      </c>
      <c r="D24" s="74">
        <f>IF(VLOOKUP(SoilVeg!C24,LU!$A$2:$O$27,15,FALSE)=0,VLOOKUP(A24,Soil!$B$2:$R$14,8,FALSE),0.000000000001)</f>
        <v>9.9999999999999998E-13</v>
      </c>
      <c r="E24" s="74">
        <f>IF(VLOOKUP(SoilVeg!C24,LU!$A$2:$O$27,15,FALSE)=0,VLOOKUP(A24,Soil!$B$2:$R$14,10,FALSE),0.000000000001)</f>
        <v>9.9999999999999998E-13</v>
      </c>
      <c r="F24">
        <f>VLOOKUP(A24,Soil!$B$2:$P$17,14,FALSE)</f>
        <v>0.01</v>
      </c>
      <c r="G24">
        <f>VLOOKUP(B24,LU!$B$1:$N$51,6,FALSE)</f>
        <v>0</v>
      </c>
      <c r="H24">
        <f>VLOOKUP(B24,LU!$B$1:$N$51,7,FALSE)</f>
        <v>0</v>
      </c>
      <c r="I24">
        <f>VLOOKUP(B24,LU!$B$1:$N$51,8,FALSE)</f>
        <v>150</v>
      </c>
      <c r="J24">
        <f>VLOOKUP(A24,Soil!$B$2:$P$17,13,FALSE)</f>
        <v>1.6665000000000001</v>
      </c>
      <c r="K24">
        <f>VLOOKUP(B24,LU!$B$1:$N$51,5,FALSE)</f>
        <v>0.01</v>
      </c>
      <c r="L24">
        <f>VLOOKUP(A24,Soil!$B$2:$P$17,15,FALSE)</f>
        <v>0.63580000000000003</v>
      </c>
      <c r="M24" s="74">
        <f>SoilVeg!G24</f>
        <v>100</v>
      </c>
      <c r="N24" s="74">
        <f>SoilVeg!H24</f>
        <v>1</v>
      </c>
      <c r="O24" s="74">
        <f>VLOOKUP(A24,Soil!$B$2:$S$14,18,FALSE)</f>
        <v>2E-3</v>
      </c>
    </row>
    <row r="25" spans="1:15">
      <c r="A25" s="27" t="str">
        <f>SoilVeg!B25</f>
        <v>C</v>
      </c>
      <c r="B25" s="27" t="str">
        <f>SoilVeg!D25</f>
        <v>MOK</v>
      </c>
      <c r="C25" s="27" t="str">
        <f>SoilVeg!A25</f>
        <v>CMOK</v>
      </c>
      <c r="D25" s="74">
        <f>IF(VLOOKUP(SoilVeg!C25,LU!$A$2:$O$27,15,FALSE)=0,VLOOKUP(A25,Soil!$B$2:$R$14,8,FALSE),0.000000000001)</f>
        <v>2.7672296296296298E-6</v>
      </c>
      <c r="E25" s="74">
        <f>IF(VLOOKUP(SoilVeg!C25,LU!$A$2:$O$27,15,FALSE)=0,VLOOKUP(A25,Soil!$B$2:$R$14,10,FALSE),0.000000000001)</f>
        <v>7.3582221282058067E-5</v>
      </c>
      <c r="F25">
        <f>VLOOKUP(A25,Soil!$B$2:$P$17,14,FALSE)</f>
        <v>0.01</v>
      </c>
      <c r="G25">
        <f>VLOOKUP(B25,LU!$B$1:$N$51,6,FALSE)</f>
        <v>1.35454545455</v>
      </c>
      <c r="H25">
        <f>VLOOKUP(B25,LU!$B$1:$N$51,7,FALSE)</f>
        <v>0.62272727272999995</v>
      </c>
      <c r="I25">
        <f>VLOOKUP(B25,LU!$B$1:$N$51,8,FALSE)</f>
        <v>10</v>
      </c>
      <c r="J25">
        <f>VLOOKUP(A25,Soil!$B$2:$P$17,13,FALSE)</f>
        <v>1.6665000000000001</v>
      </c>
      <c r="K25">
        <f>VLOOKUP(B25,LU!$B$1:$N$51,5,FALSE)</f>
        <v>0.4</v>
      </c>
      <c r="L25">
        <f>VLOOKUP(A25,Soil!$B$2:$P$17,15,FALSE)</f>
        <v>0.63580000000000003</v>
      </c>
      <c r="M25" s="74">
        <f>SoilVeg!G25</f>
        <v>26.5</v>
      </c>
      <c r="N25" s="74">
        <f>SoilVeg!H25</f>
        <v>0.30499999999999999</v>
      </c>
      <c r="O25" s="74">
        <f>VLOOKUP(A25,Soil!$B$2:$S$14,18,FALSE)</f>
        <v>2E-3</v>
      </c>
    </row>
    <row r="26" spans="1:15">
      <c r="A26" s="27" t="str">
        <f>SoilVeg!B26</f>
        <v>C</v>
      </c>
      <c r="B26" s="27" t="str">
        <f>SoilVeg!D26</f>
        <v>RET</v>
      </c>
      <c r="C26" s="27" t="str">
        <f>SoilVeg!A26</f>
        <v>CRET</v>
      </c>
      <c r="D26" s="74">
        <f>IF(VLOOKUP(SoilVeg!C26,LU!$A$2:$O$27,15,FALSE)=0,VLOOKUP(A26,Soil!$B$2:$R$14,8,FALSE),0.000000000001)</f>
        <v>2.7672296296296298E-6</v>
      </c>
      <c r="E26" s="74">
        <f>IF(VLOOKUP(SoilVeg!C26,LU!$A$2:$O$27,15,FALSE)=0,VLOOKUP(A26,Soil!$B$2:$R$14,10,FALSE),0.000000000001)</f>
        <v>7.3582221282058067E-5</v>
      </c>
      <c r="F26">
        <f>VLOOKUP(A26,Soil!$B$2:$P$17,14,FALSE)</f>
        <v>0.01</v>
      </c>
      <c r="G26">
        <f>VLOOKUP(B26,LU!$B$1:$N$51,6,FALSE)</f>
        <v>1.1000000000000001</v>
      </c>
      <c r="H26">
        <f>VLOOKUP(B26,LU!$B$1:$N$51,7,FALSE)</f>
        <v>0.4</v>
      </c>
      <c r="I26">
        <f>VLOOKUP(B26,LU!$B$1:$N$51,8,FALSE)</f>
        <v>150</v>
      </c>
      <c r="J26">
        <f>VLOOKUP(A26,Soil!$B$2:$P$17,13,FALSE)</f>
        <v>1.6665000000000001</v>
      </c>
      <c r="K26">
        <f>VLOOKUP(B26,LU!$B$1:$N$51,5,FALSE)</f>
        <v>0.27500000000000002</v>
      </c>
      <c r="L26">
        <f>VLOOKUP(A26,Soil!$B$2:$P$17,15,FALSE)</f>
        <v>0.63580000000000003</v>
      </c>
      <c r="M26" s="74">
        <f>SoilVeg!G26</f>
        <v>26.5</v>
      </c>
      <c r="N26" s="74">
        <f>SoilVeg!H26</f>
        <v>0.30499999999999999</v>
      </c>
      <c r="O26" s="74">
        <f>VLOOKUP(A26,Soil!$B$2:$S$14,18,FALSE)</f>
        <v>2E-3</v>
      </c>
    </row>
    <row r="27" spans="1:15">
      <c r="A27" s="27" t="str">
        <f>SoilVeg!B27</f>
        <v>CL</v>
      </c>
      <c r="B27" s="27" t="str">
        <f>SoilVeg!D27</f>
        <v>OP</v>
      </c>
      <c r="C27" s="27" t="str">
        <f>SoilVeg!A27</f>
        <v>CLOP</v>
      </c>
      <c r="D27" s="74">
        <f>IF(VLOOKUP(SoilVeg!C27,LU!$A$2:$O$27,15,FALSE)=0,VLOOKUP(A27,Soil!$B$2:$R$14,8,FALSE),0.000000000001)</f>
        <v>2.9690972222222224E-6</v>
      </c>
      <c r="E27" s="74">
        <f>IF(VLOOKUP(SoilVeg!C27,LU!$A$2:$O$27,15,FALSE)=0,VLOOKUP(A27,Soil!$B$2:$R$14,10,FALSE),0.000000000001)</f>
        <v>3.3976287927039355E-4</v>
      </c>
      <c r="F27">
        <f>VLOOKUP(A27,Soil!$B$2:$P$17,14,FALSE)</f>
        <v>0.01</v>
      </c>
      <c r="G27">
        <f>VLOOKUP(B27,LU!$B$1:$N$51,6,FALSE)</f>
        <v>0.16</v>
      </c>
      <c r="H27">
        <f>VLOOKUP(B27,LU!$B$1:$N$51,7,FALSE)</f>
        <v>0.13</v>
      </c>
      <c r="I27">
        <f>VLOOKUP(B27,LU!$B$1:$N$51,8,FALSE)</f>
        <v>5</v>
      </c>
      <c r="J27">
        <f>VLOOKUP(A27,Soil!$B$2:$P$17,13,FALSE)</f>
        <v>1.7024999999999999</v>
      </c>
      <c r="K27">
        <f>VLOOKUP(B27,LU!$B$1:$N$51,5,FALSE)</f>
        <v>7.4999999999999997E-2</v>
      </c>
      <c r="L27">
        <f>VLOOKUP(A27,Soil!$B$2:$P$17,15,FALSE)</f>
        <v>0.6028</v>
      </c>
      <c r="M27" s="74">
        <f>SoilVeg!G27</f>
        <v>11.1</v>
      </c>
      <c r="N27" s="74">
        <f>SoilVeg!H27</f>
        <v>0.26400000000000001</v>
      </c>
      <c r="O27" s="74">
        <f>VLOOKUP(A27,Soil!$B$2:$S$14,18,FALSE)</f>
        <v>0.05</v>
      </c>
    </row>
    <row r="28" spans="1:15">
      <c r="A28" s="27" t="str">
        <f>SoilVeg!B28</f>
        <v>CL</v>
      </c>
      <c r="B28" s="27" t="str">
        <f>SoilVeg!D28</f>
        <v>OPTP</v>
      </c>
      <c r="C28" s="27" t="str">
        <f>SoilVeg!A28</f>
        <v>CLOPTP</v>
      </c>
      <c r="D28" s="74">
        <f>IF(VLOOKUP(SoilVeg!C28,LU!$A$2:$O$27,15,FALSE)=0,VLOOKUP(A28,Soil!$B$2:$R$14,8,FALSE),0.000000000001)</f>
        <v>2.9690972222222224E-6</v>
      </c>
      <c r="E28" s="74">
        <f>IF(VLOOKUP(SoilVeg!C28,LU!$A$2:$O$27,15,FALSE)=0,VLOOKUP(A28,Soil!$B$2:$R$14,10,FALSE),0.000000000001)</f>
        <v>3.3976287927039355E-4</v>
      </c>
      <c r="F28">
        <f>VLOOKUP(A28,Soil!$B$2:$P$17,14,FALSE)</f>
        <v>0.01</v>
      </c>
      <c r="G28">
        <f>VLOOKUP(B28,LU!$B$1:$N$51,6,FALSE)</f>
        <v>1.1000000000000001</v>
      </c>
      <c r="H28">
        <f>VLOOKUP(B28,LU!$B$1:$N$51,7,FALSE)</f>
        <v>0.4</v>
      </c>
      <c r="I28">
        <f>VLOOKUP(B28,LU!$B$1:$N$51,8,FALSE)</f>
        <v>7</v>
      </c>
      <c r="J28">
        <f>VLOOKUP(A28,Soil!$B$2:$P$17,13,FALSE)</f>
        <v>1.7024999999999999</v>
      </c>
      <c r="K28">
        <f>VLOOKUP(B28,LU!$B$1:$N$51,5,FALSE)</f>
        <v>0.27500000000000002</v>
      </c>
      <c r="L28">
        <f>VLOOKUP(A28,Soil!$B$2:$P$17,15,FALSE)</f>
        <v>0.6028</v>
      </c>
      <c r="M28" s="74">
        <f>SoilVeg!G28</f>
        <v>22.2</v>
      </c>
      <c r="N28" s="74">
        <f>SoilVeg!H28</f>
        <v>0.26400000000000001</v>
      </c>
      <c r="O28" s="74">
        <f>VLOOKUP(A28,Soil!$B$2:$S$14,18,FALSE)</f>
        <v>0.05</v>
      </c>
    </row>
    <row r="29" spans="1:15">
      <c r="A29" s="27" t="str">
        <f>SoilVeg!B29</f>
        <v>CL</v>
      </c>
      <c r="B29" s="27" t="str">
        <f>SoilVeg!D29</f>
        <v>OPSR</v>
      </c>
      <c r="C29" s="27" t="str">
        <f>SoilVeg!A29</f>
        <v>CLOPSR</v>
      </c>
      <c r="D29" s="74">
        <f>IF(VLOOKUP(SoilVeg!C29,LU!$A$2:$O$27,15,FALSE)=0,VLOOKUP(A29,Soil!$B$2:$R$14,8,FALSE),0.000000000001)</f>
        <v>2.9690972222222224E-6</v>
      </c>
      <c r="E29" s="74">
        <f>IF(VLOOKUP(SoilVeg!C29,LU!$A$2:$O$27,15,FALSE)=0,VLOOKUP(A29,Soil!$B$2:$R$14,10,FALSE),0.000000000001)</f>
        <v>3.3976287927039355E-4</v>
      </c>
      <c r="F29">
        <f>VLOOKUP(A29,Soil!$B$2:$P$17,14,FALSE)</f>
        <v>0.01</v>
      </c>
      <c r="G29">
        <f>VLOOKUP(B29,LU!$B$1:$N$51,6,FALSE)</f>
        <v>0.26</v>
      </c>
      <c r="H29">
        <f>VLOOKUP(B29,LU!$B$1:$N$51,7,FALSE)</f>
        <v>0.25</v>
      </c>
      <c r="I29">
        <f>VLOOKUP(B29,LU!$B$1:$N$51,8,FALSE)</f>
        <v>4</v>
      </c>
      <c r="J29">
        <v>1.5847</v>
      </c>
      <c r="K29">
        <f>VLOOKUP(B29,LU!$B$1:$N$51,5,FALSE)</f>
        <v>0.06</v>
      </c>
      <c r="L29">
        <v>0.48887216</v>
      </c>
      <c r="M29" s="74">
        <f>SoilVeg!G29</f>
        <v>8.879999999999999</v>
      </c>
      <c r="N29" s="74">
        <f>SoilVeg!H29</f>
        <v>0.26400000000000001</v>
      </c>
      <c r="O29" s="74">
        <f>VLOOKUP(A29,Soil!$B$2:$S$14,18,FALSE)</f>
        <v>0.05</v>
      </c>
    </row>
    <row r="30" spans="1:15">
      <c r="A30" s="27" t="str">
        <f>SoilVeg!B30</f>
        <v>CL</v>
      </c>
      <c r="B30" s="27" t="str">
        <f>SoilVeg!D30</f>
        <v>OPUR</v>
      </c>
      <c r="C30" s="27" t="str">
        <f>SoilVeg!A30</f>
        <v>CLOPUR</v>
      </c>
      <c r="D30" s="74">
        <f>IF(VLOOKUP(SoilVeg!C30,LU!$A$2:$O$27,15,FALSE)=0,VLOOKUP(A30,Soil!$B$2:$R$14,8,FALSE),0.000000000001)</f>
        <v>2.9690972222222224E-6</v>
      </c>
      <c r="E30" s="74">
        <f>IF(VLOOKUP(SoilVeg!C30,LU!$A$2:$O$27,15,FALSE)=0,VLOOKUP(A30,Soil!$B$2:$R$14,10,FALSE),0.000000000001)</f>
        <v>3.3976287927039355E-4</v>
      </c>
      <c r="F30">
        <f>VLOOKUP(A30,Soil!$B$2:$P$17,14,FALSE)</f>
        <v>0.01</v>
      </c>
      <c r="G30">
        <f>VLOOKUP(B30,LU!$B$1:$N$51,6,FALSE)</f>
        <v>0.4</v>
      </c>
      <c r="H30">
        <f>VLOOKUP(B30,LU!$B$1:$N$51,7,FALSE)</f>
        <v>0.3</v>
      </c>
      <c r="I30">
        <f>VLOOKUP(B30,LU!$B$1:$N$51,8,FALSE)</f>
        <v>6</v>
      </c>
      <c r="J30">
        <v>1.5847</v>
      </c>
      <c r="K30">
        <f>VLOOKUP(B30,LU!$B$1:$N$51,5,FALSE)</f>
        <v>0.1</v>
      </c>
      <c r="L30">
        <v>0.48887216</v>
      </c>
      <c r="M30" s="74">
        <f>SoilVeg!G30</f>
        <v>11.1</v>
      </c>
      <c r="N30" s="74">
        <f>SoilVeg!H30</f>
        <v>0.26400000000000001</v>
      </c>
      <c r="O30" s="74">
        <f>VLOOKUP(A30,Soil!$B$2:$S$14,18,FALSE)</f>
        <v>0.05</v>
      </c>
    </row>
    <row r="31" spans="1:15">
      <c r="A31" s="27" t="str">
        <f>SoilVeg!B31</f>
        <v>CL</v>
      </c>
      <c r="B31" s="27" t="str">
        <f>SoilVeg!D31</f>
        <v>OPU</v>
      </c>
      <c r="C31" s="27" t="str">
        <f>SoilVeg!A31</f>
        <v>CLOPU</v>
      </c>
      <c r="D31" s="74">
        <f>IF(VLOOKUP(SoilVeg!C31,LU!$A$2:$O$27,15,FALSE)=0,VLOOKUP(A31,Soil!$B$2:$R$14,8,FALSE),0.000000000001)</f>
        <v>2.9690972222222224E-6</v>
      </c>
      <c r="E31" s="74">
        <f>IF(VLOOKUP(SoilVeg!C31,LU!$A$2:$O$27,15,FALSE)=0,VLOOKUP(A31,Soil!$B$2:$R$14,10,FALSE),0.000000000001)</f>
        <v>3.3976287927039355E-4</v>
      </c>
      <c r="F31">
        <f>VLOOKUP(A31,Soil!$B$2:$P$17,14,FALSE)</f>
        <v>0.01</v>
      </c>
      <c r="G31">
        <f>VLOOKUP(B31,LU!$B$1:$N$51,6,FALSE)</f>
        <v>0</v>
      </c>
      <c r="H31">
        <f>VLOOKUP(B31,LU!$B$1:$N$51,7,FALSE)</f>
        <v>0</v>
      </c>
      <c r="I31">
        <f>VLOOKUP(B31,LU!$B$1:$N$51,8,FALSE)</f>
        <v>3.5</v>
      </c>
      <c r="J31">
        <f>VLOOKUP(A31,Soil!$B$2:$P$17,13,FALSE)</f>
        <v>1.7024999999999999</v>
      </c>
      <c r="K31">
        <f>VLOOKUP(B31,LU!$B$1:$N$51,5,FALSE)</f>
        <v>0.03</v>
      </c>
      <c r="L31">
        <f>VLOOKUP(A31,Soil!$B$2:$P$17,15,FALSE)</f>
        <v>0.6028</v>
      </c>
      <c r="M31" s="74">
        <f>SoilVeg!G31</f>
        <v>7.3999999999999995</v>
      </c>
      <c r="N31" s="74">
        <f>SoilVeg!H31</f>
        <v>0.26400000000000001</v>
      </c>
      <c r="O31" s="74">
        <f>VLOOKUP(A31,Soil!$B$2:$S$14,18,FALSE)</f>
        <v>0.05</v>
      </c>
    </row>
    <row r="32" spans="1:15">
      <c r="A32" s="27" t="str">
        <f>SoilVeg!B32</f>
        <v>CL</v>
      </c>
      <c r="B32" s="27" t="str">
        <f>SoilVeg!D32</f>
        <v>TP</v>
      </c>
      <c r="C32" s="27" t="str">
        <f>SoilVeg!A32</f>
        <v>CLTP</v>
      </c>
      <c r="D32" s="74">
        <f>IF(VLOOKUP(SoilVeg!C32,LU!$A$2:$O$27,15,FALSE)=0,VLOOKUP(A32,Soil!$B$2:$R$14,8,FALSE),0.000000000001)</f>
        <v>2.9690972222222224E-6</v>
      </c>
      <c r="E32" s="74">
        <f>IF(VLOOKUP(SoilVeg!C32,LU!$A$2:$O$27,15,FALSE)=0,VLOOKUP(A32,Soil!$B$2:$R$14,10,FALSE),0.000000000001)</f>
        <v>3.3976287927039355E-4</v>
      </c>
      <c r="F32">
        <f>VLOOKUP(A32,Soil!$B$2:$P$17,14,FALSE)</f>
        <v>0.01</v>
      </c>
      <c r="G32">
        <f>VLOOKUP(B32,LU!$B$1:$N$51,6,FALSE)</f>
        <v>1.1000000000000001</v>
      </c>
      <c r="H32">
        <f>VLOOKUP(B32,LU!$B$1:$N$51,7,FALSE)</f>
        <v>0.4</v>
      </c>
      <c r="I32">
        <f>VLOOKUP(B32,LU!$B$1:$N$51,8,FALSE)</f>
        <v>7</v>
      </c>
      <c r="J32">
        <f>VLOOKUP(A32,Soil!$B$2:$P$17,13,FALSE)</f>
        <v>1.7024999999999999</v>
      </c>
      <c r="K32">
        <f>VLOOKUP(B32,LU!$B$1:$N$51,5,FALSE)</f>
        <v>0.27500000000000002</v>
      </c>
      <c r="L32">
        <f>VLOOKUP(A32,Soil!$B$2:$P$17,15,FALSE)</f>
        <v>0.6028</v>
      </c>
      <c r="M32" s="74">
        <f>SoilVeg!G32</f>
        <v>22.2</v>
      </c>
      <c r="N32" s="74">
        <f>SoilVeg!H32</f>
        <v>0.26400000000000001</v>
      </c>
      <c r="O32" s="74">
        <f>VLOOKUP(A32,Soil!$B$2:$S$14,18,FALSE)</f>
        <v>0.05</v>
      </c>
    </row>
    <row r="33" spans="1:15">
      <c r="A33" s="27" t="str">
        <f>SoilVeg!B33</f>
        <v>CL</v>
      </c>
      <c r="B33" s="27" t="str">
        <f>SoilVeg!D33</f>
        <v>LP</v>
      </c>
      <c r="C33" s="27" t="str">
        <f>SoilVeg!A33</f>
        <v>CLLP</v>
      </c>
      <c r="D33" s="74">
        <f>IF(VLOOKUP(SoilVeg!C33,LU!$A$2:$O$27,15,FALSE)=0,VLOOKUP(A33,Soil!$B$2:$R$14,8,FALSE),0.000000000001)</f>
        <v>2.9690972222222224E-6</v>
      </c>
      <c r="E33" s="74">
        <f>IF(VLOOKUP(SoilVeg!C33,LU!$A$2:$O$27,15,FALSE)=0,VLOOKUP(A33,Soil!$B$2:$R$14,10,FALSE),0.000000000001)</f>
        <v>3.3976287927039355E-4</v>
      </c>
      <c r="F33">
        <f>VLOOKUP(A33,Soil!$B$2:$P$17,14,FALSE)</f>
        <v>0.01</v>
      </c>
      <c r="G33">
        <f>VLOOKUP(B33,LU!$B$1:$N$51,6,FALSE)</f>
        <v>3</v>
      </c>
      <c r="H33">
        <f>VLOOKUP(B33,LU!$B$1:$N$51,7,FALSE)</f>
        <v>0.62272727272999995</v>
      </c>
      <c r="I33">
        <f>VLOOKUP(B33,LU!$B$1:$N$51,8,FALSE)</f>
        <v>9.4545454545500007</v>
      </c>
      <c r="J33">
        <f>VLOOKUP(A33,Soil!$B$2:$P$17,13,FALSE)</f>
        <v>1.7024999999999999</v>
      </c>
      <c r="K33">
        <f>VLOOKUP(B33,LU!$B$1:$N$51,5,FALSE)</f>
        <v>0.4</v>
      </c>
      <c r="L33">
        <f>VLOOKUP(A33,Soil!$B$2:$P$17,15,FALSE)</f>
        <v>0.6028</v>
      </c>
      <c r="M33" s="74">
        <f>SoilVeg!G33</f>
        <v>22.2</v>
      </c>
      <c r="N33" s="74">
        <f>SoilVeg!H33</f>
        <v>0.26400000000000001</v>
      </c>
      <c r="O33" s="74">
        <f>VLOOKUP(A33,Soil!$B$2:$S$14,18,FALSE)</f>
        <v>0.05</v>
      </c>
    </row>
    <row r="34" spans="1:15">
      <c r="A34" s="27" t="str">
        <f>SoilVeg!B34</f>
        <v>CL</v>
      </c>
      <c r="B34" s="27" t="str">
        <f>SoilVeg!D34</f>
        <v>LPL</v>
      </c>
      <c r="C34" s="27" t="str">
        <f>SoilVeg!A34</f>
        <v>CLLPL</v>
      </c>
      <c r="D34" s="74">
        <f>IF(VLOOKUP(SoilVeg!C34,LU!$A$2:$O$27,15,FALSE)=0,VLOOKUP(A34,Soil!$B$2:$R$14,8,FALSE),0.000000000001)</f>
        <v>2.9690972222222224E-6</v>
      </c>
      <c r="E34" s="74">
        <f>IF(VLOOKUP(SoilVeg!C34,LU!$A$2:$O$27,15,FALSE)=0,VLOOKUP(A34,Soil!$B$2:$R$14,10,FALSE),0.000000000001)</f>
        <v>3.3976287927039355E-4</v>
      </c>
      <c r="F34">
        <f>VLOOKUP(A34,Soil!$B$2:$P$17,14,FALSE)</f>
        <v>0.01</v>
      </c>
      <c r="G34">
        <f>VLOOKUP(B34,LU!$B$1:$N$51,6,FALSE)</f>
        <v>4</v>
      </c>
      <c r="H34">
        <f>VLOOKUP(B34,LU!$B$1:$N$51,7,FALSE)</f>
        <v>0.62272727272999995</v>
      </c>
      <c r="I34">
        <f>VLOOKUP(B34,LU!$B$1:$N$51,8,FALSE)</f>
        <v>10.5</v>
      </c>
      <c r="J34">
        <f>VLOOKUP(A34,Soil!$B$2:$P$17,13,FALSE)</f>
        <v>1.7024999999999999</v>
      </c>
      <c r="K34">
        <f>VLOOKUP(B34,LU!$B$1:$N$51,5,FALSE)</f>
        <v>0.6</v>
      </c>
      <c r="L34">
        <f>VLOOKUP(A34,Soil!$B$2:$P$17,15,FALSE)</f>
        <v>0.6028</v>
      </c>
      <c r="M34" s="74">
        <f>SoilVeg!G34</f>
        <v>22.2</v>
      </c>
      <c r="N34" s="74">
        <f>SoilVeg!H34</f>
        <v>0.26400000000000001</v>
      </c>
      <c r="O34" s="74">
        <f>VLOOKUP(A34,Soil!$B$2:$S$14,18,FALSE)</f>
        <v>0.05</v>
      </c>
    </row>
    <row r="35" spans="1:15">
      <c r="A35" s="27" t="str">
        <f>SoilVeg!B35</f>
        <v>CL</v>
      </c>
      <c r="B35" s="27" t="str">
        <f>SoilVeg!D35</f>
        <v>LPJ</v>
      </c>
      <c r="C35" s="27" t="str">
        <f>SoilVeg!A35</f>
        <v>CLLPJ</v>
      </c>
      <c r="D35" s="74">
        <f>IF(VLOOKUP(SoilVeg!C35,LU!$A$2:$O$27,15,FALSE)=0,VLOOKUP(A35,Soil!$B$2:$R$14,8,FALSE),0.000000000001)</f>
        <v>2.9690972222222224E-6</v>
      </c>
      <c r="E35" s="74">
        <f>IF(VLOOKUP(SoilVeg!C35,LU!$A$2:$O$27,15,FALSE)=0,VLOOKUP(A35,Soil!$B$2:$R$14,10,FALSE),0.000000000001)</f>
        <v>3.3976287927039355E-4</v>
      </c>
      <c r="F35">
        <f>VLOOKUP(A35,Soil!$B$2:$P$17,14,FALSE)</f>
        <v>0.01</v>
      </c>
      <c r="G35">
        <f>VLOOKUP(B35,LU!$B$1:$N$51,6,FALSE)</f>
        <v>3</v>
      </c>
      <c r="H35">
        <f>VLOOKUP(B35,LU!$B$1:$N$51,7,FALSE)</f>
        <v>0.62272727272999995</v>
      </c>
      <c r="I35">
        <f>VLOOKUP(B35,LU!$B$1:$N$51,8,FALSE)</f>
        <v>6.5</v>
      </c>
      <c r="J35">
        <f>VLOOKUP(A35,Soil!$B$2:$P$17,13,FALSE)</f>
        <v>1.7024999999999999</v>
      </c>
      <c r="K35">
        <f>VLOOKUP(B35,LU!$B$1:$N$51,5,FALSE)</f>
        <v>0.35</v>
      </c>
      <c r="L35">
        <f>VLOOKUP(A35,Soil!$B$2:$P$17,15,FALSE)</f>
        <v>0.6028</v>
      </c>
      <c r="M35" s="74">
        <f>SoilVeg!G35</f>
        <v>22.2</v>
      </c>
      <c r="N35" s="74">
        <f>SoilVeg!H35</f>
        <v>0.26400000000000001</v>
      </c>
      <c r="O35" s="74">
        <f>VLOOKUP(A35,Soil!$B$2:$S$14,18,FALSE)</f>
        <v>0.05</v>
      </c>
    </row>
    <row r="36" spans="1:15">
      <c r="A36" s="27" t="str">
        <f>SoilVeg!B36</f>
        <v>CL</v>
      </c>
      <c r="B36" s="27" t="str">
        <f>SoilVeg!D36</f>
        <v>LPS</v>
      </c>
      <c r="C36" s="27" t="str">
        <f>SoilVeg!A36</f>
        <v>CLLPS</v>
      </c>
      <c r="D36" s="74">
        <f>IF(VLOOKUP(SoilVeg!C36,LU!$A$2:$O$27,15,FALSE)=0,VLOOKUP(A36,Soil!$B$2:$R$14,8,FALSE),0.000000000001)</f>
        <v>2.9690972222222224E-6</v>
      </c>
      <c r="E36" s="74">
        <f>IF(VLOOKUP(SoilVeg!C36,LU!$A$2:$O$27,15,FALSE)=0,VLOOKUP(A36,Soil!$B$2:$R$14,10,FALSE),0.000000000001)</f>
        <v>3.3976287927039355E-4</v>
      </c>
      <c r="F36">
        <f>VLOOKUP(A36,Soil!$B$2:$P$17,14,FALSE)</f>
        <v>0.01</v>
      </c>
      <c r="G36">
        <f>VLOOKUP(B36,LU!$B$1:$N$51,6,FALSE)</f>
        <v>4.5</v>
      </c>
      <c r="H36">
        <f>VLOOKUP(B36,LU!$B$1:$N$51,7,FALSE)</f>
        <v>0.8</v>
      </c>
      <c r="I36">
        <f>VLOOKUP(B36,LU!$B$1:$N$51,8,FALSE)</f>
        <v>15</v>
      </c>
      <c r="J36">
        <v>1.5847</v>
      </c>
      <c r="K36">
        <f>VLOOKUP(B36,LU!$B$1:$N$51,5,FALSE)</f>
        <v>0.8</v>
      </c>
      <c r="L36">
        <v>0.48887216</v>
      </c>
      <c r="M36" s="74">
        <f>SoilVeg!G36</f>
        <v>22.2</v>
      </c>
      <c r="N36" s="74">
        <f>SoilVeg!H36</f>
        <v>0.26400000000000001</v>
      </c>
      <c r="O36" s="74">
        <f>VLOOKUP(A36,Soil!$B$2:$S$14,18,FALSE)</f>
        <v>0.05</v>
      </c>
    </row>
    <row r="37" spans="1:15">
      <c r="A37" s="27" t="str">
        <f>SoilVeg!B37</f>
        <v>CL</v>
      </c>
      <c r="B37" s="27" t="str">
        <f>SoilVeg!D37</f>
        <v>LPK</v>
      </c>
      <c r="C37" s="27" t="str">
        <f>SoilVeg!A37</f>
        <v>CLLPK</v>
      </c>
      <c r="D37" s="74">
        <f>IF(VLOOKUP(SoilVeg!C37,LU!$A$2:$O$27,15,FALSE)=0,VLOOKUP(A37,Soil!$B$2:$R$14,8,FALSE),0.000000000001)</f>
        <v>2.9690972222222224E-6</v>
      </c>
      <c r="E37" s="74">
        <f>IF(VLOOKUP(SoilVeg!C37,LU!$A$2:$O$27,15,FALSE)=0,VLOOKUP(A37,Soil!$B$2:$R$14,10,FALSE),0.000000000001)</f>
        <v>3.3976287927039355E-4</v>
      </c>
      <c r="F37">
        <f>VLOOKUP(A37,Soil!$B$2:$P$17,14,FALSE)</f>
        <v>0.01</v>
      </c>
      <c r="G37">
        <f>VLOOKUP(B37,LU!$B$1:$N$51,6,FALSE)</f>
        <v>3</v>
      </c>
      <c r="H37">
        <f>VLOOKUP(B37,LU!$B$1:$N$51,7,FALSE)</f>
        <v>0.6</v>
      </c>
      <c r="I37">
        <f>VLOOKUP(B37,LU!$B$1:$N$51,8,FALSE)</f>
        <v>15</v>
      </c>
      <c r="J37">
        <v>1.5847</v>
      </c>
      <c r="K37">
        <f>VLOOKUP(B37,LU!$B$1:$N$51,5,FALSE)</f>
        <v>0.8</v>
      </c>
      <c r="L37">
        <v>0.48887216</v>
      </c>
      <c r="M37" s="74">
        <f>SoilVeg!G37</f>
        <v>22.2</v>
      </c>
      <c r="N37" s="74">
        <f>SoilVeg!H37</f>
        <v>0.26400000000000001</v>
      </c>
      <c r="O37" s="74">
        <f>VLOOKUP(A37,Soil!$B$2:$S$14,18,FALSE)</f>
        <v>0.05</v>
      </c>
    </row>
    <row r="38" spans="1:15">
      <c r="A38" s="27" t="str">
        <f>SoilVeg!B38</f>
        <v>CL</v>
      </c>
      <c r="B38" s="27" t="str">
        <f>SoilVeg!D38</f>
        <v>AZP</v>
      </c>
      <c r="C38" s="27" t="str">
        <f>SoilVeg!A38</f>
        <v>CLAZP</v>
      </c>
      <c r="D38" s="74">
        <f>IF(VLOOKUP(SoilVeg!C38,LU!$A$2:$O$27,15,FALSE)=0,VLOOKUP(A38,Soil!$B$2:$R$14,8,FALSE),0.000000000001)</f>
        <v>9.9999999999999998E-13</v>
      </c>
      <c r="E38" s="74">
        <f>IF(VLOOKUP(SoilVeg!C38,LU!$A$2:$O$27,15,FALSE)=0,VLOOKUP(A38,Soil!$B$2:$R$14,10,FALSE),0.000000000001)</f>
        <v>9.9999999999999998E-13</v>
      </c>
      <c r="F38">
        <f>VLOOKUP(A38,Soil!$B$2:$P$17,14,FALSE)</f>
        <v>0.01</v>
      </c>
      <c r="G38">
        <f>VLOOKUP(B38,LU!$B$1:$N$51,6,FALSE)</f>
        <v>0</v>
      </c>
      <c r="H38">
        <f>VLOOKUP(B38,LU!$B$1:$N$51,7,FALSE)</f>
        <v>0</v>
      </c>
      <c r="I38">
        <f>VLOOKUP(B38,LU!$B$1:$N$51,8,FALSE)</f>
        <v>2.5</v>
      </c>
      <c r="J38">
        <f>VLOOKUP(A38,Soil!$B$2:$P$17,13,FALSE)</f>
        <v>1.7024999999999999</v>
      </c>
      <c r="K38">
        <f>VLOOKUP(B38,LU!$B$1:$N$51,5,FALSE)</f>
        <v>0.05</v>
      </c>
      <c r="L38">
        <f>VLOOKUP(A38,Soil!$B$2:$P$17,15,FALSE)</f>
        <v>0.6028</v>
      </c>
      <c r="M38" s="74">
        <f>SoilVeg!G38</f>
        <v>100</v>
      </c>
      <c r="N38" s="74">
        <f>SoilVeg!H38</f>
        <v>1</v>
      </c>
      <c r="O38" s="74">
        <f>VLOOKUP(A38,Soil!$B$2:$S$14,18,FALSE)</f>
        <v>0.05</v>
      </c>
    </row>
    <row r="39" spans="1:15">
      <c r="A39" s="27" t="str">
        <f>SoilVeg!B39</f>
        <v>CL</v>
      </c>
      <c r="B39" s="27" t="str">
        <f>SoilVeg!D39</f>
        <v>AZPN</v>
      </c>
      <c r="C39" s="27" t="str">
        <f>SoilVeg!A39</f>
        <v>CLAZPN</v>
      </c>
      <c r="D39" s="74">
        <f>IF(VLOOKUP(SoilVeg!C39,LU!$A$2:$O$27,15,FALSE)=0,VLOOKUP(A39,Soil!$B$2:$R$14,8,FALSE),0.000000000001)</f>
        <v>9.9999999999999998E-13</v>
      </c>
      <c r="E39" s="74">
        <f>IF(VLOOKUP(SoilVeg!C39,LU!$A$2:$O$27,15,FALSE)=0,VLOOKUP(A39,Soil!$B$2:$R$14,10,FALSE),0.000000000001)</f>
        <v>9.9999999999999998E-13</v>
      </c>
      <c r="F39">
        <f>VLOOKUP(A39,Soil!$B$2:$P$17,14,FALSE)</f>
        <v>0.01</v>
      </c>
      <c r="G39">
        <f>VLOOKUP(B39,LU!$B$1:$N$51,6,FALSE)</f>
        <v>0</v>
      </c>
      <c r="H39">
        <f>VLOOKUP(B39,LU!$B$1:$N$51,7,FALSE)</f>
        <v>0</v>
      </c>
      <c r="I39">
        <f>VLOOKUP(B39,LU!$B$1:$N$51,8,FALSE)</f>
        <v>0</v>
      </c>
      <c r="J39">
        <f>VLOOKUP(A39,Soil!$B$2:$P$17,13,FALSE)</f>
        <v>1.7024999999999999</v>
      </c>
      <c r="K39">
        <f>VLOOKUP(B39,LU!$B$1:$N$51,5,FALSE)</f>
        <v>0.01</v>
      </c>
      <c r="L39">
        <f>VLOOKUP(A39,Soil!$B$2:$P$17,15,FALSE)</f>
        <v>0.6028</v>
      </c>
      <c r="M39" s="74">
        <f>SoilVeg!G39</f>
        <v>100</v>
      </c>
      <c r="N39" s="74">
        <f>SoilVeg!H39</f>
        <v>1</v>
      </c>
      <c r="O39" s="74">
        <f>VLOOKUP(A39,Soil!$B$2:$S$14,18,FALSE)</f>
        <v>0.05</v>
      </c>
    </row>
    <row r="40" spans="1:15">
      <c r="A40" s="27" t="str">
        <f>SoilVeg!B40</f>
        <v>CL</v>
      </c>
      <c r="B40" s="27" t="str">
        <f>SoilVeg!D40</f>
        <v>AZPPL</v>
      </c>
      <c r="C40" s="27" t="str">
        <f>SoilVeg!A40</f>
        <v>CLAZPPL</v>
      </c>
      <c r="D40" s="74">
        <f>IF(VLOOKUP(SoilVeg!C40,LU!$A$2:$O$27,15,FALSE)=0,VLOOKUP(A40,Soil!$B$2:$R$14,8,FALSE),0.000000000001)</f>
        <v>2.9690972222222224E-6</v>
      </c>
      <c r="E40" s="74">
        <f>IF(VLOOKUP(SoilVeg!C40,LU!$A$2:$O$27,15,FALSE)=0,VLOOKUP(A40,Soil!$B$2:$R$14,10,FALSE),0.000000000001)</f>
        <v>3.3976287927039355E-4</v>
      </c>
      <c r="F40">
        <f>VLOOKUP(A40,Soil!$B$2:$P$17,14,FALSE)</f>
        <v>0.01</v>
      </c>
      <c r="G40">
        <f>VLOOKUP(B40,LU!$B$1:$N$51,6,FALSE)</f>
        <v>0</v>
      </c>
      <c r="H40">
        <f>VLOOKUP(B40,LU!$B$1:$N$51,7,FALSE)</f>
        <v>0</v>
      </c>
      <c r="I40">
        <f>VLOOKUP(B40,LU!$B$1:$N$51,8,FALSE)</f>
        <v>2.5</v>
      </c>
      <c r="J40">
        <f>VLOOKUP(A40,Soil!$B$2:$P$17,13,FALSE)</f>
        <v>1.7024999999999999</v>
      </c>
      <c r="K40">
        <f>VLOOKUP(B40,LU!$B$1:$N$51,5,FALSE)</f>
        <v>0.02</v>
      </c>
      <c r="L40">
        <f>VLOOKUP(A40,Soil!$B$2:$P$17,15,FALSE)</f>
        <v>0.6028</v>
      </c>
      <c r="M40" s="74">
        <f>SoilVeg!G40</f>
        <v>0.222</v>
      </c>
      <c r="N40" s="74">
        <f>SoilVeg!H40</f>
        <v>0.26400000000000001</v>
      </c>
      <c r="O40" s="74">
        <f>VLOOKUP(A40,Soil!$B$2:$S$14,18,FALSE)</f>
        <v>0.05</v>
      </c>
    </row>
    <row r="41" spans="1:15">
      <c r="A41" s="27" t="str">
        <f>SoilVeg!B41</f>
        <v>CL</v>
      </c>
      <c r="B41" s="27" t="str">
        <f>SoilVeg!D41</f>
        <v>AZPP</v>
      </c>
      <c r="C41" s="27" t="str">
        <f>SoilVeg!A41</f>
        <v>CLAZPP</v>
      </c>
      <c r="D41" s="74">
        <f>IF(VLOOKUP(SoilVeg!C41,LU!$A$2:$O$27,15,FALSE)=0,VLOOKUP(A41,Soil!$B$2:$R$14,8,FALSE),0.000000000001)</f>
        <v>2.9690972222222224E-6</v>
      </c>
      <c r="E41" s="74">
        <f>IF(VLOOKUP(SoilVeg!C41,LU!$A$2:$O$27,15,FALSE)=0,VLOOKUP(A41,Soil!$B$2:$R$14,10,FALSE),0.000000000001)</f>
        <v>3.3976287927039355E-4</v>
      </c>
      <c r="F41">
        <f>VLOOKUP(A41,Soil!$B$2:$P$17,14,FALSE)</f>
        <v>0.01</v>
      </c>
      <c r="G41">
        <f>VLOOKUP(B41,LU!$B$1:$N$51,6,FALSE)</f>
        <v>0</v>
      </c>
      <c r="H41">
        <f>VLOOKUP(B41,LU!$B$1:$N$51,7,FALSE)</f>
        <v>0</v>
      </c>
      <c r="I41">
        <f>VLOOKUP(B41,LU!$B$1:$N$51,8,FALSE)</f>
        <v>7</v>
      </c>
      <c r="J41">
        <f>VLOOKUP(A41,Soil!$B$2:$P$17,13,FALSE)</f>
        <v>1.7024999999999999</v>
      </c>
      <c r="K41">
        <f>VLOOKUP(B41,LU!$B$1:$N$51,5,FALSE)</f>
        <v>0.1</v>
      </c>
      <c r="L41">
        <f>VLOOKUP(A41,Soil!$B$2:$P$17,15,FALSE)</f>
        <v>0.6028</v>
      </c>
      <c r="M41" s="74">
        <f>SoilVeg!G41</f>
        <v>22.2</v>
      </c>
      <c r="N41" s="74">
        <f>SoilVeg!H41</f>
        <v>0.26400000000000001</v>
      </c>
      <c r="O41" s="74">
        <f>VLOOKUP(A41,Soil!$B$2:$S$14,18,FALSE)</f>
        <v>0.05</v>
      </c>
    </row>
    <row r="42" spans="1:15">
      <c r="A42" s="27" t="str">
        <f>SoilVeg!B42</f>
        <v>CL</v>
      </c>
      <c r="B42" s="27" t="str">
        <f>SoilVeg!D42</f>
        <v>ETK</v>
      </c>
      <c r="C42" s="27" t="str">
        <f>SoilVeg!A42</f>
        <v>CLETK</v>
      </c>
      <c r="D42" s="74">
        <f>IF(VLOOKUP(SoilVeg!C42,LU!$A$2:$O$27,15,FALSE)=0,VLOOKUP(A42,Soil!$B$2:$R$14,8,FALSE),0.000000000001)</f>
        <v>2.9690972222222224E-6</v>
      </c>
      <c r="E42" s="74">
        <f>IF(VLOOKUP(SoilVeg!C42,LU!$A$2:$O$27,15,FALSE)=0,VLOOKUP(A42,Soil!$B$2:$R$14,10,FALSE),0.000000000001)</f>
        <v>3.3976287927039355E-4</v>
      </c>
      <c r="F42">
        <f>VLOOKUP(A42,Soil!$B$2:$P$17,14,FALSE)</f>
        <v>0.01</v>
      </c>
      <c r="G42">
        <f>VLOOKUP(B42,LU!$B$1:$N$51,6,FALSE)</f>
        <v>1.4</v>
      </c>
      <c r="H42">
        <f>VLOOKUP(B42,LU!$B$1:$N$51,7,FALSE)</f>
        <v>0.65</v>
      </c>
      <c r="I42">
        <f>VLOOKUP(B42,LU!$B$1:$N$51,8,FALSE)</f>
        <v>8</v>
      </c>
      <c r="J42">
        <f>VLOOKUP(A42,Soil!$B$2:$P$17,13,FALSE)</f>
        <v>1.7024999999999999</v>
      </c>
      <c r="K42">
        <f>VLOOKUP(B42,LU!$B$1:$N$51,5,FALSE)</f>
        <v>0.35</v>
      </c>
      <c r="L42">
        <f>VLOOKUP(A42,Soil!$B$2:$P$17,15,FALSE)</f>
        <v>0.6028</v>
      </c>
      <c r="M42" s="74">
        <f>SoilVeg!G42</f>
        <v>22.2</v>
      </c>
      <c r="N42" s="74">
        <f>SoilVeg!H42</f>
        <v>0.26400000000000001</v>
      </c>
      <c r="O42" s="74">
        <f>VLOOKUP(A42,Soil!$B$2:$S$14,18,FALSE)</f>
        <v>0.05</v>
      </c>
    </row>
    <row r="43" spans="1:15">
      <c r="A43" s="27" t="str">
        <f>SoilVeg!B43</f>
        <v>CL</v>
      </c>
      <c r="B43" s="27" t="str">
        <f>SoilVeg!D43</f>
        <v>ETK1</v>
      </c>
      <c r="C43" s="27" t="str">
        <f>SoilVeg!A43</f>
        <v>CLETK1</v>
      </c>
      <c r="D43" s="74">
        <f>IF(VLOOKUP(SoilVeg!C43,LU!$A$2:$O$27,15,FALSE)=0,VLOOKUP(A43,Soil!$B$2:$R$14,8,FALSE),0.000000000001)</f>
        <v>2.9690972222222224E-6</v>
      </c>
      <c r="E43" s="74">
        <f>IF(VLOOKUP(SoilVeg!C43,LU!$A$2:$O$27,15,FALSE)=0,VLOOKUP(A43,Soil!$B$2:$R$14,10,FALSE),0.000000000001)</f>
        <v>3.3976287927039355E-4</v>
      </c>
      <c r="F43">
        <f>VLOOKUP(A43,Soil!$B$2:$P$17,14,FALSE)</f>
        <v>0.01</v>
      </c>
      <c r="G43">
        <f>VLOOKUP(B43,LU!$B$1:$N$51,6,FALSE)</f>
        <v>1</v>
      </c>
      <c r="H43">
        <f>VLOOKUP(B43,LU!$B$1:$N$51,7,FALSE)</f>
        <v>0.4</v>
      </c>
      <c r="I43">
        <f>VLOOKUP(B43,LU!$B$1:$N$51,8,FALSE)</f>
        <v>5</v>
      </c>
      <c r="J43">
        <v>1.5847</v>
      </c>
      <c r="K43">
        <f>VLOOKUP(B43,LU!$B$1:$N$51,5,FALSE)</f>
        <v>0.15</v>
      </c>
      <c r="L43">
        <v>0.48887216</v>
      </c>
      <c r="M43" s="74">
        <f>SoilVeg!G43</f>
        <v>22.2</v>
      </c>
      <c r="N43" s="74">
        <f>SoilVeg!H43</f>
        <v>0.26400000000000001</v>
      </c>
      <c r="O43" s="74">
        <f>VLOOKUP(A43,Soil!$B$2:$S$14,18,FALSE)</f>
        <v>0.05</v>
      </c>
    </row>
    <row r="44" spans="1:15">
      <c r="A44" s="27" t="str">
        <f>SoilVeg!B44</f>
        <v>CL</v>
      </c>
      <c r="B44" s="27" t="str">
        <f>SoilVeg!D44</f>
        <v>ETK2</v>
      </c>
      <c r="C44" s="27" t="str">
        <f>SoilVeg!A44</f>
        <v>CLETK2</v>
      </c>
      <c r="D44" s="74">
        <f>IF(VLOOKUP(SoilVeg!C44,LU!$A$2:$O$27,15,FALSE)=0,VLOOKUP(A44,Soil!$B$2:$R$14,8,FALSE),0.000000000001)</f>
        <v>2.9690972222222224E-6</v>
      </c>
      <c r="E44" s="74">
        <f>IF(VLOOKUP(SoilVeg!C44,LU!$A$2:$O$27,15,FALSE)=0,VLOOKUP(A44,Soil!$B$2:$R$14,10,FALSE),0.000000000001)</f>
        <v>3.3976287927039355E-4</v>
      </c>
      <c r="F44">
        <f>VLOOKUP(A44,Soil!$B$2:$P$17,14,FALSE)</f>
        <v>0.01</v>
      </c>
      <c r="G44">
        <f>VLOOKUP(B44,LU!$B$1:$N$51,6,FALSE)</f>
        <v>1.1000000000000001</v>
      </c>
      <c r="H44">
        <f>VLOOKUP(B44,LU!$B$1:$N$51,7,FALSE)</f>
        <v>0.4</v>
      </c>
      <c r="I44">
        <f>VLOOKUP(B44,LU!$B$1:$N$51,8,FALSE)</f>
        <v>7</v>
      </c>
      <c r="J44">
        <v>1.5847</v>
      </c>
      <c r="K44">
        <f>VLOOKUP(B44,LU!$B$1:$N$51,5,FALSE)</f>
        <v>0.35</v>
      </c>
      <c r="L44">
        <v>0.48887216</v>
      </c>
      <c r="M44" s="74">
        <f>SoilVeg!G44</f>
        <v>22.2</v>
      </c>
      <c r="N44" s="74">
        <f>SoilVeg!H44</f>
        <v>0.26400000000000001</v>
      </c>
      <c r="O44" s="74">
        <f>VLOOKUP(A44,Soil!$B$2:$S$14,18,FALSE)</f>
        <v>0.05</v>
      </c>
    </row>
    <row r="45" spans="1:15">
      <c r="A45" s="27" t="str">
        <f>SoilVeg!B45</f>
        <v>CL</v>
      </c>
      <c r="B45" s="27" t="str">
        <f>SoilVeg!D45</f>
        <v>ETK3</v>
      </c>
      <c r="C45" s="27" t="str">
        <f>SoilVeg!A45</f>
        <v>CLETK3</v>
      </c>
      <c r="D45" s="74">
        <f>IF(VLOOKUP(SoilVeg!C45,LU!$A$2:$O$27,15,FALSE)=0,VLOOKUP(A45,Soil!$B$2:$R$14,8,FALSE),0.000000000001)</f>
        <v>2.9690972222222224E-6</v>
      </c>
      <c r="E45" s="74">
        <f>IF(VLOOKUP(SoilVeg!C45,LU!$A$2:$O$27,15,FALSE)=0,VLOOKUP(A45,Soil!$B$2:$R$14,10,FALSE),0.000000000001)</f>
        <v>3.3976287927039355E-4</v>
      </c>
      <c r="F45">
        <f>VLOOKUP(A45,Soil!$B$2:$P$17,14,FALSE)</f>
        <v>0.01</v>
      </c>
      <c r="G45">
        <f>VLOOKUP(B45,LU!$B$1:$N$51,6,FALSE)</f>
        <v>1.35454545455</v>
      </c>
      <c r="H45">
        <f>VLOOKUP(B45,LU!$B$1:$N$51,7,FALSE)</f>
        <v>0.62272727272999995</v>
      </c>
      <c r="I45">
        <f>VLOOKUP(B45,LU!$B$1:$N$51,8,FALSE)</f>
        <v>10</v>
      </c>
      <c r="J45">
        <f>VLOOKUP(A45,Soil!$B$2:$P$17,13,FALSE)</f>
        <v>1.7024999999999999</v>
      </c>
      <c r="K45">
        <f>VLOOKUP(B45,LU!$B$1:$N$51,5,FALSE)</f>
        <v>0.4</v>
      </c>
      <c r="L45">
        <f>VLOOKUP(A45,Soil!$B$2:$P$17,15,FALSE)</f>
        <v>0.6028</v>
      </c>
      <c r="M45" s="74">
        <f>SoilVeg!G45</f>
        <v>22.2</v>
      </c>
      <c r="N45" s="74">
        <f>SoilVeg!H45</f>
        <v>0.26400000000000001</v>
      </c>
      <c r="O45" s="74">
        <f>VLOOKUP(A45,Soil!$B$2:$S$14,18,FALSE)</f>
        <v>0.05</v>
      </c>
    </row>
    <row r="46" spans="1:15">
      <c r="A46" s="27" t="str">
        <f>SoilVeg!B46</f>
        <v>CL</v>
      </c>
      <c r="B46" s="27" t="str">
        <f>SoilVeg!D46</f>
        <v>VT</v>
      </c>
      <c r="C46" s="27" t="str">
        <f>SoilVeg!A46</f>
        <v>CLVT</v>
      </c>
      <c r="D46" s="74">
        <f>IF(VLOOKUP(SoilVeg!C46,LU!$A$2:$O$27,15,FALSE)=0,VLOOKUP(A46,Soil!$B$2:$R$14,8,FALSE),0.000000000001)</f>
        <v>9.9999999999999998E-13</v>
      </c>
      <c r="E46" s="74">
        <f>IF(VLOOKUP(SoilVeg!C46,LU!$A$2:$O$27,15,FALSE)=0,VLOOKUP(A46,Soil!$B$2:$R$14,10,FALSE),0.000000000001)</f>
        <v>9.9999999999999998E-13</v>
      </c>
      <c r="F46">
        <f>VLOOKUP(A46,Soil!$B$2:$P$17,14,FALSE)</f>
        <v>0.01</v>
      </c>
      <c r="G46">
        <f>VLOOKUP(B46,LU!$B$1:$N$51,6,FALSE)</f>
        <v>0</v>
      </c>
      <c r="H46">
        <f>VLOOKUP(B46,LU!$B$1:$N$51,7,FALSE)</f>
        <v>0</v>
      </c>
      <c r="I46">
        <f>VLOOKUP(B46,LU!$B$1:$N$51,8,FALSE)</f>
        <v>0</v>
      </c>
      <c r="J46">
        <f>VLOOKUP(A46,Soil!$B$2:$P$17,13,FALSE)</f>
        <v>1.7024999999999999</v>
      </c>
      <c r="K46">
        <f>VLOOKUP(B46,LU!$B$1:$N$51,5,FALSE)</f>
        <v>0.03</v>
      </c>
      <c r="L46">
        <f>VLOOKUP(A46,Soil!$B$2:$P$17,15,FALSE)</f>
        <v>0.6028</v>
      </c>
      <c r="M46" s="74">
        <f>SoilVeg!G46</f>
        <v>100</v>
      </c>
      <c r="N46" s="74">
        <f>SoilVeg!H46</f>
        <v>1</v>
      </c>
      <c r="O46" s="74">
        <f>VLOOKUP(A46,Soil!$B$2:$S$14,18,FALSE)</f>
        <v>0.05</v>
      </c>
    </row>
    <row r="47" spans="1:15">
      <c r="A47" s="27" t="str">
        <f>SoilVeg!B47</f>
        <v>CL</v>
      </c>
      <c r="B47" s="27" t="str">
        <f>SoilVeg!D47</f>
        <v>VP</v>
      </c>
      <c r="C47" s="27" t="str">
        <f>SoilVeg!A47</f>
        <v>CLVP</v>
      </c>
      <c r="D47" s="74">
        <f>IF(VLOOKUP(SoilVeg!C47,LU!$A$2:$O$27,15,FALSE)=0,VLOOKUP(A47,Soil!$B$2:$R$14,8,FALSE),0.000000000001)</f>
        <v>9.9999999999999998E-13</v>
      </c>
      <c r="E47" s="74">
        <f>IF(VLOOKUP(SoilVeg!C47,LU!$A$2:$O$27,15,FALSE)=0,VLOOKUP(A47,Soil!$B$2:$R$14,10,FALSE),0.000000000001)</f>
        <v>9.9999999999999998E-13</v>
      </c>
      <c r="F47">
        <f>VLOOKUP(A47,Soil!$B$2:$P$17,14,FALSE)</f>
        <v>0.01</v>
      </c>
      <c r="G47">
        <f>VLOOKUP(B47,LU!$B$1:$N$51,6,FALSE)</f>
        <v>0</v>
      </c>
      <c r="H47">
        <f>VLOOKUP(B47,LU!$B$1:$N$51,7,FALSE)</f>
        <v>0</v>
      </c>
      <c r="I47">
        <f>VLOOKUP(B47,LU!$B$1:$N$51,8,FALSE)</f>
        <v>0</v>
      </c>
      <c r="J47">
        <f>VLOOKUP(A47,Soil!$B$2:$P$17,13,FALSE)</f>
        <v>1.7024999999999999</v>
      </c>
      <c r="K47">
        <f>VLOOKUP(B47,LU!$B$1:$N$51,5,FALSE)</f>
        <v>0.01</v>
      </c>
      <c r="L47">
        <f>VLOOKUP(A47,Soil!$B$2:$P$17,15,FALSE)</f>
        <v>0.6028</v>
      </c>
      <c r="M47" s="74">
        <f>SoilVeg!G47</f>
        <v>100</v>
      </c>
      <c r="N47" s="74">
        <f>SoilVeg!H47</f>
        <v>1</v>
      </c>
      <c r="O47" s="74">
        <f>VLOOKUP(A47,Soil!$B$2:$S$14,18,FALSE)</f>
        <v>0.05</v>
      </c>
    </row>
    <row r="48" spans="1:15">
      <c r="A48" s="27" t="str">
        <f>SoilVeg!B48</f>
        <v>CL</v>
      </c>
      <c r="B48" s="27" t="str">
        <f>SoilVeg!D48</f>
        <v>TPT</v>
      </c>
      <c r="C48" s="27" t="str">
        <f>SoilVeg!A48</f>
        <v>CLTPT</v>
      </c>
      <c r="D48" s="74">
        <f>IF(VLOOKUP(SoilVeg!C48,LU!$A$2:$O$27,15,FALSE)=0,VLOOKUP(A48,Soil!$B$2:$R$14,8,FALSE),0.000000000001)</f>
        <v>2.9690972222222224E-6</v>
      </c>
      <c r="E48" s="74">
        <f>IF(VLOOKUP(SoilVeg!C48,LU!$A$2:$O$27,15,FALSE)=0,VLOOKUP(A48,Soil!$B$2:$R$14,10,FALSE),0.000000000001)</f>
        <v>3.3976287927039355E-4</v>
      </c>
      <c r="F48">
        <f>VLOOKUP(A48,Soil!$B$2:$P$17,14,FALSE)</f>
        <v>0.01</v>
      </c>
      <c r="G48">
        <f>VLOOKUP(B48,LU!$B$1:$N$51,6,FALSE)</f>
        <v>1.1000000000000001</v>
      </c>
      <c r="H48">
        <f>VLOOKUP(B48,LU!$B$1:$N$51,7,FALSE)</f>
        <v>0.4</v>
      </c>
      <c r="I48">
        <f>VLOOKUP(B48,LU!$B$1:$N$51,8,FALSE)</f>
        <v>7</v>
      </c>
      <c r="J48">
        <f>VLOOKUP(A48,Soil!$B$2:$P$17,13,FALSE)</f>
        <v>1.7024999999999999</v>
      </c>
      <c r="K48">
        <f>VLOOKUP(B48,LU!$B$1:$N$51,5,FALSE)</f>
        <v>0.27500000000000002</v>
      </c>
      <c r="L48">
        <f>VLOOKUP(A48,Soil!$B$2:$P$17,15,FALSE)</f>
        <v>0.6028</v>
      </c>
      <c r="M48" s="74">
        <f>SoilVeg!G48</f>
        <v>22.2</v>
      </c>
      <c r="N48" s="74">
        <f>SoilVeg!H48</f>
        <v>0.26400000000000001</v>
      </c>
      <c r="O48" s="74">
        <f>VLOOKUP(A48,Soil!$B$2:$S$14,18,FALSE)</f>
        <v>0.05</v>
      </c>
    </row>
    <row r="49" spans="1:15">
      <c r="A49" s="27" t="str">
        <f>SoilVeg!B49</f>
        <v>CL</v>
      </c>
      <c r="B49" s="27" t="str">
        <f>SoilVeg!D49</f>
        <v>VPT</v>
      </c>
      <c r="C49" s="27" t="str">
        <f>SoilVeg!A49</f>
        <v>CLVPT</v>
      </c>
      <c r="D49" s="74">
        <f>IF(VLOOKUP(SoilVeg!C49,LU!$A$2:$O$27,15,FALSE)=0,VLOOKUP(A49,Soil!$B$2:$R$14,8,FALSE),0.000000000001)</f>
        <v>9.9999999999999998E-13</v>
      </c>
      <c r="E49" s="74">
        <f>IF(VLOOKUP(SoilVeg!C49,LU!$A$2:$O$27,15,FALSE)=0,VLOOKUP(A49,Soil!$B$2:$R$14,10,FALSE),0.000000000001)</f>
        <v>9.9999999999999998E-13</v>
      </c>
      <c r="F49">
        <f>VLOOKUP(A49,Soil!$B$2:$P$17,14,FALSE)</f>
        <v>0.01</v>
      </c>
      <c r="G49">
        <f>VLOOKUP(B49,LU!$B$1:$N$51,6,FALSE)</f>
        <v>0</v>
      </c>
      <c r="H49">
        <f>VLOOKUP(B49,LU!$B$1:$N$51,7,FALSE)</f>
        <v>0</v>
      </c>
      <c r="I49">
        <f>VLOOKUP(B49,LU!$B$1:$N$51,8,FALSE)</f>
        <v>150</v>
      </c>
      <c r="J49">
        <f>VLOOKUP(A49,Soil!$B$2:$P$17,13,FALSE)</f>
        <v>1.7024999999999999</v>
      </c>
      <c r="K49">
        <f>VLOOKUP(B49,LU!$B$1:$N$51,5,FALSE)</f>
        <v>0.01</v>
      </c>
      <c r="L49">
        <f>VLOOKUP(A49,Soil!$B$2:$P$17,15,FALSE)</f>
        <v>0.6028</v>
      </c>
      <c r="M49" s="74">
        <f>SoilVeg!G49</f>
        <v>100</v>
      </c>
      <c r="N49" s="74">
        <f>SoilVeg!H49</f>
        <v>1</v>
      </c>
      <c r="O49" s="74">
        <f>VLOOKUP(A49,Soil!$B$2:$S$14,18,FALSE)</f>
        <v>0.05</v>
      </c>
    </row>
    <row r="50" spans="1:15">
      <c r="A50" s="27" t="str">
        <f>SoilVeg!B50</f>
        <v>CL</v>
      </c>
      <c r="B50" s="27" t="str">
        <f>SoilVeg!D50</f>
        <v>MOK</v>
      </c>
      <c r="C50" s="27" t="str">
        <f>SoilVeg!A50</f>
        <v>CLMOK</v>
      </c>
      <c r="D50" s="74">
        <f>IF(VLOOKUP(SoilVeg!C50,LU!$A$2:$O$27,15,FALSE)=0,VLOOKUP(A50,Soil!$B$2:$R$14,8,FALSE),0.000000000001)</f>
        <v>2.9690972222222224E-6</v>
      </c>
      <c r="E50" s="74">
        <f>IF(VLOOKUP(SoilVeg!C50,LU!$A$2:$O$27,15,FALSE)=0,VLOOKUP(A50,Soil!$B$2:$R$14,10,FALSE),0.000000000001)</f>
        <v>3.3976287927039355E-4</v>
      </c>
      <c r="F50">
        <f>VLOOKUP(A50,Soil!$B$2:$P$17,14,FALSE)</f>
        <v>0.01</v>
      </c>
      <c r="G50">
        <f>VLOOKUP(B50,LU!$B$1:$N$51,6,FALSE)</f>
        <v>1.35454545455</v>
      </c>
      <c r="H50">
        <f>VLOOKUP(B50,LU!$B$1:$N$51,7,FALSE)</f>
        <v>0.62272727272999995</v>
      </c>
      <c r="I50">
        <f>VLOOKUP(B50,LU!$B$1:$N$51,8,FALSE)</f>
        <v>10</v>
      </c>
      <c r="J50">
        <v>1.5847</v>
      </c>
      <c r="K50">
        <f>VLOOKUP(B50,LU!$B$1:$N$51,5,FALSE)</f>
        <v>0.4</v>
      </c>
      <c r="L50">
        <v>0.48887216</v>
      </c>
      <c r="M50" s="74">
        <f>SoilVeg!G50</f>
        <v>22.2</v>
      </c>
      <c r="N50" s="74">
        <f>SoilVeg!H50</f>
        <v>0.26400000000000001</v>
      </c>
      <c r="O50" s="74">
        <f>VLOOKUP(A50,Soil!$B$2:$S$14,18,FALSE)</f>
        <v>0.05</v>
      </c>
    </row>
    <row r="51" spans="1:15">
      <c r="A51" s="27" t="str">
        <f>SoilVeg!B51</f>
        <v>CL</v>
      </c>
      <c r="B51" s="27" t="str">
        <f>SoilVeg!D51</f>
        <v>RET</v>
      </c>
      <c r="C51" s="27" t="str">
        <f>SoilVeg!A51</f>
        <v>CLRET</v>
      </c>
      <c r="D51" s="74">
        <f>IF(VLOOKUP(SoilVeg!C51,LU!$A$2:$O$27,15,FALSE)=0,VLOOKUP(A51,Soil!$B$2:$R$14,8,FALSE),0.000000000001)</f>
        <v>2.9690972222222224E-6</v>
      </c>
      <c r="E51" s="74">
        <f>IF(VLOOKUP(SoilVeg!C51,LU!$A$2:$O$27,15,FALSE)=0,VLOOKUP(A51,Soil!$B$2:$R$14,10,FALSE),0.000000000001)</f>
        <v>3.3976287927039355E-4</v>
      </c>
      <c r="F51">
        <f>VLOOKUP(A51,Soil!$B$2:$P$17,14,FALSE)</f>
        <v>0.01</v>
      </c>
      <c r="G51">
        <f>VLOOKUP(B51,LU!$B$1:$N$51,6,FALSE)</f>
        <v>1.1000000000000001</v>
      </c>
      <c r="H51">
        <f>VLOOKUP(B51,LU!$B$1:$N$51,7,FALSE)</f>
        <v>0.4</v>
      </c>
      <c r="I51">
        <f>VLOOKUP(B51,LU!$B$1:$N$51,8,FALSE)</f>
        <v>150</v>
      </c>
      <c r="J51">
        <v>1.5847</v>
      </c>
      <c r="K51">
        <f>VLOOKUP(B51,LU!$B$1:$N$51,5,FALSE)</f>
        <v>0.27500000000000002</v>
      </c>
      <c r="L51">
        <v>0.48887216</v>
      </c>
      <c r="M51" s="74">
        <f>SoilVeg!G51</f>
        <v>22.2</v>
      </c>
      <c r="N51" s="74">
        <f>SoilVeg!H51</f>
        <v>0.26400000000000001</v>
      </c>
      <c r="O51" s="74">
        <f>VLOOKUP(A51,Soil!$B$2:$S$14,18,FALSE)</f>
        <v>0.05</v>
      </c>
    </row>
    <row r="52" spans="1:15">
      <c r="A52" s="27" t="str">
        <f>SoilVeg!B52</f>
        <v>L</v>
      </c>
      <c r="B52" s="27" t="str">
        <f>SoilVeg!D52</f>
        <v>OP</v>
      </c>
      <c r="C52" s="27" t="str">
        <f>SoilVeg!A52</f>
        <v>LOP</v>
      </c>
      <c r="D52" s="74">
        <f>IF(VLOOKUP(SoilVeg!C52,LU!$A$2:$O$27,15,FALSE)=0,VLOOKUP(A52,Soil!$B$2:$R$14,8,FALSE),0.000000000001)</f>
        <v>3.6764981481481485E-6</v>
      </c>
      <c r="E52" s="74">
        <f>IF(VLOOKUP(SoilVeg!C52,LU!$A$2:$O$27,15,FALSE)=0,VLOOKUP(A52,Soil!$B$2:$R$14,10,FALSE),0.000000000001)</f>
        <v>2.5331432274548727E-4</v>
      </c>
      <c r="F52">
        <f>VLOOKUP(A52,Soil!$B$2:$P$17,14,FALSE)</f>
        <v>0.12</v>
      </c>
      <c r="G52">
        <f>VLOOKUP(B52,LU!$B$1:$N$51,6,FALSE)</f>
        <v>0.16</v>
      </c>
      <c r="H52">
        <f>VLOOKUP(B52,LU!$B$1:$N$51,7,FALSE)</f>
        <v>0.13</v>
      </c>
      <c r="I52">
        <f>VLOOKUP(B52,LU!$B$1:$N$51,8,FALSE)</f>
        <v>5</v>
      </c>
      <c r="J52">
        <f>VLOOKUP(A52,Soil!$B$2:$P$17,13,FALSE)</f>
        <v>1.7384999999999999</v>
      </c>
      <c r="K52">
        <f>VLOOKUP(B52,LU!$B$1:$N$51,5,FALSE)</f>
        <v>7.4999999999999997E-2</v>
      </c>
      <c r="L52">
        <f>VLOOKUP(A52,Soil!$B$2:$P$17,15,FALSE)</f>
        <v>0.56130000000000002</v>
      </c>
      <c r="M52" s="74">
        <f>SoilVeg!G52</f>
        <v>9.6999999999999993</v>
      </c>
      <c r="N52" s="74">
        <f>SoilVeg!H52</f>
        <v>0.248</v>
      </c>
      <c r="O52" s="74">
        <f>VLOOKUP(A52,Soil!$B$2:$S$14,18,FALSE)</f>
        <v>0.1</v>
      </c>
    </row>
    <row r="53" spans="1:15">
      <c r="A53" s="27" t="str">
        <f>SoilVeg!B53</f>
        <v>L</v>
      </c>
      <c r="B53" s="27" t="str">
        <f>SoilVeg!D53</f>
        <v>OPTP</v>
      </c>
      <c r="C53" s="27" t="str">
        <f>SoilVeg!A53</f>
        <v>LOPTP</v>
      </c>
      <c r="D53" s="74">
        <f>IF(VLOOKUP(SoilVeg!C53,LU!$A$2:$O$27,15,FALSE)=0,VLOOKUP(A53,Soil!$B$2:$R$14,8,FALSE),0.000000000001)</f>
        <v>3.6764981481481485E-6</v>
      </c>
      <c r="E53" s="74">
        <f>IF(VLOOKUP(SoilVeg!C53,LU!$A$2:$O$27,15,FALSE)=0,VLOOKUP(A53,Soil!$B$2:$R$14,10,FALSE),0.000000000001)</f>
        <v>2.5331432274548727E-4</v>
      </c>
      <c r="F53">
        <f>VLOOKUP(A53,Soil!$B$2:$P$17,14,FALSE)</f>
        <v>0.12</v>
      </c>
      <c r="G53">
        <f>VLOOKUP(B53,LU!$B$1:$N$51,6,FALSE)</f>
        <v>1.1000000000000001</v>
      </c>
      <c r="H53">
        <f>VLOOKUP(B53,LU!$B$1:$N$51,7,FALSE)</f>
        <v>0.4</v>
      </c>
      <c r="I53">
        <f>VLOOKUP(B53,LU!$B$1:$N$51,8,FALSE)</f>
        <v>7</v>
      </c>
      <c r="J53">
        <f>VLOOKUP(A53,Soil!$B$2:$P$17,13,FALSE)</f>
        <v>1.7384999999999999</v>
      </c>
      <c r="K53">
        <f>VLOOKUP(B53,LU!$B$1:$N$51,5,FALSE)</f>
        <v>0.27500000000000002</v>
      </c>
      <c r="L53">
        <f>VLOOKUP(A53,Soil!$B$2:$P$17,15,FALSE)</f>
        <v>0.56130000000000002</v>
      </c>
      <c r="M53" s="74">
        <f>SoilVeg!G53</f>
        <v>19.399999999999999</v>
      </c>
      <c r="N53" s="74">
        <f>SoilVeg!H53</f>
        <v>0.248</v>
      </c>
      <c r="O53" s="74">
        <f>VLOOKUP(A53,Soil!$B$2:$S$14,18,FALSE)</f>
        <v>0.1</v>
      </c>
    </row>
    <row r="54" spans="1:15">
      <c r="A54" s="27" t="str">
        <f>SoilVeg!B54</f>
        <v>L</v>
      </c>
      <c r="B54" s="27" t="str">
        <f>SoilVeg!D54</f>
        <v>OPSR</v>
      </c>
      <c r="C54" s="27" t="str">
        <f>SoilVeg!A54</f>
        <v>LOPSR</v>
      </c>
      <c r="D54" s="74">
        <f>IF(VLOOKUP(SoilVeg!C54,LU!$A$2:$O$27,15,FALSE)=0,VLOOKUP(A54,Soil!$B$2:$R$14,8,FALSE),0.000000000001)</f>
        <v>3.6764981481481485E-6</v>
      </c>
      <c r="E54" s="74">
        <f>IF(VLOOKUP(SoilVeg!C54,LU!$A$2:$O$27,15,FALSE)=0,VLOOKUP(A54,Soil!$B$2:$R$14,10,FALSE),0.000000000001)</f>
        <v>2.5331432274548727E-4</v>
      </c>
      <c r="F54">
        <f>VLOOKUP(A54,Soil!$B$2:$P$17,14,FALSE)</f>
        <v>0.12</v>
      </c>
      <c r="G54">
        <f>VLOOKUP(B54,LU!$B$1:$N$51,6,FALSE)</f>
        <v>0.26</v>
      </c>
      <c r="H54">
        <f>VLOOKUP(B54,LU!$B$1:$N$51,7,FALSE)</f>
        <v>0.25</v>
      </c>
      <c r="I54">
        <f>VLOOKUP(B54,LU!$B$1:$N$51,8,FALSE)</f>
        <v>4</v>
      </c>
      <c r="J54">
        <f>VLOOKUP(A54,Soil!$B$2:$P$17,13,FALSE)</f>
        <v>1.7384999999999999</v>
      </c>
      <c r="K54">
        <f>VLOOKUP(B54,LU!$B$1:$N$51,5,FALSE)</f>
        <v>0.06</v>
      </c>
      <c r="L54">
        <f>VLOOKUP(A54,Soil!$B$2:$P$17,15,FALSE)</f>
        <v>0.56130000000000002</v>
      </c>
      <c r="M54" s="74">
        <f>SoilVeg!G54</f>
        <v>7.76</v>
      </c>
      <c r="N54" s="74">
        <f>SoilVeg!H54</f>
        <v>0.248</v>
      </c>
      <c r="O54" s="74">
        <f>VLOOKUP(A54,Soil!$B$2:$S$14,18,FALSE)</f>
        <v>0.1</v>
      </c>
    </row>
    <row r="55" spans="1:15">
      <c r="A55" s="27" t="str">
        <f>SoilVeg!B55</f>
        <v>L</v>
      </c>
      <c r="B55" s="27" t="str">
        <f>SoilVeg!D55</f>
        <v>OPUR</v>
      </c>
      <c r="C55" s="27" t="str">
        <f>SoilVeg!A55</f>
        <v>LOPUR</v>
      </c>
      <c r="D55" s="74">
        <f>IF(VLOOKUP(SoilVeg!C55,LU!$A$2:$O$27,15,FALSE)=0,VLOOKUP(A55,Soil!$B$2:$R$14,8,FALSE),0.000000000001)</f>
        <v>3.6764981481481485E-6</v>
      </c>
      <c r="E55" s="74">
        <f>IF(VLOOKUP(SoilVeg!C55,LU!$A$2:$O$27,15,FALSE)=0,VLOOKUP(A55,Soil!$B$2:$R$14,10,FALSE),0.000000000001)</f>
        <v>2.5331432274548727E-4</v>
      </c>
      <c r="F55">
        <f>VLOOKUP(A55,Soil!$B$2:$P$17,14,FALSE)</f>
        <v>0.12</v>
      </c>
      <c r="G55">
        <f>VLOOKUP(B55,LU!$B$1:$N$51,6,FALSE)</f>
        <v>0.4</v>
      </c>
      <c r="H55">
        <f>VLOOKUP(B55,LU!$B$1:$N$51,7,FALSE)</f>
        <v>0.3</v>
      </c>
      <c r="I55">
        <f>VLOOKUP(B55,LU!$B$1:$N$51,8,FALSE)</f>
        <v>6</v>
      </c>
      <c r="J55">
        <f>VLOOKUP(A55,Soil!$B$2:$P$17,13,FALSE)</f>
        <v>1.7384999999999999</v>
      </c>
      <c r="K55">
        <f>VLOOKUP(B55,LU!$B$1:$N$51,5,FALSE)</f>
        <v>0.1</v>
      </c>
      <c r="L55">
        <f>VLOOKUP(A55,Soil!$B$2:$P$17,15,FALSE)</f>
        <v>0.56130000000000002</v>
      </c>
      <c r="M55" s="74">
        <f>SoilVeg!G55</f>
        <v>9.6999999999999993</v>
      </c>
      <c r="N55" s="74">
        <f>SoilVeg!H55</f>
        <v>0.248</v>
      </c>
      <c r="O55" s="74">
        <f>VLOOKUP(A55,Soil!$B$2:$S$14,18,FALSE)</f>
        <v>0.1</v>
      </c>
    </row>
    <row r="56" spans="1:15">
      <c r="A56" s="27" t="str">
        <f>SoilVeg!B56</f>
        <v>L</v>
      </c>
      <c r="B56" s="27" t="str">
        <f>SoilVeg!D56</f>
        <v>OPU</v>
      </c>
      <c r="C56" s="27" t="str">
        <f>SoilVeg!A56</f>
        <v>LOPU</v>
      </c>
      <c r="D56" s="74">
        <f>IF(VLOOKUP(SoilVeg!C56,LU!$A$2:$O$27,15,FALSE)=0,VLOOKUP(A56,Soil!$B$2:$R$14,8,FALSE),0.000000000001)</f>
        <v>3.6764981481481485E-6</v>
      </c>
      <c r="E56" s="74">
        <f>IF(VLOOKUP(SoilVeg!C56,LU!$A$2:$O$27,15,FALSE)=0,VLOOKUP(A56,Soil!$B$2:$R$14,10,FALSE),0.000000000001)</f>
        <v>2.5331432274548727E-4</v>
      </c>
      <c r="F56">
        <f>VLOOKUP(A56,Soil!$B$2:$P$17,14,FALSE)</f>
        <v>0.12</v>
      </c>
      <c r="G56">
        <f>VLOOKUP(B56,LU!$B$1:$N$51,6,FALSE)</f>
        <v>0</v>
      </c>
      <c r="H56">
        <f>VLOOKUP(B56,LU!$B$1:$N$51,7,FALSE)</f>
        <v>0</v>
      </c>
      <c r="I56">
        <f>VLOOKUP(B56,LU!$B$1:$N$51,8,FALSE)</f>
        <v>3.5</v>
      </c>
      <c r="J56">
        <f>VLOOKUP(A56,Soil!$B$2:$P$17,13,FALSE)</f>
        <v>1.7384999999999999</v>
      </c>
      <c r="K56">
        <f>VLOOKUP(B56,LU!$B$1:$N$51,5,FALSE)</f>
        <v>0.03</v>
      </c>
      <c r="L56">
        <f>VLOOKUP(A56,Soil!$B$2:$P$17,15,FALSE)</f>
        <v>0.56130000000000002</v>
      </c>
      <c r="M56" s="74">
        <f>SoilVeg!G56</f>
        <v>6.4666666666666659</v>
      </c>
      <c r="N56" s="74">
        <f>SoilVeg!H56</f>
        <v>0.248</v>
      </c>
      <c r="O56" s="74">
        <f>VLOOKUP(A56,Soil!$B$2:$S$14,18,FALSE)</f>
        <v>0.1</v>
      </c>
    </row>
    <row r="57" spans="1:15">
      <c r="A57" s="27" t="str">
        <f>SoilVeg!B57</f>
        <v>L</v>
      </c>
      <c r="B57" s="27" t="str">
        <f>SoilVeg!D57</f>
        <v>TP</v>
      </c>
      <c r="C57" s="27" t="str">
        <f>SoilVeg!A57</f>
        <v>LTP</v>
      </c>
      <c r="D57" s="74">
        <f>IF(VLOOKUP(SoilVeg!C57,LU!$A$2:$O$27,15,FALSE)=0,VLOOKUP(A57,Soil!$B$2:$R$14,8,FALSE),0.000000000001)</f>
        <v>3.6764981481481485E-6</v>
      </c>
      <c r="E57" s="74">
        <f>IF(VLOOKUP(SoilVeg!C57,LU!$A$2:$O$27,15,FALSE)=0,VLOOKUP(A57,Soil!$B$2:$R$14,10,FALSE),0.000000000001)</f>
        <v>2.5331432274548727E-4</v>
      </c>
      <c r="F57">
        <f>VLOOKUP(A57,Soil!$B$2:$P$17,14,FALSE)</f>
        <v>0.12</v>
      </c>
      <c r="G57">
        <f>VLOOKUP(B57,LU!$B$1:$N$51,6,FALSE)</f>
        <v>1.1000000000000001</v>
      </c>
      <c r="H57">
        <f>VLOOKUP(B57,LU!$B$1:$N$51,7,FALSE)</f>
        <v>0.4</v>
      </c>
      <c r="I57">
        <f>VLOOKUP(B57,LU!$B$1:$N$51,8,FALSE)</f>
        <v>7</v>
      </c>
      <c r="J57">
        <v>1.5847</v>
      </c>
      <c r="K57">
        <f>VLOOKUP(B57,LU!$B$1:$N$51,5,FALSE)</f>
        <v>0.27500000000000002</v>
      </c>
      <c r="L57">
        <v>0.48887216</v>
      </c>
      <c r="M57" s="74">
        <f>SoilVeg!G57</f>
        <v>19.399999999999999</v>
      </c>
      <c r="N57" s="74">
        <f>SoilVeg!H57</f>
        <v>0.248</v>
      </c>
      <c r="O57" s="74">
        <f>VLOOKUP(A57,Soil!$B$2:$S$14,18,FALSE)</f>
        <v>0.1</v>
      </c>
    </row>
    <row r="58" spans="1:15">
      <c r="A58" s="27" t="str">
        <f>SoilVeg!B58</f>
        <v>L</v>
      </c>
      <c r="B58" s="27" t="str">
        <f>SoilVeg!D58</f>
        <v>LP</v>
      </c>
      <c r="C58" s="27" t="str">
        <f>SoilVeg!A58</f>
        <v>LLP</v>
      </c>
      <c r="D58" s="74">
        <f>IF(VLOOKUP(SoilVeg!C58,LU!$A$2:$O$27,15,FALSE)=0,VLOOKUP(A58,Soil!$B$2:$R$14,8,FALSE),0.000000000001)</f>
        <v>3.6764981481481485E-6</v>
      </c>
      <c r="E58" s="74">
        <f>IF(VLOOKUP(SoilVeg!C58,LU!$A$2:$O$27,15,FALSE)=0,VLOOKUP(A58,Soil!$B$2:$R$14,10,FALSE),0.000000000001)</f>
        <v>2.5331432274548727E-4</v>
      </c>
      <c r="F58">
        <f>VLOOKUP(A58,Soil!$B$2:$P$17,14,FALSE)</f>
        <v>0.12</v>
      </c>
      <c r="G58">
        <f>VLOOKUP(B58,LU!$B$1:$N$51,6,FALSE)</f>
        <v>3</v>
      </c>
      <c r="H58">
        <f>VLOOKUP(B58,LU!$B$1:$N$51,7,FALSE)</f>
        <v>0.62272727272999995</v>
      </c>
      <c r="I58">
        <f>VLOOKUP(B58,LU!$B$1:$N$51,8,FALSE)</f>
        <v>9.4545454545500007</v>
      </c>
      <c r="J58">
        <v>1.5847</v>
      </c>
      <c r="K58">
        <f>VLOOKUP(B58,LU!$B$1:$N$51,5,FALSE)</f>
        <v>0.4</v>
      </c>
      <c r="L58">
        <v>0.48887216</v>
      </c>
      <c r="M58" s="74">
        <f>SoilVeg!G58</f>
        <v>19.399999999999999</v>
      </c>
      <c r="N58" s="74">
        <f>SoilVeg!H58</f>
        <v>0.248</v>
      </c>
      <c r="O58" s="74">
        <f>VLOOKUP(A58,Soil!$B$2:$S$14,18,FALSE)</f>
        <v>0.1</v>
      </c>
    </row>
    <row r="59" spans="1:15">
      <c r="A59" s="27" t="str">
        <f>SoilVeg!B59</f>
        <v>L</v>
      </c>
      <c r="B59" s="27" t="str">
        <f>SoilVeg!D59</f>
        <v>LPL</v>
      </c>
      <c r="C59" s="27" t="str">
        <f>SoilVeg!A59</f>
        <v>LLPL</v>
      </c>
      <c r="D59" s="74">
        <f>IF(VLOOKUP(SoilVeg!C59,LU!$A$2:$O$27,15,FALSE)=0,VLOOKUP(A59,Soil!$B$2:$R$14,8,FALSE),0.000000000001)</f>
        <v>3.6764981481481485E-6</v>
      </c>
      <c r="E59" s="74">
        <f>IF(VLOOKUP(SoilVeg!C59,LU!$A$2:$O$27,15,FALSE)=0,VLOOKUP(A59,Soil!$B$2:$R$14,10,FALSE),0.000000000001)</f>
        <v>2.5331432274548727E-4</v>
      </c>
      <c r="F59">
        <f>VLOOKUP(A59,Soil!$B$2:$P$17,14,FALSE)</f>
        <v>0.12</v>
      </c>
      <c r="G59">
        <f>VLOOKUP(B59,LU!$B$1:$N$51,6,FALSE)</f>
        <v>4</v>
      </c>
      <c r="H59">
        <f>VLOOKUP(B59,LU!$B$1:$N$51,7,FALSE)</f>
        <v>0.62272727272999995</v>
      </c>
      <c r="I59">
        <f>VLOOKUP(B59,LU!$B$1:$N$51,8,FALSE)</f>
        <v>10.5</v>
      </c>
      <c r="J59">
        <f>VLOOKUP(A59,Soil!$B$2:$P$17,13,FALSE)</f>
        <v>1.7384999999999999</v>
      </c>
      <c r="K59">
        <f>VLOOKUP(B59,LU!$B$1:$N$51,5,FALSE)</f>
        <v>0.6</v>
      </c>
      <c r="L59">
        <f>VLOOKUP(A59,Soil!$B$2:$P$17,15,FALSE)</f>
        <v>0.56130000000000002</v>
      </c>
      <c r="M59" s="74">
        <f>SoilVeg!G59</f>
        <v>19.399999999999999</v>
      </c>
      <c r="N59" s="74">
        <f>SoilVeg!H59</f>
        <v>0.248</v>
      </c>
      <c r="O59" s="74">
        <f>VLOOKUP(A59,Soil!$B$2:$S$14,18,FALSE)</f>
        <v>0.1</v>
      </c>
    </row>
    <row r="60" spans="1:15">
      <c r="A60" s="27" t="str">
        <f>SoilVeg!B60</f>
        <v>L</v>
      </c>
      <c r="B60" s="27" t="str">
        <f>SoilVeg!D60</f>
        <v>LPJ</v>
      </c>
      <c r="C60" s="27" t="str">
        <f>SoilVeg!A60</f>
        <v>LLPJ</v>
      </c>
      <c r="D60" s="74">
        <f>IF(VLOOKUP(SoilVeg!C60,LU!$A$2:$O$27,15,FALSE)=0,VLOOKUP(A60,Soil!$B$2:$R$14,8,FALSE),0.000000000001)</f>
        <v>3.6764981481481485E-6</v>
      </c>
      <c r="E60" s="74">
        <f>IF(VLOOKUP(SoilVeg!C60,LU!$A$2:$O$27,15,FALSE)=0,VLOOKUP(A60,Soil!$B$2:$R$14,10,FALSE),0.000000000001)</f>
        <v>2.5331432274548727E-4</v>
      </c>
      <c r="F60">
        <f>VLOOKUP(A60,Soil!$B$2:$P$17,14,FALSE)</f>
        <v>0.12</v>
      </c>
      <c r="G60">
        <f>VLOOKUP(B60,LU!$B$1:$N$51,6,FALSE)</f>
        <v>3</v>
      </c>
      <c r="H60">
        <f>VLOOKUP(B60,LU!$B$1:$N$51,7,FALSE)</f>
        <v>0.62272727272999995</v>
      </c>
      <c r="I60">
        <f>VLOOKUP(B60,LU!$B$1:$N$51,8,FALSE)</f>
        <v>6.5</v>
      </c>
      <c r="J60">
        <f>VLOOKUP(A60,Soil!$B$2:$P$17,13,FALSE)</f>
        <v>1.7384999999999999</v>
      </c>
      <c r="K60">
        <f>VLOOKUP(B60,LU!$B$1:$N$51,5,FALSE)</f>
        <v>0.35</v>
      </c>
      <c r="L60">
        <f>VLOOKUP(A60,Soil!$B$2:$P$17,15,FALSE)</f>
        <v>0.56130000000000002</v>
      </c>
      <c r="M60" s="74">
        <f>SoilVeg!G60</f>
        <v>19.399999999999999</v>
      </c>
      <c r="N60" s="74">
        <f>SoilVeg!H60</f>
        <v>0.248</v>
      </c>
      <c r="O60" s="74">
        <f>VLOOKUP(A60,Soil!$B$2:$S$14,18,FALSE)</f>
        <v>0.1</v>
      </c>
    </row>
    <row r="61" spans="1:15">
      <c r="A61" s="27" t="str">
        <f>SoilVeg!B61</f>
        <v>L</v>
      </c>
      <c r="B61" s="27" t="str">
        <f>SoilVeg!D61</f>
        <v>LPS</v>
      </c>
      <c r="C61" s="27" t="str">
        <f>SoilVeg!A61</f>
        <v>LLPS</v>
      </c>
      <c r="D61" s="74">
        <f>IF(VLOOKUP(SoilVeg!C61,LU!$A$2:$O$27,15,FALSE)=0,VLOOKUP(A61,Soil!$B$2:$R$14,8,FALSE),0.000000000001)</f>
        <v>3.6764981481481485E-6</v>
      </c>
      <c r="E61" s="74">
        <f>IF(VLOOKUP(SoilVeg!C61,LU!$A$2:$O$27,15,FALSE)=0,VLOOKUP(A61,Soil!$B$2:$R$14,10,FALSE),0.000000000001)</f>
        <v>2.5331432274548727E-4</v>
      </c>
      <c r="F61">
        <f>VLOOKUP(A61,Soil!$B$2:$P$17,14,FALSE)</f>
        <v>0.12</v>
      </c>
      <c r="G61">
        <f>VLOOKUP(B61,LU!$B$1:$N$51,6,FALSE)</f>
        <v>4.5</v>
      </c>
      <c r="H61">
        <f>VLOOKUP(B61,LU!$B$1:$N$51,7,FALSE)</f>
        <v>0.8</v>
      </c>
      <c r="I61">
        <f>VLOOKUP(B61,LU!$B$1:$N$51,8,FALSE)</f>
        <v>15</v>
      </c>
      <c r="J61">
        <f>VLOOKUP(A61,Soil!$B$2:$P$17,13,FALSE)</f>
        <v>1.7384999999999999</v>
      </c>
      <c r="K61">
        <f>VLOOKUP(B61,LU!$B$1:$N$51,5,FALSE)</f>
        <v>0.8</v>
      </c>
      <c r="L61">
        <f>VLOOKUP(A61,Soil!$B$2:$P$17,15,FALSE)</f>
        <v>0.56130000000000002</v>
      </c>
      <c r="M61" s="74">
        <f>SoilVeg!G61</f>
        <v>19.399999999999999</v>
      </c>
      <c r="N61" s="74">
        <f>SoilVeg!H61</f>
        <v>0.248</v>
      </c>
      <c r="O61" s="74">
        <f>VLOOKUP(A61,Soil!$B$2:$S$14,18,FALSE)</f>
        <v>0.1</v>
      </c>
    </row>
    <row r="62" spans="1:15">
      <c r="A62" s="27" t="str">
        <f>SoilVeg!B62</f>
        <v>L</v>
      </c>
      <c r="B62" s="27" t="str">
        <f>SoilVeg!D62</f>
        <v>LPK</v>
      </c>
      <c r="C62" s="27" t="str">
        <f>SoilVeg!A62</f>
        <v>LLPK</v>
      </c>
      <c r="D62" s="74">
        <f>IF(VLOOKUP(SoilVeg!C62,LU!$A$2:$O$27,15,FALSE)=0,VLOOKUP(A62,Soil!$B$2:$R$14,8,FALSE),0.000000000001)</f>
        <v>3.6764981481481485E-6</v>
      </c>
      <c r="E62" s="74">
        <f>IF(VLOOKUP(SoilVeg!C62,LU!$A$2:$O$27,15,FALSE)=0,VLOOKUP(A62,Soil!$B$2:$R$14,10,FALSE),0.000000000001)</f>
        <v>2.5331432274548727E-4</v>
      </c>
      <c r="F62">
        <f>VLOOKUP(A62,Soil!$B$2:$P$17,14,FALSE)</f>
        <v>0.12</v>
      </c>
      <c r="G62">
        <f>VLOOKUP(B62,LU!$B$1:$N$51,6,FALSE)</f>
        <v>3</v>
      </c>
      <c r="H62">
        <f>VLOOKUP(B62,LU!$B$1:$N$51,7,FALSE)</f>
        <v>0.6</v>
      </c>
      <c r="I62">
        <f>VLOOKUP(B62,LU!$B$1:$N$51,8,FALSE)</f>
        <v>15</v>
      </c>
      <c r="J62">
        <f>VLOOKUP(A62,Soil!$B$2:$P$17,13,FALSE)</f>
        <v>1.7384999999999999</v>
      </c>
      <c r="K62">
        <f>VLOOKUP(B62,LU!$B$1:$N$51,5,FALSE)</f>
        <v>0.8</v>
      </c>
      <c r="L62">
        <f>VLOOKUP(A62,Soil!$B$2:$P$17,15,FALSE)</f>
        <v>0.56130000000000002</v>
      </c>
      <c r="M62" s="74">
        <f>SoilVeg!G62</f>
        <v>19.399999999999999</v>
      </c>
      <c r="N62" s="74">
        <f>SoilVeg!H62</f>
        <v>0.248</v>
      </c>
      <c r="O62" s="74">
        <f>VLOOKUP(A62,Soil!$B$2:$S$14,18,FALSE)</f>
        <v>0.1</v>
      </c>
    </row>
    <row r="63" spans="1:15">
      <c r="A63" s="27" t="str">
        <f>SoilVeg!B63</f>
        <v>L</v>
      </c>
      <c r="B63" s="27" t="str">
        <f>SoilVeg!D63</f>
        <v>AZP</v>
      </c>
      <c r="C63" s="27" t="str">
        <f>SoilVeg!A63</f>
        <v>LAZP</v>
      </c>
      <c r="D63" s="74">
        <f>IF(VLOOKUP(SoilVeg!C63,LU!$A$2:$O$27,15,FALSE)=0,VLOOKUP(A63,Soil!$B$2:$R$14,8,FALSE),0.000000000001)</f>
        <v>9.9999999999999998E-13</v>
      </c>
      <c r="E63" s="74">
        <f>IF(VLOOKUP(SoilVeg!C63,LU!$A$2:$O$27,15,FALSE)=0,VLOOKUP(A63,Soil!$B$2:$R$14,10,FALSE),0.000000000001)</f>
        <v>9.9999999999999998E-13</v>
      </c>
      <c r="F63">
        <f>VLOOKUP(A63,Soil!$B$2:$P$17,14,FALSE)</f>
        <v>0.12</v>
      </c>
      <c r="G63">
        <f>VLOOKUP(B63,LU!$B$1:$N$51,6,FALSE)</f>
        <v>0</v>
      </c>
      <c r="H63">
        <f>VLOOKUP(B63,LU!$B$1:$N$51,7,FALSE)</f>
        <v>0</v>
      </c>
      <c r="I63">
        <f>VLOOKUP(B63,LU!$B$1:$N$51,8,FALSE)</f>
        <v>2.5</v>
      </c>
      <c r="J63">
        <f>VLOOKUP(A63,Soil!$B$2:$P$17,13,FALSE)</f>
        <v>1.7384999999999999</v>
      </c>
      <c r="K63">
        <f>VLOOKUP(B63,LU!$B$1:$N$51,5,FALSE)</f>
        <v>0.05</v>
      </c>
      <c r="L63">
        <f>VLOOKUP(A63,Soil!$B$2:$P$17,15,FALSE)</f>
        <v>0.56130000000000002</v>
      </c>
      <c r="M63" s="74">
        <f>SoilVeg!G63</f>
        <v>100</v>
      </c>
      <c r="N63" s="74">
        <f>SoilVeg!H63</f>
        <v>1</v>
      </c>
      <c r="O63" s="74">
        <f>VLOOKUP(A63,Soil!$B$2:$S$14,18,FALSE)</f>
        <v>0.1</v>
      </c>
    </row>
    <row r="64" spans="1:15">
      <c r="A64" s="27" t="str">
        <f>SoilVeg!B64</f>
        <v>L</v>
      </c>
      <c r="B64" s="27" t="str">
        <f>SoilVeg!D64</f>
        <v>AZPN</v>
      </c>
      <c r="C64" s="27" t="str">
        <f>SoilVeg!A64</f>
        <v>LAZPN</v>
      </c>
      <c r="D64" s="74">
        <f>IF(VLOOKUP(SoilVeg!C64,LU!$A$2:$O$27,15,FALSE)=0,VLOOKUP(A64,Soil!$B$2:$R$14,8,FALSE),0.000000000001)</f>
        <v>9.9999999999999998E-13</v>
      </c>
      <c r="E64" s="74">
        <f>IF(VLOOKUP(SoilVeg!C64,LU!$A$2:$O$27,15,FALSE)=0,VLOOKUP(A64,Soil!$B$2:$R$14,10,FALSE),0.000000000001)</f>
        <v>9.9999999999999998E-13</v>
      </c>
      <c r="F64">
        <f>VLOOKUP(A64,Soil!$B$2:$P$17,14,FALSE)</f>
        <v>0.12</v>
      </c>
      <c r="G64">
        <f>VLOOKUP(B64,LU!$B$1:$N$51,6,FALSE)</f>
        <v>0</v>
      </c>
      <c r="H64">
        <f>VLOOKUP(B64,LU!$B$1:$N$51,7,FALSE)</f>
        <v>0</v>
      </c>
      <c r="I64">
        <f>VLOOKUP(B64,LU!$B$1:$N$51,8,FALSE)</f>
        <v>0</v>
      </c>
      <c r="J64">
        <v>1.5847</v>
      </c>
      <c r="K64">
        <f>VLOOKUP(B64,LU!$B$1:$N$51,5,FALSE)</f>
        <v>0.01</v>
      </c>
      <c r="L64">
        <v>0.48887216</v>
      </c>
      <c r="M64" s="74">
        <f>SoilVeg!G64</f>
        <v>100</v>
      </c>
      <c r="N64" s="74">
        <f>SoilVeg!H64</f>
        <v>1</v>
      </c>
      <c r="O64" s="74">
        <f>VLOOKUP(A64,Soil!$B$2:$S$14,18,FALSE)</f>
        <v>0.1</v>
      </c>
    </row>
    <row r="65" spans="1:15">
      <c r="A65" s="27" t="str">
        <f>SoilVeg!B65</f>
        <v>L</v>
      </c>
      <c r="B65" s="27" t="str">
        <f>SoilVeg!D65</f>
        <v>AZPPL</v>
      </c>
      <c r="C65" s="27" t="str">
        <f>SoilVeg!A65</f>
        <v>LAZPPL</v>
      </c>
      <c r="D65" s="74">
        <f>IF(VLOOKUP(SoilVeg!C65,LU!$A$2:$O$27,15,FALSE)=0,VLOOKUP(A65,Soil!$B$2:$R$14,8,FALSE),0.000000000001)</f>
        <v>3.6764981481481485E-6</v>
      </c>
      <c r="E65" s="74">
        <f>IF(VLOOKUP(SoilVeg!C65,LU!$A$2:$O$27,15,FALSE)=0,VLOOKUP(A65,Soil!$B$2:$R$14,10,FALSE),0.000000000001)</f>
        <v>2.5331432274548727E-4</v>
      </c>
      <c r="F65">
        <f>VLOOKUP(A65,Soil!$B$2:$P$17,14,FALSE)</f>
        <v>0.12</v>
      </c>
      <c r="G65">
        <f>VLOOKUP(B65,LU!$B$1:$N$51,6,FALSE)</f>
        <v>0</v>
      </c>
      <c r="H65">
        <f>VLOOKUP(B65,LU!$B$1:$N$51,7,FALSE)</f>
        <v>0</v>
      </c>
      <c r="I65">
        <f>VLOOKUP(B65,LU!$B$1:$N$51,8,FALSE)</f>
        <v>2.5</v>
      </c>
      <c r="J65">
        <v>1.5847</v>
      </c>
      <c r="K65">
        <f>VLOOKUP(B65,LU!$B$1:$N$51,5,FALSE)</f>
        <v>0.02</v>
      </c>
      <c r="L65">
        <v>0.48887216</v>
      </c>
      <c r="M65" s="74">
        <f>SoilVeg!G65</f>
        <v>0.19399999999999998</v>
      </c>
      <c r="N65" s="74">
        <f>SoilVeg!H65</f>
        <v>0.248</v>
      </c>
      <c r="O65" s="74">
        <f>VLOOKUP(A65,Soil!$B$2:$S$14,18,FALSE)</f>
        <v>0.1</v>
      </c>
    </row>
    <row r="66" spans="1:15">
      <c r="A66" s="27" t="str">
        <f>SoilVeg!B66</f>
        <v>L</v>
      </c>
      <c r="B66" s="27" t="str">
        <f>SoilVeg!D66</f>
        <v>AZPP</v>
      </c>
      <c r="C66" s="27" t="str">
        <f>SoilVeg!A66</f>
        <v>LAZPP</v>
      </c>
      <c r="D66" s="74">
        <f>IF(VLOOKUP(SoilVeg!C66,LU!$A$2:$O$27,15,FALSE)=0,VLOOKUP(A66,Soil!$B$2:$R$14,8,FALSE),0.000000000001)</f>
        <v>3.6764981481481485E-6</v>
      </c>
      <c r="E66" s="74">
        <f>IF(VLOOKUP(SoilVeg!C66,LU!$A$2:$O$27,15,FALSE)=0,VLOOKUP(A66,Soil!$B$2:$R$14,10,FALSE),0.000000000001)</f>
        <v>2.5331432274548727E-4</v>
      </c>
      <c r="F66">
        <f>VLOOKUP(A66,Soil!$B$2:$P$17,14,FALSE)</f>
        <v>0.12</v>
      </c>
      <c r="G66">
        <f>VLOOKUP(B66,LU!$B$1:$N$51,6,FALSE)</f>
        <v>0</v>
      </c>
      <c r="H66">
        <f>VLOOKUP(B66,LU!$B$1:$N$51,7,FALSE)</f>
        <v>0</v>
      </c>
      <c r="I66">
        <f>VLOOKUP(B66,LU!$B$1:$N$51,8,FALSE)</f>
        <v>7</v>
      </c>
      <c r="J66">
        <f>VLOOKUP(A66,Soil!$B$2:$P$17,13,FALSE)</f>
        <v>1.7384999999999999</v>
      </c>
      <c r="K66">
        <f>VLOOKUP(B66,LU!$B$1:$N$51,5,FALSE)</f>
        <v>0.1</v>
      </c>
      <c r="L66">
        <f>VLOOKUP(A66,Soil!$B$2:$P$17,15,FALSE)</f>
        <v>0.56130000000000002</v>
      </c>
      <c r="M66" s="74">
        <f>SoilVeg!G66</f>
        <v>19.399999999999999</v>
      </c>
      <c r="N66" s="74">
        <f>SoilVeg!H66</f>
        <v>0.248</v>
      </c>
      <c r="O66" s="74">
        <f>VLOOKUP(A66,Soil!$B$2:$S$14,18,FALSE)</f>
        <v>0.1</v>
      </c>
    </row>
    <row r="67" spans="1:15">
      <c r="A67" s="27" t="str">
        <f>SoilVeg!B67</f>
        <v>L</v>
      </c>
      <c r="B67" s="27" t="str">
        <f>SoilVeg!D67</f>
        <v>ETK</v>
      </c>
      <c r="C67" s="27" t="str">
        <f>SoilVeg!A67</f>
        <v>LETK</v>
      </c>
      <c r="D67" s="74">
        <f>IF(VLOOKUP(SoilVeg!C67,LU!$A$2:$O$27,15,FALSE)=0,VLOOKUP(A67,Soil!$B$2:$R$14,8,FALSE),0.000000000001)</f>
        <v>3.6764981481481485E-6</v>
      </c>
      <c r="E67" s="74">
        <f>IF(VLOOKUP(SoilVeg!C67,LU!$A$2:$O$27,15,FALSE)=0,VLOOKUP(A67,Soil!$B$2:$R$14,10,FALSE),0.000000000001)</f>
        <v>2.5331432274548727E-4</v>
      </c>
      <c r="F67">
        <f>VLOOKUP(A67,Soil!$B$2:$P$17,14,FALSE)</f>
        <v>0.12</v>
      </c>
      <c r="G67">
        <f>VLOOKUP(B67,LU!$B$1:$N$51,6,FALSE)</f>
        <v>1.4</v>
      </c>
      <c r="H67">
        <f>VLOOKUP(B67,LU!$B$1:$N$51,7,FALSE)</f>
        <v>0.65</v>
      </c>
      <c r="I67">
        <f>VLOOKUP(B67,LU!$B$1:$N$51,8,FALSE)</f>
        <v>8</v>
      </c>
      <c r="J67">
        <f>VLOOKUP(A67,Soil!$B$2:$P$17,13,FALSE)</f>
        <v>1.7384999999999999</v>
      </c>
      <c r="K67">
        <f>VLOOKUP(B67,LU!$B$1:$N$51,5,FALSE)</f>
        <v>0.35</v>
      </c>
      <c r="L67">
        <f>VLOOKUP(A67,Soil!$B$2:$P$17,15,FALSE)</f>
        <v>0.56130000000000002</v>
      </c>
      <c r="M67" s="74">
        <f>SoilVeg!G67</f>
        <v>19.399999999999999</v>
      </c>
      <c r="N67" s="74">
        <f>SoilVeg!H67</f>
        <v>0.248</v>
      </c>
      <c r="O67" s="74">
        <f>VLOOKUP(A67,Soil!$B$2:$S$14,18,FALSE)</f>
        <v>0.1</v>
      </c>
    </row>
    <row r="68" spans="1:15">
      <c r="A68" s="27" t="str">
        <f>SoilVeg!B68</f>
        <v>L</v>
      </c>
      <c r="B68" s="27" t="str">
        <f>SoilVeg!D68</f>
        <v>ETK1</v>
      </c>
      <c r="C68" s="27" t="str">
        <f>SoilVeg!A68</f>
        <v>LETK1</v>
      </c>
      <c r="D68" s="74">
        <f>IF(VLOOKUP(SoilVeg!C68,LU!$A$2:$O$27,15,FALSE)=0,VLOOKUP(A68,Soil!$B$2:$R$14,8,FALSE),0.000000000001)</f>
        <v>3.6764981481481485E-6</v>
      </c>
      <c r="E68" s="74">
        <f>IF(VLOOKUP(SoilVeg!C68,LU!$A$2:$O$27,15,FALSE)=0,VLOOKUP(A68,Soil!$B$2:$R$14,10,FALSE),0.000000000001)</f>
        <v>2.5331432274548727E-4</v>
      </c>
      <c r="F68">
        <f>VLOOKUP(A68,Soil!$B$2:$P$17,14,FALSE)</f>
        <v>0.12</v>
      </c>
      <c r="G68">
        <f>VLOOKUP(B68,LU!$B$1:$N$51,6,FALSE)</f>
        <v>1</v>
      </c>
      <c r="H68">
        <f>VLOOKUP(B68,LU!$B$1:$N$51,7,FALSE)</f>
        <v>0.4</v>
      </c>
      <c r="I68">
        <f>VLOOKUP(B68,LU!$B$1:$N$51,8,FALSE)</f>
        <v>5</v>
      </c>
      <c r="J68">
        <f>VLOOKUP(A68,Soil!$B$2:$P$17,13,FALSE)</f>
        <v>1.7384999999999999</v>
      </c>
      <c r="K68">
        <f>VLOOKUP(B68,LU!$B$1:$N$51,5,FALSE)</f>
        <v>0.15</v>
      </c>
      <c r="L68">
        <f>VLOOKUP(A68,Soil!$B$2:$P$17,15,FALSE)</f>
        <v>0.56130000000000002</v>
      </c>
      <c r="M68" s="74">
        <f>SoilVeg!G68</f>
        <v>19.399999999999999</v>
      </c>
      <c r="N68" s="74">
        <f>SoilVeg!H68</f>
        <v>0.248</v>
      </c>
      <c r="O68" s="74">
        <f>VLOOKUP(A68,Soil!$B$2:$S$14,18,FALSE)</f>
        <v>0.1</v>
      </c>
    </row>
    <row r="69" spans="1:15">
      <c r="A69" s="27" t="str">
        <f>SoilVeg!B69</f>
        <v>L</v>
      </c>
      <c r="B69" s="27" t="str">
        <f>SoilVeg!D69</f>
        <v>ETK2</v>
      </c>
      <c r="C69" s="27" t="str">
        <f>SoilVeg!A69</f>
        <v>LETK2</v>
      </c>
      <c r="D69" s="74">
        <f>IF(VLOOKUP(SoilVeg!C69,LU!$A$2:$O$27,15,FALSE)=0,VLOOKUP(A69,Soil!$B$2:$R$14,8,FALSE),0.000000000001)</f>
        <v>3.6764981481481485E-6</v>
      </c>
      <c r="E69" s="74">
        <f>IF(VLOOKUP(SoilVeg!C69,LU!$A$2:$O$27,15,FALSE)=0,VLOOKUP(A69,Soil!$B$2:$R$14,10,FALSE),0.000000000001)</f>
        <v>2.5331432274548727E-4</v>
      </c>
      <c r="F69">
        <f>VLOOKUP(A69,Soil!$B$2:$P$17,14,FALSE)</f>
        <v>0.12</v>
      </c>
      <c r="G69">
        <f>VLOOKUP(B69,LU!$B$1:$N$51,6,FALSE)</f>
        <v>1.1000000000000001</v>
      </c>
      <c r="H69">
        <f>VLOOKUP(B69,LU!$B$1:$N$51,7,FALSE)</f>
        <v>0.4</v>
      </c>
      <c r="I69">
        <f>VLOOKUP(B69,LU!$B$1:$N$51,8,FALSE)</f>
        <v>7</v>
      </c>
      <c r="J69">
        <f>VLOOKUP(A69,Soil!$B$2:$P$17,13,FALSE)</f>
        <v>1.7384999999999999</v>
      </c>
      <c r="K69">
        <f>VLOOKUP(B69,LU!$B$1:$N$51,5,FALSE)</f>
        <v>0.35</v>
      </c>
      <c r="L69">
        <f>VLOOKUP(A69,Soil!$B$2:$P$17,15,FALSE)</f>
        <v>0.56130000000000002</v>
      </c>
      <c r="M69" s="74">
        <f>SoilVeg!G69</f>
        <v>19.399999999999999</v>
      </c>
      <c r="N69" s="74">
        <f>SoilVeg!H69</f>
        <v>0.248</v>
      </c>
      <c r="O69" s="74">
        <f>VLOOKUP(A69,Soil!$B$2:$S$14,18,FALSE)</f>
        <v>0.1</v>
      </c>
    </row>
    <row r="70" spans="1:15">
      <c r="A70" s="27" t="str">
        <f>SoilVeg!B70</f>
        <v>L</v>
      </c>
      <c r="B70" s="27" t="str">
        <f>SoilVeg!D70</f>
        <v>ETK3</v>
      </c>
      <c r="C70" s="27" t="str">
        <f>SoilVeg!A70</f>
        <v>LETK3</v>
      </c>
      <c r="D70" s="74">
        <f>IF(VLOOKUP(SoilVeg!C70,LU!$A$2:$O$27,15,FALSE)=0,VLOOKUP(A70,Soil!$B$2:$R$14,8,FALSE),0.000000000001)</f>
        <v>3.6764981481481485E-6</v>
      </c>
      <c r="E70" s="74">
        <f>IF(VLOOKUP(SoilVeg!C70,LU!$A$2:$O$27,15,FALSE)=0,VLOOKUP(A70,Soil!$B$2:$R$14,10,FALSE),0.000000000001)</f>
        <v>2.5331432274548727E-4</v>
      </c>
      <c r="F70">
        <f>VLOOKUP(A70,Soil!$B$2:$P$17,14,FALSE)</f>
        <v>0.12</v>
      </c>
      <c r="G70">
        <f>VLOOKUP(B70,LU!$B$1:$N$51,6,FALSE)</f>
        <v>1.35454545455</v>
      </c>
      <c r="H70">
        <f>VLOOKUP(B70,LU!$B$1:$N$51,7,FALSE)</f>
        <v>0.62272727272999995</v>
      </c>
      <c r="I70">
        <f>VLOOKUP(B70,LU!$B$1:$N$51,8,FALSE)</f>
        <v>10</v>
      </c>
      <c r="J70">
        <f>VLOOKUP(A70,Soil!$B$2:$P$17,13,FALSE)</f>
        <v>1.7384999999999999</v>
      </c>
      <c r="K70">
        <f>VLOOKUP(B70,LU!$B$1:$N$51,5,FALSE)</f>
        <v>0.4</v>
      </c>
      <c r="L70">
        <f>VLOOKUP(A70,Soil!$B$2:$P$17,15,FALSE)</f>
        <v>0.56130000000000002</v>
      </c>
      <c r="M70" s="74">
        <f>SoilVeg!G70</f>
        <v>19.399999999999999</v>
      </c>
      <c r="N70" s="74">
        <f>SoilVeg!H70</f>
        <v>0.248</v>
      </c>
      <c r="O70" s="74">
        <f>VLOOKUP(A70,Soil!$B$2:$S$14,18,FALSE)</f>
        <v>0.1</v>
      </c>
    </row>
    <row r="71" spans="1:15">
      <c r="A71" s="27" t="str">
        <f>SoilVeg!B71</f>
        <v>L</v>
      </c>
      <c r="B71" s="27" t="str">
        <f>SoilVeg!D71</f>
        <v>VT</v>
      </c>
      <c r="C71" s="27" t="str">
        <f>SoilVeg!A71</f>
        <v>LVT</v>
      </c>
      <c r="D71" s="74">
        <f>IF(VLOOKUP(SoilVeg!C71,LU!$A$2:$O$27,15,FALSE)=0,VLOOKUP(A71,Soil!$B$2:$R$14,8,FALSE),0.000000000001)</f>
        <v>9.9999999999999998E-13</v>
      </c>
      <c r="E71" s="74">
        <f>IF(VLOOKUP(SoilVeg!C71,LU!$A$2:$O$27,15,FALSE)=0,VLOOKUP(A71,Soil!$B$2:$R$14,10,FALSE),0.000000000001)</f>
        <v>9.9999999999999998E-13</v>
      </c>
      <c r="F71">
        <f>VLOOKUP(A71,Soil!$B$2:$P$17,14,FALSE)</f>
        <v>0.12</v>
      </c>
      <c r="G71">
        <f>VLOOKUP(B71,LU!$B$1:$N$51,6,FALSE)</f>
        <v>0</v>
      </c>
      <c r="H71">
        <f>VLOOKUP(B71,LU!$B$1:$N$51,7,FALSE)</f>
        <v>0</v>
      </c>
      <c r="I71">
        <f>VLOOKUP(B71,LU!$B$1:$N$51,8,FALSE)</f>
        <v>0</v>
      </c>
      <c r="J71">
        <v>1.5847</v>
      </c>
      <c r="K71">
        <f>VLOOKUP(B71,LU!$B$1:$N$51,5,FALSE)</f>
        <v>0.03</v>
      </c>
      <c r="L71">
        <v>0.48887216</v>
      </c>
      <c r="M71" s="74">
        <f>SoilVeg!G71</f>
        <v>100</v>
      </c>
      <c r="N71" s="74">
        <f>SoilVeg!H71</f>
        <v>1</v>
      </c>
      <c r="O71" s="74">
        <f>VLOOKUP(A71,Soil!$B$2:$S$14,18,FALSE)</f>
        <v>0.1</v>
      </c>
    </row>
    <row r="72" spans="1:15">
      <c r="A72" s="27" t="str">
        <f>SoilVeg!B72</f>
        <v>L</v>
      </c>
      <c r="B72" s="27" t="str">
        <f>SoilVeg!D72</f>
        <v>VP</v>
      </c>
      <c r="C72" s="27" t="str">
        <f>SoilVeg!A72</f>
        <v>LVP</v>
      </c>
      <c r="D72" s="74">
        <f>IF(VLOOKUP(SoilVeg!C72,LU!$A$2:$O$27,15,FALSE)=0,VLOOKUP(A72,Soil!$B$2:$R$14,8,FALSE),0.000000000001)</f>
        <v>9.9999999999999998E-13</v>
      </c>
      <c r="E72" s="74">
        <f>IF(VLOOKUP(SoilVeg!C72,LU!$A$2:$O$27,15,FALSE)=0,VLOOKUP(A72,Soil!$B$2:$R$14,10,FALSE),0.000000000001)</f>
        <v>9.9999999999999998E-13</v>
      </c>
      <c r="F72">
        <f>VLOOKUP(A72,Soil!$B$2:$P$17,14,FALSE)</f>
        <v>0.12</v>
      </c>
      <c r="G72">
        <f>VLOOKUP(B72,LU!$B$1:$N$51,6,FALSE)</f>
        <v>0</v>
      </c>
      <c r="H72">
        <f>VLOOKUP(B72,LU!$B$1:$N$51,7,FALSE)</f>
        <v>0</v>
      </c>
      <c r="I72">
        <f>VLOOKUP(B72,LU!$B$1:$N$51,8,FALSE)</f>
        <v>0</v>
      </c>
      <c r="J72">
        <v>1.5847</v>
      </c>
      <c r="K72">
        <f>VLOOKUP(B72,LU!$B$1:$N$51,5,FALSE)</f>
        <v>0.01</v>
      </c>
      <c r="L72">
        <v>0.48887216</v>
      </c>
      <c r="M72" s="74">
        <f>SoilVeg!G72</f>
        <v>100</v>
      </c>
      <c r="N72" s="74">
        <f>SoilVeg!H72</f>
        <v>1</v>
      </c>
      <c r="O72" s="74">
        <f>VLOOKUP(A72,Soil!$B$2:$S$14,18,FALSE)</f>
        <v>0.1</v>
      </c>
    </row>
    <row r="73" spans="1:15">
      <c r="A73" s="27" t="str">
        <f>SoilVeg!B73</f>
        <v>L</v>
      </c>
      <c r="B73" s="27" t="str">
        <f>SoilVeg!D73</f>
        <v>TPT</v>
      </c>
      <c r="C73" s="27" t="str">
        <f>SoilVeg!A73</f>
        <v>LTPT</v>
      </c>
      <c r="D73" s="74">
        <f>IF(VLOOKUP(SoilVeg!C73,LU!$A$2:$O$27,15,FALSE)=0,VLOOKUP(A73,Soil!$B$2:$R$14,8,FALSE),0.000000000001)</f>
        <v>3.6764981481481485E-6</v>
      </c>
      <c r="E73" s="74">
        <f>IF(VLOOKUP(SoilVeg!C73,LU!$A$2:$O$27,15,FALSE)=0,VLOOKUP(A73,Soil!$B$2:$R$14,10,FALSE),0.000000000001)</f>
        <v>2.5331432274548727E-4</v>
      </c>
      <c r="F73">
        <f>VLOOKUP(A73,Soil!$B$2:$P$17,14,FALSE)</f>
        <v>0.12</v>
      </c>
      <c r="G73">
        <f>VLOOKUP(B73,LU!$B$1:$N$51,6,FALSE)</f>
        <v>1.1000000000000001</v>
      </c>
      <c r="H73">
        <f>VLOOKUP(B73,LU!$B$1:$N$51,7,FALSE)</f>
        <v>0.4</v>
      </c>
      <c r="I73">
        <f>VLOOKUP(B73,LU!$B$1:$N$51,8,FALSE)</f>
        <v>7</v>
      </c>
      <c r="J73">
        <f>VLOOKUP(A73,Soil!$B$2:$P$17,13,FALSE)</f>
        <v>1.7384999999999999</v>
      </c>
      <c r="K73">
        <f>VLOOKUP(B73,LU!$B$1:$N$51,5,FALSE)</f>
        <v>0.27500000000000002</v>
      </c>
      <c r="L73">
        <f>VLOOKUP(A73,Soil!$B$2:$P$17,15,FALSE)</f>
        <v>0.56130000000000002</v>
      </c>
      <c r="M73" s="74">
        <f>SoilVeg!G73</f>
        <v>19.399999999999999</v>
      </c>
      <c r="N73" s="74">
        <f>SoilVeg!H73</f>
        <v>0.248</v>
      </c>
      <c r="O73" s="74">
        <f>VLOOKUP(A73,Soil!$B$2:$S$14,18,FALSE)</f>
        <v>0.1</v>
      </c>
    </row>
    <row r="74" spans="1:15">
      <c r="A74" s="27" t="str">
        <f>SoilVeg!B74</f>
        <v>L</v>
      </c>
      <c r="B74" s="27" t="str">
        <f>SoilVeg!D74</f>
        <v>VPT</v>
      </c>
      <c r="C74" s="27" t="str">
        <f>SoilVeg!A74</f>
        <v>LVPT</v>
      </c>
      <c r="D74" s="74">
        <f>IF(VLOOKUP(SoilVeg!C74,LU!$A$2:$O$27,15,FALSE)=0,VLOOKUP(A74,Soil!$B$2:$R$14,8,FALSE),0.000000000001)</f>
        <v>9.9999999999999998E-13</v>
      </c>
      <c r="E74" s="74">
        <f>IF(VLOOKUP(SoilVeg!C74,LU!$A$2:$O$27,15,FALSE)=0,VLOOKUP(A74,Soil!$B$2:$R$14,10,FALSE),0.000000000001)</f>
        <v>9.9999999999999998E-13</v>
      </c>
      <c r="F74">
        <f>VLOOKUP(A74,Soil!$B$2:$P$17,14,FALSE)</f>
        <v>0.12</v>
      </c>
      <c r="G74">
        <f>VLOOKUP(B74,LU!$B$1:$N$51,6,FALSE)</f>
        <v>0</v>
      </c>
      <c r="H74">
        <f>VLOOKUP(B74,LU!$B$1:$N$51,7,FALSE)</f>
        <v>0</v>
      </c>
      <c r="I74">
        <f>VLOOKUP(B74,LU!$B$1:$N$51,8,FALSE)</f>
        <v>150</v>
      </c>
      <c r="J74">
        <f>VLOOKUP(A74,Soil!$B$2:$P$17,13,FALSE)</f>
        <v>1.7384999999999999</v>
      </c>
      <c r="K74">
        <f>VLOOKUP(B74,LU!$B$1:$N$51,5,FALSE)</f>
        <v>0.01</v>
      </c>
      <c r="L74">
        <f>VLOOKUP(A74,Soil!$B$2:$P$17,15,FALSE)</f>
        <v>0.56130000000000002</v>
      </c>
      <c r="M74" s="74">
        <f>SoilVeg!G74</f>
        <v>100</v>
      </c>
      <c r="N74" s="74">
        <f>SoilVeg!H74</f>
        <v>1</v>
      </c>
      <c r="O74" s="74">
        <f>VLOOKUP(A74,Soil!$B$2:$S$14,18,FALSE)</f>
        <v>0.1</v>
      </c>
    </row>
    <row r="75" spans="1:15">
      <c r="A75" s="27" t="str">
        <f>SoilVeg!B75</f>
        <v>L</v>
      </c>
      <c r="B75" s="27" t="str">
        <f>SoilVeg!D75</f>
        <v>MOK</v>
      </c>
      <c r="C75" s="27" t="str">
        <f>SoilVeg!A75</f>
        <v>LMOK</v>
      </c>
      <c r="D75" s="74">
        <f>IF(VLOOKUP(SoilVeg!C75,LU!$A$2:$O$27,15,FALSE)=0,VLOOKUP(A75,Soil!$B$2:$R$14,8,FALSE),0.000000000001)</f>
        <v>3.6764981481481485E-6</v>
      </c>
      <c r="E75" s="74">
        <f>IF(VLOOKUP(SoilVeg!C75,LU!$A$2:$O$27,15,FALSE)=0,VLOOKUP(A75,Soil!$B$2:$R$14,10,FALSE),0.000000000001)</f>
        <v>2.5331432274548727E-4</v>
      </c>
      <c r="F75">
        <f>VLOOKUP(A75,Soil!$B$2:$P$17,14,FALSE)</f>
        <v>0.12</v>
      </c>
      <c r="G75">
        <f>VLOOKUP(B75,LU!$B$1:$N$51,6,FALSE)</f>
        <v>1.35454545455</v>
      </c>
      <c r="H75">
        <f>VLOOKUP(B75,LU!$B$1:$N$51,7,FALSE)</f>
        <v>0.62272727272999995</v>
      </c>
      <c r="I75">
        <f>VLOOKUP(B75,LU!$B$1:$N$51,8,FALSE)</f>
        <v>10</v>
      </c>
      <c r="J75">
        <f>VLOOKUP(A75,Soil!$B$2:$P$17,13,FALSE)</f>
        <v>1.7384999999999999</v>
      </c>
      <c r="K75">
        <f>VLOOKUP(B75,LU!$B$1:$N$51,5,FALSE)</f>
        <v>0.4</v>
      </c>
      <c r="L75">
        <f>VLOOKUP(A75,Soil!$B$2:$P$17,15,FALSE)</f>
        <v>0.56130000000000002</v>
      </c>
      <c r="M75" s="74">
        <f>SoilVeg!G75</f>
        <v>19.399999999999999</v>
      </c>
      <c r="N75" s="74">
        <f>SoilVeg!H75</f>
        <v>0.248</v>
      </c>
      <c r="O75" s="74">
        <f>VLOOKUP(A75,Soil!$B$2:$S$14,18,FALSE)</f>
        <v>0.1</v>
      </c>
    </row>
    <row r="76" spans="1:15">
      <c r="A76" s="27" t="str">
        <f>SoilVeg!B76</f>
        <v>L</v>
      </c>
      <c r="B76" s="27" t="str">
        <f>SoilVeg!D76</f>
        <v>RET</v>
      </c>
      <c r="C76" s="27" t="str">
        <f>SoilVeg!A76</f>
        <v>LRET</v>
      </c>
      <c r="D76" s="74">
        <f>IF(VLOOKUP(SoilVeg!C76,LU!$A$2:$O$27,15,FALSE)=0,VLOOKUP(A76,Soil!$B$2:$R$14,8,FALSE),0.000000000001)</f>
        <v>3.6764981481481485E-6</v>
      </c>
      <c r="E76" s="74">
        <f>IF(VLOOKUP(SoilVeg!C76,LU!$A$2:$O$27,15,FALSE)=0,VLOOKUP(A76,Soil!$B$2:$R$14,10,FALSE),0.000000000001)</f>
        <v>2.5331432274548727E-4</v>
      </c>
      <c r="F76">
        <f>VLOOKUP(A76,Soil!$B$2:$P$17,14,FALSE)</f>
        <v>0.12</v>
      </c>
      <c r="G76">
        <f>VLOOKUP(B76,LU!$B$1:$N$51,6,FALSE)</f>
        <v>1.1000000000000001</v>
      </c>
      <c r="H76">
        <f>VLOOKUP(B76,LU!$B$1:$N$51,7,FALSE)</f>
        <v>0.4</v>
      </c>
      <c r="I76">
        <f>VLOOKUP(B76,LU!$B$1:$N$51,8,FALSE)</f>
        <v>150</v>
      </c>
      <c r="J76">
        <f>VLOOKUP(A76,Soil!$B$2:$P$17,13,FALSE)</f>
        <v>1.7384999999999999</v>
      </c>
      <c r="K76">
        <f>VLOOKUP(B76,LU!$B$1:$N$51,5,FALSE)</f>
        <v>0.27500000000000002</v>
      </c>
      <c r="L76">
        <f>VLOOKUP(A76,Soil!$B$2:$P$17,15,FALSE)</f>
        <v>0.56130000000000002</v>
      </c>
      <c r="M76" s="74">
        <f>SoilVeg!G76</f>
        <v>19.399999999999999</v>
      </c>
      <c r="N76" s="74">
        <f>SoilVeg!H76</f>
        <v>0.248</v>
      </c>
      <c r="O76" s="74">
        <f>VLOOKUP(A76,Soil!$B$2:$S$14,18,FALSE)</f>
        <v>0.1</v>
      </c>
    </row>
    <row r="77" spans="1:15">
      <c r="A77" s="27" t="str">
        <f>SoilVeg!B77</f>
        <v>LSA</v>
      </c>
      <c r="B77" s="27" t="str">
        <f>SoilVeg!D77</f>
        <v>OP</v>
      </c>
      <c r="C77" s="27" t="str">
        <f>SoilVeg!A77</f>
        <v>LSAOP</v>
      </c>
      <c r="D77" s="74">
        <f>IF(VLOOKUP(SoilVeg!C77,LU!$A$2:$O$27,15,FALSE)=0,VLOOKUP(A77,Soil!$B$2:$R$14,8,FALSE),0.000000000001)</f>
        <v>1.2094734374999998E-5</v>
      </c>
      <c r="E77" s="74">
        <f>IF(VLOOKUP(SoilVeg!C77,LU!$A$2:$O$27,15,FALSE)=0,VLOOKUP(A77,Soil!$B$2:$R$14,10,FALSE),0.000000000001)</f>
        <v>4.9665884542622119E-4</v>
      </c>
      <c r="F77">
        <f>VLOOKUP(A77,Soil!$B$2:$P$17,14,FALSE)</f>
        <v>1.6E-2</v>
      </c>
      <c r="G77">
        <f>VLOOKUP(B77,LU!$B$1:$N$51,6,FALSE)</f>
        <v>0.16</v>
      </c>
      <c r="H77">
        <f>VLOOKUP(B77,LU!$B$1:$N$51,7,FALSE)</f>
        <v>0.13</v>
      </c>
      <c r="I77">
        <f>VLOOKUP(B77,LU!$B$1:$N$51,8,FALSE)</f>
        <v>5</v>
      </c>
      <c r="J77">
        <f>VLOOKUP(A77,Soil!$B$2:$P$17,13,FALSE)</f>
        <v>1.8165</v>
      </c>
      <c r="K77">
        <f>VLOOKUP(B77,LU!$B$1:$N$51,5,FALSE)</f>
        <v>7.4999999999999997E-2</v>
      </c>
      <c r="L77">
        <f>VLOOKUP(A77,Soil!$B$2:$P$17,15,FALSE)</f>
        <v>0.36609999999999998</v>
      </c>
      <c r="M77" s="74">
        <f>SoilVeg!G77</f>
        <v>9.1</v>
      </c>
      <c r="N77" s="74">
        <f>SoilVeg!H77</f>
        <v>0.245</v>
      </c>
      <c r="O77" s="74">
        <f>VLOOKUP(A77,Soil!$B$2:$S$14,18,FALSE)</f>
        <v>0.5</v>
      </c>
    </row>
    <row r="78" spans="1:15">
      <c r="A78" s="27" t="str">
        <f>SoilVeg!B78</f>
        <v>LSA</v>
      </c>
      <c r="B78" s="27" t="str">
        <f>SoilVeg!D78</f>
        <v>OPTP</v>
      </c>
      <c r="C78" s="27" t="str">
        <f>SoilVeg!A78</f>
        <v>LSAOPTP</v>
      </c>
      <c r="D78" s="74">
        <f>IF(VLOOKUP(SoilVeg!C78,LU!$A$2:$O$27,15,FALSE)=0,VLOOKUP(A78,Soil!$B$2:$R$14,8,FALSE),0.000000000001)</f>
        <v>1.2094734374999998E-5</v>
      </c>
      <c r="E78" s="74">
        <f>IF(VLOOKUP(SoilVeg!C78,LU!$A$2:$O$27,15,FALSE)=0,VLOOKUP(A78,Soil!$B$2:$R$14,10,FALSE),0.000000000001)</f>
        <v>4.9665884542622119E-4</v>
      </c>
      <c r="F78">
        <f>VLOOKUP(A78,Soil!$B$2:$P$17,14,FALSE)</f>
        <v>1.6E-2</v>
      </c>
      <c r="G78">
        <f>VLOOKUP(B78,LU!$B$1:$N$51,6,FALSE)</f>
        <v>1.1000000000000001</v>
      </c>
      <c r="H78">
        <f>VLOOKUP(B78,LU!$B$1:$N$51,7,FALSE)</f>
        <v>0.4</v>
      </c>
      <c r="I78">
        <f>VLOOKUP(B78,LU!$B$1:$N$51,8,FALSE)</f>
        <v>7</v>
      </c>
      <c r="J78">
        <v>1.5847</v>
      </c>
      <c r="K78">
        <f>VLOOKUP(B78,LU!$B$1:$N$51,5,FALSE)</f>
        <v>0.27500000000000002</v>
      </c>
      <c r="L78">
        <v>0.48887216</v>
      </c>
      <c r="M78" s="74">
        <f>SoilVeg!G78</f>
        <v>18.2</v>
      </c>
      <c r="N78" s="74">
        <f>SoilVeg!H78</f>
        <v>0.245</v>
      </c>
      <c r="O78" s="74">
        <f>VLOOKUP(A78,Soil!$B$2:$S$14,18,FALSE)</f>
        <v>0.5</v>
      </c>
    </row>
    <row r="79" spans="1:15">
      <c r="A79" s="27" t="str">
        <f>SoilVeg!B79</f>
        <v>LSA</v>
      </c>
      <c r="B79" s="27" t="str">
        <f>SoilVeg!D79</f>
        <v>OPSR</v>
      </c>
      <c r="C79" s="27" t="str">
        <f>SoilVeg!A79</f>
        <v>LSAOPSR</v>
      </c>
      <c r="D79" s="74">
        <f>IF(VLOOKUP(SoilVeg!C79,LU!$A$2:$O$27,15,FALSE)=0,VLOOKUP(A79,Soil!$B$2:$R$14,8,FALSE),0.000000000001)</f>
        <v>1.2094734374999998E-5</v>
      </c>
      <c r="E79" s="74">
        <f>IF(VLOOKUP(SoilVeg!C79,LU!$A$2:$O$27,15,FALSE)=0,VLOOKUP(A79,Soil!$B$2:$R$14,10,FALSE),0.000000000001)</f>
        <v>4.9665884542622119E-4</v>
      </c>
      <c r="F79">
        <f>VLOOKUP(A79,Soil!$B$2:$P$17,14,FALSE)</f>
        <v>1.6E-2</v>
      </c>
      <c r="G79">
        <f>VLOOKUP(B79,LU!$B$1:$N$51,6,FALSE)</f>
        <v>0.26</v>
      </c>
      <c r="H79">
        <f>VLOOKUP(B79,LU!$B$1:$N$51,7,FALSE)</f>
        <v>0.25</v>
      </c>
      <c r="I79">
        <f>VLOOKUP(B79,LU!$B$1:$N$51,8,FALSE)</f>
        <v>4</v>
      </c>
      <c r="J79">
        <v>1.5847</v>
      </c>
      <c r="K79">
        <f>VLOOKUP(B79,LU!$B$1:$N$51,5,FALSE)</f>
        <v>0.06</v>
      </c>
      <c r="L79">
        <v>0.48887216</v>
      </c>
      <c r="M79" s="74">
        <f>SoilVeg!G79</f>
        <v>7.2799999999999994</v>
      </c>
      <c r="N79" s="74">
        <f>SoilVeg!H79</f>
        <v>0.245</v>
      </c>
      <c r="O79" s="74">
        <f>VLOOKUP(A79,Soil!$B$2:$S$14,18,FALSE)</f>
        <v>0.5</v>
      </c>
    </row>
    <row r="80" spans="1:15">
      <c r="A80" s="27" t="str">
        <f>SoilVeg!B80</f>
        <v>LSA</v>
      </c>
      <c r="B80" s="27" t="str">
        <f>SoilVeg!D80</f>
        <v>OPUR</v>
      </c>
      <c r="C80" s="27" t="str">
        <f>SoilVeg!A80</f>
        <v>LSAOPUR</v>
      </c>
      <c r="D80" s="74">
        <f>IF(VLOOKUP(SoilVeg!C80,LU!$A$2:$O$27,15,FALSE)=0,VLOOKUP(A80,Soil!$B$2:$R$14,8,FALSE),0.000000000001)</f>
        <v>1.2094734374999998E-5</v>
      </c>
      <c r="E80" s="74">
        <f>IF(VLOOKUP(SoilVeg!C80,LU!$A$2:$O$27,15,FALSE)=0,VLOOKUP(A80,Soil!$B$2:$R$14,10,FALSE),0.000000000001)</f>
        <v>4.9665884542622119E-4</v>
      </c>
      <c r="F80">
        <f>VLOOKUP(A80,Soil!$B$2:$P$17,14,FALSE)</f>
        <v>1.6E-2</v>
      </c>
      <c r="G80">
        <f>VLOOKUP(B80,LU!$B$1:$N$51,6,FALSE)</f>
        <v>0.4</v>
      </c>
      <c r="H80">
        <f>VLOOKUP(B80,LU!$B$1:$N$51,7,FALSE)</f>
        <v>0.3</v>
      </c>
      <c r="I80">
        <f>VLOOKUP(B80,LU!$B$1:$N$51,8,FALSE)</f>
        <v>6</v>
      </c>
      <c r="J80">
        <f>VLOOKUP(A80,Soil!$B$2:$P$17,13,FALSE)</f>
        <v>1.8165</v>
      </c>
      <c r="K80">
        <f>VLOOKUP(B80,LU!$B$1:$N$51,5,FALSE)</f>
        <v>0.1</v>
      </c>
      <c r="L80">
        <f>VLOOKUP(A80,Soil!$B$2:$P$17,15,FALSE)</f>
        <v>0.36609999999999998</v>
      </c>
      <c r="M80" s="74">
        <f>SoilVeg!G80</f>
        <v>9.1</v>
      </c>
      <c r="N80" s="74">
        <f>SoilVeg!H80</f>
        <v>0.245</v>
      </c>
      <c r="O80" s="74">
        <f>VLOOKUP(A80,Soil!$B$2:$S$14,18,FALSE)</f>
        <v>0.5</v>
      </c>
    </row>
    <row r="81" spans="1:15">
      <c r="A81" s="27" t="str">
        <f>SoilVeg!B81</f>
        <v>LSA</v>
      </c>
      <c r="B81" s="27" t="str">
        <f>SoilVeg!D81</f>
        <v>OPU</v>
      </c>
      <c r="C81" s="27" t="str">
        <f>SoilVeg!A81</f>
        <v>LSAOPU</v>
      </c>
      <c r="D81" s="74">
        <f>IF(VLOOKUP(SoilVeg!C81,LU!$A$2:$O$27,15,FALSE)=0,VLOOKUP(A81,Soil!$B$2:$R$14,8,FALSE),0.000000000001)</f>
        <v>1.2094734374999998E-5</v>
      </c>
      <c r="E81" s="74">
        <f>IF(VLOOKUP(SoilVeg!C81,LU!$A$2:$O$27,15,FALSE)=0,VLOOKUP(A81,Soil!$B$2:$R$14,10,FALSE),0.000000000001)</f>
        <v>4.9665884542622119E-4</v>
      </c>
      <c r="F81">
        <f>VLOOKUP(A81,Soil!$B$2:$P$17,14,FALSE)</f>
        <v>1.6E-2</v>
      </c>
      <c r="G81">
        <f>VLOOKUP(B81,LU!$B$1:$N$51,6,FALSE)</f>
        <v>0</v>
      </c>
      <c r="H81">
        <f>VLOOKUP(B81,LU!$B$1:$N$51,7,FALSE)</f>
        <v>0</v>
      </c>
      <c r="I81">
        <f>VLOOKUP(B81,LU!$B$1:$N$51,8,FALSE)</f>
        <v>3.5</v>
      </c>
      <c r="J81">
        <f>VLOOKUP(A81,Soil!$B$2:$P$17,13,FALSE)</f>
        <v>1.8165</v>
      </c>
      <c r="K81">
        <f>VLOOKUP(B81,LU!$B$1:$N$51,5,FALSE)</f>
        <v>0.03</v>
      </c>
      <c r="L81">
        <f>VLOOKUP(A81,Soil!$B$2:$P$17,15,FALSE)</f>
        <v>0.36609999999999998</v>
      </c>
      <c r="M81" s="74">
        <f>SoilVeg!G81</f>
        <v>6.0666666666666664</v>
      </c>
      <c r="N81" s="74">
        <f>SoilVeg!H81</f>
        <v>0.245</v>
      </c>
      <c r="O81" s="74">
        <f>VLOOKUP(A81,Soil!$B$2:$S$14,18,FALSE)</f>
        <v>0.5</v>
      </c>
    </row>
    <row r="82" spans="1:15">
      <c r="A82" s="27" t="str">
        <f>SoilVeg!B82</f>
        <v>LSA</v>
      </c>
      <c r="B82" s="27" t="str">
        <f>SoilVeg!D82</f>
        <v>TP</v>
      </c>
      <c r="C82" s="27" t="str">
        <f>SoilVeg!A82</f>
        <v>LSATP</v>
      </c>
      <c r="D82" s="74">
        <f>IF(VLOOKUP(SoilVeg!C82,LU!$A$2:$O$27,15,FALSE)=0,VLOOKUP(A82,Soil!$B$2:$R$14,8,FALSE),0.000000000001)</f>
        <v>1.2094734374999998E-5</v>
      </c>
      <c r="E82" s="74">
        <f>IF(VLOOKUP(SoilVeg!C82,LU!$A$2:$O$27,15,FALSE)=0,VLOOKUP(A82,Soil!$B$2:$R$14,10,FALSE),0.000000000001)</f>
        <v>4.9665884542622119E-4</v>
      </c>
      <c r="F82">
        <f>VLOOKUP(A82,Soil!$B$2:$P$17,14,FALSE)</f>
        <v>1.6E-2</v>
      </c>
      <c r="G82">
        <f>VLOOKUP(B82,LU!$B$1:$N$51,6,FALSE)</f>
        <v>1.1000000000000001</v>
      </c>
      <c r="H82">
        <f>VLOOKUP(B82,LU!$B$1:$N$51,7,FALSE)</f>
        <v>0.4</v>
      </c>
      <c r="I82">
        <f>VLOOKUP(B82,LU!$B$1:$N$51,8,FALSE)</f>
        <v>7</v>
      </c>
      <c r="J82">
        <f>VLOOKUP(A82,Soil!$B$2:$P$17,13,FALSE)</f>
        <v>1.8165</v>
      </c>
      <c r="K82">
        <f>VLOOKUP(B82,LU!$B$1:$N$51,5,FALSE)</f>
        <v>0.27500000000000002</v>
      </c>
      <c r="L82">
        <f>VLOOKUP(A82,Soil!$B$2:$P$17,15,FALSE)</f>
        <v>0.36609999999999998</v>
      </c>
      <c r="M82" s="74">
        <f>SoilVeg!G82</f>
        <v>18.2</v>
      </c>
      <c r="N82" s="74">
        <f>SoilVeg!H82</f>
        <v>0.245</v>
      </c>
      <c r="O82" s="74">
        <f>VLOOKUP(A82,Soil!$B$2:$S$14,18,FALSE)</f>
        <v>0.5</v>
      </c>
    </row>
    <row r="83" spans="1:15">
      <c r="A83" s="27" t="str">
        <f>SoilVeg!B83</f>
        <v>LSA</v>
      </c>
      <c r="B83" s="27" t="str">
        <f>SoilVeg!D83</f>
        <v>LP</v>
      </c>
      <c r="C83" s="27" t="str">
        <f>SoilVeg!A83</f>
        <v>LSALP</v>
      </c>
      <c r="D83" s="74">
        <f>IF(VLOOKUP(SoilVeg!C83,LU!$A$2:$O$27,15,FALSE)=0,VLOOKUP(A83,Soil!$B$2:$R$14,8,FALSE),0.000000000001)</f>
        <v>1.2094734374999998E-5</v>
      </c>
      <c r="E83" s="74">
        <f>IF(VLOOKUP(SoilVeg!C83,LU!$A$2:$O$27,15,FALSE)=0,VLOOKUP(A83,Soil!$B$2:$R$14,10,FALSE),0.000000000001)</f>
        <v>4.9665884542622119E-4</v>
      </c>
      <c r="F83">
        <f>VLOOKUP(A83,Soil!$B$2:$P$17,14,FALSE)</f>
        <v>1.6E-2</v>
      </c>
      <c r="G83">
        <f>VLOOKUP(B83,LU!$B$1:$N$51,6,FALSE)</f>
        <v>3</v>
      </c>
      <c r="H83">
        <f>VLOOKUP(B83,LU!$B$1:$N$51,7,FALSE)</f>
        <v>0.62272727272999995</v>
      </c>
      <c r="I83">
        <f>VLOOKUP(B83,LU!$B$1:$N$51,8,FALSE)</f>
        <v>9.4545454545500007</v>
      </c>
      <c r="J83">
        <f>VLOOKUP(A83,Soil!$B$2:$P$17,13,FALSE)</f>
        <v>1.8165</v>
      </c>
      <c r="K83">
        <f>VLOOKUP(B83,LU!$B$1:$N$51,5,FALSE)</f>
        <v>0.4</v>
      </c>
      <c r="L83">
        <f>VLOOKUP(A83,Soil!$B$2:$P$17,15,FALSE)</f>
        <v>0.36609999999999998</v>
      </c>
      <c r="M83" s="74">
        <f>SoilVeg!G83</f>
        <v>18.2</v>
      </c>
      <c r="N83" s="74">
        <f>SoilVeg!H83</f>
        <v>0.245</v>
      </c>
      <c r="O83" s="74">
        <f>VLOOKUP(A83,Soil!$B$2:$S$14,18,FALSE)</f>
        <v>0.5</v>
      </c>
    </row>
    <row r="84" spans="1:15">
      <c r="A84" s="27" t="str">
        <f>SoilVeg!B84</f>
        <v>LSA</v>
      </c>
      <c r="B84" s="27" t="str">
        <f>SoilVeg!D84</f>
        <v>LPL</v>
      </c>
      <c r="C84" s="27" t="str">
        <f>SoilVeg!A84</f>
        <v>LSALPL</v>
      </c>
      <c r="D84" s="74">
        <f>IF(VLOOKUP(SoilVeg!C84,LU!$A$2:$O$27,15,FALSE)=0,VLOOKUP(A84,Soil!$B$2:$R$14,8,FALSE),0.000000000001)</f>
        <v>1.2094734374999998E-5</v>
      </c>
      <c r="E84" s="74">
        <f>IF(VLOOKUP(SoilVeg!C84,LU!$A$2:$O$27,15,FALSE)=0,VLOOKUP(A84,Soil!$B$2:$R$14,10,FALSE),0.000000000001)</f>
        <v>4.9665884542622119E-4</v>
      </c>
      <c r="F84">
        <f>VLOOKUP(A84,Soil!$B$2:$P$17,14,FALSE)</f>
        <v>1.6E-2</v>
      </c>
      <c r="G84">
        <f>VLOOKUP(B84,LU!$B$1:$N$51,6,FALSE)</f>
        <v>4</v>
      </c>
      <c r="H84">
        <f>VLOOKUP(B84,LU!$B$1:$N$51,7,FALSE)</f>
        <v>0.62272727272999995</v>
      </c>
      <c r="I84">
        <f>VLOOKUP(B84,LU!$B$1:$N$51,8,FALSE)</f>
        <v>10.5</v>
      </c>
      <c r="J84">
        <f>VLOOKUP(A84,Soil!$B$2:$P$17,13,FALSE)</f>
        <v>1.8165</v>
      </c>
      <c r="K84">
        <f>VLOOKUP(B84,LU!$B$1:$N$51,5,FALSE)</f>
        <v>0.6</v>
      </c>
      <c r="L84">
        <f>VLOOKUP(A84,Soil!$B$2:$P$17,15,FALSE)</f>
        <v>0.36609999999999998</v>
      </c>
      <c r="M84" s="74">
        <f>SoilVeg!G84</f>
        <v>18.2</v>
      </c>
      <c r="N84" s="74">
        <f>SoilVeg!H84</f>
        <v>0.245</v>
      </c>
      <c r="O84" s="74">
        <f>VLOOKUP(A84,Soil!$B$2:$S$14,18,FALSE)</f>
        <v>0.5</v>
      </c>
    </row>
    <row r="85" spans="1:15">
      <c r="A85" s="27" t="str">
        <f>SoilVeg!B85</f>
        <v>LSA</v>
      </c>
      <c r="B85" s="27" t="str">
        <f>SoilVeg!D85</f>
        <v>LPJ</v>
      </c>
      <c r="C85" s="27" t="str">
        <f>SoilVeg!A85</f>
        <v>LSALPJ</v>
      </c>
      <c r="D85" s="74">
        <f>IF(VLOOKUP(SoilVeg!C85,LU!$A$2:$O$27,15,FALSE)=0,VLOOKUP(A85,Soil!$B$2:$R$14,8,FALSE),0.000000000001)</f>
        <v>1.2094734374999998E-5</v>
      </c>
      <c r="E85" s="74">
        <f>IF(VLOOKUP(SoilVeg!C85,LU!$A$2:$O$27,15,FALSE)=0,VLOOKUP(A85,Soil!$B$2:$R$14,10,FALSE),0.000000000001)</f>
        <v>4.9665884542622119E-4</v>
      </c>
      <c r="F85">
        <f>VLOOKUP(A85,Soil!$B$2:$P$17,14,FALSE)</f>
        <v>1.6E-2</v>
      </c>
      <c r="G85">
        <f>VLOOKUP(B85,LU!$B$1:$N$51,6,FALSE)</f>
        <v>3</v>
      </c>
      <c r="H85">
        <f>VLOOKUP(B85,LU!$B$1:$N$51,7,FALSE)</f>
        <v>0.62272727272999995</v>
      </c>
      <c r="I85">
        <f>VLOOKUP(B85,LU!$B$1:$N$51,8,FALSE)</f>
        <v>6.5</v>
      </c>
      <c r="J85">
        <v>1.5847</v>
      </c>
      <c r="K85">
        <f>VLOOKUP(B85,LU!$B$1:$N$51,5,FALSE)</f>
        <v>0.35</v>
      </c>
      <c r="L85">
        <v>0.48887216</v>
      </c>
      <c r="M85" s="74">
        <f>SoilVeg!G85</f>
        <v>18.2</v>
      </c>
      <c r="N85" s="74">
        <f>SoilVeg!H85</f>
        <v>0.245</v>
      </c>
      <c r="O85" s="74">
        <f>VLOOKUP(A85,Soil!$B$2:$S$14,18,FALSE)</f>
        <v>0.5</v>
      </c>
    </row>
    <row r="86" spans="1:15">
      <c r="A86" s="27" t="str">
        <f>SoilVeg!B86</f>
        <v>LSA</v>
      </c>
      <c r="B86" s="27" t="str">
        <f>SoilVeg!D86</f>
        <v>LPS</v>
      </c>
      <c r="C86" s="27" t="str">
        <f>SoilVeg!A86</f>
        <v>LSALPS</v>
      </c>
      <c r="D86" s="74">
        <f>IF(VLOOKUP(SoilVeg!C86,LU!$A$2:$O$27,15,FALSE)=0,VLOOKUP(A86,Soil!$B$2:$R$14,8,FALSE),0.000000000001)</f>
        <v>1.2094734374999998E-5</v>
      </c>
      <c r="E86" s="74">
        <f>IF(VLOOKUP(SoilVeg!C86,LU!$A$2:$O$27,15,FALSE)=0,VLOOKUP(A86,Soil!$B$2:$R$14,10,FALSE),0.000000000001)</f>
        <v>4.9665884542622119E-4</v>
      </c>
      <c r="F86">
        <f>VLOOKUP(A86,Soil!$B$2:$P$17,14,FALSE)</f>
        <v>1.6E-2</v>
      </c>
      <c r="G86">
        <f>VLOOKUP(B86,LU!$B$1:$N$51,6,FALSE)</f>
        <v>4.5</v>
      </c>
      <c r="H86">
        <f>VLOOKUP(B86,LU!$B$1:$N$51,7,FALSE)</f>
        <v>0.8</v>
      </c>
      <c r="I86">
        <f>VLOOKUP(B86,LU!$B$1:$N$51,8,FALSE)</f>
        <v>15</v>
      </c>
      <c r="J86">
        <v>1.5847</v>
      </c>
      <c r="K86">
        <f>VLOOKUP(B86,LU!$B$1:$N$51,5,FALSE)</f>
        <v>0.8</v>
      </c>
      <c r="L86">
        <v>0.48887216</v>
      </c>
      <c r="M86" s="74">
        <f>SoilVeg!G86</f>
        <v>18.2</v>
      </c>
      <c r="N86" s="74">
        <f>SoilVeg!H86</f>
        <v>0.245</v>
      </c>
      <c r="O86" s="74">
        <f>VLOOKUP(A86,Soil!$B$2:$S$14,18,FALSE)</f>
        <v>0.5</v>
      </c>
    </row>
    <row r="87" spans="1:15">
      <c r="A87" s="27" t="str">
        <f>SoilVeg!B87</f>
        <v>LSA</v>
      </c>
      <c r="B87" s="27" t="str">
        <f>SoilVeg!D87</f>
        <v>LPK</v>
      </c>
      <c r="C87" s="27" t="str">
        <f>SoilVeg!A87</f>
        <v>LSALPK</v>
      </c>
      <c r="D87" s="74">
        <f>IF(VLOOKUP(SoilVeg!C87,LU!$A$2:$O$27,15,FALSE)=0,VLOOKUP(A87,Soil!$B$2:$R$14,8,FALSE),0.000000000001)</f>
        <v>1.2094734374999998E-5</v>
      </c>
      <c r="E87" s="74">
        <f>IF(VLOOKUP(SoilVeg!C87,LU!$A$2:$O$27,15,FALSE)=0,VLOOKUP(A87,Soil!$B$2:$R$14,10,FALSE),0.000000000001)</f>
        <v>4.9665884542622119E-4</v>
      </c>
      <c r="F87">
        <f>VLOOKUP(A87,Soil!$B$2:$P$17,14,FALSE)</f>
        <v>1.6E-2</v>
      </c>
      <c r="G87">
        <f>VLOOKUP(B87,LU!$B$1:$N$51,6,FALSE)</f>
        <v>3</v>
      </c>
      <c r="H87">
        <f>VLOOKUP(B87,LU!$B$1:$N$51,7,FALSE)</f>
        <v>0.6</v>
      </c>
      <c r="I87">
        <f>VLOOKUP(B87,LU!$B$1:$N$51,8,FALSE)</f>
        <v>15</v>
      </c>
      <c r="J87">
        <f>VLOOKUP(A87,Soil!$B$2:$P$17,13,FALSE)</f>
        <v>1.8165</v>
      </c>
      <c r="K87">
        <f>VLOOKUP(B87,LU!$B$1:$N$51,5,FALSE)</f>
        <v>0.8</v>
      </c>
      <c r="L87">
        <f>VLOOKUP(A87,Soil!$B$2:$P$17,15,FALSE)</f>
        <v>0.36609999999999998</v>
      </c>
      <c r="M87" s="74">
        <f>SoilVeg!G87</f>
        <v>18.2</v>
      </c>
      <c r="N87" s="74">
        <f>SoilVeg!H87</f>
        <v>0.245</v>
      </c>
      <c r="O87" s="74">
        <f>VLOOKUP(A87,Soil!$B$2:$S$14,18,FALSE)</f>
        <v>0.5</v>
      </c>
    </row>
    <row r="88" spans="1:15">
      <c r="A88" s="27" t="str">
        <f>SoilVeg!B88</f>
        <v>LSA</v>
      </c>
      <c r="B88" s="27" t="str">
        <f>SoilVeg!D88</f>
        <v>AZP</v>
      </c>
      <c r="C88" s="27" t="str">
        <f>SoilVeg!A88</f>
        <v>LSAAZP</v>
      </c>
      <c r="D88" s="74">
        <f>IF(VLOOKUP(SoilVeg!C88,LU!$A$2:$O$27,15,FALSE)=0,VLOOKUP(A88,Soil!$B$2:$R$14,8,FALSE),0.000000000001)</f>
        <v>9.9999999999999998E-13</v>
      </c>
      <c r="E88" s="74">
        <f>IF(VLOOKUP(SoilVeg!C88,LU!$A$2:$O$27,15,FALSE)=0,VLOOKUP(A88,Soil!$B$2:$R$14,10,FALSE),0.000000000001)</f>
        <v>9.9999999999999998E-13</v>
      </c>
      <c r="F88">
        <f>VLOOKUP(A88,Soil!$B$2:$P$17,14,FALSE)</f>
        <v>1.6E-2</v>
      </c>
      <c r="G88">
        <f>VLOOKUP(B88,LU!$B$1:$N$51,6,FALSE)</f>
        <v>0</v>
      </c>
      <c r="H88">
        <f>VLOOKUP(B88,LU!$B$1:$N$51,7,FALSE)</f>
        <v>0</v>
      </c>
      <c r="I88">
        <f>VLOOKUP(B88,LU!$B$1:$N$51,8,FALSE)</f>
        <v>2.5</v>
      </c>
      <c r="J88">
        <f>VLOOKUP(A88,Soil!$B$2:$P$17,13,FALSE)</f>
        <v>1.8165</v>
      </c>
      <c r="K88">
        <f>VLOOKUP(B88,LU!$B$1:$N$51,5,FALSE)</f>
        <v>0.05</v>
      </c>
      <c r="L88">
        <f>VLOOKUP(A88,Soil!$B$2:$P$17,15,FALSE)</f>
        <v>0.36609999999999998</v>
      </c>
      <c r="M88" s="74">
        <f>SoilVeg!G88</f>
        <v>100</v>
      </c>
      <c r="N88" s="74">
        <f>SoilVeg!H88</f>
        <v>1</v>
      </c>
      <c r="O88" s="74">
        <f>VLOOKUP(A88,Soil!$B$2:$S$14,18,FALSE)</f>
        <v>0.5</v>
      </c>
    </row>
    <row r="89" spans="1:15">
      <c r="A89" s="27" t="str">
        <f>SoilVeg!B89</f>
        <v>LSA</v>
      </c>
      <c r="B89" s="27" t="str">
        <f>SoilVeg!D89</f>
        <v>AZPN</v>
      </c>
      <c r="C89" s="27" t="str">
        <f>SoilVeg!A89</f>
        <v>LSAAZPN</v>
      </c>
      <c r="D89" s="74">
        <f>IF(VLOOKUP(SoilVeg!C89,LU!$A$2:$O$27,15,FALSE)=0,VLOOKUP(A89,Soil!$B$2:$R$14,8,FALSE),0.000000000001)</f>
        <v>9.9999999999999998E-13</v>
      </c>
      <c r="E89" s="74">
        <f>IF(VLOOKUP(SoilVeg!C89,LU!$A$2:$O$27,15,FALSE)=0,VLOOKUP(A89,Soil!$B$2:$R$14,10,FALSE),0.000000000001)</f>
        <v>9.9999999999999998E-13</v>
      </c>
      <c r="F89">
        <f>VLOOKUP(A89,Soil!$B$2:$P$17,14,FALSE)</f>
        <v>1.6E-2</v>
      </c>
      <c r="G89">
        <f>VLOOKUP(B89,LU!$B$1:$N$51,6,FALSE)</f>
        <v>0</v>
      </c>
      <c r="H89">
        <f>VLOOKUP(B89,LU!$B$1:$N$51,7,FALSE)</f>
        <v>0</v>
      </c>
      <c r="I89">
        <f>VLOOKUP(B89,LU!$B$1:$N$51,8,FALSE)</f>
        <v>0</v>
      </c>
      <c r="J89">
        <f>VLOOKUP(A89,Soil!$B$2:$P$17,13,FALSE)</f>
        <v>1.8165</v>
      </c>
      <c r="K89">
        <f>VLOOKUP(B89,LU!$B$1:$N$51,5,FALSE)</f>
        <v>0.01</v>
      </c>
      <c r="L89">
        <f>VLOOKUP(A89,Soil!$B$2:$P$17,15,FALSE)</f>
        <v>0.36609999999999998</v>
      </c>
      <c r="M89" s="74">
        <f>SoilVeg!G89</f>
        <v>100</v>
      </c>
      <c r="N89" s="74">
        <f>SoilVeg!H89</f>
        <v>1</v>
      </c>
      <c r="O89" s="74">
        <f>VLOOKUP(A89,Soil!$B$2:$S$14,18,FALSE)</f>
        <v>0.5</v>
      </c>
    </row>
    <row r="90" spans="1:15">
      <c r="A90" s="27" t="str">
        <f>SoilVeg!B90</f>
        <v>LSA</v>
      </c>
      <c r="B90" s="27" t="str">
        <f>SoilVeg!D90</f>
        <v>AZPPL</v>
      </c>
      <c r="C90" s="27" t="str">
        <f>SoilVeg!A90</f>
        <v>LSAAZPPL</v>
      </c>
      <c r="D90" s="74">
        <f>IF(VLOOKUP(SoilVeg!C90,LU!$A$2:$O$27,15,FALSE)=0,VLOOKUP(A90,Soil!$B$2:$R$14,8,FALSE),0.000000000001)</f>
        <v>1.2094734374999998E-5</v>
      </c>
      <c r="E90" s="74">
        <f>IF(VLOOKUP(SoilVeg!C90,LU!$A$2:$O$27,15,FALSE)=0,VLOOKUP(A90,Soil!$B$2:$R$14,10,FALSE),0.000000000001)</f>
        <v>4.9665884542622119E-4</v>
      </c>
      <c r="F90">
        <f>VLOOKUP(A90,Soil!$B$2:$P$17,14,FALSE)</f>
        <v>1.6E-2</v>
      </c>
      <c r="G90">
        <f>VLOOKUP(B90,LU!$B$1:$N$51,6,FALSE)</f>
        <v>0</v>
      </c>
      <c r="H90">
        <f>VLOOKUP(B90,LU!$B$1:$N$51,7,FALSE)</f>
        <v>0</v>
      </c>
      <c r="I90">
        <f>VLOOKUP(B90,LU!$B$1:$N$51,8,FALSE)</f>
        <v>2.5</v>
      </c>
      <c r="J90">
        <f>VLOOKUP(A90,Soil!$B$2:$P$17,13,FALSE)</f>
        <v>1.8165</v>
      </c>
      <c r="K90">
        <f>VLOOKUP(B90,LU!$B$1:$N$51,5,FALSE)</f>
        <v>0.02</v>
      </c>
      <c r="L90">
        <f>VLOOKUP(A90,Soil!$B$2:$P$17,15,FALSE)</f>
        <v>0.36609999999999998</v>
      </c>
      <c r="M90" s="74">
        <f>SoilVeg!G90</f>
        <v>0.182</v>
      </c>
      <c r="N90" s="74">
        <f>SoilVeg!H90</f>
        <v>0.245</v>
      </c>
      <c r="O90" s="74">
        <f>VLOOKUP(A90,Soil!$B$2:$S$14,18,FALSE)</f>
        <v>0.5</v>
      </c>
    </row>
    <row r="91" spans="1:15">
      <c r="A91" s="27" t="str">
        <f>SoilVeg!B91</f>
        <v>LSA</v>
      </c>
      <c r="B91" s="27" t="str">
        <f>SoilVeg!D91</f>
        <v>AZPP</v>
      </c>
      <c r="C91" s="27" t="str">
        <f>SoilVeg!A91</f>
        <v>LSAAZPP</v>
      </c>
      <c r="D91" s="74">
        <f>IF(VLOOKUP(SoilVeg!C91,LU!$A$2:$O$27,15,FALSE)=0,VLOOKUP(A91,Soil!$B$2:$R$14,8,FALSE),0.000000000001)</f>
        <v>1.2094734374999998E-5</v>
      </c>
      <c r="E91" s="74">
        <f>IF(VLOOKUP(SoilVeg!C91,LU!$A$2:$O$27,15,FALSE)=0,VLOOKUP(A91,Soil!$B$2:$R$14,10,FALSE),0.000000000001)</f>
        <v>4.9665884542622119E-4</v>
      </c>
      <c r="F91">
        <f>VLOOKUP(A91,Soil!$B$2:$P$17,14,FALSE)</f>
        <v>1.6E-2</v>
      </c>
      <c r="G91">
        <f>VLOOKUP(B91,LU!$B$1:$N$51,6,FALSE)</f>
        <v>0</v>
      </c>
      <c r="H91">
        <f>VLOOKUP(B91,LU!$B$1:$N$51,7,FALSE)</f>
        <v>0</v>
      </c>
      <c r="I91">
        <f>VLOOKUP(B91,LU!$B$1:$N$51,8,FALSE)</f>
        <v>7</v>
      </c>
      <c r="J91">
        <f>VLOOKUP(A91,Soil!$B$2:$P$17,13,FALSE)</f>
        <v>1.8165</v>
      </c>
      <c r="K91">
        <f>VLOOKUP(B91,LU!$B$1:$N$51,5,FALSE)</f>
        <v>0.1</v>
      </c>
      <c r="L91">
        <f>VLOOKUP(A91,Soil!$B$2:$P$17,15,FALSE)</f>
        <v>0.36609999999999998</v>
      </c>
      <c r="M91" s="74">
        <f>SoilVeg!G91</f>
        <v>18.2</v>
      </c>
      <c r="N91" s="74">
        <f>SoilVeg!H91</f>
        <v>0.245</v>
      </c>
      <c r="O91" s="74">
        <f>VLOOKUP(A91,Soil!$B$2:$S$14,18,FALSE)</f>
        <v>0.5</v>
      </c>
    </row>
    <row r="92" spans="1:15">
      <c r="A92" s="27" t="str">
        <f>SoilVeg!B92</f>
        <v>LSA</v>
      </c>
      <c r="B92" s="27" t="str">
        <f>SoilVeg!D92</f>
        <v>ETK</v>
      </c>
      <c r="C92" s="27" t="str">
        <f>SoilVeg!A92</f>
        <v>LSAETK</v>
      </c>
      <c r="D92" s="74">
        <f>IF(VLOOKUP(SoilVeg!C92,LU!$A$2:$O$27,15,FALSE)=0,VLOOKUP(A92,Soil!$B$2:$R$14,8,FALSE),0.000000000001)</f>
        <v>1.2094734374999998E-5</v>
      </c>
      <c r="E92" s="74">
        <f>IF(VLOOKUP(SoilVeg!C92,LU!$A$2:$O$27,15,FALSE)=0,VLOOKUP(A92,Soil!$B$2:$R$14,10,FALSE),0.000000000001)</f>
        <v>4.9665884542622119E-4</v>
      </c>
      <c r="F92">
        <f>VLOOKUP(A92,Soil!$B$2:$P$17,14,FALSE)</f>
        <v>1.6E-2</v>
      </c>
      <c r="G92">
        <f>VLOOKUP(B92,LU!$B$1:$N$51,6,FALSE)</f>
        <v>1.4</v>
      </c>
      <c r="H92">
        <f>VLOOKUP(B92,LU!$B$1:$N$51,7,FALSE)</f>
        <v>0.65</v>
      </c>
      <c r="I92">
        <f>VLOOKUP(B92,LU!$B$1:$N$51,8,FALSE)</f>
        <v>8</v>
      </c>
      <c r="J92">
        <f>VLOOKUP(A92,Soil!$B$2:$P$17,13,FALSE)</f>
        <v>1.8165</v>
      </c>
      <c r="K92">
        <f>VLOOKUP(B92,LU!$B$1:$N$51,5,FALSE)</f>
        <v>0.35</v>
      </c>
      <c r="L92">
        <f>VLOOKUP(A92,Soil!$B$2:$P$17,15,FALSE)</f>
        <v>0.36609999999999998</v>
      </c>
      <c r="M92" s="74">
        <f>SoilVeg!G92</f>
        <v>18.2</v>
      </c>
      <c r="N92" s="74">
        <f>SoilVeg!H92</f>
        <v>0.245</v>
      </c>
      <c r="O92" s="74">
        <f>VLOOKUP(A92,Soil!$B$2:$S$14,18,FALSE)</f>
        <v>0.5</v>
      </c>
    </row>
    <row r="93" spans="1:15">
      <c r="A93" s="27" t="str">
        <f>SoilVeg!B93</f>
        <v>LSA</v>
      </c>
      <c r="B93" s="27" t="str">
        <f>SoilVeg!D93</f>
        <v>ETK1</v>
      </c>
      <c r="C93" s="27" t="str">
        <f>SoilVeg!A93</f>
        <v>LSAETK1</v>
      </c>
      <c r="D93" s="74">
        <f>IF(VLOOKUP(SoilVeg!C93,LU!$A$2:$O$27,15,FALSE)=0,VLOOKUP(A93,Soil!$B$2:$R$14,8,FALSE),0.000000000001)</f>
        <v>1.2094734374999998E-5</v>
      </c>
      <c r="E93" s="74">
        <f>IF(VLOOKUP(SoilVeg!C93,LU!$A$2:$O$27,15,FALSE)=0,VLOOKUP(A93,Soil!$B$2:$R$14,10,FALSE),0.000000000001)</f>
        <v>4.9665884542622119E-4</v>
      </c>
      <c r="F93">
        <f>VLOOKUP(A93,Soil!$B$2:$P$17,14,FALSE)</f>
        <v>1.6E-2</v>
      </c>
      <c r="G93">
        <f>VLOOKUP(B93,LU!$B$1:$N$51,6,FALSE)</f>
        <v>1</v>
      </c>
      <c r="H93">
        <f>VLOOKUP(B93,LU!$B$1:$N$51,7,FALSE)</f>
        <v>0.4</v>
      </c>
      <c r="I93">
        <f>VLOOKUP(B93,LU!$B$1:$N$51,8,FALSE)</f>
        <v>5</v>
      </c>
      <c r="J93">
        <f>VLOOKUP(A93,Soil!$B$2:$P$17,13,FALSE)</f>
        <v>1.8165</v>
      </c>
      <c r="K93">
        <f>VLOOKUP(B93,LU!$B$1:$N$51,5,FALSE)</f>
        <v>0.15</v>
      </c>
      <c r="L93">
        <f>VLOOKUP(A93,Soil!$B$2:$P$17,15,FALSE)</f>
        <v>0.36609999999999998</v>
      </c>
      <c r="M93" s="74">
        <f>SoilVeg!G93</f>
        <v>18.2</v>
      </c>
      <c r="N93" s="74">
        <f>SoilVeg!H93</f>
        <v>0.245</v>
      </c>
      <c r="O93" s="74">
        <f>VLOOKUP(A93,Soil!$B$2:$S$14,18,FALSE)</f>
        <v>0.5</v>
      </c>
    </row>
    <row r="94" spans="1:15">
      <c r="A94" s="27" t="str">
        <f>SoilVeg!B94</f>
        <v>LSA</v>
      </c>
      <c r="B94" s="27" t="str">
        <f>SoilVeg!D94</f>
        <v>ETK2</v>
      </c>
      <c r="C94" s="27" t="str">
        <f>SoilVeg!A94</f>
        <v>LSAETK2</v>
      </c>
      <c r="D94" s="74">
        <f>IF(VLOOKUP(SoilVeg!C94,LU!$A$2:$O$27,15,FALSE)=0,VLOOKUP(A94,Soil!$B$2:$R$14,8,FALSE),0.000000000001)</f>
        <v>1.2094734374999998E-5</v>
      </c>
      <c r="E94" s="74">
        <f>IF(VLOOKUP(SoilVeg!C94,LU!$A$2:$O$27,15,FALSE)=0,VLOOKUP(A94,Soil!$B$2:$R$14,10,FALSE),0.000000000001)</f>
        <v>4.9665884542622119E-4</v>
      </c>
      <c r="F94">
        <f>VLOOKUP(A94,Soil!$B$2:$P$17,14,FALSE)</f>
        <v>1.6E-2</v>
      </c>
      <c r="G94">
        <f>VLOOKUP(B94,LU!$B$1:$N$51,6,FALSE)</f>
        <v>1.1000000000000001</v>
      </c>
      <c r="H94">
        <f>VLOOKUP(B94,LU!$B$1:$N$51,7,FALSE)</f>
        <v>0.4</v>
      </c>
      <c r="I94">
        <f>VLOOKUP(B94,LU!$B$1:$N$51,8,FALSE)</f>
        <v>7</v>
      </c>
      <c r="J94">
        <f>VLOOKUP(A94,Soil!$B$2:$P$17,13,FALSE)</f>
        <v>1.8165</v>
      </c>
      <c r="K94">
        <f>VLOOKUP(B94,LU!$B$1:$N$51,5,FALSE)</f>
        <v>0.35</v>
      </c>
      <c r="L94">
        <f>VLOOKUP(A94,Soil!$B$2:$P$17,15,FALSE)</f>
        <v>0.36609999999999998</v>
      </c>
      <c r="M94" s="74">
        <f>SoilVeg!G94</f>
        <v>18.2</v>
      </c>
      <c r="N94" s="74">
        <f>SoilVeg!H94</f>
        <v>0.245</v>
      </c>
      <c r="O94" s="74">
        <f>VLOOKUP(A94,Soil!$B$2:$S$14,18,FALSE)</f>
        <v>0.5</v>
      </c>
    </row>
    <row r="95" spans="1:15">
      <c r="A95" s="27" t="str">
        <f>SoilVeg!B95</f>
        <v>LSA</v>
      </c>
      <c r="B95" s="27" t="str">
        <f>SoilVeg!D95</f>
        <v>ETK3</v>
      </c>
      <c r="C95" s="27" t="str">
        <f>SoilVeg!A95</f>
        <v>LSAETK3</v>
      </c>
      <c r="D95" s="74">
        <f>IF(VLOOKUP(SoilVeg!C95,LU!$A$2:$O$27,15,FALSE)=0,VLOOKUP(A95,Soil!$B$2:$R$14,8,FALSE),0.000000000001)</f>
        <v>1.2094734374999998E-5</v>
      </c>
      <c r="E95" s="74">
        <f>IF(VLOOKUP(SoilVeg!C95,LU!$A$2:$O$27,15,FALSE)=0,VLOOKUP(A95,Soil!$B$2:$R$14,10,FALSE),0.000000000001)</f>
        <v>4.9665884542622119E-4</v>
      </c>
      <c r="F95">
        <f>VLOOKUP(A95,Soil!$B$2:$P$17,14,FALSE)</f>
        <v>1.6E-2</v>
      </c>
      <c r="G95">
        <f>VLOOKUP(B95,LU!$B$1:$N$51,6,FALSE)</f>
        <v>1.35454545455</v>
      </c>
      <c r="H95">
        <f>VLOOKUP(B95,LU!$B$1:$N$51,7,FALSE)</f>
        <v>0.62272727272999995</v>
      </c>
      <c r="I95">
        <f>VLOOKUP(B95,LU!$B$1:$N$51,8,FALSE)</f>
        <v>10</v>
      </c>
      <c r="J95">
        <f>VLOOKUP(A95,Soil!$B$2:$P$17,13,FALSE)</f>
        <v>1.8165</v>
      </c>
      <c r="K95">
        <f>VLOOKUP(B95,LU!$B$1:$N$51,5,FALSE)</f>
        <v>0.4</v>
      </c>
      <c r="L95">
        <f>VLOOKUP(A95,Soil!$B$2:$P$17,15,FALSE)</f>
        <v>0.36609999999999998</v>
      </c>
      <c r="M95" s="74">
        <f>SoilVeg!G95</f>
        <v>18.2</v>
      </c>
      <c r="N95" s="74">
        <f>SoilVeg!H95</f>
        <v>0.245</v>
      </c>
      <c r="O95" s="74">
        <f>VLOOKUP(A95,Soil!$B$2:$S$14,18,FALSE)</f>
        <v>0.5</v>
      </c>
    </row>
    <row r="96" spans="1:15">
      <c r="A96" s="27" t="str">
        <f>SoilVeg!B96</f>
        <v>LSA</v>
      </c>
      <c r="B96" s="27" t="str">
        <f>SoilVeg!D96</f>
        <v>VT</v>
      </c>
      <c r="C96" s="27" t="str">
        <f>SoilVeg!A96</f>
        <v>LSAVT</v>
      </c>
      <c r="D96" s="74">
        <f>IF(VLOOKUP(SoilVeg!C96,LU!$A$2:$O$27,15,FALSE)=0,VLOOKUP(A96,Soil!$B$2:$R$14,8,FALSE),0.000000000001)</f>
        <v>9.9999999999999998E-13</v>
      </c>
      <c r="E96" s="74">
        <f>IF(VLOOKUP(SoilVeg!C96,LU!$A$2:$O$27,15,FALSE)=0,VLOOKUP(A96,Soil!$B$2:$R$14,10,FALSE),0.000000000001)</f>
        <v>9.9999999999999998E-13</v>
      </c>
      <c r="F96">
        <f>VLOOKUP(A96,Soil!$B$2:$P$17,14,FALSE)</f>
        <v>1.6E-2</v>
      </c>
      <c r="G96">
        <f>VLOOKUP(B96,LU!$B$1:$N$51,6,FALSE)</f>
        <v>0</v>
      </c>
      <c r="H96">
        <f>VLOOKUP(B96,LU!$B$1:$N$51,7,FALSE)</f>
        <v>0</v>
      </c>
      <c r="I96">
        <f>VLOOKUP(B96,LU!$B$1:$N$51,8,FALSE)</f>
        <v>0</v>
      </c>
      <c r="J96">
        <f>VLOOKUP(A96,Soil!$B$2:$P$17,13,FALSE)</f>
        <v>1.8165</v>
      </c>
      <c r="K96">
        <f>VLOOKUP(B96,LU!$B$1:$N$51,5,FALSE)</f>
        <v>0.03</v>
      </c>
      <c r="L96">
        <f>VLOOKUP(A96,Soil!$B$2:$P$17,15,FALSE)</f>
        <v>0.36609999999999998</v>
      </c>
      <c r="M96" s="74">
        <f>SoilVeg!G96</f>
        <v>100</v>
      </c>
      <c r="N96" s="74">
        <f>SoilVeg!H96</f>
        <v>1</v>
      </c>
      <c r="O96" s="74">
        <f>VLOOKUP(A96,Soil!$B$2:$S$14,18,FALSE)</f>
        <v>0.5</v>
      </c>
    </row>
    <row r="97" spans="1:15">
      <c r="A97" s="27" t="str">
        <f>SoilVeg!B97</f>
        <v>LSA</v>
      </c>
      <c r="B97" s="27" t="str">
        <f>SoilVeg!D97</f>
        <v>VP</v>
      </c>
      <c r="C97" s="27" t="str">
        <f>SoilVeg!A97</f>
        <v>LSAVP</v>
      </c>
      <c r="D97" s="74">
        <f>IF(VLOOKUP(SoilVeg!C97,LU!$A$2:$O$27,15,FALSE)=0,VLOOKUP(A97,Soil!$B$2:$R$14,8,FALSE),0.000000000001)</f>
        <v>9.9999999999999998E-13</v>
      </c>
      <c r="E97" s="74">
        <f>IF(VLOOKUP(SoilVeg!C97,LU!$A$2:$O$27,15,FALSE)=0,VLOOKUP(A97,Soil!$B$2:$R$14,10,FALSE),0.000000000001)</f>
        <v>9.9999999999999998E-13</v>
      </c>
      <c r="F97">
        <f>VLOOKUP(A97,Soil!$B$2:$P$17,14,FALSE)</f>
        <v>1.6E-2</v>
      </c>
      <c r="G97">
        <f>VLOOKUP(B97,LU!$B$1:$N$51,6,FALSE)</f>
        <v>0</v>
      </c>
      <c r="H97">
        <f>VLOOKUP(B97,LU!$B$1:$N$51,7,FALSE)</f>
        <v>0</v>
      </c>
      <c r="I97">
        <f>VLOOKUP(B97,LU!$B$1:$N$51,8,FALSE)</f>
        <v>0</v>
      </c>
      <c r="J97">
        <f>VLOOKUP(A97,Soil!$B$2:$P$17,13,FALSE)</f>
        <v>1.8165</v>
      </c>
      <c r="K97">
        <f>VLOOKUP(B97,LU!$B$1:$N$51,5,FALSE)</f>
        <v>0.01</v>
      </c>
      <c r="L97">
        <f>VLOOKUP(A97,Soil!$B$2:$P$17,15,FALSE)</f>
        <v>0.36609999999999998</v>
      </c>
      <c r="M97" s="74">
        <f>SoilVeg!G97</f>
        <v>100</v>
      </c>
      <c r="N97" s="74">
        <f>SoilVeg!H97</f>
        <v>1</v>
      </c>
      <c r="O97" s="74">
        <f>VLOOKUP(A97,Soil!$B$2:$S$14,18,FALSE)</f>
        <v>0.5</v>
      </c>
    </row>
    <row r="98" spans="1:15">
      <c r="A98" s="27" t="str">
        <f>SoilVeg!B98</f>
        <v>LSA</v>
      </c>
      <c r="B98" s="27" t="str">
        <f>SoilVeg!D98</f>
        <v>TPT</v>
      </c>
      <c r="C98" s="27" t="str">
        <f>SoilVeg!A98</f>
        <v>LSATPT</v>
      </c>
      <c r="D98" s="74">
        <f>IF(VLOOKUP(SoilVeg!C98,LU!$A$2:$O$27,15,FALSE)=0,VLOOKUP(A98,Soil!$B$2:$R$14,8,FALSE),0.000000000001)</f>
        <v>1.2094734374999998E-5</v>
      </c>
      <c r="E98" s="74">
        <f>IF(VLOOKUP(SoilVeg!C98,LU!$A$2:$O$27,15,FALSE)=0,VLOOKUP(A98,Soil!$B$2:$R$14,10,FALSE),0.000000000001)</f>
        <v>4.9665884542622119E-4</v>
      </c>
      <c r="F98">
        <f>VLOOKUP(A98,Soil!$B$2:$P$17,14,FALSE)</f>
        <v>1.6E-2</v>
      </c>
      <c r="G98">
        <f>VLOOKUP(B98,LU!$B$1:$N$51,6,FALSE)</f>
        <v>1.1000000000000001</v>
      </c>
      <c r="H98">
        <f>VLOOKUP(B98,LU!$B$1:$N$51,7,FALSE)</f>
        <v>0.4</v>
      </c>
      <c r="I98">
        <f>VLOOKUP(B98,LU!$B$1:$N$51,8,FALSE)</f>
        <v>7</v>
      </c>
      <c r="J98">
        <f>VLOOKUP(A98,Soil!$B$2:$P$17,13,FALSE)</f>
        <v>1.8165</v>
      </c>
      <c r="K98">
        <f>VLOOKUP(B98,LU!$B$1:$N$51,5,FALSE)</f>
        <v>0.27500000000000002</v>
      </c>
      <c r="L98">
        <f>VLOOKUP(A98,Soil!$B$2:$P$17,15,FALSE)</f>
        <v>0.36609999999999998</v>
      </c>
      <c r="M98" s="74">
        <f>SoilVeg!G98</f>
        <v>18.2</v>
      </c>
      <c r="N98" s="74">
        <f>SoilVeg!H98</f>
        <v>0.245</v>
      </c>
      <c r="O98" s="74">
        <f>VLOOKUP(A98,Soil!$B$2:$S$14,18,FALSE)</f>
        <v>0.5</v>
      </c>
    </row>
    <row r="99" spans="1:15">
      <c r="A99" s="27" t="str">
        <f>SoilVeg!B99</f>
        <v>LSA</v>
      </c>
      <c r="B99" s="27" t="str">
        <f>SoilVeg!D99</f>
        <v>VPT</v>
      </c>
      <c r="C99" s="27" t="str">
        <f>SoilVeg!A99</f>
        <v>LSAVPT</v>
      </c>
      <c r="D99" s="74">
        <f>IF(VLOOKUP(SoilVeg!C99,LU!$A$2:$O$27,15,FALSE)=0,VLOOKUP(A99,Soil!$B$2:$R$14,8,FALSE),0.000000000001)</f>
        <v>9.9999999999999998E-13</v>
      </c>
      <c r="E99" s="74">
        <f>IF(VLOOKUP(SoilVeg!C99,LU!$A$2:$O$27,15,FALSE)=0,VLOOKUP(A99,Soil!$B$2:$R$14,10,FALSE),0.000000000001)</f>
        <v>9.9999999999999998E-13</v>
      </c>
      <c r="F99">
        <f>VLOOKUP(A99,Soil!$B$2:$P$17,14,FALSE)</f>
        <v>1.6E-2</v>
      </c>
      <c r="G99">
        <f>VLOOKUP(B99,LU!$B$1:$N$51,6,FALSE)</f>
        <v>0</v>
      </c>
      <c r="H99">
        <f>VLOOKUP(B99,LU!$B$1:$N$51,7,FALSE)</f>
        <v>0</v>
      </c>
      <c r="I99">
        <f>VLOOKUP(B99,LU!$B$1:$N$51,8,FALSE)</f>
        <v>150</v>
      </c>
      <c r="J99">
        <f>VLOOKUP(A99,Soil!$B$2:$P$17,13,FALSE)</f>
        <v>1.8165</v>
      </c>
      <c r="K99">
        <f>VLOOKUP(B99,LU!$B$1:$N$51,5,FALSE)</f>
        <v>0.01</v>
      </c>
      <c r="L99">
        <f>VLOOKUP(A99,Soil!$B$2:$P$17,15,FALSE)</f>
        <v>0.36609999999999998</v>
      </c>
      <c r="M99" s="74">
        <f>SoilVeg!G99</f>
        <v>100</v>
      </c>
      <c r="N99" s="74">
        <f>SoilVeg!H99</f>
        <v>1</v>
      </c>
      <c r="O99" s="74">
        <f>VLOOKUP(A99,Soil!$B$2:$S$14,18,FALSE)</f>
        <v>0.5</v>
      </c>
    </row>
    <row r="100" spans="1:15">
      <c r="A100" s="27" t="str">
        <f>SoilVeg!B100</f>
        <v>LSA</v>
      </c>
      <c r="B100" s="27" t="str">
        <f>SoilVeg!D100</f>
        <v>MOK</v>
      </c>
      <c r="C100" s="27" t="str">
        <f>SoilVeg!A100</f>
        <v>LSAMOK</v>
      </c>
      <c r="D100" s="74">
        <f>IF(VLOOKUP(SoilVeg!C100,LU!$A$2:$O$27,15,FALSE)=0,VLOOKUP(A100,Soil!$B$2:$R$14,8,FALSE),0.000000000001)</f>
        <v>1.2094734374999998E-5</v>
      </c>
      <c r="E100" s="74">
        <f>IF(VLOOKUP(SoilVeg!C100,LU!$A$2:$O$27,15,FALSE)=0,VLOOKUP(A100,Soil!$B$2:$R$14,10,FALSE),0.000000000001)</f>
        <v>4.9665884542622119E-4</v>
      </c>
      <c r="F100">
        <f>VLOOKUP(A100,Soil!$B$2:$P$17,14,FALSE)</f>
        <v>1.6E-2</v>
      </c>
      <c r="G100">
        <f>VLOOKUP(B100,LU!$B$1:$N$51,6,FALSE)</f>
        <v>1.35454545455</v>
      </c>
      <c r="H100">
        <f>VLOOKUP(B100,LU!$B$1:$N$51,7,FALSE)</f>
        <v>0.62272727272999995</v>
      </c>
      <c r="I100">
        <f>VLOOKUP(B100,LU!$B$1:$N$51,8,FALSE)</f>
        <v>10</v>
      </c>
      <c r="J100">
        <f>VLOOKUP(A100,Soil!$B$2:$P$17,13,FALSE)</f>
        <v>1.8165</v>
      </c>
      <c r="K100">
        <f>VLOOKUP(B100,LU!$B$1:$N$51,5,FALSE)</f>
        <v>0.4</v>
      </c>
      <c r="L100">
        <f>VLOOKUP(A100,Soil!$B$2:$P$17,15,FALSE)</f>
        <v>0.36609999999999998</v>
      </c>
      <c r="M100" s="74">
        <f>SoilVeg!G100</f>
        <v>18.2</v>
      </c>
      <c r="N100" s="74">
        <f>SoilVeg!H100</f>
        <v>0.245</v>
      </c>
      <c r="O100" s="74">
        <f>VLOOKUP(A100,Soil!$B$2:$S$14,18,FALSE)</f>
        <v>0.5</v>
      </c>
    </row>
    <row r="101" spans="1:15">
      <c r="A101" s="27" t="str">
        <f>SoilVeg!B101</f>
        <v>LSA</v>
      </c>
      <c r="B101" s="27" t="str">
        <f>SoilVeg!D101</f>
        <v>RET</v>
      </c>
      <c r="C101" s="27" t="str">
        <f>SoilVeg!A101</f>
        <v>LSARET</v>
      </c>
      <c r="D101" s="74">
        <f>IF(VLOOKUP(SoilVeg!C101,LU!$A$2:$O$27,15,FALSE)=0,VLOOKUP(A101,Soil!$B$2:$R$14,8,FALSE),0.000000000001)</f>
        <v>1.2094734374999998E-5</v>
      </c>
      <c r="E101" s="74">
        <f>IF(VLOOKUP(SoilVeg!C101,LU!$A$2:$O$27,15,FALSE)=0,VLOOKUP(A101,Soil!$B$2:$R$14,10,FALSE),0.000000000001)</f>
        <v>4.9665884542622119E-4</v>
      </c>
      <c r="F101">
        <f>VLOOKUP(A101,Soil!$B$2:$P$17,14,FALSE)</f>
        <v>1.6E-2</v>
      </c>
      <c r="G101">
        <f>VLOOKUP(B101,LU!$B$1:$N$51,6,FALSE)</f>
        <v>1.1000000000000001</v>
      </c>
      <c r="H101">
        <f>VLOOKUP(B101,LU!$B$1:$N$51,7,FALSE)</f>
        <v>0.4</v>
      </c>
      <c r="I101">
        <f>VLOOKUP(B101,LU!$B$1:$N$51,8,FALSE)</f>
        <v>150</v>
      </c>
      <c r="J101">
        <f>VLOOKUP(A101,Soil!$B$2:$P$17,13,FALSE)</f>
        <v>1.8165</v>
      </c>
      <c r="K101">
        <f>VLOOKUP(B101,LU!$B$1:$N$51,5,FALSE)</f>
        <v>0.27500000000000002</v>
      </c>
      <c r="L101">
        <f>VLOOKUP(A101,Soil!$B$2:$P$17,15,FALSE)</f>
        <v>0.36609999999999998</v>
      </c>
      <c r="M101" s="74">
        <f>SoilVeg!G101</f>
        <v>18.2</v>
      </c>
      <c r="N101" s="74">
        <f>SoilVeg!H101</f>
        <v>0.245</v>
      </c>
      <c r="O101" s="74">
        <f>VLOOKUP(A101,Soil!$B$2:$S$14,18,FALSE)</f>
        <v>0.5</v>
      </c>
    </row>
    <row r="102" spans="1:15">
      <c r="A102" s="27" t="str">
        <f>SoilVeg!B102</f>
        <v>SA</v>
      </c>
      <c r="B102" s="27" t="str">
        <f>SoilVeg!D102</f>
        <v>OP</v>
      </c>
      <c r="C102" s="27" t="str">
        <f>SoilVeg!A102</f>
        <v>SAOP</v>
      </c>
      <c r="D102" s="74">
        <f>IF(VLOOKUP(SoilVeg!C102,LU!$A$2:$O$27,15,FALSE)=0,VLOOKUP(A102,Soil!$B$2:$R$14,8,FALSE),0.000000000001)</f>
        <v>1.7959303356481481E-5</v>
      </c>
      <c r="E102" s="74">
        <f>IF(VLOOKUP(SoilVeg!C102,LU!$A$2:$O$27,15,FALSE)=0,VLOOKUP(A102,Soil!$B$2:$R$14,10,FALSE),0.000000000001)</f>
        <v>4.9839326602103351E-4</v>
      </c>
      <c r="F102">
        <f>VLOOKUP(A102,Soil!$B$2:$P$17,14,FALSE)</f>
        <v>1.6E-2</v>
      </c>
      <c r="G102">
        <f>VLOOKUP(B102,LU!$B$1:$N$51,6,FALSE)</f>
        <v>0.16</v>
      </c>
      <c r="H102">
        <f>VLOOKUP(B102,LU!$B$1:$N$51,7,FALSE)</f>
        <v>0.13</v>
      </c>
      <c r="I102">
        <f>VLOOKUP(B102,LU!$B$1:$N$51,8,FALSE)</f>
        <v>5</v>
      </c>
      <c r="J102">
        <f>VLOOKUP(A102,Soil!$B$2:$P$17,13,FALSE)</f>
        <v>1.8165</v>
      </c>
      <c r="K102">
        <f>VLOOKUP(B102,LU!$B$1:$N$51,5,FALSE)</f>
        <v>7.4999999999999997E-2</v>
      </c>
      <c r="L102">
        <f>VLOOKUP(A102,Soil!$B$2:$P$17,15,FALSE)</f>
        <v>0.36609999999999998</v>
      </c>
      <c r="M102" s="74">
        <f>SoilVeg!G102</f>
        <v>9.1</v>
      </c>
      <c r="N102" s="74">
        <f>SoilVeg!H102</f>
        <v>0.245</v>
      </c>
      <c r="O102" s="74">
        <f>VLOOKUP(A102,Soil!$B$2:$S$14,18,FALSE)</f>
        <v>1</v>
      </c>
    </row>
    <row r="103" spans="1:15">
      <c r="A103" s="27" t="str">
        <f>SoilVeg!B103</f>
        <v>SA</v>
      </c>
      <c r="B103" s="27" t="str">
        <f>SoilVeg!D103</f>
        <v>OPTP</v>
      </c>
      <c r="C103" s="27" t="str">
        <f>SoilVeg!A103</f>
        <v>SAOPTP</v>
      </c>
      <c r="D103" s="74">
        <f>IF(VLOOKUP(SoilVeg!C103,LU!$A$2:$O$27,15,FALSE)=0,VLOOKUP(A103,Soil!$B$2:$R$14,8,FALSE),0.000000000001)</f>
        <v>1.7959303356481481E-5</v>
      </c>
      <c r="E103" s="74">
        <f>IF(VLOOKUP(SoilVeg!C103,LU!$A$2:$O$27,15,FALSE)=0,VLOOKUP(A103,Soil!$B$2:$R$14,10,FALSE),0.000000000001)</f>
        <v>4.9839326602103351E-4</v>
      </c>
      <c r="F103">
        <f>VLOOKUP(A103,Soil!$B$2:$P$17,14,FALSE)</f>
        <v>1.6E-2</v>
      </c>
      <c r="G103">
        <f>VLOOKUP(B103,LU!$B$1:$N$51,6,FALSE)</f>
        <v>1.1000000000000001</v>
      </c>
      <c r="H103">
        <f>VLOOKUP(B103,LU!$B$1:$N$51,7,FALSE)</f>
        <v>0.4</v>
      </c>
      <c r="I103">
        <f>VLOOKUP(B103,LU!$B$1:$N$51,8,FALSE)</f>
        <v>7</v>
      </c>
      <c r="J103">
        <f>VLOOKUP(A103,Soil!$B$2:$P$17,13,FALSE)</f>
        <v>1.8165</v>
      </c>
      <c r="K103">
        <f>VLOOKUP(B103,LU!$B$1:$N$51,5,FALSE)</f>
        <v>0.27500000000000002</v>
      </c>
      <c r="L103">
        <f>VLOOKUP(A103,Soil!$B$2:$P$17,15,FALSE)</f>
        <v>0.36609999999999998</v>
      </c>
      <c r="M103" s="74">
        <f>SoilVeg!G103</f>
        <v>18.2</v>
      </c>
      <c r="N103" s="74">
        <f>SoilVeg!H103</f>
        <v>0.245</v>
      </c>
      <c r="O103" s="74">
        <f>VLOOKUP(A103,Soil!$B$2:$S$14,18,FALSE)</f>
        <v>1</v>
      </c>
    </row>
    <row r="104" spans="1:15">
      <c r="A104" s="27" t="str">
        <f>SoilVeg!B104</f>
        <v>SA</v>
      </c>
      <c r="B104" s="27" t="str">
        <f>SoilVeg!D104</f>
        <v>OPSR</v>
      </c>
      <c r="C104" s="27" t="str">
        <f>SoilVeg!A104</f>
        <v>SAOPSR</v>
      </c>
      <c r="D104" s="74">
        <f>IF(VLOOKUP(SoilVeg!C104,LU!$A$2:$O$27,15,FALSE)=0,VLOOKUP(A104,Soil!$B$2:$R$14,8,FALSE),0.000000000001)</f>
        <v>1.7959303356481481E-5</v>
      </c>
      <c r="E104" s="74">
        <f>IF(VLOOKUP(SoilVeg!C104,LU!$A$2:$O$27,15,FALSE)=0,VLOOKUP(A104,Soil!$B$2:$R$14,10,FALSE),0.000000000001)</f>
        <v>4.9839326602103351E-4</v>
      </c>
      <c r="F104">
        <f>VLOOKUP(A104,Soil!$B$2:$P$17,14,FALSE)</f>
        <v>1.6E-2</v>
      </c>
      <c r="G104">
        <f>VLOOKUP(B104,LU!$B$1:$N$51,6,FALSE)</f>
        <v>0.26</v>
      </c>
      <c r="H104">
        <f>VLOOKUP(B104,LU!$B$1:$N$51,7,FALSE)</f>
        <v>0.25</v>
      </c>
      <c r="I104">
        <f>VLOOKUP(B104,LU!$B$1:$N$51,8,FALSE)</f>
        <v>4</v>
      </c>
      <c r="J104">
        <f>VLOOKUP(A104,Soil!$B$2:$P$17,13,FALSE)</f>
        <v>1.8165</v>
      </c>
      <c r="K104">
        <f>VLOOKUP(B104,LU!$B$1:$N$51,5,FALSE)</f>
        <v>0.06</v>
      </c>
      <c r="L104">
        <f>VLOOKUP(A104,Soil!$B$2:$P$17,15,FALSE)</f>
        <v>0.36609999999999998</v>
      </c>
      <c r="M104" s="74">
        <f>SoilVeg!G104</f>
        <v>7.2799999999999994</v>
      </c>
      <c r="N104" s="74">
        <f>SoilVeg!H104</f>
        <v>0.245</v>
      </c>
      <c r="O104" s="74">
        <f>VLOOKUP(A104,Soil!$B$2:$S$14,18,FALSE)</f>
        <v>1</v>
      </c>
    </row>
    <row r="105" spans="1:15">
      <c r="A105" s="27" t="str">
        <f>SoilVeg!B105</f>
        <v>SA</v>
      </c>
      <c r="B105" s="27" t="str">
        <f>SoilVeg!D105</f>
        <v>OPUR</v>
      </c>
      <c r="C105" s="27" t="str">
        <f>SoilVeg!A105</f>
        <v>SAOPUR</v>
      </c>
      <c r="D105" s="74">
        <f>IF(VLOOKUP(SoilVeg!C105,LU!$A$2:$O$27,15,FALSE)=0,VLOOKUP(A105,Soil!$B$2:$R$14,8,FALSE),0.000000000001)</f>
        <v>1.7959303356481481E-5</v>
      </c>
      <c r="E105" s="74">
        <f>IF(VLOOKUP(SoilVeg!C105,LU!$A$2:$O$27,15,FALSE)=0,VLOOKUP(A105,Soil!$B$2:$R$14,10,FALSE),0.000000000001)</f>
        <v>4.9839326602103351E-4</v>
      </c>
      <c r="F105">
        <f>VLOOKUP(A105,Soil!$B$2:$P$17,14,FALSE)</f>
        <v>1.6E-2</v>
      </c>
      <c r="G105">
        <f>VLOOKUP(B105,LU!$B$1:$N$51,6,FALSE)</f>
        <v>0.4</v>
      </c>
      <c r="H105">
        <f>VLOOKUP(B105,LU!$B$1:$N$51,7,FALSE)</f>
        <v>0.3</v>
      </c>
      <c r="I105">
        <f>VLOOKUP(B105,LU!$B$1:$N$51,8,FALSE)</f>
        <v>6</v>
      </c>
      <c r="J105">
        <f>VLOOKUP(A105,Soil!$B$2:$P$17,13,FALSE)</f>
        <v>1.8165</v>
      </c>
      <c r="K105">
        <f>VLOOKUP(B105,LU!$B$1:$N$51,5,FALSE)</f>
        <v>0.1</v>
      </c>
      <c r="L105">
        <f>VLOOKUP(A105,Soil!$B$2:$P$17,15,FALSE)</f>
        <v>0.36609999999999998</v>
      </c>
      <c r="M105" s="74">
        <f>SoilVeg!G105</f>
        <v>9.1</v>
      </c>
      <c r="N105" s="74">
        <f>SoilVeg!H105</f>
        <v>0.245</v>
      </c>
      <c r="O105" s="74">
        <f>VLOOKUP(A105,Soil!$B$2:$S$14,18,FALSE)</f>
        <v>1</v>
      </c>
    </row>
    <row r="106" spans="1:15">
      <c r="A106" s="27" t="str">
        <f>SoilVeg!B106</f>
        <v>SA</v>
      </c>
      <c r="B106" s="27" t="str">
        <f>SoilVeg!D106</f>
        <v>OPU</v>
      </c>
      <c r="C106" s="27" t="str">
        <f>SoilVeg!A106</f>
        <v>SAOPU</v>
      </c>
      <c r="D106" s="74">
        <f>IF(VLOOKUP(SoilVeg!C106,LU!$A$2:$O$27,15,FALSE)=0,VLOOKUP(A106,Soil!$B$2:$R$14,8,FALSE),0.000000000001)</f>
        <v>1.7959303356481481E-5</v>
      </c>
      <c r="E106" s="74">
        <f>IF(VLOOKUP(SoilVeg!C106,LU!$A$2:$O$27,15,FALSE)=0,VLOOKUP(A106,Soil!$B$2:$R$14,10,FALSE),0.000000000001)</f>
        <v>4.9839326602103351E-4</v>
      </c>
      <c r="F106">
        <f>VLOOKUP(A106,Soil!$B$2:$P$17,14,FALSE)</f>
        <v>1.6E-2</v>
      </c>
      <c r="G106">
        <f>VLOOKUP(B106,LU!$B$1:$N$51,6,FALSE)</f>
        <v>0</v>
      </c>
      <c r="H106">
        <f>VLOOKUP(B106,LU!$B$1:$N$51,7,FALSE)</f>
        <v>0</v>
      </c>
      <c r="I106">
        <f>VLOOKUP(B106,LU!$B$1:$N$51,8,FALSE)</f>
        <v>3.5</v>
      </c>
      <c r="J106">
        <f>VLOOKUP(A106,Soil!$B$2:$P$17,13,FALSE)</f>
        <v>1.8165</v>
      </c>
      <c r="K106">
        <f>VLOOKUP(B106,LU!$B$1:$N$51,5,FALSE)</f>
        <v>0.03</v>
      </c>
      <c r="L106">
        <f>VLOOKUP(A106,Soil!$B$2:$P$17,15,FALSE)</f>
        <v>0.36609999999999998</v>
      </c>
      <c r="M106" s="74">
        <f>SoilVeg!G106</f>
        <v>6.0666666666666664</v>
      </c>
      <c r="N106" s="74">
        <f>SoilVeg!H106</f>
        <v>0.245</v>
      </c>
      <c r="O106" s="74">
        <f>VLOOKUP(A106,Soil!$B$2:$S$14,18,FALSE)</f>
        <v>1</v>
      </c>
    </row>
    <row r="107" spans="1:15">
      <c r="A107" s="27" t="str">
        <f>SoilVeg!B107</f>
        <v>SA</v>
      </c>
      <c r="B107" s="27" t="str">
        <f>SoilVeg!D107</f>
        <v>TP</v>
      </c>
      <c r="C107" s="27" t="str">
        <f>SoilVeg!A107</f>
        <v>SATP</v>
      </c>
      <c r="D107" s="74">
        <f>IF(VLOOKUP(SoilVeg!C107,LU!$A$2:$O$27,15,FALSE)=0,VLOOKUP(A107,Soil!$B$2:$R$14,8,FALSE),0.000000000001)</f>
        <v>1.7959303356481481E-5</v>
      </c>
      <c r="E107" s="74">
        <f>IF(VLOOKUP(SoilVeg!C107,LU!$A$2:$O$27,15,FALSE)=0,VLOOKUP(A107,Soil!$B$2:$R$14,10,FALSE),0.000000000001)</f>
        <v>4.9839326602103351E-4</v>
      </c>
      <c r="F107">
        <f>VLOOKUP(A107,Soil!$B$2:$P$17,14,FALSE)</f>
        <v>1.6E-2</v>
      </c>
      <c r="G107">
        <f>VLOOKUP(B107,LU!$B$1:$N$51,6,FALSE)</f>
        <v>1.1000000000000001</v>
      </c>
      <c r="H107">
        <f>VLOOKUP(B107,LU!$B$1:$N$51,7,FALSE)</f>
        <v>0.4</v>
      </c>
      <c r="I107">
        <f>VLOOKUP(B107,LU!$B$1:$N$51,8,FALSE)</f>
        <v>7</v>
      </c>
      <c r="J107">
        <f>VLOOKUP(A107,Soil!$B$2:$P$17,13,FALSE)</f>
        <v>1.8165</v>
      </c>
      <c r="K107">
        <f>VLOOKUP(B107,LU!$B$1:$N$51,5,FALSE)</f>
        <v>0.27500000000000002</v>
      </c>
      <c r="L107">
        <f>VLOOKUP(A107,Soil!$B$2:$P$17,15,FALSE)</f>
        <v>0.36609999999999998</v>
      </c>
      <c r="M107" s="74">
        <f>SoilVeg!G107</f>
        <v>18.2</v>
      </c>
      <c r="N107" s="74">
        <f>SoilVeg!H107</f>
        <v>0.245</v>
      </c>
      <c r="O107" s="74">
        <f>VLOOKUP(A107,Soil!$B$2:$S$14,18,FALSE)</f>
        <v>1</v>
      </c>
    </row>
    <row r="108" spans="1:15">
      <c r="A108" s="27" t="str">
        <f>SoilVeg!B108</f>
        <v>SA</v>
      </c>
      <c r="B108" s="27" t="str">
        <f>SoilVeg!D108</f>
        <v>LP</v>
      </c>
      <c r="C108" s="27" t="str">
        <f>SoilVeg!A108</f>
        <v>SALP</v>
      </c>
      <c r="D108" s="74">
        <f>IF(VLOOKUP(SoilVeg!C108,LU!$A$2:$O$27,15,FALSE)=0,VLOOKUP(A108,Soil!$B$2:$R$14,8,FALSE),0.000000000001)</f>
        <v>1.7959303356481481E-5</v>
      </c>
      <c r="E108" s="74">
        <f>IF(VLOOKUP(SoilVeg!C108,LU!$A$2:$O$27,15,FALSE)=0,VLOOKUP(A108,Soil!$B$2:$R$14,10,FALSE),0.000000000001)</f>
        <v>4.9839326602103351E-4</v>
      </c>
      <c r="F108">
        <f>VLOOKUP(A108,Soil!$B$2:$P$17,14,FALSE)</f>
        <v>1.6E-2</v>
      </c>
      <c r="G108">
        <f>VLOOKUP(B108,LU!$B$1:$N$51,6,FALSE)</f>
        <v>3</v>
      </c>
      <c r="H108">
        <f>VLOOKUP(B108,LU!$B$1:$N$51,7,FALSE)</f>
        <v>0.62272727272999995</v>
      </c>
      <c r="I108">
        <f>VLOOKUP(B108,LU!$B$1:$N$51,8,FALSE)</f>
        <v>9.4545454545500007</v>
      </c>
      <c r="J108">
        <f>VLOOKUP(A108,Soil!$B$2:$P$17,13,FALSE)</f>
        <v>1.8165</v>
      </c>
      <c r="K108">
        <f>VLOOKUP(B108,LU!$B$1:$N$51,5,FALSE)</f>
        <v>0.4</v>
      </c>
      <c r="L108">
        <f>VLOOKUP(A108,Soil!$B$2:$P$17,15,FALSE)</f>
        <v>0.36609999999999998</v>
      </c>
      <c r="M108" s="74">
        <f>SoilVeg!G108</f>
        <v>18.2</v>
      </c>
      <c r="N108" s="74">
        <f>SoilVeg!H108</f>
        <v>0.245</v>
      </c>
      <c r="O108" s="74">
        <f>VLOOKUP(A108,Soil!$B$2:$S$14,18,FALSE)</f>
        <v>1</v>
      </c>
    </row>
    <row r="109" spans="1:15">
      <c r="A109" s="27" t="str">
        <f>SoilVeg!B109</f>
        <v>SA</v>
      </c>
      <c r="B109" s="27" t="str">
        <f>SoilVeg!D109</f>
        <v>LPL</v>
      </c>
      <c r="C109" s="27" t="str">
        <f>SoilVeg!A109</f>
        <v>SALPL</v>
      </c>
      <c r="D109" s="74">
        <f>IF(VLOOKUP(SoilVeg!C109,LU!$A$2:$O$27,15,FALSE)=0,VLOOKUP(A109,Soil!$B$2:$R$14,8,FALSE),0.000000000001)</f>
        <v>1.7959303356481481E-5</v>
      </c>
      <c r="E109" s="74">
        <f>IF(VLOOKUP(SoilVeg!C109,LU!$A$2:$O$27,15,FALSE)=0,VLOOKUP(A109,Soil!$B$2:$R$14,10,FALSE),0.000000000001)</f>
        <v>4.9839326602103351E-4</v>
      </c>
      <c r="F109">
        <f>VLOOKUP(A109,Soil!$B$2:$P$17,14,FALSE)</f>
        <v>1.6E-2</v>
      </c>
      <c r="G109">
        <f>VLOOKUP(B109,LU!$B$1:$N$51,6,FALSE)</f>
        <v>4</v>
      </c>
      <c r="H109">
        <f>VLOOKUP(B109,LU!$B$1:$N$51,7,FALSE)</f>
        <v>0.62272727272999995</v>
      </c>
      <c r="I109">
        <f>VLOOKUP(B109,LU!$B$1:$N$51,8,FALSE)</f>
        <v>10.5</v>
      </c>
      <c r="J109">
        <f>VLOOKUP(A109,Soil!$B$2:$P$17,13,FALSE)</f>
        <v>1.8165</v>
      </c>
      <c r="K109">
        <f>VLOOKUP(B109,LU!$B$1:$N$51,5,FALSE)</f>
        <v>0.6</v>
      </c>
      <c r="L109">
        <f>VLOOKUP(A109,Soil!$B$2:$P$17,15,FALSE)</f>
        <v>0.36609999999999998</v>
      </c>
      <c r="M109" s="74">
        <f>SoilVeg!G109</f>
        <v>18.2</v>
      </c>
      <c r="N109" s="74">
        <f>SoilVeg!H109</f>
        <v>0.245</v>
      </c>
      <c r="O109" s="74">
        <f>VLOOKUP(A109,Soil!$B$2:$S$14,18,FALSE)</f>
        <v>1</v>
      </c>
    </row>
    <row r="110" spans="1:15">
      <c r="A110" s="27" t="str">
        <f>SoilVeg!B110</f>
        <v>SA</v>
      </c>
      <c r="B110" s="27" t="str">
        <f>SoilVeg!D110</f>
        <v>LPJ</v>
      </c>
      <c r="C110" s="27" t="str">
        <f>SoilVeg!A110</f>
        <v>SALPJ</v>
      </c>
      <c r="D110" s="74">
        <f>IF(VLOOKUP(SoilVeg!C110,LU!$A$2:$O$27,15,FALSE)=0,VLOOKUP(A110,Soil!$B$2:$R$14,8,FALSE),0.000000000001)</f>
        <v>1.7959303356481481E-5</v>
      </c>
      <c r="E110" s="74">
        <f>IF(VLOOKUP(SoilVeg!C110,LU!$A$2:$O$27,15,FALSE)=0,VLOOKUP(A110,Soil!$B$2:$R$14,10,FALSE),0.000000000001)</f>
        <v>4.9839326602103351E-4</v>
      </c>
      <c r="F110">
        <f>VLOOKUP(A110,Soil!$B$2:$P$17,14,FALSE)</f>
        <v>1.6E-2</v>
      </c>
      <c r="G110">
        <f>VLOOKUP(B110,LU!$B$1:$N$51,6,FALSE)</f>
        <v>3</v>
      </c>
      <c r="H110">
        <f>VLOOKUP(B110,LU!$B$1:$N$51,7,FALSE)</f>
        <v>0.62272727272999995</v>
      </c>
      <c r="I110">
        <f>VLOOKUP(B110,LU!$B$1:$N$51,8,FALSE)</f>
        <v>6.5</v>
      </c>
      <c r="J110">
        <f>VLOOKUP(A110,Soil!$B$2:$P$17,13,FALSE)</f>
        <v>1.8165</v>
      </c>
      <c r="K110">
        <f>VLOOKUP(B110,LU!$B$1:$N$51,5,FALSE)</f>
        <v>0.35</v>
      </c>
      <c r="L110">
        <f>VLOOKUP(A110,Soil!$B$2:$P$17,15,FALSE)</f>
        <v>0.36609999999999998</v>
      </c>
      <c r="M110" s="74">
        <f>SoilVeg!G110</f>
        <v>18.2</v>
      </c>
      <c r="N110" s="74">
        <f>SoilVeg!H110</f>
        <v>0.245</v>
      </c>
      <c r="O110" s="74">
        <f>VLOOKUP(A110,Soil!$B$2:$S$14,18,FALSE)</f>
        <v>1</v>
      </c>
    </row>
    <row r="111" spans="1:15">
      <c r="A111" s="27" t="str">
        <f>SoilVeg!B111</f>
        <v>SA</v>
      </c>
      <c r="B111" s="27" t="str">
        <f>SoilVeg!D111</f>
        <v>LPS</v>
      </c>
      <c r="C111" s="27" t="str">
        <f>SoilVeg!A111</f>
        <v>SALPS</v>
      </c>
      <c r="D111" s="74">
        <f>IF(VLOOKUP(SoilVeg!C111,LU!$A$2:$O$27,15,FALSE)=0,VLOOKUP(A111,Soil!$B$2:$R$14,8,FALSE),0.000000000001)</f>
        <v>1.7959303356481481E-5</v>
      </c>
      <c r="E111" s="74">
        <f>IF(VLOOKUP(SoilVeg!C111,LU!$A$2:$O$27,15,FALSE)=0,VLOOKUP(A111,Soil!$B$2:$R$14,10,FALSE),0.000000000001)</f>
        <v>4.9839326602103351E-4</v>
      </c>
      <c r="F111">
        <f>VLOOKUP(A111,Soil!$B$2:$P$17,14,FALSE)</f>
        <v>1.6E-2</v>
      </c>
      <c r="G111">
        <f>VLOOKUP(B111,LU!$B$1:$N$51,6,FALSE)</f>
        <v>4.5</v>
      </c>
      <c r="H111">
        <f>VLOOKUP(B111,LU!$B$1:$N$51,7,FALSE)</f>
        <v>0.8</v>
      </c>
      <c r="I111">
        <f>VLOOKUP(B111,LU!$B$1:$N$51,8,FALSE)</f>
        <v>15</v>
      </c>
      <c r="J111">
        <f>VLOOKUP(A111,Soil!$B$2:$P$17,13,FALSE)</f>
        <v>1.8165</v>
      </c>
      <c r="K111">
        <f>VLOOKUP(B111,LU!$B$1:$N$51,5,FALSE)</f>
        <v>0.8</v>
      </c>
      <c r="L111">
        <f>VLOOKUP(A111,Soil!$B$2:$P$17,15,FALSE)</f>
        <v>0.36609999999999998</v>
      </c>
      <c r="M111" s="74">
        <f>SoilVeg!G111</f>
        <v>18.2</v>
      </c>
      <c r="N111" s="74">
        <f>SoilVeg!H111</f>
        <v>0.245</v>
      </c>
      <c r="O111" s="74">
        <f>VLOOKUP(A111,Soil!$B$2:$S$14,18,FALSE)</f>
        <v>1</v>
      </c>
    </row>
    <row r="112" spans="1:15">
      <c r="A112" s="27" t="str">
        <f>SoilVeg!B112</f>
        <v>SA</v>
      </c>
      <c r="B112" s="27" t="str">
        <f>SoilVeg!D112</f>
        <v>LPK</v>
      </c>
      <c r="C112" s="27" t="str">
        <f>SoilVeg!A112</f>
        <v>SALPK</v>
      </c>
      <c r="D112" s="74">
        <f>IF(VLOOKUP(SoilVeg!C112,LU!$A$2:$O$27,15,FALSE)=0,VLOOKUP(A112,Soil!$B$2:$R$14,8,FALSE),0.000000000001)</f>
        <v>1.7959303356481481E-5</v>
      </c>
      <c r="E112" s="74">
        <f>IF(VLOOKUP(SoilVeg!C112,LU!$A$2:$O$27,15,FALSE)=0,VLOOKUP(A112,Soil!$B$2:$R$14,10,FALSE),0.000000000001)</f>
        <v>4.9839326602103351E-4</v>
      </c>
      <c r="F112">
        <f>VLOOKUP(A112,Soil!$B$2:$P$17,14,FALSE)</f>
        <v>1.6E-2</v>
      </c>
      <c r="G112">
        <f>VLOOKUP(B112,LU!$B$1:$N$51,6,FALSE)</f>
        <v>3</v>
      </c>
      <c r="H112">
        <f>VLOOKUP(B112,LU!$B$1:$N$51,7,FALSE)</f>
        <v>0.6</v>
      </c>
      <c r="I112">
        <f>VLOOKUP(B112,LU!$B$1:$N$51,8,FALSE)</f>
        <v>15</v>
      </c>
      <c r="J112">
        <f>VLOOKUP(A112,Soil!$B$2:$P$17,13,FALSE)</f>
        <v>1.8165</v>
      </c>
      <c r="K112">
        <f>VLOOKUP(B112,LU!$B$1:$N$51,5,FALSE)</f>
        <v>0.8</v>
      </c>
      <c r="L112">
        <f>VLOOKUP(A112,Soil!$B$2:$P$17,15,FALSE)</f>
        <v>0.36609999999999998</v>
      </c>
      <c r="M112" s="74">
        <f>SoilVeg!G112</f>
        <v>18.2</v>
      </c>
      <c r="N112" s="74">
        <f>SoilVeg!H112</f>
        <v>0.245</v>
      </c>
      <c r="O112" s="74">
        <f>VLOOKUP(A112,Soil!$B$2:$S$14,18,FALSE)</f>
        <v>1</v>
      </c>
    </row>
    <row r="113" spans="1:15">
      <c r="A113" s="27" t="str">
        <f>SoilVeg!B113</f>
        <v>SA</v>
      </c>
      <c r="B113" s="27" t="str">
        <f>SoilVeg!D113</f>
        <v>AZP</v>
      </c>
      <c r="C113" s="27" t="str">
        <f>SoilVeg!A113</f>
        <v>SAAZP</v>
      </c>
      <c r="D113" s="74">
        <f>IF(VLOOKUP(SoilVeg!C113,LU!$A$2:$O$27,15,FALSE)=0,VLOOKUP(A113,Soil!$B$2:$R$14,8,FALSE),0.000000000001)</f>
        <v>9.9999999999999998E-13</v>
      </c>
      <c r="E113" s="74">
        <f>IF(VLOOKUP(SoilVeg!C113,LU!$A$2:$O$27,15,FALSE)=0,VLOOKUP(A113,Soil!$B$2:$R$14,10,FALSE),0.000000000001)</f>
        <v>9.9999999999999998E-13</v>
      </c>
      <c r="F113">
        <f>VLOOKUP(A113,Soil!$B$2:$P$17,14,FALSE)</f>
        <v>1.6E-2</v>
      </c>
      <c r="G113">
        <f>VLOOKUP(B113,LU!$B$1:$N$51,6,FALSE)</f>
        <v>0</v>
      </c>
      <c r="H113">
        <f>VLOOKUP(B113,LU!$B$1:$N$51,7,FALSE)</f>
        <v>0</v>
      </c>
      <c r="I113">
        <f>VLOOKUP(B113,LU!$B$1:$N$51,8,FALSE)</f>
        <v>2.5</v>
      </c>
      <c r="J113">
        <f>VLOOKUP(A113,Soil!$B$2:$P$17,13,FALSE)</f>
        <v>1.8165</v>
      </c>
      <c r="K113">
        <f>VLOOKUP(B113,LU!$B$1:$N$51,5,FALSE)</f>
        <v>0.05</v>
      </c>
      <c r="L113">
        <f>VLOOKUP(A113,Soil!$B$2:$P$17,15,FALSE)</f>
        <v>0.36609999999999998</v>
      </c>
      <c r="M113" s="74">
        <f>SoilVeg!G113</f>
        <v>100</v>
      </c>
      <c r="N113" s="74">
        <f>SoilVeg!H113</f>
        <v>1</v>
      </c>
      <c r="O113" s="74">
        <f>VLOOKUP(A113,Soil!$B$2:$S$14,18,FALSE)</f>
        <v>1</v>
      </c>
    </row>
    <row r="114" spans="1:15">
      <c r="A114" s="27" t="str">
        <f>SoilVeg!B114</f>
        <v>SA</v>
      </c>
      <c r="B114" s="27" t="str">
        <f>SoilVeg!D114</f>
        <v>AZPN</v>
      </c>
      <c r="C114" s="27" t="str">
        <f>SoilVeg!A114</f>
        <v>SAAZPN</v>
      </c>
      <c r="D114" s="74">
        <f>IF(VLOOKUP(SoilVeg!C114,LU!$A$2:$O$27,15,FALSE)=0,VLOOKUP(A114,Soil!$B$2:$R$14,8,FALSE),0.000000000001)</f>
        <v>9.9999999999999998E-13</v>
      </c>
      <c r="E114" s="74">
        <f>IF(VLOOKUP(SoilVeg!C114,LU!$A$2:$O$27,15,FALSE)=0,VLOOKUP(A114,Soil!$B$2:$R$14,10,FALSE),0.000000000001)</f>
        <v>9.9999999999999998E-13</v>
      </c>
      <c r="F114">
        <f>VLOOKUP(A114,Soil!$B$2:$P$17,14,FALSE)</f>
        <v>1.6E-2</v>
      </c>
      <c r="G114">
        <f>VLOOKUP(B114,LU!$B$1:$N$51,6,FALSE)</f>
        <v>0</v>
      </c>
      <c r="H114">
        <f>VLOOKUP(B114,LU!$B$1:$N$51,7,FALSE)</f>
        <v>0</v>
      </c>
      <c r="I114">
        <f>VLOOKUP(B114,LU!$B$1:$N$51,8,FALSE)</f>
        <v>0</v>
      </c>
      <c r="J114">
        <f>VLOOKUP(A114,Soil!$B$2:$P$17,13,FALSE)</f>
        <v>1.8165</v>
      </c>
      <c r="K114">
        <f>VLOOKUP(B114,LU!$B$1:$N$51,5,FALSE)</f>
        <v>0.01</v>
      </c>
      <c r="L114">
        <f>VLOOKUP(A114,Soil!$B$2:$P$17,15,FALSE)</f>
        <v>0.36609999999999998</v>
      </c>
      <c r="M114" s="74">
        <f>SoilVeg!G114</f>
        <v>100</v>
      </c>
      <c r="N114" s="74">
        <f>SoilVeg!H114</f>
        <v>1</v>
      </c>
      <c r="O114" s="74">
        <f>VLOOKUP(A114,Soil!$B$2:$S$14,18,FALSE)</f>
        <v>1</v>
      </c>
    </row>
    <row r="115" spans="1:15">
      <c r="A115" s="27" t="str">
        <f>SoilVeg!B115</f>
        <v>SA</v>
      </c>
      <c r="B115" s="27" t="str">
        <f>SoilVeg!D115</f>
        <v>AZPPL</v>
      </c>
      <c r="C115" s="27" t="str">
        <f>SoilVeg!A115</f>
        <v>SAAZPPL</v>
      </c>
      <c r="D115" s="74">
        <f>IF(VLOOKUP(SoilVeg!C115,LU!$A$2:$O$27,15,FALSE)=0,VLOOKUP(A115,Soil!$B$2:$R$14,8,FALSE),0.000000000001)</f>
        <v>1.7959303356481481E-5</v>
      </c>
      <c r="E115" s="74">
        <f>IF(VLOOKUP(SoilVeg!C115,LU!$A$2:$O$27,15,FALSE)=0,VLOOKUP(A115,Soil!$B$2:$R$14,10,FALSE),0.000000000001)</f>
        <v>4.9839326602103351E-4</v>
      </c>
      <c r="F115">
        <f>VLOOKUP(A115,Soil!$B$2:$P$17,14,FALSE)</f>
        <v>1.6E-2</v>
      </c>
      <c r="G115">
        <f>VLOOKUP(B115,LU!$B$1:$N$51,6,FALSE)</f>
        <v>0</v>
      </c>
      <c r="H115">
        <f>VLOOKUP(B115,LU!$B$1:$N$51,7,FALSE)</f>
        <v>0</v>
      </c>
      <c r="I115">
        <f>VLOOKUP(B115,LU!$B$1:$N$51,8,FALSE)</f>
        <v>2.5</v>
      </c>
      <c r="J115">
        <f>VLOOKUP(A115,Soil!$B$2:$P$17,13,FALSE)</f>
        <v>1.8165</v>
      </c>
      <c r="K115">
        <f>VLOOKUP(B115,LU!$B$1:$N$51,5,FALSE)</f>
        <v>0.02</v>
      </c>
      <c r="L115">
        <f>VLOOKUP(A115,Soil!$B$2:$P$17,15,FALSE)</f>
        <v>0.36609999999999998</v>
      </c>
      <c r="M115" s="74">
        <f>SoilVeg!G115</f>
        <v>0.182</v>
      </c>
      <c r="N115" s="74">
        <f>SoilVeg!H115</f>
        <v>0.245</v>
      </c>
      <c r="O115" s="74">
        <f>VLOOKUP(A115,Soil!$B$2:$S$14,18,FALSE)</f>
        <v>1</v>
      </c>
    </row>
    <row r="116" spans="1:15">
      <c r="A116" s="27" t="str">
        <f>SoilVeg!B116</f>
        <v>SA</v>
      </c>
      <c r="B116" s="27" t="str">
        <f>SoilVeg!D116</f>
        <v>AZPP</v>
      </c>
      <c r="C116" s="27" t="str">
        <f>SoilVeg!A116</f>
        <v>SAAZPP</v>
      </c>
      <c r="D116" s="74">
        <f>IF(VLOOKUP(SoilVeg!C116,LU!$A$2:$O$27,15,FALSE)=0,VLOOKUP(A116,Soil!$B$2:$R$14,8,FALSE),0.000000000001)</f>
        <v>1.7959303356481481E-5</v>
      </c>
      <c r="E116" s="74">
        <f>IF(VLOOKUP(SoilVeg!C116,LU!$A$2:$O$27,15,FALSE)=0,VLOOKUP(A116,Soil!$B$2:$R$14,10,FALSE),0.000000000001)</f>
        <v>4.9839326602103351E-4</v>
      </c>
      <c r="F116">
        <f>VLOOKUP(A116,Soil!$B$2:$P$17,14,FALSE)</f>
        <v>1.6E-2</v>
      </c>
      <c r="G116">
        <f>VLOOKUP(B116,LU!$B$1:$N$51,6,FALSE)</f>
        <v>0</v>
      </c>
      <c r="H116">
        <f>VLOOKUP(B116,LU!$B$1:$N$51,7,FALSE)</f>
        <v>0</v>
      </c>
      <c r="I116">
        <f>VLOOKUP(B116,LU!$B$1:$N$51,8,FALSE)</f>
        <v>7</v>
      </c>
      <c r="J116">
        <f>VLOOKUP(A116,Soil!$B$2:$P$17,13,FALSE)</f>
        <v>1.8165</v>
      </c>
      <c r="K116">
        <f>VLOOKUP(B116,LU!$B$1:$N$51,5,FALSE)</f>
        <v>0.1</v>
      </c>
      <c r="L116">
        <f>VLOOKUP(A116,Soil!$B$2:$P$17,15,FALSE)</f>
        <v>0.36609999999999998</v>
      </c>
      <c r="M116" s="74">
        <f>SoilVeg!G116</f>
        <v>18.2</v>
      </c>
      <c r="N116" s="74">
        <f>SoilVeg!H116</f>
        <v>0.245</v>
      </c>
      <c r="O116" s="74">
        <f>VLOOKUP(A116,Soil!$B$2:$S$14,18,FALSE)</f>
        <v>1</v>
      </c>
    </row>
    <row r="117" spans="1:15">
      <c r="A117" s="27" t="str">
        <f>SoilVeg!B117</f>
        <v>SA</v>
      </c>
      <c r="B117" s="27" t="str">
        <f>SoilVeg!D117</f>
        <v>ETK</v>
      </c>
      <c r="C117" s="27" t="str">
        <f>SoilVeg!A117</f>
        <v>SAETK</v>
      </c>
      <c r="D117" s="74">
        <f>IF(VLOOKUP(SoilVeg!C117,LU!$A$2:$O$27,15,FALSE)=0,VLOOKUP(A117,Soil!$B$2:$R$14,8,FALSE),0.000000000001)</f>
        <v>1.7959303356481481E-5</v>
      </c>
      <c r="E117" s="74">
        <f>IF(VLOOKUP(SoilVeg!C117,LU!$A$2:$O$27,15,FALSE)=0,VLOOKUP(A117,Soil!$B$2:$R$14,10,FALSE),0.000000000001)</f>
        <v>4.9839326602103351E-4</v>
      </c>
      <c r="F117">
        <f>VLOOKUP(A117,Soil!$B$2:$P$17,14,FALSE)</f>
        <v>1.6E-2</v>
      </c>
      <c r="G117">
        <f>VLOOKUP(B117,LU!$B$1:$N$51,6,FALSE)</f>
        <v>1.4</v>
      </c>
      <c r="H117">
        <f>VLOOKUP(B117,LU!$B$1:$N$51,7,FALSE)</f>
        <v>0.65</v>
      </c>
      <c r="I117">
        <f>VLOOKUP(B117,LU!$B$1:$N$51,8,FALSE)</f>
        <v>8</v>
      </c>
      <c r="J117">
        <f>VLOOKUP(A117,Soil!$B$2:$P$17,13,FALSE)</f>
        <v>1.8165</v>
      </c>
      <c r="K117">
        <f>VLOOKUP(B117,LU!$B$1:$N$51,5,FALSE)</f>
        <v>0.35</v>
      </c>
      <c r="L117">
        <f>VLOOKUP(A117,Soil!$B$2:$P$17,15,FALSE)</f>
        <v>0.36609999999999998</v>
      </c>
      <c r="M117" s="74">
        <f>SoilVeg!G117</f>
        <v>18.2</v>
      </c>
      <c r="N117" s="74">
        <f>SoilVeg!H117</f>
        <v>0.245</v>
      </c>
      <c r="O117" s="74">
        <f>VLOOKUP(A117,Soil!$B$2:$S$14,18,FALSE)</f>
        <v>1</v>
      </c>
    </row>
    <row r="118" spans="1:15">
      <c r="A118" s="27" t="str">
        <f>SoilVeg!B118</f>
        <v>SA</v>
      </c>
      <c r="B118" s="27" t="str">
        <f>SoilVeg!D118</f>
        <v>ETK1</v>
      </c>
      <c r="C118" s="27" t="str">
        <f>SoilVeg!A118</f>
        <v>SAETK1</v>
      </c>
      <c r="D118" s="74">
        <f>IF(VLOOKUP(SoilVeg!C118,LU!$A$2:$O$27,15,FALSE)=0,VLOOKUP(A118,Soil!$B$2:$R$14,8,FALSE),0.000000000001)</f>
        <v>1.7959303356481481E-5</v>
      </c>
      <c r="E118" s="74">
        <f>IF(VLOOKUP(SoilVeg!C118,LU!$A$2:$O$27,15,FALSE)=0,VLOOKUP(A118,Soil!$B$2:$R$14,10,FALSE),0.000000000001)</f>
        <v>4.9839326602103351E-4</v>
      </c>
      <c r="F118">
        <f>VLOOKUP(A118,Soil!$B$2:$P$17,14,FALSE)</f>
        <v>1.6E-2</v>
      </c>
      <c r="G118">
        <f>VLOOKUP(B118,LU!$B$1:$N$51,6,FALSE)</f>
        <v>1</v>
      </c>
      <c r="H118">
        <f>VLOOKUP(B118,LU!$B$1:$N$51,7,FALSE)</f>
        <v>0.4</v>
      </c>
      <c r="I118">
        <f>VLOOKUP(B118,LU!$B$1:$N$51,8,FALSE)</f>
        <v>5</v>
      </c>
      <c r="J118">
        <f>VLOOKUP(A118,Soil!$B$2:$P$17,13,FALSE)</f>
        <v>1.8165</v>
      </c>
      <c r="K118">
        <f>VLOOKUP(B118,LU!$B$1:$N$51,5,FALSE)</f>
        <v>0.15</v>
      </c>
      <c r="L118">
        <f>VLOOKUP(A118,Soil!$B$2:$P$17,15,FALSE)</f>
        <v>0.36609999999999998</v>
      </c>
      <c r="M118" s="74">
        <f>SoilVeg!G118</f>
        <v>18.2</v>
      </c>
      <c r="N118" s="74">
        <f>SoilVeg!H118</f>
        <v>0.245</v>
      </c>
      <c r="O118" s="74">
        <f>VLOOKUP(A118,Soil!$B$2:$S$14,18,FALSE)</f>
        <v>1</v>
      </c>
    </row>
    <row r="119" spans="1:15">
      <c r="A119" s="27" t="str">
        <f>SoilVeg!B119</f>
        <v>SA</v>
      </c>
      <c r="B119" s="27" t="str">
        <f>SoilVeg!D119</f>
        <v>ETK2</v>
      </c>
      <c r="C119" s="27" t="str">
        <f>SoilVeg!A119</f>
        <v>SAETK2</v>
      </c>
      <c r="D119" s="74">
        <f>IF(VLOOKUP(SoilVeg!C119,LU!$A$2:$O$27,15,FALSE)=0,VLOOKUP(A119,Soil!$B$2:$R$14,8,FALSE),0.000000000001)</f>
        <v>1.7959303356481481E-5</v>
      </c>
      <c r="E119" s="74">
        <f>IF(VLOOKUP(SoilVeg!C119,LU!$A$2:$O$27,15,FALSE)=0,VLOOKUP(A119,Soil!$B$2:$R$14,10,FALSE),0.000000000001)</f>
        <v>4.9839326602103351E-4</v>
      </c>
      <c r="F119">
        <f>VLOOKUP(A119,Soil!$B$2:$P$17,14,FALSE)</f>
        <v>1.6E-2</v>
      </c>
      <c r="G119">
        <f>VLOOKUP(B119,LU!$B$1:$N$51,6,FALSE)</f>
        <v>1.1000000000000001</v>
      </c>
      <c r="H119">
        <f>VLOOKUP(B119,LU!$B$1:$N$51,7,FALSE)</f>
        <v>0.4</v>
      </c>
      <c r="I119">
        <f>VLOOKUP(B119,LU!$B$1:$N$51,8,FALSE)</f>
        <v>7</v>
      </c>
      <c r="J119">
        <f>VLOOKUP(A119,Soil!$B$2:$P$17,13,FALSE)</f>
        <v>1.8165</v>
      </c>
      <c r="K119">
        <f>VLOOKUP(B119,LU!$B$1:$N$51,5,FALSE)</f>
        <v>0.35</v>
      </c>
      <c r="L119">
        <f>VLOOKUP(A119,Soil!$B$2:$P$17,15,FALSE)</f>
        <v>0.36609999999999998</v>
      </c>
      <c r="M119" s="74">
        <f>SoilVeg!G119</f>
        <v>18.2</v>
      </c>
      <c r="N119" s="74">
        <f>SoilVeg!H119</f>
        <v>0.245</v>
      </c>
      <c r="O119" s="74">
        <f>VLOOKUP(A119,Soil!$B$2:$S$14,18,FALSE)</f>
        <v>1</v>
      </c>
    </row>
    <row r="120" spans="1:15">
      <c r="A120" s="27" t="str">
        <f>SoilVeg!B120</f>
        <v>SA</v>
      </c>
      <c r="B120" s="27" t="str">
        <f>SoilVeg!D120</f>
        <v>ETK3</v>
      </c>
      <c r="C120" s="27" t="str">
        <f>SoilVeg!A120</f>
        <v>SAETK3</v>
      </c>
      <c r="D120" s="74">
        <f>IF(VLOOKUP(SoilVeg!C120,LU!$A$2:$O$27,15,FALSE)=0,VLOOKUP(A120,Soil!$B$2:$R$14,8,FALSE),0.000000000001)</f>
        <v>1.7959303356481481E-5</v>
      </c>
      <c r="E120" s="74">
        <f>IF(VLOOKUP(SoilVeg!C120,LU!$A$2:$O$27,15,FALSE)=0,VLOOKUP(A120,Soil!$B$2:$R$14,10,FALSE),0.000000000001)</f>
        <v>4.9839326602103351E-4</v>
      </c>
      <c r="F120">
        <f>VLOOKUP(A120,Soil!$B$2:$P$17,14,FALSE)</f>
        <v>1.6E-2</v>
      </c>
      <c r="G120">
        <f>VLOOKUP(B120,LU!$B$1:$N$51,6,FALSE)</f>
        <v>1.35454545455</v>
      </c>
      <c r="H120">
        <f>VLOOKUP(B120,LU!$B$1:$N$51,7,FALSE)</f>
        <v>0.62272727272999995</v>
      </c>
      <c r="I120">
        <f>VLOOKUP(B120,LU!$B$1:$N$51,8,FALSE)</f>
        <v>10</v>
      </c>
      <c r="J120">
        <f>VLOOKUP(A120,Soil!$B$2:$P$17,13,FALSE)</f>
        <v>1.8165</v>
      </c>
      <c r="K120">
        <f>VLOOKUP(B120,LU!$B$1:$N$51,5,FALSE)</f>
        <v>0.4</v>
      </c>
      <c r="L120">
        <f>VLOOKUP(A120,Soil!$B$2:$P$17,15,FALSE)</f>
        <v>0.36609999999999998</v>
      </c>
      <c r="M120" s="74">
        <f>SoilVeg!G120</f>
        <v>18.2</v>
      </c>
      <c r="N120" s="74">
        <f>SoilVeg!H120</f>
        <v>0.245</v>
      </c>
      <c r="O120" s="74">
        <f>VLOOKUP(A120,Soil!$B$2:$S$14,18,FALSE)</f>
        <v>1</v>
      </c>
    </row>
    <row r="121" spans="1:15">
      <c r="A121" s="27" t="str">
        <f>SoilVeg!B121</f>
        <v>SA</v>
      </c>
      <c r="B121" s="27" t="str">
        <f>SoilVeg!D121</f>
        <v>VT</v>
      </c>
      <c r="C121" s="27" t="str">
        <f>SoilVeg!A121</f>
        <v>SAVT</v>
      </c>
      <c r="D121" s="74">
        <f>IF(VLOOKUP(SoilVeg!C121,LU!$A$2:$O$27,15,FALSE)=0,VLOOKUP(A121,Soil!$B$2:$R$14,8,FALSE),0.000000000001)</f>
        <v>9.9999999999999998E-13</v>
      </c>
      <c r="E121" s="74">
        <f>IF(VLOOKUP(SoilVeg!C121,LU!$A$2:$O$27,15,FALSE)=0,VLOOKUP(A121,Soil!$B$2:$R$14,10,FALSE),0.000000000001)</f>
        <v>9.9999999999999998E-13</v>
      </c>
      <c r="F121">
        <f>VLOOKUP(A121,Soil!$B$2:$P$17,14,FALSE)</f>
        <v>1.6E-2</v>
      </c>
      <c r="G121">
        <f>VLOOKUP(B121,LU!$B$1:$N$51,6,FALSE)</f>
        <v>0</v>
      </c>
      <c r="H121">
        <f>VLOOKUP(B121,LU!$B$1:$N$51,7,FALSE)</f>
        <v>0</v>
      </c>
      <c r="I121">
        <f>VLOOKUP(B121,LU!$B$1:$N$51,8,FALSE)</f>
        <v>0</v>
      </c>
      <c r="J121">
        <f>VLOOKUP(A121,Soil!$B$2:$P$17,13,FALSE)</f>
        <v>1.8165</v>
      </c>
      <c r="K121">
        <f>VLOOKUP(B121,LU!$B$1:$N$51,5,FALSE)</f>
        <v>0.03</v>
      </c>
      <c r="L121">
        <f>VLOOKUP(A121,Soil!$B$2:$P$17,15,FALSE)</f>
        <v>0.36609999999999998</v>
      </c>
      <c r="M121" s="74">
        <f>SoilVeg!G121</f>
        <v>100</v>
      </c>
      <c r="N121" s="74">
        <f>SoilVeg!H121</f>
        <v>1</v>
      </c>
      <c r="O121" s="74">
        <f>VLOOKUP(A121,Soil!$B$2:$S$14,18,FALSE)</f>
        <v>1</v>
      </c>
    </row>
    <row r="122" spans="1:15">
      <c r="A122" s="27" t="str">
        <f>SoilVeg!B122</f>
        <v>SA</v>
      </c>
      <c r="B122" s="27" t="str">
        <f>SoilVeg!D122</f>
        <v>VP</v>
      </c>
      <c r="C122" s="27" t="str">
        <f>SoilVeg!A122</f>
        <v>SAVP</v>
      </c>
      <c r="D122" s="74">
        <f>IF(VLOOKUP(SoilVeg!C122,LU!$A$2:$O$27,15,FALSE)=0,VLOOKUP(A122,Soil!$B$2:$R$14,8,FALSE),0.000000000001)</f>
        <v>9.9999999999999998E-13</v>
      </c>
      <c r="E122" s="74">
        <f>IF(VLOOKUP(SoilVeg!C122,LU!$A$2:$O$27,15,FALSE)=0,VLOOKUP(A122,Soil!$B$2:$R$14,10,FALSE),0.000000000001)</f>
        <v>9.9999999999999998E-13</v>
      </c>
      <c r="F122">
        <f>VLOOKUP(A122,Soil!$B$2:$P$17,14,FALSE)</f>
        <v>1.6E-2</v>
      </c>
      <c r="G122">
        <f>VLOOKUP(B122,LU!$B$1:$N$51,6,FALSE)</f>
        <v>0</v>
      </c>
      <c r="H122">
        <f>VLOOKUP(B122,LU!$B$1:$N$51,7,FALSE)</f>
        <v>0</v>
      </c>
      <c r="I122">
        <f>VLOOKUP(B122,LU!$B$1:$N$51,8,FALSE)</f>
        <v>0</v>
      </c>
      <c r="J122">
        <f>VLOOKUP(A122,Soil!$B$2:$P$17,13,FALSE)</f>
        <v>1.8165</v>
      </c>
      <c r="K122">
        <f>VLOOKUP(B122,LU!$B$1:$N$51,5,FALSE)</f>
        <v>0.01</v>
      </c>
      <c r="L122">
        <f>VLOOKUP(A122,Soil!$B$2:$P$17,15,FALSE)</f>
        <v>0.36609999999999998</v>
      </c>
      <c r="M122" s="74">
        <f>SoilVeg!G122</f>
        <v>100</v>
      </c>
      <c r="N122" s="74">
        <f>SoilVeg!H122</f>
        <v>1</v>
      </c>
      <c r="O122" s="74">
        <f>VLOOKUP(A122,Soil!$B$2:$S$14,18,FALSE)</f>
        <v>1</v>
      </c>
    </row>
    <row r="123" spans="1:15">
      <c r="A123" s="27" t="str">
        <f>SoilVeg!B123</f>
        <v>SA</v>
      </c>
      <c r="B123" s="27" t="str">
        <f>SoilVeg!D123</f>
        <v>TPT</v>
      </c>
      <c r="C123" s="27" t="str">
        <f>SoilVeg!A123</f>
        <v>SATPT</v>
      </c>
      <c r="D123" s="74">
        <f>IF(VLOOKUP(SoilVeg!C123,LU!$A$2:$O$27,15,FALSE)=0,VLOOKUP(A123,Soil!$B$2:$R$14,8,FALSE),0.000000000001)</f>
        <v>1.7959303356481481E-5</v>
      </c>
      <c r="E123" s="74">
        <f>IF(VLOOKUP(SoilVeg!C123,LU!$A$2:$O$27,15,FALSE)=0,VLOOKUP(A123,Soil!$B$2:$R$14,10,FALSE),0.000000000001)</f>
        <v>4.9839326602103351E-4</v>
      </c>
      <c r="F123">
        <f>VLOOKUP(A123,Soil!$B$2:$P$17,14,FALSE)</f>
        <v>1.6E-2</v>
      </c>
      <c r="G123">
        <f>VLOOKUP(B123,LU!$B$1:$N$51,6,FALSE)</f>
        <v>1.1000000000000001</v>
      </c>
      <c r="H123">
        <f>VLOOKUP(B123,LU!$B$1:$N$51,7,FALSE)</f>
        <v>0.4</v>
      </c>
      <c r="I123">
        <f>VLOOKUP(B123,LU!$B$1:$N$51,8,FALSE)</f>
        <v>7</v>
      </c>
      <c r="J123">
        <f>VLOOKUP(A123,Soil!$B$2:$P$17,13,FALSE)</f>
        <v>1.8165</v>
      </c>
      <c r="K123">
        <f>VLOOKUP(B123,LU!$B$1:$N$51,5,FALSE)</f>
        <v>0.27500000000000002</v>
      </c>
      <c r="L123">
        <f>VLOOKUP(A123,Soil!$B$2:$P$17,15,FALSE)</f>
        <v>0.36609999999999998</v>
      </c>
      <c r="M123" s="74">
        <f>SoilVeg!G123</f>
        <v>18.2</v>
      </c>
      <c r="N123" s="74">
        <f>SoilVeg!H123</f>
        <v>0.245</v>
      </c>
      <c r="O123" s="74">
        <f>VLOOKUP(A123,Soil!$B$2:$S$14,18,FALSE)</f>
        <v>1</v>
      </c>
    </row>
    <row r="124" spans="1:15">
      <c r="A124" s="27" t="str">
        <f>SoilVeg!B124</f>
        <v>SA</v>
      </c>
      <c r="B124" s="27" t="str">
        <f>SoilVeg!D124</f>
        <v>VPT</v>
      </c>
      <c r="C124" s="27" t="str">
        <f>SoilVeg!A124</f>
        <v>SAVPT</v>
      </c>
      <c r="D124" s="74">
        <f>IF(VLOOKUP(SoilVeg!C124,LU!$A$2:$O$27,15,FALSE)=0,VLOOKUP(A124,Soil!$B$2:$R$14,8,FALSE),0.000000000001)</f>
        <v>9.9999999999999998E-13</v>
      </c>
      <c r="E124" s="74">
        <f>IF(VLOOKUP(SoilVeg!C124,LU!$A$2:$O$27,15,FALSE)=0,VLOOKUP(A124,Soil!$B$2:$R$14,10,FALSE),0.000000000001)</f>
        <v>9.9999999999999998E-13</v>
      </c>
      <c r="F124">
        <f>VLOOKUP(A124,Soil!$B$2:$P$17,14,FALSE)</f>
        <v>1.6E-2</v>
      </c>
      <c r="G124">
        <f>VLOOKUP(B124,LU!$B$1:$N$51,6,FALSE)</f>
        <v>0</v>
      </c>
      <c r="H124">
        <f>VLOOKUP(B124,LU!$B$1:$N$51,7,FALSE)</f>
        <v>0</v>
      </c>
      <c r="I124">
        <f>VLOOKUP(B124,LU!$B$1:$N$51,8,FALSE)</f>
        <v>150</v>
      </c>
      <c r="J124">
        <f>VLOOKUP(A124,Soil!$B$2:$P$17,13,FALSE)</f>
        <v>1.8165</v>
      </c>
      <c r="K124">
        <f>VLOOKUP(B124,LU!$B$1:$N$51,5,FALSE)</f>
        <v>0.01</v>
      </c>
      <c r="L124">
        <f>VLOOKUP(A124,Soil!$B$2:$P$17,15,FALSE)</f>
        <v>0.36609999999999998</v>
      </c>
      <c r="M124" s="74">
        <f>SoilVeg!G124</f>
        <v>100</v>
      </c>
      <c r="N124" s="74">
        <f>SoilVeg!H124</f>
        <v>1</v>
      </c>
      <c r="O124" s="74">
        <f>VLOOKUP(A124,Soil!$B$2:$S$14,18,FALSE)</f>
        <v>1</v>
      </c>
    </row>
    <row r="125" spans="1:15">
      <c r="A125" s="27" t="str">
        <f>SoilVeg!B125</f>
        <v>SA</v>
      </c>
      <c r="B125" s="27" t="str">
        <f>SoilVeg!D125</f>
        <v>MOK</v>
      </c>
      <c r="C125" s="27" t="str">
        <f>SoilVeg!A125</f>
        <v>SAMOK</v>
      </c>
      <c r="D125" s="74">
        <f>IF(VLOOKUP(SoilVeg!C125,LU!$A$2:$O$27,15,FALSE)=0,VLOOKUP(A125,Soil!$B$2:$R$14,8,FALSE),0.000000000001)</f>
        <v>1.7959303356481481E-5</v>
      </c>
      <c r="E125" s="74">
        <f>IF(VLOOKUP(SoilVeg!C125,LU!$A$2:$O$27,15,FALSE)=0,VLOOKUP(A125,Soil!$B$2:$R$14,10,FALSE),0.000000000001)</f>
        <v>4.9839326602103351E-4</v>
      </c>
      <c r="F125">
        <f>VLOOKUP(A125,Soil!$B$2:$P$17,14,FALSE)</f>
        <v>1.6E-2</v>
      </c>
      <c r="G125">
        <f>VLOOKUP(B125,LU!$B$1:$N$51,6,FALSE)</f>
        <v>1.35454545455</v>
      </c>
      <c r="H125">
        <f>VLOOKUP(B125,LU!$B$1:$N$51,7,FALSE)</f>
        <v>0.62272727272999995</v>
      </c>
      <c r="I125">
        <f>VLOOKUP(B125,LU!$B$1:$N$51,8,FALSE)</f>
        <v>10</v>
      </c>
      <c r="J125">
        <f>VLOOKUP(A125,Soil!$B$2:$P$17,13,FALSE)</f>
        <v>1.8165</v>
      </c>
      <c r="K125">
        <f>VLOOKUP(B125,LU!$B$1:$N$51,5,FALSE)</f>
        <v>0.4</v>
      </c>
      <c r="L125">
        <f>VLOOKUP(A125,Soil!$B$2:$P$17,15,FALSE)</f>
        <v>0.36609999999999998</v>
      </c>
      <c r="M125" s="74">
        <f>SoilVeg!G125</f>
        <v>18.2</v>
      </c>
      <c r="N125" s="74">
        <f>SoilVeg!H125</f>
        <v>0.245</v>
      </c>
      <c r="O125" s="74">
        <f>VLOOKUP(A125,Soil!$B$2:$S$14,18,FALSE)</f>
        <v>1</v>
      </c>
    </row>
    <row r="126" spans="1:15">
      <c r="A126" s="27" t="str">
        <f>SoilVeg!B126</f>
        <v>SA</v>
      </c>
      <c r="B126" s="27" t="str">
        <f>SoilVeg!D126</f>
        <v>RET</v>
      </c>
      <c r="C126" s="27" t="str">
        <f>SoilVeg!A126</f>
        <v>SARET</v>
      </c>
      <c r="D126" s="74">
        <f>IF(VLOOKUP(SoilVeg!C126,LU!$A$2:$O$27,15,FALSE)=0,VLOOKUP(A126,Soil!$B$2:$R$14,8,FALSE),0.000000000001)</f>
        <v>1.7959303356481481E-5</v>
      </c>
      <c r="E126" s="74">
        <f>IF(VLOOKUP(SoilVeg!C126,LU!$A$2:$O$27,15,FALSE)=0,VLOOKUP(A126,Soil!$B$2:$R$14,10,FALSE),0.000000000001)</f>
        <v>4.9839326602103351E-4</v>
      </c>
      <c r="F126">
        <f>VLOOKUP(A126,Soil!$B$2:$P$17,14,FALSE)</f>
        <v>1.6E-2</v>
      </c>
      <c r="G126">
        <f>VLOOKUP(B126,LU!$B$1:$N$51,6,FALSE)</f>
        <v>1.1000000000000001</v>
      </c>
      <c r="H126">
        <f>VLOOKUP(B126,LU!$B$1:$N$51,7,FALSE)</f>
        <v>0.4</v>
      </c>
      <c r="I126">
        <f>VLOOKUP(B126,LU!$B$1:$N$51,8,FALSE)</f>
        <v>150</v>
      </c>
      <c r="J126">
        <f>VLOOKUP(A126,Soil!$B$2:$P$17,13,FALSE)</f>
        <v>1.8165</v>
      </c>
      <c r="K126">
        <f>VLOOKUP(B126,LU!$B$1:$N$51,5,FALSE)</f>
        <v>0.27500000000000002</v>
      </c>
      <c r="L126">
        <f>VLOOKUP(A126,Soil!$B$2:$P$17,15,FALSE)</f>
        <v>0.36609999999999998</v>
      </c>
      <c r="M126" s="74">
        <f>SoilVeg!G126</f>
        <v>18.2</v>
      </c>
      <c r="N126" s="74">
        <f>SoilVeg!H126</f>
        <v>0.245</v>
      </c>
      <c r="O126" s="74">
        <f>VLOOKUP(A126,Soil!$B$2:$S$14,18,FALSE)</f>
        <v>1</v>
      </c>
    </row>
    <row r="127" spans="1:15">
      <c r="A127" s="27" t="str">
        <f>SoilVeg!B127</f>
        <v>SAC</v>
      </c>
      <c r="B127" s="27" t="str">
        <f>SoilVeg!D127</f>
        <v>OP</v>
      </c>
      <c r="C127" s="27" t="str">
        <f>SoilVeg!A127</f>
        <v>SACOP</v>
      </c>
      <c r="D127" s="74">
        <f>IF(VLOOKUP(SoilVeg!C127,LU!$A$2:$O$27,15,FALSE)=0,VLOOKUP(A127,Soil!$B$2:$R$14,8,FALSE),0.000000000001)</f>
        <v>0</v>
      </c>
      <c r="E127" s="74">
        <f>IF(VLOOKUP(SoilVeg!C127,LU!$A$2:$O$27,15,FALSE)=0,VLOOKUP(A127,Soil!$B$2:$R$14,10,FALSE),0.000000000001)</f>
        <v>0</v>
      </c>
      <c r="F127">
        <f>VLOOKUP(A127,Soil!$B$2:$P$17,14,FALSE)</f>
        <v>1.2E-2</v>
      </c>
      <c r="G127">
        <f>VLOOKUP(B127,LU!$B$1:$N$51,6,FALSE)</f>
        <v>0.16</v>
      </c>
      <c r="H127">
        <f>VLOOKUP(B127,LU!$B$1:$N$51,7,FALSE)</f>
        <v>0.13</v>
      </c>
      <c r="I127">
        <f>VLOOKUP(B127,LU!$B$1:$N$51,8,FALSE)</f>
        <v>5</v>
      </c>
      <c r="J127">
        <f>VLOOKUP(A127,Soil!$B$2:$P$17,13,FALSE)</f>
        <v>0</v>
      </c>
      <c r="K127">
        <f>VLOOKUP(B127,LU!$B$1:$N$51,5,FALSE)</f>
        <v>7.4999999999999997E-2</v>
      </c>
      <c r="L127">
        <f>VLOOKUP(A127,Soil!$B$2:$P$17,15,FALSE)</f>
        <v>0</v>
      </c>
      <c r="M127" s="74">
        <f>SoilVeg!G127</f>
        <v>0</v>
      </c>
      <c r="N127" s="74">
        <f>SoilVeg!H127</f>
        <v>0</v>
      </c>
      <c r="O127" s="74">
        <f>VLOOKUP(A127,Soil!$B$2:$S$14,18,FALSE)</f>
        <v>0</v>
      </c>
    </row>
    <row r="128" spans="1:15">
      <c r="A128" s="27" t="str">
        <f>SoilVeg!B128</f>
        <v>SAC</v>
      </c>
      <c r="B128" s="27" t="str">
        <f>SoilVeg!D128</f>
        <v>OPTP</v>
      </c>
      <c r="C128" s="27" t="str">
        <f>SoilVeg!A128</f>
        <v>SACOPTP</v>
      </c>
      <c r="D128" s="74">
        <f>IF(VLOOKUP(SoilVeg!C128,LU!$A$2:$O$27,15,FALSE)=0,VLOOKUP(A128,Soil!$B$2:$R$14,8,FALSE),0.000000000001)</f>
        <v>0</v>
      </c>
      <c r="E128" s="74">
        <f>IF(VLOOKUP(SoilVeg!C128,LU!$A$2:$O$27,15,FALSE)=0,VLOOKUP(A128,Soil!$B$2:$R$14,10,FALSE),0.000000000001)</f>
        <v>0</v>
      </c>
      <c r="F128">
        <f>VLOOKUP(A128,Soil!$B$2:$P$17,14,FALSE)</f>
        <v>1.2E-2</v>
      </c>
      <c r="G128">
        <f>VLOOKUP(B128,LU!$B$1:$N$51,6,FALSE)</f>
        <v>1.1000000000000001</v>
      </c>
      <c r="H128">
        <f>VLOOKUP(B128,LU!$B$1:$N$51,7,FALSE)</f>
        <v>0.4</v>
      </c>
      <c r="I128">
        <f>VLOOKUP(B128,LU!$B$1:$N$51,8,FALSE)</f>
        <v>7</v>
      </c>
      <c r="J128">
        <f>VLOOKUP(A128,Soil!$B$2:$P$17,13,FALSE)</f>
        <v>0</v>
      </c>
      <c r="K128">
        <f>VLOOKUP(B128,LU!$B$1:$N$51,5,FALSE)</f>
        <v>0.27500000000000002</v>
      </c>
      <c r="L128">
        <f>VLOOKUP(A128,Soil!$B$2:$P$17,15,FALSE)</f>
        <v>0</v>
      </c>
      <c r="M128" s="74">
        <f>SoilVeg!G128</f>
        <v>0</v>
      </c>
      <c r="N128" s="74">
        <f>SoilVeg!H128</f>
        <v>0</v>
      </c>
      <c r="O128" s="74">
        <f>VLOOKUP(A128,Soil!$B$2:$S$14,18,FALSE)</f>
        <v>0</v>
      </c>
    </row>
    <row r="129" spans="1:15">
      <c r="A129" s="27" t="str">
        <f>SoilVeg!B129</f>
        <v>SAC</v>
      </c>
      <c r="B129" s="27" t="str">
        <f>SoilVeg!D129</f>
        <v>OPSR</v>
      </c>
      <c r="C129" s="27" t="str">
        <f>SoilVeg!A129</f>
        <v>SACOPSR</v>
      </c>
      <c r="D129" s="74">
        <f>IF(VLOOKUP(SoilVeg!C129,LU!$A$2:$O$27,15,FALSE)=0,VLOOKUP(A129,Soil!$B$2:$R$14,8,FALSE),0.000000000001)</f>
        <v>0</v>
      </c>
      <c r="E129" s="74">
        <f>IF(VLOOKUP(SoilVeg!C129,LU!$A$2:$O$27,15,FALSE)=0,VLOOKUP(A129,Soil!$B$2:$R$14,10,FALSE),0.000000000001)</f>
        <v>0</v>
      </c>
      <c r="F129">
        <f>VLOOKUP(A129,Soil!$B$2:$P$17,14,FALSE)</f>
        <v>1.2E-2</v>
      </c>
      <c r="G129">
        <f>VLOOKUP(B129,LU!$B$1:$N$51,6,FALSE)</f>
        <v>0.26</v>
      </c>
      <c r="H129">
        <f>VLOOKUP(B129,LU!$B$1:$N$51,7,FALSE)</f>
        <v>0.25</v>
      </c>
      <c r="I129">
        <f>VLOOKUP(B129,LU!$B$1:$N$51,8,FALSE)</f>
        <v>4</v>
      </c>
      <c r="J129">
        <f>VLOOKUP(A129,Soil!$B$2:$P$17,13,FALSE)</f>
        <v>0</v>
      </c>
      <c r="K129">
        <f>VLOOKUP(B129,LU!$B$1:$N$51,5,FALSE)</f>
        <v>0.06</v>
      </c>
      <c r="L129">
        <f>VLOOKUP(A129,Soil!$B$2:$P$17,15,FALSE)</f>
        <v>0</v>
      </c>
      <c r="M129" s="74">
        <f>SoilVeg!G129</f>
        <v>0</v>
      </c>
      <c r="N129" s="74">
        <f>SoilVeg!H129</f>
        <v>0</v>
      </c>
      <c r="O129" s="74">
        <f>VLOOKUP(A129,Soil!$B$2:$S$14,18,FALSE)</f>
        <v>0</v>
      </c>
    </row>
    <row r="130" spans="1:15">
      <c r="A130" s="27" t="str">
        <f>SoilVeg!B130</f>
        <v>SAC</v>
      </c>
      <c r="B130" s="27" t="str">
        <f>SoilVeg!D130</f>
        <v>OPUR</v>
      </c>
      <c r="C130" s="27" t="str">
        <f>SoilVeg!A130</f>
        <v>SACOPUR</v>
      </c>
      <c r="D130" s="74">
        <f>IF(VLOOKUP(SoilVeg!C130,LU!$A$2:$O$27,15,FALSE)=0,VLOOKUP(A130,Soil!$B$2:$R$14,8,FALSE),0.000000000001)</f>
        <v>0</v>
      </c>
      <c r="E130" s="74">
        <f>IF(VLOOKUP(SoilVeg!C130,LU!$A$2:$O$27,15,FALSE)=0,VLOOKUP(A130,Soil!$B$2:$R$14,10,FALSE),0.000000000001)</f>
        <v>0</v>
      </c>
      <c r="F130">
        <f>VLOOKUP(A130,Soil!$B$2:$P$17,14,FALSE)</f>
        <v>1.2E-2</v>
      </c>
      <c r="G130">
        <f>VLOOKUP(B130,LU!$B$1:$N$51,6,FALSE)</f>
        <v>0.4</v>
      </c>
      <c r="H130">
        <f>VLOOKUP(B130,LU!$B$1:$N$51,7,FALSE)</f>
        <v>0.3</v>
      </c>
      <c r="I130">
        <f>VLOOKUP(B130,LU!$B$1:$N$51,8,FALSE)</f>
        <v>6</v>
      </c>
      <c r="J130">
        <f>VLOOKUP(A130,Soil!$B$2:$P$17,13,FALSE)</f>
        <v>0</v>
      </c>
      <c r="K130">
        <f>VLOOKUP(B130,LU!$B$1:$N$51,5,FALSE)</f>
        <v>0.1</v>
      </c>
      <c r="L130">
        <f>VLOOKUP(A130,Soil!$B$2:$P$17,15,FALSE)</f>
        <v>0</v>
      </c>
      <c r="M130" s="74">
        <f>SoilVeg!G130</f>
        <v>0</v>
      </c>
      <c r="N130" s="74">
        <f>SoilVeg!H130</f>
        <v>0</v>
      </c>
      <c r="O130" s="74">
        <f>VLOOKUP(A130,Soil!$B$2:$S$14,18,FALSE)</f>
        <v>0</v>
      </c>
    </row>
    <row r="131" spans="1:15">
      <c r="A131" s="27" t="str">
        <f>SoilVeg!B131</f>
        <v>SAC</v>
      </c>
      <c r="B131" s="27" t="str">
        <f>SoilVeg!D131</f>
        <v>OPU</v>
      </c>
      <c r="C131" s="27" t="str">
        <f>SoilVeg!A131</f>
        <v>SACOPU</v>
      </c>
      <c r="D131" s="74">
        <f>IF(VLOOKUP(SoilVeg!C131,LU!$A$2:$O$27,15,FALSE)=0,VLOOKUP(A131,Soil!$B$2:$R$14,8,FALSE),0.000000000001)</f>
        <v>0</v>
      </c>
      <c r="E131" s="74">
        <f>IF(VLOOKUP(SoilVeg!C131,LU!$A$2:$O$27,15,FALSE)=0,VLOOKUP(A131,Soil!$B$2:$R$14,10,FALSE),0.000000000001)</f>
        <v>0</v>
      </c>
      <c r="F131">
        <f>VLOOKUP(A131,Soil!$B$2:$P$17,14,FALSE)</f>
        <v>1.2E-2</v>
      </c>
      <c r="G131">
        <f>VLOOKUP(B131,LU!$B$1:$N$51,6,FALSE)</f>
        <v>0</v>
      </c>
      <c r="H131">
        <f>VLOOKUP(B131,LU!$B$1:$N$51,7,FALSE)</f>
        <v>0</v>
      </c>
      <c r="I131">
        <f>VLOOKUP(B131,LU!$B$1:$N$51,8,FALSE)</f>
        <v>3.5</v>
      </c>
      <c r="J131">
        <f>VLOOKUP(A131,Soil!$B$2:$P$17,13,FALSE)</f>
        <v>0</v>
      </c>
      <c r="K131">
        <f>VLOOKUP(B131,LU!$B$1:$N$51,5,FALSE)</f>
        <v>0.03</v>
      </c>
      <c r="L131">
        <f>VLOOKUP(A131,Soil!$B$2:$P$17,15,FALSE)</f>
        <v>0</v>
      </c>
      <c r="M131" s="74">
        <f>SoilVeg!G131</f>
        <v>0</v>
      </c>
      <c r="N131" s="74">
        <f>SoilVeg!H131</f>
        <v>0</v>
      </c>
      <c r="O131" s="74">
        <f>VLOOKUP(A131,Soil!$B$2:$S$14,18,FALSE)</f>
        <v>0</v>
      </c>
    </row>
    <row r="132" spans="1:15">
      <c r="A132" s="27" t="str">
        <f>SoilVeg!B132</f>
        <v>SAC</v>
      </c>
      <c r="B132" s="27" t="str">
        <f>SoilVeg!D132</f>
        <v>TP</v>
      </c>
      <c r="C132" s="27" t="str">
        <f>SoilVeg!A132</f>
        <v>SACTP</v>
      </c>
      <c r="D132" s="74">
        <f>IF(VLOOKUP(SoilVeg!C132,LU!$A$2:$O$27,15,FALSE)=0,VLOOKUP(A132,Soil!$B$2:$R$14,8,FALSE),0.000000000001)</f>
        <v>0</v>
      </c>
      <c r="E132" s="74">
        <f>IF(VLOOKUP(SoilVeg!C132,LU!$A$2:$O$27,15,FALSE)=0,VLOOKUP(A132,Soil!$B$2:$R$14,10,FALSE),0.000000000001)</f>
        <v>0</v>
      </c>
      <c r="F132">
        <f>VLOOKUP(A132,Soil!$B$2:$P$17,14,FALSE)</f>
        <v>1.2E-2</v>
      </c>
      <c r="G132">
        <f>VLOOKUP(B132,LU!$B$1:$N$51,6,FALSE)</f>
        <v>1.1000000000000001</v>
      </c>
      <c r="H132">
        <f>VLOOKUP(B132,LU!$B$1:$N$51,7,FALSE)</f>
        <v>0.4</v>
      </c>
      <c r="I132">
        <f>VLOOKUP(B132,LU!$B$1:$N$51,8,FALSE)</f>
        <v>7</v>
      </c>
      <c r="J132">
        <f>VLOOKUP(A132,Soil!$B$2:$P$17,13,FALSE)</f>
        <v>0</v>
      </c>
      <c r="K132">
        <f>VLOOKUP(B132,LU!$B$1:$N$51,5,FALSE)</f>
        <v>0.27500000000000002</v>
      </c>
      <c r="L132">
        <f>VLOOKUP(A132,Soil!$B$2:$P$17,15,FALSE)</f>
        <v>0</v>
      </c>
      <c r="M132" s="74">
        <f>SoilVeg!G132</f>
        <v>0</v>
      </c>
      <c r="N132" s="74">
        <f>SoilVeg!H132</f>
        <v>0</v>
      </c>
      <c r="O132" s="74">
        <f>VLOOKUP(A132,Soil!$B$2:$S$14,18,FALSE)</f>
        <v>0</v>
      </c>
    </row>
    <row r="133" spans="1:15">
      <c r="A133" s="27" t="str">
        <f>SoilVeg!B133</f>
        <v>SAC</v>
      </c>
      <c r="B133" s="27" t="str">
        <f>SoilVeg!D133</f>
        <v>LP</v>
      </c>
      <c r="C133" s="27" t="str">
        <f>SoilVeg!A133</f>
        <v>SACLP</v>
      </c>
      <c r="D133" s="74">
        <f>IF(VLOOKUP(SoilVeg!C133,LU!$A$2:$O$27,15,FALSE)=0,VLOOKUP(A133,Soil!$B$2:$R$14,8,FALSE),0.000000000001)</f>
        <v>0</v>
      </c>
      <c r="E133" s="74">
        <f>IF(VLOOKUP(SoilVeg!C133,LU!$A$2:$O$27,15,FALSE)=0,VLOOKUP(A133,Soil!$B$2:$R$14,10,FALSE),0.000000000001)</f>
        <v>0</v>
      </c>
      <c r="F133">
        <f>VLOOKUP(A133,Soil!$B$2:$P$17,14,FALSE)</f>
        <v>1.2E-2</v>
      </c>
      <c r="G133">
        <f>VLOOKUP(B133,LU!$B$1:$N$51,6,FALSE)</f>
        <v>3</v>
      </c>
      <c r="H133">
        <f>VLOOKUP(B133,LU!$B$1:$N$51,7,FALSE)</f>
        <v>0.62272727272999995</v>
      </c>
      <c r="I133">
        <f>VLOOKUP(B133,LU!$B$1:$N$51,8,FALSE)</f>
        <v>9.4545454545500007</v>
      </c>
      <c r="J133">
        <f>VLOOKUP(A133,Soil!$B$2:$P$17,13,FALSE)</f>
        <v>0</v>
      </c>
      <c r="K133">
        <f>VLOOKUP(B133,LU!$B$1:$N$51,5,FALSE)</f>
        <v>0.4</v>
      </c>
      <c r="L133">
        <f>VLOOKUP(A133,Soil!$B$2:$P$17,15,FALSE)</f>
        <v>0</v>
      </c>
      <c r="M133" s="74">
        <f>SoilVeg!G133</f>
        <v>0</v>
      </c>
      <c r="N133" s="74">
        <f>SoilVeg!H133</f>
        <v>0</v>
      </c>
      <c r="O133" s="74">
        <f>VLOOKUP(A133,Soil!$B$2:$S$14,18,FALSE)</f>
        <v>0</v>
      </c>
    </row>
    <row r="134" spans="1:15">
      <c r="A134" s="27" t="str">
        <f>SoilVeg!B134</f>
        <v>SAC</v>
      </c>
      <c r="B134" s="27" t="str">
        <f>SoilVeg!D134</f>
        <v>LPL</v>
      </c>
      <c r="C134" s="27" t="str">
        <f>SoilVeg!A134</f>
        <v>SACLPL</v>
      </c>
      <c r="D134" s="74">
        <f>IF(VLOOKUP(SoilVeg!C134,LU!$A$2:$O$27,15,FALSE)=0,VLOOKUP(A134,Soil!$B$2:$R$14,8,FALSE),0.000000000001)</f>
        <v>0</v>
      </c>
      <c r="E134" s="74">
        <f>IF(VLOOKUP(SoilVeg!C134,LU!$A$2:$O$27,15,FALSE)=0,VLOOKUP(A134,Soil!$B$2:$R$14,10,FALSE),0.000000000001)</f>
        <v>0</v>
      </c>
      <c r="F134">
        <f>VLOOKUP(A134,Soil!$B$2:$P$17,14,FALSE)</f>
        <v>1.2E-2</v>
      </c>
      <c r="G134">
        <f>VLOOKUP(B134,LU!$B$1:$N$51,6,FALSE)</f>
        <v>4</v>
      </c>
      <c r="H134">
        <f>VLOOKUP(B134,LU!$B$1:$N$51,7,FALSE)</f>
        <v>0.62272727272999995</v>
      </c>
      <c r="I134">
        <f>VLOOKUP(B134,LU!$B$1:$N$51,8,FALSE)</f>
        <v>10.5</v>
      </c>
      <c r="J134">
        <f>VLOOKUP(A134,Soil!$B$2:$P$17,13,FALSE)</f>
        <v>0</v>
      </c>
      <c r="K134">
        <f>VLOOKUP(B134,LU!$B$1:$N$51,5,FALSE)</f>
        <v>0.6</v>
      </c>
      <c r="L134">
        <f>VLOOKUP(A134,Soil!$B$2:$P$17,15,FALSE)</f>
        <v>0</v>
      </c>
      <c r="M134" s="74">
        <f>SoilVeg!G134</f>
        <v>0</v>
      </c>
      <c r="N134" s="74">
        <f>SoilVeg!H134</f>
        <v>0</v>
      </c>
      <c r="O134" s="74">
        <f>VLOOKUP(A134,Soil!$B$2:$S$14,18,FALSE)</f>
        <v>0</v>
      </c>
    </row>
    <row r="135" spans="1:15">
      <c r="A135" s="27" t="str">
        <f>SoilVeg!B135</f>
        <v>SAC</v>
      </c>
      <c r="B135" s="27" t="str">
        <f>SoilVeg!D135</f>
        <v>LPJ</v>
      </c>
      <c r="C135" s="27" t="str">
        <f>SoilVeg!A135</f>
        <v>SACLPJ</v>
      </c>
      <c r="D135" s="74">
        <f>IF(VLOOKUP(SoilVeg!C135,LU!$A$2:$O$27,15,FALSE)=0,VLOOKUP(A135,Soil!$B$2:$R$14,8,FALSE),0.000000000001)</f>
        <v>0</v>
      </c>
      <c r="E135" s="74">
        <f>IF(VLOOKUP(SoilVeg!C135,LU!$A$2:$O$27,15,FALSE)=0,VLOOKUP(A135,Soil!$B$2:$R$14,10,FALSE),0.000000000001)</f>
        <v>0</v>
      </c>
      <c r="F135">
        <f>VLOOKUP(A135,Soil!$B$2:$P$17,14,FALSE)</f>
        <v>1.2E-2</v>
      </c>
      <c r="G135">
        <f>VLOOKUP(B135,LU!$B$1:$N$51,6,FALSE)</f>
        <v>3</v>
      </c>
      <c r="H135">
        <f>VLOOKUP(B135,LU!$B$1:$N$51,7,FALSE)</f>
        <v>0.62272727272999995</v>
      </c>
      <c r="I135">
        <f>VLOOKUP(B135,LU!$B$1:$N$51,8,FALSE)</f>
        <v>6.5</v>
      </c>
      <c r="J135">
        <f>VLOOKUP(A135,Soil!$B$2:$P$17,13,FALSE)</f>
        <v>0</v>
      </c>
      <c r="K135">
        <f>VLOOKUP(B135,LU!$B$1:$N$51,5,FALSE)</f>
        <v>0.35</v>
      </c>
      <c r="L135">
        <f>VLOOKUP(A135,Soil!$B$2:$P$17,15,FALSE)</f>
        <v>0</v>
      </c>
      <c r="M135" s="74">
        <f>SoilVeg!G135</f>
        <v>0</v>
      </c>
      <c r="N135" s="74">
        <f>SoilVeg!H135</f>
        <v>0</v>
      </c>
      <c r="O135" s="74">
        <f>VLOOKUP(A135,Soil!$B$2:$S$14,18,FALSE)</f>
        <v>0</v>
      </c>
    </row>
    <row r="136" spans="1:15">
      <c r="A136" s="27" t="str">
        <f>SoilVeg!B136</f>
        <v>SAC</v>
      </c>
      <c r="B136" s="27" t="str">
        <f>SoilVeg!D136</f>
        <v>LPS</v>
      </c>
      <c r="C136" s="27" t="str">
        <f>SoilVeg!A136</f>
        <v>SACLPS</v>
      </c>
      <c r="D136" s="74">
        <f>IF(VLOOKUP(SoilVeg!C136,LU!$A$2:$O$27,15,FALSE)=0,VLOOKUP(A136,Soil!$B$2:$R$14,8,FALSE),0.000000000001)</f>
        <v>0</v>
      </c>
      <c r="E136" s="74">
        <f>IF(VLOOKUP(SoilVeg!C136,LU!$A$2:$O$27,15,FALSE)=0,VLOOKUP(A136,Soil!$B$2:$R$14,10,FALSE),0.000000000001)</f>
        <v>0</v>
      </c>
      <c r="F136">
        <f>VLOOKUP(A136,Soil!$B$2:$P$17,14,FALSE)</f>
        <v>1.2E-2</v>
      </c>
      <c r="G136">
        <f>VLOOKUP(B136,LU!$B$1:$N$51,6,FALSE)</f>
        <v>4.5</v>
      </c>
      <c r="H136">
        <f>VLOOKUP(B136,LU!$B$1:$N$51,7,FALSE)</f>
        <v>0.8</v>
      </c>
      <c r="I136">
        <f>VLOOKUP(B136,LU!$B$1:$N$51,8,FALSE)</f>
        <v>15</v>
      </c>
      <c r="J136">
        <f>VLOOKUP(A136,Soil!$B$2:$P$17,13,FALSE)</f>
        <v>0</v>
      </c>
      <c r="K136">
        <f>VLOOKUP(B136,LU!$B$1:$N$51,5,FALSE)</f>
        <v>0.8</v>
      </c>
      <c r="L136">
        <f>VLOOKUP(A136,Soil!$B$2:$P$17,15,FALSE)</f>
        <v>0</v>
      </c>
      <c r="M136" s="74">
        <f>SoilVeg!G136</f>
        <v>0</v>
      </c>
      <c r="N136" s="74">
        <f>SoilVeg!H136</f>
        <v>0</v>
      </c>
      <c r="O136" s="74">
        <f>VLOOKUP(A136,Soil!$B$2:$S$14,18,FALSE)</f>
        <v>0</v>
      </c>
    </row>
    <row r="137" spans="1:15">
      <c r="A137" s="27" t="str">
        <f>SoilVeg!B137</f>
        <v>SAC</v>
      </c>
      <c r="B137" s="27" t="str">
        <f>SoilVeg!D137</f>
        <v>LPK</v>
      </c>
      <c r="C137" s="27" t="str">
        <f>SoilVeg!A137</f>
        <v>SACLPK</v>
      </c>
      <c r="D137" s="74">
        <f>IF(VLOOKUP(SoilVeg!C137,LU!$A$2:$O$27,15,FALSE)=0,VLOOKUP(A137,Soil!$B$2:$R$14,8,FALSE),0.000000000001)</f>
        <v>0</v>
      </c>
      <c r="E137" s="74">
        <f>IF(VLOOKUP(SoilVeg!C137,LU!$A$2:$O$27,15,FALSE)=0,VLOOKUP(A137,Soil!$B$2:$R$14,10,FALSE),0.000000000001)</f>
        <v>0</v>
      </c>
      <c r="F137">
        <f>VLOOKUP(A137,Soil!$B$2:$P$17,14,FALSE)</f>
        <v>1.2E-2</v>
      </c>
      <c r="G137">
        <f>VLOOKUP(B137,LU!$B$1:$N$51,6,FALSE)</f>
        <v>3</v>
      </c>
      <c r="H137">
        <f>VLOOKUP(B137,LU!$B$1:$N$51,7,FALSE)</f>
        <v>0.6</v>
      </c>
      <c r="I137">
        <f>VLOOKUP(B137,LU!$B$1:$N$51,8,FALSE)</f>
        <v>15</v>
      </c>
      <c r="J137">
        <f>VLOOKUP(A137,Soil!$B$2:$P$17,13,FALSE)</f>
        <v>0</v>
      </c>
      <c r="K137">
        <f>VLOOKUP(B137,LU!$B$1:$N$51,5,FALSE)</f>
        <v>0.8</v>
      </c>
      <c r="L137">
        <f>VLOOKUP(A137,Soil!$B$2:$P$17,15,FALSE)</f>
        <v>0</v>
      </c>
      <c r="M137" s="74">
        <f>SoilVeg!G137</f>
        <v>0</v>
      </c>
      <c r="N137" s="74">
        <f>SoilVeg!H137</f>
        <v>0</v>
      </c>
      <c r="O137" s="74">
        <f>VLOOKUP(A137,Soil!$B$2:$S$14,18,FALSE)</f>
        <v>0</v>
      </c>
    </row>
    <row r="138" spans="1:15">
      <c r="A138" s="27" t="str">
        <f>SoilVeg!B138</f>
        <v>SAC</v>
      </c>
      <c r="B138" s="27" t="str">
        <f>SoilVeg!D138</f>
        <v>AZP</v>
      </c>
      <c r="C138" s="27" t="str">
        <f>SoilVeg!A138</f>
        <v>SACAZP</v>
      </c>
      <c r="D138" s="74">
        <f>IF(VLOOKUP(SoilVeg!C138,LU!$A$2:$O$27,15,FALSE)=0,VLOOKUP(A138,Soil!$B$2:$R$14,8,FALSE),0.000000000001)</f>
        <v>9.9999999999999998E-13</v>
      </c>
      <c r="E138" s="74">
        <f>IF(VLOOKUP(SoilVeg!C138,LU!$A$2:$O$27,15,FALSE)=0,VLOOKUP(A138,Soil!$B$2:$R$14,10,FALSE),0.000000000001)</f>
        <v>9.9999999999999998E-13</v>
      </c>
      <c r="F138">
        <f>VLOOKUP(A138,Soil!$B$2:$P$17,14,FALSE)</f>
        <v>1.2E-2</v>
      </c>
      <c r="G138">
        <f>VLOOKUP(B138,LU!$B$1:$N$51,6,FALSE)</f>
        <v>0</v>
      </c>
      <c r="H138">
        <f>VLOOKUP(B138,LU!$B$1:$N$51,7,FALSE)</f>
        <v>0</v>
      </c>
      <c r="I138">
        <f>VLOOKUP(B138,LU!$B$1:$N$51,8,FALSE)</f>
        <v>2.5</v>
      </c>
      <c r="J138">
        <f>VLOOKUP(A138,Soil!$B$2:$P$17,13,FALSE)</f>
        <v>0</v>
      </c>
      <c r="K138">
        <f>VLOOKUP(B138,LU!$B$1:$N$51,5,FALSE)</f>
        <v>0.05</v>
      </c>
      <c r="L138">
        <f>VLOOKUP(A138,Soil!$B$2:$P$17,15,FALSE)</f>
        <v>0</v>
      </c>
      <c r="M138" s="74">
        <f>SoilVeg!G138</f>
        <v>100</v>
      </c>
      <c r="N138" s="74">
        <f>SoilVeg!H138</f>
        <v>1</v>
      </c>
      <c r="O138" s="74">
        <f>VLOOKUP(A138,Soil!$B$2:$S$14,18,FALSE)</f>
        <v>0</v>
      </c>
    </row>
    <row r="139" spans="1:15">
      <c r="A139" s="27" t="str">
        <f>SoilVeg!B139</f>
        <v>SAC</v>
      </c>
      <c r="B139" s="27" t="str">
        <f>SoilVeg!D139</f>
        <v>AZPN</v>
      </c>
      <c r="C139" s="27" t="str">
        <f>SoilVeg!A139</f>
        <v>SACAZPN</v>
      </c>
      <c r="D139" s="74">
        <f>IF(VLOOKUP(SoilVeg!C139,LU!$A$2:$O$27,15,FALSE)=0,VLOOKUP(A139,Soil!$B$2:$R$14,8,FALSE),0.000000000001)</f>
        <v>9.9999999999999998E-13</v>
      </c>
      <c r="E139" s="74">
        <f>IF(VLOOKUP(SoilVeg!C139,LU!$A$2:$O$27,15,FALSE)=0,VLOOKUP(A139,Soil!$B$2:$R$14,10,FALSE),0.000000000001)</f>
        <v>9.9999999999999998E-13</v>
      </c>
      <c r="F139">
        <f>VLOOKUP(A139,Soil!$B$2:$P$17,14,FALSE)</f>
        <v>1.2E-2</v>
      </c>
      <c r="G139">
        <f>VLOOKUP(B139,LU!$B$1:$N$51,6,FALSE)</f>
        <v>0</v>
      </c>
      <c r="H139">
        <f>VLOOKUP(B139,LU!$B$1:$N$51,7,FALSE)</f>
        <v>0</v>
      </c>
      <c r="I139">
        <f>VLOOKUP(B139,LU!$B$1:$N$51,8,FALSE)</f>
        <v>0</v>
      </c>
      <c r="J139">
        <f>VLOOKUP(A139,Soil!$B$2:$P$17,13,FALSE)</f>
        <v>0</v>
      </c>
      <c r="K139">
        <f>VLOOKUP(B139,LU!$B$1:$N$51,5,FALSE)</f>
        <v>0.01</v>
      </c>
      <c r="L139">
        <f>VLOOKUP(A139,Soil!$B$2:$P$17,15,FALSE)</f>
        <v>0</v>
      </c>
      <c r="M139" s="74">
        <f>SoilVeg!G139</f>
        <v>100</v>
      </c>
      <c r="N139" s="74">
        <f>SoilVeg!H139</f>
        <v>1</v>
      </c>
      <c r="O139" s="74">
        <f>VLOOKUP(A139,Soil!$B$2:$S$14,18,FALSE)</f>
        <v>0</v>
      </c>
    </row>
    <row r="140" spans="1:15">
      <c r="A140" s="27" t="str">
        <f>SoilVeg!B140</f>
        <v>SAC</v>
      </c>
      <c r="B140" s="27" t="str">
        <f>SoilVeg!D140</f>
        <v>AZPPL</v>
      </c>
      <c r="C140" s="27" t="str">
        <f>SoilVeg!A140</f>
        <v>SACAZPPL</v>
      </c>
      <c r="D140" s="74">
        <f>IF(VLOOKUP(SoilVeg!C140,LU!$A$2:$O$27,15,FALSE)=0,VLOOKUP(A140,Soil!$B$2:$R$14,8,FALSE),0.000000000001)</f>
        <v>0</v>
      </c>
      <c r="E140" s="74">
        <f>IF(VLOOKUP(SoilVeg!C140,LU!$A$2:$O$27,15,FALSE)=0,VLOOKUP(A140,Soil!$B$2:$R$14,10,FALSE),0.000000000001)</f>
        <v>0</v>
      </c>
      <c r="F140">
        <f>VLOOKUP(A140,Soil!$B$2:$P$17,14,FALSE)</f>
        <v>1.2E-2</v>
      </c>
      <c r="G140">
        <f>VLOOKUP(B140,LU!$B$1:$N$51,6,FALSE)</f>
        <v>0</v>
      </c>
      <c r="H140">
        <f>VLOOKUP(B140,LU!$B$1:$N$51,7,FALSE)</f>
        <v>0</v>
      </c>
      <c r="I140">
        <f>VLOOKUP(B140,LU!$B$1:$N$51,8,FALSE)</f>
        <v>2.5</v>
      </c>
      <c r="J140">
        <f>VLOOKUP(A140,Soil!$B$2:$P$17,13,FALSE)</f>
        <v>0</v>
      </c>
      <c r="K140">
        <f>VLOOKUP(B140,LU!$B$1:$N$51,5,FALSE)</f>
        <v>0.02</v>
      </c>
      <c r="L140">
        <f>VLOOKUP(A140,Soil!$B$2:$P$17,15,FALSE)</f>
        <v>0</v>
      </c>
      <c r="M140" s="74">
        <f>SoilVeg!G140</f>
        <v>0</v>
      </c>
      <c r="N140" s="74">
        <f>SoilVeg!H140</f>
        <v>0</v>
      </c>
      <c r="O140" s="74">
        <f>VLOOKUP(A140,Soil!$B$2:$S$14,18,FALSE)</f>
        <v>0</v>
      </c>
    </row>
    <row r="141" spans="1:15">
      <c r="A141" s="27" t="str">
        <f>SoilVeg!B141</f>
        <v>SAC</v>
      </c>
      <c r="B141" s="27" t="str">
        <f>SoilVeg!D141</f>
        <v>AZPP</v>
      </c>
      <c r="C141" s="27" t="str">
        <f>SoilVeg!A141</f>
        <v>SACAZPP</v>
      </c>
      <c r="D141" s="74">
        <f>IF(VLOOKUP(SoilVeg!C141,LU!$A$2:$O$27,15,FALSE)=0,VLOOKUP(A141,Soil!$B$2:$R$14,8,FALSE),0.000000000001)</f>
        <v>0</v>
      </c>
      <c r="E141" s="74">
        <f>IF(VLOOKUP(SoilVeg!C141,LU!$A$2:$O$27,15,FALSE)=0,VLOOKUP(A141,Soil!$B$2:$R$14,10,FALSE),0.000000000001)</f>
        <v>0</v>
      </c>
      <c r="F141">
        <f>VLOOKUP(A141,Soil!$B$2:$P$17,14,FALSE)</f>
        <v>1.2E-2</v>
      </c>
      <c r="G141">
        <f>VLOOKUP(B141,LU!$B$1:$N$51,6,FALSE)</f>
        <v>0</v>
      </c>
      <c r="H141">
        <f>VLOOKUP(B141,LU!$B$1:$N$51,7,FALSE)</f>
        <v>0</v>
      </c>
      <c r="I141">
        <f>VLOOKUP(B141,LU!$B$1:$N$51,8,FALSE)</f>
        <v>7</v>
      </c>
      <c r="J141">
        <f>VLOOKUP(A141,Soil!$B$2:$P$17,13,FALSE)</f>
        <v>0</v>
      </c>
      <c r="K141">
        <f>VLOOKUP(B141,LU!$B$1:$N$51,5,FALSE)</f>
        <v>0.1</v>
      </c>
      <c r="L141">
        <f>VLOOKUP(A141,Soil!$B$2:$P$17,15,FALSE)</f>
        <v>0</v>
      </c>
      <c r="M141" s="74">
        <f>SoilVeg!G141</f>
        <v>0</v>
      </c>
      <c r="N141" s="74">
        <f>SoilVeg!H141</f>
        <v>0</v>
      </c>
      <c r="O141" s="74">
        <f>VLOOKUP(A141,Soil!$B$2:$S$14,18,FALSE)</f>
        <v>0</v>
      </c>
    </row>
    <row r="142" spans="1:15">
      <c r="A142" s="27" t="str">
        <f>SoilVeg!B142</f>
        <v>SAC</v>
      </c>
      <c r="B142" s="27" t="str">
        <f>SoilVeg!D142</f>
        <v>ETK</v>
      </c>
      <c r="C142" s="27" t="str">
        <f>SoilVeg!A142</f>
        <v>SACETK</v>
      </c>
      <c r="D142" s="74">
        <f>IF(VLOOKUP(SoilVeg!C142,LU!$A$2:$O$27,15,FALSE)=0,VLOOKUP(A142,Soil!$B$2:$R$14,8,FALSE),0.000000000001)</f>
        <v>0</v>
      </c>
      <c r="E142" s="74">
        <f>IF(VLOOKUP(SoilVeg!C142,LU!$A$2:$O$27,15,FALSE)=0,VLOOKUP(A142,Soil!$B$2:$R$14,10,FALSE),0.000000000001)</f>
        <v>0</v>
      </c>
      <c r="F142">
        <f>VLOOKUP(A142,Soil!$B$2:$P$17,14,FALSE)</f>
        <v>1.2E-2</v>
      </c>
      <c r="G142">
        <f>VLOOKUP(B142,LU!$B$1:$N$51,6,FALSE)</f>
        <v>1.4</v>
      </c>
      <c r="H142">
        <f>VLOOKUP(B142,LU!$B$1:$N$51,7,FALSE)</f>
        <v>0.65</v>
      </c>
      <c r="I142">
        <f>VLOOKUP(B142,LU!$B$1:$N$51,8,FALSE)</f>
        <v>8</v>
      </c>
      <c r="J142">
        <f>VLOOKUP(A142,Soil!$B$2:$P$17,13,FALSE)</f>
        <v>0</v>
      </c>
      <c r="K142">
        <f>VLOOKUP(B142,LU!$B$1:$N$51,5,FALSE)</f>
        <v>0.35</v>
      </c>
      <c r="L142">
        <f>VLOOKUP(A142,Soil!$B$2:$P$17,15,FALSE)</f>
        <v>0</v>
      </c>
      <c r="M142" s="74">
        <f>SoilVeg!G142</f>
        <v>0</v>
      </c>
      <c r="N142" s="74">
        <f>SoilVeg!H142</f>
        <v>0</v>
      </c>
      <c r="O142" s="74">
        <f>VLOOKUP(A142,Soil!$B$2:$S$14,18,FALSE)</f>
        <v>0</v>
      </c>
    </row>
    <row r="143" spans="1:15">
      <c r="A143" s="27" t="str">
        <f>SoilVeg!B143</f>
        <v>SAC</v>
      </c>
      <c r="B143" s="27" t="str">
        <f>SoilVeg!D143</f>
        <v>ETK1</v>
      </c>
      <c r="C143" s="27" t="str">
        <f>SoilVeg!A143</f>
        <v>SACETK1</v>
      </c>
      <c r="D143" s="74">
        <f>IF(VLOOKUP(SoilVeg!C143,LU!$A$2:$O$27,15,FALSE)=0,VLOOKUP(A143,Soil!$B$2:$R$14,8,FALSE),0.000000000001)</f>
        <v>0</v>
      </c>
      <c r="E143" s="74">
        <f>IF(VLOOKUP(SoilVeg!C143,LU!$A$2:$O$27,15,FALSE)=0,VLOOKUP(A143,Soil!$B$2:$R$14,10,FALSE),0.000000000001)</f>
        <v>0</v>
      </c>
      <c r="F143">
        <f>VLOOKUP(A143,Soil!$B$2:$P$17,14,FALSE)</f>
        <v>1.2E-2</v>
      </c>
      <c r="G143">
        <f>VLOOKUP(B143,LU!$B$1:$N$51,6,FALSE)</f>
        <v>1</v>
      </c>
      <c r="H143">
        <f>VLOOKUP(B143,LU!$B$1:$N$51,7,FALSE)</f>
        <v>0.4</v>
      </c>
      <c r="I143">
        <f>VLOOKUP(B143,LU!$B$1:$N$51,8,FALSE)</f>
        <v>5</v>
      </c>
      <c r="J143">
        <f>VLOOKUP(A143,Soil!$B$2:$P$17,13,FALSE)</f>
        <v>0</v>
      </c>
      <c r="K143">
        <f>VLOOKUP(B143,LU!$B$1:$N$51,5,FALSE)</f>
        <v>0.15</v>
      </c>
      <c r="L143">
        <f>VLOOKUP(A143,Soil!$B$2:$P$17,15,FALSE)</f>
        <v>0</v>
      </c>
      <c r="M143" s="74">
        <f>SoilVeg!G143</f>
        <v>0</v>
      </c>
      <c r="N143" s="74">
        <f>SoilVeg!H143</f>
        <v>0</v>
      </c>
      <c r="O143" s="74">
        <f>VLOOKUP(A143,Soil!$B$2:$S$14,18,FALSE)</f>
        <v>0</v>
      </c>
    </row>
    <row r="144" spans="1:15">
      <c r="A144" s="27" t="str">
        <f>SoilVeg!B144</f>
        <v>SAC</v>
      </c>
      <c r="B144" s="27" t="str">
        <f>SoilVeg!D144</f>
        <v>ETK2</v>
      </c>
      <c r="C144" s="27" t="str">
        <f>SoilVeg!A144</f>
        <v>SACETK2</v>
      </c>
      <c r="D144" s="74">
        <f>IF(VLOOKUP(SoilVeg!C144,LU!$A$2:$O$27,15,FALSE)=0,VLOOKUP(A144,Soil!$B$2:$R$14,8,FALSE),0.000000000001)</f>
        <v>0</v>
      </c>
      <c r="E144" s="74">
        <f>IF(VLOOKUP(SoilVeg!C144,LU!$A$2:$O$27,15,FALSE)=0,VLOOKUP(A144,Soil!$B$2:$R$14,10,FALSE),0.000000000001)</f>
        <v>0</v>
      </c>
      <c r="F144">
        <f>VLOOKUP(A144,Soil!$B$2:$P$17,14,FALSE)</f>
        <v>1.2E-2</v>
      </c>
      <c r="G144">
        <f>VLOOKUP(B144,LU!$B$1:$N$51,6,FALSE)</f>
        <v>1.1000000000000001</v>
      </c>
      <c r="H144">
        <f>VLOOKUP(B144,LU!$B$1:$N$51,7,FALSE)</f>
        <v>0.4</v>
      </c>
      <c r="I144">
        <f>VLOOKUP(B144,LU!$B$1:$N$51,8,FALSE)</f>
        <v>7</v>
      </c>
      <c r="J144">
        <f>VLOOKUP(A144,Soil!$B$2:$P$17,13,FALSE)</f>
        <v>0</v>
      </c>
      <c r="K144">
        <f>VLOOKUP(B144,LU!$B$1:$N$51,5,FALSE)</f>
        <v>0.35</v>
      </c>
      <c r="L144">
        <f>VLOOKUP(A144,Soil!$B$2:$P$17,15,FALSE)</f>
        <v>0</v>
      </c>
      <c r="M144" s="74">
        <f>SoilVeg!G144</f>
        <v>0</v>
      </c>
      <c r="N144" s="74">
        <f>SoilVeg!H144</f>
        <v>0</v>
      </c>
      <c r="O144" s="74">
        <f>VLOOKUP(A144,Soil!$B$2:$S$14,18,FALSE)</f>
        <v>0</v>
      </c>
    </row>
    <row r="145" spans="1:15">
      <c r="A145" s="84" t="str">
        <f>SoilVeg!B145</f>
        <v>SAC</v>
      </c>
      <c r="B145" s="84" t="str">
        <f>SoilVeg!D145</f>
        <v>ETK3</v>
      </c>
      <c r="C145" s="84" t="str">
        <f>SoilVeg!A145</f>
        <v>SACETK3</v>
      </c>
      <c r="D145" s="74">
        <f>IF(VLOOKUP(SoilVeg!C145,LU!$A$2:$O$27,15,FALSE)=0,VLOOKUP(A145,Soil!$B$2:$R$14,8,FALSE),0.000000000001)</f>
        <v>0</v>
      </c>
      <c r="E145" s="74">
        <f>IF(VLOOKUP(SoilVeg!C145,LU!$A$2:$O$27,15,FALSE)=0,VLOOKUP(A145,Soil!$B$2:$R$14,10,FALSE),0.000000000001)</f>
        <v>0</v>
      </c>
      <c r="F145" s="74">
        <f>VLOOKUP(A145,Soil!$B$2:$P$17,14,FALSE)</f>
        <v>1.2E-2</v>
      </c>
      <c r="G145" s="74">
        <f>VLOOKUP(B145,LU!$B$1:$N$51,6,FALSE)</f>
        <v>1.35454545455</v>
      </c>
      <c r="H145" s="74">
        <f>VLOOKUP(B145,LU!$B$1:$N$51,7,FALSE)</f>
        <v>0.62272727272999995</v>
      </c>
      <c r="I145" s="74">
        <f>VLOOKUP(B145,LU!$B$1:$N$51,8,FALSE)</f>
        <v>10</v>
      </c>
      <c r="J145" s="74">
        <f>VLOOKUP(A145,Soil!$B$2:$P$17,13,FALSE)</f>
        <v>0</v>
      </c>
      <c r="K145" s="74">
        <f>VLOOKUP(B145,LU!$B$1:$N$51,5,FALSE)</f>
        <v>0.4</v>
      </c>
      <c r="L145" s="74">
        <f>VLOOKUP(A145,Soil!$B$2:$P$17,15,FALSE)</f>
        <v>0</v>
      </c>
      <c r="M145" s="74">
        <f>SoilVeg!G145</f>
        <v>0</v>
      </c>
      <c r="N145" s="74">
        <f>SoilVeg!H145</f>
        <v>0</v>
      </c>
      <c r="O145" s="74">
        <f>VLOOKUP(A145,Soil!$B$2:$S$14,18,FALSE)</f>
        <v>0</v>
      </c>
    </row>
    <row r="146" spans="1:15">
      <c r="A146" s="84" t="str">
        <f>SoilVeg!B146</f>
        <v>SAC</v>
      </c>
      <c r="B146" s="84" t="str">
        <f>SoilVeg!D146</f>
        <v>VT</v>
      </c>
      <c r="C146" s="84" t="str">
        <f>SoilVeg!A146</f>
        <v>SACVT</v>
      </c>
      <c r="D146" s="74">
        <f>IF(VLOOKUP(SoilVeg!C146,LU!$A$2:$O$27,15,FALSE)=0,VLOOKUP(A146,Soil!$B$2:$R$14,8,FALSE),0.000000000001)</f>
        <v>9.9999999999999998E-13</v>
      </c>
      <c r="E146" s="74">
        <f>IF(VLOOKUP(SoilVeg!C146,LU!$A$2:$O$27,15,FALSE)=0,VLOOKUP(A146,Soil!$B$2:$R$14,10,FALSE),0.000000000001)</f>
        <v>9.9999999999999998E-13</v>
      </c>
      <c r="F146" s="74">
        <f>VLOOKUP(A146,Soil!$B$2:$P$17,14,FALSE)</f>
        <v>1.2E-2</v>
      </c>
      <c r="G146" s="74">
        <f>VLOOKUP(B146,LU!$B$1:$N$51,6,FALSE)</f>
        <v>0</v>
      </c>
      <c r="H146" s="74">
        <f>VLOOKUP(B146,LU!$B$1:$N$51,7,FALSE)</f>
        <v>0</v>
      </c>
      <c r="I146" s="74">
        <f>VLOOKUP(B146,LU!$B$1:$N$51,8,FALSE)</f>
        <v>0</v>
      </c>
      <c r="J146" s="74">
        <f>VLOOKUP(A146,Soil!$B$2:$P$17,13,FALSE)</f>
        <v>0</v>
      </c>
      <c r="K146" s="74">
        <f>VLOOKUP(B146,LU!$B$1:$N$51,5,FALSE)</f>
        <v>0.03</v>
      </c>
      <c r="L146" s="74">
        <f>VLOOKUP(A146,Soil!$B$2:$P$17,15,FALSE)</f>
        <v>0</v>
      </c>
      <c r="M146" s="74">
        <f>SoilVeg!G146</f>
        <v>100</v>
      </c>
      <c r="N146" s="74">
        <f>SoilVeg!H146</f>
        <v>1</v>
      </c>
      <c r="O146" s="74">
        <f>VLOOKUP(A146,Soil!$B$2:$S$14,18,FALSE)</f>
        <v>0</v>
      </c>
    </row>
    <row r="147" spans="1:15">
      <c r="A147" s="84" t="str">
        <f>SoilVeg!B147</f>
        <v>SAC</v>
      </c>
      <c r="B147" s="84" t="str">
        <f>SoilVeg!D147</f>
        <v>VP</v>
      </c>
      <c r="C147" s="84" t="str">
        <f>SoilVeg!A147</f>
        <v>SACVP</v>
      </c>
      <c r="D147" s="74">
        <f>IF(VLOOKUP(SoilVeg!C147,LU!$A$2:$O$27,15,FALSE)=0,VLOOKUP(A147,Soil!$B$2:$R$14,8,FALSE),0.000000000001)</f>
        <v>9.9999999999999998E-13</v>
      </c>
      <c r="E147" s="74">
        <f>IF(VLOOKUP(SoilVeg!C147,LU!$A$2:$O$27,15,FALSE)=0,VLOOKUP(A147,Soil!$B$2:$R$14,10,FALSE),0.000000000001)</f>
        <v>9.9999999999999998E-13</v>
      </c>
      <c r="F147" s="74">
        <f>VLOOKUP(A147,Soil!$B$2:$P$17,14,FALSE)</f>
        <v>1.2E-2</v>
      </c>
      <c r="G147" s="74">
        <f>VLOOKUP(B147,LU!$B$1:$N$51,6,FALSE)</f>
        <v>0</v>
      </c>
      <c r="H147" s="74">
        <f>VLOOKUP(B147,LU!$B$1:$N$51,7,FALSE)</f>
        <v>0</v>
      </c>
      <c r="I147" s="74">
        <f>VLOOKUP(B147,LU!$B$1:$N$51,8,FALSE)</f>
        <v>0</v>
      </c>
      <c r="J147" s="74">
        <f>VLOOKUP(A147,Soil!$B$2:$P$17,13,FALSE)</f>
        <v>0</v>
      </c>
      <c r="K147" s="74">
        <f>VLOOKUP(B147,LU!$B$1:$N$51,5,FALSE)</f>
        <v>0.01</v>
      </c>
      <c r="L147" s="74">
        <f>VLOOKUP(A147,Soil!$B$2:$P$17,15,FALSE)</f>
        <v>0</v>
      </c>
      <c r="M147" s="74">
        <f>SoilVeg!G147</f>
        <v>100</v>
      </c>
      <c r="N147" s="74">
        <f>SoilVeg!H147</f>
        <v>1</v>
      </c>
      <c r="O147" s="74">
        <f>VLOOKUP(A147,Soil!$B$2:$S$14,18,FALSE)</f>
        <v>0</v>
      </c>
    </row>
    <row r="148" spans="1:15">
      <c r="A148" s="84" t="str">
        <f>SoilVeg!B148</f>
        <v>SAC</v>
      </c>
      <c r="B148" s="84" t="str">
        <f>SoilVeg!D148</f>
        <v>TPT</v>
      </c>
      <c r="C148" s="84" t="str">
        <f>SoilVeg!A148</f>
        <v>SACTPT</v>
      </c>
      <c r="D148" s="74">
        <f>IF(VLOOKUP(SoilVeg!C148,LU!$A$2:$O$27,15,FALSE)=0,VLOOKUP(A148,Soil!$B$2:$R$14,8,FALSE),0.000000000001)</f>
        <v>0</v>
      </c>
      <c r="E148" s="74">
        <f>IF(VLOOKUP(SoilVeg!C148,LU!$A$2:$O$27,15,FALSE)=0,VLOOKUP(A148,Soil!$B$2:$R$14,10,FALSE),0.000000000001)</f>
        <v>0</v>
      </c>
      <c r="F148" s="74">
        <f>VLOOKUP(A148,Soil!$B$2:$P$17,14,FALSE)</f>
        <v>1.2E-2</v>
      </c>
      <c r="G148" s="74">
        <f>VLOOKUP(B148,LU!$B$1:$N$51,6,FALSE)</f>
        <v>1.1000000000000001</v>
      </c>
      <c r="H148" s="74">
        <f>VLOOKUP(B148,LU!$B$1:$N$51,7,FALSE)</f>
        <v>0.4</v>
      </c>
      <c r="I148" s="74">
        <f>VLOOKUP(B148,LU!$B$1:$N$51,8,FALSE)</f>
        <v>7</v>
      </c>
      <c r="J148" s="74">
        <f>VLOOKUP(A148,Soil!$B$2:$P$17,13,FALSE)</f>
        <v>0</v>
      </c>
      <c r="K148" s="74">
        <f>VLOOKUP(B148,LU!$B$1:$N$51,5,FALSE)</f>
        <v>0.27500000000000002</v>
      </c>
      <c r="L148" s="74">
        <f>VLOOKUP(A148,Soil!$B$2:$P$17,15,FALSE)</f>
        <v>0</v>
      </c>
      <c r="M148" s="74">
        <f>SoilVeg!G148</f>
        <v>0</v>
      </c>
      <c r="N148" s="74">
        <f>SoilVeg!H148</f>
        <v>0</v>
      </c>
      <c r="O148" s="74">
        <f>VLOOKUP(A148,Soil!$B$2:$S$14,18,FALSE)</f>
        <v>0</v>
      </c>
    </row>
    <row r="149" spans="1:15">
      <c r="A149" s="84" t="str">
        <f>SoilVeg!B149</f>
        <v>SAC</v>
      </c>
      <c r="B149" s="84" t="str">
        <f>SoilVeg!D149</f>
        <v>VPT</v>
      </c>
      <c r="C149" s="84" t="str">
        <f>SoilVeg!A149</f>
        <v>SACVPT</v>
      </c>
      <c r="D149" s="74">
        <f>IF(VLOOKUP(SoilVeg!C149,LU!$A$2:$O$27,15,FALSE)=0,VLOOKUP(A149,Soil!$B$2:$R$14,8,FALSE),0.000000000001)</f>
        <v>9.9999999999999998E-13</v>
      </c>
      <c r="E149" s="74">
        <f>IF(VLOOKUP(SoilVeg!C149,LU!$A$2:$O$27,15,FALSE)=0,VLOOKUP(A149,Soil!$B$2:$R$14,10,FALSE),0.000000000001)</f>
        <v>9.9999999999999998E-13</v>
      </c>
      <c r="F149" s="74">
        <f>VLOOKUP(A149,Soil!$B$2:$P$17,14,FALSE)</f>
        <v>1.2E-2</v>
      </c>
      <c r="G149" s="74">
        <f>VLOOKUP(B149,LU!$B$1:$N$51,6,FALSE)</f>
        <v>0</v>
      </c>
      <c r="H149" s="74">
        <f>VLOOKUP(B149,LU!$B$1:$N$51,7,FALSE)</f>
        <v>0</v>
      </c>
      <c r="I149" s="74">
        <f>VLOOKUP(B149,LU!$B$1:$N$51,8,FALSE)</f>
        <v>150</v>
      </c>
      <c r="J149" s="74">
        <f>VLOOKUP(A149,Soil!$B$2:$P$17,13,FALSE)</f>
        <v>0</v>
      </c>
      <c r="K149" s="74">
        <f>VLOOKUP(B149,LU!$B$1:$N$51,5,FALSE)</f>
        <v>0.01</v>
      </c>
      <c r="L149" s="74">
        <f>VLOOKUP(A149,Soil!$B$2:$P$17,15,FALSE)</f>
        <v>0</v>
      </c>
      <c r="M149" s="74">
        <f>SoilVeg!G149</f>
        <v>100</v>
      </c>
      <c r="N149" s="74">
        <f>SoilVeg!H149</f>
        <v>1</v>
      </c>
      <c r="O149" s="74">
        <f>VLOOKUP(A149,Soil!$B$2:$S$14,18,FALSE)</f>
        <v>0</v>
      </c>
    </row>
    <row r="150" spans="1:15">
      <c r="A150" s="84" t="str">
        <f>SoilVeg!B150</f>
        <v>SAC</v>
      </c>
      <c r="B150" s="84" t="str">
        <f>SoilVeg!D150</f>
        <v>MOK</v>
      </c>
      <c r="C150" s="84" t="str">
        <f>SoilVeg!A150</f>
        <v>SACMOK</v>
      </c>
      <c r="D150" s="74">
        <f>IF(VLOOKUP(SoilVeg!C150,LU!$A$2:$O$27,15,FALSE)=0,VLOOKUP(A150,Soil!$B$2:$R$14,8,FALSE),0.000000000001)</f>
        <v>0</v>
      </c>
      <c r="E150" s="74">
        <f>IF(VLOOKUP(SoilVeg!C150,LU!$A$2:$O$27,15,FALSE)=0,VLOOKUP(A150,Soil!$B$2:$R$14,10,FALSE),0.000000000001)</f>
        <v>0</v>
      </c>
      <c r="F150" s="74">
        <f>VLOOKUP(A150,Soil!$B$2:$P$17,14,FALSE)</f>
        <v>1.2E-2</v>
      </c>
      <c r="G150" s="74">
        <f>VLOOKUP(B150,LU!$B$1:$N$51,6,FALSE)</f>
        <v>1.35454545455</v>
      </c>
      <c r="H150" s="74">
        <f>VLOOKUP(B150,LU!$B$1:$N$51,7,FALSE)</f>
        <v>0.62272727272999995</v>
      </c>
      <c r="I150" s="74">
        <f>VLOOKUP(B150,LU!$B$1:$N$51,8,FALSE)</f>
        <v>10</v>
      </c>
      <c r="J150" s="74">
        <f>VLOOKUP(A150,Soil!$B$2:$P$17,13,FALSE)</f>
        <v>0</v>
      </c>
      <c r="K150" s="74">
        <f>VLOOKUP(B150,LU!$B$1:$N$51,5,FALSE)</f>
        <v>0.4</v>
      </c>
      <c r="L150" s="74">
        <f>VLOOKUP(A150,Soil!$B$2:$P$17,15,FALSE)</f>
        <v>0</v>
      </c>
      <c r="M150" s="74">
        <f>SoilVeg!G150</f>
        <v>0</v>
      </c>
      <c r="N150" s="74">
        <f>SoilVeg!H150</f>
        <v>0</v>
      </c>
      <c r="O150" s="74">
        <f>VLOOKUP(A150,Soil!$B$2:$S$14,18,FALSE)</f>
        <v>0</v>
      </c>
    </row>
    <row r="151" spans="1:15">
      <c r="A151" s="84" t="str">
        <f>SoilVeg!B151</f>
        <v>SAC</v>
      </c>
      <c r="B151" s="84" t="str">
        <f>SoilVeg!D151</f>
        <v>RET</v>
      </c>
      <c r="C151" s="84" t="str">
        <f>SoilVeg!A151</f>
        <v>SACRET</v>
      </c>
      <c r="D151" s="74">
        <f>IF(VLOOKUP(SoilVeg!C151,LU!$A$2:$O$27,15,FALSE)=0,VLOOKUP(A151,Soil!$B$2:$R$14,8,FALSE),0.000000000001)</f>
        <v>0</v>
      </c>
      <c r="E151" s="74">
        <f>IF(VLOOKUP(SoilVeg!C151,LU!$A$2:$O$27,15,FALSE)=0,VLOOKUP(A151,Soil!$B$2:$R$14,10,FALSE),0.000000000001)</f>
        <v>0</v>
      </c>
      <c r="F151" s="74">
        <f>VLOOKUP(A151,Soil!$B$2:$P$17,14,FALSE)</f>
        <v>1.2E-2</v>
      </c>
      <c r="G151" s="74">
        <f>VLOOKUP(B151,LU!$B$1:$N$51,6,FALSE)</f>
        <v>1.1000000000000001</v>
      </c>
      <c r="H151" s="74">
        <f>VLOOKUP(B151,LU!$B$1:$N$51,7,FALSE)</f>
        <v>0.4</v>
      </c>
      <c r="I151" s="74">
        <f>VLOOKUP(B151,LU!$B$1:$N$51,8,FALSE)</f>
        <v>150</v>
      </c>
      <c r="J151" s="74">
        <f>VLOOKUP(A151,Soil!$B$2:$P$17,13,FALSE)</f>
        <v>0</v>
      </c>
      <c r="K151" s="74">
        <f>VLOOKUP(B151,LU!$B$1:$N$51,5,FALSE)</f>
        <v>0.27500000000000002</v>
      </c>
      <c r="L151" s="74">
        <f>VLOOKUP(A151,Soil!$B$2:$P$17,15,FALSE)</f>
        <v>0</v>
      </c>
      <c r="M151" s="74">
        <f>SoilVeg!G151</f>
        <v>0</v>
      </c>
      <c r="N151" s="74">
        <f>SoilVeg!H151</f>
        <v>0</v>
      </c>
      <c r="O151" s="74">
        <f>VLOOKUP(A151,Soil!$B$2:$S$14,18,FALSE)</f>
        <v>0</v>
      </c>
    </row>
    <row r="152" spans="1:15">
      <c r="A152" s="84" t="str">
        <f>SoilVeg!B152</f>
        <v>SACL</v>
      </c>
      <c r="B152" s="84" t="str">
        <f>SoilVeg!D152</f>
        <v>OP</v>
      </c>
      <c r="C152" s="84" t="str">
        <f>SoilVeg!A152</f>
        <v>SACLOP</v>
      </c>
      <c r="D152" s="74">
        <f>IF(VLOOKUP(SoilVeg!C152,LU!$A$2:$O$27,15,FALSE)=0,VLOOKUP(A152,Soil!$B$2:$R$14,8,FALSE),0.000000000001)</f>
        <v>5.8915399305555546E-6</v>
      </c>
      <c r="E152" s="74">
        <f>IF(VLOOKUP(SoilVeg!C152,LU!$A$2:$O$27,15,FALSE)=0,VLOOKUP(A152,Soil!$B$2:$R$14,10,FALSE),0.000000000001)</f>
        <v>8.8317956563917745E-5</v>
      </c>
      <c r="F152" s="74">
        <f>VLOOKUP(A152,Soil!$B$2:$P$17,14,FALSE)</f>
        <v>1.2E-2</v>
      </c>
      <c r="G152" s="74">
        <f>VLOOKUP(B152,LU!$B$1:$N$51,6,FALSE)</f>
        <v>0.16</v>
      </c>
      <c r="H152" s="74">
        <f>VLOOKUP(B152,LU!$B$1:$N$51,7,FALSE)</f>
        <v>0.13</v>
      </c>
      <c r="I152" s="74">
        <f>VLOOKUP(B152,LU!$B$1:$N$51,8,FALSE)</f>
        <v>5</v>
      </c>
      <c r="J152" s="74">
        <f>VLOOKUP(A152,Soil!$B$2:$P$17,13,FALSE)</f>
        <v>1.7024999999999999</v>
      </c>
      <c r="K152" s="74">
        <f>VLOOKUP(B152,LU!$B$1:$N$51,5,FALSE)</f>
        <v>7.4999999999999997E-2</v>
      </c>
      <c r="L152" s="74">
        <f>VLOOKUP(A152,Soil!$B$2:$P$17,15,FALSE)</f>
        <v>0.6028</v>
      </c>
      <c r="M152" s="74">
        <f>SoilVeg!G152</f>
        <v>11.1</v>
      </c>
      <c r="N152" s="74">
        <f>SoilVeg!H152</f>
        <v>0.26400000000000001</v>
      </c>
      <c r="O152" s="74">
        <f>VLOOKUP(A152,Soil!$B$2:$S$14,18,FALSE)</f>
        <v>0.15</v>
      </c>
    </row>
    <row r="153" spans="1:15">
      <c r="A153" s="84" t="str">
        <f>SoilVeg!B153</f>
        <v>SACL</v>
      </c>
      <c r="B153" s="84" t="str">
        <f>SoilVeg!D153</f>
        <v>OPTP</v>
      </c>
      <c r="C153" s="84" t="str">
        <f>SoilVeg!A153</f>
        <v>SACLOPTP</v>
      </c>
      <c r="D153" s="74">
        <f>IF(VLOOKUP(SoilVeg!C153,LU!$A$2:$O$27,15,FALSE)=0,VLOOKUP(A153,Soil!$B$2:$R$14,8,FALSE),0.000000000001)</f>
        <v>5.8915399305555546E-6</v>
      </c>
      <c r="E153" s="74">
        <f>IF(VLOOKUP(SoilVeg!C153,LU!$A$2:$O$27,15,FALSE)=0,VLOOKUP(A153,Soil!$B$2:$R$14,10,FALSE),0.000000000001)</f>
        <v>8.8317956563917745E-5</v>
      </c>
      <c r="F153" s="74">
        <f>VLOOKUP(A153,Soil!$B$2:$P$17,14,FALSE)</f>
        <v>1.2E-2</v>
      </c>
      <c r="G153" s="74">
        <f>VLOOKUP(B153,LU!$B$1:$N$51,6,FALSE)</f>
        <v>1.1000000000000001</v>
      </c>
      <c r="H153" s="74">
        <f>VLOOKUP(B153,LU!$B$1:$N$51,7,FALSE)</f>
        <v>0.4</v>
      </c>
      <c r="I153" s="74">
        <f>VLOOKUP(B153,LU!$B$1:$N$51,8,FALSE)</f>
        <v>7</v>
      </c>
      <c r="J153" s="74">
        <f>VLOOKUP(A153,Soil!$B$2:$P$17,13,FALSE)</f>
        <v>1.7024999999999999</v>
      </c>
      <c r="K153" s="74">
        <f>VLOOKUP(B153,LU!$B$1:$N$51,5,FALSE)</f>
        <v>0.27500000000000002</v>
      </c>
      <c r="L153" s="74">
        <f>VLOOKUP(A153,Soil!$B$2:$P$17,15,FALSE)</f>
        <v>0.6028</v>
      </c>
      <c r="M153" s="74">
        <f>SoilVeg!G153</f>
        <v>22.2</v>
      </c>
      <c r="N153" s="74">
        <f>SoilVeg!H153</f>
        <v>0.26400000000000001</v>
      </c>
      <c r="O153" s="74">
        <f>VLOOKUP(A153,Soil!$B$2:$S$14,18,FALSE)</f>
        <v>0.15</v>
      </c>
    </row>
    <row r="154" spans="1:15">
      <c r="A154" s="84" t="str">
        <f>SoilVeg!B154</f>
        <v>SACL</v>
      </c>
      <c r="B154" s="84" t="str">
        <f>SoilVeg!D154</f>
        <v>OPSR</v>
      </c>
      <c r="C154" s="84" t="str">
        <f>SoilVeg!A154</f>
        <v>SACLOPSR</v>
      </c>
      <c r="D154" s="74">
        <f>IF(VLOOKUP(SoilVeg!C154,LU!$A$2:$O$27,15,FALSE)=0,VLOOKUP(A154,Soil!$B$2:$R$14,8,FALSE),0.000000000001)</f>
        <v>5.8915399305555546E-6</v>
      </c>
      <c r="E154" s="74">
        <f>IF(VLOOKUP(SoilVeg!C154,LU!$A$2:$O$27,15,FALSE)=0,VLOOKUP(A154,Soil!$B$2:$R$14,10,FALSE),0.000000000001)</f>
        <v>8.8317956563917745E-5</v>
      </c>
      <c r="F154" s="74">
        <f>VLOOKUP(A154,Soil!$B$2:$P$17,14,FALSE)</f>
        <v>1.2E-2</v>
      </c>
      <c r="G154" s="74">
        <f>VLOOKUP(B154,LU!$B$1:$N$51,6,FALSE)</f>
        <v>0.26</v>
      </c>
      <c r="H154" s="74">
        <f>VLOOKUP(B154,LU!$B$1:$N$51,7,FALSE)</f>
        <v>0.25</v>
      </c>
      <c r="I154" s="74">
        <f>VLOOKUP(B154,LU!$B$1:$N$51,8,FALSE)</f>
        <v>4</v>
      </c>
      <c r="J154" s="74">
        <f>VLOOKUP(A154,Soil!$B$2:$P$17,13,FALSE)</f>
        <v>1.7024999999999999</v>
      </c>
      <c r="K154" s="74">
        <f>VLOOKUP(B154,LU!$B$1:$N$51,5,FALSE)</f>
        <v>0.06</v>
      </c>
      <c r="L154" s="74">
        <f>VLOOKUP(A154,Soil!$B$2:$P$17,15,FALSE)</f>
        <v>0.6028</v>
      </c>
      <c r="M154" s="74">
        <f>SoilVeg!G154</f>
        <v>8.879999999999999</v>
      </c>
      <c r="N154" s="74">
        <f>SoilVeg!H154</f>
        <v>0.26400000000000001</v>
      </c>
      <c r="O154" s="74">
        <f>VLOOKUP(A154,Soil!$B$2:$S$14,18,FALSE)</f>
        <v>0.15</v>
      </c>
    </row>
    <row r="155" spans="1:15">
      <c r="A155" s="84" t="str">
        <f>SoilVeg!B155</f>
        <v>SACL</v>
      </c>
      <c r="B155" s="84" t="str">
        <f>SoilVeg!D155</f>
        <v>OPUR</v>
      </c>
      <c r="C155" s="84" t="str">
        <f>SoilVeg!A155</f>
        <v>SACLOPUR</v>
      </c>
      <c r="D155" s="74">
        <f>IF(VLOOKUP(SoilVeg!C155,LU!$A$2:$O$27,15,FALSE)=0,VLOOKUP(A155,Soil!$B$2:$R$14,8,FALSE),0.000000000001)</f>
        <v>5.8915399305555546E-6</v>
      </c>
      <c r="E155" s="74">
        <f>IF(VLOOKUP(SoilVeg!C155,LU!$A$2:$O$27,15,FALSE)=0,VLOOKUP(A155,Soil!$B$2:$R$14,10,FALSE),0.000000000001)</f>
        <v>8.8317956563917745E-5</v>
      </c>
      <c r="F155" s="74">
        <f>VLOOKUP(A155,Soil!$B$2:$P$17,14,FALSE)</f>
        <v>1.2E-2</v>
      </c>
      <c r="G155" s="74">
        <f>VLOOKUP(B155,LU!$B$1:$N$51,6,FALSE)</f>
        <v>0.4</v>
      </c>
      <c r="H155" s="74">
        <f>VLOOKUP(B155,LU!$B$1:$N$51,7,FALSE)</f>
        <v>0.3</v>
      </c>
      <c r="I155" s="74">
        <f>VLOOKUP(B155,LU!$B$1:$N$51,8,FALSE)</f>
        <v>6</v>
      </c>
      <c r="J155" s="74">
        <f>VLOOKUP(A155,Soil!$B$2:$P$17,13,FALSE)</f>
        <v>1.7024999999999999</v>
      </c>
      <c r="K155" s="74">
        <f>VLOOKUP(B155,LU!$B$1:$N$51,5,FALSE)</f>
        <v>0.1</v>
      </c>
      <c r="L155" s="74">
        <f>VLOOKUP(A155,Soil!$B$2:$P$17,15,FALSE)</f>
        <v>0.6028</v>
      </c>
      <c r="M155" s="74">
        <f>SoilVeg!G155</f>
        <v>11.1</v>
      </c>
      <c r="N155" s="74">
        <f>SoilVeg!H155</f>
        <v>0.26400000000000001</v>
      </c>
      <c r="O155" s="74">
        <f>VLOOKUP(A155,Soil!$B$2:$S$14,18,FALSE)</f>
        <v>0.15</v>
      </c>
    </row>
    <row r="156" spans="1:15">
      <c r="A156" s="84" t="str">
        <f>SoilVeg!B156</f>
        <v>SACL</v>
      </c>
      <c r="B156" s="84" t="str">
        <f>SoilVeg!D156</f>
        <v>OPU</v>
      </c>
      <c r="C156" s="84" t="str">
        <f>SoilVeg!A156</f>
        <v>SACLOPU</v>
      </c>
      <c r="D156" s="74">
        <f>IF(VLOOKUP(SoilVeg!C156,LU!$A$2:$O$27,15,FALSE)=0,VLOOKUP(A156,Soil!$B$2:$R$14,8,FALSE),0.000000000001)</f>
        <v>5.8915399305555546E-6</v>
      </c>
      <c r="E156" s="74">
        <f>IF(VLOOKUP(SoilVeg!C156,LU!$A$2:$O$27,15,FALSE)=0,VLOOKUP(A156,Soil!$B$2:$R$14,10,FALSE),0.000000000001)</f>
        <v>8.8317956563917745E-5</v>
      </c>
      <c r="F156" s="74">
        <f>VLOOKUP(A156,Soil!$B$2:$P$17,14,FALSE)</f>
        <v>1.2E-2</v>
      </c>
      <c r="G156" s="74">
        <f>VLOOKUP(B156,LU!$B$1:$N$51,6,FALSE)</f>
        <v>0</v>
      </c>
      <c r="H156" s="74">
        <f>VLOOKUP(B156,LU!$B$1:$N$51,7,FALSE)</f>
        <v>0</v>
      </c>
      <c r="I156" s="74">
        <f>VLOOKUP(B156,LU!$B$1:$N$51,8,FALSE)</f>
        <v>3.5</v>
      </c>
      <c r="J156" s="74">
        <f>VLOOKUP(A156,Soil!$B$2:$P$17,13,FALSE)</f>
        <v>1.7024999999999999</v>
      </c>
      <c r="K156" s="74">
        <f>VLOOKUP(B156,LU!$B$1:$N$51,5,FALSE)</f>
        <v>0.03</v>
      </c>
      <c r="L156" s="74">
        <f>VLOOKUP(A156,Soil!$B$2:$P$17,15,FALSE)</f>
        <v>0.6028</v>
      </c>
      <c r="M156" s="74">
        <f>SoilVeg!G156</f>
        <v>7.3999999999999995</v>
      </c>
      <c r="N156" s="74">
        <f>SoilVeg!H156</f>
        <v>0.26400000000000001</v>
      </c>
      <c r="O156" s="74">
        <f>VLOOKUP(A156,Soil!$B$2:$S$14,18,FALSE)</f>
        <v>0.15</v>
      </c>
    </row>
    <row r="157" spans="1:15">
      <c r="A157" s="84" t="str">
        <f>SoilVeg!B157</f>
        <v>SACL</v>
      </c>
      <c r="B157" s="84" t="str">
        <f>SoilVeg!D157</f>
        <v>TP</v>
      </c>
      <c r="C157" s="84" t="str">
        <f>SoilVeg!A157</f>
        <v>SACLTP</v>
      </c>
      <c r="D157" s="74">
        <f>IF(VLOOKUP(SoilVeg!C157,LU!$A$2:$O$27,15,FALSE)=0,VLOOKUP(A157,Soil!$B$2:$R$14,8,FALSE),0.000000000001)</f>
        <v>5.8915399305555546E-6</v>
      </c>
      <c r="E157" s="74">
        <f>IF(VLOOKUP(SoilVeg!C157,LU!$A$2:$O$27,15,FALSE)=0,VLOOKUP(A157,Soil!$B$2:$R$14,10,FALSE),0.000000000001)</f>
        <v>8.8317956563917745E-5</v>
      </c>
      <c r="F157" s="74">
        <f>VLOOKUP(A157,Soil!$B$2:$P$17,14,FALSE)</f>
        <v>1.2E-2</v>
      </c>
      <c r="G157" s="74">
        <f>VLOOKUP(B157,LU!$B$1:$N$51,6,FALSE)</f>
        <v>1.1000000000000001</v>
      </c>
      <c r="H157" s="74">
        <f>VLOOKUP(B157,LU!$B$1:$N$51,7,FALSE)</f>
        <v>0.4</v>
      </c>
      <c r="I157" s="74">
        <f>VLOOKUP(B157,LU!$B$1:$N$51,8,FALSE)</f>
        <v>7</v>
      </c>
      <c r="J157" s="74">
        <f>VLOOKUP(A157,Soil!$B$2:$P$17,13,FALSE)</f>
        <v>1.7024999999999999</v>
      </c>
      <c r="K157" s="74">
        <f>VLOOKUP(B157,LU!$B$1:$N$51,5,FALSE)</f>
        <v>0.27500000000000002</v>
      </c>
      <c r="L157" s="74">
        <f>VLOOKUP(A157,Soil!$B$2:$P$17,15,FALSE)</f>
        <v>0.6028</v>
      </c>
      <c r="M157" s="74">
        <f>SoilVeg!G157</f>
        <v>22.2</v>
      </c>
      <c r="N157" s="74">
        <f>SoilVeg!H157</f>
        <v>0.26400000000000001</v>
      </c>
      <c r="O157" s="74">
        <f>VLOOKUP(A157,Soil!$B$2:$S$14,18,FALSE)</f>
        <v>0.15</v>
      </c>
    </row>
    <row r="158" spans="1:15">
      <c r="A158" s="84" t="str">
        <f>SoilVeg!B158</f>
        <v>SACL</v>
      </c>
      <c r="B158" s="84" t="str">
        <f>SoilVeg!D158</f>
        <v>LP</v>
      </c>
      <c r="C158" s="84" t="str">
        <f>SoilVeg!A158</f>
        <v>SACLLP</v>
      </c>
      <c r="D158" s="74">
        <f>IF(VLOOKUP(SoilVeg!C158,LU!$A$2:$O$27,15,FALSE)=0,VLOOKUP(A158,Soil!$B$2:$R$14,8,FALSE),0.000000000001)</f>
        <v>5.8915399305555546E-6</v>
      </c>
      <c r="E158" s="74">
        <f>IF(VLOOKUP(SoilVeg!C158,LU!$A$2:$O$27,15,FALSE)=0,VLOOKUP(A158,Soil!$B$2:$R$14,10,FALSE),0.000000000001)</f>
        <v>8.8317956563917745E-5</v>
      </c>
      <c r="F158" s="74">
        <f>VLOOKUP(A158,Soil!$B$2:$P$17,14,FALSE)</f>
        <v>1.2E-2</v>
      </c>
      <c r="G158" s="74">
        <f>VLOOKUP(B158,LU!$B$1:$N$51,6,FALSE)</f>
        <v>3</v>
      </c>
      <c r="H158" s="74">
        <f>VLOOKUP(B158,LU!$B$1:$N$51,7,FALSE)</f>
        <v>0.62272727272999995</v>
      </c>
      <c r="I158" s="74">
        <f>VLOOKUP(B158,LU!$B$1:$N$51,8,FALSE)</f>
        <v>9.4545454545500007</v>
      </c>
      <c r="J158" s="74">
        <f>VLOOKUP(A158,Soil!$B$2:$P$17,13,FALSE)</f>
        <v>1.7024999999999999</v>
      </c>
      <c r="K158" s="74">
        <f>VLOOKUP(B158,LU!$B$1:$N$51,5,FALSE)</f>
        <v>0.4</v>
      </c>
      <c r="L158" s="74">
        <f>VLOOKUP(A158,Soil!$B$2:$P$17,15,FALSE)</f>
        <v>0.6028</v>
      </c>
      <c r="M158" s="74">
        <f>SoilVeg!G158</f>
        <v>22.2</v>
      </c>
      <c r="N158" s="74">
        <f>SoilVeg!H158</f>
        <v>0.26400000000000001</v>
      </c>
      <c r="O158" s="74">
        <f>VLOOKUP(A158,Soil!$B$2:$S$14,18,FALSE)</f>
        <v>0.15</v>
      </c>
    </row>
    <row r="159" spans="1:15">
      <c r="A159" s="84" t="str">
        <f>SoilVeg!B159</f>
        <v>SACL</v>
      </c>
      <c r="B159" s="84" t="str">
        <f>SoilVeg!D159</f>
        <v>LPL</v>
      </c>
      <c r="C159" s="84" t="str">
        <f>SoilVeg!A159</f>
        <v>SACLLPL</v>
      </c>
      <c r="D159" s="74">
        <f>IF(VLOOKUP(SoilVeg!C159,LU!$A$2:$O$27,15,FALSE)=0,VLOOKUP(A159,Soil!$B$2:$R$14,8,FALSE),0.000000000001)</f>
        <v>5.8915399305555546E-6</v>
      </c>
      <c r="E159" s="74">
        <f>IF(VLOOKUP(SoilVeg!C159,LU!$A$2:$O$27,15,FALSE)=0,VLOOKUP(A159,Soil!$B$2:$R$14,10,FALSE),0.000000000001)</f>
        <v>8.8317956563917745E-5</v>
      </c>
      <c r="F159" s="74">
        <f>VLOOKUP(A159,Soil!$B$2:$P$17,14,FALSE)</f>
        <v>1.2E-2</v>
      </c>
      <c r="G159" s="74">
        <f>VLOOKUP(B159,LU!$B$1:$N$51,6,FALSE)</f>
        <v>4</v>
      </c>
      <c r="H159" s="74">
        <f>VLOOKUP(B159,LU!$B$1:$N$51,7,FALSE)</f>
        <v>0.62272727272999995</v>
      </c>
      <c r="I159" s="74">
        <f>VLOOKUP(B159,LU!$B$1:$N$51,8,FALSE)</f>
        <v>10.5</v>
      </c>
      <c r="J159" s="74">
        <f>VLOOKUP(A159,Soil!$B$2:$P$17,13,FALSE)</f>
        <v>1.7024999999999999</v>
      </c>
      <c r="K159" s="74">
        <f>VLOOKUP(B159,LU!$B$1:$N$51,5,FALSE)</f>
        <v>0.6</v>
      </c>
      <c r="L159" s="74">
        <f>VLOOKUP(A159,Soil!$B$2:$P$17,15,FALSE)</f>
        <v>0.6028</v>
      </c>
      <c r="M159" s="74">
        <f>SoilVeg!G159</f>
        <v>22.2</v>
      </c>
      <c r="N159" s="74">
        <f>SoilVeg!H159</f>
        <v>0.26400000000000001</v>
      </c>
      <c r="O159" s="74">
        <f>VLOOKUP(A159,Soil!$B$2:$S$14,18,FALSE)</f>
        <v>0.15</v>
      </c>
    </row>
    <row r="160" spans="1:15">
      <c r="A160" s="84" t="str">
        <f>SoilVeg!B160</f>
        <v>SACL</v>
      </c>
      <c r="B160" s="84" t="str">
        <f>SoilVeg!D160</f>
        <v>LPJ</v>
      </c>
      <c r="C160" s="84" t="str">
        <f>SoilVeg!A160</f>
        <v>SACLLPJ</v>
      </c>
      <c r="D160" s="74">
        <f>IF(VLOOKUP(SoilVeg!C160,LU!$A$2:$O$27,15,FALSE)=0,VLOOKUP(A160,Soil!$B$2:$R$14,8,FALSE),0.000000000001)</f>
        <v>5.8915399305555546E-6</v>
      </c>
      <c r="E160" s="74">
        <f>IF(VLOOKUP(SoilVeg!C160,LU!$A$2:$O$27,15,FALSE)=0,VLOOKUP(A160,Soil!$B$2:$R$14,10,FALSE),0.000000000001)</f>
        <v>8.8317956563917745E-5</v>
      </c>
      <c r="F160" s="74">
        <f>VLOOKUP(A160,Soil!$B$2:$P$17,14,FALSE)</f>
        <v>1.2E-2</v>
      </c>
      <c r="G160" s="74">
        <f>VLOOKUP(B160,LU!$B$1:$N$51,6,FALSE)</f>
        <v>3</v>
      </c>
      <c r="H160" s="74">
        <f>VLOOKUP(B160,LU!$B$1:$N$51,7,FALSE)</f>
        <v>0.62272727272999995</v>
      </c>
      <c r="I160" s="74">
        <f>VLOOKUP(B160,LU!$B$1:$N$51,8,FALSE)</f>
        <v>6.5</v>
      </c>
      <c r="J160" s="74">
        <f>VLOOKUP(A160,Soil!$B$2:$P$17,13,FALSE)</f>
        <v>1.7024999999999999</v>
      </c>
      <c r="K160" s="74">
        <f>VLOOKUP(B160,LU!$B$1:$N$51,5,FALSE)</f>
        <v>0.35</v>
      </c>
      <c r="L160" s="74">
        <f>VLOOKUP(A160,Soil!$B$2:$P$17,15,FALSE)</f>
        <v>0.6028</v>
      </c>
      <c r="M160" s="74">
        <f>SoilVeg!G160</f>
        <v>22.2</v>
      </c>
      <c r="N160" s="74">
        <f>SoilVeg!H160</f>
        <v>0.26400000000000001</v>
      </c>
      <c r="O160" s="74">
        <f>VLOOKUP(A160,Soil!$B$2:$S$14,18,FALSE)</f>
        <v>0.15</v>
      </c>
    </row>
    <row r="161" spans="1:15">
      <c r="A161" s="84" t="str">
        <f>SoilVeg!B161</f>
        <v>SACL</v>
      </c>
      <c r="B161" s="84" t="str">
        <f>SoilVeg!D161</f>
        <v>LPS</v>
      </c>
      <c r="C161" s="84" t="str">
        <f>SoilVeg!A161</f>
        <v>SACLLPS</v>
      </c>
      <c r="D161" s="74">
        <f>IF(VLOOKUP(SoilVeg!C161,LU!$A$2:$O$27,15,FALSE)=0,VLOOKUP(A161,Soil!$B$2:$R$14,8,FALSE),0.000000000001)</f>
        <v>5.8915399305555546E-6</v>
      </c>
      <c r="E161" s="74">
        <f>IF(VLOOKUP(SoilVeg!C161,LU!$A$2:$O$27,15,FALSE)=0,VLOOKUP(A161,Soil!$B$2:$R$14,10,FALSE),0.000000000001)</f>
        <v>8.8317956563917745E-5</v>
      </c>
      <c r="F161" s="74">
        <f>VLOOKUP(A161,Soil!$B$2:$P$17,14,FALSE)</f>
        <v>1.2E-2</v>
      </c>
      <c r="G161" s="74">
        <f>VLOOKUP(B161,LU!$B$1:$N$51,6,FALSE)</f>
        <v>4.5</v>
      </c>
      <c r="H161" s="74">
        <f>VLOOKUP(B161,LU!$B$1:$N$51,7,FALSE)</f>
        <v>0.8</v>
      </c>
      <c r="I161" s="74">
        <f>VLOOKUP(B161,LU!$B$1:$N$51,8,FALSE)</f>
        <v>15</v>
      </c>
      <c r="J161" s="74">
        <f>VLOOKUP(A161,Soil!$B$2:$P$17,13,FALSE)</f>
        <v>1.7024999999999999</v>
      </c>
      <c r="K161" s="74">
        <f>VLOOKUP(B161,LU!$B$1:$N$51,5,FALSE)</f>
        <v>0.8</v>
      </c>
      <c r="L161" s="74">
        <f>VLOOKUP(A161,Soil!$B$2:$P$17,15,FALSE)</f>
        <v>0.6028</v>
      </c>
      <c r="M161" s="74">
        <f>SoilVeg!G161</f>
        <v>22.2</v>
      </c>
      <c r="N161" s="74">
        <f>SoilVeg!H161</f>
        <v>0.26400000000000001</v>
      </c>
      <c r="O161" s="74">
        <f>VLOOKUP(A161,Soil!$B$2:$S$14,18,FALSE)</f>
        <v>0.15</v>
      </c>
    </row>
    <row r="162" spans="1:15">
      <c r="A162" s="84" t="str">
        <f>SoilVeg!B162</f>
        <v>SACL</v>
      </c>
      <c r="B162" s="84" t="str">
        <f>SoilVeg!D162</f>
        <v>LPK</v>
      </c>
      <c r="C162" s="84" t="str">
        <f>SoilVeg!A162</f>
        <v>SACLLPK</v>
      </c>
      <c r="D162" s="74">
        <f>IF(VLOOKUP(SoilVeg!C162,LU!$A$2:$O$27,15,FALSE)=0,VLOOKUP(A162,Soil!$B$2:$R$14,8,FALSE),0.000000000001)</f>
        <v>5.8915399305555546E-6</v>
      </c>
      <c r="E162" s="74">
        <f>IF(VLOOKUP(SoilVeg!C162,LU!$A$2:$O$27,15,FALSE)=0,VLOOKUP(A162,Soil!$B$2:$R$14,10,FALSE),0.000000000001)</f>
        <v>8.8317956563917745E-5</v>
      </c>
      <c r="F162" s="74">
        <f>VLOOKUP(A162,Soil!$B$2:$P$17,14,FALSE)</f>
        <v>1.2E-2</v>
      </c>
      <c r="G162" s="74">
        <f>VLOOKUP(B162,LU!$B$1:$N$51,6,FALSE)</f>
        <v>3</v>
      </c>
      <c r="H162" s="74">
        <f>VLOOKUP(B162,LU!$B$1:$N$51,7,FALSE)</f>
        <v>0.6</v>
      </c>
      <c r="I162" s="74">
        <f>VLOOKUP(B162,LU!$B$1:$N$51,8,FALSE)</f>
        <v>15</v>
      </c>
      <c r="J162" s="74">
        <f>VLOOKUP(A162,Soil!$B$2:$P$17,13,FALSE)</f>
        <v>1.7024999999999999</v>
      </c>
      <c r="K162" s="74">
        <f>VLOOKUP(B162,LU!$B$1:$N$51,5,FALSE)</f>
        <v>0.8</v>
      </c>
      <c r="L162" s="74">
        <f>VLOOKUP(A162,Soil!$B$2:$P$17,15,FALSE)</f>
        <v>0.6028</v>
      </c>
      <c r="M162" s="74">
        <f>SoilVeg!G162</f>
        <v>22.2</v>
      </c>
      <c r="N162" s="74">
        <f>SoilVeg!H162</f>
        <v>0.26400000000000001</v>
      </c>
      <c r="O162" s="74">
        <f>VLOOKUP(A162,Soil!$B$2:$S$14,18,FALSE)</f>
        <v>0.15</v>
      </c>
    </row>
    <row r="163" spans="1:15">
      <c r="A163" s="84" t="str">
        <f>SoilVeg!B163</f>
        <v>SACL</v>
      </c>
      <c r="B163" s="84" t="str">
        <f>SoilVeg!D163</f>
        <v>AZP</v>
      </c>
      <c r="C163" s="84" t="str">
        <f>SoilVeg!A163</f>
        <v>SACLAZP</v>
      </c>
      <c r="D163" s="74">
        <f>IF(VLOOKUP(SoilVeg!C163,LU!$A$2:$O$27,15,FALSE)=0,VLOOKUP(A163,Soil!$B$2:$R$14,8,FALSE),0.000000000001)</f>
        <v>9.9999999999999998E-13</v>
      </c>
      <c r="E163" s="74">
        <f>IF(VLOOKUP(SoilVeg!C163,LU!$A$2:$O$27,15,FALSE)=0,VLOOKUP(A163,Soil!$B$2:$R$14,10,FALSE),0.000000000001)</f>
        <v>9.9999999999999998E-13</v>
      </c>
      <c r="F163" s="74">
        <f>VLOOKUP(A163,Soil!$B$2:$P$17,14,FALSE)</f>
        <v>1.2E-2</v>
      </c>
      <c r="G163" s="74">
        <f>VLOOKUP(B163,LU!$B$1:$N$51,6,FALSE)</f>
        <v>0</v>
      </c>
      <c r="H163" s="74">
        <f>VLOOKUP(B163,LU!$B$1:$N$51,7,FALSE)</f>
        <v>0</v>
      </c>
      <c r="I163" s="74">
        <f>VLOOKUP(B163,LU!$B$1:$N$51,8,FALSE)</f>
        <v>2.5</v>
      </c>
      <c r="J163" s="74">
        <f>VLOOKUP(A163,Soil!$B$2:$P$17,13,FALSE)</f>
        <v>1.7024999999999999</v>
      </c>
      <c r="K163" s="74">
        <f>VLOOKUP(B163,LU!$B$1:$N$51,5,FALSE)</f>
        <v>0.05</v>
      </c>
      <c r="L163" s="74">
        <f>VLOOKUP(A163,Soil!$B$2:$P$17,15,FALSE)</f>
        <v>0.6028</v>
      </c>
      <c r="M163" s="74">
        <f>SoilVeg!G163</f>
        <v>100</v>
      </c>
      <c r="N163" s="74">
        <f>SoilVeg!H163</f>
        <v>1</v>
      </c>
      <c r="O163" s="74">
        <f>VLOOKUP(A163,Soil!$B$2:$S$14,18,FALSE)</f>
        <v>0.15</v>
      </c>
    </row>
    <row r="164" spans="1:15">
      <c r="A164" s="84" t="str">
        <f>SoilVeg!B164</f>
        <v>SACL</v>
      </c>
      <c r="B164" s="84" t="str">
        <f>SoilVeg!D164</f>
        <v>AZPN</v>
      </c>
      <c r="C164" s="84" t="str">
        <f>SoilVeg!A164</f>
        <v>SACLAZPN</v>
      </c>
      <c r="D164" s="74">
        <f>IF(VLOOKUP(SoilVeg!C164,LU!$A$2:$O$27,15,FALSE)=0,VLOOKUP(A164,Soil!$B$2:$R$14,8,FALSE),0.000000000001)</f>
        <v>9.9999999999999998E-13</v>
      </c>
      <c r="E164" s="74">
        <f>IF(VLOOKUP(SoilVeg!C164,LU!$A$2:$O$27,15,FALSE)=0,VLOOKUP(A164,Soil!$B$2:$R$14,10,FALSE),0.000000000001)</f>
        <v>9.9999999999999998E-13</v>
      </c>
      <c r="F164" s="74">
        <f>VLOOKUP(A164,Soil!$B$2:$P$17,14,FALSE)</f>
        <v>1.2E-2</v>
      </c>
      <c r="G164" s="74">
        <f>VLOOKUP(B164,LU!$B$1:$N$51,6,FALSE)</f>
        <v>0</v>
      </c>
      <c r="H164" s="74">
        <f>VLOOKUP(B164,LU!$B$1:$N$51,7,FALSE)</f>
        <v>0</v>
      </c>
      <c r="I164" s="74">
        <f>VLOOKUP(B164,LU!$B$1:$N$51,8,FALSE)</f>
        <v>0</v>
      </c>
      <c r="J164" s="74">
        <f>VLOOKUP(A164,Soil!$B$2:$P$17,13,FALSE)</f>
        <v>1.7024999999999999</v>
      </c>
      <c r="K164" s="74">
        <f>VLOOKUP(B164,LU!$B$1:$N$51,5,FALSE)</f>
        <v>0.01</v>
      </c>
      <c r="L164" s="74">
        <f>VLOOKUP(A164,Soil!$B$2:$P$17,15,FALSE)</f>
        <v>0.6028</v>
      </c>
      <c r="M164" s="74">
        <f>SoilVeg!G164</f>
        <v>100</v>
      </c>
      <c r="N164" s="74">
        <f>SoilVeg!H164</f>
        <v>1</v>
      </c>
      <c r="O164" s="74">
        <f>VLOOKUP(A164,Soil!$B$2:$S$14,18,FALSE)</f>
        <v>0.15</v>
      </c>
    </row>
    <row r="165" spans="1:15">
      <c r="A165" s="84" t="str">
        <f>SoilVeg!B165</f>
        <v>SACL</v>
      </c>
      <c r="B165" s="84" t="str">
        <f>SoilVeg!D165</f>
        <v>AZPPL</v>
      </c>
      <c r="C165" s="84" t="str">
        <f>SoilVeg!A165</f>
        <v>SACLAZPPL</v>
      </c>
      <c r="D165" s="74">
        <f>IF(VLOOKUP(SoilVeg!C165,LU!$A$2:$O$27,15,FALSE)=0,VLOOKUP(A165,Soil!$B$2:$R$14,8,FALSE),0.000000000001)</f>
        <v>5.8915399305555546E-6</v>
      </c>
      <c r="E165" s="74">
        <f>IF(VLOOKUP(SoilVeg!C165,LU!$A$2:$O$27,15,FALSE)=0,VLOOKUP(A165,Soil!$B$2:$R$14,10,FALSE),0.000000000001)</f>
        <v>8.8317956563917745E-5</v>
      </c>
      <c r="F165" s="74">
        <f>VLOOKUP(A165,Soil!$B$2:$P$17,14,FALSE)</f>
        <v>1.2E-2</v>
      </c>
      <c r="G165" s="74">
        <f>VLOOKUP(B165,LU!$B$1:$N$51,6,FALSE)</f>
        <v>0</v>
      </c>
      <c r="H165" s="74">
        <f>VLOOKUP(B165,LU!$B$1:$N$51,7,FALSE)</f>
        <v>0</v>
      </c>
      <c r="I165" s="74">
        <f>VLOOKUP(B165,LU!$B$1:$N$51,8,FALSE)</f>
        <v>2.5</v>
      </c>
      <c r="J165" s="74">
        <f>VLOOKUP(A165,Soil!$B$2:$P$17,13,FALSE)</f>
        <v>1.7024999999999999</v>
      </c>
      <c r="K165" s="74">
        <f>VLOOKUP(B165,LU!$B$1:$N$51,5,FALSE)</f>
        <v>0.02</v>
      </c>
      <c r="L165" s="74">
        <f>VLOOKUP(A165,Soil!$B$2:$P$17,15,FALSE)</f>
        <v>0.6028</v>
      </c>
      <c r="M165" s="74">
        <f>SoilVeg!G165</f>
        <v>0.222</v>
      </c>
      <c r="N165" s="74">
        <f>SoilVeg!H165</f>
        <v>0.26400000000000001</v>
      </c>
      <c r="O165" s="74">
        <f>VLOOKUP(A165,Soil!$B$2:$S$14,18,FALSE)</f>
        <v>0.15</v>
      </c>
    </row>
    <row r="166" spans="1:15">
      <c r="A166" s="84" t="str">
        <f>SoilVeg!B166</f>
        <v>SACL</v>
      </c>
      <c r="B166" s="84" t="str">
        <f>SoilVeg!D166</f>
        <v>AZPP</v>
      </c>
      <c r="C166" s="84" t="str">
        <f>SoilVeg!A166</f>
        <v>SACLAZPP</v>
      </c>
      <c r="D166" s="74">
        <f>IF(VLOOKUP(SoilVeg!C166,LU!$A$2:$O$27,15,FALSE)=0,VLOOKUP(A166,Soil!$B$2:$R$14,8,FALSE),0.000000000001)</f>
        <v>5.8915399305555546E-6</v>
      </c>
      <c r="E166" s="74">
        <f>IF(VLOOKUP(SoilVeg!C166,LU!$A$2:$O$27,15,FALSE)=0,VLOOKUP(A166,Soil!$B$2:$R$14,10,FALSE),0.000000000001)</f>
        <v>8.8317956563917745E-5</v>
      </c>
      <c r="F166" s="74">
        <f>VLOOKUP(A166,Soil!$B$2:$P$17,14,FALSE)</f>
        <v>1.2E-2</v>
      </c>
      <c r="G166" s="74">
        <f>VLOOKUP(B166,LU!$B$1:$N$51,6,FALSE)</f>
        <v>0</v>
      </c>
      <c r="H166" s="74">
        <f>VLOOKUP(B166,LU!$B$1:$N$51,7,FALSE)</f>
        <v>0</v>
      </c>
      <c r="I166" s="74">
        <f>VLOOKUP(B166,LU!$B$1:$N$51,8,FALSE)</f>
        <v>7</v>
      </c>
      <c r="J166" s="74">
        <f>VLOOKUP(A166,Soil!$B$2:$P$17,13,FALSE)</f>
        <v>1.7024999999999999</v>
      </c>
      <c r="K166" s="74">
        <f>VLOOKUP(B166,LU!$B$1:$N$51,5,FALSE)</f>
        <v>0.1</v>
      </c>
      <c r="L166" s="74">
        <f>VLOOKUP(A166,Soil!$B$2:$P$17,15,FALSE)</f>
        <v>0.6028</v>
      </c>
      <c r="M166" s="74">
        <f>SoilVeg!G166</f>
        <v>22.2</v>
      </c>
      <c r="N166" s="74">
        <f>SoilVeg!H166</f>
        <v>0.26400000000000001</v>
      </c>
      <c r="O166" s="74">
        <f>VLOOKUP(A166,Soil!$B$2:$S$14,18,FALSE)</f>
        <v>0.15</v>
      </c>
    </row>
    <row r="167" spans="1:15">
      <c r="A167" s="84" t="str">
        <f>SoilVeg!B167</f>
        <v>SACL</v>
      </c>
      <c r="B167" s="84" t="str">
        <f>SoilVeg!D167</f>
        <v>ETK</v>
      </c>
      <c r="C167" s="84" t="str">
        <f>SoilVeg!A167</f>
        <v>SACLETK</v>
      </c>
      <c r="D167" s="74">
        <f>IF(VLOOKUP(SoilVeg!C167,LU!$A$2:$O$27,15,FALSE)=0,VLOOKUP(A167,Soil!$B$2:$R$14,8,FALSE),0.000000000001)</f>
        <v>5.8915399305555546E-6</v>
      </c>
      <c r="E167" s="74">
        <f>IF(VLOOKUP(SoilVeg!C167,LU!$A$2:$O$27,15,FALSE)=0,VLOOKUP(A167,Soil!$B$2:$R$14,10,FALSE),0.000000000001)</f>
        <v>8.8317956563917745E-5</v>
      </c>
      <c r="F167" s="74">
        <f>VLOOKUP(A167,Soil!$B$2:$P$17,14,FALSE)</f>
        <v>1.2E-2</v>
      </c>
      <c r="G167" s="74">
        <f>VLOOKUP(B167,LU!$B$1:$N$51,6,FALSE)</f>
        <v>1.4</v>
      </c>
      <c r="H167" s="74">
        <f>VLOOKUP(B167,LU!$B$1:$N$51,7,FALSE)</f>
        <v>0.65</v>
      </c>
      <c r="I167" s="74">
        <f>VLOOKUP(B167,LU!$B$1:$N$51,8,FALSE)</f>
        <v>8</v>
      </c>
      <c r="J167" s="74">
        <f>VLOOKUP(A167,Soil!$B$2:$P$17,13,FALSE)</f>
        <v>1.7024999999999999</v>
      </c>
      <c r="K167" s="74">
        <f>VLOOKUP(B167,LU!$B$1:$N$51,5,FALSE)</f>
        <v>0.35</v>
      </c>
      <c r="L167" s="74">
        <f>VLOOKUP(A167,Soil!$B$2:$P$17,15,FALSE)</f>
        <v>0.6028</v>
      </c>
      <c r="M167" s="74">
        <f>SoilVeg!G167</f>
        <v>22.2</v>
      </c>
      <c r="N167" s="74">
        <f>SoilVeg!H167</f>
        <v>0.26400000000000001</v>
      </c>
      <c r="O167" s="74">
        <f>VLOOKUP(A167,Soil!$B$2:$S$14,18,FALSE)</f>
        <v>0.15</v>
      </c>
    </row>
    <row r="168" spans="1:15">
      <c r="A168" s="84" t="str">
        <f>SoilVeg!B168</f>
        <v>SACL</v>
      </c>
      <c r="B168" s="84" t="str">
        <f>SoilVeg!D168</f>
        <v>ETK1</v>
      </c>
      <c r="C168" s="84" t="str">
        <f>SoilVeg!A168</f>
        <v>SACLETK1</v>
      </c>
      <c r="D168" s="74">
        <f>IF(VLOOKUP(SoilVeg!C168,LU!$A$2:$O$27,15,FALSE)=0,VLOOKUP(A168,Soil!$B$2:$R$14,8,FALSE),0.000000000001)</f>
        <v>5.8915399305555546E-6</v>
      </c>
      <c r="E168" s="74">
        <f>IF(VLOOKUP(SoilVeg!C168,LU!$A$2:$O$27,15,FALSE)=0,VLOOKUP(A168,Soil!$B$2:$R$14,10,FALSE),0.000000000001)</f>
        <v>8.8317956563917745E-5</v>
      </c>
      <c r="F168" s="74">
        <f>VLOOKUP(A168,Soil!$B$2:$P$17,14,FALSE)</f>
        <v>1.2E-2</v>
      </c>
      <c r="G168" s="74">
        <f>VLOOKUP(B168,LU!$B$1:$N$51,6,FALSE)</f>
        <v>1</v>
      </c>
      <c r="H168" s="74">
        <f>VLOOKUP(B168,LU!$B$1:$N$51,7,FALSE)</f>
        <v>0.4</v>
      </c>
      <c r="I168" s="74">
        <f>VLOOKUP(B168,LU!$B$1:$N$51,8,FALSE)</f>
        <v>5</v>
      </c>
      <c r="J168" s="74">
        <f>VLOOKUP(A168,Soil!$B$2:$P$17,13,FALSE)</f>
        <v>1.7024999999999999</v>
      </c>
      <c r="K168" s="74">
        <f>VLOOKUP(B168,LU!$B$1:$N$51,5,FALSE)</f>
        <v>0.15</v>
      </c>
      <c r="L168" s="74">
        <f>VLOOKUP(A168,Soil!$B$2:$P$17,15,FALSE)</f>
        <v>0.6028</v>
      </c>
      <c r="M168" s="74">
        <f>SoilVeg!G168</f>
        <v>22.2</v>
      </c>
      <c r="N168" s="74">
        <f>SoilVeg!H168</f>
        <v>0.26400000000000001</v>
      </c>
      <c r="O168" s="74">
        <f>VLOOKUP(A168,Soil!$B$2:$S$14,18,FALSE)</f>
        <v>0.15</v>
      </c>
    </row>
    <row r="169" spans="1:15">
      <c r="A169" s="84" t="str">
        <f>SoilVeg!B169</f>
        <v>SACL</v>
      </c>
      <c r="B169" s="84" t="str">
        <f>SoilVeg!D169</f>
        <v>ETK2</v>
      </c>
      <c r="C169" s="84" t="str">
        <f>SoilVeg!A169</f>
        <v>SACLETK2</v>
      </c>
      <c r="D169" s="74">
        <f>IF(VLOOKUP(SoilVeg!C169,LU!$A$2:$O$27,15,FALSE)=0,VLOOKUP(A169,Soil!$B$2:$R$14,8,FALSE),0.000000000001)</f>
        <v>5.8915399305555546E-6</v>
      </c>
      <c r="E169" s="74">
        <f>IF(VLOOKUP(SoilVeg!C169,LU!$A$2:$O$27,15,FALSE)=0,VLOOKUP(A169,Soil!$B$2:$R$14,10,FALSE),0.000000000001)</f>
        <v>8.8317956563917745E-5</v>
      </c>
      <c r="F169" s="74">
        <f>VLOOKUP(A169,Soil!$B$2:$P$17,14,FALSE)</f>
        <v>1.2E-2</v>
      </c>
      <c r="G169" s="74">
        <f>VLOOKUP(B169,LU!$B$1:$N$51,6,FALSE)</f>
        <v>1.1000000000000001</v>
      </c>
      <c r="H169" s="74">
        <f>VLOOKUP(B169,LU!$B$1:$N$51,7,FALSE)</f>
        <v>0.4</v>
      </c>
      <c r="I169" s="74">
        <f>VLOOKUP(B169,LU!$B$1:$N$51,8,FALSE)</f>
        <v>7</v>
      </c>
      <c r="J169" s="74">
        <f>VLOOKUP(A169,Soil!$B$2:$P$17,13,FALSE)</f>
        <v>1.7024999999999999</v>
      </c>
      <c r="K169" s="74">
        <f>VLOOKUP(B169,LU!$B$1:$N$51,5,FALSE)</f>
        <v>0.35</v>
      </c>
      <c r="L169" s="74">
        <f>VLOOKUP(A169,Soil!$B$2:$P$17,15,FALSE)</f>
        <v>0.6028</v>
      </c>
      <c r="M169" s="74">
        <f>SoilVeg!G169</f>
        <v>22.2</v>
      </c>
      <c r="N169" s="74">
        <f>SoilVeg!H169</f>
        <v>0.26400000000000001</v>
      </c>
      <c r="O169" s="74">
        <f>VLOOKUP(A169,Soil!$B$2:$S$14,18,FALSE)</f>
        <v>0.15</v>
      </c>
    </row>
    <row r="170" spans="1:15">
      <c r="A170" s="84" t="str">
        <f>SoilVeg!B170</f>
        <v>SACL</v>
      </c>
      <c r="B170" s="84" t="str">
        <f>SoilVeg!D170</f>
        <v>ETK3</v>
      </c>
      <c r="C170" s="84" t="str">
        <f>SoilVeg!A170</f>
        <v>SACLETK3</v>
      </c>
      <c r="D170" s="74">
        <f>IF(VLOOKUP(SoilVeg!C170,LU!$A$2:$O$27,15,FALSE)=0,VLOOKUP(A170,Soil!$B$2:$R$14,8,FALSE),0.000000000001)</f>
        <v>5.8915399305555546E-6</v>
      </c>
      <c r="E170" s="74">
        <f>IF(VLOOKUP(SoilVeg!C170,LU!$A$2:$O$27,15,FALSE)=0,VLOOKUP(A170,Soil!$B$2:$R$14,10,FALSE),0.000000000001)</f>
        <v>8.8317956563917745E-5</v>
      </c>
      <c r="F170" s="74">
        <f>VLOOKUP(A170,Soil!$B$2:$P$17,14,FALSE)</f>
        <v>1.2E-2</v>
      </c>
      <c r="G170" s="74">
        <f>VLOOKUP(B170,LU!$B$1:$N$51,6,FALSE)</f>
        <v>1.35454545455</v>
      </c>
      <c r="H170" s="74">
        <f>VLOOKUP(B170,LU!$B$1:$N$51,7,FALSE)</f>
        <v>0.62272727272999995</v>
      </c>
      <c r="I170" s="74">
        <f>VLOOKUP(B170,LU!$B$1:$N$51,8,FALSE)</f>
        <v>10</v>
      </c>
      <c r="J170" s="74">
        <f>VLOOKUP(A170,Soil!$B$2:$P$17,13,FALSE)</f>
        <v>1.7024999999999999</v>
      </c>
      <c r="K170" s="74">
        <f>VLOOKUP(B170,LU!$B$1:$N$51,5,FALSE)</f>
        <v>0.4</v>
      </c>
      <c r="L170" s="74">
        <f>VLOOKUP(A170,Soil!$B$2:$P$17,15,FALSE)</f>
        <v>0.6028</v>
      </c>
      <c r="M170" s="74">
        <f>SoilVeg!G170</f>
        <v>22.2</v>
      </c>
      <c r="N170" s="74">
        <f>SoilVeg!H170</f>
        <v>0.26400000000000001</v>
      </c>
      <c r="O170" s="74">
        <f>VLOOKUP(A170,Soil!$B$2:$S$14,18,FALSE)</f>
        <v>0.15</v>
      </c>
    </row>
    <row r="171" spans="1:15">
      <c r="A171" s="84" t="str">
        <f>SoilVeg!B171</f>
        <v>SACL</v>
      </c>
      <c r="B171" s="84" t="str">
        <f>SoilVeg!D171</f>
        <v>VT</v>
      </c>
      <c r="C171" s="84" t="str">
        <f>SoilVeg!A171</f>
        <v>SACLVT</v>
      </c>
      <c r="D171" s="74">
        <f>IF(VLOOKUP(SoilVeg!C171,LU!$A$2:$O$27,15,FALSE)=0,VLOOKUP(A171,Soil!$B$2:$R$14,8,FALSE),0.000000000001)</f>
        <v>9.9999999999999998E-13</v>
      </c>
      <c r="E171" s="74">
        <f>IF(VLOOKUP(SoilVeg!C171,LU!$A$2:$O$27,15,FALSE)=0,VLOOKUP(A171,Soil!$B$2:$R$14,10,FALSE),0.000000000001)</f>
        <v>9.9999999999999998E-13</v>
      </c>
      <c r="F171" s="74">
        <f>VLOOKUP(A171,Soil!$B$2:$P$17,14,FALSE)</f>
        <v>1.2E-2</v>
      </c>
      <c r="G171" s="74">
        <f>VLOOKUP(B171,LU!$B$1:$N$51,6,FALSE)</f>
        <v>0</v>
      </c>
      <c r="H171" s="74">
        <f>VLOOKUP(B171,LU!$B$1:$N$51,7,FALSE)</f>
        <v>0</v>
      </c>
      <c r="I171" s="74">
        <f>VLOOKUP(B171,LU!$B$1:$N$51,8,FALSE)</f>
        <v>0</v>
      </c>
      <c r="J171" s="74">
        <f>VLOOKUP(A171,Soil!$B$2:$P$17,13,FALSE)</f>
        <v>1.7024999999999999</v>
      </c>
      <c r="K171" s="74">
        <f>VLOOKUP(B171,LU!$B$1:$N$51,5,FALSE)</f>
        <v>0.03</v>
      </c>
      <c r="L171" s="74">
        <f>VLOOKUP(A171,Soil!$B$2:$P$17,15,FALSE)</f>
        <v>0.6028</v>
      </c>
      <c r="M171" s="74">
        <f>SoilVeg!G171</f>
        <v>100</v>
      </c>
      <c r="N171" s="74">
        <f>SoilVeg!H171</f>
        <v>1</v>
      </c>
      <c r="O171" s="74">
        <f>VLOOKUP(A171,Soil!$B$2:$S$14,18,FALSE)</f>
        <v>0.15</v>
      </c>
    </row>
    <row r="172" spans="1:15">
      <c r="A172" s="84" t="str">
        <f>SoilVeg!B172</f>
        <v>SACL</v>
      </c>
      <c r="B172" s="84" t="str">
        <f>SoilVeg!D172</f>
        <v>VP</v>
      </c>
      <c r="C172" s="84" t="str">
        <f>SoilVeg!A172</f>
        <v>SACLVP</v>
      </c>
      <c r="D172" s="74">
        <f>IF(VLOOKUP(SoilVeg!C172,LU!$A$2:$O$27,15,FALSE)=0,VLOOKUP(A172,Soil!$B$2:$R$14,8,FALSE),0.000000000001)</f>
        <v>9.9999999999999998E-13</v>
      </c>
      <c r="E172" s="74">
        <f>IF(VLOOKUP(SoilVeg!C172,LU!$A$2:$O$27,15,FALSE)=0,VLOOKUP(A172,Soil!$B$2:$R$14,10,FALSE),0.000000000001)</f>
        <v>9.9999999999999998E-13</v>
      </c>
      <c r="F172" s="74">
        <f>VLOOKUP(A172,Soil!$B$2:$P$17,14,FALSE)</f>
        <v>1.2E-2</v>
      </c>
      <c r="G172" s="74">
        <f>VLOOKUP(B172,LU!$B$1:$N$51,6,FALSE)</f>
        <v>0</v>
      </c>
      <c r="H172" s="74">
        <f>VLOOKUP(B172,LU!$B$1:$N$51,7,FALSE)</f>
        <v>0</v>
      </c>
      <c r="I172" s="74">
        <f>VLOOKUP(B172,LU!$B$1:$N$51,8,FALSE)</f>
        <v>0</v>
      </c>
      <c r="J172" s="74">
        <f>VLOOKUP(A172,Soil!$B$2:$P$17,13,FALSE)</f>
        <v>1.7024999999999999</v>
      </c>
      <c r="K172" s="74">
        <f>VLOOKUP(B172,LU!$B$1:$N$51,5,FALSE)</f>
        <v>0.01</v>
      </c>
      <c r="L172" s="74">
        <f>VLOOKUP(A172,Soil!$B$2:$P$17,15,FALSE)</f>
        <v>0.6028</v>
      </c>
      <c r="M172" s="74">
        <f>SoilVeg!G172</f>
        <v>100</v>
      </c>
      <c r="N172" s="74">
        <f>SoilVeg!H172</f>
        <v>1</v>
      </c>
      <c r="O172" s="74">
        <f>VLOOKUP(A172,Soil!$B$2:$S$14,18,FALSE)</f>
        <v>0.15</v>
      </c>
    </row>
    <row r="173" spans="1:15">
      <c r="A173" s="84" t="str">
        <f>SoilVeg!B173</f>
        <v>SACL</v>
      </c>
      <c r="B173" s="84" t="str">
        <f>SoilVeg!D173</f>
        <v>TPT</v>
      </c>
      <c r="C173" s="84" t="str">
        <f>SoilVeg!A173</f>
        <v>SACLTPT</v>
      </c>
      <c r="D173" s="74">
        <f>IF(VLOOKUP(SoilVeg!C173,LU!$A$2:$O$27,15,FALSE)=0,VLOOKUP(A173,Soil!$B$2:$R$14,8,FALSE),0.000000000001)</f>
        <v>5.8915399305555546E-6</v>
      </c>
      <c r="E173" s="74">
        <f>IF(VLOOKUP(SoilVeg!C173,LU!$A$2:$O$27,15,FALSE)=0,VLOOKUP(A173,Soil!$B$2:$R$14,10,FALSE),0.000000000001)</f>
        <v>8.8317956563917745E-5</v>
      </c>
      <c r="F173" s="74">
        <f>VLOOKUP(A173,Soil!$B$2:$P$17,14,FALSE)</f>
        <v>1.2E-2</v>
      </c>
      <c r="G173" s="74">
        <f>VLOOKUP(B173,LU!$B$1:$N$51,6,FALSE)</f>
        <v>1.1000000000000001</v>
      </c>
      <c r="H173" s="74">
        <f>VLOOKUP(B173,LU!$B$1:$N$51,7,FALSE)</f>
        <v>0.4</v>
      </c>
      <c r="I173" s="74">
        <f>VLOOKUP(B173,LU!$B$1:$N$51,8,FALSE)</f>
        <v>7</v>
      </c>
      <c r="J173" s="74">
        <f>VLOOKUP(A173,Soil!$B$2:$P$17,13,FALSE)</f>
        <v>1.7024999999999999</v>
      </c>
      <c r="K173" s="74">
        <f>VLOOKUP(B173,LU!$B$1:$N$51,5,FALSE)</f>
        <v>0.27500000000000002</v>
      </c>
      <c r="L173" s="74">
        <f>VLOOKUP(A173,Soil!$B$2:$P$17,15,FALSE)</f>
        <v>0.6028</v>
      </c>
      <c r="M173" s="74">
        <f>SoilVeg!G173</f>
        <v>22.2</v>
      </c>
      <c r="N173" s="74">
        <f>SoilVeg!H173</f>
        <v>0.26400000000000001</v>
      </c>
      <c r="O173" s="74">
        <f>VLOOKUP(A173,Soil!$B$2:$S$14,18,FALSE)</f>
        <v>0.15</v>
      </c>
    </row>
    <row r="174" spans="1:15">
      <c r="A174" s="84" t="str">
        <f>SoilVeg!B174</f>
        <v>SACL</v>
      </c>
      <c r="B174" s="84" t="str">
        <f>SoilVeg!D174</f>
        <v>VPT</v>
      </c>
      <c r="C174" s="84" t="str">
        <f>SoilVeg!A174</f>
        <v>SACLVPT</v>
      </c>
      <c r="D174" s="74">
        <f>IF(VLOOKUP(SoilVeg!C174,LU!$A$2:$O$27,15,FALSE)=0,VLOOKUP(A174,Soil!$B$2:$R$14,8,FALSE),0.000000000001)</f>
        <v>9.9999999999999998E-13</v>
      </c>
      <c r="E174" s="74">
        <f>IF(VLOOKUP(SoilVeg!C174,LU!$A$2:$O$27,15,FALSE)=0,VLOOKUP(A174,Soil!$B$2:$R$14,10,FALSE),0.000000000001)</f>
        <v>9.9999999999999998E-13</v>
      </c>
      <c r="F174" s="74">
        <f>VLOOKUP(A174,Soil!$B$2:$P$17,14,FALSE)</f>
        <v>1.2E-2</v>
      </c>
      <c r="G174" s="74">
        <f>VLOOKUP(B174,LU!$B$1:$N$51,6,FALSE)</f>
        <v>0</v>
      </c>
      <c r="H174" s="74">
        <f>VLOOKUP(B174,LU!$B$1:$N$51,7,FALSE)</f>
        <v>0</v>
      </c>
      <c r="I174" s="74">
        <f>VLOOKUP(B174,LU!$B$1:$N$51,8,FALSE)</f>
        <v>150</v>
      </c>
      <c r="J174" s="74">
        <f>VLOOKUP(A174,Soil!$B$2:$P$17,13,FALSE)</f>
        <v>1.7024999999999999</v>
      </c>
      <c r="K174" s="74">
        <f>VLOOKUP(B174,LU!$B$1:$N$51,5,FALSE)</f>
        <v>0.01</v>
      </c>
      <c r="L174" s="74">
        <f>VLOOKUP(A174,Soil!$B$2:$P$17,15,FALSE)</f>
        <v>0.6028</v>
      </c>
      <c r="M174" s="74">
        <f>SoilVeg!G174</f>
        <v>100</v>
      </c>
      <c r="N174" s="74">
        <f>SoilVeg!H174</f>
        <v>1</v>
      </c>
      <c r="O174" s="74">
        <f>VLOOKUP(A174,Soil!$B$2:$S$14,18,FALSE)</f>
        <v>0.15</v>
      </c>
    </row>
    <row r="175" spans="1:15">
      <c r="A175" s="84" t="str">
        <f>SoilVeg!B175</f>
        <v>SACL</v>
      </c>
      <c r="B175" s="84" t="str">
        <f>SoilVeg!D175</f>
        <v>MOK</v>
      </c>
      <c r="C175" s="84" t="str">
        <f>SoilVeg!A175</f>
        <v>SACLMOK</v>
      </c>
      <c r="D175" s="74">
        <f>IF(VLOOKUP(SoilVeg!C175,LU!$A$2:$O$27,15,FALSE)=0,VLOOKUP(A175,Soil!$B$2:$R$14,8,FALSE),0.000000000001)</f>
        <v>5.8915399305555546E-6</v>
      </c>
      <c r="E175" s="74">
        <f>IF(VLOOKUP(SoilVeg!C175,LU!$A$2:$O$27,15,FALSE)=0,VLOOKUP(A175,Soil!$B$2:$R$14,10,FALSE),0.000000000001)</f>
        <v>8.8317956563917745E-5</v>
      </c>
      <c r="F175" s="74">
        <f>VLOOKUP(A175,Soil!$B$2:$P$17,14,FALSE)</f>
        <v>1.2E-2</v>
      </c>
      <c r="G175" s="74">
        <f>VLOOKUP(B175,LU!$B$1:$N$51,6,FALSE)</f>
        <v>1.35454545455</v>
      </c>
      <c r="H175" s="74">
        <f>VLOOKUP(B175,LU!$B$1:$N$51,7,FALSE)</f>
        <v>0.62272727272999995</v>
      </c>
      <c r="I175" s="74">
        <f>VLOOKUP(B175,LU!$B$1:$N$51,8,FALSE)</f>
        <v>10</v>
      </c>
      <c r="J175" s="74">
        <f>VLOOKUP(A175,Soil!$B$2:$P$17,13,FALSE)</f>
        <v>1.7024999999999999</v>
      </c>
      <c r="K175" s="74">
        <f>VLOOKUP(B175,LU!$B$1:$N$51,5,FALSE)</f>
        <v>0.4</v>
      </c>
      <c r="L175" s="74">
        <f>VLOOKUP(A175,Soil!$B$2:$P$17,15,FALSE)</f>
        <v>0.6028</v>
      </c>
      <c r="M175" s="74">
        <f>SoilVeg!G175</f>
        <v>22.2</v>
      </c>
      <c r="N175" s="74">
        <f>SoilVeg!H175</f>
        <v>0.26400000000000001</v>
      </c>
      <c r="O175" s="74">
        <f>VLOOKUP(A175,Soil!$B$2:$S$14,18,FALSE)</f>
        <v>0.15</v>
      </c>
    </row>
    <row r="176" spans="1:15">
      <c r="A176" s="84" t="str">
        <f>SoilVeg!B176</f>
        <v>SACL</v>
      </c>
      <c r="B176" s="84" t="str">
        <f>SoilVeg!D176</f>
        <v>RET</v>
      </c>
      <c r="C176" s="84" t="str">
        <f>SoilVeg!A176</f>
        <v>SACLRET</v>
      </c>
      <c r="D176" s="74">
        <f>IF(VLOOKUP(SoilVeg!C176,LU!$A$2:$O$27,15,FALSE)=0,VLOOKUP(A176,Soil!$B$2:$R$14,8,FALSE),0.000000000001)</f>
        <v>5.8915399305555546E-6</v>
      </c>
      <c r="E176" s="74">
        <f>IF(VLOOKUP(SoilVeg!C176,LU!$A$2:$O$27,15,FALSE)=0,VLOOKUP(A176,Soil!$B$2:$R$14,10,FALSE),0.000000000001)</f>
        <v>8.8317956563917745E-5</v>
      </c>
      <c r="F176" s="74">
        <f>VLOOKUP(A176,Soil!$B$2:$P$17,14,FALSE)</f>
        <v>1.2E-2</v>
      </c>
      <c r="G176" s="74">
        <f>VLOOKUP(B176,LU!$B$1:$N$51,6,FALSE)</f>
        <v>1.1000000000000001</v>
      </c>
      <c r="H176" s="74">
        <f>VLOOKUP(B176,LU!$B$1:$N$51,7,FALSE)</f>
        <v>0.4</v>
      </c>
      <c r="I176" s="74">
        <f>VLOOKUP(B176,LU!$B$1:$N$51,8,FALSE)</f>
        <v>150</v>
      </c>
      <c r="J176" s="74">
        <f>VLOOKUP(A176,Soil!$B$2:$P$17,13,FALSE)</f>
        <v>1.7024999999999999</v>
      </c>
      <c r="K176" s="74">
        <f>VLOOKUP(B176,LU!$B$1:$N$51,5,FALSE)</f>
        <v>0.27500000000000002</v>
      </c>
      <c r="L176" s="74">
        <f>VLOOKUP(A176,Soil!$B$2:$P$17,15,FALSE)</f>
        <v>0.6028</v>
      </c>
      <c r="M176" s="74">
        <f>SoilVeg!G176</f>
        <v>22.2</v>
      </c>
      <c r="N176" s="74">
        <f>SoilVeg!H176</f>
        <v>0.26400000000000001</v>
      </c>
      <c r="O176" s="74">
        <f>VLOOKUP(A176,Soil!$B$2:$S$14,18,FALSE)</f>
        <v>0.15</v>
      </c>
    </row>
    <row r="177" spans="1:15">
      <c r="A177" s="84" t="str">
        <f>SoilVeg!B177</f>
        <v>SAL</v>
      </c>
      <c r="B177" s="84" t="str">
        <f>SoilVeg!D177</f>
        <v>OP</v>
      </c>
      <c r="C177" s="84" t="str">
        <f>SoilVeg!A177</f>
        <v>SALOP</v>
      </c>
      <c r="D177" s="74">
        <f>IF(VLOOKUP(SoilVeg!C177,LU!$A$2:$O$27,15,FALSE)=0,VLOOKUP(A177,Soil!$B$2:$R$14,8,FALSE),0.000000000001)</f>
        <v>6.0882038194444433E-6</v>
      </c>
      <c r="E177" s="74">
        <f>IF(VLOOKUP(SoilVeg!C177,LU!$A$2:$O$27,15,FALSE)=0,VLOOKUP(A177,Soil!$B$2:$R$14,10,FALSE),0.000000000001)</f>
        <v>2.3578728874575314E-4</v>
      </c>
      <c r="F177" s="74">
        <f>VLOOKUP(A177,Soil!$B$2:$P$17,14,FALSE)</f>
        <v>1.4E-2</v>
      </c>
      <c r="G177" s="74">
        <f>VLOOKUP(B177,LU!$B$1:$N$51,6,FALSE)</f>
        <v>0.16</v>
      </c>
      <c r="H177" s="74">
        <f>VLOOKUP(B177,LU!$B$1:$N$51,7,FALSE)</f>
        <v>0.13</v>
      </c>
      <c r="I177" s="74">
        <f>VLOOKUP(B177,LU!$B$1:$N$51,8,FALSE)</f>
        <v>5</v>
      </c>
      <c r="J177" s="74">
        <f>VLOOKUP(A177,Soil!$B$2:$P$17,13,FALSE)</f>
        <v>1.7925</v>
      </c>
      <c r="K177" s="74">
        <f>VLOOKUP(B177,LU!$B$1:$N$51,5,FALSE)</f>
        <v>7.4999999999999997E-2</v>
      </c>
      <c r="L177" s="74">
        <f>VLOOKUP(A177,Soil!$B$2:$P$17,15,FALSE)</f>
        <v>0.4622</v>
      </c>
      <c r="M177" s="74">
        <f>SoilVeg!G177</f>
        <v>9.1</v>
      </c>
      <c r="N177" s="74">
        <f>SoilVeg!H177</f>
        <v>0.245</v>
      </c>
      <c r="O177" s="74">
        <f>VLOOKUP(A177,Soil!$B$2:$S$14,18,FALSE)</f>
        <v>0.3</v>
      </c>
    </row>
    <row r="178" spans="1:15">
      <c r="A178" s="84" t="str">
        <f>SoilVeg!B178</f>
        <v>SAL</v>
      </c>
      <c r="B178" s="84" t="str">
        <f>SoilVeg!D178</f>
        <v>OPTP</v>
      </c>
      <c r="C178" s="84" t="str">
        <f>SoilVeg!A178</f>
        <v>SALOPTP</v>
      </c>
      <c r="D178" s="74">
        <f>IF(VLOOKUP(SoilVeg!C178,LU!$A$2:$O$27,15,FALSE)=0,VLOOKUP(A178,Soil!$B$2:$R$14,8,FALSE),0.000000000001)</f>
        <v>6.0882038194444433E-6</v>
      </c>
      <c r="E178" s="74">
        <f>IF(VLOOKUP(SoilVeg!C178,LU!$A$2:$O$27,15,FALSE)=0,VLOOKUP(A178,Soil!$B$2:$R$14,10,FALSE),0.000000000001)</f>
        <v>2.3578728874575314E-4</v>
      </c>
      <c r="F178" s="74">
        <f>VLOOKUP(A178,Soil!$B$2:$P$17,14,FALSE)</f>
        <v>1.4E-2</v>
      </c>
      <c r="G178" s="74">
        <f>VLOOKUP(B178,LU!$B$1:$N$51,6,FALSE)</f>
        <v>1.1000000000000001</v>
      </c>
      <c r="H178" s="74">
        <f>VLOOKUP(B178,LU!$B$1:$N$51,7,FALSE)</f>
        <v>0.4</v>
      </c>
      <c r="I178" s="74">
        <f>VLOOKUP(B178,LU!$B$1:$N$51,8,FALSE)</f>
        <v>7</v>
      </c>
      <c r="J178" s="74">
        <f>VLOOKUP(A178,Soil!$B$2:$P$17,13,FALSE)</f>
        <v>1.7925</v>
      </c>
      <c r="K178" s="74">
        <f>VLOOKUP(B178,LU!$B$1:$N$51,5,FALSE)</f>
        <v>0.27500000000000002</v>
      </c>
      <c r="L178" s="74">
        <f>VLOOKUP(A178,Soil!$B$2:$P$17,15,FALSE)</f>
        <v>0.4622</v>
      </c>
      <c r="M178" s="74">
        <f>SoilVeg!G178</f>
        <v>18.2</v>
      </c>
      <c r="N178" s="74">
        <f>SoilVeg!H178</f>
        <v>0.245</v>
      </c>
      <c r="O178" s="74">
        <f>VLOOKUP(A178,Soil!$B$2:$S$14,18,FALSE)</f>
        <v>0.3</v>
      </c>
    </row>
    <row r="179" spans="1:15">
      <c r="A179" s="84" t="str">
        <f>SoilVeg!B179</f>
        <v>SAL</v>
      </c>
      <c r="B179" s="84" t="str">
        <f>SoilVeg!D179</f>
        <v>OPSR</v>
      </c>
      <c r="C179" s="84" t="str">
        <f>SoilVeg!A179</f>
        <v>SALOPSR</v>
      </c>
      <c r="D179" s="74">
        <f>IF(VLOOKUP(SoilVeg!C179,LU!$A$2:$O$27,15,FALSE)=0,VLOOKUP(A179,Soil!$B$2:$R$14,8,FALSE),0.000000000001)</f>
        <v>6.0882038194444433E-6</v>
      </c>
      <c r="E179" s="74">
        <f>IF(VLOOKUP(SoilVeg!C179,LU!$A$2:$O$27,15,FALSE)=0,VLOOKUP(A179,Soil!$B$2:$R$14,10,FALSE),0.000000000001)</f>
        <v>2.3578728874575314E-4</v>
      </c>
      <c r="F179" s="74">
        <f>VLOOKUP(A179,Soil!$B$2:$P$17,14,FALSE)</f>
        <v>1.4E-2</v>
      </c>
      <c r="G179" s="74">
        <f>VLOOKUP(B179,LU!$B$1:$N$51,6,FALSE)</f>
        <v>0.26</v>
      </c>
      <c r="H179" s="74">
        <f>VLOOKUP(B179,LU!$B$1:$N$51,7,FALSE)</f>
        <v>0.25</v>
      </c>
      <c r="I179" s="74">
        <f>VLOOKUP(B179,LU!$B$1:$N$51,8,FALSE)</f>
        <v>4</v>
      </c>
      <c r="J179" s="74">
        <f>VLOOKUP(A179,Soil!$B$2:$P$17,13,FALSE)</f>
        <v>1.7925</v>
      </c>
      <c r="K179" s="74">
        <f>VLOOKUP(B179,LU!$B$1:$N$51,5,FALSE)</f>
        <v>0.06</v>
      </c>
      <c r="L179" s="74">
        <f>VLOOKUP(A179,Soil!$B$2:$P$17,15,FALSE)</f>
        <v>0.4622</v>
      </c>
      <c r="M179" s="74">
        <f>SoilVeg!G179</f>
        <v>7.2799999999999994</v>
      </c>
      <c r="N179" s="74">
        <f>SoilVeg!H179</f>
        <v>0.245</v>
      </c>
      <c r="O179" s="74">
        <f>VLOOKUP(A179,Soil!$B$2:$S$14,18,FALSE)</f>
        <v>0.3</v>
      </c>
    </row>
    <row r="180" spans="1:15">
      <c r="A180" s="84" t="str">
        <f>SoilVeg!B180</f>
        <v>SAL</v>
      </c>
      <c r="B180" s="84" t="str">
        <f>SoilVeg!D180</f>
        <v>OPUR</v>
      </c>
      <c r="C180" s="84" t="str">
        <f>SoilVeg!A180</f>
        <v>SALOPUR</v>
      </c>
      <c r="D180" s="74">
        <f>IF(VLOOKUP(SoilVeg!C180,LU!$A$2:$O$27,15,FALSE)=0,VLOOKUP(A180,Soil!$B$2:$R$14,8,FALSE),0.000000000001)</f>
        <v>6.0882038194444433E-6</v>
      </c>
      <c r="E180" s="74">
        <f>IF(VLOOKUP(SoilVeg!C180,LU!$A$2:$O$27,15,FALSE)=0,VLOOKUP(A180,Soil!$B$2:$R$14,10,FALSE),0.000000000001)</f>
        <v>2.3578728874575314E-4</v>
      </c>
      <c r="F180" s="74">
        <f>VLOOKUP(A180,Soil!$B$2:$P$17,14,FALSE)</f>
        <v>1.4E-2</v>
      </c>
      <c r="G180" s="74">
        <f>VLOOKUP(B180,LU!$B$1:$N$51,6,FALSE)</f>
        <v>0.4</v>
      </c>
      <c r="H180" s="74">
        <f>VLOOKUP(B180,LU!$B$1:$N$51,7,FALSE)</f>
        <v>0.3</v>
      </c>
      <c r="I180" s="74">
        <f>VLOOKUP(B180,LU!$B$1:$N$51,8,FALSE)</f>
        <v>6</v>
      </c>
      <c r="J180" s="74">
        <f>VLOOKUP(A180,Soil!$B$2:$P$17,13,FALSE)</f>
        <v>1.7925</v>
      </c>
      <c r="K180" s="74">
        <f>VLOOKUP(B180,LU!$B$1:$N$51,5,FALSE)</f>
        <v>0.1</v>
      </c>
      <c r="L180" s="74">
        <f>VLOOKUP(A180,Soil!$B$2:$P$17,15,FALSE)</f>
        <v>0.4622</v>
      </c>
      <c r="M180" s="74">
        <f>SoilVeg!G180</f>
        <v>9.1</v>
      </c>
      <c r="N180" s="74">
        <f>SoilVeg!H180</f>
        <v>0.245</v>
      </c>
      <c r="O180" s="74">
        <f>VLOOKUP(A180,Soil!$B$2:$S$14,18,FALSE)</f>
        <v>0.3</v>
      </c>
    </row>
    <row r="181" spans="1:15">
      <c r="A181" s="84" t="str">
        <f>SoilVeg!B181</f>
        <v>SAL</v>
      </c>
      <c r="B181" s="84" t="str">
        <f>SoilVeg!D181</f>
        <v>OPU</v>
      </c>
      <c r="C181" s="84" t="str">
        <f>SoilVeg!A181</f>
        <v>SALOPU</v>
      </c>
      <c r="D181" s="74">
        <f>IF(VLOOKUP(SoilVeg!C181,LU!$A$2:$O$27,15,FALSE)=0,VLOOKUP(A181,Soil!$B$2:$R$14,8,FALSE),0.000000000001)</f>
        <v>6.0882038194444433E-6</v>
      </c>
      <c r="E181" s="74">
        <f>IF(VLOOKUP(SoilVeg!C181,LU!$A$2:$O$27,15,FALSE)=0,VLOOKUP(A181,Soil!$B$2:$R$14,10,FALSE),0.000000000001)</f>
        <v>2.3578728874575314E-4</v>
      </c>
      <c r="F181" s="74">
        <f>VLOOKUP(A181,Soil!$B$2:$P$17,14,FALSE)</f>
        <v>1.4E-2</v>
      </c>
      <c r="G181" s="74">
        <f>VLOOKUP(B181,LU!$B$1:$N$51,6,FALSE)</f>
        <v>0</v>
      </c>
      <c r="H181" s="74">
        <f>VLOOKUP(B181,LU!$B$1:$N$51,7,FALSE)</f>
        <v>0</v>
      </c>
      <c r="I181" s="74">
        <f>VLOOKUP(B181,LU!$B$1:$N$51,8,FALSE)</f>
        <v>3.5</v>
      </c>
      <c r="J181" s="74">
        <f>VLOOKUP(A181,Soil!$B$2:$P$17,13,FALSE)</f>
        <v>1.7925</v>
      </c>
      <c r="K181" s="74">
        <f>VLOOKUP(B181,LU!$B$1:$N$51,5,FALSE)</f>
        <v>0.03</v>
      </c>
      <c r="L181" s="74">
        <f>VLOOKUP(A181,Soil!$B$2:$P$17,15,FALSE)</f>
        <v>0.4622</v>
      </c>
      <c r="M181" s="74">
        <f>SoilVeg!G181</f>
        <v>6.0666666666666664</v>
      </c>
      <c r="N181" s="74">
        <f>SoilVeg!H181</f>
        <v>0.245</v>
      </c>
      <c r="O181" s="74">
        <f>VLOOKUP(A181,Soil!$B$2:$S$14,18,FALSE)</f>
        <v>0.3</v>
      </c>
    </row>
    <row r="182" spans="1:15">
      <c r="A182" s="84" t="str">
        <f>SoilVeg!B182</f>
        <v>SAL</v>
      </c>
      <c r="B182" s="84" t="str">
        <f>SoilVeg!D182</f>
        <v>TP</v>
      </c>
      <c r="C182" s="84" t="str">
        <f>SoilVeg!A182</f>
        <v>SALTP</v>
      </c>
      <c r="D182" s="74">
        <f>IF(VLOOKUP(SoilVeg!C182,LU!$A$2:$O$27,15,FALSE)=0,VLOOKUP(A182,Soil!$B$2:$R$14,8,FALSE),0.000000000001)</f>
        <v>6.0882038194444433E-6</v>
      </c>
      <c r="E182" s="74">
        <f>IF(VLOOKUP(SoilVeg!C182,LU!$A$2:$O$27,15,FALSE)=0,VLOOKUP(A182,Soil!$B$2:$R$14,10,FALSE),0.000000000001)</f>
        <v>2.3578728874575314E-4</v>
      </c>
      <c r="F182" s="74">
        <f>VLOOKUP(A182,Soil!$B$2:$P$17,14,FALSE)</f>
        <v>1.4E-2</v>
      </c>
      <c r="G182" s="74">
        <f>VLOOKUP(B182,LU!$B$1:$N$51,6,FALSE)</f>
        <v>1.1000000000000001</v>
      </c>
      <c r="H182" s="74">
        <f>VLOOKUP(B182,LU!$B$1:$N$51,7,FALSE)</f>
        <v>0.4</v>
      </c>
      <c r="I182" s="74">
        <f>VLOOKUP(B182,LU!$B$1:$N$51,8,FALSE)</f>
        <v>7</v>
      </c>
      <c r="J182" s="74">
        <f>VLOOKUP(A182,Soil!$B$2:$P$17,13,FALSE)</f>
        <v>1.7925</v>
      </c>
      <c r="K182" s="74">
        <f>VLOOKUP(B182,LU!$B$1:$N$51,5,FALSE)</f>
        <v>0.27500000000000002</v>
      </c>
      <c r="L182" s="74">
        <f>VLOOKUP(A182,Soil!$B$2:$P$17,15,FALSE)</f>
        <v>0.4622</v>
      </c>
      <c r="M182" s="74">
        <f>SoilVeg!G182</f>
        <v>18.2</v>
      </c>
      <c r="N182" s="74">
        <f>SoilVeg!H182</f>
        <v>0.245</v>
      </c>
      <c r="O182" s="74">
        <f>VLOOKUP(A182,Soil!$B$2:$S$14,18,FALSE)</f>
        <v>0.3</v>
      </c>
    </row>
    <row r="183" spans="1:15">
      <c r="A183" s="84" t="str">
        <f>SoilVeg!B183</f>
        <v>SAL</v>
      </c>
      <c r="B183" s="84" t="str">
        <f>SoilVeg!D183</f>
        <v>LP</v>
      </c>
      <c r="C183" s="84" t="str">
        <f>SoilVeg!A183</f>
        <v>SALLP</v>
      </c>
      <c r="D183" s="74">
        <f>IF(VLOOKUP(SoilVeg!C183,LU!$A$2:$O$27,15,FALSE)=0,VLOOKUP(A183,Soil!$B$2:$R$14,8,FALSE),0.000000000001)</f>
        <v>6.0882038194444433E-6</v>
      </c>
      <c r="E183" s="74">
        <f>IF(VLOOKUP(SoilVeg!C183,LU!$A$2:$O$27,15,FALSE)=0,VLOOKUP(A183,Soil!$B$2:$R$14,10,FALSE),0.000000000001)</f>
        <v>2.3578728874575314E-4</v>
      </c>
      <c r="F183" s="74">
        <f>VLOOKUP(A183,Soil!$B$2:$P$17,14,FALSE)</f>
        <v>1.4E-2</v>
      </c>
      <c r="G183" s="74">
        <f>VLOOKUP(B183,LU!$B$1:$N$51,6,FALSE)</f>
        <v>3</v>
      </c>
      <c r="H183" s="74">
        <f>VLOOKUP(B183,LU!$B$1:$N$51,7,FALSE)</f>
        <v>0.62272727272999995</v>
      </c>
      <c r="I183" s="74">
        <f>VLOOKUP(B183,LU!$B$1:$N$51,8,FALSE)</f>
        <v>9.4545454545500007</v>
      </c>
      <c r="J183" s="74">
        <f>VLOOKUP(A183,Soil!$B$2:$P$17,13,FALSE)</f>
        <v>1.7925</v>
      </c>
      <c r="K183" s="74">
        <f>VLOOKUP(B183,LU!$B$1:$N$51,5,FALSE)</f>
        <v>0.4</v>
      </c>
      <c r="L183" s="74">
        <f>VLOOKUP(A183,Soil!$B$2:$P$17,15,FALSE)</f>
        <v>0.4622</v>
      </c>
      <c r="M183" s="74">
        <f>SoilVeg!G183</f>
        <v>18.2</v>
      </c>
      <c r="N183" s="74">
        <f>SoilVeg!H183</f>
        <v>0.245</v>
      </c>
      <c r="O183" s="74">
        <f>VLOOKUP(A183,Soil!$B$2:$S$14,18,FALSE)</f>
        <v>0.3</v>
      </c>
    </row>
    <row r="184" spans="1:15">
      <c r="A184" s="84" t="str">
        <f>SoilVeg!B184</f>
        <v>SAL</v>
      </c>
      <c r="B184" s="84" t="str">
        <f>SoilVeg!D184</f>
        <v>LPL</v>
      </c>
      <c r="C184" s="84" t="str">
        <f>SoilVeg!A184</f>
        <v>SALLPL</v>
      </c>
      <c r="D184" s="74">
        <f>IF(VLOOKUP(SoilVeg!C184,LU!$A$2:$O$27,15,FALSE)=0,VLOOKUP(A184,Soil!$B$2:$R$14,8,FALSE),0.000000000001)</f>
        <v>6.0882038194444433E-6</v>
      </c>
      <c r="E184" s="74">
        <f>IF(VLOOKUP(SoilVeg!C184,LU!$A$2:$O$27,15,FALSE)=0,VLOOKUP(A184,Soil!$B$2:$R$14,10,FALSE),0.000000000001)</f>
        <v>2.3578728874575314E-4</v>
      </c>
      <c r="F184" s="74">
        <f>VLOOKUP(A184,Soil!$B$2:$P$17,14,FALSE)</f>
        <v>1.4E-2</v>
      </c>
      <c r="G184" s="74">
        <f>VLOOKUP(B184,LU!$B$1:$N$51,6,FALSE)</f>
        <v>4</v>
      </c>
      <c r="H184" s="74">
        <f>VLOOKUP(B184,LU!$B$1:$N$51,7,FALSE)</f>
        <v>0.62272727272999995</v>
      </c>
      <c r="I184" s="74">
        <f>VLOOKUP(B184,LU!$B$1:$N$51,8,FALSE)</f>
        <v>10.5</v>
      </c>
      <c r="J184" s="74">
        <f>VLOOKUP(A184,Soil!$B$2:$P$17,13,FALSE)</f>
        <v>1.7925</v>
      </c>
      <c r="K184" s="74">
        <f>VLOOKUP(B184,LU!$B$1:$N$51,5,FALSE)</f>
        <v>0.6</v>
      </c>
      <c r="L184" s="74">
        <f>VLOOKUP(A184,Soil!$B$2:$P$17,15,FALSE)</f>
        <v>0.4622</v>
      </c>
      <c r="M184" s="74">
        <f>SoilVeg!G184</f>
        <v>18.2</v>
      </c>
      <c r="N184" s="74">
        <f>SoilVeg!H184</f>
        <v>0.245</v>
      </c>
      <c r="O184" s="74">
        <f>VLOOKUP(A184,Soil!$B$2:$S$14,18,FALSE)</f>
        <v>0.3</v>
      </c>
    </row>
    <row r="185" spans="1:15">
      <c r="A185" s="84" t="str">
        <f>SoilVeg!B185</f>
        <v>SAL</v>
      </c>
      <c r="B185" s="84" t="str">
        <f>SoilVeg!D185</f>
        <v>LPJ</v>
      </c>
      <c r="C185" s="84" t="str">
        <f>SoilVeg!A185</f>
        <v>SALLPJ</v>
      </c>
      <c r="D185" s="74">
        <f>IF(VLOOKUP(SoilVeg!C185,LU!$A$2:$O$27,15,FALSE)=0,VLOOKUP(A185,Soil!$B$2:$R$14,8,FALSE),0.000000000001)</f>
        <v>6.0882038194444433E-6</v>
      </c>
      <c r="E185" s="74">
        <f>IF(VLOOKUP(SoilVeg!C185,LU!$A$2:$O$27,15,FALSE)=0,VLOOKUP(A185,Soil!$B$2:$R$14,10,FALSE),0.000000000001)</f>
        <v>2.3578728874575314E-4</v>
      </c>
      <c r="F185" s="74">
        <f>VLOOKUP(A185,Soil!$B$2:$P$17,14,FALSE)</f>
        <v>1.4E-2</v>
      </c>
      <c r="G185" s="74">
        <f>VLOOKUP(B185,LU!$B$1:$N$51,6,FALSE)</f>
        <v>3</v>
      </c>
      <c r="H185" s="74">
        <f>VLOOKUP(B185,LU!$B$1:$N$51,7,FALSE)</f>
        <v>0.62272727272999995</v>
      </c>
      <c r="I185" s="74">
        <f>VLOOKUP(B185,LU!$B$1:$N$51,8,FALSE)</f>
        <v>6.5</v>
      </c>
      <c r="J185" s="74">
        <f>VLOOKUP(A185,Soil!$B$2:$P$17,13,FALSE)</f>
        <v>1.7925</v>
      </c>
      <c r="K185" s="74">
        <f>VLOOKUP(B185,LU!$B$1:$N$51,5,FALSE)</f>
        <v>0.35</v>
      </c>
      <c r="L185" s="74">
        <f>VLOOKUP(A185,Soil!$B$2:$P$17,15,FALSE)</f>
        <v>0.4622</v>
      </c>
      <c r="M185" s="74">
        <f>SoilVeg!G185</f>
        <v>18.2</v>
      </c>
      <c r="N185" s="74">
        <f>SoilVeg!H185</f>
        <v>0.245</v>
      </c>
      <c r="O185" s="74">
        <f>VLOOKUP(A185,Soil!$B$2:$S$14,18,FALSE)</f>
        <v>0.3</v>
      </c>
    </row>
    <row r="186" spans="1:15">
      <c r="A186" s="84" t="str">
        <f>SoilVeg!B186</f>
        <v>SAL</v>
      </c>
      <c r="B186" s="84" t="str">
        <f>SoilVeg!D186</f>
        <v>LPS</v>
      </c>
      <c r="C186" s="84" t="str">
        <f>SoilVeg!A186</f>
        <v>SALLPS</v>
      </c>
      <c r="D186" s="74">
        <f>IF(VLOOKUP(SoilVeg!C186,LU!$A$2:$O$27,15,FALSE)=0,VLOOKUP(A186,Soil!$B$2:$R$14,8,FALSE),0.000000000001)</f>
        <v>6.0882038194444433E-6</v>
      </c>
      <c r="E186" s="74">
        <f>IF(VLOOKUP(SoilVeg!C186,LU!$A$2:$O$27,15,FALSE)=0,VLOOKUP(A186,Soil!$B$2:$R$14,10,FALSE),0.000000000001)</f>
        <v>2.3578728874575314E-4</v>
      </c>
      <c r="F186" s="74">
        <f>VLOOKUP(A186,Soil!$B$2:$P$17,14,FALSE)</f>
        <v>1.4E-2</v>
      </c>
      <c r="G186" s="74">
        <f>VLOOKUP(B186,LU!$B$1:$N$51,6,FALSE)</f>
        <v>4.5</v>
      </c>
      <c r="H186" s="74">
        <f>VLOOKUP(B186,LU!$B$1:$N$51,7,FALSE)</f>
        <v>0.8</v>
      </c>
      <c r="I186" s="74">
        <f>VLOOKUP(B186,LU!$B$1:$N$51,8,FALSE)</f>
        <v>15</v>
      </c>
      <c r="J186" s="74">
        <f>VLOOKUP(A186,Soil!$B$2:$P$17,13,FALSE)</f>
        <v>1.7925</v>
      </c>
      <c r="K186" s="74">
        <f>VLOOKUP(B186,LU!$B$1:$N$51,5,FALSE)</f>
        <v>0.8</v>
      </c>
      <c r="L186" s="74">
        <f>VLOOKUP(A186,Soil!$B$2:$P$17,15,FALSE)</f>
        <v>0.4622</v>
      </c>
      <c r="M186" s="74">
        <f>SoilVeg!G186</f>
        <v>18.2</v>
      </c>
      <c r="N186" s="74">
        <f>SoilVeg!H186</f>
        <v>0.245</v>
      </c>
      <c r="O186" s="74">
        <f>VLOOKUP(A186,Soil!$B$2:$S$14,18,FALSE)</f>
        <v>0.3</v>
      </c>
    </row>
    <row r="187" spans="1:15">
      <c r="A187" s="84" t="str">
        <f>SoilVeg!B187</f>
        <v>SAL</v>
      </c>
      <c r="B187" s="84" t="str">
        <f>SoilVeg!D187</f>
        <v>LPK</v>
      </c>
      <c r="C187" s="84" t="str">
        <f>SoilVeg!A187</f>
        <v>SALLPK</v>
      </c>
      <c r="D187" s="74">
        <f>IF(VLOOKUP(SoilVeg!C187,LU!$A$2:$O$27,15,FALSE)=0,VLOOKUP(A187,Soil!$B$2:$R$14,8,FALSE),0.000000000001)</f>
        <v>6.0882038194444433E-6</v>
      </c>
      <c r="E187" s="74">
        <f>IF(VLOOKUP(SoilVeg!C187,LU!$A$2:$O$27,15,FALSE)=0,VLOOKUP(A187,Soil!$B$2:$R$14,10,FALSE),0.000000000001)</f>
        <v>2.3578728874575314E-4</v>
      </c>
      <c r="F187" s="74">
        <f>VLOOKUP(A187,Soil!$B$2:$P$17,14,FALSE)</f>
        <v>1.4E-2</v>
      </c>
      <c r="G187" s="74">
        <f>VLOOKUP(B187,LU!$B$1:$N$51,6,FALSE)</f>
        <v>3</v>
      </c>
      <c r="H187" s="74">
        <f>VLOOKUP(B187,LU!$B$1:$N$51,7,FALSE)</f>
        <v>0.6</v>
      </c>
      <c r="I187" s="74">
        <f>VLOOKUP(B187,LU!$B$1:$N$51,8,FALSE)</f>
        <v>15</v>
      </c>
      <c r="J187" s="74">
        <f>VLOOKUP(A187,Soil!$B$2:$P$17,13,FALSE)</f>
        <v>1.7925</v>
      </c>
      <c r="K187" s="74">
        <f>VLOOKUP(B187,LU!$B$1:$N$51,5,FALSE)</f>
        <v>0.8</v>
      </c>
      <c r="L187" s="74">
        <f>VLOOKUP(A187,Soil!$B$2:$P$17,15,FALSE)</f>
        <v>0.4622</v>
      </c>
      <c r="M187" s="74">
        <f>SoilVeg!G187</f>
        <v>18.2</v>
      </c>
      <c r="N187" s="74">
        <f>SoilVeg!H187</f>
        <v>0.245</v>
      </c>
      <c r="O187" s="74">
        <f>VLOOKUP(A187,Soil!$B$2:$S$14,18,FALSE)</f>
        <v>0.3</v>
      </c>
    </row>
    <row r="188" spans="1:15">
      <c r="A188" s="84" t="str">
        <f>SoilVeg!B188</f>
        <v>SAL</v>
      </c>
      <c r="B188" s="84" t="str">
        <f>SoilVeg!D188</f>
        <v>AZP</v>
      </c>
      <c r="C188" s="84" t="str">
        <f>SoilVeg!A188</f>
        <v>SALAZP</v>
      </c>
      <c r="D188" s="74">
        <f>IF(VLOOKUP(SoilVeg!C188,LU!$A$2:$O$27,15,FALSE)=0,VLOOKUP(A188,Soil!$B$2:$R$14,8,FALSE),0.000000000001)</f>
        <v>9.9999999999999998E-13</v>
      </c>
      <c r="E188" s="74">
        <f>IF(VLOOKUP(SoilVeg!C188,LU!$A$2:$O$27,15,FALSE)=0,VLOOKUP(A188,Soil!$B$2:$R$14,10,FALSE),0.000000000001)</f>
        <v>9.9999999999999998E-13</v>
      </c>
      <c r="F188" s="74">
        <f>VLOOKUP(A188,Soil!$B$2:$P$17,14,FALSE)</f>
        <v>1.4E-2</v>
      </c>
      <c r="G188" s="74">
        <f>VLOOKUP(B188,LU!$B$1:$N$51,6,FALSE)</f>
        <v>0</v>
      </c>
      <c r="H188" s="74">
        <f>VLOOKUP(B188,LU!$B$1:$N$51,7,FALSE)</f>
        <v>0</v>
      </c>
      <c r="I188" s="74">
        <f>VLOOKUP(B188,LU!$B$1:$N$51,8,FALSE)</f>
        <v>2.5</v>
      </c>
      <c r="J188" s="74">
        <f>VLOOKUP(A188,Soil!$B$2:$P$17,13,FALSE)</f>
        <v>1.7925</v>
      </c>
      <c r="K188" s="74">
        <f>VLOOKUP(B188,LU!$B$1:$N$51,5,FALSE)</f>
        <v>0.05</v>
      </c>
      <c r="L188" s="74">
        <f>VLOOKUP(A188,Soil!$B$2:$P$17,15,FALSE)</f>
        <v>0.4622</v>
      </c>
      <c r="M188" s="74">
        <f>SoilVeg!G188</f>
        <v>100</v>
      </c>
      <c r="N188" s="74">
        <f>SoilVeg!H188</f>
        <v>1</v>
      </c>
      <c r="O188" s="74">
        <f>VLOOKUP(A188,Soil!$B$2:$S$14,18,FALSE)</f>
        <v>0.3</v>
      </c>
    </row>
    <row r="189" spans="1:15">
      <c r="A189" s="84" t="str">
        <f>SoilVeg!B189</f>
        <v>SAL</v>
      </c>
      <c r="B189" s="84" t="str">
        <f>SoilVeg!D189</f>
        <v>AZPN</v>
      </c>
      <c r="C189" s="84" t="str">
        <f>SoilVeg!A189</f>
        <v>SALAZPN</v>
      </c>
      <c r="D189" s="74">
        <f>IF(VLOOKUP(SoilVeg!C189,LU!$A$2:$O$27,15,FALSE)=0,VLOOKUP(A189,Soil!$B$2:$R$14,8,FALSE),0.000000000001)</f>
        <v>9.9999999999999998E-13</v>
      </c>
      <c r="E189" s="74">
        <f>IF(VLOOKUP(SoilVeg!C189,LU!$A$2:$O$27,15,FALSE)=0,VLOOKUP(A189,Soil!$B$2:$R$14,10,FALSE),0.000000000001)</f>
        <v>9.9999999999999998E-13</v>
      </c>
      <c r="F189" s="74">
        <f>VLOOKUP(A189,Soil!$B$2:$P$17,14,FALSE)</f>
        <v>1.4E-2</v>
      </c>
      <c r="G189" s="74">
        <f>VLOOKUP(B189,LU!$B$1:$N$51,6,FALSE)</f>
        <v>0</v>
      </c>
      <c r="H189" s="74">
        <f>VLOOKUP(B189,LU!$B$1:$N$51,7,FALSE)</f>
        <v>0</v>
      </c>
      <c r="I189" s="74">
        <f>VLOOKUP(B189,LU!$B$1:$N$51,8,FALSE)</f>
        <v>0</v>
      </c>
      <c r="J189" s="74">
        <f>VLOOKUP(A189,Soil!$B$2:$P$17,13,FALSE)</f>
        <v>1.7925</v>
      </c>
      <c r="K189" s="74">
        <f>VLOOKUP(B189,LU!$B$1:$N$51,5,FALSE)</f>
        <v>0.01</v>
      </c>
      <c r="L189" s="74">
        <f>VLOOKUP(A189,Soil!$B$2:$P$17,15,FALSE)</f>
        <v>0.4622</v>
      </c>
      <c r="M189" s="74">
        <f>SoilVeg!G189</f>
        <v>100</v>
      </c>
      <c r="N189" s="74">
        <f>SoilVeg!H189</f>
        <v>1</v>
      </c>
      <c r="O189" s="74">
        <f>VLOOKUP(A189,Soil!$B$2:$S$14,18,FALSE)</f>
        <v>0.3</v>
      </c>
    </row>
    <row r="190" spans="1:15">
      <c r="A190" s="84" t="str">
        <f>SoilVeg!B190</f>
        <v>SAL</v>
      </c>
      <c r="B190" s="84" t="str">
        <f>SoilVeg!D190</f>
        <v>AZPPL</v>
      </c>
      <c r="C190" s="84" t="str">
        <f>SoilVeg!A190</f>
        <v>SALAZPPL</v>
      </c>
      <c r="D190" s="74">
        <f>IF(VLOOKUP(SoilVeg!C190,LU!$A$2:$O$27,15,FALSE)=0,VLOOKUP(A190,Soil!$B$2:$R$14,8,FALSE),0.000000000001)</f>
        <v>6.0882038194444433E-6</v>
      </c>
      <c r="E190" s="74">
        <f>IF(VLOOKUP(SoilVeg!C190,LU!$A$2:$O$27,15,FALSE)=0,VLOOKUP(A190,Soil!$B$2:$R$14,10,FALSE),0.000000000001)</f>
        <v>2.3578728874575314E-4</v>
      </c>
      <c r="F190" s="74">
        <f>VLOOKUP(A190,Soil!$B$2:$P$17,14,FALSE)</f>
        <v>1.4E-2</v>
      </c>
      <c r="G190" s="74">
        <f>VLOOKUP(B190,LU!$B$1:$N$51,6,FALSE)</f>
        <v>0</v>
      </c>
      <c r="H190" s="74">
        <f>VLOOKUP(B190,LU!$B$1:$N$51,7,FALSE)</f>
        <v>0</v>
      </c>
      <c r="I190" s="74">
        <f>VLOOKUP(B190,LU!$B$1:$N$51,8,FALSE)</f>
        <v>2.5</v>
      </c>
      <c r="J190" s="74">
        <f>VLOOKUP(A190,Soil!$B$2:$P$17,13,FALSE)</f>
        <v>1.7925</v>
      </c>
      <c r="K190" s="74">
        <f>VLOOKUP(B190,LU!$B$1:$N$51,5,FALSE)</f>
        <v>0.02</v>
      </c>
      <c r="L190" s="74">
        <f>VLOOKUP(A190,Soil!$B$2:$P$17,15,FALSE)</f>
        <v>0.4622</v>
      </c>
      <c r="M190" s="74">
        <f>SoilVeg!G190</f>
        <v>0.182</v>
      </c>
      <c r="N190" s="74">
        <f>SoilVeg!H190</f>
        <v>0.245</v>
      </c>
      <c r="O190" s="74">
        <f>VLOOKUP(A190,Soil!$B$2:$S$14,18,FALSE)</f>
        <v>0.3</v>
      </c>
    </row>
    <row r="191" spans="1:15">
      <c r="A191" s="84" t="str">
        <f>SoilVeg!B191</f>
        <v>SAL</v>
      </c>
      <c r="B191" s="84" t="str">
        <f>SoilVeg!D191</f>
        <v>AZPP</v>
      </c>
      <c r="C191" s="84" t="str">
        <f>SoilVeg!A191</f>
        <v>SALAZPP</v>
      </c>
      <c r="D191" s="74">
        <f>IF(VLOOKUP(SoilVeg!C191,LU!$A$2:$O$27,15,FALSE)=0,VLOOKUP(A191,Soil!$B$2:$R$14,8,FALSE),0.000000000001)</f>
        <v>6.0882038194444433E-6</v>
      </c>
      <c r="E191" s="74">
        <f>IF(VLOOKUP(SoilVeg!C191,LU!$A$2:$O$27,15,FALSE)=0,VLOOKUP(A191,Soil!$B$2:$R$14,10,FALSE),0.000000000001)</f>
        <v>2.3578728874575314E-4</v>
      </c>
      <c r="F191" s="74">
        <f>VLOOKUP(A191,Soil!$B$2:$P$17,14,FALSE)</f>
        <v>1.4E-2</v>
      </c>
      <c r="G191" s="74">
        <f>VLOOKUP(B191,LU!$B$1:$N$51,6,FALSE)</f>
        <v>0</v>
      </c>
      <c r="H191" s="74">
        <f>VLOOKUP(B191,LU!$B$1:$N$51,7,FALSE)</f>
        <v>0</v>
      </c>
      <c r="I191" s="74">
        <f>VLOOKUP(B191,LU!$B$1:$N$51,8,FALSE)</f>
        <v>7</v>
      </c>
      <c r="J191" s="74">
        <f>VLOOKUP(A191,Soil!$B$2:$P$17,13,FALSE)</f>
        <v>1.7925</v>
      </c>
      <c r="K191" s="74">
        <f>VLOOKUP(B191,LU!$B$1:$N$51,5,FALSE)</f>
        <v>0.1</v>
      </c>
      <c r="L191" s="74">
        <f>VLOOKUP(A191,Soil!$B$2:$P$17,15,FALSE)</f>
        <v>0.4622</v>
      </c>
      <c r="M191" s="74">
        <f>SoilVeg!G191</f>
        <v>18.2</v>
      </c>
      <c r="N191" s="74">
        <f>SoilVeg!H191</f>
        <v>0.245</v>
      </c>
      <c r="O191" s="74">
        <f>VLOOKUP(A191,Soil!$B$2:$S$14,18,FALSE)</f>
        <v>0.3</v>
      </c>
    </row>
    <row r="192" spans="1:15">
      <c r="A192" s="84" t="str">
        <f>SoilVeg!B192</f>
        <v>SAL</v>
      </c>
      <c r="B192" s="84" t="str">
        <f>SoilVeg!D192</f>
        <v>ETK</v>
      </c>
      <c r="C192" s="84" t="str">
        <f>SoilVeg!A192</f>
        <v>SALETK</v>
      </c>
      <c r="D192" s="74">
        <f>IF(VLOOKUP(SoilVeg!C192,LU!$A$2:$O$27,15,FALSE)=0,VLOOKUP(A192,Soil!$B$2:$R$14,8,FALSE),0.000000000001)</f>
        <v>6.0882038194444433E-6</v>
      </c>
      <c r="E192" s="74">
        <f>IF(VLOOKUP(SoilVeg!C192,LU!$A$2:$O$27,15,FALSE)=0,VLOOKUP(A192,Soil!$B$2:$R$14,10,FALSE),0.000000000001)</f>
        <v>2.3578728874575314E-4</v>
      </c>
      <c r="F192" s="74">
        <f>VLOOKUP(A192,Soil!$B$2:$P$17,14,FALSE)</f>
        <v>1.4E-2</v>
      </c>
      <c r="G192" s="74">
        <f>VLOOKUP(B192,LU!$B$1:$N$51,6,FALSE)</f>
        <v>1.4</v>
      </c>
      <c r="H192" s="74">
        <f>VLOOKUP(B192,LU!$B$1:$N$51,7,FALSE)</f>
        <v>0.65</v>
      </c>
      <c r="I192" s="74">
        <f>VLOOKUP(B192,LU!$B$1:$N$51,8,FALSE)</f>
        <v>8</v>
      </c>
      <c r="J192" s="74">
        <f>VLOOKUP(A192,Soil!$B$2:$P$17,13,FALSE)</f>
        <v>1.7925</v>
      </c>
      <c r="K192" s="74">
        <f>VLOOKUP(B192,LU!$B$1:$N$51,5,FALSE)</f>
        <v>0.35</v>
      </c>
      <c r="L192" s="74">
        <f>VLOOKUP(A192,Soil!$B$2:$P$17,15,FALSE)</f>
        <v>0.4622</v>
      </c>
      <c r="M192" s="74">
        <f>SoilVeg!G192</f>
        <v>18.2</v>
      </c>
      <c r="N192" s="74">
        <f>SoilVeg!H192</f>
        <v>0.245</v>
      </c>
      <c r="O192" s="74">
        <f>VLOOKUP(A192,Soil!$B$2:$S$14,18,FALSE)</f>
        <v>0.3</v>
      </c>
    </row>
    <row r="193" spans="1:15">
      <c r="A193" s="84" t="str">
        <f>SoilVeg!B193</f>
        <v>SAL</v>
      </c>
      <c r="B193" s="84" t="str">
        <f>SoilVeg!D193</f>
        <v>ETK1</v>
      </c>
      <c r="C193" s="84" t="str">
        <f>SoilVeg!A193</f>
        <v>SALETK1</v>
      </c>
      <c r="D193" s="74">
        <f>IF(VLOOKUP(SoilVeg!C193,LU!$A$2:$O$27,15,FALSE)=0,VLOOKUP(A193,Soil!$B$2:$R$14,8,FALSE),0.000000000001)</f>
        <v>6.0882038194444433E-6</v>
      </c>
      <c r="E193" s="74">
        <f>IF(VLOOKUP(SoilVeg!C193,LU!$A$2:$O$27,15,FALSE)=0,VLOOKUP(A193,Soil!$B$2:$R$14,10,FALSE),0.000000000001)</f>
        <v>2.3578728874575314E-4</v>
      </c>
      <c r="F193" s="74">
        <f>VLOOKUP(A193,Soil!$B$2:$P$17,14,FALSE)</f>
        <v>1.4E-2</v>
      </c>
      <c r="G193" s="74">
        <f>VLOOKUP(B193,LU!$B$1:$N$51,6,FALSE)</f>
        <v>1</v>
      </c>
      <c r="H193" s="74">
        <f>VLOOKUP(B193,LU!$B$1:$N$51,7,FALSE)</f>
        <v>0.4</v>
      </c>
      <c r="I193" s="74">
        <f>VLOOKUP(B193,LU!$B$1:$N$51,8,FALSE)</f>
        <v>5</v>
      </c>
      <c r="J193" s="74">
        <f>VLOOKUP(A193,Soil!$B$2:$P$17,13,FALSE)</f>
        <v>1.7925</v>
      </c>
      <c r="K193" s="74">
        <f>VLOOKUP(B193,LU!$B$1:$N$51,5,FALSE)</f>
        <v>0.15</v>
      </c>
      <c r="L193" s="74">
        <f>VLOOKUP(A193,Soil!$B$2:$P$17,15,FALSE)</f>
        <v>0.4622</v>
      </c>
      <c r="M193" s="74">
        <f>SoilVeg!G193</f>
        <v>18.2</v>
      </c>
      <c r="N193" s="74">
        <f>SoilVeg!H193</f>
        <v>0.245</v>
      </c>
      <c r="O193" s="74">
        <f>VLOOKUP(A193,Soil!$B$2:$S$14,18,FALSE)</f>
        <v>0.3</v>
      </c>
    </row>
    <row r="194" spans="1:15">
      <c r="A194" s="84" t="str">
        <f>SoilVeg!B194</f>
        <v>SAL</v>
      </c>
      <c r="B194" s="84" t="str">
        <f>SoilVeg!D194</f>
        <v>ETK2</v>
      </c>
      <c r="C194" s="84" t="str">
        <f>SoilVeg!A194</f>
        <v>SALETK2</v>
      </c>
      <c r="D194" s="74">
        <f>IF(VLOOKUP(SoilVeg!C194,LU!$A$2:$O$27,15,FALSE)=0,VLOOKUP(A194,Soil!$B$2:$R$14,8,FALSE),0.000000000001)</f>
        <v>6.0882038194444433E-6</v>
      </c>
      <c r="E194" s="74">
        <f>IF(VLOOKUP(SoilVeg!C194,LU!$A$2:$O$27,15,FALSE)=0,VLOOKUP(A194,Soil!$B$2:$R$14,10,FALSE),0.000000000001)</f>
        <v>2.3578728874575314E-4</v>
      </c>
      <c r="F194" s="74">
        <f>VLOOKUP(A194,Soil!$B$2:$P$17,14,FALSE)</f>
        <v>1.4E-2</v>
      </c>
      <c r="G194" s="74">
        <f>VLOOKUP(B194,LU!$B$1:$N$51,6,FALSE)</f>
        <v>1.1000000000000001</v>
      </c>
      <c r="H194" s="74">
        <f>VLOOKUP(B194,LU!$B$1:$N$51,7,FALSE)</f>
        <v>0.4</v>
      </c>
      <c r="I194" s="74">
        <f>VLOOKUP(B194,LU!$B$1:$N$51,8,FALSE)</f>
        <v>7</v>
      </c>
      <c r="J194" s="74">
        <f>VLOOKUP(A194,Soil!$B$2:$P$17,13,FALSE)</f>
        <v>1.7925</v>
      </c>
      <c r="K194" s="74">
        <f>VLOOKUP(B194,LU!$B$1:$N$51,5,FALSE)</f>
        <v>0.35</v>
      </c>
      <c r="L194" s="74">
        <f>VLOOKUP(A194,Soil!$B$2:$P$17,15,FALSE)</f>
        <v>0.4622</v>
      </c>
      <c r="M194" s="74">
        <f>SoilVeg!G194</f>
        <v>18.2</v>
      </c>
      <c r="N194" s="74">
        <f>SoilVeg!H194</f>
        <v>0.245</v>
      </c>
      <c r="O194" s="74">
        <f>VLOOKUP(A194,Soil!$B$2:$S$14,18,FALSE)</f>
        <v>0.3</v>
      </c>
    </row>
    <row r="195" spans="1:15">
      <c r="A195" s="84" t="str">
        <f>SoilVeg!B195</f>
        <v>SAL</v>
      </c>
      <c r="B195" s="84" t="str">
        <f>SoilVeg!D195</f>
        <v>ETK3</v>
      </c>
      <c r="C195" s="84" t="str">
        <f>SoilVeg!A195</f>
        <v>SALETK3</v>
      </c>
      <c r="D195" s="74">
        <f>IF(VLOOKUP(SoilVeg!C195,LU!$A$2:$O$27,15,FALSE)=0,VLOOKUP(A195,Soil!$B$2:$R$14,8,FALSE),0.000000000001)</f>
        <v>6.0882038194444433E-6</v>
      </c>
      <c r="E195" s="74">
        <f>IF(VLOOKUP(SoilVeg!C195,LU!$A$2:$O$27,15,FALSE)=0,VLOOKUP(A195,Soil!$B$2:$R$14,10,FALSE),0.000000000001)</f>
        <v>2.3578728874575314E-4</v>
      </c>
      <c r="F195" s="74">
        <f>VLOOKUP(A195,Soil!$B$2:$P$17,14,FALSE)</f>
        <v>1.4E-2</v>
      </c>
      <c r="G195" s="74">
        <f>VLOOKUP(B195,LU!$B$1:$N$51,6,FALSE)</f>
        <v>1.35454545455</v>
      </c>
      <c r="H195" s="74">
        <f>VLOOKUP(B195,LU!$B$1:$N$51,7,FALSE)</f>
        <v>0.62272727272999995</v>
      </c>
      <c r="I195" s="74">
        <f>VLOOKUP(B195,LU!$B$1:$N$51,8,FALSE)</f>
        <v>10</v>
      </c>
      <c r="J195" s="74">
        <f>VLOOKUP(A195,Soil!$B$2:$P$17,13,FALSE)</f>
        <v>1.7925</v>
      </c>
      <c r="K195" s="74">
        <f>VLOOKUP(B195,LU!$B$1:$N$51,5,FALSE)</f>
        <v>0.4</v>
      </c>
      <c r="L195" s="74">
        <f>VLOOKUP(A195,Soil!$B$2:$P$17,15,FALSE)</f>
        <v>0.4622</v>
      </c>
      <c r="M195" s="74">
        <f>SoilVeg!G195</f>
        <v>18.2</v>
      </c>
      <c r="N195" s="74">
        <f>SoilVeg!H195</f>
        <v>0.245</v>
      </c>
      <c r="O195" s="74">
        <f>VLOOKUP(A195,Soil!$B$2:$S$14,18,FALSE)</f>
        <v>0.3</v>
      </c>
    </row>
    <row r="196" spans="1:15">
      <c r="A196" s="84" t="str">
        <f>SoilVeg!B196</f>
        <v>SAL</v>
      </c>
      <c r="B196" s="84" t="str">
        <f>SoilVeg!D196</f>
        <v>VT</v>
      </c>
      <c r="C196" s="84" t="str">
        <f>SoilVeg!A196</f>
        <v>SALVT</v>
      </c>
      <c r="D196" s="74">
        <f>IF(VLOOKUP(SoilVeg!C196,LU!$A$2:$O$27,15,FALSE)=0,VLOOKUP(A196,Soil!$B$2:$R$14,8,FALSE),0.000000000001)</f>
        <v>9.9999999999999998E-13</v>
      </c>
      <c r="E196" s="74">
        <f>IF(VLOOKUP(SoilVeg!C196,LU!$A$2:$O$27,15,FALSE)=0,VLOOKUP(A196,Soil!$B$2:$R$14,10,FALSE),0.000000000001)</f>
        <v>9.9999999999999998E-13</v>
      </c>
      <c r="F196" s="74">
        <f>VLOOKUP(A196,Soil!$B$2:$P$17,14,FALSE)</f>
        <v>1.4E-2</v>
      </c>
      <c r="G196" s="74">
        <f>VLOOKUP(B196,LU!$B$1:$N$51,6,FALSE)</f>
        <v>0</v>
      </c>
      <c r="H196" s="74">
        <f>VLOOKUP(B196,LU!$B$1:$N$51,7,FALSE)</f>
        <v>0</v>
      </c>
      <c r="I196" s="74">
        <f>VLOOKUP(B196,LU!$B$1:$N$51,8,FALSE)</f>
        <v>0</v>
      </c>
      <c r="J196" s="74">
        <f>VLOOKUP(A196,Soil!$B$2:$P$17,13,FALSE)</f>
        <v>1.7925</v>
      </c>
      <c r="K196" s="74">
        <f>VLOOKUP(B196,LU!$B$1:$N$51,5,FALSE)</f>
        <v>0.03</v>
      </c>
      <c r="L196" s="74">
        <f>VLOOKUP(A196,Soil!$B$2:$P$17,15,FALSE)</f>
        <v>0.4622</v>
      </c>
      <c r="M196" s="74">
        <f>SoilVeg!G196</f>
        <v>100</v>
      </c>
      <c r="N196" s="74">
        <f>SoilVeg!H196</f>
        <v>1</v>
      </c>
      <c r="O196" s="74">
        <f>VLOOKUP(A196,Soil!$B$2:$S$14,18,FALSE)</f>
        <v>0.3</v>
      </c>
    </row>
    <row r="197" spans="1:15">
      <c r="A197" s="84" t="str">
        <f>SoilVeg!B197</f>
        <v>SAL</v>
      </c>
      <c r="B197" s="84" t="str">
        <f>SoilVeg!D197</f>
        <v>VP</v>
      </c>
      <c r="C197" s="84" t="str">
        <f>SoilVeg!A197</f>
        <v>SALVP</v>
      </c>
      <c r="D197" s="74">
        <f>IF(VLOOKUP(SoilVeg!C197,LU!$A$2:$O$27,15,FALSE)=0,VLOOKUP(A197,Soil!$B$2:$R$14,8,FALSE),0.000000000001)</f>
        <v>9.9999999999999998E-13</v>
      </c>
      <c r="E197" s="74">
        <f>IF(VLOOKUP(SoilVeg!C197,LU!$A$2:$O$27,15,FALSE)=0,VLOOKUP(A197,Soil!$B$2:$R$14,10,FALSE),0.000000000001)</f>
        <v>9.9999999999999998E-13</v>
      </c>
      <c r="F197" s="74">
        <f>VLOOKUP(A197,Soil!$B$2:$P$17,14,FALSE)</f>
        <v>1.4E-2</v>
      </c>
      <c r="G197" s="74">
        <f>VLOOKUP(B197,LU!$B$1:$N$51,6,FALSE)</f>
        <v>0</v>
      </c>
      <c r="H197" s="74">
        <f>VLOOKUP(B197,LU!$B$1:$N$51,7,FALSE)</f>
        <v>0</v>
      </c>
      <c r="I197" s="74">
        <f>VLOOKUP(B197,LU!$B$1:$N$51,8,FALSE)</f>
        <v>0</v>
      </c>
      <c r="J197" s="74">
        <f>VLOOKUP(A197,Soil!$B$2:$P$17,13,FALSE)</f>
        <v>1.7925</v>
      </c>
      <c r="K197" s="74">
        <f>VLOOKUP(B197,LU!$B$1:$N$51,5,FALSE)</f>
        <v>0.01</v>
      </c>
      <c r="L197" s="74">
        <f>VLOOKUP(A197,Soil!$B$2:$P$17,15,FALSE)</f>
        <v>0.4622</v>
      </c>
      <c r="M197" s="74">
        <f>SoilVeg!G197</f>
        <v>100</v>
      </c>
      <c r="N197" s="74">
        <f>SoilVeg!H197</f>
        <v>1</v>
      </c>
      <c r="O197" s="74">
        <f>VLOOKUP(A197,Soil!$B$2:$S$14,18,FALSE)</f>
        <v>0.3</v>
      </c>
    </row>
    <row r="198" spans="1:15">
      <c r="A198" s="84" t="str">
        <f>SoilVeg!B198</f>
        <v>SAL</v>
      </c>
      <c r="B198" s="84" t="str">
        <f>SoilVeg!D198</f>
        <v>TPT</v>
      </c>
      <c r="C198" s="84" t="str">
        <f>SoilVeg!A198</f>
        <v>SALTPT</v>
      </c>
      <c r="D198" s="74">
        <f>IF(VLOOKUP(SoilVeg!C198,LU!$A$2:$O$27,15,FALSE)=0,VLOOKUP(A198,Soil!$B$2:$R$14,8,FALSE),0.000000000001)</f>
        <v>6.0882038194444433E-6</v>
      </c>
      <c r="E198" s="74">
        <f>IF(VLOOKUP(SoilVeg!C198,LU!$A$2:$O$27,15,FALSE)=0,VLOOKUP(A198,Soil!$B$2:$R$14,10,FALSE),0.000000000001)</f>
        <v>2.3578728874575314E-4</v>
      </c>
      <c r="F198" s="74">
        <f>VLOOKUP(A198,Soil!$B$2:$P$17,14,FALSE)</f>
        <v>1.4E-2</v>
      </c>
      <c r="G198" s="74">
        <f>VLOOKUP(B198,LU!$B$1:$N$51,6,FALSE)</f>
        <v>1.1000000000000001</v>
      </c>
      <c r="H198" s="74">
        <f>VLOOKUP(B198,LU!$B$1:$N$51,7,FALSE)</f>
        <v>0.4</v>
      </c>
      <c r="I198" s="74">
        <f>VLOOKUP(B198,LU!$B$1:$N$51,8,FALSE)</f>
        <v>7</v>
      </c>
      <c r="J198" s="74">
        <f>VLOOKUP(A198,Soil!$B$2:$P$17,13,FALSE)</f>
        <v>1.7925</v>
      </c>
      <c r="K198" s="74">
        <f>VLOOKUP(B198,LU!$B$1:$N$51,5,FALSE)</f>
        <v>0.27500000000000002</v>
      </c>
      <c r="L198" s="74">
        <f>VLOOKUP(A198,Soil!$B$2:$P$17,15,FALSE)</f>
        <v>0.4622</v>
      </c>
      <c r="M198" s="74">
        <f>SoilVeg!G198</f>
        <v>18.2</v>
      </c>
      <c r="N198" s="74">
        <f>SoilVeg!H198</f>
        <v>0.245</v>
      </c>
      <c r="O198" s="74">
        <f>VLOOKUP(A198,Soil!$B$2:$S$14,18,FALSE)</f>
        <v>0.3</v>
      </c>
    </row>
    <row r="199" spans="1:15">
      <c r="A199" s="84" t="str">
        <f>SoilVeg!B199</f>
        <v>SAL</v>
      </c>
      <c r="B199" s="84" t="str">
        <f>SoilVeg!D199</f>
        <v>VPT</v>
      </c>
      <c r="C199" s="84" t="str">
        <f>SoilVeg!A199</f>
        <v>SALVPT</v>
      </c>
      <c r="D199" s="74">
        <f>IF(VLOOKUP(SoilVeg!C199,LU!$A$2:$O$27,15,FALSE)=0,VLOOKUP(A199,Soil!$B$2:$R$14,8,FALSE),0.000000000001)</f>
        <v>9.9999999999999998E-13</v>
      </c>
      <c r="E199" s="74">
        <f>IF(VLOOKUP(SoilVeg!C199,LU!$A$2:$O$27,15,FALSE)=0,VLOOKUP(A199,Soil!$B$2:$R$14,10,FALSE),0.000000000001)</f>
        <v>9.9999999999999998E-13</v>
      </c>
      <c r="F199" s="74">
        <f>VLOOKUP(A199,Soil!$B$2:$P$17,14,FALSE)</f>
        <v>1.4E-2</v>
      </c>
      <c r="G199" s="74">
        <f>VLOOKUP(B199,LU!$B$1:$N$51,6,FALSE)</f>
        <v>0</v>
      </c>
      <c r="H199" s="74">
        <f>VLOOKUP(B199,LU!$B$1:$N$51,7,FALSE)</f>
        <v>0</v>
      </c>
      <c r="I199" s="74">
        <f>VLOOKUP(B199,LU!$B$1:$N$51,8,FALSE)</f>
        <v>150</v>
      </c>
      <c r="J199" s="74">
        <f>VLOOKUP(A199,Soil!$B$2:$P$17,13,FALSE)</f>
        <v>1.7925</v>
      </c>
      <c r="K199" s="74">
        <f>VLOOKUP(B199,LU!$B$1:$N$51,5,FALSE)</f>
        <v>0.01</v>
      </c>
      <c r="L199" s="74">
        <f>VLOOKUP(A199,Soil!$B$2:$P$17,15,FALSE)</f>
        <v>0.4622</v>
      </c>
      <c r="M199" s="74">
        <f>SoilVeg!G199</f>
        <v>100</v>
      </c>
      <c r="N199" s="74">
        <f>SoilVeg!H199</f>
        <v>1</v>
      </c>
      <c r="O199" s="74">
        <f>VLOOKUP(A199,Soil!$B$2:$S$14,18,FALSE)</f>
        <v>0.3</v>
      </c>
    </row>
    <row r="200" spans="1:15">
      <c r="A200" s="84" t="str">
        <f>SoilVeg!B200</f>
        <v>SAL</v>
      </c>
      <c r="B200" s="84" t="str">
        <f>SoilVeg!D200</f>
        <v>MOK</v>
      </c>
      <c r="C200" s="84" t="str">
        <f>SoilVeg!A200</f>
        <v>SALMOK</v>
      </c>
      <c r="D200" s="74">
        <f>IF(VLOOKUP(SoilVeg!C200,LU!$A$2:$O$27,15,FALSE)=0,VLOOKUP(A200,Soil!$B$2:$R$14,8,FALSE),0.000000000001)</f>
        <v>6.0882038194444433E-6</v>
      </c>
      <c r="E200" s="74">
        <f>IF(VLOOKUP(SoilVeg!C200,LU!$A$2:$O$27,15,FALSE)=0,VLOOKUP(A200,Soil!$B$2:$R$14,10,FALSE),0.000000000001)</f>
        <v>2.3578728874575314E-4</v>
      </c>
      <c r="F200" s="74">
        <f>VLOOKUP(A200,Soil!$B$2:$P$17,14,FALSE)</f>
        <v>1.4E-2</v>
      </c>
      <c r="G200" s="74">
        <f>VLOOKUP(B200,LU!$B$1:$N$51,6,FALSE)</f>
        <v>1.35454545455</v>
      </c>
      <c r="H200" s="74">
        <f>VLOOKUP(B200,LU!$B$1:$N$51,7,FALSE)</f>
        <v>0.62272727272999995</v>
      </c>
      <c r="I200" s="74">
        <f>VLOOKUP(B200,LU!$B$1:$N$51,8,FALSE)</f>
        <v>10</v>
      </c>
      <c r="J200" s="74">
        <f>VLOOKUP(A200,Soil!$B$2:$P$17,13,FALSE)</f>
        <v>1.7925</v>
      </c>
      <c r="K200" s="74">
        <f>VLOOKUP(B200,LU!$B$1:$N$51,5,FALSE)</f>
        <v>0.4</v>
      </c>
      <c r="L200" s="74">
        <f>VLOOKUP(A200,Soil!$B$2:$P$17,15,FALSE)</f>
        <v>0.4622</v>
      </c>
      <c r="M200" s="74">
        <f>SoilVeg!G200</f>
        <v>18.2</v>
      </c>
      <c r="N200" s="74">
        <f>SoilVeg!H200</f>
        <v>0.245</v>
      </c>
      <c r="O200" s="74">
        <f>VLOOKUP(A200,Soil!$B$2:$S$14,18,FALSE)</f>
        <v>0.3</v>
      </c>
    </row>
    <row r="201" spans="1:15">
      <c r="A201" s="84" t="str">
        <f>SoilVeg!B201</f>
        <v>SAL</v>
      </c>
      <c r="B201" s="84" t="str">
        <f>SoilVeg!D201</f>
        <v>RET</v>
      </c>
      <c r="C201" s="84" t="str">
        <f>SoilVeg!A201</f>
        <v>SALRET</v>
      </c>
      <c r="D201" s="74">
        <f>IF(VLOOKUP(SoilVeg!C201,LU!$A$2:$O$27,15,FALSE)=0,VLOOKUP(A201,Soil!$B$2:$R$14,8,FALSE),0.000000000001)</f>
        <v>6.0882038194444433E-6</v>
      </c>
      <c r="E201" s="74">
        <f>IF(VLOOKUP(SoilVeg!C201,LU!$A$2:$O$27,15,FALSE)=0,VLOOKUP(A201,Soil!$B$2:$R$14,10,FALSE),0.000000000001)</f>
        <v>2.3578728874575314E-4</v>
      </c>
      <c r="F201" s="74">
        <f>VLOOKUP(A201,Soil!$B$2:$P$17,14,FALSE)</f>
        <v>1.4E-2</v>
      </c>
      <c r="G201" s="74">
        <f>VLOOKUP(B201,LU!$B$1:$N$51,6,FALSE)</f>
        <v>1.1000000000000001</v>
      </c>
      <c r="H201" s="74">
        <f>VLOOKUP(B201,LU!$B$1:$N$51,7,FALSE)</f>
        <v>0.4</v>
      </c>
      <c r="I201" s="74">
        <f>VLOOKUP(B201,LU!$B$1:$N$51,8,FALSE)</f>
        <v>150</v>
      </c>
      <c r="J201" s="74">
        <f>VLOOKUP(A201,Soil!$B$2:$P$17,13,FALSE)</f>
        <v>1.7925</v>
      </c>
      <c r="K201" s="74">
        <f>VLOOKUP(B201,LU!$B$1:$N$51,5,FALSE)</f>
        <v>0.27500000000000002</v>
      </c>
      <c r="L201" s="74">
        <f>VLOOKUP(A201,Soil!$B$2:$P$17,15,FALSE)</f>
        <v>0.4622</v>
      </c>
      <c r="M201" s="74">
        <f>SoilVeg!G201</f>
        <v>18.2</v>
      </c>
      <c r="N201" s="74">
        <f>SoilVeg!H201</f>
        <v>0.245</v>
      </c>
      <c r="O201" s="74">
        <f>VLOOKUP(A201,Soil!$B$2:$S$14,18,FALSE)</f>
        <v>0.3</v>
      </c>
    </row>
    <row r="202" spans="1:15">
      <c r="A202" s="84" t="str">
        <f>SoilVeg!B202</f>
        <v>SI</v>
      </c>
      <c r="B202" s="84" t="str">
        <f>SoilVeg!D202</f>
        <v>OP</v>
      </c>
      <c r="C202" s="84" t="str">
        <f>SoilVeg!A202</f>
        <v>SIOP</v>
      </c>
      <c r="D202" s="74">
        <f>IF(VLOOKUP(SoilVeg!C202,LU!$A$2:$O$27,15,FALSE)=0,VLOOKUP(A202,Soil!$B$2:$R$14,8,FALSE),0.000000000001)</f>
        <v>0</v>
      </c>
      <c r="E202" s="74">
        <f>IF(VLOOKUP(SoilVeg!C202,LU!$A$2:$O$27,15,FALSE)=0,VLOOKUP(A202,Soil!$B$2:$R$14,10,FALSE),0.000000000001)</f>
        <v>0</v>
      </c>
      <c r="F202" s="74">
        <f>VLOOKUP(A202,Soil!$B$2:$P$17,14,FALSE)</f>
        <v>1.2E-2</v>
      </c>
      <c r="G202" s="74">
        <f>VLOOKUP(B202,LU!$B$1:$N$51,6,FALSE)</f>
        <v>0.16</v>
      </c>
      <c r="H202" s="74">
        <f>VLOOKUP(B202,LU!$B$1:$N$51,7,FALSE)</f>
        <v>0.13</v>
      </c>
      <c r="I202" s="74">
        <f>VLOOKUP(B202,LU!$B$1:$N$51,8,FALSE)</f>
        <v>5</v>
      </c>
      <c r="J202" s="74">
        <f>VLOOKUP(A202,Soil!$B$2:$P$17,13,FALSE)</f>
        <v>0</v>
      </c>
      <c r="K202" s="74">
        <f>VLOOKUP(B202,LU!$B$1:$N$51,5,FALSE)</f>
        <v>7.4999999999999997E-2</v>
      </c>
      <c r="L202" s="74">
        <f>VLOOKUP(A202,Soil!$B$2:$P$17,15,FALSE)</f>
        <v>0</v>
      </c>
      <c r="M202" s="74">
        <f>SoilVeg!G202</f>
        <v>0</v>
      </c>
      <c r="N202" s="74">
        <f>SoilVeg!H202</f>
        <v>0</v>
      </c>
      <c r="O202" s="74">
        <f>VLOOKUP(A202,Soil!$B$2:$S$14,18,FALSE)</f>
        <v>0</v>
      </c>
    </row>
    <row r="203" spans="1:15">
      <c r="A203" s="84" t="str">
        <f>SoilVeg!B203</f>
        <v>SI</v>
      </c>
      <c r="B203" s="84" t="str">
        <f>SoilVeg!D203</f>
        <v>OPTP</v>
      </c>
      <c r="C203" s="84" t="str">
        <f>SoilVeg!A203</f>
        <v>SIOPTP</v>
      </c>
      <c r="D203" s="74">
        <f>IF(VLOOKUP(SoilVeg!C203,LU!$A$2:$O$27,15,FALSE)=0,VLOOKUP(A203,Soil!$B$2:$R$14,8,FALSE),0.000000000001)</f>
        <v>0</v>
      </c>
      <c r="E203" s="74">
        <f>IF(VLOOKUP(SoilVeg!C203,LU!$A$2:$O$27,15,FALSE)=0,VLOOKUP(A203,Soil!$B$2:$R$14,10,FALSE),0.000000000001)</f>
        <v>0</v>
      </c>
      <c r="F203" s="74">
        <f>VLOOKUP(A203,Soil!$B$2:$P$17,14,FALSE)</f>
        <v>1.2E-2</v>
      </c>
      <c r="G203" s="74">
        <f>VLOOKUP(B203,LU!$B$1:$N$51,6,FALSE)</f>
        <v>1.1000000000000001</v>
      </c>
      <c r="H203" s="74">
        <f>VLOOKUP(B203,LU!$B$1:$N$51,7,FALSE)</f>
        <v>0.4</v>
      </c>
      <c r="I203" s="74">
        <f>VLOOKUP(B203,LU!$B$1:$N$51,8,FALSE)</f>
        <v>7</v>
      </c>
      <c r="J203" s="74">
        <f>VLOOKUP(A203,Soil!$B$2:$P$17,13,FALSE)</f>
        <v>0</v>
      </c>
      <c r="K203" s="74">
        <f>VLOOKUP(B203,LU!$B$1:$N$51,5,FALSE)</f>
        <v>0.27500000000000002</v>
      </c>
      <c r="L203" s="74">
        <f>VLOOKUP(A203,Soil!$B$2:$P$17,15,FALSE)</f>
        <v>0</v>
      </c>
      <c r="M203" s="74">
        <f>SoilVeg!G203</f>
        <v>0</v>
      </c>
      <c r="N203" s="74">
        <f>SoilVeg!H203</f>
        <v>0</v>
      </c>
      <c r="O203" s="74">
        <f>VLOOKUP(A203,Soil!$B$2:$S$14,18,FALSE)</f>
        <v>0</v>
      </c>
    </row>
    <row r="204" spans="1:15">
      <c r="A204" s="84" t="str">
        <f>SoilVeg!B204</f>
        <v>SI</v>
      </c>
      <c r="B204" s="84" t="str">
        <f>SoilVeg!D204</f>
        <v>OPSR</v>
      </c>
      <c r="C204" s="84" t="str">
        <f>SoilVeg!A204</f>
        <v>SIOPSR</v>
      </c>
      <c r="D204" s="74">
        <f>IF(VLOOKUP(SoilVeg!C204,LU!$A$2:$O$27,15,FALSE)=0,VLOOKUP(A204,Soil!$B$2:$R$14,8,FALSE),0.000000000001)</f>
        <v>0</v>
      </c>
      <c r="E204" s="74">
        <f>IF(VLOOKUP(SoilVeg!C204,LU!$A$2:$O$27,15,FALSE)=0,VLOOKUP(A204,Soil!$B$2:$R$14,10,FALSE),0.000000000001)</f>
        <v>0</v>
      </c>
      <c r="F204" s="74">
        <f>VLOOKUP(A204,Soil!$B$2:$P$17,14,FALSE)</f>
        <v>1.2E-2</v>
      </c>
      <c r="G204" s="74">
        <f>VLOOKUP(B204,LU!$B$1:$N$51,6,FALSE)</f>
        <v>0.26</v>
      </c>
      <c r="H204" s="74">
        <f>VLOOKUP(B204,LU!$B$1:$N$51,7,FALSE)</f>
        <v>0.25</v>
      </c>
      <c r="I204" s="74">
        <f>VLOOKUP(B204,LU!$B$1:$N$51,8,FALSE)</f>
        <v>4</v>
      </c>
      <c r="J204" s="74">
        <f>VLOOKUP(A204,Soil!$B$2:$P$17,13,FALSE)</f>
        <v>0</v>
      </c>
      <c r="K204" s="74">
        <f>VLOOKUP(B204,LU!$B$1:$N$51,5,FALSE)</f>
        <v>0.06</v>
      </c>
      <c r="L204" s="74">
        <f>VLOOKUP(A204,Soil!$B$2:$P$17,15,FALSE)</f>
        <v>0</v>
      </c>
      <c r="M204" s="74">
        <f>SoilVeg!G204</f>
        <v>0</v>
      </c>
      <c r="N204" s="74">
        <f>SoilVeg!H204</f>
        <v>0</v>
      </c>
      <c r="O204" s="74">
        <f>VLOOKUP(A204,Soil!$B$2:$S$14,18,FALSE)</f>
        <v>0</v>
      </c>
    </row>
    <row r="205" spans="1:15">
      <c r="A205" s="84" t="str">
        <f>SoilVeg!B205</f>
        <v>SI</v>
      </c>
      <c r="B205" s="84" t="str">
        <f>SoilVeg!D205</f>
        <v>OPUR</v>
      </c>
      <c r="C205" s="84" t="str">
        <f>SoilVeg!A205</f>
        <v>SIOPUR</v>
      </c>
      <c r="D205" s="74">
        <f>IF(VLOOKUP(SoilVeg!C205,LU!$A$2:$O$27,15,FALSE)=0,VLOOKUP(A205,Soil!$B$2:$R$14,8,FALSE),0.000000000001)</f>
        <v>0</v>
      </c>
      <c r="E205" s="74">
        <f>IF(VLOOKUP(SoilVeg!C205,LU!$A$2:$O$27,15,FALSE)=0,VLOOKUP(A205,Soil!$B$2:$R$14,10,FALSE),0.000000000001)</f>
        <v>0</v>
      </c>
      <c r="F205" s="74">
        <f>VLOOKUP(A205,Soil!$B$2:$P$17,14,FALSE)</f>
        <v>1.2E-2</v>
      </c>
      <c r="G205" s="74">
        <f>VLOOKUP(B205,LU!$B$1:$N$51,6,FALSE)</f>
        <v>0.4</v>
      </c>
      <c r="H205" s="74">
        <f>VLOOKUP(B205,LU!$B$1:$N$51,7,FALSE)</f>
        <v>0.3</v>
      </c>
      <c r="I205" s="74">
        <f>VLOOKUP(B205,LU!$B$1:$N$51,8,FALSE)</f>
        <v>6</v>
      </c>
      <c r="J205" s="74">
        <f>VLOOKUP(A205,Soil!$B$2:$P$17,13,FALSE)</f>
        <v>0</v>
      </c>
      <c r="K205" s="74">
        <f>VLOOKUP(B205,LU!$B$1:$N$51,5,FALSE)</f>
        <v>0.1</v>
      </c>
      <c r="L205" s="74">
        <f>VLOOKUP(A205,Soil!$B$2:$P$17,15,FALSE)</f>
        <v>0</v>
      </c>
      <c r="M205" s="74">
        <f>SoilVeg!G205</f>
        <v>0</v>
      </c>
      <c r="N205" s="74">
        <f>SoilVeg!H205</f>
        <v>0</v>
      </c>
      <c r="O205" s="74">
        <f>VLOOKUP(A205,Soil!$B$2:$S$14,18,FALSE)</f>
        <v>0</v>
      </c>
    </row>
    <row r="206" spans="1:15">
      <c r="A206" s="84" t="str">
        <f>SoilVeg!B206</f>
        <v>SI</v>
      </c>
      <c r="B206" s="84" t="str">
        <f>SoilVeg!D206</f>
        <v>OPU</v>
      </c>
      <c r="C206" s="84" t="str">
        <f>SoilVeg!A206</f>
        <v>SIOPU</v>
      </c>
      <c r="D206" s="74">
        <f>IF(VLOOKUP(SoilVeg!C206,LU!$A$2:$O$27,15,FALSE)=0,VLOOKUP(A206,Soil!$B$2:$R$14,8,FALSE),0.000000000001)</f>
        <v>0</v>
      </c>
      <c r="E206" s="74">
        <f>IF(VLOOKUP(SoilVeg!C206,LU!$A$2:$O$27,15,FALSE)=0,VLOOKUP(A206,Soil!$B$2:$R$14,10,FALSE),0.000000000001)</f>
        <v>0</v>
      </c>
      <c r="F206" s="74">
        <f>VLOOKUP(A206,Soil!$B$2:$P$17,14,FALSE)</f>
        <v>1.2E-2</v>
      </c>
      <c r="G206" s="74">
        <f>VLOOKUP(B206,LU!$B$1:$N$51,6,FALSE)</f>
        <v>0</v>
      </c>
      <c r="H206" s="74">
        <f>VLOOKUP(B206,LU!$B$1:$N$51,7,FALSE)</f>
        <v>0</v>
      </c>
      <c r="I206" s="74">
        <f>VLOOKUP(B206,LU!$B$1:$N$51,8,FALSE)</f>
        <v>3.5</v>
      </c>
      <c r="J206" s="74">
        <f>VLOOKUP(A206,Soil!$B$2:$P$17,13,FALSE)</f>
        <v>0</v>
      </c>
      <c r="K206" s="74">
        <f>VLOOKUP(B206,LU!$B$1:$N$51,5,FALSE)</f>
        <v>0.03</v>
      </c>
      <c r="L206" s="74">
        <f>VLOOKUP(A206,Soil!$B$2:$P$17,15,FALSE)</f>
        <v>0</v>
      </c>
      <c r="M206" s="74">
        <f>SoilVeg!G206</f>
        <v>0</v>
      </c>
      <c r="N206" s="74">
        <f>SoilVeg!H206</f>
        <v>0</v>
      </c>
      <c r="O206" s="74">
        <f>VLOOKUP(A206,Soil!$B$2:$S$14,18,FALSE)</f>
        <v>0</v>
      </c>
    </row>
    <row r="207" spans="1:15">
      <c r="A207" s="84" t="str">
        <f>SoilVeg!B207</f>
        <v>SI</v>
      </c>
      <c r="B207" s="84" t="str">
        <f>SoilVeg!D207</f>
        <v>TP</v>
      </c>
      <c r="C207" s="84" t="str">
        <f>SoilVeg!A207</f>
        <v>SITP</v>
      </c>
      <c r="D207" s="74">
        <f>IF(VLOOKUP(SoilVeg!C207,LU!$A$2:$O$27,15,FALSE)=0,VLOOKUP(A207,Soil!$B$2:$R$14,8,FALSE),0.000000000001)</f>
        <v>0</v>
      </c>
      <c r="E207" s="74">
        <f>IF(VLOOKUP(SoilVeg!C207,LU!$A$2:$O$27,15,FALSE)=0,VLOOKUP(A207,Soil!$B$2:$R$14,10,FALSE),0.000000000001)</f>
        <v>0</v>
      </c>
      <c r="F207" s="74">
        <f>VLOOKUP(A207,Soil!$B$2:$P$17,14,FALSE)</f>
        <v>1.2E-2</v>
      </c>
      <c r="G207" s="74">
        <f>VLOOKUP(B207,LU!$B$1:$N$51,6,FALSE)</f>
        <v>1.1000000000000001</v>
      </c>
      <c r="H207" s="74">
        <f>VLOOKUP(B207,LU!$B$1:$N$51,7,FALSE)</f>
        <v>0.4</v>
      </c>
      <c r="I207" s="74">
        <f>VLOOKUP(B207,LU!$B$1:$N$51,8,FALSE)</f>
        <v>7</v>
      </c>
      <c r="J207" s="74">
        <f>VLOOKUP(A207,Soil!$B$2:$P$17,13,FALSE)</f>
        <v>0</v>
      </c>
      <c r="K207" s="74">
        <f>VLOOKUP(B207,LU!$B$1:$N$51,5,FALSE)</f>
        <v>0.27500000000000002</v>
      </c>
      <c r="L207" s="74">
        <f>VLOOKUP(A207,Soil!$B$2:$P$17,15,FALSE)</f>
        <v>0</v>
      </c>
      <c r="M207" s="74">
        <f>SoilVeg!G207</f>
        <v>0</v>
      </c>
      <c r="N207" s="74">
        <f>SoilVeg!H207</f>
        <v>0</v>
      </c>
      <c r="O207" s="74">
        <f>VLOOKUP(A207,Soil!$B$2:$S$14,18,FALSE)</f>
        <v>0</v>
      </c>
    </row>
    <row r="208" spans="1:15">
      <c r="A208" s="84" t="str">
        <f>SoilVeg!B208</f>
        <v>SI</v>
      </c>
      <c r="B208" s="84" t="str">
        <f>SoilVeg!D208</f>
        <v>LP</v>
      </c>
      <c r="C208" s="84" t="str">
        <f>SoilVeg!A208</f>
        <v>SILP</v>
      </c>
      <c r="D208" s="74">
        <f>IF(VLOOKUP(SoilVeg!C208,LU!$A$2:$O$27,15,FALSE)=0,VLOOKUP(A208,Soil!$B$2:$R$14,8,FALSE),0.000000000001)</f>
        <v>0</v>
      </c>
      <c r="E208" s="74">
        <f>IF(VLOOKUP(SoilVeg!C208,LU!$A$2:$O$27,15,FALSE)=0,VLOOKUP(A208,Soil!$B$2:$R$14,10,FALSE),0.000000000001)</f>
        <v>0</v>
      </c>
      <c r="F208" s="74">
        <f>VLOOKUP(A208,Soil!$B$2:$P$17,14,FALSE)</f>
        <v>1.2E-2</v>
      </c>
      <c r="G208" s="74">
        <f>VLOOKUP(B208,LU!$B$1:$N$51,6,FALSE)</f>
        <v>3</v>
      </c>
      <c r="H208" s="74">
        <f>VLOOKUP(B208,LU!$B$1:$N$51,7,FALSE)</f>
        <v>0.62272727272999995</v>
      </c>
      <c r="I208" s="74">
        <f>VLOOKUP(B208,LU!$B$1:$N$51,8,FALSE)</f>
        <v>9.4545454545500007</v>
      </c>
      <c r="J208" s="74">
        <f>VLOOKUP(A208,Soil!$B$2:$P$17,13,FALSE)</f>
        <v>0</v>
      </c>
      <c r="K208" s="74">
        <f>VLOOKUP(B208,LU!$B$1:$N$51,5,FALSE)</f>
        <v>0.4</v>
      </c>
      <c r="L208" s="74">
        <f>VLOOKUP(A208,Soil!$B$2:$P$17,15,FALSE)</f>
        <v>0</v>
      </c>
      <c r="M208" s="74">
        <f>SoilVeg!G208</f>
        <v>0</v>
      </c>
      <c r="N208" s="74">
        <f>SoilVeg!H208</f>
        <v>0</v>
      </c>
      <c r="O208" s="74">
        <f>VLOOKUP(A208,Soil!$B$2:$S$14,18,FALSE)</f>
        <v>0</v>
      </c>
    </row>
    <row r="209" spans="1:15">
      <c r="A209" s="84" t="str">
        <f>SoilVeg!B209</f>
        <v>SI</v>
      </c>
      <c r="B209" s="84" t="str">
        <f>SoilVeg!D209</f>
        <v>LPL</v>
      </c>
      <c r="C209" s="84" t="str">
        <f>SoilVeg!A209</f>
        <v>SILPL</v>
      </c>
      <c r="D209" s="74">
        <f>IF(VLOOKUP(SoilVeg!C209,LU!$A$2:$O$27,15,FALSE)=0,VLOOKUP(A209,Soil!$B$2:$R$14,8,FALSE),0.000000000001)</f>
        <v>0</v>
      </c>
      <c r="E209" s="74">
        <f>IF(VLOOKUP(SoilVeg!C209,LU!$A$2:$O$27,15,FALSE)=0,VLOOKUP(A209,Soil!$B$2:$R$14,10,FALSE),0.000000000001)</f>
        <v>0</v>
      </c>
      <c r="F209" s="74">
        <f>VLOOKUP(A209,Soil!$B$2:$P$17,14,FALSE)</f>
        <v>1.2E-2</v>
      </c>
      <c r="G209" s="74">
        <f>VLOOKUP(B209,LU!$B$1:$N$51,6,FALSE)</f>
        <v>4</v>
      </c>
      <c r="H209" s="74">
        <f>VLOOKUP(B209,LU!$B$1:$N$51,7,FALSE)</f>
        <v>0.62272727272999995</v>
      </c>
      <c r="I209" s="74">
        <f>VLOOKUP(B209,LU!$B$1:$N$51,8,FALSE)</f>
        <v>10.5</v>
      </c>
      <c r="J209" s="74">
        <f>VLOOKUP(A209,Soil!$B$2:$P$17,13,FALSE)</f>
        <v>0</v>
      </c>
      <c r="K209" s="74">
        <f>VLOOKUP(B209,LU!$B$1:$N$51,5,FALSE)</f>
        <v>0.6</v>
      </c>
      <c r="L209" s="74">
        <f>VLOOKUP(A209,Soil!$B$2:$P$17,15,FALSE)</f>
        <v>0</v>
      </c>
      <c r="M209" s="74">
        <f>SoilVeg!G209</f>
        <v>0</v>
      </c>
      <c r="N209" s="74">
        <f>SoilVeg!H209</f>
        <v>0</v>
      </c>
      <c r="O209" s="74">
        <f>VLOOKUP(A209,Soil!$B$2:$S$14,18,FALSE)</f>
        <v>0</v>
      </c>
    </row>
    <row r="210" spans="1:15">
      <c r="A210" s="84" t="str">
        <f>SoilVeg!B210</f>
        <v>SI</v>
      </c>
      <c r="B210" s="84" t="str">
        <f>SoilVeg!D210</f>
        <v>LPJ</v>
      </c>
      <c r="C210" s="84" t="str">
        <f>SoilVeg!A210</f>
        <v>SILPJ</v>
      </c>
      <c r="D210" s="74">
        <f>IF(VLOOKUP(SoilVeg!C210,LU!$A$2:$O$27,15,FALSE)=0,VLOOKUP(A210,Soil!$B$2:$R$14,8,FALSE),0.000000000001)</f>
        <v>0</v>
      </c>
      <c r="E210" s="74">
        <f>IF(VLOOKUP(SoilVeg!C210,LU!$A$2:$O$27,15,FALSE)=0,VLOOKUP(A210,Soil!$B$2:$R$14,10,FALSE),0.000000000001)</f>
        <v>0</v>
      </c>
      <c r="F210" s="74">
        <f>VLOOKUP(A210,Soil!$B$2:$P$17,14,FALSE)</f>
        <v>1.2E-2</v>
      </c>
      <c r="G210" s="74">
        <f>VLOOKUP(B210,LU!$B$1:$N$51,6,FALSE)</f>
        <v>3</v>
      </c>
      <c r="H210" s="74">
        <f>VLOOKUP(B210,LU!$B$1:$N$51,7,FALSE)</f>
        <v>0.62272727272999995</v>
      </c>
      <c r="I210" s="74">
        <f>VLOOKUP(B210,LU!$B$1:$N$51,8,FALSE)</f>
        <v>6.5</v>
      </c>
      <c r="J210" s="74">
        <f>VLOOKUP(A210,Soil!$B$2:$P$17,13,FALSE)</f>
        <v>0</v>
      </c>
      <c r="K210" s="74">
        <f>VLOOKUP(B210,LU!$B$1:$N$51,5,FALSE)</f>
        <v>0.35</v>
      </c>
      <c r="L210" s="74">
        <f>VLOOKUP(A210,Soil!$B$2:$P$17,15,FALSE)</f>
        <v>0</v>
      </c>
      <c r="M210" s="74">
        <f>SoilVeg!G210</f>
        <v>0</v>
      </c>
      <c r="N210" s="74">
        <f>SoilVeg!H210</f>
        <v>0</v>
      </c>
      <c r="O210" s="74">
        <f>VLOOKUP(A210,Soil!$B$2:$S$14,18,FALSE)</f>
        <v>0</v>
      </c>
    </row>
    <row r="211" spans="1:15">
      <c r="A211" s="84" t="str">
        <f>SoilVeg!B211</f>
        <v>SI</v>
      </c>
      <c r="B211" s="84" t="str">
        <f>SoilVeg!D211</f>
        <v>LPS</v>
      </c>
      <c r="C211" s="84" t="str">
        <f>SoilVeg!A211</f>
        <v>SILPS</v>
      </c>
      <c r="D211" s="74">
        <f>IF(VLOOKUP(SoilVeg!C211,LU!$A$2:$O$27,15,FALSE)=0,VLOOKUP(A211,Soil!$B$2:$R$14,8,FALSE),0.000000000001)</f>
        <v>0</v>
      </c>
      <c r="E211" s="74">
        <f>IF(VLOOKUP(SoilVeg!C211,LU!$A$2:$O$27,15,FALSE)=0,VLOOKUP(A211,Soil!$B$2:$R$14,10,FALSE),0.000000000001)</f>
        <v>0</v>
      </c>
      <c r="F211" s="74">
        <f>VLOOKUP(A211,Soil!$B$2:$P$17,14,FALSE)</f>
        <v>1.2E-2</v>
      </c>
      <c r="G211" s="74">
        <f>VLOOKUP(B211,LU!$B$1:$N$51,6,FALSE)</f>
        <v>4.5</v>
      </c>
      <c r="H211" s="74">
        <f>VLOOKUP(B211,LU!$B$1:$N$51,7,FALSE)</f>
        <v>0.8</v>
      </c>
      <c r="I211" s="74">
        <f>VLOOKUP(B211,LU!$B$1:$N$51,8,FALSE)</f>
        <v>15</v>
      </c>
      <c r="J211" s="74">
        <f>VLOOKUP(A211,Soil!$B$2:$P$17,13,FALSE)</f>
        <v>0</v>
      </c>
      <c r="K211" s="74">
        <f>VLOOKUP(B211,LU!$B$1:$N$51,5,FALSE)</f>
        <v>0.8</v>
      </c>
      <c r="L211" s="74">
        <f>VLOOKUP(A211,Soil!$B$2:$P$17,15,FALSE)</f>
        <v>0</v>
      </c>
      <c r="M211" s="74">
        <f>SoilVeg!G211</f>
        <v>0</v>
      </c>
      <c r="N211" s="74">
        <f>SoilVeg!H211</f>
        <v>0</v>
      </c>
      <c r="O211" s="74">
        <f>VLOOKUP(A211,Soil!$B$2:$S$14,18,FALSE)</f>
        <v>0</v>
      </c>
    </row>
    <row r="212" spans="1:15">
      <c r="A212" s="84" t="str">
        <f>SoilVeg!B212</f>
        <v>SI</v>
      </c>
      <c r="B212" s="84" t="str">
        <f>SoilVeg!D212</f>
        <v>LPK</v>
      </c>
      <c r="C212" s="84" t="str">
        <f>SoilVeg!A212</f>
        <v>SILPK</v>
      </c>
      <c r="D212" s="74">
        <f>IF(VLOOKUP(SoilVeg!C212,LU!$A$2:$O$27,15,FALSE)=0,VLOOKUP(A212,Soil!$B$2:$R$14,8,FALSE),0.000000000001)</f>
        <v>0</v>
      </c>
      <c r="E212" s="74">
        <f>IF(VLOOKUP(SoilVeg!C212,LU!$A$2:$O$27,15,FALSE)=0,VLOOKUP(A212,Soil!$B$2:$R$14,10,FALSE),0.000000000001)</f>
        <v>0</v>
      </c>
      <c r="F212" s="74">
        <f>VLOOKUP(A212,Soil!$B$2:$P$17,14,FALSE)</f>
        <v>1.2E-2</v>
      </c>
      <c r="G212" s="74">
        <f>VLOOKUP(B212,LU!$B$1:$N$51,6,FALSE)</f>
        <v>3</v>
      </c>
      <c r="H212" s="74">
        <f>VLOOKUP(B212,LU!$B$1:$N$51,7,FALSE)</f>
        <v>0.6</v>
      </c>
      <c r="I212" s="74">
        <f>VLOOKUP(B212,LU!$B$1:$N$51,8,FALSE)</f>
        <v>15</v>
      </c>
      <c r="J212" s="74">
        <f>VLOOKUP(A212,Soil!$B$2:$P$17,13,FALSE)</f>
        <v>0</v>
      </c>
      <c r="K212" s="74">
        <f>VLOOKUP(B212,LU!$B$1:$N$51,5,FALSE)</f>
        <v>0.8</v>
      </c>
      <c r="L212" s="74">
        <f>VLOOKUP(A212,Soil!$B$2:$P$17,15,FALSE)</f>
        <v>0</v>
      </c>
      <c r="M212" s="74">
        <f>SoilVeg!G212</f>
        <v>0</v>
      </c>
      <c r="N212" s="74">
        <f>SoilVeg!H212</f>
        <v>0</v>
      </c>
      <c r="O212" s="74">
        <f>VLOOKUP(A212,Soil!$B$2:$S$14,18,FALSE)</f>
        <v>0</v>
      </c>
    </row>
    <row r="213" spans="1:15">
      <c r="A213" s="84" t="str">
        <f>SoilVeg!B213</f>
        <v>SI</v>
      </c>
      <c r="B213" s="84" t="str">
        <f>SoilVeg!D213</f>
        <v>AZP</v>
      </c>
      <c r="C213" s="84" t="str">
        <f>SoilVeg!A213</f>
        <v>SIAZP</v>
      </c>
      <c r="D213" s="74">
        <f>IF(VLOOKUP(SoilVeg!C213,LU!$A$2:$O$27,15,FALSE)=0,VLOOKUP(A213,Soil!$B$2:$R$14,8,FALSE),0.000000000001)</f>
        <v>9.9999999999999998E-13</v>
      </c>
      <c r="E213" s="74">
        <f>IF(VLOOKUP(SoilVeg!C213,LU!$A$2:$O$27,15,FALSE)=0,VLOOKUP(A213,Soil!$B$2:$R$14,10,FALSE),0.000000000001)</f>
        <v>9.9999999999999998E-13</v>
      </c>
      <c r="F213" s="74">
        <f>VLOOKUP(A213,Soil!$B$2:$P$17,14,FALSE)</f>
        <v>1.2E-2</v>
      </c>
      <c r="G213" s="74">
        <f>VLOOKUP(B213,LU!$B$1:$N$51,6,FALSE)</f>
        <v>0</v>
      </c>
      <c r="H213" s="74">
        <f>VLOOKUP(B213,LU!$B$1:$N$51,7,FALSE)</f>
        <v>0</v>
      </c>
      <c r="I213" s="74">
        <f>VLOOKUP(B213,LU!$B$1:$N$51,8,FALSE)</f>
        <v>2.5</v>
      </c>
      <c r="J213" s="74">
        <f>VLOOKUP(A213,Soil!$B$2:$P$17,13,FALSE)</f>
        <v>0</v>
      </c>
      <c r="K213" s="74">
        <f>VLOOKUP(B213,LU!$B$1:$N$51,5,FALSE)</f>
        <v>0.05</v>
      </c>
      <c r="L213" s="74">
        <f>VLOOKUP(A213,Soil!$B$2:$P$17,15,FALSE)</f>
        <v>0</v>
      </c>
      <c r="M213" s="74">
        <f>SoilVeg!G213</f>
        <v>100</v>
      </c>
      <c r="N213" s="74">
        <f>SoilVeg!H213</f>
        <v>1</v>
      </c>
      <c r="O213" s="74">
        <f>VLOOKUP(A213,Soil!$B$2:$S$14,18,FALSE)</f>
        <v>0</v>
      </c>
    </row>
    <row r="214" spans="1:15">
      <c r="A214" s="84" t="str">
        <f>SoilVeg!B214</f>
        <v>SI</v>
      </c>
      <c r="B214" s="84" t="str">
        <f>SoilVeg!D214</f>
        <v>AZPN</v>
      </c>
      <c r="C214" s="84" t="str">
        <f>SoilVeg!A214</f>
        <v>SIAZPN</v>
      </c>
      <c r="D214" s="74">
        <f>IF(VLOOKUP(SoilVeg!C214,LU!$A$2:$O$27,15,FALSE)=0,VLOOKUP(A214,Soil!$B$2:$R$14,8,FALSE),0.000000000001)</f>
        <v>9.9999999999999998E-13</v>
      </c>
      <c r="E214" s="74">
        <f>IF(VLOOKUP(SoilVeg!C214,LU!$A$2:$O$27,15,FALSE)=0,VLOOKUP(A214,Soil!$B$2:$R$14,10,FALSE),0.000000000001)</f>
        <v>9.9999999999999998E-13</v>
      </c>
      <c r="F214" s="74">
        <f>VLOOKUP(A214,Soil!$B$2:$P$17,14,FALSE)</f>
        <v>1.2E-2</v>
      </c>
      <c r="G214" s="74">
        <f>VLOOKUP(B214,LU!$B$1:$N$51,6,FALSE)</f>
        <v>0</v>
      </c>
      <c r="H214" s="74">
        <f>VLOOKUP(B214,LU!$B$1:$N$51,7,FALSE)</f>
        <v>0</v>
      </c>
      <c r="I214" s="74">
        <f>VLOOKUP(B214,LU!$B$1:$N$51,8,FALSE)</f>
        <v>0</v>
      </c>
      <c r="J214" s="74">
        <f>VLOOKUP(A214,Soil!$B$2:$P$17,13,FALSE)</f>
        <v>0</v>
      </c>
      <c r="K214" s="74">
        <f>VLOOKUP(B214,LU!$B$1:$N$51,5,FALSE)</f>
        <v>0.01</v>
      </c>
      <c r="L214" s="74">
        <f>VLOOKUP(A214,Soil!$B$2:$P$17,15,FALSE)</f>
        <v>0</v>
      </c>
      <c r="M214" s="74">
        <f>SoilVeg!G214</f>
        <v>100</v>
      </c>
      <c r="N214" s="74">
        <f>SoilVeg!H214</f>
        <v>1</v>
      </c>
      <c r="O214" s="74">
        <f>VLOOKUP(A214,Soil!$B$2:$S$14,18,FALSE)</f>
        <v>0</v>
      </c>
    </row>
    <row r="215" spans="1:15">
      <c r="A215" s="84" t="str">
        <f>SoilVeg!B215</f>
        <v>SI</v>
      </c>
      <c r="B215" s="84" t="str">
        <f>SoilVeg!D215</f>
        <v>AZPPL</v>
      </c>
      <c r="C215" s="84" t="str">
        <f>SoilVeg!A215</f>
        <v>SIAZPPL</v>
      </c>
      <c r="D215" s="74">
        <f>IF(VLOOKUP(SoilVeg!C215,LU!$A$2:$O$27,15,FALSE)=0,VLOOKUP(A215,Soil!$B$2:$R$14,8,FALSE),0.000000000001)</f>
        <v>0</v>
      </c>
      <c r="E215" s="74">
        <f>IF(VLOOKUP(SoilVeg!C215,LU!$A$2:$O$27,15,FALSE)=0,VLOOKUP(A215,Soil!$B$2:$R$14,10,FALSE),0.000000000001)</f>
        <v>0</v>
      </c>
      <c r="F215" s="74">
        <f>VLOOKUP(A215,Soil!$B$2:$P$17,14,FALSE)</f>
        <v>1.2E-2</v>
      </c>
      <c r="G215" s="74">
        <f>VLOOKUP(B215,LU!$B$1:$N$51,6,FALSE)</f>
        <v>0</v>
      </c>
      <c r="H215" s="74">
        <f>VLOOKUP(B215,LU!$B$1:$N$51,7,FALSE)</f>
        <v>0</v>
      </c>
      <c r="I215" s="74">
        <f>VLOOKUP(B215,LU!$B$1:$N$51,8,FALSE)</f>
        <v>2.5</v>
      </c>
      <c r="J215" s="74">
        <f>VLOOKUP(A215,Soil!$B$2:$P$17,13,FALSE)</f>
        <v>0</v>
      </c>
      <c r="K215" s="74">
        <f>VLOOKUP(B215,LU!$B$1:$N$51,5,FALSE)</f>
        <v>0.02</v>
      </c>
      <c r="L215" s="74">
        <f>VLOOKUP(A215,Soil!$B$2:$P$17,15,FALSE)</f>
        <v>0</v>
      </c>
      <c r="M215" s="74">
        <f>SoilVeg!G215</f>
        <v>0</v>
      </c>
      <c r="N215" s="74">
        <f>SoilVeg!H215</f>
        <v>0</v>
      </c>
      <c r="O215" s="74">
        <f>VLOOKUP(A215,Soil!$B$2:$S$14,18,FALSE)</f>
        <v>0</v>
      </c>
    </row>
    <row r="216" spans="1:15">
      <c r="A216" s="84" t="str">
        <f>SoilVeg!B216</f>
        <v>SI</v>
      </c>
      <c r="B216" s="84" t="str">
        <f>SoilVeg!D216</f>
        <v>AZPP</v>
      </c>
      <c r="C216" s="84" t="str">
        <f>SoilVeg!A216</f>
        <v>SIAZPP</v>
      </c>
      <c r="D216" s="74">
        <f>IF(VLOOKUP(SoilVeg!C216,LU!$A$2:$O$27,15,FALSE)=0,VLOOKUP(A216,Soil!$B$2:$R$14,8,FALSE),0.000000000001)</f>
        <v>0</v>
      </c>
      <c r="E216" s="74">
        <f>IF(VLOOKUP(SoilVeg!C216,LU!$A$2:$O$27,15,FALSE)=0,VLOOKUP(A216,Soil!$B$2:$R$14,10,FALSE),0.000000000001)</f>
        <v>0</v>
      </c>
      <c r="F216" s="74">
        <f>VLOOKUP(A216,Soil!$B$2:$P$17,14,FALSE)</f>
        <v>1.2E-2</v>
      </c>
      <c r="G216" s="74">
        <f>VLOOKUP(B216,LU!$B$1:$N$51,6,FALSE)</f>
        <v>0</v>
      </c>
      <c r="H216" s="74">
        <f>VLOOKUP(B216,LU!$B$1:$N$51,7,FALSE)</f>
        <v>0</v>
      </c>
      <c r="I216" s="74">
        <f>VLOOKUP(B216,LU!$B$1:$N$51,8,FALSE)</f>
        <v>7</v>
      </c>
      <c r="J216" s="74">
        <f>VLOOKUP(A216,Soil!$B$2:$P$17,13,FALSE)</f>
        <v>0</v>
      </c>
      <c r="K216" s="74">
        <f>VLOOKUP(B216,LU!$B$1:$N$51,5,FALSE)</f>
        <v>0.1</v>
      </c>
      <c r="L216" s="74">
        <f>VLOOKUP(A216,Soil!$B$2:$P$17,15,FALSE)</f>
        <v>0</v>
      </c>
      <c r="M216" s="74">
        <f>SoilVeg!G216</f>
        <v>0</v>
      </c>
      <c r="N216" s="74">
        <f>SoilVeg!H216</f>
        <v>0</v>
      </c>
      <c r="O216" s="74">
        <f>VLOOKUP(A216,Soil!$B$2:$S$14,18,FALSE)</f>
        <v>0</v>
      </c>
    </row>
    <row r="217" spans="1:15">
      <c r="A217" s="84" t="str">
        <f>SoilVeg!B217</f>
        <v>SI</v>
      </c>
      <c r="B217" s="84" t="str">
        <f>SoilVeg!D217</f>
        <v>ETK</v>
      </c>
      <c r="C217" s="84" t="str">
        <f>SoilVeg!A217</f>
        <v>SIETK</v>
      </c>
      <c r="D217" s="74">
        <f>IF(VLOOKUP(SoilVeg!C217,LU!$A$2:$O$27,15,FALSE)=0,VLOOKUP(A217,Soil!$B$2:$R$14,8,FALSE),0.000000000001)</f>
        <v>0</v>
      </c>
      <c r="E217" s="74">
        <f>IF(VLOOKUP(SoilVeg!C217,LU!$A$2:$O$27,15,FALSE)=0,VLOOKUP(A217,Soil!$B$2:$R$14,10,FALSE),0.000000000001)</f>
        <v>0</v>
      </c>
      <c r="F217" s="74">
        <f>VLOOKUP(A217,Soil!$B$2:$P$17,14,FALSE)</f>
        <v>1.2E-2</v>
      </c>
      <c r="G217" s="74">
        <f>VLOOKUP(B217,LU!$B$1:$N$51,6,FALSE)</f>
        <v>1.4</v>
      </c>
      <c r="H217" s="74">
        <f>VLOOKUP(B217,LU!$B$1:$N$51,7,FALSE)</f>
        <v>0.65</v>
      </c>
      <c r="I217" s="74">
        <f>VLOOKUP(B217,LU!$B$1:$N$51,8,FALSE)</f>
        <v>8</v>
      </c>
      <c r="J217" s="74">
        <f>VLOOKUP(A217,Soil!$B$2:$P$17,13,FALSE)</f>
        <v>0</v>
      </c>
      <c r="K217" s="74">
        <f>VLOOKUP(B217,LU!$B$1:$N$51,5,FALSE)</f>
        <v>0.35</v>
      </c>
      <c r="L217" s="74">
        <f>VLOOKUP(A217,Soil!$B$2:$P$17,15,FALSE)</f>
        <v>0</v>
      </c>
      <c r="M217" s="74">
        <f>SoilVeg!G217</f>
        <v>0</v>
      </c>
      <c r="N217" s="74">
        <f>SoilVeg!H217</f>
        <v>0</v>
      </c>
      <c r="O217" s="74">
        <f>VLOOKUP(A217,Soil!$B$2:$S$14,18,FALSE)</f>
        <v>0</v>
      </c>
    </row>
    <row r="218" spans="1:15">
      <c r="A218" s="84" t="str">
        <f>SoilVeg!B218</f>
        <v>SI</v>
      </c>
      <c r="B218" s="84" t="str">
        <f>SoilVeg!D218</f>
        <v>ETK1</v>
      </c>
      <c r="C218" s="84" t="str">
        <f>SoilVeg!A218</f>
        <v>SIETK1</v>
      </c>
      <c r="D218" s="74">
        <f>IF(VLOOKUP(SoilVeg!C218,LU!$A$2:$O$27,15,FALSE)=0,VLOOKUP(A218,Soil!$B$2:$R$14,8,FALSE),0.000000000001)</f>
        <v>0</v>
      </c>
      <c r="E218" s="74">
        <f>IF(VLOOKUP(SoilVeg!C218,LU!$A$2:$O$27,15,FALSE)=0,VLOOKUP(A218,Soil!$B$2:$R$14,10,FALSE),0.000000000001)</f>
        <v>0</v>
      </c>
      <c r="F218" s="74">
        <f>VLOOKUP(A218,Soil!$B$2:$P$17,14,FALSE)</f>
        <v>1.2E-2</v>
      </c>
      <c r="G218" s="74">
        <f>VLOOKUP(B218,LU!$B$1:$N$51,6,FALSE)</f>
        <v>1</v>
      </c>
      <c r="H218" s="74">
        <f>VLOOKUP(B218,LU!$B$1:$N$51,7,FALSE)</f>
        <v>0.4</v>
      </c>
      <c r="I218" s="74">
        <f>VLOOKUP(B218,LU!$B$1:$N$51,8,FALSE)</f>
        <v>5</v>
      </c>
      <c r="J218" s="74">
        <f>VLOOKUP(A218,Soil!$B$2:$P$17,13,FALSE)</f>
        <v>0</v>
      </c>
      <c r="K218" s="74">
        <f>VLOOKUP(B218,LU!$B$1:$N$51,5,FALSE)</f>
        <v>0.15</v>
      </c>
      <c r="L218" s="74">
        <f>VLOOKUP(A218,Soil!$B$2:$P$17,15,FALSE)</f>
        <v>0</v>
      </c>
      <c r="M218" s="74">
        <f>SoilVeg!G218</f>
        <v>0</v>
      </c>
      <c r="N218" s="74">
        <f>SoilVeg!H218</f>
        <v>0</v>
      </c>
      <c r="O218" s="74">
        <f>VLOOKUP(A218,Soil!$B$2:$S$14,18,FALSE)</f>
        <v>0</v>
      </c>
    </row>
    <row r="219" spans="1:15">
      <c r="A219" s="84" t="str">
        <f>SoilVeg!B219</f>
        <v>SI</v>
      </c>
      <c r="B219" s="84" t="str">
        <f>SoilVeg!D219</f>
        <v>ETK2</v>
      </c>
      <c r="C219" s="84" t="str">
        <f>SoilVeg!A219</f>
        <v>SIETK2</v>
      </c>
      <c r="D219" s="74">
        <f>IF(VLOOKUP(SoilVeg!C219,LU!$A$2:$O$27,15,FALSE)=0,VLOOKUP(A219,Soil!$B$2:$R$14,8,FALSE),0.000000000001)</f>
        <v>0</v>
      </c>
      <c r="E219" s="74">
        <f>IF(VLOOKUP(SoilVeg!C219,LU!$A$2:$O$27,15,FALSE)=0,VLOOKUP(A219,Soil!$B$2:$R$14,10,FALSE),0.000000000001)</f>
        <v>0</v>
      </c>
      <c r="F219" s="74">
        <f>VLOOKUP(A219,Soil!$B$2:$P$17,14,FALSE)</f>
        <v>1.2E-2</v>
      </c>
      <c r="G219" s="74">
        <f>VLOOKUP(B219,LU!$B$1:$N$51,6,FALSE)</f>
        <v>1.1000000000000001</v>
      </c>
      <c r="H219" s="74">
        <f>VLOOKUP(B219,LU!$B$1:$N$51,7,FALSE)</f>
        <v>0.4</v>
      </c>
      <c r="I219" s="74">
        <f>VLOOKUP(B219,LU!$B$1:$N$51,8,FALSE)</f>
        <v>7</v>
      </c>
      <c r="J219" s="74">
        <f>VLOOKUP(A219,Soil!$B$2:$P$17,13,FALSE)</f>
        <v>0</v>
      </c>
      <c r="K219" s="74">
        <f>VLOOKUP(B219,LU!$B$1:$N$51,5,FALSE)</f>
        <v>0.35</v>
      </c>
      <c r="L219" s="74">
        <f>VLOOKUP(A219,Soil!$B$2:$P$17,15,FALSE)</f>
        <v>0</v>
      </c>
      <c r="M219" s="74">
        <f>SoilVeg!G219</f>
        <v>0</v>
      </c>
      <c r="N219" s="74">
        <f>SoilVeg!H219</f>
        <v>0</v>
      </c>
      <c r="O219" s="74">
        <f>VLOOKUP(A219,Soil!$B$2:$S$14,18,FALSE)</f>
        <v>0</v>
      </c>
    </row>
    <row r="220" spans="1:15">
      <c r="A220" s="84" t="str">
        <f>SoilVeg!B220</f>
        <v>SI</v>
      </c>
      <c r="B220" s="84" t="str">
        <f>SoilVeg!D220</f>
        <v>ETK3</v>
      </c>
      <c r="C220" s="84" t="str">
        <f>SoilVeg!A220</f>
        <v>SIETK3</v>
      </c>
      <c r="D220" s="74">
        <f>IF(VLOOKUP(SoilVeg!C220,LU!$A$2:$O$27,15,FALSE)=0,VLOOKUP(A220,Soil!$B$2:$R$14,8,FALSE),0.000000000001)</f>
        <v>0</v>
      </c>
      <c r="E220" s="74">
        <f>IF(VLOOKUP(SoilVeg!C220,LU!$A$2:$O$27,15,FALSE)=0,VLOOKUP(A220,Soil!$B$2:$R$14,10,FALSE),0.000000000001)</f>
        <v>0</v>
      </c>
      <c r="F220" s="74">
        <f>VLOOKUP(A220,Soil!$B$2:$P$17,14,FALSE)</f>
        <v>1.2E-2</v>
      </c>
      <c r="G220" s="74">
        <f>VLOOKUP(B220,LU!$B$1:$N$51,6,FALSE)</f>
        <v>1.35454545455</v>
      </c>
      <c r="H220" s="74">
        <f>VLOOKUP(B220,LU!$B$1:$N$51,7,FALSE)</f>
        <v>0.62272727272999995</v>
      </c>
      <c r="I220" s="74">
        <f>VLOOKUP(B220,LU!$B$1:$N$51,8,FALSE)</f>
        <v>10</v>
      </c>
      <c r="J220" s="74">
        <f>VLOOKUP(A220,Soil!$B$2:$P$17,13,FALSE)</f>
        <v>0</v>
      </c>
      <c r="K220" s="74">
        <f>VLOOKUP(B220,LU!$B$1:$N$51,5,FALSE)</f>
        <v>0.4</v>
      </c>
      <c r="L220" s="74">
        <f>VLOOKUP(A220,Soil!$B$2:$P$17,15,FALSE)</f>
        <v>0</v>
      </c>
      <c r="M220" s="74">
        <f>SoilVeg!G220</f>
        <v>0</v>
      </c>
      <c r="N220" s="74">
        <f>SoilVeg!H220</f>
        <v>0</v>
      </c>
      <c r="O220" s="74">
        <f>VLOOKUP(A220,Soil!$B$2:$S$14,18,FALSE)</f>
        <v>0</v>
      </c>
    </row>
    <row r="221" spans="1:15">
      <c r="A221" s="84" t="str">
        <f>SoilVeg!B221</f>
        <v>SI</v>
      </c>
      <c r="B221" s="84" t="str">
        <f>SoilVeg!D221</f>
        <v>VT</v>
      </c>
      <c r="C221" s="84" t="str">
        <f>SoilVeg!A221</f>
        <v>SIVT</v>
      </c>
      <c r="D221" s="74">
        <f>IF(VLOOKUP(SoilVeg!C221,LU!$A$2:$O$27,15,FALSE)=0,VLOOKUP(A221,Soil!$B$2:$R$14,8,FALSE),0.000000000001)</f>
        <v>9.9999999999999998E-13</v>
      </c>
      <c r="E221" s="74">
        <f>IF(VLOOKUP(SoilVeg!C221,LU!$A$2:$O$27,15,FALSE)=0,VLOOKUP(A221,Soil!$B$2:$R$14,10,FALSE),0.000000000001)</f>
        <v>9.9999999999999998E-13</v>
      </c>
      <c r="F221" s="74">
        <f>VLOOKUP(A221,Soil!$B$2:$P$17,14,FALSE)</f>
        <v>1.2E-2</v>
      </c>
      <c r="G221" s="74">
        <f>VLOOKUP(B221,LU!$B$1:$N$51,6,FALSE)</f>
        <v>0</v>
      </c>
      <c r="H221" s="74">
        <f>VLOOKUP(B221,LU!$B$1:$N$51,7,FALSE)</f>
        <v>0</v>
      </c>
      <c r="I221" s="74">
        <f>VLOOKUP(B221,LU!$B$1:$N$51,8,FALSE)</f>
        <v>0</v>
      </c>
      <c r="J221" s="74">
        <f>VLOOKUP(A221,Soil!$B$2:$P$17,13,FALSE)</f>
        <v>0</v>
      </c>
      <c r="K221" s="74">
        <f>VLOOKUP(B221,LU!$B$1:$N$51,5,FALSE)</f>
        <v>0.03</v>
      </c>
      <c r="L221" s="74">
        <f>VLOOKUP(A221,Soil!$B$2:$P$17,15,FALSE)</f>
        <v>0</v>
      </c>
      <c r="M221" s="74">
        <f>SoilVeg!G221</f>
        <v>100</v>
      </c>
      <c r="N221" s="74">
        <f>SoilVeg!H221</f>
        <v>1</v>
      </c>
      <c r="O221" s="74">
        <f>VLOOKUP(A221,Soil!$B$2:$S$14,18,FALSE)</f>
        <v>0</v>
      </c>
    </row>
    <row r="222" spans="1:15">
      <c r="A222" s="84" t="str">
        <f>SoilVeg!B222</f>
        <v>SI</v>
      </c>
      <c r="B222" s="84" t="str">
        <f>SoilVeg!D222</f>
        <v>VP</v>
      </c>
      <c r="C222" s="84" t="str">
        <f>SoilVeg!A222</f>
        <v>SIVP</v>
      </c>
      <c r="D222" s="74">
        <f>IF(VLOOKUP(SoilVeg!C222,LU!$A$2:$O$27,15,FALSE)=0,VLOOKUP(A222,Soil!$B$2:$R$14,8,FALSE),0.000000000001)</f>
        <v>9.9999999999999998E-13</v>
      </c>
      <c r="E222" s="74">
        <f>IF(VLOOKUP(SoilVeg!C222,LU!$A$2:$O$27,15,FALSE)=0,VLOOKUP(A222,Soil!$B$2:$R$14,10,FALSE),0.000000000001)</f>
        <v>9.9999999999999998E-13</v>
      </c>
      <c r="F222" s="74">
        <f>VLOOKUP(A222,Soil!$B$2:$P$17,14,FALSE)</f>
        <v>1.2E-2</v>
      </c>
      <c r="G222" s="74">
        <f>VLOOKUP(B222,LU!$B$1:$N$51,6,FALSE)</f>
        <v>0</v>
      </c>
      <c r="H222" s="74">
        <f>VLOOKUP(B222,LU!$B$1:$N$51,7,FALSE)</f>
        <v>0</v>
      </c>
      <c r="I222" s="74">
        <f>VLOOKUP(B222,LU!$B$1:$N$51,8,FALSE)</f>
        <v>0</v>
      </c>
      <c r="J222" s="74">
        <f>VLOOKUP(A222,Soil!$B$2:$P$17,13,FALSE)</f>
        <v>0</v>
      </c>
      <c r="K222" s="74">
        <f>VLOOKUP(B222,LU!$B$1:$N$51,5,FALSE)</f>
        <v>0.01</v>
      </c>
      <c r="L222" s="74">
        <f>VLOOKUP(A222,Soil!$B$2:$P$17,15,FALSE)</f>
        <v>0</v>
      </c>
      <c r="M222" s="74">
        <f>SoilVeg!G222</f>
        <v>100</v>
      </c>
      <c r="N222" s="74">
        <f>SoilVeg!H222</f>
        <v>1</v>
      </c>
      <c r="O222" s="74">
        <f>VLOOKUP(A222,Soil!$B$2:$S$14,18,FALSE)</f>
        <v>0</v>
      </c>
    </row>
    <row r="223" spans="1:15">
      <c r="A223" s="84" t="str">
        <f>SoilVeg!B223</f>
        <v>SI</v>
      </c>
      <c r="B223" s="84" t="str">
        <f>SoilVeg!D223</f>
        <v>TPT</v>
      </c>
      <c r="C223" s="84" t="str">
        <f>SoilVeg!A223</f>
        <v>SITPT</v>
      </c>
      <c r="D223" s="74">
        <f>IF(VLOOKUP(SoilVeg!C223,LU!$A$2:$O$27,15,FALSE)=0,VLOOKUP(A223,Soil!$B$2:$R$14,8,FALSE),0.000000000001)</f>
        <v>0</v>
      </c>
      <c r="E223" s="74">
        <f>IF(VLOOKUP(SoilVeg!C223,LU!$A$2:$O$27,15,FALSE)=0,VLOOKUP(A223,Soil!$B$2:$R$14,10,FALSE),0.000000000001)</f>
        <v>0</v>
      </c>
      <c r="F223" s="74">
        <f>VLOOKUP(A223,Soil!$B$2:$P$17,14,FALSE)</f>
        <v>1.2E-2</v>
      </c>
      <c r="G223" s="74">
        <f>VLOOKUP(B223,LU!$B$1:$N$51,6,FALSE)</f>
        <v>1.1000000000000001</v>
      </c>
      <c r="H223" s="74">
        <f>VLOOKUP(B223,LU!$B$1:$N$51,7,FALSE)</f>
        <v>0.4</v>
      </c>
      <c r="I223" s="74">
        <f>VLOOKUP(B223,LU!$B$1:$N$51,8,FALSE)</f>
        <v>7</v>
      </c>
      <c r="J223" s="74">
        <f>VLOOKUP(A223,Soil!$B$2:$P$17,13,FALSE)</f>
        <v>0</v>
      </c>
      <c r="K223" s="74">
        <f>VLOOKUP(B223,LU!$B$1:$N$51,5,FALSE)</f>
        <v>0.27500000000000002</v>
      </c>
      <c r="L223" s="74">
        <f>VLOOKUP(A223,Soil!$B$2:$P$17,15,FALSE)</f>
        <v>0</v>
      </c>
      <c r="M223" s="74">
        <f>SoilVeg!G223</f>
        <v>0</v>
      </c>
      <c r="N223" s="74">
        <f>SoilVeg!H223</f>
        <v>0</v>
      </c>
      <c r="O223" s="74">
        <f>VLOOKUP(A223,Soil!$B$2:$S$14,18,FALSE)</f>
        <v>0</v>
      </c>
    </row>
    <row r="224" spans="1:15">
      <c r="A224" s="84" t="str">
        <f>SoilVeg!B224</f>
        <v>SI</v>
      </c>
      <c r="B224" s="84" t="str">
        <f>SoilVeg!D224</f>
        <v>VPT</v>
      </c>
      <c r="C224" s="84" t="str">
        <f>SoilVeg!A224</f>
        <v>SIVPT</v>
      </c>
      <c r="D224" s="74">
        <f>IF(VLOOKUP(SoilVeg!C224,LU!$A$2:$O$27,15,FALSE)=0,VLOOKUP(A224,Soil!$B$2:$R$14,8,FALSE),0.000000000001)</f>
        <v>9.9999999999999998E-13</v>
      </c>
      <c r="E224" s="74">
        <f>IF(VLOOKUP(SoilVeg!C224,LU!$A$2:$O$27,15,FALSE)=0,VLOOKUP(A224,Soil!$B$2:$R$14,10,FALSE),0.000000000001)</f>
        <v>9.9999999999999998E-13</v>
      </c>
      <c r="F224" s="74">
        <f>VLOOKUP(A224,Soil!$B$2:$P$17,14,FALSE)</f>
        <v>1.2E-2</v>
      </c>
      <c r="G224" s="74">
        <f>VLOOKUP(B224,LU!$B$1:$N$51,6,FALSE)</f>
        <v>0</v>
      </c>
      <c r="H224" s="74">
        <f>VLOOKUP(B224,LU!$B$1:$N$51,7,FALSE)</f>
        <v>0</v>
      </c>
      <c r="I224" s="74">
        <f>VLOOKUP(B224,LU!$B$1:$N$51,8,FALSE)</f>
        <v>150</v>
      </c>
      <c r="J224" s="74">
        <f>VLOOKUP(A224,Soil!$B$2:$P$17,13,FALSE)</f>
        <v>0</v>
      </c>
      <c r="K224" s="74">
        <f>VLOOKUP(B224,LU!$B$1:$N$51,5,FALSE)</f>
        <v>0.01</v>
      </c>
      <c r="L224" s="74">
        <f>VLOOKUP(A224,Soil!$B$2:$P$17,15,FALSE)</f>
        <v>0</v>
      </c>
      <c r="M224" s="74">
        <f>SoilVeg!G224</f>
        <v>100</v>
      </c>
      <c r="N224" s="74">
        <f>SoilVeg!H224</f>
        <v>1</v>
      </c>
      <c r="O224" s="74">
        <f>VLOOKUP(A224,Soil!$B$2:$S$14,18,FALSE)</f>
        <v>0</v>
      </c>
    </row>
    <row r="225" spans="1:15">
      <c r="A225" s="84" t="str">
        <f>SoilVeg!B225</f>
        <v>SI</v>
      </c>
      <c r="B225" s="84" t="str">
        <f>SoilVeg!D225</f>
        <v>MOK</v>
      </c>
      <c r="C225" s="84" t="str">
        <f>SoilVeg!A225</f>
        <v>SIMOK</v>
      </c>
      <c r="D225" s="74">
        <f>IF(VLOOKUP(SoilVeg!C225,LU!$A$2:$O$27,15,FALSE)=0,VLOOKUP(A225,Soil!$B$2:$R$14,8,FALSE),0.000000000001)</f>
        <v>0</v>
      </c>
      <c r="E225" s="74">
        <f>IF(VLOOKUP(SoilVeg!C225,LU!$A$2:$O$27,15,FALSE)=0,VLOOKUP(A225,Soil!$B$2:$R$14,10,FALSE),0.000000000001)</f>
        <v>0</v>
      </c>
      <c r="F225" s="74">
        <f>VLOOKUP(A225,Soil!$B$2:$P$17,14,FALSE)</f>
        <v>1.2E-2</v>
      </c>
      <c r="G225" s="74">
        <f>VLOOKUP(B225,LU!$B$1:$N$51,6,FALSE)</f>
        <v>1.35454545455</v>
      </c>
      <c r="H225" s="74">
        <f>VLOOKUP(B225,LU!$B$1:$N$51,7,FALSE)</f>
        <v>0.62272727272999995</v>
      </c>
      <c r="I225" s="74">
        <f>VLOOKUP(B225,LU!$B$1:$N$51,8,FALSE)</f>
        <v>10</v>
      </c>
      <c r="J225" s="74">
        <f>VLOOKUP(A225,Soil!$B$2:$P$17,13,FALSE)</f>
        <v>0</v>
      </c>
      <c r="K225" s="74">
        <f>VLOOKUP(B225,LU!$B$1:$N$51,5,FALSE)</f>
        <v>0.4</v>
      </c>
      <c r="L225" s="74">
        <f>VLOOKUP(A225,Soil!$B$2:$P$17,15,FALSE)</f>
        <v>0</v>
      </c>
      <c r="M225" s="74">
        <f>SoilVeg!G225</f>
        <v>0</v>
      </c>
      <c r="N225" s="74">
        <f>SoilVeg!H225</f>
        <v>0</v>
      </c>
      <c r="O225" s="74">
        <f>VLOOKUP(A225,Soil!$B$2:$S$14,18,FALSE)</f>
        <v>0</v>
      </c>
    </row>
    <row r="226" spans="1:15">
      <c r="A226" s="84" t="str">
        <f>SoilVeg!B226</f>
        <v>SI</v>
      </c>
      <c r="B226" s="84" t="str">
        <f>SoilVeg!D226</f>
        <v>RET</v>
      </c>
      <c r="C226" s="84" t="str">
        <f>SoilVeg!A226</f>
        <v>SIRET</v>
      </c>
      <c r="D226" s="74">
        <f>IF(VLOOKUP(SoilVeg!C226,LU!$A$2:$O$27,15,FALSE)=0,VLOOKUP(A226,Soil!$B$2:$R$14,8,FALSE),0.000000000001)</f>
        <v>0</v>
      </c>
      <c r="E226" s="74">
        <f>IF(VLOOKUP(SoilVeg!C226,LU!$A$2:$O$27,15,FALSE)=0,VLOOKUP(A226,Soil!$B$2:$R$14,10,FALSE),0.000000000001)</f>
        <v>0</v>
      </c>
      <c r="F226" s="74">
        <f>VLOOKUP(A226,Soil!$B$2:$P$17,14,FALSE)</f>
        <v>1.2E-2</v>
      </c>
      <c r="G226" s="74">
        <f>VLOOKUP(B226,LU!$B$1:$N$51,6,FALSE)</f>
        <v>1.1000000000000001</v>
      </c>
      <c r="H226" s="74">
        <f>VLOOKUP(B226,LU!$B$1:$N$51,7,FALSE)</f>
        <v>0.4</v>
      </c>
      <c r="I226" s="74">
        <f>VLOOKUP(B226,LU!$B$1:$N$51,8,FALSE)</f>
        <v>150</v>
      </c>
      <c r="J226" s="74">
        <f>VLOOKUP(A226,Soil!$B$2:$P$17,13,FALSE)</f>
        <v>0</v>
      </c>
      <c r="K226" s="74">
        <f>VLOOKUP(B226,LU!$B$1:$N$51,5,FALSE)</f>
        <v>0.27500000000000002</v>
      </c>
      <c r="L226" s="74">
        <f>VLOOKUP(A226,Soil!$B$2:$P$17,15,FALSE)</f>
        <v>0</v>
      </c>
      <c r="M226" s="74">
        <f>SoilVeg!G226</f>
        <v>0</v>
      </c>
      <c r="N226" s="74">
        <f>SoilVeg!H226</f>
        <v>0</v>
      </c>
      <c r="O226" s="74">
        <f>VLOOKUP(A226,Soil!$B$2:$S$14,18,FALSE)</f>
        <v>0</v>
      </c>
    </row>
    <row r="227" spans="1:15">
      <c r="A227" s="84" t="str">
        <f>SoilVeg!B227</f>
        <v>SIL</v>
      </c>
      <c r="B227" s="84" t="str">
        <f>SoilVeg!D227</f>
        <v>OP</v>
      </c>
      <c r="C227" s="84" t="str">
        <f>SoilVeg!A227</f>
        <v>SILOP</v>
      </c>
      <c r="D227" s="74">
        <f>IF(VLOOKUP(SoilVeg!C227,LU!$A$2:$O$27,15,FALSE)=0,VLOOKUP(A227,Soil!$B$2:$R$14,8,FALSE),0.000000000001)</f>
        <v>2.292499074074075E-6</v>
      </c>
      <c r="E227" s="74">
        <f>IF(VLOOKUP(SoilVeg!C227,LU!$A$2:$O$27,15,FALSE)=0,VLOOKUP(A227,Soil!$B$2:$R$14,10,FALSE),0.000000000001)</f>
        <v>2.9625829487748867E-4</v>
      </c>
      <c r="F227" s="74">
        <f>VLOOKUP(A227,Soil!$B$2:$P$17,14,FALSE)</f>
        <v>1.2E-2</v>
      </c>
      <c r="G227" s="74">
        <f>VLOOKUP(B227,LU!$B$1:$N$51,6,FALSE)</f>
        <v>0.16</v>
      </c>
      <c r="H227" s="74">
        <f>VLOOKUP(B227,LU!$B$1:$N$51,7,FALSE)</f>
        <v>0.13</v>
      </c>
      <c r="I227" s="74">
        <f>VLOOKUP(B227,LU!$B$1:$N$51,8,FALSE)</f>
        <v>5</v>
      </c>
      <c r="J227" s="74">
        <f>VLOOKUP(A227,Soil!$B$2:$P$17,13,FALSE)</f>
        <v>1.7384999999999999</v>
      </c>
      <c r="K227" s="74">
        <f>VLOOKUP(B227,LU!$B$1:$N$51,5,FALSE)</f>
        <v>7.4999999999999997E-2</v>
      </c>
      <c r="L227" s="74">
        <f>VLOOKUP(A227,Soil!$B$2:$P$17,15,FALSE)</f>
        <v>0.56130000000000002</v>
      </c>
      <c r="M227" s="74">
        <f>SoilVeg!G227</f>
        <v>9.6999999999999993</v>
      </c>
      <c r="N227" s="74">
        <f>SoilVeg!H227</f>
        <v>0.248</v>
      </c>
      <c r="O227" s="74">
        <f>VLOOKUP(A227,Soil!$B$2:$S$14,18,FALSE)</f>
        <v>0.02</v>
      </c>
    </row>
    <row r="228" spans="1:15">
      <c r="A228" s="84" t="str">
        <f>SoilVeg!B228</f>
        <v>SIL</v>
      </c>
      <c r="B228" s="84" t="str">
        <f>SoilVeg!D228</f>
        <v>OPTP</v>
      </c>
      <c r="C228" s="84" t="str">
        <f>SoilVeg!A228</f>
        <v>SILOPTP</v>
      </c>
      <c r="D228" s="74">
        <f>IF(VLOOKUP(SoilVeg!C228,LU!$A$2:$O$27,15,FALSE)=0,VLOOKUP(A228,Soil!$B$2:$R$14,8,FALSE),0.000000000001)</f>
        <v>2.292499074074075E-6</v>
      </c>
      <c r="E228" s="74">
        <f>IF(VLOOKUP(SoilVeg!C228,LU!$A$2:$O$27,15,FALSE)=0,VLOOKUP(A228,Soil!$B$2:$R$14,10,FALSE),0.000000000001)</f>
        <v>2.9625829487748867E-4</v>
      </c>
      <c r="F228" s="74">
        <f>VLOOKUP(A228,Soil!$B$2:$P$17,14,FALSE)</f>
        <v>1.2E-2</v>
      </c>
      <c r="G228" s="74">
        <f>VLOOKUP(B228,LU!$B$1:$N$51,6,FALSE)</f>
        <v>1.1000000000000001</v>
      </c>
      <c r="H228" s="74">
        <f>VLOOKUP(B228,LU!$B$1:$N$51,7,FALSE)</f>
        <v>0.4</v>
      </c>
      <c r="I228" s="74">
        <f>VLOOKUP(B228,LU!$B$1:$N$51,8,FALSE)</f>
        <v>7</v>
      </c>
      <c r="J228" s="74">
        <f>VLOOKUP(A228,Soil!$B$2:$P$17,13,FALSE)</f>
        <v>1.7384999999999999</v>
      </c>
      <c r="K228" s="74">
        <f>VLOOKUP(B228,LU!$B$1:$N$51,5,FALSE)</f>
        <v>0.27500000000000002</v>
      </c>
      <c r="L228" s="74">
        <f>VLOOKUP(A228,Soil!$B$2:$P$17,15,FALSE)</f>
        <v>0.56130000000000002</v>
      </c>
      <c r="M228" s="74">
        <f>SoilVeg!G228</f>
        <v>19.399999999999999</v>
      </c>
      <c r="N228" s="74">
        <f>SoilVeg!H228</f>
        <v>0.248</v>
      </c>
      <c r="O228" s="74">
        <f>VLOOKUP(A228,Soil!$B$2:$S$14,18,FALSE)</f>
        <v>0.02</v>
      </c>
    </row>
    <row r="229" spans="1:15">
      <c r="A229" s="84" t="str">
        <f>SoilVeg!B229</f>
        <v>SIL</v>
      </c>
      <c r="B229" s="84" t="str">
        <f>SoilVeg!D229</f>
        <v>OPSR</v>
      </c>
      <c r="C229" s="84" t="str">
        <f>SoilVeg!A229</f>
        <v>SILOPSR</v>
      </c>
      <c r="D229" s="74">
        <f>IF(VLOOKUP(SoilVeg!C229,LU!$A$2:$O$27,15,FALSE)=0,VLOOKUP(A229,Soil!$B$2:$R$14,8,FALSE),0.000000000001)</f>
        <v>2.292499074074075E-6</v>
      </c>
      <c r="E229" s="74">
        <f>IF(VLOOKUP(SoilVeg!C229,LU!$A$2:$O$27,15,FALSE)=0,VLOOKUP(A229,Soil!$B$2:$R$14,10,FALSE),0.000000000001)</f>
        <v>2.9625829487748867E-4</v>
      </c>
      <c r="F229" s="74">
        <f>VLOOKUP(A229,Soil!$B$2:$P$17,14,FALSE)</f>
        <v>1.2E-2</v>
      </c>
      <c r="G229" s="74">
        <f>VLOOKUP(B229,LU!$B$1:$N$51,6,FALSE)</f>
        <v>0.26</v>
      </c>
      <c r="H229" s="74">
        <f>VLOOKUP(B229,LU!$B$1:$N$51,7,FALSE)</f>
        <v>0.25</v>
      </c>
      <c r="I229" s="74">
        <f>VLOOKUP(B229,LU!$B$1:$N$51,8,FALSE)</f>
        <v>4</v>
      </c>
      <c r="J229" s="74">
        <f>VLOOKUP(A229,Soil!$B$2:$P$17,13,FALSE)</f>
        <v>1.7384999999999999</v>
      </c>
      <c r="K229" s="74">
        <f>VLOOKUP(B229,LU!$B$1:$N$51,5,FALSE)</f>
        <v>0.06</v>
      </c>
      <c r="L229" s="74">
        <f>VLOOKUP(A229,Soil!$B$2:$P$17,15,FALSE)</f>
        <v>0.56130000000000002</v>
      </c>
      <c r="M229" s="74">
        <f>SoilVeg!G229</f>
        <v>7.76</v>
      </c>
      <c r="N229" s="74">
        <f>SoilVeg!H229</f>
        <v>0.248</v>
      </c>
      <c r="O229" s="74">
        <f>VLOOKUP(A229,Soil!$B$2:$S$14,18,FALSE)</f>
        <v>0.02</v>
      </c>
    </row>
    <row r="230" spans="1:15">
      <c r="A230" s="84" t="str">
        <f>SoilVeg!B230</f>
        <v>SIL</v>
      </c>
      <c r="B230" s="84" t="str">
        <f>SoilVeg!D230</f>
        <v>OPUR</v>
      </c>
      <c r="C230" s="84" t="str">
        <f>SoilVeg!A230</f>
        <v>SILOPUR</v>
      </c>
      <c r="D230" s="74">
        <f>IF(VLOOKUP(SoilVeg!C230,LU!$A$2:$O$27,15,FALSE)=0,VLOOKUP(A230,Soil!$B$2:$R$14,8,FALSE),0.000000000001)</f>
        <v>2.292499074074075E-6</v>
      </c>
      <c r="E230" s="74">
        <f>IF(VLOOKUP(SoilVeg!C230,LU!$A$2:$O$27,15,FALSE)=0,VLOOKUP(A230,Soil!$B$2:$R$14,10,FALSE),0.000000000001)</f>
        <v>2.9625829487748867E-4</v>
      </c>
      <c r="F230" s="74">
        <f>VLOOKUP(A230,Soil!$B$2:$P$17,14,FALSE)</f>
        <v>1.2E-2</v>
      </c>
      <c r="G230" s="74">
        <f>VLOOKUP(B230,LU!$B$1:$N$51,6,FALSE)</f>
        <v>0.4</v>
      </c>
      <c r="H230" s="74">
        <f>VLOOKUP(B230,LU!$B$1:$N$51,7,FALSE)</f>
        <v>0.3</v>
      </c>
      <c r="I230" s="74">
        <f>VLOOKUP(B230,LU!$B$1:$N$51,8,FALSE)</f>
        <v>6</v>
      </c>
      <c r="J230" s="74">
        <f>VLOOKUP(A230,Soil!$B$2:$P$17,13,FALSE)</f>
        <v>1.7384999999999999</v>
      </c>
      <c r="K230" s="74">
        <f>VLOOKUP(B230,LU!$B$1:$N$51,5,FALSE)</f>
        <v>0.1</v>
      </c>
      <c r="L230" s="74">
        <f>VLOOKUP(A230,Soil!$B$2:$P$17,15,FALSE)</f>
        <v>0.56130000000000002</v>
      </c>
      <c r="M230" s="74">
        <f>SoilVeg!G230</f>
        <v>9.6999999999999993</v>
      </c>
      <c r="N230" s="74">
        <f>SoilVeg!H230</f>
        <v>0.248</v>
      </c>
      <c r="O230" s="74">
        <f>VLOOKUP(A230,Soil!$B$2:$S$14,18,FALSE)</f>
        <v>0.02</v>
      </c>
    </row>
    <row r="231" spans="1:15">
      <c r="A231" s="84" t="str">
        <f>SoilVeg!B231</f>
        <v>SIL</v>
      </c>
      <c r="B231" s="84" t="str">
        <f>SoilVeg!D231</f>
        <v>OPU</v>
      </c>
      <c r="C231" s="84" t="str">
        <f>SoilVeg!A231</f>
        <v>SILOPU</v>
      </c>
      <c r="D231" s="74">
        <f>IF(VLOOKUP(SoilVeg!C231,LU!$A$2:$O$27,15,FALSE)=0,VLOOKUP(A231,Soil!$B$2:$R$14,8,FALSE),0.000000000001)</f>
        <v>2.292499074074075E-6</v>
      </c>
      <c r="E231" s="74">
        <f>IF(VLOOKUP(SoilVeg!C231,LU!$A$2:$O$27,15,FALSE)=0,VLOOKUP(A231,Soil!$B$2:$R$14,10,FALSE),0.000000000001)</f>
        <v>2.9625829487748867E-4</v>
      </c>
      <c r="F231" s="74">
        <f>VLOOKUP(A231,Soil!$B$2:$P$17,14,FALSE)</f>
        <v>1.2E-2</v>
      </c>
      <c r="G231" s="74">
        <f>VLOOKUP(B231,LU!$B$1:$N$51,6,FALSE)</f>
        <v>0</v>
      </c>
      <c r="H231" s="74">
        <f>VLOOKUP(B231,LU!$B$1:$N$51,7,FALSE)</f>
        <v>0</v>
      </c>
      <c r="I231" s="74">
        <f>VLOOKUP(B231,LU!$B$1:$N$51,8,FALSE)</f>
        <v>3.5</v>
      </c>
      <c r="J231" s="74">
        <f>VLOOKUP(A231,Soil!$B$2:$P$17,13,FALSE)</f>
        <v>1.7384999999999999</v>
      </c>
      <c r="K231" s="74">
        <f>VLOOKUP(B231,LU!$B$1:$N$51,5,FALSE)</f>
        <v>0.03</v>
      </c>
      <c r="L231" s="74">
        <f>VLOOKUP(A231,Soil!$B$2:$P$17,15,FALSE)</f>
        <v>0.56130000000000002</v>
      </c>
      <c r="M231" s="74">
        <f>SoilVeg!G231</f>
        <v>6.4666666666666659</v>
      </c>
      <c r="N231" s="74">
        <f>SoilVeg!H231</f>
        <v>0.248</v>
      </c>
      <c r="O231" s="74">
        <f>VLOOKUP(A231,Soil!$B$2:$S$14,18,FALSE)</f>
        <v>0.02</v>
      </c>
    </row>
    <row r="232" spans="1:15">
      <c r="A232" s="84" t="str">
        <f>SoilVeg!B232</f>
        <v>SIL</v>
      </c>
      <c r="B232" s="84" t="str">
        <f>SoilVeg!D232</f>
        <v>TP</v>
      </c>
      <c r="C232" s="84" t="str">
        <f>SoilVeg!A232</f>
        <v>SILTP</v>
      </c>
      <c r="D232" s="74">
        <f>IF(VLOOKUP(SoilVeg!C232,LU!$A$2:$O$27,15,FALSE)=0,VLOOKUP(A232,Soil!$B$2:$R$14,8,FALSE),0.000000000001)</f>
        <v>2.292499074074075E-6</v>
      </c>
      <c r="E232" s="74">
        <f>IF(VLOOKUP(SoilVeg!C232,LU!$A$2:$O$27,15,FALSE)=0,VLOOKUP(A232,Soil!$B$2:$R$14,10,FALSE),0.000000000001)</f>
        <v>2.9625829487748867E-4</v>
      </c>
      <c r="F232" s="74">
        <f>VLOOKUP(A232,Soil!$B$2:$P$17,14,FALSE)</f>
        <v>1.2E-2</v>
      </c>
      <c r="G232" s="74">
        <f>VLOOKUP(B232,LU!$B$1:$N$51,6,FALSE)</f>
        <v>1.1000000000000001</v>
      </c>
      <c r="H232" s="74">
        <f>VLOOKUP(B232,LU!$B$1:$N$51,7,FALSE)</f>
        <v>0.4</v>
      </c>
      <c r="I232" s="74">
        <f>VLOOKUP(B232,LU!$B$1:$N$51,8,FALSE)</f>
        <v>7</v>
      </c>
      <c r="J232" s="74">
        <f>VLOOKUP(A232,Soil!$B$2:$P$17,13,FALSE)</f>
        <v>1.7384999999999999</v>
      </c>
      <c r="K232" s="74">
        <f>VLOOKUP(B232,LU!$B$1:$N$51,5,FALSE)</f>
        <v>0.27500000000000002</v>
      </c>
      <c r="L232" s="74">
        <f>VLOOKUP(A232,Soil!$B$2:$P$17,15,FALSE)</f>
        <v>0.56130000000000002</v>
      </c>
      <c r="M232" s="74">
        <f>SoilVeg!G232</f>
        <v>19.399999999999999</v>
      </c>
      <c r="N232" s="74">
        <f>SoilVeg!H232</f>
        <v>0.248</v>
      </c>
      <c r="O232" s="74">
        <f>VLOOKUP(A232,Soil!$B$2:$S$14,18,FALSE)</f>
        <v>0.02</v>
      </c>
    </row>
    <row r="233" spans="1:15">
      <c r="A233" s="84" t="str">
        <f>SoilVeg!B233</f>
        <v>SIL</v>
      </c>
      <c r="B233" s="84" t="str">
        <f>SoilVeg!D233</f>
        <v>LP</v>
      </c>
      <c r="C233" s="84" t="str">
        <f>SoilVeg!A233</f>
        <v>SILLP</v>
      </c>
      <c r="D233" s="74">
        <f>IF(VLOOKUP(SoilVeg!C233,LU!$A$2:$O$27,15,FALSE)=0,VLOOKUP(A233,Soil!$B$2:$R$14,8,FALSE),0.000000000001)</f>
        <v>2.292499074074075E-6</v>
      </c>
      <c r="E233" s="74">
        <f>IF(VLOOKUP(SoilVeg!C233,LU!$A$2:$O$27,15,FALSE)=0,VLOOKUP(A233,Soil!$B$2:$R$14,10,FALSE),0.000000000001)</f>
        <v>2.9625829487748867E-4</v>
      </c>
      <c r="F233" s="74">
        <f>VLOOKUP(A233,Soil!$B$2:$P$17,14,FALSE)</f>
        <v>1.2E-2</v>
      </c>
      <c r="G233" s="74">
        <f>VLOOKUP(B233,LU!$B$1:$N$51,6,FALSE)</f>
        <v>3</v>
      </c>
      <c r="H233" s="74">
        <f>VLOOKUP(B233,LU!$B$1:$N$51,7,FALSE)</f>
        <v>0.62272727272999995</v>
      </c>
      <c r="I233" s="74">
        <f>VLOOKUP(B233,LU!$B$1:$N$51,8,FALSE)</f>
        <v>9.4545454545500007</v>
      </c>
      <c r="J233" s="74">
        <f>VLOOKUP(A233,Soil!$B$2:$P$17,13,FALSE)</f>
        <v>1.7384999999999999</v>
      </c>
      <c r="K233" s="74">
        <f>VLOOKUP(B233,LU!$B$1:$N$51,5,FALSE)</f>
        <v>0.4</v>
      </c>
      <c r="L233" s="74">
        <f>VLOOKUP(A233,Soil!$B$2:$P$17,15,FALSE)</f>
        <v>0.56130000000000002</v>
      </c>
      <c r="M233" s="74">
        <f>SoilVeg!G233</f>
        <v>19.399999999999999</v>
      </c>
      <c r="N233" s="74">
        <f>SoilVeg!H233</f>
        <v>0.248</v>
      </c>
      <c r="O233" s="74">
        <f>VLOOKUP(A233,Soil!$B$2:$S$14,18,FALSE)</f>
        <v>0.02</v>
      </c>
    </row>
    <row r="234" spans="1:15">
      <c r="A234" s="84" t="str">
        <f>SoilVeg!B234</f>
        <v>SIL</v>
      </c>
      <c r="B234" s="84" t="str">
        <f>SoilVeg!D234</f>
        <v>LPL</v>
      </c>
      <c r="C234" s="84" t="str">
        <f>SoilVeg!A234</f>
        <v>SILLPL</v>
      </c>
      <c r="D234" s="74">
        <f>IF(VLOOKUP(SoilVeg!C234,LU!$A$2:$O$27,15,FALSE)=0,VLOOKUP(A234,Soil!$B$2:$R$14,8,FALSE),0.000000000001)</f>
        <v>2.292499074074075E-6</v>
      </c>
      <c r="E234" s="74">
        <f>IF(VLOOKUP(SoilVeg!C234,LU!$A$2:$O$27,15,FALSE)=0,VLOOKUP(A234,Soil!$B$2:$R$14,10,FALSE),0.000000000001)</f>
        <v>2.9625829487748867E-4</v>
      </c>
      <c r="F234" s="74">
        <f>VLOOKUP(A234,Soil!$B$2:$P$17,14,FALSE)</f>
        <v>1.2E-2</v>
      </c>
      <c r="G234" s="74">
        <f>VLOOKUP(B234,LU!$B$1:$N$51,6,FALSE)</f>
        <v>4</v>
      </c>
      <c r="H234" s="74">
        <f>VLOOKUP(B234,LU!$B$1:$N$51,7,FALSE)</f>
        <v>0.62272727272999995</v>
      </c>
      <c r="I234" s="74">
        <f>VLOOKUP(B234,LU!$B$1:$N$51,8,FALSE)</f>
        <v>10.5</v>
      </c>
      <c r="J234" s="74">
        <f>VLOOKUP(A234,Soil!$B$2:$P$17,13,FALSE)</f>
        <v>1.7384999999999999</v>
      </c>
      <c r="K234" s="74">
        <f>VLOOKUP(B234,LU!$B$1:$N$51,5,FALSE)</f>
        <v>0.6</v>
      </c>
      <c r="L234" s="74">
        <f>VLOOKUP(A234,Soil!$B$2:$P$17,15,FALSE)</f>
        <v>0.56130000000000002</v>
      </c>
      <c r="M234" s="74">
        <f>SoilVeg!G234</f>
        <v>19.399999999999999</v>
      </c>
      <c r="N234" s="74">
        <f>SoilVeg!H234</f>
        <v>0.248</v>
      </c>
      <c r="O234" s="74">
        <f>VLOOKUP(A234,Soil!$B$2:$S$14,18,FALSE)</f>
        <v>0.02</v>
      </c>
    </row>
    <row r="235" spans="1:15">
      <c r="A235" s="84" t="str">
        <f>SoilVeg!B235</f>
        <v>SIL</v>
      </c>
      <c r="B235" s="84" t="str">
        <f>SoilVeg!D235</f>
        <v>LPJ</v>
      </c>
      <c r="C235" s="84" t="str">
        <f>SoilVeg!A235</f>
        <v>SILLPJ</v>
      </c>
      <c r="D235" s="74">
        <f>IF(VLOOKUP(SoilVeg!C235,LU!$A$2:$O$27,15,FALSE)=0,VLOOKUP(A235,Soil!$B$2:$R$14,8,FALSE),0.000000000001)</f>
        <v>2.292499074074075E-6</v>
      </c>
      <c r="E235" s="74">
        <f>IF(VLOOKUP(SoilVeg!C235,LU!$A$2:$O$27,15,FALSE)=0,VLOOKUP(A235,Soil!$B$2:$R$14,10,FALSE),0.000000000001)</f>
        <v>2.9625829487748867E-4</v>
      </c>
      <c r="F235" s="74">
        <f>VLOOKUP(A235,Soil!$B$2:$P$17,14,FALSE)</f>
        <v>1.2E-2</v>
      </c>
      <c r="G235" s="74">
        <f>VLOOKUP(B235,LU!$B$1:$N$51,6,FALSE)</f>
        <v>3</v>
      </c>
      <c r="H235" s="74">
        <f>VLOOKUP(B235,LU!$B$1:$N$51,7,FALSE)</f>
        <v>0.62272727272999995</v>
      </c>
      <c r="I235" s="74">
        <f>VLOOKUP(B235,LU!$B$1:$N$51,8,FALSE)</f>
        <v>6.5</v>
      </c>
      <c r="J235" s="74">
        <f>VLOOKUP(A235,Soil!$B$2:$P$17,13,FALSE)</f>
        <v>1.7384999999999999</v>
      </c>
      <c r="K235" s="74">
        <f>VLOOKUP(B235,LU!$B$1:$N$51,5,FALSE)</f>
        <v>0.35</v>
      </c>
      <c r="L235" s="74">
        <f>VLOOKUP(A235,Soil!$B$2:$P$17,15,FALSE)</f>
        <v>0.56130000000000002</v>
      </c>
      <c r="M235" s="74">
        <f>SoilVeg!G235</f>
        <v>19.399999999999999</v>
      </c>
      <c r="N235" s="74">
        <f>SoilVeg!H235</f>
        <v>0.248</v>
      </c>
      <c r="O235" s="74">
        <f>VLOOKUP(A235,Soil!$B$2:$S$14,18,FALSE)</f>
        <v>0.02</v>
      </c>
    </row>
    <row r="236" spans="1:15">
      <c r="A236" s="84" t="str">
        <f>SoilVeg!B236</f>
        <v>SIL</v>
      </c>
      <c r="B236" s="84" t="str">
        <f>SoilVeg!D236</f>
        <v>LPS</v>
      </c>
      <c r="C236" s="84" t="str">
        <f>SoilVeg!A236</f>
        <v>SILLPS</v>
      </c>
      <c r="D236" s="74">
        <f>IF(VLOOKUP(SoilVeg!C236,LU!$A$2:$O$27,15,FALSE)=0,VLOOKUP(A236,Soil!$B$2:$R$14,8,FALSE),0.000000000001)</f>
        <v>2.292499074074075E-6</v>
      </c>
      <c r="E236" s="74">
        <f>IF(VLOOKUP(SoilVeg!C236,LU!$A$2:$O$27,15,FALSE)=0,VLOOKUP(A236,Soil!$B$2:$R$14,10,FALSE),0.000000000001)</f>
        <v>2.9625829487748867E-4</v>
      </c>
      <c r="F236" s="74">
        <f>VLOOKUP(A236,Soil!$B$2:$P$17,14,FALSE)</f>
        <v>1.2E-2</v>
      </c>
      <c r="G236" s="74">
        <f>VLOOKUP(B236,LU!$B$1:$N$51,6,FALSE)</f>
        <v>4.5</v>
      </c>
      <c r="H236" s="74">
        <f>VLOOKUP(B236,LU!$B$1:$N$51,7,FALSE)</f>
        <v>0.8</v>
      </c>
      <c r="I236" s="74">
        <f>VLOOKUP(B236,LU!$B$1:$N$51,8,FALSE)</f>
        <v>15</v>
      </c>
      <c r="J236" s="74">
        <f>VLOOKUP(A236,Soil!$B$2:$P$17,13,FALSE)</f>
        <v>1.7384999999999999</v>
      </c>
      <c r="K236" s="74">
        <f>VLOOKUP(B236,LU!$B$1:$N$51,5,FALSE)</f>
        <v>0.8</v>
      </c>
      <c r="L236" s="74">
        <f>VLOOKUP(A236,Soil!$B$2:$P$17,15,FALSE)</f>
        <v>0.56130000000000002</v>
      </c>
      <c r="M236" s="74">
        <f>SoilVeg!G236</f>
        <v>19.399999999999999</v>
      </c>
      <c r="N236" s="74">
        <f>SoilVeg!H236</f>
        <v>0.248</v>
      </c>
      <c r="O236" s="74">
        <f>VLOOKUP(A236,Soil!$B$2:$S$14,18,FALSE)</f>
        <v>0.02</v>
      </c>
    </row>
    <row r="237" spans="1:15">
      <c r="A237" s="84" t="str">
        <f>SoilVeg!B237</f>
        <v>SIL</v>
      </c>
      <c r="B237" s="84" t="str">
        <f>SoilVeg!D237</f>
        <v>LPK</v>
      </c>
      <c r="C237" s="84" t="str">
        <f>SoilVeg!A237</f>
        <v>SILLPK</v>
      </c>
      <c r="D237" s="74">
        <f>IF(VLOOKUP(SoilVeg!C237,LU!$A$2:$O$27,15,FALSE)=0,VLOOKUP(A237,Soil!$B$2:$R$14,8,FALSE),0.000000000001)</f>
        <v>2.292499074074075E-6</v>
      </c>
      <c r="E237" s="74">
        <f>IF(VLOOKUP(SoilVeg!C237,LU!$A$2:$O$27,15,FALSE)=0,VLOOKUP(A237,Soil!$B$2:$R$14,10,FALSE),0.000000000001)</f>
        <v>2.9625829487748867E-4</v>
      </c>
      <c r="F237" s="74">
        <f>VLOOKUP(A237,Soil!$B$2:$P$17,14,FALSE)</f>
        <v>1.2E-2</v>
      </c>
      <c r="G237" s="74">
        <f>VLOOKUP(B237,LU!$B$1:$N$51,6,FALSE)</f>
        <v>3</v>
      </c>
      <c r="H237" s="74">
        <f>VLOOKUP(B237,LU!$B$1:$N$51,7,FALSE)</f>
        <v>0.6</v>
      </c>
      <c r="I237" s="74">
        <f>VLOOKUP(B237,LU!$B$1:$N$51,8,FALSE)</f>
        <v>15</v>
      </c>
      <c r="J237" s="74">
        <f>VLOOKUP(A237,Soil!$B$2:$P$17,13,FALSE)</f>
        <v>1.7384999999999999</v>
      </c>
      <c r="K237" s="74">
        <f>VLOOKUP(B237,LU!$B$1:$N$51,5,FALSE)</f>
        <v>0.8</v>
      </c>
      <c r="L237" s="74">
        <f>VLOOKUP(A237,Soil!$B$2:$P$17,15,FALSE)</f>
        <v>0.56130000000000002</v>
      </c>
      <c r="M237" s="74">
        <f>SoilVeg!G237</f>
        <v>19.399999999999999</v>
      </c>
      <c r="N237" s="74">
        <f>SoilVeg!H237</f>
        <v>0.248</v>
      </c>
      <c r="O237" s="74">
        <f>VLOOKUP(A237,Soil!$B$2:$S$14,18,FALSE)</f>
        <v>0.02</v>
      </c>
    </row>
    <row r="238" spans="1:15">
      <c r="A238" s="84" t="str">
        <f>SoilVeg!B238</f>
        <v>SIL</v>
      </c>
      <c r="B238" s="84" t="str">
        <f>SoilVeg!D238</f>
        <v>AZP</v>
      </c>
      <c r="C238" s="84" t="str">
        <f>SoilVeg!A238</f>
        <v>SILAZP</v>
      </c>
      <c r="D238" s="74">
        <f>IF(VLOOKUP(SoilVeg!C238,LU!$A$2:$O$27,15,FALSE)=0,VLOOKUP(A238,Soil!$B$2:$R$14,8,FALSE),0.000000000001)</f>
        <v>9.9999999999999998E-13</v>
      </c>
      <c r="E238" s="74">
        <f>IF(VLOOKUP(SoilVeg!C238,LU!$A$2:$O$27,15,FALSE)=0,VLOOKUP(A238,Soil!$B$2:$R$14,10,FALSE),0.000000000001)</f>
        <v>9.9999999999999998E-13</v>
      </c>
      <c r="F238" s="74">
        <f>VLOOKUP(A238,Soil!$B$2:$P$17,14,FALSE)</f>
        <v>1.2E-2</v>
      </c>
      <c r="G238" s="74">
        <f>VLOOKUP(B238,LU!$B$1:$N$51,6,FALSE)</f>
        <v>0</v>
      </c>
      <c r="H238" s="74">
        <f>VLOOKUP(B238,LU!$B$1:$N$51,7,FALSE)</f>
        <v>0</v>
      </c>
      <c r="I238" s="74">
        <f>VLOOKUP(B238,LU!$B$1:$N$51,8,FALSE)</f>
        <v>2.5</v>
      </c>
      <c r="J238" s="74">
        <f>VLOOKUP(A238,Soil!$B$2:$P$17,13,FALSE)</f>
        <v>1.7384999999999999</v>
      </c>
      <c r="K238" s="74">
        <f>VLOOKUP(B238,LU!$B$1:$N$51,5,FALSE)</f>
        <v>0.05</v>
      </c>
      <c r="L238" s="74">
        <f>VLOOKUP(A238,Soil!$B$2:$P$17,15,FALSE)</f>
        <v>0.56130000000000002</v>
      </c>
      <c r="M238" s="74">
        <f>SoilVeg!G238</f>
        <v>100</v>
      </c>
      <c r="N238" s="74">
        <f>SoilVeg!H238</f>
        <v>1</v>
      </c>
      <c r="O238" s="74">
        <f>VLOOKUP(A238,Soil!$B$2:$S$14,18,FALSE)</f>
        <v>0.02</v>
      </c>
    </row>
    <row r="239" spans="1:15">
      <c r="A239" s="84" t="str">
        <f>SoilVeg!B239</f>
        <v>SIL</v>
      </c>
      <c r="B239" s="84" t="str">
        <f>SoilVeg!D239</f>
        <v>AZPN</v>
      </c>
      <c r="C239" s="84" t="str">
        <f>SoilVeg!A239</f>
        <v>SILAZPN</v>
      </c>
      <c r="D239" s="74">
        <f>IF(VLOOKUP(SoilVeg!C239,LU!$A$2:$O$27,15,FALSE)=0,VLOOKUP(A239,Soil!$B$2:$R$14,8,FALSE),0.000000000001)</f>
        <v>9.9999999999999998E-13</v>
      </c>
      <c r="E239" s="74">
        <f>IF(VLOOKUP(SoilVeg!C239,LU!$A$2:$O$27,15,FALSE)=0,VLOOKUP(A239,Soil!$B$2:$R$14,10,FALSE),0.000000000001)</f>
        <v>9.9999999999999998E-13</v>
      </c>
      <c r="F239" s="74">
        <f>VLOOKUP(A239,Soil!$B$2:$P$17,14,FALSE)</f>
        <v>1.2E-2</v>
      </c>
      <c r="G239" s="74">
        <f>VLOOKUP(B239,LU!$B$1:$N$51,6,FALSE)</f>
        <v>0</v>
      </c>
      <c r="H239" s="74">
        <f>VLOOKUP(B239,LU!$B$1:$N$51,7,FALSE)</f>
        <v>0</v>
      </c>
      <c r="I239" s="74">
        <f>VLOOKUP(B239,LU!$B$1:$N$51,8,FALSE)</f>
        <v>0</v>
      </c>
      <c r="J239" s="74">
        <f>VLOOKUP(A239,Soil!$B$2:$P$17,13,FALSE)</f>
        <v>1.7384999999999999</v>
      </c>
      <c r="K239" s="74">
        <f>VLOOKUP(B239,LU!$B$1:$N$51,5,FALSE)</f>
        <v>0.01</v>
      </c>
      <c r="L239" s="74">
        <f>VLOOKUP(A239,Soil!$B$2:$P$17,15,FALSE)</f>
        <v>0.56130000000000002</v>
      </c>
      <c r="M239" s="74">
        <f>SoilVeg!G239</f>
        <v>100</v>
      </c>
      <c r="N239" s="74">
        <f>SoilVeg!H239</f>
        <v>1</v>
      </c>
      <c r="O239" s="74">
        <f>VLOOKUP(A239,Soil!$B$2:$S$14,18,FALSE)</f>
        <v>0.02</v>
      </c>
    </row>
    <row r="240" spans="1:15">
      <c r="A240" s="84" t="str">
        <f>SoilVeg!B240</f>
        <v>SIL</v>
      </c>
      <c r="B240" s="84" t="str">
        <f>SoilVeg!D240</f>
        <v>AZPPL</v>
      </c>
      <c r="C240" s="84" t="str">
        <f>SoilVeg!A240</f>
        <v>SILAZPPL</v>
      </c>
      <c r="D240" s="74">
        <f>IF(VLOOKUP(SoilVeg!C240,LU!$A$2:$O$27,15,FALSE)=0,VLOOKUP(A240,Soil!$B$2:$R$14,8,FALSE),0.000000000001)</f>
        <v>2.292499074074075E-6</v>
      </c>
      <c r="E240" s="74">
        <f>IF(VLOOKUP(SoilVeg!C240,LU!$A$2:$O$27,15,FALSE)=0,VLOOKUP(A240,Soil!$B$2:$R$14,10,FALSE),0.000000000001)</f>
        <v>2.9625829487748867E-4</v>
      </c>
      <c r="F240" s="74">
        <f>VLOOKUP(A240,Soil!$B$2:$P$17,14,FALSE)</f>
        <v>1.2E-2</v>
      </c>
      <c r="G240" s="74">
        <f>VLOOKUP(B240,LU!$B$1:$N$51,6,FALSE)</f>
        <v>0</v>
      </c>
      <c r="H240" s="74">
        <f>VLOOKUP(B240,LU!$B$1:$N$51,7,FALSE)</f>
        <v>0</v>
      </c>
      <c r="I240" s="74">
        <f>VLOOKUP(B240,LU!$B$1:$N$51,8,FALSE)</f>
        <v>2.5</v>
      </c>
      <c r="J240" s="74">
        <f>VLOOKUP(A240,Soil!$B$2:$P$17,13,FALSE)</f>
        <v>1.7384999999999999</v>
      </c>
      <c r="K240" s="74">
        <f>VLOOKUP(B240,LU!$B$1:$N$51,5,FALSE)</f>
        <v>0.02</v>
      </c>
      <c r="L240" s="74">
        <f>VLOOKUP(A240,Soil!$B$2:$P$17,15,FALSE)</f>
        <v>0.56130000000000002</v>
      </c>
      <c r="M240" s="74">
        <f>SoilVeg!G240</f>
        <v>0.19399999999999998</v>
      </c>
      <c r="N240" s="74">
        <f>SoilVeg!H240</f>
        <v>0.248</v>
      </c>
      <c r="O240" s="74">
        <f>VLOOKUP(A240,Soil!$B$2:$S$14,18,FALSE)</f>
        <v>0.02</v>
      </c>
    </row>
    <row r="241" spans="1:15">
      <c r="A241" s="84" t="str">
        <f>SoilVeg!B241</f>
        <v>SIL</v>
      </c>
      <c r="B241" s="84" t="str">
        <f>SoilVeg!D241</f>
        <v>AZPP</v>
      </c>
      <c r="C241" s="84" t="str">
        <f>SoilVeg!A241</f>
        <v>SILAZPP</v>
      </c>
      <c r="D241" s="74">
        <f>IF(VLOOKUP(SoilVeg!C241,LU!$A$2:$O$27,15,FALSE)=0,VLOOKUP(A241,Soil!$B$2:$R$14,8,FALSE),0.000000000001)</f>
        <v>2.292499074074075E-6</v>
      </c>
      <c r="E241" s="74">
        <f>IF(VLOOKUP(SoilVeg!C241,LU!$A$2:$O$27,15,FALSE)=0,VLOOKUP(A241,Soil!$B$2:$R$14,10,FALSE),0.000000000001)</f>
        <v>2.9625829487748867E-4</v>
      </c>
      <c r="F241" s="74">
        <f>VLOOKUP(A241,Soil!$B$2:$P$17,14,FALSE)</f>
        <v>1.2E-2</v>
      </c>
      <c r="G241" s="74">
        <f>VLOOKUP(B241,LU!$B$1:$N$51,6,FALSE)</f>
        <v>0</v>
      </c>
      <c r="H241" s="74">
        <f>VLOOKUP(B241,LU!$B$1:$N$51,7,FALSE)</f>
        <v>0</v>
      </c>
      <c r="I241" s="74">
        <f>VLOOKUP(B241,LU!$B$1:$N$51,8,FALSE)</f>
        <v>7</v>
      </c>
      <c r="J241" s="74">
        <f>VLOOKUP(A241,Soil!$B$2:$P$17,13,FALSE)</f>
        <v>1.7384999999999999</v>
      </c>
      <c r="K241" s="74">
        <f>VLOOKUP(B241,LU!$B$1:$N$51,5,FALSE)</f>
        <v>0.1</v>
      </c>
      <c r="L241" s="74">
        <f>VLOOKUP(A241,Soil!$B$2:$P$17,15,FALSE)</f>
        <v>0.56130000000000002</v>
      </c>
      <c r="M241" s="74">
        <f>SoilVeg!G241</f>
        <v>19.399999999999999</v>
      </c>
      <c r="N241" s="74">
        <f>SoilVeg!H241</f>
        <v>0.248</v>
      </c>
      <c r="O241" s="74">
        <f>VLOOKUP(A241,Soil!$B$2:$S$14,18,FALSE)</f>
        <v>0.02</v>
      </c>
    </row>
    <row r="242" spans="1:15">
      <c r="A242" s="84" t="str">
        <f>SoilVeg!B242</f>
        <v>SIL</v>
      </c>
      <c r="B242" s="84" t="str">
        <f>SoilVeg!D242</f>
        <v>ETK</v>
      </c>
      <c r="C242" s="84" t="str">
        <f>SoilVeg!A242</f>
        <v>SILETK</v>
      </c>
      <c r="D242" s="74">
        <f>IF(VLOOKUP(SoilVeg!C242,LU!$A$2:$O$27,15,FALSE)=0,VLOOKUP(A242,Soil!$B$2:$R$14,8,FALSE),0.000000000001)</f>
        <v>2.292499074074075E-6</v>
      </c>
      <c r="E242" s="74">
        <f>IF(VLOOKUP(SoilVeg!C242,LU!$A$2:$O$27,15,FALSE)=0,VLOOKUP(A242,Soil!$B$2:$R$14,10,FALSE),0.000000000001)</f>
        <v>2.9625829487748867E-4</v>
      </c>
      <c r="F242" s="74">
        <f>VLOOKUP(A242,Soil!$B$2:$P$17,14,FALSE)</f>
        <v>1.2E-2</v>
      </c>
      <c r="G242" s="74">
        <f>VLOOKUP(B242,LU!$B$1:$N$51,6,FALSE)</f>
        <v>1.4</v>
      </c>
      <c r="H242" s="74">
        <f>VLOOKUP(B242,LU!$B$1:$N$51,7,FALSE)</f>
        <v>0.65</v>
      </c>
      <c r="I242" s="74">
        <f>VLOOKUP(B242,LU!$B$1:$N$51,8,FALSE)</f>
        <v>8</v>
      </c>
      <c r="J242" s="74">
        <f>VLOOKUP(A242,Soil!$B$2:$P$17,13,FALSE)</f>
        <v>1.7384999999999999</v>
      </c>
      <c r="K242" s="74">
        <f>VLOOKUP(B242,LU!$B$1:$N$51,5,FALSE)</f>
        <v>0.35</v>
      </c>
      <c r="L242" s="74">
        <f>VLOOKUP(A242,Soil!$B$2:$P$17,15,FALSE)</f>
        <v>0.56130000000000002</v>
      </c>
      <c r="M242" s="74">
        <f>SoilVeg!G242</f>
        <v>19.399999999999999</v>
      </c>
      <c r="N242" s="74">
        <f>SoilVeg!H242</f>
        <v>0.248</v>
      </c>
      <c r="O242" s="74">
        <f>VLOOKUP(A242,Soil!$B$2:$S$14,18,FALSE)</f>
        <v>0.02</v>
      </c>
    </row>
    <row r="243" spans="1:15">
      <c r="A243" s="84" t="str">
        <f>SoilVeg!B243</f>
        <v>SIL</v>
      </c>
      <c r="B243" s="84" t="str">
        <f>SoilVeg!D243</f>
        <v>ETK1</v>
      </c>
      <c r="C243" s="84" t="str">
        <f>SoilVeg!A243</f>
        <v>SILETK1</v>
      </c>
      <c r="D243" s="74">
        <f>IF(VLOOKUP(SoilVeg!C243,LU!$A$2:$O$27,15,FALSE)=0,VLOOKUP(A243,Soil!$B$2:$R$14,8,FALSE),0.000000000001)</f>
        <v>2.292499074074075E-6</v>
      </c>
      <c r="E243" s="74">
        <f>IF(VLOOKUP(SoilVeg!C243,LU!$A$2:$O$27,15,FALSE)=0,VLOOKUP(A243,Soil!$B$2:$R$14,10,FALSE),0.000000000001)</f>
        <v>2.9625829487748867E-4</v>
      </c>
      <c r="F243" s="74">
        <f>VLOOKUP(A243,Soil!$B$2:$P$17,14,FALSE)</f>
        <v>1.2E-2</v>
      </c>
      <c r="G243" s="74">
        <f>VLOOKUP(B243,LU!$B$1:$N$51,6,FALSE)</f>
        <v>1</v>
      </c>
      <c r="H243" s="74">
        <f>VLOOKUP(B243,LU!$B$1:$N$51,7,FALSE)</f>
        <v>0.4</v>
      </c>
      <c r="I243" s="74">
        <f>VLOOKUP(B243,LU!$B$1:$N$51,8,FALSE)</f>
        <v>5</v>
      </c>
      <c r="J243" s="74">
        <f>VLOOKUP(A243,Soil!$B$2:$P$17,13,FALSE)</f>
        <v>1.7384999999999999</v>
      </c>
      <c r="K243" s="74">
        <f>VLOOKUP(B243,LU!$B$1:$N$51,5,FALSE)</f>
        <v>0.15</v>
      </c>
      <c r="L243" s="74">
        <f>VLOOKUP(A243,Soil!$B$2:$P$17,15,FALSE)</f>
        <v>0.56130000000000002</v>
      </c>
      <c r="M243" s="74">
        <f>SoilVeg!G243</f>
        <v>19.399999999999999</v>
      </c>
      <c r="N243" s="74">
        <f>SoilVeg!H243</f>
        <v>0.248</v>
      </c>
      <c r="O243" s="74">
        <f>VLOOKUP(A243,Soil!$B$2:$S$14,18,FALSE)</f>
        <v>0.02</v>
      </c>
    </row>
    <row r="244" spans="1:15">
      <c r="A244" s="84" t="str">
        <f>SoilVeg!B244</f>
        <v>SIL</v>
      </c>
      <c r="B244" s="84" t="str">
        <f>SoilVeg!D244</f>
        <v>ETK2</v>
      </c>
      <c r="C244" s="84" t="str">
        <f>SoilVeg!A244</f>
        <v>SILETK2</v>
      </c>
      <c r="D244" s="74">
        <f>IF(VLOOKUP(SoilVeg!C244,LU!$A$2:$O$27,15,FALSE)=0,VLOOKUP(A244,Soil!$B$2:$R$14,8,FALSE),0.000000000001)</f>
        <v>2.292499074074075E-6</v>
      </c>
      <c r="E244" s="74">
        <f>IF(VLOOKUP(SoilVeg!C244,LU!$A$2:$O$27,15,FALSE)=0,VLOOKUP(A244,Soil!$B$2:$R$14,10,FALSE),0.000000000001)</f>
        <v>2.9625829487748867E-4</v>
      </c>
      <c r="F244" s="74">
        <f>VLOOKUP(A244,Soil!$B$2:$P$17,14,FALSE)</f>
        <v>1.2E-2</v>
      </c>
      <c r="G244" s="74">
        <f>VLOOKUP(B244,LU!$B$1:$N$51,6,FALSE)</f>
        <v>1.1000000000000001</v>
      </c>
      <c r="H244" s="74">
        <f>VLOOKUP(B244,LU!$B$1:$N$51,7,FALSE)</f>
        <v>0.4</v>
      </c>
      <c r="I244" s="74">
        <f>VLOOKUP(B244,LU!$B$1:$N$51,8,FALSE)</f>
        <v>7</v>
      </c>
      <c r="J244" s="74">
        <f>VLOOKUP(A244,Soil!$B$2:$P$17,13,FALSE)</f>
        <v>1.7384999999999999</v>
      </c>
      <c r="K244" s="74">
        <f>VLOOKUP(B244,LU!$B$1:$N$51,5,FALSE)</f>
        <v>0.35</v>
      </c>
      <c r="L244" s="74">
        <f>VLOOKUP(A244,Soil!$B$2:$P$17,15,FALSE)</f>
        <v>0.56130000000000002</v>
      </c>
      <c r="M244" s="74">
        <f>SoilVeg!G244</f>
        <v>19.399999999999999</v>
      </c>
      <c r="N244" s="74">
        <f>SoilVeg!H244</f>
        <v>0.248</v>
      </c>
      <c r="O244" s="74">
        <f>VLOOKUP(A244,Soil!$B$2:$S$14,18,FALSE)</f>
        <v>0.02</v>
      </c>
    </row>
    <row r="245" spans="1:15">
      <c r="A245" s="84" t="str">
        <f>SoilVeg!B245</f>
        <v>SIL</v>
      </c>
      <c r="B245" s="84" t="str">
        <f>SoilVeg!D245</f>
        <v>ETK3</v>
      </c>
      <c r="C245" s="84" t="str">
        <f>SoilVeg!A245</f>
        <v>SILETK3</v>
      </c>
      <c r="D245" s="74">
        <f>IF(VLOOKUP(SoilVeg!C245,LU!$A$2:$O$27,15,FALSE)=0,VLOOKUP(A245,Soil!$B$2:$R$14,8,FALSE),0.000000000001)</f>
        <v>2.292499074074075E-6</v>
      </c>
      <c r="E245" s="74">
        <f>IF(VLOOKUP(SoilVeg!C245,LU!$A$2:$O$27,15,FALSE)=0,VLOOKUP(A245,Soil!$B$2:$R$14,10,FALSE),0.000000000001)</f>
        <v>2.9625829487748867E-4</v>
      </c>
      <c r="F245" s="74">
        <f>VLOOKUP(A245,Soil!$B$2:$P$17,14,FALSE)</f>
        <v>1.2E-2</v>
      </c>
      <c r="G245" s="74">
        <f>VLOOKUP(B245,LU!$B$1:$N$51,6,FALSE)</f>
        <v>1.35454545455</v>
      </c>
      <c r="H245" s="74">
        <f>VLOOKUP(B245,LU!$B$1:$N$51,7,FALSE)</f>
        <v>0.62272727272999995</v>
      </c>
      <c r="I245" s="74">
        <f>VLOOKUP(B245,LU!$B$1:$N$51,8,FALSE)</f>
        <v>10</v>
      </c>
      <c r="J245" s="74">
        <f>VLOOKUP(A245,Soil!$B$2:$P$17,13,FALSE)</f>
        <v>1.7384999999999999</v>
      </c>
      <c r="K245" s="74">
        <f>VLOOKUP(B245,LU!$B$1:$N$51,5,FALSE)</f>
        <v>0.4</v>
      </c>
      <c r="L245" s="74">
        <f>VLOOKUP(A245,Soil!$B$2:$P$17,15,FALSE)</f>
        <v>0.56130000000000002</v>
      </c>
      <c r="M245" s="74">
        <f>SoilVeg!G245</f>
        <v>19.399999999999999</v>
      </c>
      <c r="N245" s="74">
        <f>SoilVeg!H245</f>
        <v>0.248</v>
      </c>
      <c r="O245" s="74">
        <f>VLOOKUP(A245,Soil!$B$2:$S$14,18,FALSE)</f>
        <v>0.02</v>
      </c>
    </row>
    <row r="246" spans="1:15">
      <c r="A246" s="84" t="str">
        <f>SoilVeg!B246</f>
        <v>SIL</v>
      </c>
      <c r="B246" s="84" t="str">
        <f>SoilVeg!D246</f>
        <v>VT</v>
      </c>
      <c r="C246" s="84" t="str">
        <f>SoilVeg!A246</f>
        <v>SILVT</v>
      </c>
      <c r="D246" s="74">
        <f>IF(VLOOKUP(SoilVeg!C246,LU!$A$2:$O$27,15,FALSE)=0,VLOOKUP(A246,Soil!$B$2:$R$14,8,FALSE),0.000000000001)</f>
        <v>9.9999999999999998E-13</v>
      </c>
      <c r="E246" s="74">
        <f>IF(VLOOKUP(SoilVeg!C246,LU!$A$2:$O$27,15,FALSE)=0,VLOOKUP(A246,Soil!$B$2:$R$14,10,FALSE),0.000000000001)</f>
        <v>9.9999999999999998E-13</v>
      </c>
      <c r="F246" s="74">
        <f>VLOOKUP(A246,Soil!$B$2:$P$17,14,FALSE)</f>
        <v>1.2E-2</v>
      </c>
      <c r="G246" s="74">
        <f>VLOOKUP(B246,LU!$B$1:$N$51,6,FALSE)</f>
        <v>0</v>
      </c>
      <c r="H246" s="74">
        <f>VLOOKUP(B246,LU!$B$1:$N$51,7,FALSE)</f>
        <v>0</v>
      </c>
      <c r="I246" s="74">
        <f>VLOOKUP(B246,LU!$B$1:$N$51,8,FALSE)</f>
        <v>0</v>
      </c>
      <c r="J246" s="74">
        <f>VLOOKUP(A246,Soil!$B$2:$P$17,13,FALSE)</f>
        <v>1.7384999999999999</v>
      </c>
      <c r="K246" s="74">
        <f>VLOOKUP(B246,LU!$B$1:$N$51,5,FALSE)</f>
        <v>0.03</v>
      </c>
      <c r="L246" s="74">
        <f>VLOOKUP(A246,Soil!$B$2:$P$17,15,FALSE)</f>
        <v>0.56130000000000002</v>
      </c>
      <c r="M246" s="74">
        <f>SoilVeg!G246</f>
        <v>100</v>
      </c>
      <c r="N246" s="74">
        <f>SoilVeg!H246</f>
        <v>1</v>
      </c>
      <c r="O246" s="74">
        <f>VLOOKUP(A246,Soil!$B$2:$S$14,18,FALSE)</f>
        <v>0.02</v>
      </c>
    </row>
    <row r="247" spans="1:15">
      <c r="A247" s="84" t="str">
        <f>SoilVeg!B247</f>
        <v>SIL</v>
      </c>
      <c r="B247" s="84" t="str">
        <f>SoilVeg!D247</f>
        <v>VP</v>
      </c>
      <c r="C247" s="84" t="str">
        <f>SoilVeg!A247</f>
        <v>SILVP</v>
      </c>
      <c r="D247" s="74">
        <f>IF(VLOOKUP(SoilVeg!C247,LU!$A$2:$O$27,15,FALSE)=0,VLOOKUP(A247,Soil!$B$2:$R$14,8,FALSE),0.000000000001)</f>
        <v>9.9999999999999998E-13</v>
      </c>
      <c r="E247" s="74">
        <f>IF(VLOOKUP(SoilVeg!C247,LU!$A$2:$O$27,15,FALSE)=0,VLOOKUP(A247,Soil!$B$2:$R$14,10,FALSE),0.000000000001)</f>
        <v>9.9999999999999998E-13</v>
      </c>
      <c r="F247" s="74">
        <f>VLOOKUP(A247,Soil!$B$2:$P$17,14,FALSE)</f>
        <v>1.2E-2</v>
      </c>
      <c r="G247" s="74">
        <f>VLOOKUP(B247,LU!$B$1:$N$51,6,FALSE)</f>
        <v>0</v>
      </c>
      <c r="H247" s="74">
        <f>VLOOKUP(B247,LU!$B$1:$N$51,7,FALSE)</f>
        <v>0</v>
      </c>
      <c r="I247" s="74">
        <f>VLOOKUP(B247,LU!$B$1:$N$51,8,FALSE)</f>
        <v>0</v>
      </c>
      <c r="J247" s="74">
        <f>VLOOKUP(A247,Soil!$B$2:$P$17,13,FALSE)</f>
        <v>1.7384999999999999</v>
      </c>
      <c r="K247" s="74">
        <f>VLOOKUP(B247,LU!$B$1:$N$51,5,FALSE)</f>
        <v>0.01</v>
      </c>
      <c r="L247" s="74">
        <f>VLOOKUP(A247,Soil!$B$2:$P$17,15,FALSE)</f>
        <v>0.56130000000000002</v>
      </c>
      <c r="M247" s="74">
        <f>SoilVeg!G247</f>
        <v>100</v>
      </c>
      <c r="N247" s="74">
        <f>SoilVeg!H247</f>
        <v>1</v>
      </c>
      <c r="O247" s="74">
        <f>VLOOKUP(A247,Soil!$B$2:$S$14,18,FALSE)</f>
        <v>0.02</v>
      </c>
    </row>
    <row r="248" spans="1:15">
      <c r="A248" s="84" t="str">
        <f>SoilVeg!B248</f>
        <v>SIL</v>
      </c>
      <c r="B248" s="84" t="str">
        <f>SoilVeg!D248</f>
        <v>TPT</v>
      </c>
      <c r="C248" s="84" t="str">
        <f>SoilVeg!A248</f>
        <v>SILTPT</v>
      </c>
      <c r="D248" s="74">
        <f>IF(VLOOKUP(SoilVeg!C248,LU!$A$2:$O$27,15,FALSE)=0,VLOOKUP(A248,Soil!$B$2:$R$14,8,FALSE),0.000000000001)</f>
        <v>2.292499074074075E-6</v>
      </c>
      <c r="E248" s="74">
        <f>IF(VLOOKUP(SoilVeg!C248,LU!$A$2:$O$27,15,FALSE)=0,VLOOKUP(A248,Soil!$B$2:$R$14,10,FALSE),0.000000000001)</f>
        <v>2.9625829487748867E-4</v>
      </c>
      <c r="F248" s="74">
        <f>VLOOKUP(A248,Soil!$B$2:$P$17,14,FALSE)</f>
        <v>1.2E-2</v>
      </c>
      <c r="G248" s="74">
        <f>VLOOKUP(B248,LU!$B$1:$N$51,6,FALSE)</f>
        <v>1.1000000000000001</v>
      </c>
      <c r="H248" s="74">
        <f>VLOOKUP(B248,LU!$B$1:$N$51,7,FALSE)</f>
        <v>0.4</v>
      </c>
      <c r="I248" s="74">
        <f>VLOOKUP(B248,LU!$B$1:$N$51,8,FALSE)</f>
        <v>7</v>
      </c>
      <c r="J248" s="74">
        <f>VLOOKUP(A248,Soil!$B$2:$P$17,13,FALSE)</f>
        <v>1.7384999999999999</v>
      </c>
      <c r="K248" s="74">
        <f>VLOOKUP(B248,LU!$B$1:$N$51,5,FALSE)</f>
        <v>0.27500000000000002</v>
      </c>
      <c r="L248" s="74">
        <f>VLOOKUP(A248,Soil!$B$2:$P$17,15,FALSE)</f>
        <v>0.56130000000000002</v>
      </c>
      <c r="M248" s="74">
        <f>SoilVeg!G248</f>
        <v>19.399999999999999</v>
      </c>
      <c r="N248" s="74">
        <f>SoilVeg!H248</f>
        <v>0.248</v>
      </c>
      <c r="O248" s="74">
        <f>VLOOKUP(A248,Soil!$B$2:$S$14,18,FALSE)</f>
        <v>0.02</v>
      </c>
    </row>
    <row r="249" spans="1:15">
      <c r="A249" s="84" t="str">
        <f>SoilVeg!B249</f>
        <v>SIL</v>
      </c>
      <c r="B249" s="84" t="str">
        <f>SoilVeg!D249</f>
        <v>VPT</v>
      </c>
      <c r="C249" s="84" t="str">
        <f>SoilVeg!A249</f>
        <v>SILVPT</v>
      </c>
      <c r="D249" s="74">
        <f>IF(VLOOKUP(SoilVeg!C249,LU!$A$2:$O$27,15,FALSE)=0,VLOOKUP(A249,Soil!$B$2:$R$14,8,FALSE),0.000000000001)</f>
        <v>9.9999999999999998E-13</v>
      </c>
      <c r="E249" s="74">
        <f>IF(VLOOKUP(SoilVeg!C249,LU!$A$2:$O$27,15,FALSE)=0,VLOOKUP(A249,Soil!$B$2:$R$14,10,FALSE),0.000000000001)</f>
        <v>9.9999999999999998E-13</v>
      </c>
      <c r="F249" s="74">
        <f>VLOOKUP(A249,Soil!$B$2:$P$17,14,FALSE)</f>
        <v>1.2E-2</v>
      </c>
      <c r="G249" s="74">
        <f>VLOOKUP(B249,LU!$B$1:$N$51,6,FALSE)</f>
        <v>0</v>
      </c>
      <c r="H249" s="74">
        <f>VLOOKUP(B249,LU!$B$1:$N$51,7,FALSE)</f>
        <v>0</v>
      </c>
      <c r="I249" s="74">
        <f>VLOOKUP(B249,LU!$B$1:$N$51,8,FALSE)</f>
        <v>150</v>
      </c>
      <c r="J249" s="74">
        <f>VLOOKUP(A249,Soil!$B$2:$P$17,13,FALSE)</f>
        <v>1.7384999999999999</v>
      </c>
      <c r="K249" s="74">
        <f>VLOOKUP(B249,LU!$B$1:$N$51,5,FALSE)</f>
        <v>0.01</v>
      </c>
      <c r="L249" s="74">
        <f>VLOOKUP(A249,Soil!$B$2:$P$17,15,FALSE)</f>
        <v>0.56130000000000002</v>
      </c>
      <c r="M249" s="74">
        <f>SoilVeg!G249</f>
        <v>100</v>
      </c>
      <c r="N249" s="74">
        <f>SoilVeg!H249</f>
        <v>1</v>
      </c>
      <c r="O249" s="74">
        <f>VLOOKUP(A249,Soil!$B$2:$S$14,18,FALSE)</f>
        <v>0.02</v>
      </c>
    </row>
    <row r="250" spans="1:15">
      <c r="A250" s="84" t="str">
        <f>SoilVeg!B250</f>
        <v>SIL</v>
      </c>
      <c r="B250" s="84" t="str">
        <f>SoilVeg!D250</f>
        <v>MOK</v>
      </c>
      <c r="C250" s="84" t="str">
        <f>SoilVeg!A250</f>
        <v>SILMOK</v>
      </c>
      <c r="D250" s="74">
        <f>IF(VLOOKUP(SoilVeg!C250,LU!$A$2:$O$27,15,FALSE)=0,VLOOKUP(A250,Soil!$B$2:$R$14,8,FALSE),0.000000000001)</f>
        <v>2.292499074074075E-6</v>
      </c>
      <c r="E250" s="74">
        <f>IF(VLOOKUP(SoilVeg!C250,LU!$A$2:$O$27,15,FALSE)=0,VLOOKUP(A250,Soil!$B$2:$R$14,10,FALSE),0.000000000001)</f>
        <v>2.9625829487748867E-4</v>
      </c>
      <c r="F250" s="74">
        <f>VLOOKUP(A250,Soil!$B$2:$P$17,14,FALSE)</f>
        <v>1.2E-2</v>
      </c>
      <c r="G250" s="74">
        <f>VLOOKUP(B250,LU!$B$1:$N$51,6,FALSE)</f>
        <v>1.35454545455</v>
      </c>
      <c r="H250" s="74">
        <f>VLOOKUP(B250,LU!$B$1:$N$51,7,FALSE)</f>
        <v>0.62272727272999995</v>
      </c>
      <c r="I250" s="74">
        <f>VLOOKUP(B250,LU!$B$1:$N$51,8,FALSE)</f>
        <v>10</v>
      </c>
      <c r="J250" s="74">
        <f>VLOOKUP(A250,Soil!$B$2:$P$17,13,FALSE)</f>
        <v>1.7384999999999999</v>
      </c>
      <c r="K250" s="74">
        <f>VLOOKUP(B250,LU!$B$1:$N$51,5,FALSE)</f>
        <v>0.4</v>
      </c>
      <c r="L250" s="74">
        <f>VLOOKUP(A250,Soil!$B$2:$P$17,15,FALSE)</f>
        <v>0.56130000000000002</v>
      </c>
      <c r="M250" s="74">
        <f>SoilVeg!G250</f>
        <v>19.399999999999999</v>
      </c>
      <c r="N250" s="74">
        <f>SoilVeg!H250</f>
        <v>0.248</v>
      </c>
      <c r="O250" s="74">
        <f>VLOOKUP(A250,Soil!$B$2:$S$14,18,FALSE)</f>
        <v>0.02</v>
      </c>
    </row>
    <row r="251" spans="1:15">
      <c r="A251" s="84" t="str">
        <f>SoilVeg!B251</f>
        <v>SIL</v>
      </c>
      <c r="B251" s="84" t="str">
        <f>SoilVeg!D251</f>
        <v>RET</v>
      </c>
      <c r="C251" s="84" t="str">
        <f>SoilVeg!A251</f>
        <v>SILRET</v>
      </c>
      <c r="D251" s="74">
        <f>IF(VLOOKUP(SoilVeg!C251,LU!$A$2:$O$27,15,FALSE)=0,VLOOKUP(A251,Soil!$B$2:$R$14,8,FALSE),0.000000000001)</f>
        <v>2.292499074074075E-6</v>
      </c>
      <c r="E251" s="74">
        <f>IF(VLOOKUP(SoilVeg!C251,LU!$A$2:$O$27,15,FALSE)=0,VLOOKUP(A251,Soil!$B$2:$R$14,10,FALSE),0.000000000001)</f>
        <v>2.9625829487748867E-4</v>
      </c>
      <c r="F251" s="74">
        <f>VLOOKUP(A251,Soil!$B$2:$P$17,14,FALSE)</f>
        <v>1.2E-2</v>
      </c>
      <c r="G251" s="74">
        <f>VLOOKUP(B251,LU!$B$1:$N$51,6,FALSE)</f>
        <v>1.1000000000000001</v>
      </c>
      <c r="H251" s="74">
        <f>VLOOKUP(B251,LU!$B$1:$N$51,7,FALSE)</f>
        <v>0.4</v>
      </c>
      <c r="I251" s="74">
        <f>VLOOKUP(B251,LU!$B$1:$N$51,8,FALSE)</f>
        <v>150</v>
      </c>
      <c r="J251" s="74">
        <f>VLOOKUP(A251,Soil!$B$2:$P$17,13,FALSE)</f>
        <v>1.7384999999999999</v>
      </c>
      <c r="K251" s="74">
        <f>VLOOKUP(B251,LU!$B$1:$N$51,5,FALSE)</f>
        <v>0.27500000000000002</v>
      </c>
      <c r="L251" s="74">
        <f>VLOOKUP(A251,Soil!$B$2:$P$17,15,FALSE)</f>
        <v>0.56130000000000002</v>
      </c>
      <c r="M251" s="74">
        <f>SoilVeg!G251</f>
        <v>19.399999999999999</v>
      </c>
      <c r="N251" s="74">
        <f>SoilVeg!H251</f>
        <v>0.248</v>
      </c>
      <c r="O251" s="74">
        <f>VLOOKUP(A251,Soil!$B$2:$S$14,18,FALSE)</f>
        <v>0.02</v>
      </c>
    </row>
    <row r="252" spans="1:15">
      <c r="A252" s="84" t="str">
        <f>SoilVeg!B252</f>
        <v>SIC</v>
      </c>
      <c r="B252" s="84" t="str">
        <f>SoilVeg!D252</f>
        <v>OP</v>
      </c>
      <c r="C252" s="84" t="str">
        <f>SoilVeg!A252</f>
        <v>SICOP</v>
      </c>
      <c r="D252" s="74">
        <f>IF(VLOOKUP(SoilVeg!C252,LU!$A$2:$O$27,15,FALSE)=0,VLOOKUP(A252,Soil!$B$2:$R$14,8,FALSE),0.000000000001)</f>
        <v>1.8538490740740742E-6</v>
      </c>
      <c r="E252" s="74">
        <f>IF(VLOOKUP(SoilVeg!C252,LU!$A$2:$O$27,15,FALSE)=0,VLOOKUP(A252,Soil!$B$2:$R$14,10,FALSE),0.000000000001)</f>
        <v>1.2209228829548129E-4</v>
      </c>
      <c r="F252" s="74">
        <f>VLOOKUP(A252,Soil!$B$2:$P$17,14,FALSE)</f>
        <v>0.01</v>
      </c>
      <c r="G252" s="74">
        <f>VLOOKUP(B252,LU!$B$1:$N$51,6,FALSE)</f>
        <v>0.16</v>
      </c>
      <c r="H252" s="74">
        <f>VLOOKUP(B252,LU!$B$1:$N$51,7,FALSE)</f>
        <v>0.13</v>
      </c>
      <c r="I252" s="74">
        <f>VLOOKUP(B252,LU!$B$1:$N$51,8,FALSE)</f>
        <v>5</v>
      </c>
      <c r="J252" s="74">
        <f>VLOOKUP(A252,Soil!$B$2:$P$17,13,FALSE)</f>
        <v>1.6665000000000001</v>
      </c>
      <c r="K252" s="74">
        <f>VLOOKUP(B252,LU!$B$1:$N$51,5,FALSE)</f>
        <v>7.4999999999999997E-2</v>
      </c>
      <c r="L252" s="74">
        <f>VLOOKUP(A252,Soil!$B$2:$P$17,15,FALSE)</f>
        <v>0.63580000000000003</v>
      </c>
      <c r="M252" s="74">
        <f>SoilVeg!G252</f>
        <v>11.5</v>
      </c>
      <c r="N252" s="74">
        <f>SoilVeg!H252</f>
        <v>0.30499999999999999</v>
      </c>
      <c r="O252" s="74">
        <f>VLOOKUP(A252,Soil!$B$2:$S$14,18,FALSE)</f>
        <v>0.01</v>
      </c>
    </row>
    <row r="253" spans="1:15">
      <c r="A253" s="84" t="str">
        <f>SoilVeg!B253</f>
        <v>SIC</v>
      </c>
      <c r="B253" s="84" t="str">
        <f>SoilVeg!D253</f>
        <v>OPTP</v>
      </c>
      <c r="C253" s="84" t="str">
        <f>SoilVeg!A253</f>
        <v>SICOPTP</v>
      </c>
      <c r="D253" s="74">
        <f>IF(VLOOKUP(SoilVeg!C253,LU!$A$2:$O$27,15,FALSE)=0,VLOOKUP(A253,Soil!$B$2:$R$14,8,FALSE),0.000000000001)</f>
        <v>1.8538490740740742E-6</v>
      </c>
      <c r="E253" s="74">
        <f>IF(VLOOKUP(SoilVeg!C253,LU!$A$2:$O$27,15,FALSE)=0,VLOOKUP(A253,Soil!$B$2:$R$14,10,FALSE),0.000000000001)</f>
        <v>1.2209228829548129E-4</v>
      </c>
      <c r="F253" s="74">
        <f>VLOOKUP(A253,Soil!$B$2:$P$17,14,FALSE)</f>
        <v>0.01</v>
      </c>
      <c r="G253" s="74">
        <f>VLOOKUP(B253,LU!$B$1:$N$51,6,FALSE)</f>
        <v>1.1000000000000001</v>
      </c>
      <c r="H253" s="74">
        <f>VLOOKUP(B253,LU!$B$1:$N$51,7,FALSE)</f>
        <v>0.4</v>
      </c>
      <c r="I253" s="74">
        <f>VLOOKUP(B253,LU!$B$1:$N$51,8,FALSE)</f>
        <v>7</v>
      </c>
      <c r="J253" s="74">
        <f>VLOOKUP(A253,Soil!$B$2:$P$17,13,FALSE)</f>
        <v>1.6665000000000001</v>
      </c>
      <c r="K253" s="74">
        <f>VLOOKUP(B253,LU!$B$1:$N$51,5,FALSE)</f>
        <v>0.27500000000000002</v>
      </c>
      <c r="L253" s="74">
        <f>VLOOKUP(A253,Soil!$B$2:$P$17,15,FALSE)</f>
        <v>0.63580000000000003</v>
      </c>
      <c r="M253" s="74">
        <f>SoilVeg!G253</f>
        <v>23</v>
      </c>
      <c r="N253" s="74">
        <f>SoilVeg!H253</f>
        <v>0.30499999999999999</v>
      </c>
      <c r="O253" s="74">
        <f>VLOOKUP(A253,Soil!$B$2:$S$14,18,FALSE)</f>
        <v>0.01</v>
      </c>
    </row>
    <row r="254" spans="1:15">
      <c r="A254" s="84" t="str">
        <f>SoilVeg!B254</f>
        <v>SIC</v>
      </c>
      <c r="B254" s="84" t="str">
        <f>SoilVeg!D254</f>
        <v>OPSR</v>
      </c>
      <c r="C254" s="84" t="str">
        <f>SoilVeg!A254</f>
        <v>SICOPSR</v>
      </c>
      <c r="D254" s="74">
        <f>IF(VLOOKUP(SoilVeg!C254,LU!$A$2:$O$27,15,FALSE)=0,VLOOKUP(A254,Soil!$B$2:$R$14,8,FALSE),0.000000000001)</f>
        <v>1.8538490740740742E-6</v>
      </c>
      <c r="E254" s="74">
        <f>IF(VLOOKUP(SoilVeg!C254,LU!$A$2:$O$27,15,FALSE)=0,VLOOKUP(A254,Soil!$B$2:$R$14,10,FALSE),0.000000000001)</f>
        <v>1.2209228829548129E-4</v>
      </c>
      <c r="F254" s="74">
        <f>VLOOKUP(A254,Soil!$B$2:$P$17,14,FALSE)</f>
        <v>0.01</v>
      </c>
      <c r="G254" s="74">
        <f>VLOOKUP(B254,LU!$B$1:$N$51,6,FALSE)</f>
        <v>0.26</v>
      </c>
      <c r="H254" s="74">
        <f>VLOOKUP(B254,LU!$B$1:$N$51,7,FALSE)</f>
        <v>0.25</v>
      </c>
      <c r="I254" s="74">
        <f>VLOOKUP(B254,LU!$B$1:$N$51,8,FALSE)</f>
        <v>4</v>
      </c>
      <c r="J254" s="74">
        <f>VLOOKUP(A254,Soil!$B$2:$P$17,13,FALSE)</f>
        <v>1.6665000000000001</v>
      </c>
      <c r="K254" s="74">
        <f>VLOOKUP(B254,LU!$B$1:$N$51,5,FALSE)</f>
        <v>0.06</v>
      </c>
      <c r="L254" s="74">
        <f>VLOOKUP(A254,Soil!$B$2:$P$17,15,FALSE)</f>
        <v>0.63580000000000003</v>
      </c>
      <c r="M254" s="74">
        <f>SoilVeg!G254</f>
        <v>9.1999999999999993</v>
      </c>
      <c r="N254" s="74">
        <f>SoilVeg!H254</f>
        <v>0.30499999999999999</v>
      </c>
      <c r="O254" s="74">
        <f>VLOOKUP(A254,Soil!$B$2:$S$14,18,FALSE)</f>
        <v>0.01</v>
      </c>
    </row>
    <row r="255" spans="1:15">
      <c r="A255" s="84" t="str">
        <f>SoilVeg!B255</f>
        <v>SIC</v>
      </c>
      <c r="B255" s="84" t="str">
        <f>SoilVeg!D255</f>
        <v>OPUR</v>
      </c>
      <c r="C255" s="84" t="str">
        <f>SoilVeg!A255</f>
        <v>SICOPUR</v>
      </c>
      <c r="D255" s="74">
        <f>IF(VLOOKUP(SoilVeg!C255,LU!$A$2:$O$27,15,FALSE)=0,VLOOKUP(A255,Soil!$B$2:$R$14,8,FALSE),0.000000000001)</f>
        <v>1.8538490740740742E-6</v>
      </c>
      <c r="E255" s="74">
        <f>IF(VLOOKUP(SoilVeg!C255,LU!$A$2:$O$27,15,FALSE)=0,VLOOKUP(A255,Soil!$B$2:$R$14,10,FALSE),0.000000000001)</f>
        <v>1.2209228829548129E-4</v>
      </c>
      <c r="F255" s="74">
        <f>VLOOKUP(A255,Soil!$B$2:$P$17,14,FALSE)</f>
        <v>0.01</v>
      </c>
      <c r="G255" s="74">
        <f>VLOOKUP(B255,LU!$B$1:$N$51,6,FALSE)</f>
        <v>0.4</v>
      </c>
      <c r="H255" s="74">
        <f>VLOOKUP(B255,LU!$B$1:$N$51,7,FALSE)</f>
        <v>0.3</v>
      </c>
      <c r="I255" s="74">
        <f>VLOOKUP(B255,LU!$B$1:$N$51,8,FALSE)</f>
        <v>6</v>
      </c>
      <c r="J255" s="74">
        <f>VLOOKUP(A255,Soil!$B$2:$P$17,13,FALSE)</f>
        <v>1.6665000000000001</v>
      </c>
      <c r="K255" s="74">
        <f>VLOOKUP(B255,LU!$B$1:$N$51,5,FALSE)</f>
        <v>0.1</v>
      </c>
      <c r="L255" s="74">
        <f>VLOOKUP(A255,Soil!$B$2:$P$17,15,FALSE)</f>
        <v>0.63580000000000003</v>
      </c>
      <c r="M255" s="74">
        <f>SoilVeg!G255</f>
        <v>11.5</v>
      </c>
      <c r="N255" s="74">
        <f>SoilVeg!H255</f>
        <v>0.30499999999999999</v>
      </c>
      <c r="O255" s="74">
        <f>VLOOKUP(A255,Soil!$B$2:$S$14,18,FALSE)</f>
        <v>0.01</v>
      </c>
    </row>
    <row r="256" spans="1:15">
      <c r="A256" s="84" t="str">
        <f>SoilVeg!B256</f>
        <v>SIC</v>
      </c>
      <c r="B256" s="84" t="str">
        <f>SoilVeg!D256</f>
        <v>OPU</v>
      </c>
      <c r="C256" s="84" t="str">
        <f>SoilVeg!A256</f>
        <v>SICOPU</v>
      </c>
      <c r="D256" s="74">
        <f>IF(VLOOKUP(SoilVeg!C256,LU!$A$2:$O$27,15,FALSE)=0,VLOOKUP(A256,Soil!$B$2:$R$14,8,FALSE),0.000000000001)</f>
        <v>1.8538490740740742E-6</v>
      </c>
      <c r="E256" s="74">
        <f>IF(VLOOKUP(SoilVeg!C256,LU!$A$2:$O$27,15,FALSE)=0,VLOOKUP(A256,Soil!$B$2:$R$14,10,FALSE),0.000000000001)</f>
        <v>1.2209228829548129E-4</v>
      </c>
      <c r="F256" s="74">
        <f>VLOOKUP(A256,Soil!$B$2:$P$17,14,FALSE)</f>
        <v>0.01</v>
      </c>
      <c r="G256" s="74">
        <f>VLOOKUP(B256,LU!$B$1:$N$51,6,FALSE)</f>
        <v>0</v>
      </c>
      <c r="H256" s="74">
        <f>VLOOKUP(B256,LU!$B$1:$N$51,7,FALSE)</f>
        <v>0</v>
      </c>
      <c r="I256" s="74">
        <f>VLOOKUP(B256,LU!$B$1:$N$51,8,FALSE)</f>
        <v>3.5</v>
      </c>
      <c r="J256" s="74">
        <f>VLOOKUP(A256,Soil!$B$2:$P$17,13,FALSE)</f>
        <v>1.6665000000000001</v>
      </c>
      <c r="K256" s="74">
        <f>VLOOKUP(B256,LU!$B$1:$N$51,5,FALSE)</f>
        <v>0.03</v>
      </c>
      <c r="L256" s="74">
        <f>VLOOKUP(A256,Soil!$B$2:$P$17,15,FALSE)</f>
        <v>0.63580000000000003</v>
      </c>
      <c r="M256" s="74">
        <f>SoilVeg!G256</f>
        <v>7.666666666666667</v>
      </c>
      <c r="N256" s="74">
        <f>SoilVeg!H256</f>
        <v>0.30499999999999999</v>
      </c>
      <c r="O256" s="74">
        <f>VLOOKUP(A256,Soil!$B$2:$S$14,18,FALSE)</f>
        <v>0.01</v>
      </c>
    </row>
    <row r="257" spans="1:15">
      <c r="A257" s="84" t="str">
        <f>SoilVeg!B257</f>
        <v>SIC</v>
      </c>
      <c r="B257" s="84" t="str">
        <f>SoilVeg!D257</f>
        <v>TP</v>
      </c>
      <c r="C257" s="84" t="str">
        <f>SoilVeg!A257</f>
        <v>SICTP</v>
      </c>
      <c r="D257" s="74">
        <f>IF(VLOOKUP(SoilVeg!C257,LU!$A$2:$O$27,15,FALSE)=0,VLOOKUP(A257,Soil!$B$2:$R$14,8,FALSE),0.000000000001)</f>
        <v>1.8538490740740742E-6</v>
      </c>
      <c r="E257" s="74">
        <f>IF(VLOOKUP(SoilVeg!C257,LU!$A$2:$O$27,15,FALSE)=0,VLOOKUP(A257,Soil!$B$2:$R$14,10,FALSE),0.000000000001)</f>
        <v>1.2209228829548129E-4</v>
      </c>
      <c r="F257" s="74">
        <f>VLOOKUP(A257,Soil!$B$2:$P$17,14,FALSE)</f>
        <v>0.01</v>
      </c>
      <c r="G257" s="74">
        <f>VLOOKUP(B257,LU!$B$1:$N$51,6,FALSE)</f>
        <v>1.1000000000000001</v>
      </c>
      <c r="H257" s="74">
        <f>VLOOKUP(B257,LU!$B$1:$N$51,7,FALSE)</f>
        <v>0.4</v>
      </c>
      <c r="I257" s="74">
        <f>VLOOKUP(B257,LU!$B$1:$N$51,8,FALSE)</f>
        <v>7</v>
      </c>
      <c r="J257" s="74">
        <f>VLOOKUP(A257,Soil!$B$2:$P$17,13,FALSE)</f>
        <v>1.6665000000000001</v>
      </c>
      <c r="K257" s="74">
        <f>VLOOKUP(B257,LU!$B$1:$N$51,5,FALSE)</f>
        <v>0.27500000000000002</v>
      </c>
      <c r="L257" s="74">
        <f>VLOOKUP(A257,Soil!$B$2:$P$17,15,FALSE)</f>
        <v>0.63580000000000003</v>
      </c>
      <c r="M257" s="74">
        <f>SoilVeg!G257</f>
        <v>23</v>
      </c>
      <c r="N257" s="74">
        <f>SoilVeg!H257</f>
        <v>0.30499999999999999</v>
      </c>
      <c r="O257" s="74">
        <f>VLOOKUP(A257,Soil!$B$2:$S$14,18,FALSE)</f>
        <v>0.01</v>
      </c>
    </row>
    <row r="258" spans="1:15">
      <c r="A258" s="84" t="str">
        <f>SoilVeg!B258</f>
        <v>SIC</v>
      </c>
      <c r="B258" s="84" t="str">
        <f>SoilVeg!D258</f>
        <v>LP</v>
      </c>
      <c r="C258" s="84" t="str">
        <f>SoilVeg!A258</f>
        <v>SICLP</v>
      </c>
      <c r="D258" s="74">
        <f>IF(VLOOKUP(SoilVeg!C258,LU!$A$2:$O$27,15,FALSE)=0,VLOOKUP(A258,Soil!$B$2:$R$14,8,FALSE),0.000000000001)</f>
        <v>1.8538490740740742E-6</v>
      </c>
      <c r="E258" s="74">
        <f>IF(VLOOKUP(SoilVeg!C258,LU!$A$2:$O$27,15,FALSE)=0,VLOOKUP(A258,Soil!$B$2:$R$14,10,FALSE),0.000000000001)</f>
        <v>1.2209228829548129E-4</v>
      </c>
      <c r="F258" s="74">
        <f>VLOOKUP(A258,Soil!$B$2:$P$17,14,FALSE)</f>
        <v>0.01</v>
      </c>
      <c r="G258" s="74">
        <f>VLOOKUP(B258,LU!$B$1:$N$51,6,FALSE)</f>
        <v>3</v>
      </c>
      <c r="H258" s="74">
        <f>VLOOKUP(B258,LU!$B$1:$N$51,7,FALSE)</f>
        <v>0.62272727272999995</v>
      </c>
      <c r="I258" s="74">
        <f>VLOOKUP(B258,LU!$B$1:$N$51,8,FALSE)</f>
        <v>9.4545454545500007</v>
      </c>
      <c r="J258" s="74">
        <f>VLOOKUP(A258,Soil!$B$2:$P$17,13,FALSE)</f>
        <v>1.6665000000000001</v>
      </c>
      <c r="K258" s="74">
        <f>VLOOKUP(B258,LU!$B$1:$N$51,5,FALSE)</f>
        <v>0.4</v>
      </c>
      <c r="L258" s="74">
        <f>VLOOKUP(A258,Soil!$B$2:$P$17,15,FALSE)</f>
        <v>0.63580000000000003</v>
      </c>
      <c r="M258" s="74">
        <f>SoilVeg!G258</f>
        <v>23</v>
      </c>
      <c r="N258" s="74">
        <f>SoilVeg!H258</f>
        <v>0.30499999999999999</v>
      </c>
      <c r="O258" s="74">
        <f>VLOOKUP(A258,Soil!$B$2:$S$14,18,FALSE)</f>
        <v>0.01</v>
      </c>
    </row>
    <row r="259" spans="1:15">
      <c r="A259" s="84" t="str">
        <f>SoilVeg!B259</f>
        <v>SIC</v>
      </c>
      <c r="B259" s="84" t="str">
        <f>SoilVeg!D259</f>
        <v>LPL</v>
      </c>
      <c r="C259" s="84" t="str">
        <f>SoilVeg!A259</f>
        <v>SICLPL</v>
      </c>
      <c r="D259" s="74">
        <f>IF(VLOOKUP(SoilVeg!C259,LU!$A$2:$O$27,15,FALSE)=0,VLOOKUP(A259,Soil!$B$2:$R$14,8,FALSE),0.000000000001)</f>
        <v>1.8538490740740742E-6</v>
      </c>
      <c r="E259" s="74">
        <f>IF(VLOOKUP(SoilVeg!C259,LU!$A$2:$O$27,15,FALSE)=0,VLOOKUP(A259,Soil!$B$2:$R$14,10,FALSE),0.000000000001)</f>
        <v>1.2209228829548129E-4</v>
      </c>
      <c r="F259" s="74">
        <f>VLOOKUP(A259,Soil!$B$2:$P$17,14,FALSE)</f>
        <v>0.01</v>
      </c>
      <c r="G259" s="74">
        <f>VLOOKUP(B259,LU!$B$1:$N$51,6,FALSE)</f>
        <v>4</v>
      </c>
      <c r="H259" s="74">
        <f>VLOOKUP(B259,LU!$B$1:$N$51,7,FALSE)</f>
        <v>0.62272727272999995</v>
      </c>
      <c r="I259" s="74">
        <f>VLOOKUP(B259,LU!$B$1:$N$51,8,FALSE)</f>
        <v>10.5</v>
      </c>
      <c r="J259" s="74">
        <f>VLOOKUP(A259,Soil!$B$2:$P$17,13,FALSE)</f>
        <v>1.6665000000000001</v>
      </c>
      <c r="K259" s="74">
        <f>VLOOKUP(B259,LU!$B$1:$N$51,5,FALSE)</f>
        <v>0.6</v>
      </c>
      <c r="L259" s="74">
        <f>VLOOKUP(A259,Soil!$B$2:$P$17,15,FALSE)</f>
        <v>0.63580000000000003</v>
      </c>
      <c r="M259" s="74">
        <f>SoilVeg!G259</f>
        <v>23</v>
      </c>
      <c r="N259" s="74">
        <f>SoilVeg!H259</f>
        <v>0.30499999999999999</v>
      </c>
      <c r="O259" s="74">
        <f>VLOOKUP(A259,Soil!$B$2:$S$14,18,FALSE)</f>
        <v>0.01</v>
      </c>
    </row>
    <row r="260" spans="1:15">
      <c r="A260" s="84" t="str">
        <f>SoilVeg!B260</f>
        <v>SIC</v>
      </c>
      <c r="B260" s="84" t="str">
        <f>SoilVeg!D260</f>
        <v>LPJ</v>
      </c>
      <c r="C260" s="84" t="str">
        <f>SoilVeg!A260</f>
        <v>SICLPJ</v>
      </c>
      <c r="D260" s="74">
        <f>IF(VLOOKUP(SoilVeg!C260,LU!$A$2:$O$27,15,FALSE)=0,VLOOKUP(A260,Soil!$B$2:$R$14,8,FALSE),0.000000000001)</f>
        <v>1.8538490740740742E-6</v>
      </c>
      <c r="E260" s="74">
        <f>IF(VLOOKUP(SoilVeg!C260,LU!$A$2:$O$27,15,FALSE)=0,VLOOKUP(A260,Soil!$B$2:$R$14,10,FALSE),0.000000000001)</f>
        <v>1.2209228829548129E-4</v>
      </c>
      <c r="F260" s="74">
        <f>VLOOKUP(A260,Soil!$B$2:$P$17,14,FALSE)</f>
        <v>0.01</v>
      </c>
      <c r="G260" s="74">
        <f>VLOOKUP(B260,LU!$B$1:$N$51,6,FALSE)</f>
        <v>3</v>
      </c>
      <c r="H260" s="74">
        <f>VLOOKUP(B260,LU!$B$1:$N$51,7,FALSE)</f>
        <v>0.62272727272999995</v>
      </c>
      <c r="I260" s="74">
        <f>VLOOKUP(B260,LU!$B$1:$N$51,8,FALSE)</f>
        <v>6.5</v>
      </c>
      <c r="J260" s="74">
        <f>VLOOKUP(A260,Soil!$B$2:$P$17,13,FALSE)</f>
        <v>1.6665000000000001</v>
      </c>
      <c r="K260" s="74">
        <f>VLOOKUP(B260,LU!$B$1:$N$51,5,FALSE)</f>
        <v>0.35</v>
      </c>
      <c r="L260" s="74">
        <f>VLOOKUP(A260,Soil!$B$2:$P$17,15,FALSE)</f>
        <v>0.63580000000000003</v>
      </c>
      <c r="M260" s="74">
        <f>SoilVeg!G260</f>
        <v>23</v>
      </c>
      <c r="N260" s="74">
        <f>SoilVeg!H260</f>
        <v>0.30499999999999999</v>
      </c>
      <c r="O260" s="74">
        <f>VLOOKUP(A260,Soil!$B$2:$S$14,18,FALSE)</f>
        <v>0.01</v>
      </c>
    </row>
    <row r="261" spans="1:15">
      <c r="A261" s="84" t="str">
        <f>SoilVeg!B261</f>
        <v>SIC</v>
      </c>
      <c r="B261" s="84" t="str">
        <f>SoilVeg!D261</f>
        <v>LPS</v>
      </c>
      <c r="C261" s="84" t="str">
        <f>SoilVeg!A261</f>
        <v>SICLPS</v>
      </c>
      <c r="D261" s="74">
        <f>IF(VLOOKUP(SoilVeg!C261,LU!$A$2:$O$27,15,FALSE)=0,VLOOKUP(A261,Soil!$B$2:$R$14,8,FALSE),0.000000000001)</f>
        <v>1.8538490740740742E-6</v>
      </c>
      <c r="E261" s="74">
        <f>IF(VLOOKUP(SoilVeg!C261,LU!$A$2:$O$27,15,FALSE)=0,VLOOKUP(A261,Soil!$B$2:$R$14,10,FALSE),0.000000000001)</f>
        <v>1.2209228829548129E-4</v>
      </c>
      <c r="F261" s="74">
        <f>VLOOKUP(A261,Soil!$B$2:$P$17,14,FALSE)</f>
        <v>0.01</v>
      </c>
      <c r="G261" s="74">
        <f>VLOOKUP(B261,LU!$B$1:$N$51,6,FALSE)</f>
        <v>4.5</v>
      </c>
      <c r="H261" s="74">
        <f>VLOOKUP(B261,LU!$B$1:$N$51,7,FALSE)</f>
        <v>0.8</v>
      </c>
      <c r="I261" s="74">
        <f>VLOOKUP(B261,LU!$B$1:$N$51,8,FALSE)</f>
        <v>15</v>
      </c>
      <c r="J261" s="74">
        <f>VLOOKUP(A261,Soil!$B$2:$P$17,13,FALSE)</f>
        <v>1.6665000000000001</v>
      </c>
      <c r="K261" s="74">
        <f>VLOOKUP(B261,LU!$B$1:$N$51,5,FALSE)</f>
        <v>0.8</v>
      </c>
      <c r="L261" s="74">
        <f>VLOOKUP(A261,Soil!$B$2:$P$17,15,FALSE)</f>
        <v>0.63580000000000003</v>
      </c>
      <c r="M261" s="74">
        <f>SoilVeg!G261</f>
        <v>23</v>
      </c>
      <c r="N261" s="74">
        <f>SoilVeg!H261</f>
        <v>0.30499999999999999</v>
      </c>
      <c r="O261" s="74">
        <f>VLOOKUP(A261,Soil!$B$2:$S$14,18,FALSE)</f>
        <v>0.01</v>
      </c>
    </row>
    <row r="262" spans="1:15">
      <c r="A262" s="84" t="str">
        <f>SoilVeg!B262</f>
        <v>SIC</v>
      </c>
      <c r="B262" s="84" t="str">
        <f>SoilVeg!D262</f>
        <v>LPK</v>
      </c>
      <c r="C262" s="84" t="str">
        <f>SoilVeg!A262</f>
        <v>SICLPK</v>
      </c>
      <c r="D262" s="74">
        <f>IF(VLOOKUP(SoilVeg!C262,LU!$A$2:$O$27,15,FALSE)=0,VLOOKUP(A262,Soil!$B$2:$R$14,8,FALSE),0.000000000001)</f>
        <v>1.8538490740740742E-6</v>
      </c>
      <c r="E262" s="74">
        <f>IF(VLOOKUP(SoilVeg!C262,LU!$A$2:$O$27,15,FALSE)=0,VLOOKUP(A262,Soil!$B$2:$R$14,10,FALSE),0.000000000001)</f>
        <v>1.2209228829548129E-4</v>
      </c>
      <c r="F262" s="74">
        <f>VLOOKUP(A262,Soil!$B$2:$P$17,14,FALSE)</f>
        <v>0.01</v>
      </c>
      <c r="G262" s="74">
        <f>VLOOKUP(B262,LU!$B$1:$N$51,6,FALSE)</f>
        <v>3</v>
      </c>
      <c r="H262" s="74">
        <f>VLOOKUP(B262,LU!$B$1:$N$51,7,FALSE)</f>
        <v>0.6</v>
      </c>
      <c r="I262" s="74">
        <f>VLOOKUP(B262,LU!$B$1:$N$51,8,FALSE)</f>
        <v>15</v>
      </c>
      <c r="J262" s="74">
        <f>VLOOKUP(A262,Soil!$B$2:$P$17,13,FALSE)</f>
        <v>1.6665000000000001</v>
      </c>
      <c r="K262" s="74">
        <f>VLOOKUP(B262,LU!$B$1:$N$51,5,FALSE)</f>
        <v>0.8</v>
      </c>
      <c r="L262" s="74">
        <f>VLOOKUP(A262,Soil!$B$2:$P$17,15,FALSE)</f>
        <v>0.63580000000000003</v>
      </c>
      <c r="M262" s="74">
        <f>SoilVeg!G262</f>
        <v>23</v>
      </c>
      <c r="N262" s="74">
        <f>SoilVeg!H262</f>
        <v>0.30499999999999999</v>
      </c>
      <c r="O262" s="74">
        <f>VLOOKUP(A262,Soil!$B$2:$S$14,18,FALSE)</f>
        <v>0.01</v>
      </c>
    </row>
    <row r="263" spans="1:15">
      <c r="A263" s="84" t="str">
        <f>SoilVeg!B263</f>
        <v>SIC</v>
      </c>
      <c r="B263" s="84" t="str">
        <f>SoilVeg!D263</f>
        <v>AZP</v>
      </c>
      <c r="C263" s="84" t="str">
        <f>SoilVeg!A263</f>
        <v>SICAZP</v>
      </c>
      <c r="D263" s="74">
        <f>IF(VLOOKUP(SoilVeg!C263,LU!$A$2:$O$27,15,FALSE)=0,VLOOKUP(A263,Soil!$B$2:$R$14,8,FALSE),0.000000000001)</f>
        <v>9.9999999999999998E-13</v>
      </c>
      <c r="E263" s="74">
        <f>IF(VLOOKUP(SoilVeg!C263,LU!$A$2:$O$27,15,FALSE)=0,VLOOKUP(A263,Soil!$B$2:$R$14,10,FALSE),0.000000000001)</f>
        <v>9.9999999999999998E-13</v>
      </c>
      <c r="F263" s="74">
        <f>VLOOKUP(A263,Soil!$B$2:$P$17,14,FALSE)</f>
        <v>0.01</v>
      </c>
      <c r="G263" s="74">
        <f>VLOOKUP(B263,LU!$B$1:$N$51,6,FALSE)</f>
        <v>0</v>
      </c>
      <c r="H263" s="74">
        <f>VLOOKUP(B263,LU!$B$1:$N$51,7,FALSE)</f>
        <v>0</v>
      </c>
      <c r="I263" s="74">
        <f>VLOOKUP(B263,LU!$B$1:$N$51,8,FALSE)</f>
        <v>2.5</v>
      </c>
      <c r="J263" s="74">
        <f>VLOOKUP(A263,Soil!$B$2:$P$17,13,FALSE)</f>
        <v>1.6665000000000001</v>
      </c>
      <c r="K263" s="74">
        <f>VLOOKUP(B263,LU!$B$1:$N$51,5,FALSE)</f>
        <v>0.05</v>
      </c>
      <c r="L263" s="74">
        <f>VLOOKUP(A263,Soil!$B$2:$P$17,15,FALSE)</f>
        <v>0.63580000000000003</v>
      </c>
      <c r="M263" s="74">
        <f>SoilVeg!G263</f>
        <v>100</v>
      </c>
      <c r="N263" s="74">
        <f>SoilVeg!H263</f>
        <v>1</v>
      </c>
      <c r="O263" s="74">
        <f>VLOOKUP(A263,Soil!$B$2:$S$14,18,FALSE)</f>
        <v>0.01</v>
      </c>
    </row>
    <row r="264" spans="1:15">
      <c r="A264" s="84" t="str">
        <f>SoilVeg!B264</f>
        <v>SIC</v>
      </c>
      <c r="B264" s="84" t="str">
        <f>SoilVeg!D264</f>
        <v>AZPN</v>
      </c>
      <c r="C264" s="84" t="str">
        <f>SoilVeg!A264</f>
        <v>SICAZPN</v>
      </c>
      <c r="D264" s="74">
        <f>IF(VLOOKUP(SoilVeg!C264,LU!$A$2:$O$27,15,FALSE)=0,VLOOKUP(A264,Soil!$B$2:$R$14,8,FALSE),0.000000000001)</f>
        <v>9.9999999999999998E-13</v>
      </c>
      <c r="E264" s="74">
        <f>IF(VLOOKUP(SoilVeg!C264,LU!$A$2:$O$27,15,FALSE)=0,VLOOKUP(A264,Soil!$B$2:$R$14,10,FALSE),0.000000000001)</f>
        <v>9.9999999999999998E-13</v>
      </c>
      <c r="F264" s="74">
        <f>VLOOKUP(A264,Soil!$B$2:$P$17,14,FALSE)</f>
        <v>0.01</v>
      </c>
      <c r="G264" s="74">
        <f>VLOOKUP(B264,LU!$B$1:$N$51,6,FALSE)</f>
        <v>0</v>
      </c>
      <c r="H264" s="74">
        <f>VLOOKUP(B264,LU!$B$1:$N$51,7,FALSE)</f>
        <v>0</v>
      </c>
      <c r="I264" s="74">
        <f>VLOOKUP(B264,LU!$B$1:$N$51,8,FALSE)</f>
        <v>0</v>
      </c>
      <c r="J264" s="74">
        <f>VLOOKUP(A264,Soil!$B$2:$P$17,13,FALSE)</f>
        <v>1.6665000000000001</v>
      </c>
      <c r="K264" s="74">
        <f>VLOOKUP(B264,LU!$B$1:$N$51,5,FALSE)</f>
        <v>0.01</v>
      </c>
      <c r="L264" s="74">
        <f>VLOOKUP(A264,Soil!$B$2:$P$17,15,FALSE)</f>
        <v>0.63580000000000003</v>
      </c>
      <c r="M264" s="74">
        <f>SoilVeg!G264</f>
        <v>100</v>
      </c>
      <c r="N264" s="74">
        <f>SoilVeg!H264</f>
        <v>1</v>
      </c>
      <c r="O264" s="74">
        <f>VLOOKUP(A264,Soil!$B$2:$S$14,18,FALSE)</f>
        <v>0.01</v>
      </c>
    </row>
    <row r="265" spans="1:15">
      <c r="A265" s="84" t="str">
        <f>SoilVeg!B265</f>
        <v>SIC</v>
      </c>
      <c r="B265" s="84" t="str">
        <f>SoilVeg!D265</f>
        <v>AZPPL</v>
      </c>
      <c r="C265" s="84" t="str">
        <f>SoilVeg!A265</f>
        <v>SICAZPPL</v>
      </c>
      <c r="D265" s="74">
        <f>IF(VLOOKUP(SoilVeg!C265,LU!$A$2:$O$27,15,FALSE)=0,VLOOKUP(A265,Soil!$B$2:$R$14,8,FALSE),0.000000000001)</f>
        <v>1.8538490740740742E-6</v>
      </c>
      <c r="E265" s="74">
        <f>IF(VLOOKUP(SoilVeg!C265,LU!$A$2:$O$27,15,FALSE)=0,VLOOKUP(A265,Soil!$B$2:$R$14,10,FALSE),0.000000000001)</f>
        <v>1.2209228829548129E-4</v>
      </c>
      <c r="F265" s="74">
        <f>VLOOKUP(A265,Soil!$B$2:$P$17,14,FALSE)</f>
        <v>0.01</v>
      </c>
      <c r="G265" s="74">
        <f>VLOOKUP(B265,LU!$B$1:$N$51,6,FALSE)</f>
        <v>0</v>
      </c>
      <c r="H265" s="74">
        <f>VLOOKUP(B265,LU!$B$1:$N$51,7,FALSE)</f>
        <v>0</v>
      </c>
      <c r="I265" s="74">
        <f>VLOOKUP(B265,LU!$B$1:$N$51,8,FALSE)</f>
        <v>2.5</v>
      </c>
      <c r="J265" s="74">
        <f>VLOOKUP(A265,Soil!$B$2:$P$17,13,FALSE)</f>
        <v>1.6665000000000001</v>
      </c>
      <c r="K265" s="74">
        <f>VLOOKUP(B265,LU!$B$1:$N$51,5,FALSE)</f>
        <v>0.02</v>
      </c>
      <c r="L265" s="74">
        <f>VLOOKUP(A265,Soil!$B$2:$P$17,15,FALSE)</f>
        <v>0.63580000000000003</v>
      </c>
      <c r="M265" s="74">
        <f>SoilVeg!G265</f>
        <v>0.23</v>
      </c>
      <c r="N265" s="74">
        <f>SoilVeg!H265</f>
        <v>0.30499999999999999</v>
      </c>
      <c r="O265" s="74">
        <f>VLOOKUP(A265,Soil!$B$2:$S$14,18,FALSE)</f>
        <v>0.01</v>
      </c>
    </row>
    <row r="266" spans="1:15">
      <c r="A266" s="84" t="str">
        <f>SoilVeg!B266</f>
        <v>SIC</v>
      </c>
      <c r="B266" s="84" t="str">
        <f>SoilVeg!D266</f>
        <v>AZPP</v>
      </c>
      <c r="C266" s="84" t="str">
        <f>SoilVeg!A266</f>
        <v>SICAZPP</v>
      </c>
      <c r="D266" s="74">
        <f>IF(VLOOKUP(SoilVeg!C266,LU!$A$2:$O$27,15,FALSE)=0,VLOOKUP(A266,Soil!$B$2:$R$14,8,FALSE),0.000000000001)</f>
        <v>1.8538490740740742E-6</v>
      </c>
      <c r="E266" s="74">
        <f>IF(VLOOKUP(SoilVeg!C266,LU!$A$2:$O$27,15,FALSE)=0,VLOOKUP(A266,Soil!$B$2:$R$14,10,FALSE),0.000000000001)</f>
        <v>1.2209228829548129E-4</v>
      </c>
      <c r="F266" s="74">
        <f>VLOOKUP(A266,Soil!$B$2:$P$17,14,FALSE)</f>
        <v>0.01</v>
      </c>
      <c r="G266" s="74">
        <f>VLOOKUP(B266,LU!$B$1:$N$51,6,FALSE)</f>
        <v>0</v>
      </c>
      <c r="H266" s="74">
        <f>VLOOKUP(B266,LU!$B$1:$N$51,7,FALSE)</f>
        <v>0</v>
      </c>
      <c r="I266" s="74">
        <f>VLOOKUP(B266,LU!$B$1:$N$51,8,FALSE)</f>
        <v>7</v>
      </c>
      <c r="J266" s="74">
        <f>VLOOKUP(A266,Soil!$B$2:$P$17,13,FALSE)</f>
        <v>1.6665000000000001</v>
      </c>
      <c r="K266" s="74">
        <f>VLOOKUP(B266,LU!$B$1:$N$51,5,FALSE)</f>
        <v>0.1</v>
      </c>
      <c r="L266" s="74">
        <f>VLOOKUP(A266,Soil!$B$2:$P$17,15,FALSE)</f>
        <v>0.63580000000000003</v>
      </c>
      <c r="M266" s="74">
        <f>SoilVeg!G266</f>
        <v>23</v>
      </c>
      <c r="N266" s="74">
        <f>SoilVeg!H266</f>
        <v>0.30499999999999999</v>
      </c>
      <c r="O266" s="74">
        <f>VLOOKUP(A266,Soil!$B$2:$S$14,18,FALSE)</f>
        <v>0.01</v>
      </c>
    </row>
    <row r="267" spans="1:15">
      <c r="A267" s="84" t="str">
        <f>SoilVeg!B267</f>
        <v>SIC</v>
      </c>
      <c r="B267" s="84" t="str">
        <f>SoilVeg!D267</f>
        <v>ETK</v>
      </c>
      <c r="C267" s="84" t="str">
        <f>SoilVeg!A267</f>
        <v>SICETK</v>
      </c>
      <c r="D267" s="74">
        <f>IF(VLOOKUP(SoilVeg!C267,LU!$A$2:$O$27,15,FALSE)=0,VLOOKUP(A267,Soil!$B$2:$R$14,8,FALSE),0.000000000001)</f>
        <v>1.8538490740740742E-6</v>
      </c>
      <c r="E267" s="74">
        <f>IF(VLOOKUP(SoilVeg!C267,LU!$A$2:$O$27,15,FALSE)=0,VLOOKUP(A267,Soil!$B$2:$R$14,10,FALSE),0.000000000001)</f>
        <v>1.2209228829548129E-4</v>
      </c>
      <c r="F267" s="74">
        <f>VLOOKUP(A267,Soil!$B$2:$P$17,14,FALSE)</f>
        <v>0.01</v>
      </c>
      <c r="G267" s="74">
        <f>VLOOKUP(B267,LU!$B$1:$N$51,6,FALSE)</f>
        <v>1.4</v>
      </c>
      <c r="H267" s="74">
        <f>VLOOKUP(B267,LU!$B$1:$N$51,7,FALSE)</f>
        <v>0.65</v>
      </c>
      <c r="I267" s="74">
        <f>VLOOKUP(B267,LU!$B$1:$N$51,8,FALSE)</f>
        <v>8</v>
      </c>
      <c r="J267" s="74">
        <f>VLOOKUP(A267,Soil!$B$2:$P$17,13,FALSE)</f>
        <v>1.6665000000000001</v>
      </c>
      <c r="K267" s="74">
        <f>VLOOKUP(B267,LU!$B$1:$N$51,5,FALSE)</f>
        <v>0.35</v>
      </c>
      <c r="L267" s="74">
        <f>VLOOKUP(A267,Soil!$B$2:$P$17,15,FALSE)</f>
        <v>0.63580000000000003</v>
      </c>
      <c r="M267" s="74">
        <f>SoilVeg!G267</f>
        <v>23</v>
      </c>
      <c r="N267" s="74">
        <f>SoilVeg!H267</f>
        <v>0.30499999999999999</v>
      </c>
      <c r="O267" s="74">
        <f>VLOOKUP(A267,Soil!$B$2:$S$14,18,FALSE)</f>
        <v>0.01</v>
      </c>
    </row>
    <row r="268" spans="1:15">
      <c r="A268" s="84" t="str">
        <f>SoilVeg!B268</f>
        <v>SIC</v>
      </c>
      <c r="B268" s="84" t="str">
        <f>SoilVeg!D268</f>
        <v>ETK1</v>
      </c>
      <c r="C268" s="84" t="str">
        <f>SoilVeg!A268</f>
        <v>SICETK1</v>
      </c>
      <c r="D268" s="74">
        <f>IF(VLOOKUP(SoilVeg!C268,LU!$A$2:$O$27,15,FALSE)=0,VLOOKUP(A268,Soil!$B$2:$R$14,8,FALSE),0.000000000001)</f>
        <v>1.8538490740740742E-6</v>
      </c>
      <c r="E268" s="74">
        <f>IF(VLOOKUP(SoilVeg!C268,LU!$A$2:$O$27,15,FALSE)=0,VLOOKUP(A268,Soil!$B$2:$R$14,10,FALSE),0.000000000001)</f>
        <v>1.2209228829548129E-4</v>
      </c>
      <c r="F268" s="74">
        <f>VLOOKUP(A268,Soil!$B$2:$P$17,14,FALSE)</f>
        <v>0.01</v>
      </c>
      <c r="G268" s="74">
        <f>VLOOKUP(B268,LU!$B$1:$N$51,6,FALSE)</f>
        <v>1</v>
      </c>
      <c r="H268" s="74">
        <f>VLOOKUP(B268,LU!$B$1:$N$51,7,FALSE)</f>
        <v>0.4</v>
      </c>
      <c r="I268" s="74">
        <f>VLOOKUP(B268,LU!$B$1:$N$51,8,FALSE)</f>
        <v>5</v>
      </c>
      <c r="J268" s="74">
        <f>VLOOKUP(A268,Soil!$B$2:$P$17,13,FALSE)</f>
        <v>1.6665000000000001</v>
      </c>
      <c r="K268" s="74">
        <f>VLOOKUP(B268,LU!$B$1:$N$51,5,FALSE)</f>
        <v>0.15</v>
      </c>
      <c r="L268" s="74">
        <f>VLOOKUP(A268,Soil!$B$2:$P$17,15,FALSE)</f>
        <v>0.63580000000000003</v>
      </c>
      <c r="M268" s="74">
        <f>SoilVeg!G268</f>
        <v>23</v>
      </c>
      <c r="N268" s="74">
        <f>SoilVeg!H268</f>
        <v>0.30499999999999999</v>
      </c>
      <c r="O268" s="74">
        <f>VLOOKUP(A268,Soil!$B$2:$S$14,18,FALSE)</f>
        <v>0.01</v>
      </c>
    </row>
    <row r="269" spans="1:15">
      <c r="A269" s="84" t="str">
        <f>SoilVeg!B269</f>
        <v>SIC</v>
      </c>
      <c r="B269" s="84" t="str">
        <f>SoilVeg!D269</f>
        <v>ETK2</v>
      </c>
      <c r="C269" s="84" t="str">
        <f>SoilVeg!A269</f>
        <v>SICETK2</v>
      </c>
      <c r="D269" s="74">
        <f>IF(VLOOKUP(SoilVeg!C269,LU!$A$2:$O$27,15,FALSE)=0,VLOOKUP(A269,Soil!$B$2:$R$14,8,FALSE),0.000000000001)</f>
        <v>1.8538490740740742E-6</v>
      </c>
      <c r="E269" s="74">
        <f>IF(VLOOKUP(SoilVeg!C269,LU!$A$2:$O$27,15,FALSE)=0,VLOOKUP(A269,Soil!$B$2:$R$14,10,FALSE),0.000000000001)</f>
        <v>1.2209228829548129E-4</v>
      </c>
      <c r="F269" s="74">
        <f>VLOOKUP(A269,Soil!$B$2:$P$17,14,FALSE)</f>
        <v>0.01</v>
      </c>
      <c r="G269" s="74">
        <f>VLOOKUP(B269,LU!$B$1:$N$51,6,FALSE)</f>
        <v>1.1000000000000001</v>
      </c>
      <c r="H269" s="74">
        <f>VLOOKUP(B269,LU!$B$1:$N$51,7,FALSE)</f>
        <v>0.4</v>
      </c>
      <c r="I269" s="74">
        <f>VLOOKUP(B269,LU!$B$1:$N$51,8,FALSE)</f>
        <v>7</v>
      </c>
      <c r="J269" s="74">
        <f>VLOOKUP(A269,Soil!$B$2:$P$17,13,FALSE)</f>
        <v>1.6665000000000001</v>
      </c>
      <c r="K269" s="74">
        <f>VLOOKUP(B269,LU!$B$1:$N$51,5,FALSE)</f>
        <v>0.35</v>
      </c>
      <c r="L269" s="74">
        <f>VLOOKUP(A269,Soil!$B$2:$P$17,15,FALSE)</f>
        <v>0.63580000000000003</v>
      </c>
      <c r="M269" s="74">
        <f>SoilVeg!G269</f>
        <v>23</v>
      </c>
      <c r="N269" s="74">
        <f>SoilVeg!H269</f>
        <v>0.30499999999999999</v>
      </c>
      <c r="O269" s="74">
        <f>VLOOKUP(A269,Soil!$B$2:$S$14,18,FALSE)</f>
        <v>0.01</v>
      </c>
    </row>
    <row r="270" spans="1:15">
      <c r="A270" s="84" t="str">
        <f>SoilVeg!B270</f>
        <v>SIC</v>
      </c>
      <c r="B270" s="84" t="str">
        <f>SoilVeg!D270</f>
        <v>ETK3</v>
      </c>
      <c r="C270" s="84" t="str">
        <f>SoilVeg!A270</f>
        <v>SICETK3</v>
      </c>
      <c r="D270" s="74">
        <f>IF(VLOOKUP(SoilVeg!C270,LU!$A$2:$O$27,15,FALSE)=0,VLOOKUP(A270,Soil!$B$2:$R$14,8,FALSE),0.000000000001)</f>
        <v>1.8538490740740742E-6</v>
      </c>
      <c r="E270" s="74">
        <f>IF(VLOOKUP(SoilVeg!C270,LU!$A$2:$O$27,15,FALSE)=0,VLOOKUP(A270,Soil!$B$2:$R$14,10,FALSE),0.000000000001)</f>
        <v>1.2209228829548129E-4</v>
      </c>
      <c r="F270" s="74">
        <f>VLOOKUP(A270,Soil!$B$2:$P$17,14,FALSE)</f>
        <v>0.01</v>
      </c>
      <c r="G270" s="74">
        <f>VLOOKUP(B270,LU!$B$1:$N$51,6,FALSE)</f>
        <v>1.35454545455</v>
      </c>
      <c r="H270" s="74">
        <f>VLOOKUP(B270,LU!$B$1:$N$51,7,FALSE)</f>
        <v>0.62272727272999995</v>
      </c>
      <c r="I270" s="74">
        <f>VLOOKUP(B270,LU!$B$1:$N$51,8,FALSE)</f>
        <v>10</v>
      </c>
      <c r="J270" s="74">
        <f>VLOOKUP(A270,Soil!$B$2:$P$17,13,FALSE)</f>
        <v>1.6665000000000001</v>
      </c>
      <c r="K270" s="74">
        <f>VLOOKUP(B270,LU!$B$1:$N$51,5,FALSE)</f>
        <v>0.4</v>
      </c>
      <c r="L270" s="74">
        <f>VLOOKUP(A270,Soil!$B$2:$P$17,15,FALSE)</f>
        <v>0.63580000000000003</v>
      </c>
      <c r="M270" s="74">
        <f>SoilVeg!G270</f>
        <v>23</v>
      </c>
      <c r="N270" s="74">
        <f>SoilVeg!H270</f>
        <v>0.30499999999999999</v>
      </c>
      <c r="O270" s="74">
        <f>VLOOKUP(A270,Soil!$B$2:$S$14,18,FALSE)</f>
        <v>0.01</v>
      </c>
    </row>
    <row r="271" spans="1:15">
      <c r="A271" s="84" t="str">
        <f>SoilVeg!B271</f>
        <v>SIC</v>
      </c>
      <c r="B271" s="84" t="str">
        <f>SoilVeg!D271</f>
        <v>VT</v>
      </c>
      <c r="C271" s="84" t="str">
        <f>SoilVeg!A271</f>
        <v>SICVT</v>
      </c>
      <c r="D271" s="74">
        <f>IF(VLOOKUP(SoilVeg!C271,LU!$A$2:$O$27,15,FALSE)=0,VLOOKUP(A271,Soil!$B$2:$R$14,8,FALSE),0.000000000001)</f>
        <v>9.9999999999999998E-13</v>
      </c>
      <c r="E271" s="74">
        <f>IF(VLOOKUP(SoilVeg!C271,LU!$A$2:$O$27,15,FALSE)=0,VLOOKUP(A271,Soil!$B$2:$R$14,10,FALSE),0.000000000001)</f>
        <v>9.9999999999999998E-13</v>
      </c>
      <c r="F271" s="74">
        <f>VLOOKUP(A271,Soil!$B$2:$P$17,14,FALSE)</f>
        <v>0.01</v>
      </c>
      <c r="G271" s="74">
        <f>VLOOKUP(B271,LU!$B$1:$N$51,6,FALSE)</f>
        <v>0</v>
      </c>
      <c r="H271" s="74">
        <f>VLOOKUP(B271,LU!$B$1:$N$51,7,FALSE)</f>
        <v>0</v>
      </c>
      <c r="I271" s="74">
        <f>VLOOKUP(B271,LU!$B$1:$N$51,8,FALSE)</f>
        <v>0</v>
      </c>
      <c r="J271" s="74">
        <f>VLOOKUP(A271,Soil!$B$2:$P$17,13,FALSE)</f>
        <v>1.6665000000000001</v>
      </c>
      <c r="K271" s="74">
        <f>VLOOKUP(B271,LU!$B$1:$N$51,5,FALSE)</f>
        <v>0.03</v>
      </c>
      <c r="L271" s="74">
        <f>VLOOKUP(A271,Soil!$B$2:$P$17,15,FALSE)</f>
        <v>0.63580000000000003</v>
      </c>
      <c r="M271" s="74">
        <f>SoilVeg!G271</f>
        <v>100</v>
      </c>
      <c r="N271" s="74">
        <f>SoilVeg!H271</f>
        <v>1</v>
      </c>
      <c r="O271" s="74">
        <f>VLOOKUP(A271,Soil!$B$2:$S$14,18,FALSE)</f>
        <v>0.01</v>
      </c>
    </row>
    <row r="272" spans="1:15">
      <c r="A272" s="84" t="str">
        <f>SoilVeg!B272</f>
        <v>SIC</v>
      </c>
      <c r="B272" s="84" t="str">
        <f>SoilVeg!D272</f>
        <v>VP</v>
      </c>
      <c r="C272" s="84" t="str">
        <f>SoilVeg!A272</f>
        <v>SICVP</v>
      </c>
      <c r="D272" s="74">
        <f>IF(VLOOKUP(SoilVeg!C272,LU!$A$2:$O$27,15,FALSE)=0,VLOOKUP(A272,Soil!$B$2:$R$14,8,FALSE),0.000000000001)</f>
        <v>9.9999999999999998E-13</v>
      </c>
      <c r="E272" s="74">
        <f>IF(VLOOKUP(SoilVeg!C272,LU!$A$2:$O$27,15,FALSE)=0,VLOOKUP(A272,Soil!$B$2:$R$14,10,FALSE),0.000000000001)</f>
        <v>9.9999999999999998E-13</v>
      </c>
      <c r="F272" s="74">
        <f>VLOOKUP(A272,Soil!$B$2:$P$17,14,FALSE)</f>
        <v>0.01</v>
      </c>
      <c r="G272" s="74">
        <f>VLOOKUP(B272,LU!$B$1:$N$51,6,FALSE)</f>
        <v>0</v>
      </c>
      <c r="H272" s="74">
        <f>VLOOKUP(B272,LU!$B$1:$N$51,7,FALSE)</f>
        <v>0</v>
      </c>
      <c r="I272" s="74">
        <f>VLOOKUP(B272,LU!$B$1:$N$51,8,FALSE)</f>
        <v>0</v>
      </c>
      <c r="J272" s="74">
        <f>VLOOKUP(A272,Soil!$B$2:$P$17,13,FALSE)</f>
        <v>1.6665000000000001</v>
      </c>
      <c r="K272" s="74">
        <f>VLOOKUP(B272,LU!$B$1:$N$51,5,FALSE)</f>
        <v>0.01</v>
      </c>
      <c r="L272" s="74">
        <f>VLOOKUP(A272,Soil!$B$2:$P$17,15,FALSE)</f>
        <v>0.63580000000000003</v>
      </c>
      <c r="M272" s="74">
        <f>SoilVeg!G272</f>
        <v>100</v>
      </c>
      <c r="N272" s="74">
        <f>SoilVeg!H272</f>
        <v>1</v>
      </c>
      <c r="O272" s="74">
        <f>VLOOKUP(A272,Soil!$B$2:$S$14,18,FALSE)</f>
        <v>0.01</v>
      </c>
    </row>
    <row r="273" spans="1:15">
      <c r="A273" s="84" t="str">
        <f>SoilVeg!B273</f>
        <v>SIC</v>
      </c>
      <c r="B273" s="84" t="str">
        <f>SoilVeg!D273</f>
        <v>TPT</v>
      </c>
      <c r="C273" s="84" t="str">
        <f>SoilVeg!A273</f>
        <v>SICTPT</v>
      </c>
      <c r="D273" s="74">
        <f>IF(VLOOKUP(SoilVeg!C273,LU!$A$2:$O$27,15,FALSE)=0,VLOOKUP(A273,Soil!$B$2:$R$14,8,FALSE),0.000000000001)</f>
        <v>1.8538490740740742E-6</v>
      </c>
      <c r="E273" s="74">
        <f>IF(VLOOKUP(SoilVeg!C273,LU!$A$2:$O$27,15,FALSE)=0,VLOOKUP(A273,Soil!$B$2:$R$14,10,FALSE),0.000000000001)</f>
        <v>1.2209228829548129E-4</v>
      </c>
      <c r="F273" s="74">
        <f>VLOOKUP(A273,Soil!$B$2:$P$17,14,FALSE)</f>
        <v>0.01</v>
      </c>
      <c r="G273" s="74">
        <f>VLOOKUP(B273,LU!$B$1:$N$51,6,FALSE)</f>
        <v>1.1000000000000001</v>
      </c>
      <c r="H273" s="74">
        <f>VLOOKUP(B273,LU!$B$1:$N$51,7,FALSE)</f>
        <v>0.4</v>
      </c>
      <c r="I273" s="74">
        <f>VLOOKUP(B273,LU!$B$1:$N$51,8,FALSE)</f>
        <v>7</v>
      </c>
      <c r="J273" s="74">
        <f>VLOOKUP(A273,Soil!$B$2:$P$17,13,FALSE)</f>
        <v>1.6665000000000001</v>
      </c>
      <c r="K273" s="74">
        <f>VLOOKUP(B273,LU!$B$1:$N$51,5,FALSE)</f>
        <v>0.27500000000000002</v>
      </c>
      <c r="L273" s="74">
        <f>VLOOKUP(A273,Soil!$B$2:$P$17,15,FALSE)</f>
        <v>0.63580000000000003</v>
      </c>
      <c r="M273" s="74">
        <f>SoilVeg!G273</f>
        <v>23</v>
      </c>
      <c r="N273" s="74">
        <f>SoilVeg!H273</f>
        <v>0.30499999999999999</v>
      </c>
      <c r="O273" s="74">
        <f>VLOOKUP(A273,Soil!$B$2:$S$14,18,FALSE)</f>
        <v>0.01</v>
      </c>
    </row>
    <row r="274" spans="1:15">
      <c r="A274" s="84" t="str">
        <f>SoilVeg!B274</f>
        <v>SIC</v>
      </c>
      <c r="B274" s="84" t="str">
        <f>SoilVeg!D274</f>
        <v>VPT</v>
      </c>
      <c r="C274" s="84" t="str">
        <f>SoilVeg!A274</f>
        <v>SICVPT</v>
      </c>
      <c r="D274" s="74">
        <f>IF(VLOOKUP(SoilVeg!C274,LU!$A$2:$O$27,15,FALSE)=0,VLOOKUP(A274,Soil!$B$2:$R$14,8,FALSE),0.000000000001)</f>
        <v>9.9999999999999998E-13</v>
      </c>
      <c r="E274" s="74">
        <f>IF(VLOOKUP(SoilVeg!C274,LU!$A$2:$O$27,15,FALSE)=0,VLOOKUP(A274,Soil!$B$2:$R$14,10,FALSE),0.000000000001)</f>
        <v>9.9999999999999998E-13</v>
      </c>
      <c r="F274" s="74">
        <f>VLOOKUP(A274,Soil!$B$2:$P$17,14,FALSE)</f>
        <v>0.01</v>
      </c>
      <c r="G274" s="74">
        <f>VLOOKUP(B274,LU!$B$1:$N$51,6,FALSE)</f>
        <v>0</v>
      </c>
      <c r="H274" s="74">
        <f>VLOOKUP(B274,LU!$B$1:$N$51,7,FALSE)</f>
        <v>0</v>
      </c>
      <c r="I274" s="74">
        <f>VLOOKUP(B274,LU!$B$1:$N$51,8,FALSE)</f>
        <v>150</v>
      </c>
      <c r="J274" s="74">
        <f>VLOOKUP(A274,Soil!$B$2:$P$17,13,FALSE)</f>
        <v>1.6665000000000001</v>
      </c>
      <c r="K274" s="74">
        <f>VLOOKUP(B274,LU!$B$1:$N$51,5,FALSE)</f>
        <v>0.01</v>
      </c>
      <c r="L274" s="74">
        <f>VLOOKUP(A274,Soil!$B$2:$P$17,15,FALSE)</f>
        <v>0.63580000000000003</v>
      </c>
      <c r="M274" s="74">
        <f>SoilVeg!G274</f>
        <v>100</v>
      </c>
      <c r="N274" s="74">
        <f>SoilVeg!H274</f>
        <v>1</v>
      </c>
      <c r="O274" s="74">
        <f>VLOOKUP(A274,Soil!$B$2:$S$14,18,FALSE)</f>
        <v>0.01</v>
      </c>
    </row>
    <row r="275" spans="1:15">
      <c r="A275" s="84" t="str">
        <f>SoilVeg!B275</f>
        <v>SIC</v>
      </c>
      <c r="B275" s="84" t="str">
        <f>SoilVeg!D275</f>
        <v>MOK</v>
      </c>
      <c r="C275" s="84" t="str">
        <f>SoilVeg!A275</f>
        <v>SICMOK</v>
      </c>
      <c r="D275" s="74">
        <f>IF(VLOOKUP(SoilVeg!C275,LU!$A$2:$O$27,15,FALSE)=0,VLOOKUP(A275,Soil!$B$2:$R$14,8,FALSE),0.000000000001)</f>
        <v>1.8538490740740742E-6</v>
      </c>
      <c r="E275" s="74">
        <f>IF(VLOOKUP(SoilVeg!C275,LU!$A$2:$O$27,15,FALSE)=0,VLOOKUP(A275,Soil!$B$2:$R$14,10,FALSE),0.000000000001)</f>
        <v>1.2209228829548129E-4</v>
      </c>
      <c r="F275" s="74">
        <f>VLOOKUP(A275,Soil!$B$2:$P$17,14,FALSE)</f>
        <v>0.01</v>
      </c>
      <c r="G275" s="74">
        <f>VLOOKUP(B275,LU!$B$1:$N$51,6,FALSE)</f>
        <v>1.35454545455</v>
      </c>
      <c r="H275" s="74">
        <f>VLOOKUP(B275,LU!$B$1:$N$51,7,FALSE)</f>
        <v>0.62272727272999995</v>
      </c>
      <c r="I275" s="74">
        <f>VLOOKUP(B275,LU!$B$1:$N$51,8,FALSE)</f>
        <v>10</v>
      </c>
      <c r="J275" s="74">
        <f>VLOOKUP(A275,Soil!$B$2:$P$17,13,FALSE)</f>
        <v>1.6665000000000001</v>
      </c>
      <c r="K275" s="74">
        <f>VLOOKUP(B275,LU!$B$1:$N$51,5,FALSE)</f>
        <v>0.4</v>
      </c>
      <c r="L275" s="74">
        <f>VLOOKUP(A275,Soil!$B$2:$P$17,15,FALSE)</f>
        <v>0.63580000000000003</v>
      </c>
      <c r="M275" s="74">
        <f>SoilVeg!G275</f>
        <v>23</v>
      </c>
      <c r="N275" s="74">
        <f>SoilVeg!H275</f>
        <v>0.30499999999999999</v>
      </c>
      <c r="O275" s="74">
        <f>VLOOKUP(A275,Soil!$B$2:$S$14,18,FALSE)</f>
        <v>0.01</v>
      </c>
    </row>
    <row r="276" spans="1:15">
      <c r="A276" s="84" t="str">
        <f>SoilVeg!B276</f>
        <v>SIC</v>
      </c>
      <c r="B276" s="84" t="str">
        <f>SoilVeg!D276</f>
        <v>RET</v>
      </c>
      <c r="C276" s="84" t="str">
        <f>SoilVeg!A276</f>
        <v>SICRET</v>
      </c>
      <c r="D276" s="74">
        <f>IF(VLOOKUP(SoilVeg!C276,LU!$A$2:$O$27,15,FALSE)=0,VLOOKUP(A276,Soil!$B$2:$R$14,8,FALSE),0.000000000001)</f>
        <v>1.8538490740740742E-6</v>
      </c>
      <c r="E276" s="74">
        <f>IF(VLOOKUP(SoilVeg!C276,LU!$A$2:$O$27,15,FALSE)=0,VLOOKUP(A276,Soil!$B$2:$R$14,10,FALSE),0.000000000001)</f>
        <v>1.2209228829548129E-4</v>
      </c>
      <c r="F276" s="74">
        <f>VLOOKUP(A276,Soil!$B$2:$P$17,14,FALSE)</f>
        <v>0.01</v>
      </c>
      <c r="G276" s="74">
        <f>VLOOKUP(B276,LU!$B$1:$N$51,6,FALSE)</f>
        <v>1.1000000000000001</v>
      </c>
      <c r="H276" s="74">
        <f>VLOOKUP(B276,LU!$B$1:$N$51,7,FALSE)</f>
        <v>0.4</v>
      </c>
      <c r="I276" s="74">
        <f>VLOOKUP(B276,LU!$B$1:$N$51,8,FALSE)</f>
        <v>150</v>
      </c>
      <c r="J276" s="74">
        <f>VLOOKUP(A276,Soil!$B$2:$P$17,13,FALSE)</f>
        <v>1.6665000000000001</v>
      </c>
      <c r="K276" s="74">
        <f>VLOOKUP(B276,LU!$B$1:$N$51,5,FALSE)</f>
        <v>0.27500000000000002</v>
      </c>
      <c r="L276" s="74">
        <f>VLOOKUP(A276,Soil!$B$2:$P$17,15,FALSE)</f>
        <v>0.63580000000000003</v>
      </c>
      <c r="M276" s="74">
        <f>SoilVeg!G276</f>
        <v>23</v>
      </c>
      <c r="N276" s="74">
        <f>SoilVeg!H276</f>
        <v>0.30499999999999999</v>
      </c>
      <c r="O276" s="74">
        <f>VLOOKUP(A276,Soil!$B$2:$S$14,18,FALSE)</f>
        <v>0.01</v>
      </c>
    </row>
    <row r="277" spans="1:15">
      <c r="A277" s="84" t="str">
        <f>SoilVeg!B277</f>
        <v>SICL</v>
      </c>
      <c r="B277" s="84" t="str">
        <f>SoilVeg!D277</f>
        <v>OP</v>
      </c>
      <c r="C277" s="84" t="str">
        <f>SoilVeg!A277</f>
        <v>SICLOP</v>
      </c>
      <c r="D277" s="74">
        <f>IF(VLOOKUP(SoilVeg!C277,LU!$A$2:$O$27,15,FALSE)=0,VLOOKUP(A277,Soil!$B$2:$R$14,8,FALSE),0.000000000001)</f>
        <v>1.8156736111111112E-6</v>
      </c>
      <c r="E277" s="74">
        <f>IF(VLOOKUP(SoilVeg!C277,LU!$A$2:$O$27,15,FALSE)=0,VLOOKUP(A277,Soil!$B$2:$R$14,10,FALSE),0.000000000001)</f>
        <v>1.8575112805984111E-4</v>
      </c>
      <c r="F277" s="74">
        <f>VLOOKUP(A277,Soil!$B$2:$P$17,14,FALSE)</f>
        <v>1.2E-2</v>
      </c>
      <c r="G277" s="74">
        <f>VLOOKUP(B277,LU!$B$1:$N$51,6,FALSE)</f>
        <v>0.16</v>
      </c>
      <c r="H277" s="74">
        <f>VLOOKUP(B277,LU!$B$1:$N$51,7,FALSE)</f>
        <v>0.13</v>
      </c>
      <c r="I277" s="74">
        <f>VLOOKUP(B277,LU!$B$1:$N$51,8,FALSE)</f>
        <v>5</v>
      </c>
      <c r="J277" s="74">
        <f>VLOOKUP(A277,Soil!$B$2:$P$17,13,FALSE)</f>
        <v>1.7024999999999999</v>
      </c>
      <c r="K277" s="74">
        <f>VLOOKUP(B277,LU!$B$1:$N$51,5,FALSE)</f>
        <v>7.4999999999999997E-2</v>
      </c>
      <c r="L277" s="74">
        <f>VLOOKUP(A277,Soil!$B$2:$P$17,15,FALSE)</f>
        <v>0.6028</v>
      </c>
      <c r="M277" s="74">
        <f>SoilVeg!G277</f>
        <v>11.1</v>
      </c>
      <c r="N277" s="74">
        <f>SoilVeg!H277</f>
        <v>0.26400000000000001</v>
      </c>
      <c r="O277" s="74">
        <f>VLOOKUP(A277,Soil!$B$2:$S$14,18,FALSE)</f>
        <v>0.01</v>
      </c>
    </row>
    <row r="278" spans="1:15">
      <c r="A278" s="84" t="str">
        <f>SoilVeg!B278</f>
        <v>SICL</v>
      </c>
      <c r="B278" s="84" t="str">
        <f>SoilVeg!D278</f>
        <v>OPTP</v>
      </c>
      <c r="C278" s="84" t="str">
        <f>SoilVeg!A278</f>
        <v>SICLOPTP</v>
      </c>
      <c r="D278" s="74">
        <f>IF(VLOOKUP(SoilVeg!C278,LU!$A$2:$O$27,15,FALSE)=0,VLOOKUP(A278,Soil!$B$2:$R$14,8,FALSE),0.000000000001)</f>
        <v>1.8156736111111112E-6</v>
      </c>
      <c r="E278" s="74">
        <f>IF(VLOOKUP(SoilVeg!C278,LU!$A$2:$O$27,15,FALSE)=0,VLOOKUP(A278,Soil!$B$2:$R$14,10,FALSE),0.000000000001)</f>
        <v>1.8575112805984111E-4</v>
      </c>
      <c r="F278" s="74">
        <f>VLOOKUP(A278,Soil!$B$2:$P$17,14,FALSE)</f>
        <v>1.2E-2</v>
      </c>
      <c r="G278" s="74">
        <f>VLOOKUP(B278,LU!$B$1:$N$51,6,FALSE)</f>
        <v>1.1000000000000001</v>
      </c>
      <c r="H278" s="74">
        <f>VLOOKUP(B278,LU!$B$1:$N$51,7,FALSE)</f>
        <v>0.4</v>
      </c>
      <c r="I278" s="74">
        <f>VLOOKUP(B278,LU!$B$1:$N$51,8,FALSE)</f>
        <v>7</v>
      </c>
      <c r="J278" s="74">
        <f>VLOOKUP(A278,Soil!$B$2:$P$17,13,FALSE)</f>
        <v>1.7024999999999999</v>
      </c>
      <c r="K278" s="74">
        <f>VLOOKUP(B278,LU!$B$1:$N$51,5,FALSE)</f>
        <v>0.27500000000000002</v>
      </c>
      <c r="L278" s="74">
        <f>VLOOKUP(A278,Soil!$B$2:$P$17,15,FALSE)</f>
        <v>0.6028</v>
      </c>
      <c r="M278" s="74">
        <f>SoilVeg!G278</f>
        <v>22.2</v>
      </c>
      <c r="N278" s="74">
        <f>SoilVeg!H278</f>
        <v>0.26400000000000001</v>
      </c>
      <c r="O278" s="74">
        <f>VLOOKUP(A278,Soil!$B$2:$S$14,18,FALSE)</f>
        <v>0.01</v>
      </c>
    </row>
    <row r="279" spans="1:15">
      <c r="A279" s="84" t="str">
        <f>SoilVeg!B279</f>
        <v>SICL</v>
      </c>
      <c r="B279" s="84" t="str">
        <f>SoilVeg!D279</f>
        <v>OPSR</v>
      </c>
      <c r="C279" s="84" t="str">
        <f>SoilVeg!A279</f>
        <v>SICLOPSR</v>
      </c>
      <c r="D279" s="74">
        <f>IF(VLOOKUP(SoilVeg!C279,LU!$A$2:$O$27,15,FALSE)=0,VLOOKUP(A279,Soil!$B$2:$R$14,8,FALSE),0.000000000001)</f>
        <v>1.8156736111111112E-6</v>
      </c>
      <c r="E279" s="74">
        <f>IF(VLOOKUP(SoilVeg!C279,LU!$A$2:$O$27,15,FALSE)=0,VLOOKUP(A279,Soil!$B$2:$R$14,10,FALSE),0.000000000001)</f>
        <v>1.8575112805984111E-4</v>
      </c>
      <c r="F279" s="74">
        <f>VLOOKUP(A279,Soil!$B$2:$P$17,14,FALSE)</f>
        <v>1.2E-2</v>
      </c>
      <c r="G279" s="74">
        <f>VLOOKUP(B279,LU!$B$1:$N$51,6,FALSE)</f>
        <v>0.26</v>
      </c>
      <c r="H279" s="74">
        <f>VLOOKUP(B279,LU!$B$1:$N$51,7,FALSE)</f>
        <v>0.25</v>
      </c>
      <c r="I279" s="74">
        <f>VLOOKUP(B279,LU!$B$1:$N$51,8,FALSE)</f>
        <v>4</v>
      </c>
      <c r="J279" s="74">
        <f>VLOOKUP(A279,Soil!$B$2:$P$17,13,FALSE)</f>
        <v>1.7024999999999999</v>
      </c>
      <c r="K279" s="74">
        <f>VLOOKUP(B279,LU!$B$1:$N$51,5,FALSE)</f>
        <v>0.06</v>
      </c>
      <c r="L279" s="74">
        <f>VLOOKUP(A279,Soil!$B$2:$P$17,15,FALSE)</f>
        <v>0.6028</v>
      </c>
      <c r="M279" s="74">
        <f>SoilVeg!G279</f>
        <v>8.879999999999999</v>
      </c>
      <c r="N279" s="74">
        <f>SoilVeg!H279</f>
        <v>0.26400000000000001</v>
      </c>
      <c r="O279" s="74">
        <f>VLOOKUP(A279,Soil!$B$2:$S$14,18,FALSE)</f>
        <v>0.01</v>
      </c>
    </row>
    <row r="280" spans="1:15">
      <c r="A280" s="84" t="str">
        <f>SoilVeg!B280</f>
        <v>SICL</v>
      </c>
      <c r="B280" s="84" t="str">
        <f>SoilVeg!D280</f>
        <v>OPUR</v>
      </c>
      <c r="C280" s="84" t="str">
        <f>SoilVeg!A280</f>
        <v>SICLOPUR</v>
      </c>
      <c r="D280" s="74">
        <f>IF(VLOOKUP(SoilVeg!C280,LU!$A$2:$O$27,15,FALSE)=0,VLOOKUP(A280,Soil!$B$2:$R$14,8,FALSE),0.000000000001)</f>
        <v>1.8156736111111112E-6</v>
      </c>
      <c r="E280" s="74">
        <f>IF(VLOOKUP(SoilVeg!C280,LU!$A$2:$O$27,15,FALSE)=0,VLOOKUP(A280,Soil!$B$2:$R$14,10,FALSE),0.000000000001)</f>
        <v>1.8575112805984111E-4</v>
      </c>
      <c r="F280" s="74">
        <f>VLOOKUP(A280,Soil!$B$2:$P$17,14,FALSE)</f>
        <v>1.2E-2</v>
      </c>
      <c r="G280" s="74">
        <f>VLOOKUP(B280,LU!$B$1:$N$51,6,FALSE)</f>
        <v>0.4</v>
      </c>
      <c r="H280" s="74">
        <f>VLOOKUP(B280,LU!$B$1:$N$51,7,FALSE)</f>
        <v>0.3</v>
      </c>
      <c r="I280" s="74">
        <f>VLOOKUP(B280,LU!$B$1:$N$51,8,FALSE)</f>
        <v>6</v>
      </c>
      <c r="J280" s="74">
        <f>VLOOKUP(A280,Soil!$B$2:$P$17,13,FALSE)</f>
        <v>1.7024999999999999</v>
      </c>
      <c r="K280" s="74">
        <f>VLOOKUP(B280,LU!$B$1:$N$51,5,FALSE)</f>
        <v>0.1</v>
      </c>
      <c r="L280" s="74">
        <f>VLOOKUP(A280,Soil!$B$2:$P$17,15,FALSE)</f>
        <v>0.6028</v>
      </c>
      <c r="M280" s="74">
        <f>SoilVeg!G280</f>
        <v>11.1</v>
      </c>
      <c r="N280" s="74">
        <f>SoilVeg!H280</f>
        <v>0.26400000000000001</v>
      </c>
      <c r="O280" s="74">
        <f>VLOOKUP(A280,Soil!$B$2:$S$14,18,FALSE)</f>
        <v>0.01</v>
      </c>
    </row>
    <row r="281" spans="1:15">
      <c r="A281" s="84" t="str">
        <f>SoilVeg!B281</f>
        <v>SICL</v>
      </c>
      <c r="B281" s="84" t="str">
        <f>SoilVeg!D281</f>
        <v>OPU</v>
      </c>
      <c r="C281" s="84" t="str">
        <f>SoilVeg!A281</f>
        <v>SICLOPU</v>
      </c>
      <c r="D281" s="74">
        <f>IF(VLOOKUP(SoilVeg!C281,LU!$A$2:$O$27,15,FALSE)=0,VLOOKUP(A281,Soil!$B$2:$R$14,8,FALSE),0.000000000001)</f>
        <v>1.8156736111111112E-6</v>
      </c>
      <c r="E281" s="74">
        <f>IF(VLOOKUP(SoilVeg!C281,LU!$A$2:$O$27,15,FALSE)=0,VLOOKUP(A281,Soil!$B$2:$R$14,10,FALSE),0.000000000001)</f>
        <v>1.8575112805984111E-4</v>
      </c>
      <c r="F281" s="74">
        <f>VLOOKUP(A281,Soil!$B$2:$P$17,14,FALSE)</f>
        <v>1.2E-2</v>
      </c>
      <c r="G281" s="74">
        <f>VLOOKUP(B281,LU!$B$1:$N$51,6,FALSE)</f>
        <v>0</v>
      </c>
      <c r="H281" s="74">
        <f>VLOOKUP(B281,LU!$B$1:$N$51,7,FALSE)</f>
        <v>0</v>
      </c>
      <c r="I281" s="74">
        <f>VLOOKUP(B281,LU!$B$1:$N$51,8,FALSE)</f>
        <v>3.5</v>
      </c>
      <c r="J281" s="74">
        <f>VLOOKUP(A281,Soil!$B$2:$P$17,13,FALSE)</f>
        <v>1.7024999999999999</v>
      </c>
      <c r="K281" s="74">
        <f>VLOOKUP(B281,LU!$B$1:$N$51,5,FALSE)</f>
        <v>0.03</v>
      </c>
      <c r="L281" s="74">
        <f>VLOOKUP(A281,Soil!$B$2:$P$17,15,FALSE)</f>
        <v>0.6028</v>
      </c>
      <c r="M281" s="74">
        <f>SoilVeg!G281</f>
        <v>7.3999999999999995</v>
      </c>
      <c r="N281" s="74">
        <f>SoilVeg!H281</f>
        <v>0.26400000000000001</v>
      </c>
      <c r="O281" s="74">
        <f>VLOOKUP(A281,Soil!$B$2:$S$14,18,FALSE)</f>
        <v>0.01</v>
      </c>
    </row>
    <row r="282" spans="1:15">
      <c r="A282" s="84" t="str">
        <f>SoilVeg!B282</f>
        <v>SICL</v>
      </c>
      <c r="B282" s="84" t="str">
        <f>SoilVeg!D282</f>
        <v>TP</v>
      </c>
      <c r="C282" s="84" t="str">
        <f>SoilVeg!A282</f>
        <v>SICLTP</v>
      </c>
      <c r="D282" s="74">
        <f>IF(VLOOKUP(SoilVeg!C282,LU!$A$2:$O$27,15,FALSE)=0,VLOOKUP(A282,Soil!$B$2:$R$14,8,FALSE),0.000000000001)</f>
        <v>1.8156736111111112E-6</v>
      </c>
      <c r="E282" s="74">
        <f>IF(VLOOKUP(SoilVeg!C282,LU!$A$2:$O$27,15,FALSE)=0,VLOOKUP(A282,Soil!$B$2:$R$14,10,FALSE),0.000000000001)</f>
        <v>1.8575112805984111E-4</v>
      </c>
      <c r="F282" s="74">
        <f>VLOOKUP(A282,Soil!$B$2:$P$17,14,FALSE)</f>
        <v>1.2E-2</v>
      </c>
      <c r="G282" s="74">
        <f>VLOOKUP(B282,LU!$B$1:$N$51,6,FALSE)</f>
        <v>1.1000000000000001</v>
      </c>
      <c r="H282" s="74">
        <f>VLOOKUP(B282,LU!$B$1:$N$51,7,FALSE)</f>
        <v>0.4</v>
      </c>
      <c r="I282" s="74">
        <f>VLOOKUP(B282,LU!$B$1:$N$51,8,FALSE)</f>
        <v>7</v>
      </c>
      <c r="J282" s="74">
        <f>VLOOKUP(A282,Soil!$B$2:$P$17,13,FALSE)</f>
        <v>1.7024999999999999</v>
      </c>
      <c r="K282" s="74">
        <f>VLOOKUP(B282,LU!$B$1:$N$51,5,FALSE)</f>
        <v>0.27500000000000002</v>
      </c>
      <c r="L282" s="74">
        <f>VLOOKUP(A282,Soil!$B$2:$P$17,15,FALSE)</f>
        <v>0.6028</v>
      </c>
      <c r="M282" s="74">
        <f>SoilVeg!G282</f>
        <v>22.2</v>
      </c>
      <c r="N282" s="74">
        <f>SoilVeg!H282</f>
        <v>0.26400000000000001</v>
      </c>
      <c r="O282" s="74">
        <f>VLOOKUP(A282,Soil!$B$2:$S$14,18,FALSE)</f>
        <v>0.01</v>
      </c>
    </row>
    <row r="283" spans="1:15">
      <c r="A283" s="84" t="str">
        <f>SoilVeg!B283</f>
        <v>SICL</v>
      </c>
      <c r="B283" s="84" t="str">
        <f>SoilVeg!D283</f>
        <v>LP</v>
      </c>
      <c r="C283" s="84" t="str">
        <f>SoilVeg!A283</f>
        <v>SICLLP</v>
      </c>
      <c r="D283" s="74">
        <f>IF(VLOOKUP(SoilVeg!C283,LU!$A$2:$O$27,15,FALSE)=0,VLOOKUP(A283,Soil!$B$2:$R$14,8,FALSE),0.000000000001)</f>
        <v>1.8156736111111112E-6</v>
      </c>
      <c r="E283" s="74">
        <f>IF(VLOOKUP(SoilVeg!C283,LU!$A$2:$O$27,15,FALSE)=0,VLOOKUP(A283,Soil!$B$2:$R$14,10,FALSE),0.000000000001)</f>
        <v>1.8575112805984111E-4</v>
      </c>
      <c r="F283" s="74">
        <f>VLOOKUP(A283,Soil!$B$2:$P$17,14,FALSE)</f>
        <v>1.2E-2</v>
      </c>
      <c r="G283" s="74">
        <f>VLOOKUP(B283,LU!$B$1:$N$51,6,FALSE)</f>
        <v>3</v>
      </c>
      <c r="H283" s="74">
        <f>VLOOKUP(B283,LU!$B$1:$N$51,7,FALSE)</f>
        <v>0.62272727272999995</v>
      </c>
      <c r="I283" s="74">
        <f>VLOOKUP(B283,LU!$B$1:$N$51,8,FALSE)</f>
        <v>9.4545454545500007</v>
      </c>
      <c r="J283" s="74">
        <f>VLOOKUP(A283,Soil!$B$2:$P$17,13,FALSE)</f>
        <v>1.7024999999999999</v>
      </c>
      <c r="K283" s="74">
        <f>VLOOKUP(B283,LU!$B$1:$N$51,5,FALSE)</f>
        <v>0.4</v>
      </c>
      <c r="L283" s="74">
        <f>VLOOKUP(A283,Soil!$B$2:$P$17,15,FALSE)</f>
        <v>0.6028</v>
      </c>
      <c r="M283" s="74">
        <f>SoilVeg!G283</f>
        <v>22.2</v>
      </c>
      <c r="N283" s="74">
        <f>SoilVeg!H283</f>
        <v>0.26400000000000001</v>
      </c>
      <c r="O283" s="74">
        <f>VLOOKUP(A283,Soil!$B$2:$S$14,18,FALSE)</f>
        <v>0.01</v>
      </c>
    </row>
    <row r="284" spans="1:15">
      <c r="A284" s="84" t="str">
        <f>SoilVeg!B284</f>
        <v>SICL</v>
      </c>
      <c r="B284" s="84" t="str">
        <f>SoilVeg!D284</f>
        <v>LPL</v>
      </c>
      <c r="C284" s="84" t="str">
        <f>SoilVeg!A284</f>
        <v>SICLLPL</v>
      </c>
      <c r="D284" s="74">
        <f>IF(VLOOKUP(SoilVeg!C284,LU!$A$2:$O$27,15,FALSE)=0,VLOOKUP(A284,Soil!$B$2:$R$14,8,FALSE),0.000000000001)</f>
        <v>1.8156736111111112E-6</v>
      </c>
      <c r="E284" s="74">
        <f>IF(VLOOKUP(SoilVeg!C284,LU!$A$2:$O$27,15,FALSE)=0,VLOOKUP(A284,Soil!$B$2:$R$14,10,FALSE),0.000000000001)</f>
        <v>1.8575112805984111E-4</v>
      </c>
      <c r="F284" s="74">
        <f>VLOOKUP(A284,Soil!$B$2:$P$17,14,FALSE)</f>
        <v>1.2E-2</v>
      </c>
      <c r="G284" s="74">
        <f>VLOOKUP(B284,LU!$B$1:$N$51,6,FALSE)</f>
        <v>4</v>
      </c>
      <c r="H284" s="74">
        <f>VLOOKUP(B284,LU!$B$1:$N$51,7,FALSE)</f>
        <v>0.62272727272999995</v>
      </c>
      <c r="I284" s="74">
        <f>VLOOKUP(B284,LU!$B$1:$N$51,8,FALSE)</f>
        <v>10.5</v>
      </c>
      <c r="J284" s="74">
        <f>VLOOKUP(A284,Soil!$B$2:$P$17,13,FALSE)</f>
        <v>1.7024999999999999</v>
      </c>
      <c r="K284" s="74">
        <f>VLOOKUP(B284,LU!$B$1:$N$51,5,FALSE)</f>
        <v>0.6</v>
      </c>
      <c r="L284" s="74">
        <f>VLOOKUP(A284,Soil!$B$2:$P$17,15,FALSE)</f>
        <v>0.6028</v>
      </c>
      <c r="M284" s="74">
        <f>SoilVeg!G284</f>
        <v>22.2</v>
      </c>
      <c r="N284" s="74">
        <f>SoilVeg!H284</f>
        <v>0.26400000000000001</v>
      </c>
      <c r="O284" s="74">
        <f>VLOOKUP(A284,Soil!$B$2:$S$14,18,FALSE)</f>
        <v>0.01</v>
      </c>
    </row>
    <row r="285" spans="1:15">
      <c r="A285" s="84" t="str">
        <f>SoilVeg!B285</f>
        <v>SICL</v>
      </c>
      <c r="B285" s="84" t="str">
        <f>SoilVeg!D285</f>
        <v>LPJ</v>
      </c>
      <c r="C285" s="84" t="str">
        <f>SoilVeg!A285</f>
        <v>SICLLPJ</v>
      </c>
      <c r="D285" s="74">
        <f>IF(VLOOKUP(SoilVeg!C285,LU!$A$2:$O$27,15,FALSE)=0,VLOOKUP(A285,Soil!$B$2:$R$14,8,FALSE),0.000000000001)</f>
        <v>1.8156736111111112E-6</v>
      </c>
      <c r="E285" s="74">
        <f>IF(VLOOKUP(SoilVeg!C285,LU!$A$2:$O$27,15,FALSE)=0,VLOOKUP(A285,Soil!$B$2:$R$14,10,FALSE),0.000000000001)</f>
        <v>1.8575112805984111E-4</v>
      </c>
      <c r="F285" s="74">
        <f>VLOOKUP(A285,Soil!$B$2:$P$17,14,FALSE)</f>
        <v>1.2E-2</v>
      </c>
      <c r="G285" s="74">
        <f>VLOOKUP(B285,LU!$B$1:$N$51,6,FALSE)</f>
        <v>3</v>
      </c>
      <c r="H285" s="74">
        <f>VLOOKUP(B285,LU!$B$1:$N$51,7,FALSE)</f>
        <v>0.62272727272999995</v>
      </c>
      <c r="I285" s="74">
        <f>VLOOKUP(B285,LU!$B$1:$N$51,8,FALSE)</f>
        <v>6.5</v>
      </c>
      <c r="J285" s="74">
        <f>VLOOKUP(A285,Soil!$B$2:$P$17,13,FALSE)</f>
        <v>1.7024999999999999</v>
      </c>
      <c r="K285" s="74">
        <f>VLOOKUP(B285,LU!$B$1:$N$51,5,FALSE)</f>
        <v>0.35</v>
      </c>
      <c r="L285" s="74">
        <f>VLOOKUP(A285,Soil!$B$2:$P$17,15,FALSE)</f>
        <v>0.6028</v>
      </c>
      <c r="M285" s="74">
        <f>SoilVeg!G285</f>
        <v>22.2</v>
      </c>
      <c r="N285" s="74">
        <f>SoilVeg!H285</f>
        <v>0.26400000000000001</v>
      </c>
      <c r="O285" s="74">
        <f>VLOOKUP(A285,Soil!$B$2:$S$14,18,FALSE)</f>
        <v>0.01</v>
      </c>
    </row>
    <row r="286" spans="1:15">
      <c r="A286" s="84" t="str">
        <f>SoilVeg!B286</f>
        <v>SICL</v>
      </c>
      <c r="B286" s="84" t="str">
        <f>SoilVeg!D286</f>
        <v>LPS</v>
      </c>
      <c r="C286" s="84" t="str">
        <f>SoilVeg!A286</f>
        <v>SICLLPS</v>
      </c>
      <c r="D286" s="74">
        <f>IF(VLOOKUP(SoilVeg!C286,LU!$A$2:$O$27,15,FALSE)=0,VLOOKUP(A286,Soil!$B$2:$R$14,8,FALSE),0.000000000001)</f>
        <v>1.8156736111111112E-6</v>
      </c>
      <c r="E286" s="74">
        <f>IF(VLOOKUP(SoilVeg!C286,LU!$A$2:$O$27,15,FALSE)=0,VLOOKUP(A286,Soil!$B$2:$R$14,10,FALSE),0.000000000001)</f>
        <v>1.8575112805984111E-4</v>
      </c>
      <c r="F286" s="74">
        <f>VLOOKUP(A286,Soil!$B$2:$P$17,14,FALSE)</f>
        <v>1.2E-2</v>
      </c>
      <c r="G286" s="74">
        <f>VLOOKUP(B286,LU!$B$1:$N$51,6,FALSE)</f>
        <v>4.5</v>
      </c>
      <c r="H286" s="74">
        <f>VLOOKUP(B286,LU!$B$1:$N$51,7,FALSE)</f>
        <v>0.8</v>
      </c>
      <c r="I286" s="74">
        <f>VLOOKUP(B286,LU!$B$1:$N$51,8,FALSE)</f>
        <v>15</v>
      </c>
      <c r="J286" s="74">
        <f>VLOOKUP(A286,Soil!$B$2:$P$17,13,FALSE)</f>
        <v>1.7024999999999999</v>
      </c>
      <c r="K286" s="74">
        <f>VLOOKUP(B286,LU!$B$1:$N$51,5,FALSE)</f>
        <v>0.8</v>
      </c>
      <c r="L286" s="74">
        <f>VLOOKUP(A286,Soil!$B$2:$P$17,15,FALSE)</f>
        <v>0.6028</v>
      </c>
      <c r="M286" s="74">
        <f>SoilVeg!G286</f>
        <v>22.2</v>
      </c>
      <c r="N286" s="74">
        <f>SoilVeg!H286</f>
        <v>0.26400000000000001</v>
      </c>
      <c r="O286" s="74">
        <f>VLOOKUP(A286,Soil!$B$2:$S$14,18,FALSE)</f>
        <v>0.01</v>
      </c>
    </row>
    <row r="287" spans="1:15">
      <c r="A287" s="84" t="str">
        <f>SoilVeg!B287</f>
        <v>SICL</v>
      </c>
      <c r="B287" s="84" t="str">
        <f>SoilVeg!D287</f>
        <v>LPK</v>
      </c>
      <c r="C287" s="84" t="str">
        <f>SoilVeg!A287</f>
        <v>SICLLPK</v>
      </c>
      <c r="D287" s="74">
        <f>IF(VLOOKUP(SoilVeg!C287,LU!$A$2:$O$27,15,FALSE)=0,VLOOKUP(A287,Soil!$B$2:$R$14,8,FALSE),0.000000000001)</f>
        <v>1.8156736111111112E-6</v>
      </c>
      <c r="E287" s="74">
        <f>IF(VLOOKUP(SoilVeg!C287,LU!$A$2:$O$27,15,FALSE)=0,VLOOKUP(A287,Soil!$B$2:$R$14,10,FALSE),0.000000000001)</f>
        <v>1.8575112805984111E-4</v>
      </c>
      <c r="F287" s="74">
        <f>VLOOKUP(A287,Soil!$B$2:$P$17,14,FALSE)</f>
        <v>1.2E-2</v>
      </c>
      <c r="G287" s="74">
        <f>VLOOKUP(B287,LU!$B$1:$N$51,6,FALSE)</f>
        <v>3</v>
      </c>
      <c r="H287" s="74">
        <f>VLOOKUP(B287,LU!$B$1:$N$51,7,FALSE)</f>
        <v>0.6</v>
      </c>
      <c r="I287" s="74">
        <f>VLOOKUP(B287,LU!$B$1:$N$51,8,FALSE)</f>
        <v>15</v>
      </c>
      <c r="J287" s="74">
        <f>VLOOKUP(A287,Soil!$B$2:$P$17,13,FALSE)</f>
        <v>1.7024999999999999</v>
      </c>
      <c r="K287" s="74">
        <f>VLOOKUP(B287,LU!$B$1:$N$51,5,FALSE)</f>
        <v>0.8</v>
      </c>
      <c r="L287" s="74">
        <f>VLOOKUP(A287,Soil!$B$2:$P$17,15,FALSE)</f>
        <v>0.6028</v>
      </c>
      <c r="M287" s="74">
        <f>SoilVeg!G287</f>
        <v>22.2</v>
      </c>
      <c r="N287" s="74">
        <f>SoilVeg!H287</f>
        <v>0.26400000000000001</v>
      </c>
      <c r="O287" s="74">
        <f>VLOOKUP(A287,Soil!$B$2:$S$14,18,FALSE)</f>
        <v>0.01</v>
      </c>
    </row>
    <row r="288" spans="1:15">
      <c r="A288" s="84" t="str">
        <f>SoilVeg!B288</f>
        <v>SICL</v>
      </c>
      <c r="B288" s="84" t="str">
        <f>SoilVeg!D288</f>
        <v>AZP</v>
      </c>
      <c r="C288" s="84" t="str">
        <f>SoilVeg!A288</f>
        <v>SICLAZP</v>
      </c>
      <c r="D288" s="74">
        <f>IF(VLOOKUP(SoilVeg!C288,LU!$A$2:$O$27,15,FALSE)=0,VLOOKUP(A288,Soil!$B$2:$R$14,8,FALSE),0.000000000001)</f>
        <v>9.9999999999999998E-13</v>
      </c>
      <c r="E288" s="74">
        <f>IF(VLOOKUP(SoilVeg!C288,LU!$A$2:$O$27,15,FALSE)=0,VLOOKUP(A288,Soil!$B$2:$R$14,10,FALSE),0.000000000001)</f>
        <v>9.9999999999999998E-13</v>
      </c>
      <c r="F288" s="74">
        <f>VLOOKUP(A288,Soil!$B$2:$P$17,14,FALSE)</f>
        <v>1.2E-2</v>
      </c>
      <c r="G288" s="74">
        <f>VLOOKUP(B288,LU!$B$1:$N$51,6,FALSE)</f>
        <v>0</v>
      </c>
      <c r="H288" s="74">
        <f>VLOOKUP(B288,LU!$B$1:$N$51,7,FALSE)</f>
        <v>0</v>
      </c>
      <c r="I288" s="74">
        <f>VLOOKUP(B288,LU!$B$1:$N$51,8,FALSE)</f>
        <v>2.5</v>
      </c>
      <c r="J288" s="74">
        <f>VLOOKUP(A288,Soil!$B$2:$P$17,13,FALSE)</f>
        <v>1.7024999999999999</v>
      </c>
      <c r="K288" s="74">
        <f>VLOOKUP(B288,LU!$B$1:$N$51,5,FALSE)</f>
        <v>0.05</v>
      </c>
      <c r="L288" s="74">
        <f>VLOOKUP(A288,Soil!$B$2:$P$17,15,FALSE)</f>
        <v>0.6028</v>
      </c>
      <c r="M288" s="74">
        <f>SoilVeg!G288</f>
        <v>100</v>
      </c>
      <c r="N288" s="74">
        <f>SoilVeg!H288</f>
        <v>1</v>
      </c>
      <c r="O288" s="74">
        <f>VLOOKUP(A288,Soil!$B$2:$S$14,18,FALSE)</f>
        <v>0.01</v>
      </c>
    </row>
    <row r="289" spans="1:15">
      <c r="A289" s="84" t="str">
        <f>SoilVeg!B289</f>
        <v>SICL</v>
      </c>
      <c r="B289" s="84" t="str">
        <f>SoilVeg!D289</f>
        <v>AZPN</v>
      </c>
      <c r="C289" s="84" t="str">
        <f>SoilVeg!A289</f>
        <v>SICLAZPN</v>
      </c>
      <c r="D289" s="74">
        <f>IF(VLOOKUP(SoilVeg!C289,LU!$A$2:$O$27,15,FALSE)=0,VLOOKUP(A289,Soil!$B$2:$R$14,8,FALSE),0.000000000001)</f>
        <v>9.9999999999999998E-13</v>
      </c>
      <c r="E289" s="74">
        <f>IF(VLOOKUP(SoilVeg!C289,LU!$A$2:$O$27,15,FALSE)=0,VLOOKUP(A289,Soil!$B$2:$R$14,10,FALSE),0.000000000001)</f>
        <v>9.9999999999999998E-13</v>
      </c>
      <c r="F289" s="74">
        <f>VLOOKUP(A289,Soil!$B$2:$P$17,14,FALSE)</f>
        <v>1.2E-2</v>
      </c>
      <c r="G289" s="74">
        <f>VLOOKUP(B289,LU!$B$1:$N$51,6,FALSE)</f>
        <v>0</v>
      </c>
      <c r="H289" s="74">
        <f>VLOOKUP(B289,LU!$B$1:$N$51,7,FALSE)</f>
        <v>0</v>
      </c>
      <c r="I289" s="74">
        <f>VLOOKUP(B289,LU!$B$1:$N$51,8,FALSE)</f>
        <v>0</v>
      </c>
      <c r="J289" s="74">
        <f>VLOOKUP(A289,Soil!$B$2:$P$17,13,FALSE)</f>
        <v>1.7024999999999999</v>
      </c>
      <c r="K289" s="74">
        <f>VLOOKUP(B289,LU!$B$1:$N$51,5,FALSE)</f>
        <v>0.01</v>
      </c>
      <c r="L289" s="74">
        <f>VLOOKUP(A289,Soil!$B$2:$P$17,15,FALSE)</f>
        <v>0.6028</v>
      </c>
      <c r="M289" s="74">
        <f>SoilVeg!G289</f>
        <v>100</v>
      </c>
      <c r="N289" s="74">
        <f>SoilVeg!H289</f>
        <v>1</v>
      </c>
      <c r="O289" s="74">
        <f>VLOOKUP(A289,Soil!$B$2:$S$14,18,FALSE)</f>
        <v>0.01</v>
      </c>
    </row>
    <row r="290" spans="1:15">
      <c r="A290" s="84" t="str">
        <f>SoilVeg!B290</f>
        <v>SICL</v>
      </c>
      <c r="B290" s="84" t="str">
        <f>SoilVeg!D290</f>
        <v>AZPPL</v>
      </c>
      <c r="C290" s="84" t="str">
        <f>SoilVeg!A290</f>
        <v>SICLAZPPL</v>
      </c>
      <c r="D290" s="74">
        <f>IF(VLOOKUP(SoilVeg!C290,LU!$A$2:$O$27,15,FALSE)=0,VLOOKUP(A290,Soil!$B$2:$R$14,8,FALSE),0.000000000001)</f>
        <v>1.8156736111111112E-6</v>
      </c>
      <c r="E290" s="74">
        <f>IF(VLOOKUP(SoilVeg!C290,LU!$A$2:$O$27,15,FALSE)=0,VLOOKUP(A290,Soil!$B$2:$R$14,10,FALSE),0.000000000001)</f>
        <v>1.8575112805984111E-4</v>
      </c>
      <c r="F290" s="74">
        <f>VLOOKUP(A290,Soil!$B$2:$P$17,14,FALSE)</f>
        <v>1.2E-2</v>
      </c>
      <c r="G290" s="74">
        <f>VLOOKUP(B290,LU!$B$1:$N$51,6,FALSE)</f>
        <v>0</v>
      </c>
      <c r="H290" s="74">
        <f>VLOOKUP(B290,LU!$B$1:$N$51,7,FALSE)</f>
        <v>0</v>
      </c>
      <c r="I290" s="74">
        <f>VLOOKUP(B290,LU!$B$1:$N$51,8,FALSE)</f>
        <v>2.5</v>
      </c>
      <c r="J290" s="74">
        <f>VLOOKUP(A290,Soil!$B$2:$P$17,13,FALSE)</f>
        <v>1.7024999999999999</v>
      </c>
      <c r="K290" s="74">
        <f>VLOOKUP(B290,LU!$B$1:$N$51,5,FALSE)</f>
        <v>0.02</v>
      </c>
      <c r="L290" s="74">
        <f>VLOOKUP(A290,Soil!$B$2:$P$17,15,FALSE)</f>
        <v>0.6028</v>
      </c>
      <c r="M290" s="74">
        <f>SoilVeg!G290</f>
        <v>0.222</v>
      </c>
      <c r="N290" s="74">
        <f>SoilVeg!H290</f>
        <v>0.26400000000000001</v>
      </c>
      <c r="O290" s="74">
        <f>VLOOKUP(A290,Soil!$B$2:$S$14,18,FALSE)</f>
        <v>0.01</v>
      </c>
    </row>
    <row r="291" spans="1:15">
      <c r="A291" s="84" t="str">
        <f>SoilVeg!B291</f>
        <v>SICL</v>
      </c>
      <c r="B291" s="84" t="str">
        <f>SoilVeg!D291</f>
        <v>AZPP</v>
      </c>
      <c r="C291" s="84" t="str">
        <f>SoilVeg!A291</f>
        <v>SICLAZPP</v>
      </c>
      <c r="D291" s="74">
        <f>IF(VLOOKUP(SoilVeg!C291,LU!$A$2:$O$27,15,FALSE)=0,VLOOKUP(A291,Soil!$B$2:$R$14,8,FALSE),0.000000000001)</f>
        <v>1.8156736111111112E-6</v>
      </c>
      <c r="E291" s="74">
        <f>IF(VLOOKUP(SoilVeg!C291,LU!$A$2:$O$27,15,FALSE)=0,VLOOKUP(A291,Soil!$B$2:$R$14,10,FALSE),0.000000000001)</f>
        <v>1.8575112805984111E-4</v>
      </c>
      <c r="F291" s="74">
        <f>VLOOKUP(A291,Soil!$B$2:$P$17,14,FALSE)</f>
        <v>1.2E-2</v>
      </c>
      <c r="G291" s="74">
        <f>VLOOKUP(B291,LU!$B$1:$N$51,6,FALSE)</f>
        <v>0</v>
      </c>
      <c r="H291" s="74">
        <f>VLOOKUP(B291,LU!$B$1:$N$51,7,FALSE)</f>
        <v>0</v>
      </c>
      <c r="I291" s="74">
        <f>VLOOKUP(B291,LU!$B$1:$N$51,8,FALSE)</f>
        <v>7</v>
      </c>
      <c r="J291" s="74">
        <f>VLOOKUP(A291,Soil!$B$2:$P$17,13,FALSE)</f>
        <v>1.7024999999999999</v>
      </c>
      <c r="K291" s="74">
        <f>VLOOKUP(B291,LU!$B$1:$N$51,5,FALSE)</f>
        <v>0.1</v>
      </c>
      <c r="L291" s="74">
        <f>VLOOKUP(A291,Soil!$B$2:$P$17,15,FALSE)</f>
        <v>0.6028</v>
      </c>
      <c r="M291" s="74">
        <f>SoilVeg!G291</f>
        <v>22.2</v>
      </c>
      <c r="N291" s="74">
        <f>SoilVeg!H291</f>
        <v>0.26400000000000001</v>
      </c>
      <c r="O291" s="74">
        <f>VLOOKUP(A291,Soil!$B$2:$S$14,18,FALSE)</f>
        <v>0.01</v>
      </c>
    </row>
    <row r="292" spans="1:15">
      <c r="A292" s="84" t="str">
        <f>SoilVeg!B292</f>
        <v>SICL</v>
      </c>
      <c r="B292" s="84" t="str">
        <f>SoilVeg!D292</f>
        <v>ETK</v>
      </c>
      <c r="C292" s="84" t="str">
        <f>SoilVeg!A292</f>
        <v>SICLETK</v>
      </c>
      <c r="D292" s="74">
        <f>IF(VLOOKUP(SoilVeg!C292,LU!$A$2:$O$27,15,FALSE)=0,VLOOKUP(A292,Soil!$B$2:$R$14,8,FALSE),0.000000000001)</f>
        <v>1.8156736111111112E-6</v>
      </c>
      <c r="E292" s="74">
        <f>IF(VLOOKUP(SoilVeg!C292,LU!$A$2:$O$27,15,FALSE)=0,VLOOKUP(A292,Soil!$B$2:$R$14,10,FALSE),0.000000000001)</f>
        <v>1.8575112805984111E-4</v>
      </c>
      <c r="F292" s="74">
        <f>VLOOKUP(A292,Soil!$B$2:$P$17,14,FALSE)</f>
        <v>1.2E-2</v>
      </c>
      <c r="G292" s="74">
        <f>VLOOKUP(B292,LU!$B$1:$N$51,6,FALSE)</f>
        <v>1.4</v>
      </c>
      <c r="H292" s="74">
        <f>VLOOKUP(B292,LU!$B$1:$N$51,7,FALSE)</f>
        <v>0.65</v>
      </c>
      <c r="I292" s="74">
        <f>VLOOKUP(B292,LU!$B$1:$N$51,8,FALSE)</f>
        <v>8</v>
      </c>
      <c r="J292" s="74">
        <f>VLOOKUP(A292,Soil!$B$2:$P$17,13,FALSE)</f>
        <v>1.7024999999999999</v>
      </c>
      <c r="K292" s="74">
        <f>VLOOKUP(B292,LU!$B$1:$N$51,5,FALSE)</f>
        <v>0.35</v>
      </c>
      <c r="L292" s="74">
        <f>VLOOKUP(A292,Soil!$B$2:$P$17,15,FALSE)</f>
        <v>0.6028</v>
      </c>
      <c r="M292" s="74">
        <f>SoilVeg!G292</f>
        <v>22.2</v>
      </c>
      <c r="N292" s="74">
        <f>SoilVeg!H292</f>
        <v>0.26400000000000001</v>
      </c>
      <c r="O292" s="74">
        <f>VLOOKUP(A292,Soil!$B$2:$S$14,18,FALSE)</f>
        <v>0.01</v>
      </c>
    </row>
    <row r="293" spans="1:15">
      <c r="A293" s="84" t="str">
        <f>SoilVeg!B293</f>
        <v>SICL</v>
      </c>
      <c r="B293" s="84" t="str">
        <f>SoilVeg!D293</f>
        <v>ETK1</v>
      </c>
      <c r="C293" s="84" t="str">
        <f>SoilVeg!A293</f>
        <v>SICLETK1</v>
      </c>
      <c r="D293" s="74">
        <f>IF(VLOOKUP(SoilVeg!C293,LU!$A$2:$O$27,15,FALSE)=0,VLOOKUP(A293,Soil!$B$2:$R$14,8,FALSE),0.000000000001)</f>
        <v>1.8156736111111112E-6</v>
      </c>
      <c r="E293" s="74">
        <f>IF(VLOOKUP(SoilVeg!C293,LU!$A$2:$O$27,15,FALSE)=0,VLOOKUP(A293,Soil!$B$2:$R$14,10,FALSE),0.000000000001)</f>
        <v>1.8575112805984111E-4</v>
      </c>
      <c r="F293" s="74">
        <f>VLOOKUP(A293,Soil!$B$2:$P$17,14,FALSE)</f>
        <v>1.2E-2</v>
      </c>
      <c r="G293" s="74">
        <f>VLOOKUP(B293,LU!$B$1:$N$51,6,FALSE)</f>
        <v>1</v>
      </c>
      <c r="H293" s="74">
        <f>VLOOKUP(B293,LU!$B$1:$N$51,7,FALSE)</f>
        <v>0.4</v>
      </c>
      <c r="I293" s="74">
        <f>VLOOKUP(B293,LU!$B$1:$N$51,8,FALSE)</f>
        <v>5</v>
      </c>
      <c r="J293" s="74">
        <f>VLOOKUP(A293,Soil!$B$2:$P$17,13,FALSE)</f>
        <v>1.7024999999999999</v>
      </c>
      <c r="K293" s="74">
        <f>VLOOKUP(B293,LU!$B$1:$N$51,5,FALSE)</f>
        <v>0.15</v>
      </c>
      <c r="L293" s="74">
        <f>VLOOKUP(A293,Soil!$B$2:$P$17,15,FALSE)</f>
        <v>0.6028</v>
      </c>
      <c r="M293" s="74">
        <f>SoilVeg!G293</f>
        <v>22.2</v>
      </c>
      <c r="N293" s="74">
        <f>SoilVeg!H293</f>
        <v>0.26400000000000001</v>
      </c>
      <c r="O293" s="74">
        <f>VLOOKUP(A293,Soil!$B$2:$S$14,18,FALSE)</f>
        <v>0.01</v>
      </c>
    </row>
    <row r="294" spans="1:15">
      <c r="A294" s="84" t="str">
        <f>SoilVeg!B294</f>
        <v>SICL</v>
      </c>
      <c r="B294" s="84" t="str">
        <f>SoilVeg!D294</f>
        <v>ETK2</v>
      </c>
      <c r="C294" s="84" t="str">
        <f>SoilVeg!A294</f>
        <v>SICLETK2</v>
      </c>
      <c r="D294" s="74">
        <f>IF(VLOOKUP(SoilVeg!C294,LU!$A$2:$O$27,15,FALSE)=0,VLOOKUP(A294,Soil!$B$2:$R$14,8,FALSE),0.000000000001)</f>
        <v>1.8156736111111112E-6</v>
      </c>
      <c r="E294" s="74">
        <f>IF(VLOOKUP(SoilVeg!C294,LU!$A$2:$O$27,15,FALSE)=0,VLOOKUP(A294,Soil!$B$2:$R$14,10,FALSE),0.000000000001)</f>
        <v>1.8575112805984111E-4</v>
      </c>
      <c r="F294" s="74">
        <f>VLOOKUP(A294,Soil!$B$2:$P$17,14,FALSE)</f>
        <v>1.2E-2</v>
      </c>
      <c r="G294" s="74">
        <f>VLOOKUP(B294,LU!$B$1:$N$51,6,FALSE)</f>
        <v>1.1000000000000001</v>
      </c>
      <c r="H294" s="74">
        <f>VLOOKUP(B294,LU!$B$1:$N$51,7,FALSE)</f>
        <v>0.4</v>
      </c>
      <c r="I294" s="74">
        <f>VLOOKUP(B294,LU!$B$1:$N$51,8,FALSE)</f>
        <v>7</v>
      </c>
      <c r="J294" s="74">
        <f>VLOOKUP(A294,Soil!$B$2:$P$17,13,FALSE)</f>
        <v>1.7024999999999999</v>
      </c>
      <c r="K294" s="74">
        <f>VLOOKUP(B294,LU!$B$1:$N$51,5,FALSE)</f>
        <v>0.35</v>
      </c>
      <c r="L294" s="74">
        <f>VLOOKUP(A294,Soil!$B$2:$P$17,15,FALSE)</f>
        <v>0.6028</v>
      </c>
      <c r="M294" s="74">
        <f>SoilVeg!G294</f>
        <v>22.2</v>
      </c>
      <c r="N294" s="74">
        <f>SoilVeg!H294</f>
        <v>0.26400000000000001</v>
      </c>
      <c r="O294" s="74">
        <f>VLOOKUP(A294,Soil!$B$2:$S$14,18,FALSE)</f>
        <v>0.01</v>
      </c>
    </row>
    <row r="295" spans="1:15">
      <c r="A295" s="84" t="str">
        <f>SoilVeg!B295</f>
        <v>SICL</v>
      </c>
      <c r="B295" s="84" t="str">
        <f>SoilVeg!D295</f>
        <v>ETK3</v>
      </c>
      <c r="C295" s="84" t="str">
        <f>SoilVeg!A295</f>
        <v>SICLETK3</v>
      </c>
      <c r="D295" s="74">
        <f>IF(VLOOKUP(SoilVeg!C295,LU!$A$2:$O$27,15,FALSE)=0,VLOOKUP(A295,Soil!$B$2:$R$14,8,FALSE),0.000000000001)</f>
        <v>1.8156736111111112E-6</v>
      </c>
      <c r="E295" s="74">
        <f>IF(VLOOKUP(SoilVeg!C295,LU!$A$2:$O$27,15,FALSE)=0,VLOOKUP(A295,Soil!$B$2:$R$14,10,FALSE),0.000000000001)</f>
        <v>1.8575112805984111E-4</v>
      </c>
      <c r="F295" s="74">
        <f>VLOOKUP(A295,Soil!$B$2:$P$17,14,FALSE)</f>
        <v>1.2E-2</v>
      </c>
      <c r="G295" s="74">
        <f>VLOOKUP(B295,LU!$B$1:$N$51,6,FALSE)</f>
        <v>1.35454545455</v>
      </c>
      <c r="H295" s="74">
        <f>VLOOKUP(B295,LU!$B$1:$N$51,7,FALSE)</f>
        <v>0.62272727272999995</v>
      </c>
      <c r="I295" s="74">
        <f>VLOOKUP(B295,LU!$B$1:$N$51,8,FALSE)</f>
        <v>10</v>
      </c>
      <c r="J295" s="74">
        <f>VLOOKUP(A295,Soil!$B$2:$P$17,13,FALSE)</f>
        <v>1.7024999999999999</v>
      </c>
      <c r="K295" s="74">
        <f>VLOOKUP(B295,LU!$B$1:$N$51,5,FALSE)</f>
        <v>0.4</v>
      </c>
      <c r="L295" s="74">
        <f>VLOOKUP(A295,Soil!$B$2:$P$17,15,FALSE)</f>
        <v>0.6028</v>
      </c>
      <c r="M295" s="74">
        <f>SoilVeg!G295</f>
        <v>22.2</v>
      </c>
      <c r="N295" s="74">
        <f>SoilVeg!H295</f>
        <v>0.26400000000000001</v>
      </c>
      <c r="O295" s="74">
        <f>VLOOKUP(A295,Soil!$B$2:$S$14,18,FALSE)</f>
        <v>0.01</v>
      </c>
    </row>
    <row r="296" spans="1:15">
      <c r="A296" s="84" t="str">
        <f>SoilVeg!B296</f>
        <v>SICL</v>
      </c>
      <c r="B296" s="84" t="str">
        <f>SoilVeg!D296</f>
        <v>VT</v>
      </c>
      <c r="C296" s="84" t="str">
        <f>SoilVeg!A296</f>
        <v>SICLVT</v>
      </c>
      <c r="D296" s="74">
        <f>IF(VLOOKUP(SoilVeg!C296,LU!$A$2:$O$27,15,FALSE)=0,VLOOKUP(A296,Soil!$B$2:$R$14,8,FALSE),0.000000000001)</f>
        <v>9.9999999999999998E-13</v>
      </c>
      <c r="E296" s="74">
        <f>IF(VLOOKUP(SoilVeg!C296,LU!$A$2:$O$27,15,FALSE)=0,VLOOKUP(A296,Soil!$B$2:$R$14,10,FALSE),0.000000000001)</f>
        <v>9.9999999999999998E-13</v>
      </c>
      <c r="F296" s="74">
        <f>VLOOKUP(A296,Soil!$B$2:$P$17,14,FALSE)</f>
        <v>1.2E-2</v>
      </c>
      <c r="G296" s="74">
        <f>VLOOKUP(B296,LU!$B$1:$N$51,6,FALSE)</f>
        <v>0</v>
      </c>
      <c r="H296" s="74">
        <f>VLOOKUP(B296,LU!$B$1:$N$51,7,FALSE)</f>
        <v>0</v>
      </c>
      <c r="I296" s="74">
        <f>VLOOKUP(B296,LU!$B$1:$N$51,8,FALSE)</f>
        <v>0</v>
      </c>
      <c r="J296" s="74">
        <f>VLOOKUP(A296,Soil!$B$2:$P$17,13,FALSE)</f>
        <v>1.7024999999999999</v>
      </c>
      <c r="K296" s="74">
        <f>VLOOKUP(B296,LU!$B$1:$N$51,5,FALSE)</f>
        <v>0.03</v>
      </c>
      <c r="L296" s="74">
        <f>VLOOKUP(A296,Soil!$B$2:$P$17,15,FALSE)</f>
        <v>0.6028</v>
      </c>
      <c r="M296" s="74">
        <f>SoilVeg!G296</f>
        <v>100</v>
      </c>
      <c r="N296" s="74">
        <f>SoilVeg!H296</f>
        <v>1</v>
      </c>
      <c r="O296" s="74">
        <f>VLOOKUP(A296,Soil!$B$2:$S$14,18,FALSE)</f>
        <v>0.01</v>
      </c>
    </row>
    <row r="297" spans="1:15">
      <c r="A297" s="84" t="str">
        <f>SoilVeg!B297</f>
        <v>SICL</v>
      </c>
      <c r="B297" s="84" t="str">
        <f>SoilVeg!D297</f>
        <v>VP</v>
      </c>
      <c r="C297" s="84" t="str">
        <f>SoilVeg!A297</f>
        <v>SICLVP</v>
      </c>
      <c r="D297" s="74">
        <f>IF(VLOOKUP(SoilVeg!C297,LU!$A$2:$O$27,15,FALSE)=0,VLOOKUP(A297,Soil!$B$2:$R$14,8,FALSE),0.000000000001)</f>
        <v>9.9999999999999998E-13</v>
      </c>
      <c r="E297" s="74">
        <f>IF(VLOOKUP(SoilVeg!C297,LU!$A$2:$O$27,15,FALSE)=0,VLOOKUP(A297,Soil!$B$2:$R$14,10,FALSE),0.000000000001)</f>
        <v>9.9999999999999998E-13</v>
      </c>
      <c r="F297" s="74">
        <f>VLOOKUP(A297,Soil!$B$2:$P$17,14,FALSE)</f>
        <v>1.2E-2</v>
      </c>
      <c r="G297" s="74">
        <f>VLOOKUP(B297,LU!$B$1:$N$51,6,FALSE)</f>
        <v>0</v>
      </c>
      <c r="H297" s="74">
        <f>VLOOKUP(B297,LU!$B$1:$N$51,7,FALSE)</f>
        <v>0</v>
      </c>
      <c r="I297" s="74">
        <f>VLOOKUP(B297,LU!$B$1:$N$51,8,FALSE)</f>
        <v>0</v>
      </c>
      <c r="J297" s="74">
        <f>VLOOKUP(A297,Soil!$B$2:$P$17,13,FALSE)</f>
        <v>1.7024999999999999</v>
      </c>
      <c r="K297" s="74">
        <f>VLOOKUP(B297,LU!$B$1:$N$51,5,FALSE)</f>
        <v>0.01</v>
      </c>
      <c r="L297" s="74">
        <f>VLOOKUP(A297,Soil!$B$2:$P$17,15,FALSE)</f>
        <v>0.6028</v>
      </c>
      <c r="M297" s="74">
        <f>SoilVeg!G297</f>
        <v>100</v>
      </c>
      <c r="N297" s="74">
        <f>SoilVeg!H297</f>
        <v>1</v>
      </c>
      <c r="O297" s="74">
        <f>VLOOKUP(A297,Soil!$B$2:$S$14,18,FALSE)</f>
        <v>0.01</v>
      </c>
    </row>
    <row r="298" spans="1:15">
      <c r="A298" s="84" t="str">
        <f>SoilVeg!B298</f>
        <v>SICL</v>
      </c>
      <c r="B298" s="84" t="str">
        <f>SoilVeg!D298</f>
        <v>TPT</v>
      </c>
      <c r="C298" s="84" t="str">
        <f>SoilVeg!A298</f>
        <v>SICLTPT</v>
      </c>
      <c r="D298" s="74">
        <f>IF(VLOOKUP(SoilVeg!C298,LU!$A$2:$O$27,15,FALSE)=0,VLOOKUP(A298,Soil!$B$2:$R$14,8,FALSE),0.000000000001)</f>
        <v>1.8156736111111112E-6</v>
      </c>
      <c r="E298" s="74">
        <f>IF(VLOOKUP(SoilVeg!C298,LU!$A$2:$O$27,15,FALSE)=0,VLOOKUP(A298,Soil!$B$2:$R$14,10,FALSE),0.000000000001)</f>
        <v>1.8575112805984111E-4</v>
      </c>
      <c r="F298" s="74">
        <f>VLOOKUP(A298,Soil!$B$2:$P$17,14,FALSE)</f>
        <v>1.2E-2</v>
      </c>
      <c r="G298" s="74">
        <f>VLOOKUP(B298,LU!$B$1:$N$51,6,FALSE)</f>
        <v>1.1000000000000001</v>
      </c>
      <c r="H298" s="74">
        <f>VLOOKUP(B298,LU!$B$1:$N$51,7,FALSE)</f>
        <v>0.4</v>
      </c>
      <c r="I298" s="74">
        <f>VLOOKUP(B298,LU!$B$1:$N$51,8,FALSE)</f>
        <v>7</v>
      </c>
      <c r="J298" s="74">
        <f>VLOOKUP(A298,Soil!$B$2:$P$17,13,FALSE)</f>
        <v>1.7024999999999999</v>
      </c>
      <c r="K298" s="74">
        <f>VLOOKUP(B298,LU!$B$1:$N$51,5,FALSE)</f>
        <v>0.27500000000000002</v>
      </c>
      <c r="L298" s="74">
        <f>VLOOKUP(A298,Soil!$B$2:$P$17,15,FALSE)</f>
        <v>0.6028</v>
      </c>
      <c r="M298" s="74">
        <f>SoilVeg!G298</f>
        <v>22.2</v>
      </c>
      <c r="N298" s="74">
        <f>SoilVeg!H298</f>
        <v>0.26400000000000001</v>
      </c>
      <c r="O298" s="74">
        <f>VLOOKUP(A298,Soil!$B$2:$S$14,18,FALSE)</f>
        <v>0.01</v>
      </c>
    </row>
    <row r="299" spans="1:15">
      <c r="A299" s="84" t="str">
        <f>SoilVeg!B299</f>
        <v>SICL</v>
      </c>
      <c r="B299" s="84" t="str">
        <f>SoilVeg!D299</f>
        <v>VPT</v>
      </c>
      <c r="C299" s="84" t="str">
        <f>SoilVeg!A299</f>
        <v>SICLVPT</v>
      </c>
      <c r="D299" s="74">
        <f>IF(VLOOKUP(SoilVeg!C299,LU!$A$2:$O$27,15,FALSE)=0,VLOOKUP(A299,Soil!$B$2:$R$14,8,FALSE),0.000000000001)</f>
        <v>9.9999999999999998E-13</v>
      </c>
      <c r="E299" s="74">
        <f>IF(VLOOKUP(SoilVeg!C299,LU!$A$2:$O$27,15,FALSE)=0,VLOOKUP(A299,Soil!$B$2:$R$14,10,FALSE),0.000000000001)</f>
        <v>9.9999999999999998E-13</v>
      </c>
      <c r="F299" s="74">
        <f>VLOOKUP(A299,Soil!$B$2:$P$17,14,FALSE)</f>
        <v>1.2E-2</v>
      </c>
      <c r="G299" s="74">
        <f>VLOOKUP(B299,LU!$B$1:$N$51,6,FALSE)</f>
        <v>0</v>
      </c>
      <c r="H299" s="74">
        <f>VLOOKUP(B299,LU!$B$1:$N$51,7,FALSE)</f>
        <v>0</v>
      </c>
      <c r="I299" s="74">
        <f>VLOOKUP(B299,LU!$B$1:$N$51,8,FALSE)</f>
        <v>150</v>
      </c>
      <c r="J299" s="74">
        <f>VLOOKUP(A299,Soil!$B$2:$P$17,13,FALSE)</f>
        <v>1.7024999999999999</v>
      </c>
      <c r="K299" s="74">
        <f>VLOOKUP(B299,LU!$B$1:$N$51,5,FALSE)</f>
        <v>0.01</v>
      </c>
      <c r="L299" s="74">
        <f>VLOOKUP(A299,Soil!$B$2:$P$17,15,FALSE)</f>
        <v>0.6028</v>
      </c>
      <c r="M299" s="74">
        <f>SoilVeg!G299</f>
        <v>100</v>
      </c>
      <c r="N299" s="74">
        <f>SoilVeg!H299</f>
        <v>1</v>
      </c>
      <c r="O299" s="74">
        <f>VLOOKUP(A299,Soil!$B$2:$S$14,18,FALSE)</f>
        <v>0.01</v>
      </c>
    </row>
    <row r="300" spans="1:15">
      <c r="A300" s="84" t="str">
        <f>SoilVeg!B300</f>
        <v>SICL</v>
      </c>
      <c r="B300" s="84" t="str">
        <f>SoilVeg!D300</f>
        <v>MOK</v>
      </c>
      <c r="C300" s="84" t="str">
        <f>SoilVeg!A300</f>
        <v>SICLMOK</v>
      </c>
      <c r="D300" s="74">
        <f>IF(VLOOKUP(SoilVeg!C300,LU!$A$2:$O$27,15,FALSE)=0,VLOOKUP(A300,Soil!$B$2:$R$14,8,FALSE),0.000000000001)</f>
        <v>1.8156736111111112E-6</v>
      </c>
      <c r="E300" s="74">
        <f>IF(VLOOKUP(SoilVeg!C300,LU!$A$2:$O$27,15,FALSE)=0,VLOOKUP(A300,Soil!$B$2:$R$14,10,FALSE),0.000000000001)</f>
        <v>1.8575112805984111E-4</v>
      </c>
      <c r="F300" s="74">
        <f>VLOOKUP(A300,Soil!$B$2:$P$17,14,FALSE)</f>
        <v>1.2E-2</v>
      </c>
      <c r="G300" s="74">
        <f>VLOOKUP(B300,LU!$B$1:$N$51,6,FALSE)</f>
        <v>1.35454545455</v>
      </c>
      <c r="H300" s="74">
        <f>VLOOKUP(B300,LU!$B$1:$N$51,7,FALSE)</f>
        <v>0.62272727272999995</v>
      </c>
      <c r="I300" s="74">
        <f>VLOOKUP(B300,LU!$B$1:$N$51,8,FALSE)</f>
        <v>10</v>
      </c>
      <c r="J300" s="74">
        <f>VLOOKUP(A300,Soil!$B$2:$P$17,13,FALSE)</f>
        <v>1.7024999999999999</v>
      </c>
      <c r="K300" s="74">
        <f>VLOOKUP(B300,LU!$B$1:$N$51,5,FALSE)</f>
        <v>0.4</v>
      </c>
      <c r="L300" s="74">
        <f>VLOOKUP(A300,Soil!$B$2:$P$17,15,FALSE)</f>
        <v>0.6028</v>
      </c>
      <c r="M300" s="74">
        <f>SoilVeg!G300</f>
        <v>22.2</v>
      </c>
      <c r="N300" s="74">
        <f>SoilVeg!H300</f>
        <v>0.26400000000000001</v>
      </c>
      <c r="O300" s="74">
        <f>VLOOKUP(A300,Soil!$B$2:$S$14,18,FALSE)</f>
        <v>0.01</v>
      </c>
    </row>
    <row r="301" spans="1:15">
      <c r="A301" s="84" t="str">
        <f>SoilVeg!B301</f>
        <v>SICL</v>
      </c>
      <c r="B301" s="84" t="str">
        <f>SoilVeg!D301</f>
        <v>RET</v>
      </c>
      <c r="C301" s="84" t="str">
        <f>SoilVeg!A301</f>
        <v>SICLRET</v>
      </c>
      <c r="D301" s="74">
        <f>IF(VLOOKUP(SoilVeg!C301,LU!$A$2:$O$27,15,FALSE)=0,VLOOKUP(A301,Soil!$B$2:$R$14,8,FALSE),0.000000000001)</f>
        <v>1.8156736111111112E-6</v>
      </c>
      <c r="E301" s="74">
        <f>IF(VLOOKUP(SoilVeg!C301,LU!$A$2:$O$27,15,FALSE)=0,VLOOKUP(A301,Soil!$B$2:$R$14,10,FALSE),0.000000000001)</f>
        <v>1.8575112805984111E-4</v>
      </c>
      <c r="F301" s="74">
        <f>VLOOKUP(A301,Soil!$B$2:$P$17,14,FALSE)</f>
        <v>1.2E-2</v>
      </c>
      <c r="G301" s="74">
        <f>VLOOKUP(B301,LU!$B$1:$N$51,6,FALSE)</f>
        <v>1.1000000000000001</v>
      </c>
      <c r="H301" s="74">
        <f>VLOOKUP(B301,LU!$B$1:$N$51,7,FALSE)</f>
        <v>0.4</v>
      </c>
      <c r="I301" s="74">
        <f>VLOOKUP(B301,LU!$B$1:$N$51,8,FALSE)</f>
        <v>150</v>
      </c>
      <c r="J301" s="74">
        <f>VLOOKUP(A301,Soil!$B$2:$P$17,13,FALSE)</f>
        <v>1.7024999999999999</v>
      </c>
      <c r="K301" s="74">
        <f>VLOOKUP(B301,LU!$B$1:$N$51,5,FALSE)</f>
        <v>0.27500000000000002</v>
      </c>
      <c r="L301" s="74">
        <f>VLOOKUP(A301,Soil!$B$2:$P$17,15,FALSE)</f>
        <v>0.6028</v>
      </c>
      <c r="M301" s="74">
        <f>SoilVeg!G301</f>
        <v>22.2</v>
      </c>
      <c r="N301" s="74">
        <f>SoilVeg!H301</f>
        <v>0.26400000000000001</v>
      </c>
      <c r="O301" s="74">
        <f>VLOOKUP(A301,Soil!$B$2:$S$14,18,FALSE)</f>
        <v>0.01</v>
      </c>
    </row>
    <row r="302" spans="1:15">
      <c r="A302" s="84" t="str">
        <f>SoilVeg!B302</f>
        <v>NO</v>
      </c>
      <c r="B302" s="84" t="str">
        <f>SoilVeg!D302</f>
        <v>OP</v>
      </c>
      <c r="C302" s="84" t="str">
        <f>SoilVeg!A302</f>
        <v>NOOP</v>
      </c>
      <c r="D302" s="74">
        <f>IF(VLOOKUP(SoilVeg!C302,LU!$A$2:$O$27,15,FALSE)=0,VLOOKUP(A302,Soil!$B$2:$R$14,8,FALSE),0.000000000001)</f>
        <v>0</v>
      </c>
      <c r="E302" s="74">
        <f>IF(VLOOKUP(SoilVeg!C302,LU!$A$2:$O$27,15,FALSE)=0,VLOOKUP(A302,Soil!$B$2:$R$14,10,FALSE),0.000000000001)</f>
        <v>0</v>
      </c>
      <c r="F302" s="74">
        <f>VLOOKUP(A302,Soil!$B$2:$P$17,14,FALSE)</f>
        <v>0.01</v>
      </c>
      <c r="G302" s="74">
        <f>VLOOKUP(B302,LU!$B$1:$N$51,6,FALSE)</f>
        <v>0.16</v>
      </c>
      <c r="H302" s="74">
        <f>VLOOKUP(B302,LU!$B$1:$N$51,7,FALSE)</f>
        <v>0.13</v>
      </c>
      <c r="I302" s="74">
        <f>VLOOKUP(B302,LU!$B$1:$N$51,8,FALSE)</f>
        <v>5</v>
      </c>
      <c r="J302" s="74">
        <f>VLOOKUP(A302,Soil!$B$2:$P$17,13,FALSE)</f>
        <v>1.5847</v>
      </c>
      <c r="K302" s="74">
        <f>VLOOKUP(B302,LU!$B$1:$N$51,5,FALSE)</f>
        <v>7.4999999999999997E-2</v>
      </c>
      <c r="L302" s="74">
        <f>VLOOKUP(A302,Soil!$B$2:$P$17,15,FALSE)</f>
        <v>0.48887216</v>
      </c>
      <c r="M302" s="74">
        <f>SoilVeg!G302</f>
        <v>50</v>
      </c>
      <c r="N302" s="74">
        <f>SoilVeg!H302</f>
        <v>3</v>
      </c>
      <c r="O302" s="74">
        <f>VLOOKUP(A302,Soil!$B$2:$S$14,18,FALSE)</f>
        <v>1</v>
      </c>
    </row>
    <row r="303" spans="1:15">
      <c r="A303" s="84" t="str">
        <f>SoilVeg!B303</f>
        <v>NO</v>
      </c>
      <c r="B303" s="84" t="str">
        <f>SoilVeg!D303</f>
        <v>OPTP</v>
      </c>
      <c r="C303" s="84" t="str">
        <f>SoilVeg!A303</f>
        <v>NOOPTP</v>
      </c>
      <c r="D303" s="74">
        <f>IF(VLOOKUP(SoilVeg!C303,LU!$A$2:$O$27,15,FALSE)=0,VLOOKUP(A303,Soil!$B$2:$R$14,8,FALSE),0.000000000001)</f>
        <v>0</v>
      </c>
      <c r="E303" s="74">
        <f>IF(VLOOKUP(SoilVeg!C303,LU!$A$2:$O$27,15,FALSE)=0,VLOOKUP(A303,Soil!$B$2:$R$14,10,FALSE),0.000000000001)</f>
        <v>0</v>
      </c>
      <c r="F303" s="74">
        <f>VLOOKUP(A303,Soil!$B$2:$P$17,14,FALSE)</f>
        <v>0.01</v>
      </c>
      <c r="G303" s="74">
        <f>VLOOKUP(B303,LU!$B$1:$N$51,6,FALSE)</f>
        <v>1.1000000000000001</v>
      </c>
      <c r="H303" s="74">
        <f>VLOOKUP(B303,LU!$B$1:$N$51,7,FALSE)</f>
        <v>0.4</v>
      </c>
      <c r="I303" s="74">
        <f>VLOOKUP(B303,LU!$B$1:$N$51,8,FALSE)</f>
        <v>7</v>
      </c>
      <c r="J303" s="74">
        <f>VLOOKUP(A303,Soil!$B$2:$P$17,13,FALSE)</f>
        <v>1.5847</v>
      </c>
      <c r="K303" s="74">
        <f>VLOOKUP(B303,LU!$B$1:$N$51,5,FALSE)</f>
        <v>0.27500000000000002</v>
      </c>
      <c r="L303" s="74">
        <f>VLOOKUP(A303,Soil!$B$2:$P$17,15,FALSE)</f>
        <v>0.48887216</v>
      </c>
      <c r="M303" s="74">
        <f>SoilVeg!G303</f>
        <v>100</v>
      </c>
      <c r="N303" s="74">
        <f>SoilVeg!H303</f>
        <v>3</v>
      </c>
      <c r="O303" s="74">
        <f>VLOOKUP(A303,Soil!$B$2:$S$14,18,FALSE)</f>
        <v>1</v>
      </c>
    </row>
    <row r="304" spans="1:15">
      <c r="A304" s="84" t="str">
        <f>SoilVeg!B304</f>
        <v>NO</v>
      </c>
      <c r="B304" s="84" t="str">
        <f>SoilVeg!D304</f>
        <v>OPSR</v>
      </c>
      <c r="C304" s="84" t="str">
        <f>SoilVeg!A304</f>
        <v>NOOPSR</v>
      </c>
      <c r="D304" s="74">
        <f>IF(VLOOKUP(SoilVeg!C304,LU!$A$2:$O$27,15,FALSE)=0,VLOOKUP(A304,Soil!$B$2:$R$14,8,FALSE),0.000000000001)</f>
        <v>0</v>
      </c>
      <c r="E304" s="74">
        <f>IF(VLOOKUP(SoilVeg!C304,LU!$A$2:$O$27,15,FALSE)=0,VLOOKUP(A304,Soil!$B$2:$R$14,10,FALSE),0.000000000001)</f>
        <v>0</v>
      </c>
      <c r="F304" s="74">
        <f>VLOOKUP(A304,Soil!$B$2:$P$17,14,FALSE)</f>
        <v>0.01</v>
      </c>
      <c r="G304" s="74">
        <f>VLOOKUP(B304,LU!$B$1:$N$51,6,FALSE)</f>
        <v>0.26</v>
      </c>
      <c r="H304" s="74">
        <f>VLOOKUP(B304,LU!$B$1:$N$51,7,FALSE)</f>
        <v>0.25</v>
      </c>
      <c r="I304" s="74">
        <f>VLOOKUP(B304,LU!$B$1:$N$51,8,FALSE)</f>
        <v>4</v>
      </c>
      <c r="J304" s="74">
        <f>VLOOKUP(A304,Soil!$B$2:$P$17,13,FALSE)</f>
        <v>1.5847</v>
      </c>
      <c r="K304" s="74">
        <f>VLOOKUP(B304,LU!$B$1:$N$51,5,FALSE)</f>
        <v>0.06</v>
      </c>
      <c r="L304" s="74">
        <f>VLOOKUP(A304,Soil!$B$2:$P$17,15,FALSE)</f>
        <v>0.48887216</v>
      </c>
      <c r="M304" s="74">
        <f>SoilVeg!G304</f>
        <v>40</v>
      </c>
      <c r="N304" s="74">
        <f>SoilVeg!H304</f>
        <v>3</v>
      </c>
      <c r="O304" s="74">
        <f>VLOOKUP(A304,Soil!$B$2:$S$14,18,FALSE)</f>
        <v>1</v>
      </c>
    </row>
    <row r="305" spans="1:15">
      <c r="A305" s="84" t="str">
        <f>SoilVeg!B305</f>
        <v>NO</v>
      </c>
      <c r="B305" s="84" t="str">
        <f>SoilVeg!D305</f>
        <v>OPUR</v>
      </c>
      <c r="C305" s="84" t="str">
        <f>SoilVeg!A305</f>
        <v>NOOPUR</v>
      </c>
      <c r="D305" s="74">
        <f>IF(VLOOKUP(SoilVeg!C305,LU!$A$2:$O$27,15,FALSE)=0,VLOOKUP(A305,Soil!$B$2:$R$14,8,FALSE),0.000000000001)</f>
        <v>0</v>
      </c>
      <c r="E305" s="74">
        <f>IF(VLOOKUP(SoilVeg!C305,LU!$A$2:$O$27,15,FALSE)=0,VLOOKUP(A305,Soil!$B$2:$R$14,10,FALSE),0.000000000001)</f>
        <v>0</v>
      </c>
      <c r="F305" s="74">
        <f>VLOOKUP(A305,Soil!$B$2:$P$17,14,FALSE)</f>
        <v>0.01</v>
      </c>
      <c r="G305" s="74">
        <f>VLOOKUP(B305,LU!$B$1:$N$51,6,FALSE)</f>
        <v>0.4</v>
      </c>
      <c r="H305" s="74">
        <f>VLOOKUP(B305,LU!$B$1:$N$51,7,FALSE)</f>
        <v>0.3</v>
      </c>
      <c r="I305" s="74">
        <f>VLOOKUP(B305,LU!$B$1:$N$51,8,FALSE)</f>
        <v>6</v>
      </c>
      <c r="J305" s="74">
        <f>VLOOKUP(A305,Soil!$B$2:$P$17,13,FALSE)</f>
        <v>1.5847</v>
      </c>
      <c r="K305" s="74">
        <f>VLOOKUP(B305,LU!$B$1:$N$51,5,FALSE)</f>
        <v>0.1</v>
      </c>
      <c r="L305" s="74">
        <f>VLOOKUP(A305,Soil!$B$2:$P$17,15,FALSE)</f>
        <v>0.48887216</v>
      </c>
      <c r="M305" s="74">
        <f>SoilVeg!G305</f>
        <v>50</v>
      </c>
      <c r="N305" s="74">
        <f>SoilVeg!H305</f>
        <v>3</v>
      </c>
      <c r="O305" s="74">
        <f>VLOOKUP(A305,Soil!$B$2:$S$14,18,FALSE)</f>
        <v>1</v>
      </c>
    </row>
    <row r="306" spans="1:15">
      <c r="A306" s="84" t="str">
        <f>SoilVeg!B306</f>
        <v>NO</v>
      </c>
      <c r="B306" s="84" t="str">
        <f>SoilVeg!D306</f>
        <v>OPU</v>
      </c>
      <c r="C306" s="84" t="str">
        <f>SoilVeg!A306</f>
        <v>NOOPU</v>
      </c>
      <c r="D306" s="74">
        <f>IF(VLOOKUP(SoilVeg!C306,LU!$A$2:$O$27,15,FALSE)=0,VLOOKUP(A306,Soil!$B$2:$R$14,8,FALSE),0.000000000001)</f>
        <v>0</v>
      </c>
      <c r="E306" s="74">
        <f>IF(VLOOKUP(SoilVeg!C306,LU!$A$2:$O$27,15,FALSE)=0,VLOOKUP(A306,Soil!$B$2:$R$14,10,FALSE),0.000000000001)</f>
        <v>0</v>
      </c>
      <c r="F306" s="74">
        <f>VLOOKUP(A306,Soil!$B$2:$P$17,14,FALSE)</f>
        <v>0.01</v>
      </c>
      <c r="G306" s="74">
        <f>VLOOKUP(B306,LU!$B$1:$N$51,6,FALSE)</f>
        <v>0</v>
      </c>
      <c r="H306" s="74">
        <f>VLOOKUP(B306,LU!$B$1:$N$51,7,FALSE)</f>
        <v>0</v>
      </c>
      <c r="I306" s="74">
        <f>VLOOKUP(B306,LU!$B$1:$N$51,8,FALSE)</f>
        <v>3.5</v>
      </c>
      <c r="J306" s="74">
        <f>VLOOKUP(A306,Soil!$B$2:$P$17,13,FALSE)</f>
        <v>1.5847</v>
      </c>
      <c r="K306" s="74">
        <f>VLOOKUP(B306,LU!$B$1:$N$51,5,FALSE)</f>
        <v>0.03</v>
      </c>
      <c r="L306" s="74">
        <f>VLOOKUP(A306,Soil!$B$2:$P$17,15,FALSE)</f>
        <v>0.48887216</v>
      </c>
      <c r="M306" s="74">
        <f>SoilVeg!G306</f>
        <v>33.333333333333336</v>
      </c>
      <c r="N306" s="74">
        <f>SoilVeg!H306</f>
        <v>3</v>
      </c>
      <c r="O306" s="74">
        <f>VLOOKUP(A306,Soil!$B$2:$S$14,18,FALSE)</f>
        <v>1</v>
      </c>
    </row>
    <row r="307" spans="1:15">
      <c r="A307" s="84" t="str">
        <f>SoilVeg!B307</f>
        <v>NO</v>
      </c>
      <c r="B307" s="84" t="str">
        <f>SoilVeg!D307</f>
        <v>TP</v>
      </c>
      <c r="C307" s="84" t="str">
        <f>SoilVeg!A307</f>
        <v>NOTP</v>
      </c>
      <c r="D307" s="74">
        <f>IF(VLOOKUP(SoilVeg!C307,LU!$A$2:$O$27,15,FALSE)=0,VLOOKUP(A307,Soil!$B$2:$R$14,8,FALSE),0.000000000001)</f>
        <v>0</v>
      </c>
      <c r="E307" s="74">
        <f>IF(VLOOKUP(SoilVeg!C307,LU!$A$2:$O$27,15,FALSE)=0,VLOOKUP(A307,Soil!$B$2:$R$14,10,FALSE),0.000000000001)</f>
        <v>0</v>
      </c>
      <c r="F307" s="74">
        <f>VLOOKUP(A307,Soil!$B$2:$P$17,14,FALSE)</f>
        <v>0.01</v>
      </c>
      <c r="G307" s="74">
        <f>VLOOKUP(B307,LU!$B$1:$N$51,6,FALSE)</f>
        <v>1.1000000000000001</v>
      </c>
      <c r="H307" s="74">
        <f>VLOOKUP(B307,LU!$B$1:$N$51,7,FALSE)</f>
        <v>0.4</v>
      </c>
      <c r="I307" s="74">
        <f>VLOOKUP(B307,LU!$B$1:$N$51,8,FALSE)</f>
        <v>7</v>
      </c>
      <c r="J307" s="74">
        <f>VLOOKUP(A307,Soil!$B$2:$P$17,13,FALSE)</f>
        <v>1.5847</v>
      </c>
      <c r="K307" s="74">
        <f>VLOOKUP(B307,LU!$B$1:$N$51,5,FALSE)</f>
        <v>0.27500000000000002</v>
      </c>
      <c r="L307" s="74">
        <f>VLOOKUP(A307,Soil!$B$2:$P$17,15,FALSE)</f>
        <v>0.48887216</v>
      </c>
      <c r="M307" s="74">
        <f>SoilVeg!G307</f>
        <v>100</v>
      </c>
      <c r="N307" s="74">
        <f>SoilVeg!H307</f>
        <v>3</v>
      </c>
      <c r="O307" s="74">
        <f>VLOOKUP(A307,Soil!$B$2:$S$14,18,FALSE)</f>
        <v>1</v>
      </c>
    </row>
    <row r="308" spans="1:15">
      <c r="A308" s="84" t="str">
        <f>SoilVeg!B308</f>
        <v>NO</v>
      </c>
      <c r="B308" s="84" t="str">
        <f>SoilVeg!D308</f>
        <v>LP</v>
      </c>
      <c r="C308" s="84" t="str">
        <f>SoilVeg!A308</f>
        <v>NOLP</v>
      </c>
      <c r="D308" s="74">
        <f>IF(VLOOKUP(SoilVeg!C308,LU!$A$2:$O$27,15,FALSE)=0,VLOOKUP(A308,Soil!$B$2:$R$14,8,FALSE),0.000000000001)</f>
        <v>0</v>
      </c>
      <c r="E308" s="74">
        <f>IF(VLOOKUP(SoilVeg!C308,LU!$A$2:$O$27,15,FALSE)=0,VLOOKUP(A308,Soil!$B$2:$R$14,10,FALSE),0.000000000001)</f>
        <v>0</v>
      </c>
      <c r="F308" s="74">
        <f>VLOOKUP(A308,Soil!$B$2:$P$17,14,FALSE)</f>
        <v>0.01</v>
      </c>
      <c r="G308" s="74">
        <f>VLOOKUP(B308,LU!$B$1:$N$51,6,FALSE)</f>
        <v>3</v>
      </c>
      <c r="H308" s="74">
        <f>VLOOKUP(B308,LU!$B$1:$N$51,7,FALSE)</f>
        <v>0.62272727272999995</v>
      </c>
      <c r="I308" s="74">
        <f>VLOOKUP(B308,LU!$B$1:$N$51,8,FALSE)</f>
        <v>9.4545454545500007</v>
      </c>
      <c r="J308" s="74">
        <f>VLOOKUP(A308,Soil!$B$2:$P$17,13,FALSE)</f>
        <v>1.5847</v>
      </c>
      <c r="K308" s="74">
        <f>VLOOKUP(B308,LU!$B$1:$N$51,5,FALSE)</f>
        <v>0.4</v>
      </c>
      <c r="L308" s="74">
        <f>VLOOKUP(A308,Soil!$B$2:$P$17,15,FALSE)</f>
        <v>0.48887216</v>
      </c>
      <c r="M308" s="74">
        <f>SoilVeg!G308</f>
        <v>100</v>
      </c>
      <c r="N308" s="74">
        <f>SoilVeg!H308</f>
        <v>3</v>
      </c>
      <c r="O308" s="74">
        <f>VLOOKUP(A308,Soil!$B$2:$S$14,18,FALSE)</f>
        <v>1</v>
      </c>
    </row>
    <row r="309" spans="1:15">
      <c r="A309" s="84" t="str">
        <f>SoilVeg!B309</f>
        <v>NO</v>
      </c>
      <c r="B309" s="84" t="str">
        <f>SoilVeg!D309</f>
        <v>LPL</v>
      </c>
      <c r="C309" s="84" t="str">
        <f>SoilVeg!A309</f>
        <v>NOLPL</v>
      </c>
      <c r="D309" s="74">
        <f>IF(VLOOKUP(SoilVeg!C309,LU!$A$2:$O$27,15,FALSE)=0,VLOOKUP(A309,Soil!$B$2:$R$14,8,FALSE),0.000000000001)</f>
        <v>0</v>
      </c>
      <c r="E309" s="74">
        <f>IF(VLOOKUP(SoilVeg!C309,LU!$A$2:$O$27,15,FALSE)=0,VLOOKUP(A309,Soil!$B$2:$R$14,10,FALSE),0.000000000001)</f>
        <v>0</v>
      </c>
      <c r="F309" s="74">
        <f>VLOOKUP(A309,Soil!$B$2:$P$17,14,FALSE)</f>
        <v>0.01</v>
      </c>
      <c r="G309" s="74">
        <f>VLOOKUP(B309,LU!$B$1:$N$51,6,FALSE)</f>
        <v>4</v>
      </c>
      <c r="H309" s="74">
        <f>VLOOKUP(B309,LU!$B$1:$N$51,7,FALSE)</f>
        <v>0.62272727272999995</v>
      </c>
      <c r="I309" s="74">
        <f>VLOOKUP(B309,LU!$B$1:$N$51,8,FALSE)</f>
        <v>10.5</v>
      </c>
      <c r="J309" s="74">
        <f>VLOOKUP(A309,Soil!$B$2:$P$17,13,FALSE)</f>
        <v>1.5847</v>
      </c>
      <c r="K309" s="74">
        <f>VLOOKUP(B309,LU!$B$1:$N$51,5,FALSE)</f>
        <v>0.6</v>
      </c>
      <c r="L309" s="74">
        <f>VLOOKUP(A309,Soil!$B$2:$P$17,15,FALSE)</f>
        <v>0.48887216</v>
      </c>
      <c r="M309" s="74">
        <f>SoilVeg!G309</f>
        <v>100</v>
      </c>
      <c r="N309" s="74">
        <f>SoilVeg!H309</f>
        <v>3</v>
      </c>
      <c r="O309" s="74">
        <f>VLOOKUP(A309,Soil!$B$2:$S$14,18,FALSE)</f>
        <v>1</v>
      </c>
    </row>
    <row r="310" spans="1:15">
      <c r="A310" s="84" t="str">
        <f>SoilVeg!B310</f>
        <v>NO</v>
      </c>
      <c r="B310" s="84" t="str">
        <f>SoilVeg!D310</f>
        <v>LPJ</v>
      </c>
      <c r="C310" s="84" t="str">
        <f>SoilVeg!A310</f>
        <v>NOLPJ</v>
      </c>
      <c r="D310" s="74">
        <f>IF(VLOOKUP(SoilVeg!C310,LU!$A$2:$O$27,15,FALSE)=0,VLOOKUP(A310,Soil!$B$2:$R$14,8,FALSE),0.000000000001)</f>
        <v>0</v>
      </c>
      <c r="E310" s="74">
        <f>IF(VLOOKUP(SoilVeg!C310,LU!$A$2:$O$27,15,FALSE)=0,VLOOKUP(A310,Soil!$B$2:$R$14,10,FALSE),0.000000000001)</f>
        <v>0</v>
      </c>
      <c r="F310" s="74">
        <f>VLOOKUP(A310,Soil!$B$2:$P$17,14,FALSE)</f>
        <v>0.01</v>
      </c>
      <c r="G310" s="74">
        <f>VLOOKUP(B310,LU!$B$1:$N$51,6,FALSE)</f>
        <v>3</v>
      </c>
      <c r="H310" s="74">
        <f>VLOOKUP(B310,LU!$B$1:$N$51,7,FALSE)</f>
        <v>0.62272727272999995</v>
      </c>
      <c r="I310" s="74">
        <f>VLOOKUP(B310,LU!$B$1:$N$51,8,FALSE)</f>
        <v>6.5</v>
      </c>
      <c r="J310" s="74">
        <f>VLOOKUP(A310,Soil!$B$2:$P$17,13,FALSE)</f>
        <v>1.5847</v>
      </c>
      <c r="K310" s="74">
        <f>VLOOKUP(B310,LU!$B$1:$N$51,5,FALSE)</f>
        <v>0.35</v>
      </c>
      <c r="L310" s="74">
        <f>VLOOKUP(A310,Soil!$B$2:$P$17,15,FALSE)</f>
        <v>0.48887216</v>
      </c>
      <c r="M310" s="74">
        <f>SoilVeg!G310</f>
        <v>100</v>
      </c>
      <c r="N310" s="74">
        <f>SoilVeg!H310</f>
        <v>3</v>
      </c>
      <c r="O310" s="74">
        <f>VLOOKUP(A310,Soil!$B$2:$S$14,18,FALSE)</f>
        <v>1</v>
      </c>
    </row>
    <row r="311" spans="1:15">
      <c r="A311" s="84" t="str">
        <f>SoilVeg!B311</f>
        <v>NO</v>
      </c>
      <c r="B311" s="84" t="str">
        <f>SoilVeg!D311</f>
        <v>LPS</v>
      </c>
      <c r="C311" s="84" t="str">
        <f>SoilVeg!A311</f>
        <v>NOLPS</v>
      </c>
      <c r="D311" s="74">
        <f>IF(VLOOKUP(SoilVeg!C311,LU!$A$2:$O$27,15,FALSE)=0,VLOOKUP(A311,Soil!$B$2:$R$14,8,FALSE),0.000000000001)</f>
        <v>0</v>
      </c>
      <c r="E311" s="74">
        <f>IF(VLOOKUP(SoilVeg!C311,LU!$A$2:$O$27,15,FALSE)=0,VLOOKUP(A311,Soil!$B$2:$R$14,10,FALSE),0.000000000001)</f>
        <v>0</v>
      </c>
      <c r="F311" s="74">
        <f>VLOOKUP(A311,Soil!$B$2:$P$17,14,FALSE)</f>
        <v>0.01</v>
      </c>
      <c r="G311" s="74">
        <f>VLOOKUP(B311,LU!$B$1:$N$51,6,FALSE)</f>
        <v>4.5</v>
      </c>
      <c r="H311" s="74">
        <f>VLOOKUP(B311,LU!$B$1:$N$51,7,FALSE)</f>
        <v>0.8</v>
      </c>
      <c r="I311" s="74">
        <f>VLOOKUP(B311,LU!$B$1:$N$51,8,FALSE)</f>
        <v>15</v>
      </c>
      <c r="J311" s="74">
        <f>VLOOKUP(A311,Soil!$B$2:$P$17,13,FALSE)</f>
        <v>1.5847</v>
      </c>
      <c r="K311" s="74">
        <f>VLOOKUP(B311,LU!$B$1:$N$51,5,FALSE)</f>
        <v>0.8</v>
      </c>
      <c r="L311" s="74">
        <f>VLOOKUP(A311,Soil!$B$2:$P$17,15,FALSE)</f>
        <v>0.48887216</v>
      </c>
      <c r="M311" s="74">
        <f>SoilVeg!G311</f>
        <v>100</v>
      </c>
      <c r="N311" s="74">
        <f>SoilVeg!H311</f>
        <v>3</v>
      </c>
      <c r="O311" s="74">
        <f>VLOOKUP(A311,Soil!$B$2:$S$14,18,FALSE)</f>
        <v>1</v>
      </c>
    </row>
    <row r="312" spans="1:15">
      <c r="A312" s="84" t="str">
        <f>SoilVeg!B312</f>
        <v>NO</v>
      </c>
      <c r="B312" s="84" t="str">
        <f>SoilVeg!D312</f>
        <v>LPK</v>
      </c>
      <c r="C312" s="84" t="str">
        <f>SoilVeg!A312</f>
        <v>NOLPK</v>
      </c>
      <c r="D312" s="74">
        <f>IF(VLOOKUP(SoilVeg!C312,LU!$A$2:$O$27,15,FALSE)=0,VLOOKUP(A312,Soil!$B$2:$R$14,8,FALSE),0.000000000001)</f>
        <v>0</v>
      </c>
      <c r="E312" s="74">
        <f>IF(VLOOKUP(SoilVeg!C312,LU!$A$2:$O$27,15,FALSE)=0,VLOOKUP(A312,Soil!$B$2:$R$14,10,FALSE),0.000000000001)</f>
        <v>0</v>
      </c>
      <c r="F312" s="74">
        <f>VLOOKUP(A312,Soil!$B$2:$P$17,14,FALSE)</f>
        <v>0.01</v>
      </c>
      <c r="G312" s="74">
        <f>VLOOKUP(B312,LU!$B$1:$N$51,6,FALSE)</f>
        <v>3</v>
      </c>
      <c r="H312" s="74">
        <f>VLOOKUP(B312,LU!$B$1:$N$51,7,FALSE)</f>
        <v>0.6</v>
      </c>
      <c r="I312" s="74">
        <f>VLOOKUP(B312,LU!$B$1:$N$51,8,FALSE)</f>
        <v>15</v>
      </c>
      <c r="J312" s="74">
        <f>VLOOKUP(A312,Soil!$B$2:$P$17,13,FALSE)</f>
        <v>1.5847</v>
      </c>
      <c r="K312" s="74">
        <f>VLOOKUP(B312,LU!$B$1:$N$51,5,FALSE)</f>
        <v>0.8</v>
      </c>
      <c r="L312" s="74">
        <f>VLOOKUP(A312,Soil!$B$2:$P$17,15,FALSE)</f>
        <v>0.48887216</v>
      </c>
      <c r="M312" s="74">
        <f>SoilVeg!G312</f>
        <v>100</v>
      </c>
      <c r="N312" s="74">
        <f>SoilVeg!H312</f>
        <v>3</v>
      </c>
      <c r="O312" s="74">
        <f>VLOOKUP(A312,Soil!$B$2:$S$14,18,FALSE)</f>
        <v>1</v>
      </c>
    </row>
    <row r="313" spans="1:15">
      <c r="A313" s="84" t="str">
        <f>SoilVeg!B313</f>
        <v>NO</v>
      </c>
      <c r="B313" s="84" t="str">
        <f>SoilVeg!D313</f>
        <v>AZP</v>
      </c>
      <c r="C313" s="84" t="str">
        <f>SoilVeg!A313</f>
        <v>NOAZP</v>
      </c>
      <c r="D313" s="74">
        <f>IF(VLOOKUP(SoilVeg!C313,LU!$A$2:$O$27,15,FALSE)=0,VLOOKUP(A313,Soil!$B$2:$R$14,8,FALSE),0.000000000001)</f>
        <v>9.9999999999999998E-13</v>
      </c>
      <c r="E313" s="74">
        <f>IF(VLOOKUP(SoilVeg!C313,LU!$A$2:$O$27,15,FALSE)=0,VLOOKUP(A313,Soil!$B$2:$R$14,10,FALSE),0.000000000001)</f>
        <v>9.9999999999999998E-13</v>
      </c>
      <c r="F313" s="74">
        <f>VLOOKUP(A313,Soil!$B$2:$P$17,14,FALSE)</f>
        <v>0.01</v>
      </c>
      <c r="G313" s="74">
        <f>VLOOKUP(B313,LU!$B$1:$N$51,6,FALSE)</f>
        <v>0</v>
      </c>
      <c r="H313" s="74">
        <f>VLOOKUP(B313,LU!$B$1:$N$51,7,FALSE)</f>
        <v>0</v>
      </c>
      <c r="I313" s="74">
        <f>VLOOKUP(B313,LU!$B$1:$N$51,8,FALSE)</f>
        <v>2.5</v>
      </c>
      <c r="J313" s="74">
        <f>VLOOKUP(A313,Soil!$B$2:$P$17,13,FALSE)</f>
        <v>1.5847</v>
      </c>
      <c r="K313" s="74">
        <f>VLOOKUP(B313,LU!$B$1:$N$51,5,FALSE)</f>
        <v>0.05</v>
      </c>
      <c r="L313" s="74">
        <f>VLOOKUP(A313,Soil!$B$2:$P$17,15,FALSE)</f>
        <v>0.48887216</v>
      </c>
      <c r="M313" s="74">
        <f>SoilVeg!G313</f>
        <v>100</v>
      </c>
      <c r="N313" s="74">
        <f>SoilVeg!H313</f>
        <v>1</v>
      </c>
      <c r="O313" s="74">
        <f>VLOOKUP(A313,Soil!$B$2:$S$14,18,FALSE)</f>
        <v>1</v>
      </c>
    </row>
    <row r="314" spans="1:15">
      <c r="A314" s="84" t="str">
        <f>SoilVeg!B314</f>
        <v>NO</v>
      </c>
      <c r="B314" s="84" t="str">
        <f>SoilVeg!D314</f>
        <v>AZPN</v>
      </c>
      <c r="C314" s="84" t="str">
        <f>SoilVeg!A314</f>
        <v>NOAZPN</v>
      </c>
      <c r="D314" s="74">
        <f>IF(VLOOKUP(SoilVeg!C314,LU!$A$2:$O$27,15,FALSE)=0,VLOOKUP(A314,Soil!$B$2:$R$14,8,FALSE),0.000000000001)</f>
        <v>9.9999999999999998E-13</v>
      </c>
      <c r="E314" s="74">
        <f>IF(VLOOKUP(SoilVeg!C314,LU!$A$2:$O$27,15,FALSE)=0,VLOOKUP(A314,Soil!$B$2:$R$14,10,FALSE),0.000000000001)</f>
        <v>9.9999999999999998E-13</v>
      </c>
      <c r="F314" s="74">
        <f>VLOOKUP(A314,Soil!$B$2:$P$17,14,FALSE)</f>
        <v>0.01</v>
      </c>
      <c r="G314" s="74">
        <f>VLOOKUP(B314,LU!$B$1:$N$51,6,FALSE)</f>
        <v>0</v>
      </c>
      <c r="H314" s="74">
        <f>VLOOKUP(B314,LU!$B$1:$N$51,7,FALSE)</f>
        <v>0</v>
      </c>
      <c r="I314" s="74">
        <f>VLOOKUP(B314,LU!$B$1:$N$51,8,FALSE)</f>
        <v>0</v>
      </c>
      <c r="J314" s="74">
        <f>VLOOKUP(A314,Soil!$B$2:$P$17,13,FALSE)</f>
        <v>1.5847</v>
      </c>
      <c r="K314" s="74">
        <f>VLOOKUP(B314,LU!$B$1:$N$51,5,FALSE)</f>
        <v>0.01</v>
      </c>
      <c r="L314" s="74">
        <f>VLOOKUP(A314,Soil!$B$2:$P$17,15,FALSE)</f>
        <v>0.48887216</v>
      </c>
      <c r="M314" s="74">
        <f>SoilVeg!G314</f>
        <v>100</v>
      </c>
      <c r="N314" s="74">
        <f>SoilVeg!H314</f>
        <v>1</v>
      </c>
      <c r="O314" s="74">
        <f>VLOOKUP(A314,Soil!$B$2:$S$14,18,FALSE)</f>
        <v>1</v>
      </c>
    </row>
    <row r="315" spans="1:15">
      <c r="A315" s="84" t="str">
        <f>SoilVeg!B315</f>
        <v>NO</v>
      </c>
      <c r="B315" s="84" t="str">
        <f>SoilVeg!D315</f>
        <v>AZPPL</v>
      </c>
      <c r="C315" s="84" t="str">
        <f>SoilVeg!A315</f>
        <v>NOAZPPL</v>
      </c>
      <c r="D315" s="74">
        <f>IF(VLOOKUP(SoilVeg!C315,LU!$A$2:$O$27,15,FALSE)=0,VLOOKUP(A315,Soil!$B$2:$R$14,8,FALSE),0.000000000001)</f>
        <v>0</v>
      </c>
      <c r="E315" s="74">
        <f>IF(VLOOKUP(SoilVeg!C315,LU!$A$2:$O$27,15,FALSE)=0,VLOOKUP(A315,Soil!$B$2:$R$14,10,FALSE),0.000000000001)</f>
        <v>0</v>
      </c>
      <c r="F315" s="74">
        <f>VLOOKUP(A315,Soil!$B$2:$P$17,14,FALSE)</f>
        <v>0.01</v>
      </c>
      <c r="G315" s="74">
        <f>VLOOKUP(B315,LU!$B$1:$N$51,6,FALSE)</f>
        <v>0</v>
      </c>
      <c r="H315" s="74">
        <f>VLOOKUP(B315,LU!$B$1:$N$51,7,FALSE)</f>
        <v>0</v>
      </c>
      <c r="I315" s="74">
        <f>VLOOKUP(B315,LU!$B$1:$N$51,8,FALSE)</f>
        <v>2.5</v>
      </c>
      <c r="J315" s="74">
        <f>VLOOKUP(A315,Soil!$B$2:$P$17,13,FALSE)</f>
        <v>1.5847</v>
      </c>
      <c r="K315" s="74">
        <f>VLOOKUP(B315,LU!$B$1:$N$51,5,FALSE)</f>
        <v>0.02</v>
      </c>
      <c r="L315" s="74">
        <f>VLOOKUP(A315,Soil!$B$2:$P$17,15,FALSE)</f>
        <v>0.48887216</v>
      </c>
      <c r="M315" s="74">
        <f>SoilVeg!G315</f>
        <v>1</v>
      </c>
      <c r="N315" s="74">
        <f>SoilVeg!H315</f>
        <v>3</v>
      </c>
      <c r="O315" s="74">
        <f>VLOOKUP(A315,Soil!$B$2:$S$14,18,FALSE)</f>
        <v>1</v>
      </c>
    </row>
    <row r="316" spans="1:15">
      <c r="A316" s="84" t="str">
        <f>SoilVeg!B316</f>
        <v>NO</v>
      </c>
      <c r="B316" s="84" t="str">
        <f>SoilVeg!D316</f>
        <v>AZPP</v>
      </c>
      <c r="C316" s="84" t="str">
        <f>SoilVeg!A316</f>
        <v>NOAZPP</v>
      </c>
      <c r="D316" s="74">
        <f>IF(VLOOKUP(SoilVeg!C316,LU!$A$2:$O$27,15,FALSE)=0,VLOOKUP(A316,Soil!$B$2:$R$14,8,FALSE),0.000000000001)</f>
        <v>0</v>
      </c>
      <c r="E316" s="74">
        <f>IF(VLOOKUP(SoilVeg!C316,LU!$A$2:$O$27,15,FALSE)=0,VLOOKUP(A316,Soil!$B$2:$R$14,10,FALSE),0.000000000001)</f>
        <v>0</v>
      </c>
      <c r="F316" s="74">
        <f>VLOOKUP(A316,Soil!$B$2:$P$17,14,FALSE)</f>
        <v>0.01</v>
      </c>
      <c r="G316" s="74">
        <f>VLOOKUP(B316,LU!$B$1:$N$51,6,FALSE)</f>
        <v>0</v>
      </c>
      <c r="H316" s="74">
        <f>VLOOKUP(B316,LU!$B$1:$N$51,7,FALSE)</f>
        <v>0</v>
      </c>
      <c r="I316" s="74">
        <f>VLOOKUP(B316,LU!$B$1:$N$51,8,FALSE)</f>
        <v>7</v>
      </c>
      <c r="J316" s="74">
        <f>VLOOKUP(A316,Soil!$B$2:$P$17,13,FALSE)</f>
        <v>1.5847</v>
      </c>
      <c r="K316" s="74">
        <f>VLOOKUP(B316,LU!$B$1:$N$51,5,FALSE)</f>
        <v>0.1</v>
      </c>
      <c r="L316" s="74">
        <f>VLOOKUP(A316,Soil!$B$2:$P$17,15,FALSE)</f>
        <v>0.48887216</v>
      </c>
      <c r="M316" s="74">
        <f>SoilVeg!G316</f>
        <v>100</v>
      </c>
      <c r="N316" s="74">
        <f>SoilVeg!H316</f>
        <v>3</v>
      </c>
      <c r="O316" s="74">
        <f>VLOOKUP(A316,Soil!$B$2:$S$14,18,FALSE)</f>
        <v>1</v>
      </c>
    </row>
    <row r="317" spans="1:15">
      <c r="A317" s="84" t="str">
        <f>SoilVeg!B317</f>
        <v>NO</v>
      </c>
      <c r="B317" s="84" t="str">
        <f>SoilVeg!D317</f>
        <v>ETK</v>
      </c>
      <c r="C317" s="84" t="str">
        <f>SoilVeg!A317</f>
        <v>NOETK</v>
      </c>
      <c r="D317" s="74">
        <f>IF(VLOOKUP(SoilVeg!C317,LU!$A$2:$O$27,15,FALSE)=0,VLOOKUP(A317,Soil!$B$2:$R$14,8,FALSE),0.000000000001)</f>
        <v>0</v>
      </c>
      <c r="E317" s="74">
        <f>IF(VLOOKUP(SoilVeg!C317,LU!$A$2:$O$27,15,FALSE)=0,VLOOKUP(A317,Soil!$B$2:$R$14,10,FALSE),0.000000000001)</f>
        <v>0</v>
      </c>
      <c r="F317" s="74">
        <f>VLOOKUP(A317,Soil!$B$2:$P$17,14,FALSE)</f>
        <v>0.01</v>
      </c>
      <c r="G317" s="74">
        <f>VLOOKUP(B317,LU!$B$1:$N$51,6,FALSE)</f>
        <v>1.4</v>
      </c>
      <c r="H317" s="74">
        <f>VLOOKUP(B317,LU!$B$1:$N$51,7,FALSE)</f>
        <v>0.65</v>
      </c>
      <c r="I317" s="74">
        <f>VLOOKUP(B317,LU!$B$1:$N$51,8,FALSE)</f>
        <v>8</v>
      </c>
      <c r="J317" s="74">
        <f>VLOOKUP(A317,Soil!$B$2:$P$17,13,FALSE)</f>
        <v>1.5847</v>
      </c>
      <c r="K317" s="74">
        <f>VLOOKUP(B317,LU!$B$1:$N$51,5,FALSE)</f>
        <v>0.35</v>
      </c>
      <c r="L317" s="74">
        <f>VLOOKUP(A317,Soil!$B$2:$P$17,15,FALSE)</f>
        <v>0.48887216</v>
      </c>
      <c r="M317" s="74">
        <f>SoilVeg!G317</f>
        <v>100</v>
      </c>
      <c r="N317" s="74">
        <f>SoilVeg!H317</f>
        <v>3</v>
      </c>
      <c r="O317" s="74">
        <f>VLOOKUP(A317,Soil!$B$2:$S$14,18,FALSE)</f>
        <v>1</v>
      </c>
    </row>
    <row r="318" spans="1:15">
      <c r="A318" s="84" t="str">
        <f>SoilVeg!B318</f>
        <v>NO</v>
      </c>
      <c r="B318" s="84" t="str">
        <f>SoilVeg!D318</f>
        <v>ETK1</v>
      </c>
      <c r="C318" s="84" t="str">
        <f>SoilVeg!A318</f>
        <v>NOETK1</v>
      </c>
      <c r="D318" s="74">
        <f>IF(VLOOKUP(SoilVeg!C318,LU!$A$2:$O$27,15,FALSE)=0,VLOOKUP(A318,Soil!$B$2:$R$14,8,FALSE),0.000000000001)</f>
        <v>0</v>
      </c>
      <c r="E318" s="74">
        <f>IF(VLOOKUP(SoilVeg!C318,LU!$A$2:$O$27,15,FALSE)=0,VLOOKUP(A318,Soil!$B$2:$R$14,10,FALSE),0.000000000001)</f>
        <v>0</v>
      </c>
      <c r="F318" s="74">
        <f>VLOOKUP(A318,Soil!$B$2:$P$17,14,FALSE)</f>
        <v>0.01</v>
      </c>
      <c r="G318" s="74">
        <f>VLOOKUP(B318,LU!$B$1:$N$51,6,FALSE)</f>
        <v>1</v>
      </c>
      <c r="H318" s="74">
        <f>VLOOKUP(B318,LU!$B$1:$N$51,7,FALSE)</f>
        <v>0.4</v>
      </c>
      <c r="I318" s="74">
        <f>VLOOKUP(B318,LU!$B$1:$N$51,8,FALSE)</f>
        <v>5</v>
      </c>
      <c r="J318" s="74">
        <f>VLOOKUP(A318,Soil!$B$2:$P$17,13,FALSE)</f>
        <v>1.5847</v>
      </c>
      <c r="K318" s="74">
        <f>VLOOKUP(B318,LU!$B$1:$N$51,5,FALSE)</f>
        <v>0.15</v>
      </c>
      <c r="L318" s="74">
        <f>VLOOKUP(A318,Soil!$B$2:$P$17,15,FALSE)</f>
        <v>0.48887216</v>
      </c>
      <c r="M318" s="74">
        <f>SoilVeg!G318</f>
        <v>100</v>
      </c>
      <c r="N318" s="74">
        <f>SoilVeg!H318</f>
        <v>3</v>
      </c>
      <c r="O318" s="74">
        <f>VLOOKUP(A318,Soil!$B$2:$S$14,18,FALSE)</f>
        <v>1</v>
      </c>
    </row>
    <row r="319" spans="1:15">
      <c r="A319" s="84" t="str">
        <f>SoilVeg!B319</f>
        <v>NO</v>
      </c>
      <c r="B319" s="84" t="str">
        <f>SoilVeg!D319</f>
        <v>ETK2</v>
      </c>
      <c r="C319" s="84" t="str">
        <f>SoilVeg!A319</f>
        <v>NOETK2</v>
      </c>
      <c r="D319" s="74">
        <f>IF(VLOOKUP(SoilVeg!C319,LU!$A$2:$O$27,15,FALSE)=0,VLOOKUP(A319,Soil!$B$2:$R$14,8,FALSE),0.000000000001)</f>
        <v>0</v>
      </c>
      <c r="E319" s="74">
        <f>IF(VLOOKUP(SoilVeg!C319,LU!$A$2:$O$27,15,FALSE)=0,VLOOKUP(A319,Soil!$B$2:$R$14,10,FALSE),0.000000000001)</f>
        <v>0</v>
      </c>
      <c r="F319" s="74">
        <f>VLOOKUP(A319,Soil!$B$2:$P$17,14,FALSE)</f>
        <v>0.01</v>
      </c>
      <c r="G319" s="74">
        <f>VLOOKUP(B319,LU!$B$1:$N$51,6,FALSE)</f>
        <v>1.1000000000000001</v>
      </c>
      <c r="H319" s="74">
        <f>VLOOKUP(B319,LU!$B$1:$N$51,7,FALSE)</f>
        <v>0.4</v>
      </c>
      <c r="I319" s="74">
        <f>VLOOKUP(B319,LU!$B$1:$N$51,8,FALSE)</f>
        <v>7</v>
      </c>
      <c r="J319" s="74">
        <f>VLOOKUP(A319,Soil!$B$2:$P$17,13,FALSE)</f>
        <v>1.5847</v>
      </c>
      <c r="K319" s="74">
        <f>VLOOKUP(B319,LU!$B$1:$N$51,5,FALSE)</f>
        <v>0.35</v>
      </c>
      <c r="L319" s="74">
        <f>VLOOKUP(A319,Soil!$B$2:$P$17,15,FALSE)</f>
        <v>0.48887216</v>
      </c>
      <c r="M319" s="74">
        <f>SoilVeg!G319</f>
        <v>100</v>
      </c>
      <c r="N319" s="74">
        <f>SoilVeg!H319</f>
        <v>3</v>
      </c>
      <c r="O319" s="74">
        <f>VLOOKUP(A319,Soil!$B$2:$S$14,18,FALSE)</f>
        <v>1</v>
      </c>
    </row>
    <row r="320" spans="1:15">
      <c r="A320" s="84" t="str">
        <f>SoilVeg!B320</f>
        <v>NO</v>
      </c>
      <c r="B320" s="84" t="str">
        <f>SoilVeg!D320</f>
        <v>ETK3</v>
      </c>
      <c r="C320" s="84" t="str">
        <f>SoilVeg!A320</f>
        <v>NOETK3</v>
      </c>
      <c r="D320" s="74">
        <f>IF(VLOOKUP(SoilVeg!C320,LU!$A$2:$O$27,15,FALSE)=0,VLOOKUP(A320,Soil!$B$2:$R$14,8,FALSE),0.000000000001)</f>
        <v>0</v>
      </c>
      <c r="E320" s="74">
        <f>IF(VLOOKUP(SoilVeg!C320,LU!$A$2:$O$27,15,FALSE)=0,VLOOKUP(A320,Soil!$B$2:$R$14,10,FALSE),0.000000000001)</f>
        <v>0</v>
      </c>
      <c r="F320" s="74">
        <f>VLOOKUP(A320,Soil!$B$2:$P$17,14,FALSE)</f>
        <v>0.01</v>
      </c>
      <c r="G320" s="74">
        <f>VLOOKUP(B320,LU!$B$1:$N$51,6,FALSE)</f>
        <v>1.35454545455</v>
      </c>
      <c r="H320" s="74">
        <f>VLOOKUP(B320,LU!$B$1:$N$51,7,FALSE)</f>
        <v>0.62272727272999995</v>
      </c>
      <c r="I320" s="74">
        <f>VLOOKUP(B320,LU!$B$1:$N$51,8,FALSE)</f>
        <v>10</v>
      </c>
      <c r="J320" s="74">
        <f>VLOOKUP(A320,Soil!$B$2:$P$17,13,FALSE)</f>
        <v>1.5847</v>
      </c>
      <c r="K320" s="74">
        <f>VLOOKUP(B320,LU!$B$1:$N$51,5,FALSE)</f>
        <v>0.4</v>
      </c>
      <c r="L320" s="74">
        <f>VLOOKUP(A320,Soil!$B$2:$P$17,15,FALSE)</f>
        <v>0.48887216</v>
      </c>
      <c r="M320" s="74">
        <f>SoilVeg!G320</f>
        <v>100</v>
      </c>
      <c r="N320" s="74">
        <f>SoilVeg!H320</f>
        <v>3</v>
      </c>
      <c r="O320" s="74">
        <f>VLOOKUP(A320,Soil!$B$2:$S$14,18,FALSE)</f>
        <v>1</v>
      </c>
    </row>
    <row r="321" spans="1:15">
      <c r="A321" s="84" t="str">
        <f>SoilVeg!B321</f>
        <v>NO</v>
      </c>
      <c r="B321" s="84" t="str">
        <f>SoilVeg!D321</f>
        <v>VT</v>
      </c>
      <c r="C321" s="84" t="str">
        <f>SoilVeg!A321</f>
        <v>NOVT</v>
      </c>
      <c r="D321" s="74">
        <f>IF(VLOOKUP(SoilVeg!C321,LU!$A$2:$O$27,15,FALSE)=0,VLOOKUP(A321,Soil!$B$2:$R$14,8,FALSE),0.000000000001)</f>
        <v>9.9999999999999998E-13</v>
      </c>
      <c r="E321" s="74">
        <f>IF(VLOOKUP(SoilVeg!C321,LU!$A$2:$O$27,15,FALSE)=0,VLOOKUP(A321,Soil!$B$2:$R$14,10,FALSE),0.000000000001)</f>
        <v>9.9999999999999998E-13</v>
      </c>
      <c r="F321" s="74">
        <f>VLOOKUP(A321,Soil!$B$2:$P$17,14,FALSE)</f>
        <v>0.01</v>
      </c>
      <c r="G321" s="74">
        <f>VLOOKUP(B321,LU!$B$1:$N$51,6,FALSE)</f>
        <v>0</v>
      </c>
      <c r="H321" s="74">
        <f>VLOOKUP(B321,LU!$B$1:$N$51,7,FALSE)</f>
        <v>0</v>
      </c>
      <c r="I321" s="74">
        <f>VLOOKUP(B321,LU!$B$1:$N$51,8,FALSE)</f>
        <v>0</v>
      </c>
      <c r="J321" s="74">
        <f>VLOOKUP(A321,Soil!$B$2:$P$17,13,FALSE)</f>
        <v>1.5847</v>
      </c>
      <c r="K321" s="74">
        <f>VLOOKUP(B321,LU!$B$1:$N$51,5,FALSE)</f>
        <v>0.03</v>
      </c>
      <c r="L321" s="74">
        <f>VLOOKUP(A321,Soil!$B$2:$P$17,15,FALSE)</f>
        <v>0.48887216</v>
      </c>
      <c r="M321" s="74">
        <f>SoilVeg!G321</f>
        <v>100</v>
      </c>
      <c r="N321" s="74">
        <f>SoilVeg!H321</f>
        <v>1</v>
      </c>
      <c r="O321" s="74">
        <f>VLOOKUP(A321,Soil!$B$2:$S$14,18,FALSE)</f>
        <v>1</v>
      </c>
    </row>
    <row r="322" spans="1:15">
      <c r="A322" s="84" t="str">
        <f>SoilVeg!B322</f>
        <v>NO</v>
      </c>
      <c r="B322" s="84" t="str">
        <f>SoilVeg!D322</f>
        <v>VP</v>
      </c>
      <c r="C322" s="84" t="str">
        <f>SoilVeg!A322</f>
        <v>NOVP</v>
      </c>
      <c r="D322" s="74">
        <f>IF(VLOOKUP(SoilVeg!C322,LU!$A$2:$O$27,15,FALSE)=0,VLOOKUP(A322,Soil!$B$2:$R$14,8,FALSE),0.000000000001)</f>
        <v>9.9999999999999998E-13</v>
      </c>
      <c r="E322" s="74">
        <f>IF(VLOOKUP(SoilVeg!C322,LU!$A$2:$O$27,15,FALSE)=0,VLOOKUP(A322,Soil!$B$2:$R$14,10,FALSE),0.000000000001)</f>
        <v>9.9999999999999998E-13</v>
      </c>
      <c r="F322" s="74">
        <f>VLOOKUP(A322,Soil!$B$2:$P$17,14,FALSE)</f>
        <v>0.01</v>
      </c>
      <c r="G322" s="74">
        <f>VLOOKUP(B322,LU!$B$1:$N$51,6,FALSE)</f>
        <v>0</v>
      </c>
      <c r="H322" s="74">
        <f>VLOOKUP(B322,LU!$B$1:$N$51,7,FALSE)</f>
        <v>0</v>
      </c>
      <c r="I322" s="74">
        <f>VLOOKUP(B322,LU!$B$1:$N$51,8,FALSE)</f>
        <v>0</v>
      </c>
      <c r="J322" s="74">
        <f>VLOOKUP(A322,Soil!$B$2:$P$17,13,FALSE)</f>
        <v>1.5847</v>
      </c>
      <c r="K322" s="74">
        <f>VLOOKUP(B322,LU!$B$1:$N$51,5,FALSE)</f>
        <v>0.01</v>
      </c>
      <c r="L322" s="74">
        <f>VLOOKUP(A322,Soil!$B$2:$P$17,15,FALSE)</f>
        <v>0.48887216</v>
      </c>
      <c r="M322" s="74">
        <f>SoilVeg!G322</f>
        <v>100</v>
      </c>
      <c r="N322" s="74">
        <f>SoilVeg!H322</f>
        <v>1</v>
      </c>
      <c r="O322" s="74">
        <f>VLOOKUP(A322,Soil!$B$2:$S$14,18,FALSE)</f>
        <v>1</v>
      </c>
    </row>
    <row r="323" spans="1:15">
      <c r="A323" s="84" t="str">
        <f>SoilVeg!B323</f>
        <v>NO</v>
      </c>
      <c r="B323" s="84" t="str">
        <f>SoilVeg!D323</f>
        <v>TPT</v>
      </c>
      <c r="C323" s="84" t="str">
        <f>SoilVeg!A323</f>
        <v>NOTPT</v>
      </c>
      <c r="D323" s="74">
        <f>IF(VLOOKUP(SoilVeg!C323,LU!$A$2:$O$27,15,FALSE)=0,VLOOKUP(A323,Soil!$B$2:$R$14,8,FALSE),0.000000000001)</f>
        <v>0</v>
      </c>
      <c r="E323" s="74">
        <f>IF(VLOOKUP(SoilVeg!C323,LU!$A$2:$O$27,15,FALSE)=0,VLOOKUP(A323,Soil!$B$2:$R$14,10,FALSE),0.000000000001)</f>
        <v>0</v>
      </c>
      <c r="F323" s="74">
        <f>VLOOKUP(A323,Soil!$B$2:$P$17,14,FALSE)</f>
        <v>0.01</v>
      </c>
      <c r="G323" s="74">
        <f>VLOOKUP(B323,LU!$B$1:$N$51,6,FALSE)</f>
        <v>1.1000000000000001</v>
      </c>
      <c r="H323" s="74">
        <f>VLOOKUP(B323,LU!$B$1:$N$51,7,FALSE)</f>
        <v>0.4</v>
      </c>
      <c r="I323" s="74">
        <f>VLOOKUP(B323,LU!$B$1:$N$51,8,FALSE)</f>
        <v>7</v>
      </c>
      <c r="J323" s="74">
        <f>VLOOKUP(A323,Soil!$B$2:$P$17,13,FALSE)</f>
        <v>1.5847</v>
      </c>
      <c r="K323" s="74">
        <f>VLOOKUP(B323,LU!$B$1:$N$51,5,FALSE)</f>
        <v>0.27500000000000002</v>
      </c>
      <c r="L323" s="74">
        <f>VLOOKUP(A323,Soil!$B$2:$P$17,15,FALSE)</f>
        <v>0.48887216</v>
      </c>
      <c r="M323" s="74">
        <f>SoilVeg!G323</f>
        <v>100</v>
      </c>
      <c r="N323" s="74">
        <f>SoilVeg!H323</f>
        <v>3</v>
      </c>
      <c r="O323" s="74">
        <f>VLOOKUP(A323,Soil!$B$2:$S$14,18,FALSE)</f>
        <v>1</v>
      </c>
    </row>
    <row r="324" spans="1:15">
      <c r="A324" s="84" t="str">
        <f>SoilVeg!B324</f>
        <v>NO</v>
      </c>
      <c r="B324" s="84" t="str">
        <f>SoilVeg!D324</f>
        <v>VPT</v>
      </c>
      <c r="C324" s="84" t="str">
        <f>SoilVeg!A324</f>
        <v>NOVPT</v>
      </c>
      <c r="D324" s="74">
        <f>IF(VLOOKUP(SoilVeg!C324,LU!$A$2:$O$27,15,FALSE)=0,VLOOKUP(A324,Soil!$B$2:$R$14,8,FALSE),0.000000000001)</f>
        <v>9.9999999999999998E-13</v>
      </c>
      <c r="E324" s="74">
        <f>IF(VLOOKUP(SoilVeg!C324,LU!$A$2:$O$27,15,FALSE)=0,VLOOKUP(A324,Soil!$B$2:$R$14,10,FALSE),0.000000000001)</f>
        <v>9.9999999999999998E-13</v>
      </c>
      <c r="F324" s="74">
        <f>VLOOKUP(A324,Soil!$B$2:$P$17,14,FALSE)</f>
        <v>0.01</v>
      </c>
      <c r="G324" s="74">
        <f>VLOOKUP(B324,LU!$B$1:$N$51,6,FALSE)</f>
        <v>0</v>
      </c>
      <c r="H324" s="74">
        <f>VLOOKUP(B324,LU!$B$1:$N$51,7,FALSE)</f>
        <v>0</v>
      </c>
      <c r="I324" s="74">
        <f>VLOOKUP(B324,LU!$B$1:$N$51,8,FALSE)</f>
        <v>150</v>
      </c>
      <c r="J324" s="74">
        <f>VLOOKUP(A324,Soil!$B$2:$P$17,13,FALSE)</f>
        <v>1.5847</v>
      </c>
      <c r="K324" s="74">
        <f>VLOOKUP(B324,LU!$B$1:$N$51,5,FALSE)</f>
        <v>0.01</v>
      </c>
      <c r="L324" s="74">
        <f>VLOOKUP(A324,Soil!$B$2:$P$17,15,FALSE)</f>
        <v>0.48887216</v>
      </c>
      <c r="M324" s="74">
        <f>SoilVeg!G324</f>
        <v>100</v>
      </c>
      <c r="N324" s="74">
        <f>SoilVeg!H324</f>
        <v>1</v>
      </c>
      <c r="O324" s="74">
        <f>VLOOKUP(A324,Soil!$B$2:$S$14,18,FALSE)</f>
        <v>1</v>
      </c>
    </row>
    <row r="325" spans="1:15">
      <c r="A325" s="84" t="str">
        <f>SoilVeg!B325</f>
        <v>NO</v>
      </c>
      <c r="B325" s="84" t="str">
        <f>SoilVeg!D325</f>
        <v>MOK</v>
      </c>
      <c r="C325" s="84" t="str">
        <f>SoilVeg!A325</f>
        <v>NOMOK</v>
      </c>
      <c r="D325" s="74">
        <f>IF(VLOOKUP(SoilVeg!C325,LU!$A$2:$O$27,15,FALSE)=0,VLOOKUP(A325,Soil!$B$2:$R$14,8,FALSE),0.000000000001)</f>
        <v>0</v>
      </c>
      <c r="E325" s="74">
        <f>IF(VLOOKUP(SoilVeg!C325,LU!$A$2:$O$27,15,FALSE)=0,VLOOKUP(A325,Soil!$B$2:$R$14,10,FALSE),0.000000000001)</f>
        <v>0</v>
      </c>
      <c r="F325" s="74">
        <f>VLOOKUP(A325,Soil!$B$2:$P$17,14,FALSE)</f>
        <v>0.01</v>
      </c>
      <c r="G325" s="74">
        <f>VLOOKUP(B325,LU!$B$1:$N$51,6,FALSE)</f>
        <v>1.35454545455</v>
      </c>
      <c r="H325" s="74">
        <f>VLOOKUP(B325,LU!$B$1:$N$51,7,FALSE)</f>
        <v>0.62272727272999995</v>
      </c>
      <c r="I325" s="74">
        <f>VLOOKUP(B325,LU!$B$1:$N$51,8,FALSE)</f>
        <v>10</v>
      </c>
      <c r="J325" s="74">
        <f>VLOOKUP(A325,Soil!$B$2:$P$17,13,FALSE)</f>
        <v>1.5847</v>
      </c>
      <c r="K325" s="74">
        <f>VLOOKUP(B325,LU!$B$1:$N$51,5,FALSE)</f>
        <v>0.4</v>
      </c>
      <c r="L325" s="74">
        <f>VLOOKUP(A325,Soil!$B$2:$P$17,15,FALSE)</f>
        <v>0.48887216</v>
      </c>
      <c r="M325" s="74">
        <f>SoilVeg!G325</f>
        <v>100</v>
      </c>
      <c r="N325" s="74">
        <f>SoilVeg!H325</f>
        <v>3</v>
      </c>
      <c r="O325" s="74">
        <f>VLOOKUP(A325,Soil!$B$2:$S$14,18,FALSE)</f>
        <v>1</v>
      </c>
    </row>
    <row r="326" spans="1:15">
      <c r="A326" s="84" t="str">
        <f>SoilVeg!B326</f>
        <v>NO</v>
      </c>
      <c r="B326" s="84" t="str">
        <f>SoilVeg!D326</f>
        <v>RET</v>
      </c>
      <c r="C326" s="84" t="str">
        <f>SoilVeg!A326</f>
        <v>NORET</v>
      </c>
      <c r="D326" s="74">
        <f>IF(VLOOKUP(SoilVeg!C326,LU!$A$2:$O$27,15,FALSE)=0,VLOOKUP(A326,Soil!$B$2:$R$14,8,FALSE),0.000000000001)</f>
        <v>0</v>
      </c>
      <c r="E326" s="74">
        <f>IF(VLOOKUP(SoilVeg!C326,LU!$A$2:$O$27,15,FALSE)=0,VLOOKUP(A326,Soil!$B$2:$R$14,10,FALSE),0.000000000001)</f>
        <v>0</v>
      </c>
      <c r="F326" s="74">
        <f>VLOOKUP(A326,Soil!$B$2:$P$17,14,FALSE)</f>
        <v>0.01</v>
      </c>
      <c r="G326" s="74">
        <f>VLOOKUP(B326,LU!$B$1:$N$51,6,FALSE)</f>
        <v>1.1000000000000001</v>
      </c>
      <c r="H326" s="74">
        <f>VLOOKUP(B326,LU!$B$1:$N$51,7,FALSE)</f>
        <v>0.4</v>
      </c>
      <c r="I326" s="74">
        <f>VLOOKUP(B326,LU!$B$1:$N$51,8,FALSE)</f>
        <v>150</v>
      </c>
      <c r="J326" s="74">
        <f>VLOOKUP(A326,Soil!$B$2:$P$17,13,FALSE)</f>
        <v>1.5847</v>
      </c>
      <c r="K326" s="74">
        <f>VLOOKUP(B326,LU!$B$1:$N$51,5,FALSE)</f>
        <v>0.27500000000000002</v>
      </c>
      <c r="L326" s="74">
        <f>VLOOKUP(A326,Soil!$B$2:$P$17,15,FALSE)</f>
        <v>0.48887216</v>
      </c>
      <c r="M326" s="74">
        <f>SoilVeg!G326</f>
        <v>100</v>
      </c>
      <c r="N326" s="74">
        <f>SoilVeg!H326</f>
        <v>3</v>
      </c>
      <c r="O326" s="74">
        <f>VLOOKUP(A326,Soil!$B$2:$S$14,18,FALSE)</f>
        <v>1</v>
      </c>
    </row>
    <row r="327" spans="1:15">
      <c r="A327" s="84"/>
      <c r="B327" s="84"/>
      <c r="C327" s="8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</row>
    <row r="328" spans="1:15">
      <c r="A328" s="84"/>
      <c r="B328" s="84"/>
      <c r="C328" s="8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</row>
    <row r="329" spans="1:15">
      <c r="A329" s="84"/>
      <c r="B329" s="84"/>
      <c r="C329" s="8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</row>
    <row r="330" spans="1:15">
      <c r="A330" s="84"/>
      <c r="B330" s="84"/>
      <c r="C330" s="8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</row>
    <row r="331" spans="1:15">
      <c r="A331" s="84"/>
      <c r="B331" s="84"/>
      <c r="C331" s="8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</row>
    <row r="332" spans="1:15">
      <c r="A332" s="84"/>
      <c r="B332" s="84"/>
      <c r="C332" s="8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</row>
    <row r="333" spans="1:15">
      <c r="A333" s="84"/>
      <c r="B333" s="84"/>
      <c r="C333" s="8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</row>
    <row r="334" spans="1:15">
      <c r="A334" s="84"/>
      <c r="B334" s="84"/>
      <c r="C334" s="8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</row>
    <row r="335" spans="1:15">
      <c r="A335" s="84"/>
      <c r="B335" s="84"/>
      <c r="C335" s="8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</row>
    <row r="336" spans="1:15">
      <c r="A336" s="84"/>
      <c r="B336" s="84"/>
      <c r="C336" s="8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</row>
    <row r="337" spans="1:14">
      <c r="A337" s="84"/>
      <c r="B337" s="84"/>
      <c r="C337" s="8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</row>
    <row r="338" spans="1:14">
      <c r="A338" s="84"/>
      <c r="B338" s="84"/>
      <c r="C338" s="8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</row>
    <row r="339" spans="1:14">
      <c r="A339" s="84"/>
      <c r="B339" s="84"/>
      <c r="C339" s="8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</row>
    <row r="340" spans="1:14">
      <c r="A340" s="84"/>
      <c r="B340" s="84"/>
      <c r="C340" s="8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</row>
    <row r="341" spans="1:14">
      <c r="A341" s="84"/>
      <c r="B341" s="84"/>
      <c r="C341" s="8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</row>
    <row r="342" spans="1:14">
      <c r="A342" s="84"/>
      <c r="B342" s="84"/>
      <c r="C342" s="8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</row>
    <row r="343" spans="1:14">
      <c r="A343" s="84"/>
      <c r="B343" s="84"/>
      <c r="C343" s="8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</row>
    <row r="344" spans="1:14">
      <c r="A344" s="84"/>
      <c r="B344" s="84"/>
      <c r="C344" s="8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</row>
    <row r="345" spans="1:14">
      <c r="A345" s="84"/>
      <c r="B345" s="84"/>
      <c r="C345" s="8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</row>
    <row r="346" spans="1:14">
      <c r="A346" s="84"/>
      <c r="B346" s="84"/>
      <c r="C346" s="8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</row>
    <row r="347" spans="1:14">
      <c r="A347" s="84"/>
      <c r="B347" s="84"/>
      <c r="C347" s="8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</row>
    <row r="348" spans="1:14">
      <c r="A348" s="84"/>
      <c r="B348" s="84"/>
      <c r="C348" s="8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</row>
    <row r="349" spans="1:14">
      <c r="A349" s="84"/>
      <c r="B349" s="84"/>
      <c r="C349" s="8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</row>
    <row r="350" spans="1:14">
      <c r="A350" s="84"/>
      <c r="B350" s="84"/>
      <c r="C350" s="8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</row>
    <row r="351" spans="1:14">
      <c r="A351" s="84"/>
      <c r="B351" s="84"/>
      <c r="C351" s="8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</row>
    <row r="352" spans="1:14">
      <c r="A352" s="84"/>
      <c r="B352" s="84"/>
      <c r="C352" s="8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</row>
    <row r="353" spans="1:14">
      <c r="A353" s="84"/>
      <c r="B353" s="84"/>
      <c r="C353" s="8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</row>
    <row r="354" spans="1:14">
      <c r="A354" s="84"/>
      <c r="B354" s="84"/>
      <c r="C354" s="8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</row>
    <row r="355" spans="1:14">
      <c r="A355" s="84"/>
      <c r="B355" s="84"/>
      <c r="C355" s="8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</row>
    <row r="356" spans="1:14">
      <c r="A356" s="84"/>
      <c r="B356" s="84"/>
      <c r="C356" s="8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</row>
    <row r="357" spans="1:14">
      <c r="A357" s="84"/>
      <c r="B357" s="84"/>
      <c r="C357" s="8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</row>
    <row r="358" spans="1:14">
      <c r="A358" s="84"/>
      <c r="B358" s="84"/>
      <c r="C358" s="8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</row>
    <row r="359" spans="1:14">
      <c r="A359" s="84"/>
      <c r="B359" s="84"/>
      <c r="C359" s="8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</row>
    <row r="360" spans="1:14">
      <c r="A360" s="84"/>
      <c r="B360" s="84"/>
      <c r="C360" s="8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</row>
    <row r="361" spans="1:14">
      <c r="A361" s="84"/>
      <c r="B361" s="84"/>
      <c r="C361" s="8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</row>
    <row r="362" spans="1:14">
      <c r="A362" s="84"/>
      <c r="B362" s="84"/>
      <c r="C362" s="8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</row>
    <row r="363" spans="1:14">
      <c r="A363" s="84"/>
      <c r="B363" s="84"/>
      <c r="C363" s="8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</row>
    <row r="364" spans="1:14">
      <c r="A364" s="84"/>
      <c r="B364" s="84"/>
      <c r="C364" s="8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</row>
    <row r="365" spans="1:14">
      <c r="A365" s="84"/>
      <c r="B365" s="84"/>
      <c r="C365" s="8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</row>
    <row r="366" spans="1:14">
      <c r="A366" s="84"/>
      <c r="B366" s="84"/>
      <c r="C366" s="8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</row>
    <row r="367" spans="1:14">
      <c r="A367" s="84"/>
      <c r="B367" s="84"/>
      <c r="C367" s="8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</row>
    <row r="368" spans="1:14">
      <c r="A368" s="84"/>
      <c r="B368" s="84"/>
      <c r="C368" s="8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</row>
    <row r="369" spans="1:14">
      <c r="A369" s="84"/>
      <c r="B369" s="84"/>
      <c r="C369" s="8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</row>
    <row r="370" spans="1:14">
      <c r="A370" s="84"/>
      <c r="B370" s="84"/>
      <c r="C370" s="8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</row>
    <row r="371" spans="1:14">
      <c r="A371" s="84"/>
      <c r="B371" s="84"/>
      <c r="C371" s="8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</row>
    <row r="372" spans="1:14">
      <c r="A372" s="84"/>
      <c r="B372" s="84"/>
      <c r="C372" s="8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</row>
    <row r="373" spans="1:14">
      <c r="A373" s="84"/>
      <c r="B373" s="84"/>
      <c r="C373" s="8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</row>
    <row r="374" spans="1:14">
      <c r="A374" s="84"/>
      <c r="B374" s="84"/>
      <c r="C374" s="8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</row>
    <row r="375" spans="1:14">
      <c r="A375" s="84"/>
      <c r="B375" s="84"/>
      <c r="C375" s="8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</row>
    <row r="376" spans="1:14">
      <c r="A376" s="84"/>
      <c r="B376" s="84"/>
      <c r="C376" s="8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</row>
    <row r="377" spans="1:14">
      <c r="A377" s="84"/>
      <c r="B377" s="84"/>
      <c r="C377" s="8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</row>
    <row r="378" spans="1:14">
      <c r="A378" s="84"/>
      <c r="B378" s="84"/>
      <c r="C378" s="8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</row>
    <row r="379" spans="1:14">
      <c r="A379" s="84"/>
      <c r="B379" s="84"/>
      <c r="C379" s="8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</row>
    <row r="380" spans="1:14">
      <c r="A380" s="84"/>
      <c r="B380" s="84"/>
      <c r="C380" s="8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</row>
    <row r="381" spans="1:14">
      <c r="A381" s="84"/>
      <c r="B381" s="84"/>
      <c r="C381" s="8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</row>
    <row r="382" spans="1:14">
      <c r="A382" s="84"/>
      <c r="B382" s="84"/>
      <c r="C382" s="8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</row>
    <row r="383" spans="1:14">
      <c r="A383" s="84"/>
      <c r="B383" s="84"/>
      <c r="C383" s="8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</row>
    <row r="384" spans="1:14">
      <c r="A384" s="84"/>
      <c r="B384" s="84"/>
      <c r="C384" s="8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</row>
    <row r="385" spans="1:14">
      <c r="A385" s="84"/>
      <c r="B385" s="84"/>
      <c r="C385" s="8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</row>
    <row r="386" spans="1:14">
      <c r="A386" s="84"/>
      <c r="B386" s="84"/>
      <c r="C386" s="8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</row>
    <row r="387" spans="1:14">
      <c r="A387" s="84"/>
      <c r="B387" s="84"/>
      <c r="C387" s="8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</row>
    <row r="388" spans="1:14">
      <c r="A388" s="84"/>
      <c r="B388" s="84"/>
      <c r="C388" s="8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</row>
    <row r="389" spans="1:14">
      <c r="A389" s="84"/>
      <c r="B389" s="84"/>
      <c r="C389" s="8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</row>
    <row r="390" spans="1:14">
      <c r="A390" s="84"/>
      <c r="B390" s="84"/>
      <c r="C390" s="8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</row>
    <row r="391" spans="1:14">
      <c r="A391" s="84"/>
      <c r="B391" s="84"/>
      <c r="C391" s="8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</row>
    <row r="392" spans="1:14">
      <c r="A392" s="84"/>
      <c r="B392" s="84"/>
      <c r="C392" s="8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</row>
    <row r="393" spans="1:14">
      <c r="A393" s="84"/>
      <c r="B393" s="84"/>
      <c r="C393" s="8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</row>
    <row r="394" spans="1:14">
      <c r="A394" s="84"/>
      <c r="B394" s="84"/>
      <c r="C394" s="8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</row>
    <row r="395" spans="1:14">
      <c r="A395" s="84"/>
      <c r="B395" s="84"/>
      <c r="C395" s="8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</row>
    <row r="396" spans="1:14">
      <c r="A396" s="84"/>
      <c r="B396" s="84"/>
      <c r="C396" s="8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</row>
    <row r="397" spans="1:14">
      <c r="A397" s="84"/>
      <c r="B397" s="84"/>
      <c r="C397" s="8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</row>
    <row r="398" spans="1:14">
      <c r="A398" s="84"/>
      <c r="B398" s="84"/>
      <c r="C398" s="8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</row>
    <row r="399" spans="1:14">
      <c r="A399" s="84"/>
      <c r="B399" s="84"/>
      <c r="C399" s="8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</row>
    <row r="400" spans="1:14">
      <c r="A400" s="84"/>
      <c r="B400" s="84"/>
      <c r="C400" s="8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</row>
    <row r="401" spans="1:14">
      <c r="A401" s="84"/>
      <c r="B401" s="84"/>
      <c r="C401" s="8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</row>
    <row r="402" spans="1:14">
      <c r="A402" s="84"/>
      <c r="B402" s="84"/>
      <c r="C402" s="8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</row>
    <row r="403" spans="1:14">
      <c r="A403" s="84"/>
      <c r="B403" s="84"/>
      <c r="C403" s="8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</row>
    <row r="404" spans="1:14">
      <c r="A404" s="84"/>
      <c r="B404" s="84"/>
      <c r="C404" s="8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</row>
    <row r="405" spans="1:14">
      <c r="A405" s="84"/>
      <c r="B405" s="84"/>
      <c r="C405" s="8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</row>
    <row r="406" spans="1:14">
      <c r="A406" s="84"/>
      <c r="B406" s="84"/>
      <c r="C406" s="8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</row>
    <row r="407" spans="1:14">
      <c r="A407" s="84"/>
      <c r="B407" s="84"/>
      <c r="C407" s="8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</row>
    <row r="408" spans="1:14">
      <c r="A408" s="84"/>
      <c r="B408" s="84"/>
      <c r="C408" s="8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</row>
    <row r="409" spans="1:14">
      <c r="A409" s="84"/>
      <c r="B409" s="84"/>
      <c r="C409" s="8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</row>
    <row r="410" spans="1:14">
      <c r="A410" s="84"/>
      <c r="B410" s="84"/>
      <c r="C410" s="8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</row>
    <row r="411" spans="1:14">
      <c r="A411" s="84"/>
      <c r="B411" s="84"/>
      <c r="C411" s="8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</row>
    <row r="412" spans="1:14">
      <c r="A412" s="84"/>
      <c r="B412" s="84"/>
      <c r="C412" s="8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</row>
    <row r="413" spans="1:14">
      <c r="A413" s="84"/>
      <c r="B413" s="84"/>
      <c r="C413" s="8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</row>
    <row r="414" spans="1:14">
      <c r="A414" s="84"/>
      <c r="B414" s="84"/>
      <c r="C414" s="8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</row>
    <row r="415" spans="1:14">
      <c r="A415" s="84"/>
      <c r="B415" s="84"/>
      <c r="C415" s="8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</row>
    <row r="416" spans="1:14">
      <c r="A416" s="84"/>
      <c r="B416" s="84"/>
      <c r="C416" s="8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</row>
    <row r="417" spans="1:14">
      <c r="A417" s="84"/>
      <c r="B417" s="84"/>
      <c r="C417" s="8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</row>
    <row r="418" spans="1:14">
      <c r="A418" s="84"/>
      <c r="B418" s="84"/>
      <c r="C418" s="8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</row>
    <row r="419" spans="1:14">
      <c r="A419" s="84"/>
      <c r="B419" s="84"/>
      <c r="C419" s="8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</row>
    <row r="420" spans="1:14">
      <c r="A420" s="84"/>
      <c r="B420" s="84"/>
      <c r="C420" s="8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</row>
    <row r="421" spans="1:14">
      <c r="A421" s="84"/>
      <c r="B421" s="84"/>
      <c r="C421" s="8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</row>
    <row r="422" spans="1:14">
      <c r="A422" s="84"/>
      <c r="B422" s="84"/>
      <c r="C422" s="8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</row>
    <row r="423" spans="1:14">
      <c r="A423" s="84"/>
      <c r="B423" s="84"/>
      <c r="C423" s="8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</row>
    <row r="424" spans="1:14">
      <c r="A424" s="84"/>
      <c r="B424" s="84"/>
      <c r="C424" s="8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</row>
    <row r="425" spans="1:14">
      <c r="A425" s="84"/>
      <c r="B425" s="84"/>
      <c r="C425" s="8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</row>
    <row r="426" spans="1:14">
      <c r="A426" s="84"/>
      <c r="B426" s="84"/>
      <c r="C426" s="8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</row>
    <row r="427" spans="1:14">
      <c r="A427" s="84"/>
      <c r="B427" s="84"/>
      <c r="C427" s="8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</row>
    <row r="428" spans="1:14">
      <c r="A428" s="84"/>
      <c r="B428" s="84"/>
      <c r="C428" s="8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</row>
    <row r="429" spans="1:14">
      <c r="A429" s="84"/>
      <c r="B429" s="84"/>
      <c r="C429" s="8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</row>
    <row r="430" spans="1:14">
      <c r="A430" s="84"/>
      <c r="B430" s="84"/>
      <c r="C430" s="8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</row>
    <row r="431" spans="1:14">
      <c r="A431" s="84"/>
      <c r="B431" s="84"/>
      <c r="C431" s="8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</row>
    <row r="432" spans="1:14">
      <c r="A432" s="84"/>
      <c r="B432" s="84"/>
      <c r="C432" s="8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</row>
    <row r="433" spans="1:14">
      <c r="A433" s="84"/>
      <c r="B433" s="84"/>
      <c r="C433" s="8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</row>
    <row r="434" spans="1:14">
      <c r="A434" s="84"/>
      <c r="B434" s="84"/>
      <c r="C434" s="8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</row>
    <row r="435" spans="1:14">
      <c r="A435" s="84"/>
      <c r="B435" s="84"/>
      <c r="C435" s="8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</row>
    <row r="436" spans="1:14">
      <c r="A436" s="84"/>
      <c r="B436" s="84"/>
      <c r="C436" s="8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</row>
    <row r="437" spans="1:14">
      <c r="A437" s="84"/>
      <c r="B437" s="84"/>
      <c r="C437" s="8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</row>
    <row r="438" spans="1:14">
      <c r="A438" s="84"/>
      <c r="B438" s="84"/>
      <c r="C438" s="8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</row>
    <row r="439" spans="1:14">
      <c r="A439" s="84"/>
      <c r="B439" s="84"/>
      <c r="C439" s="8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</row>
    <row r="440" spans="1:14">
      <c r="A440" s="84"/>
      <c r="B440" s="84"/>
      <c r="C440" s="8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</row>
    <row r="441" spans="1:14">
      <c r="A441" s="84"/>
      <c r="B441" s="84"/>
      <c r="C441" s="8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</row>
    <row r="442" spans="1:14">
      <c r="A442" s="84"/>
      <c r="B442" s="84"/>
      <c r="C442" s="8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</row>
    <row r="443" spans="1:14">
      <c r="A443" s="84"/>
      <c r="B443" s="84"/>
      <c r="C443" s="8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</row>
    <row r="444" spans="1:14">
      <c r="A444" s="84"/>
      <c r="B444" s="84"/>
      <c r="C444" s="8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</row>
    <row r="445" spans="1:14">
      <c r="A445" s="84"/>
      <c r="B445" s="84"/>
      <c r="C445" s="8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</row>
    <row r="446" spans="1:14">
      <c r="A446" s="84"/>
      <c r="B446" s="84"/>
      <c r="C446" s="8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</row>
    <row r="447" spans="1:14">
      <c r="A447" s="84"/>
      <c r="B447" s="84"/>
      <c r="C447" s="8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</row>
    <row r="448" spans="1:14">
      <c r="A448" s="84"/>
      <c r="B448" s="84"/>
      <c r="C448" s="8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</row>
    <row r="449" spans="1:14">
      <c r="A449" s="84"/>
      <c r="B449" s="84"/>
      <c r="C449" s="8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</row>
    <row r="450" spans="1:14">
      <c r="A450" s="84"/>
      <c r="B450" s="84"/>
      <c r="C450" s="8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</row>
    <row r="451" spans="1:14">
      <c r="A451" s="84"/>
      <c r="B451" s="84"/>
      <c r="C451" s="8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</row>
    <row r="452" spans="1:14">
      <c r="A452" s="84"/>
      <c r="B452" s="84"/>
      <c r="C452" s="8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</row>
    <row r="453" spans="1:14">
      <c r="A453" s="84"/>
      <c r="B453" s="84"/>
      <c r="C453" s="8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</row>
    <row r="454" spans="1:14">
      <c r="A454" s="84"/>
      <c r="B454" s="84"/>
      <c r="C454" s="8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</row>
    <row r="455" spans="1:14">
      <c r="A455" s="84"/>
      <c r="B455" s="84"/>
      <c r="C455" s="8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</row>
    <row r="456" spans="1:14">
      <c r="A456" s="84"/>
      <c r="B456" s="84"/>
      <c r="C456" s="8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</row>
    <row r="457" spans="1:14">
      <c r="A457" s="84"/>
      <c r="B457" s="84"/>
      <c r="C457" s="8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</row>
    <row r="458" spans="1:14">
      <c r="A458" s="84"/>
      <c r="B458" s="84"/>
      <c r="C458" s="8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</row>
    <row r="459" spans="1:14">
      <c r="A459" s="84"/>
      <c r="B459" s="84"/>
      <c r="C459" s="8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</row>
    <row r="460" spans="1:14">
      <c r="A460" s="84"/>
      <c r="B460" s="84"/>
      <c r="C460" s="8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</row>
    <row r="461" spans="1:14">
      <c r="A461" s="84"/>
      <c r="B461" s="84"/>
      <c r="C461" s="8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</row>
    <row r="462" spans="1:14">
      <c r="A462" s="84"/>
      <c r="B462" s="84"/>
      <c r="C462" s="8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</row>
    <row r="463" spans="1:14">
      <c r="A463" s="84"/>
      <c r="B463" s="84"/>
      <c r="C463" s="8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</row>
    <row r="464" spans="1:14">
      <c r="A464" s="84"/>
      <c r="B464" s="84"/>
      <c r="C464" s="8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</row>
    <row r="465" spans="1:14">
      <c r="A465" s="84"/>
      <c r="B465" s="84"/>
      <c r="C465" s="8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</row>
    <row r="466" spans="1:14">
      <c r="A466" s="84"/>
      <c r="B466" s="84"/>
      <c r="C466" s="8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</row>
    <row r="467" spans="1:14">
      <c r="A467" s="84"/>
      <c r="B467" s="84"/>
      <c r="C467" s="8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</row>
    <row r="468" spans="1:14">
      <c r="A468" s="84"/>
      <c r="B468" s="84"/>
      <c r="C468" s="8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</row>
    <row r="469" spans="1:14">
      <c r="A469" s="84"/>
      <c r="B469" s="84"/>
      <c r="C469" s="8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</row>
    <row r="470" spans="1:14">
      <c r="A470" s="84"/>
      <c r="B470" s="84"/>
      <c r="C470" s="8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</row>
    <row r="471" spans="1:14">
      <c r="A471" s="84"/>
      <c r="B471" s="84"/>
      <c r="C471" s="8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</row>
    <row r="472" spans="1:14">
      <c r="A472" s="84"/>
      <c r="B472" s="84"/>
      <c r="C472" s="8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</row>
    <row r="473" spans="1:14">
      <c r="A473" s="84"/>
      <c r="B473" s="84"/>
      <c r="C473" s="8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</row>
    <row r="474" spans="1:14">
      <c r="A474" s="84"/>
      <c r="B474" s="84"/>
      <c r="C474" s="8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</row>
    <row r="475" spans="1:14">
      <c r="A475" s="84"/>
      <c r="B475" s="84"/>
      <c r="C475" s="8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</row>
    <row r="476" spans="1:14">
      <c r="A476" s="84"/>
      <c r="B476" s="84"/>
      <c r="C476" s="8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</row>
    <row r="477" spans="1:14">
      <c r="A477" s="84"/>
      <c r="B477" s="84"/>
      <c r="C477" s="8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</row>
    <row r="478" spans="1:14">
      <c r="A478" s="84"/>
      <c r="B478" s="84"/>
      <c r="C478" s="8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</row>
    <row r="479" spans="1:14">
      <c r="A479" s="84"/>
      <c r="B479" s="84"/>
      <c r="C479" s="8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</row>
    <row r="480" spans="1:14">
      <c r="A480" s="84"/>
      <c r="B480" s="84"/>
      <c r="C480" s="8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</row>
    <row r="481" spans="1:14">
      <c r="A481" s="84"/>
      <c r="B481" s="84"/>
      <c r="C481" s="8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</row>
    <row r="482" spans="1:14">
      <c r="A482" s="84"/>
      <c r="B482" s="84"/>
      <c r="C482" s="8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</row>
    <row r="483" spans="1:14">
      <c r="A483" s="84"/>
      <c r="B483" s="84"/>
      <c r="C483" s="8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</row>
    <row r="484" spans="1:14">
      <c r="A484" s="84"/>
      <c r="B484" s="84"/>
      <c r="C484" s="8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</row>
    <row r="485" spans="1:14">
      <c r="A485" s="84"/>
      <c r="B485" s="84"/>
      <c r="C485" s="8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</row>
    <row r="486" spans="1:14">
      <c r="A486" s="84"/>
      <c r="B486" s="84"/>
      <c r="C486" s="8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</row>
    <row r="487" spans="1:14">
      <c r="A487" s="84"/>
      <c r="B487" s="84"/>
      <c r="C487" s="8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</row>
    <row r="488" spans="1:14">
      <c r="A488" s="84"/>
      <c r="B488" s="84"/>
      <c r="C488" s="8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</row>
    <row r="489" spans="1:14">
      <c r="A489" s="84"/>
      <c r="B489" s="84"/>
      <c r="C489" s="8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</row>
    <row r="490" spans="1:14">
      <c r="A490" s="84"/>
      <c r="B490" s="84"/>
      <c r="C490" s="8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</row>
    <row r="491" spans="1:14">
      <c r="A491" s="84"/>
      <c r="B491" s="84"/>
      <c r="C491" s="8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</row>
    <row r="492" spans="1:14">
      <c r="A492" s="84"/>
      <c r="B492" s="84"/>
      <c r="C492" s="8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</row>
    <row r="493" spans="1:14">
      <c r="A493" s="84"/>
      <c r="B493" s="84"/>
      <c r="C493" s="8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</row>
    <row r="494" spans="1:14">
      <c r="A494" s="84"/>
      <c r="B494" s="84"/>
      <c r="C494" s="8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</row>
    <row r="495" spans="1:14">
      <c r="A495" s="84"/>
      <c r="B495" s="84"/>
      <c r="C495" s="8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</row>
    <row r="496" spans="1:14">
      <c r="A496" s="84"/>
      <c r="B496" s="84"/>
      <c r="C496" s="8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</row>
    <row r="497" spans="1:14">
      <c r="A497" s="84"/>
      <c r="B497" s="84"/>
      <c r="C497" s="8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</row>
    <row r="498" spans="1:14">
      <c r="A498" s="84"/>
      <c r="B498" s="84"/>
      <c r="C498" s="8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</row>
    <row r="499" spans="1:14">
      <c r="A499" s="84"/>
      <c r="B499" s="84"/>
      <c r="C499" s="8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</row>
    <row r="500" spans="1:14">
      <c r="A500" s="84"/>
      <c r="B500" s="84"/>
      <c r="C500" s="8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</row>
    <row r="501" spans="1:14">
      <c r="A501" s="84"/>
      <c r="B501" s="84"/>
      <c r="C501" s="8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</row>
    <row r="502" spans="1:14">
      <c r="A502" s="84"/>
      <c r="B502" s="84"/>
      <c r="C502" s="8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</row>
    <row r="503" spans="1:14">
      <c r="A503" s="84"/>
      <c r="B503" s="84"/>
      <c r="C503" s="8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</row>
    <row r="504" spans="1:14">
      <c r="A504" s="84"/>
      <c r="B504" s="84"/>
      <c r="C504" s="8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04"/>
  <sheetViews>
    <sheetView workbookViewId="0">
      <selection activeCell="O2" sqref="O2:O326"/>
    </sheetView>
  </sheetViews>
  <sheetFormatPr defaultColWidth="9.140625" defaultRowHeight="15"/>
  <cols>
    <col min="1" max="3" width="9.140625" style="1"/>
    <col min="4" max="5" width="12" bestFit="1" customWidth="1"/>
    <col min="6" max="6" width="8.85546875"/>
    <col min="7" max="8" width="18.5703125" bestFit="1" customWidth="1"/>
    <col min="9" max="9" width="8.85546875"/>
    <col min="10" max="10" width="11" bestFit="1" customWidth="1"/>
    <col min="11" max="14" width="8.85546875" customWidth="1"/>
    <col min="15" max="15" width="12" style="1" bestFit="1" customWidth="1"/>
    <col min="16" max="16384" width="9.140625" style="1"/>
  </cols>
  <sheetData>
    <row r="1" spans="1:15">
      <c r="A1" s="27" t="str">
        <f>SoilVeg!B1</f>
        <v>SI</v>
      </c>
      <c r="B1" s="27" t="str">
        <f>SoilVeg!D1</f>
        <v>LandUseCode</v>
      </c>
      <c r="C1" s="27" t="str">
        <f>SoilVeg!A1</f>
        <v>soilveg</v>
      </c>
      <c r="D1" s="1" t="str">
        <f>SoilVeg_IC2!D1</f>
        <v>k</v>
      </c>
      <c r="E1" s="1" t="str">
        <f>SoilVeg_IC2!E1</f>
        <v>s</v>
      </c>
      <c r="F1" s="1" t="s">
        <v>8</v>
      </c>
      <c r="G1" s="1" t="str">
        <f>SoilVeg_IC2!G1</f>
        <v>pi</v>
      </c>
      <c r="H1" s="1" t="str">
        <f>SoilVeg_IC2!H1</f>
        <v>ppl</v>
      </c>
      <c r="I1" s="1" t="str">
        <f>SoilVeg_IC2!I1</f>
        <v>ret</v>
      </c>
      <c r="J1" s="1" t="str">
        <f>SoilVeg_IC2!J1</f>
        <v>b</v>
      </c>
      <c r="K1" s="1" t="s">
        <v>4</v>
      </c>
      <c r="L1" s="1" t="str">
        <f>SoilVeg_IC2!L1</f>
        <v>y</v>
      </c>
      <c r="M1" s="1" t="str">
        <f>SoilVeg_IC2!M1</f>
        <v>tau</v>
      </c>
      <c r="N1" s="1" t="str">
        <f>SoilVeg_IC2!N1</f>
        <v>v</v>
      </c>
      <c r="O1" s="1" t="s">
        <v>762</v>
      </c>
    </row>
    <row r="2" spans="1:15">
      <c r="A2" s="27" t="str">
        <f>SoilVeg!B2</f>
        <v>C</v>
      </c>
      <c r="B2" s="27" t="str">
        <f>SoilVeg!D2</f>
        <v>OP</v>
      </c>
      <c r="C2" s="27" t="str">
        <f>SoilVeg!A2</f>
        <v>COP</v>
      </c>
      <c r="D2" s="74">
        <f>IF(VLOOKUP(SoilVeg!C2,LU!$A$2:$O$27,15,FALSE)=0,VLOOKUP(A2,Soil!$B$2:$R$14,8,FALSE),0.000000000001)</f>
        <v>2.7672296296296298E-6</v>
      </c>
      <c r="E2" s="74">
        <f>IF(VLOOKUP(SoilVeg!C2,LU!$A$2:$O$27,15,FALSE)=0,VLOOKUP(A2,Soil!$B$2:$R$14,11,FALSE),0.000000000001)</f>
        <v>5.747828631903234E-5</v>
      </c>
      <c r="F2">
        <f>VLOOKUP(A2,Soil!$B$2:$P$17,14,FALSE)</f>
        <v>0.01</v>
      </c>
      <c r="G2">
        <f>VLOOKUP(B2,LU!$B$1:$N$51,6,FALSE)</f>
        <v>0.16</v>
      </c>
      <c r="H2">
        <f>VLOOKUP(B2,LU!$B$1:$N$51,7,FALSE)</f>
        <v>0.13</v>
      </c>
      <c r="I2">
        <f>VLOOKUP(B2,LU!$B$1:$N$51,8,FALSE)</f>
        <v>5</v>
      </c>
      <c r="J2">
        <v>1.5847</v>
      </c>
      <c r="K2">
        <f>VLOOKUP(B2,LU!$B$1:$N$51,5,FALSE)</f>
        <v>7.4999999999999997E-2</v>
      </c>
      <c r="L2">
        <f>VLOOKUP(B2,LU!$B$1:$N$51,5,FALSE)</f>
        <v>7.4999999999999997E-2</v>
      </c>
      <c r="M2">
        <f>SoilVeg!G2</f>
        <v>13.25</v>
      </c>
      <c r="N2" s="74">
        <f>SoilVeg!H2</f>
        <v>0.30499999999999999</v>
      </c>
      <c r="O2" s="74">
        <f>VLOOKUP(A2,Soil!$B$2:$S$14,18,FALSE)</f>
        <v>2E-3</v>
      </c>
    </row>
    <row r="3" spans="1:15">
      <c r="A3" s="27" t="str">
        <f>SoilVeg!B3</f>
        <v>C</v>
      </c>
      <c r="B3" s="27" t="str">
        <f>SoilVeg!D3</f>
        <v>OPTP</v>
      </c>
      <c r="C3" s="27" t="str">
        <f>SoilVeg!A3</f>
        <v>COPTP</v>
      </c>
      <c r="D3" s="74">
        <f>IF(VLOOKUP(SoilVeg!C3,LU!$A$2:$O$27,15,FALSE)=0,VLOOKUP(A3,Soil!$B$2:$R$14,8,FALSE),0.000000000001)</f>
        <v>2.7672296296296298E-6</v>
      </c>
      <c r="E3" s="74">
        <f>IF(VLOOKUP(SoilVeg!C3,LU!$A$2:$O$27,15,FALSE)=0,VLOOKUP(A3,Soil!$B$2:$R$14,11,FALSE),0.000000000001)</f>
        <v>5.747828631903234E-5</v>
      </c>
      <c r="F3">
        <f>VLOOKUP(A3,Soil!$B$2:$P$17,14,FALSE)</f>
        <v>0.01</v>
      </c>
      <c r="G3">
        <f>VLOOKUP(B3,LU!$B$1:$N$51,6,FALSE)</f>
        <v>1.1000000000000001</v>
      </c>
      <c r="H3">
        <f>VLOOKUP(B3,LU!$B$1:$N$51,7,FALSE)</f>
        <v>0.4</v>
      </c>
      <c r="I3">
        <f>VLOOKUP(B3,LU!$B$1:$N$51,8,FALSE)</f>
        <v>7</v>
      </c>
      <c r="J3">
        <f>VLOOKUP(A3,Soil!$B$2:$P$17,13,FALSE)</f>
        <v>1.6665000000000001</v>
      </c>
      <c r="K3">
        <f>VLOOKUP(B3,LU!$B$1:$N$51,5,FALSE)</f>
        <v>0.27500000000000002</v>
      </c>
      <c r="L3">
        <f>VLOOKUP(A3,Soil!$B$2:$P$17,15,FALSE)</f>
        <v>0.63580000000000003</v>
      </c>
      <c r="M3" s="74">
        <f>SoilVeg!G3</f>
        <v>26.5</v>
      </c>
      <c r="N3" s="74">
        <f>SoilVeg!H3</f>
        <v>0.30499999999999999</v>
      </c>
      <c r="O3" s="74">
        <f>VLOOKUP(A3,Soil!$B$2:$S$14,18,FALSE)</f>
        <v>2E-3</v>
      </c>
    </row>
    <row r="4" spans="1:15">
      <c r="A4" s="27" t="str">
        <f>SoilVeg!B4</f>
        <v>C</v>
      </c>
      <c r="B4" s="27" t="str">
        <f>SoilVeg!D4</f>
        <v>OPSR</v>
      </c>
      <c r="C4" s="27" t="str">
        <f>SoilVeg!A4</f>
        <v>COPSR</v>
      </c>
      <c r="D4" s="74">
        <f>IF(VLOOKUP(SoilVeg!C4,LU!$A$2:$O$27,15,FALSE)=0,VLOOKUP(A4,Soil!$B$2:$R$14,8,FALSE),0.000000000001)</f>
        <v>2.7672296296296298E-6</v>
      </c>
      <c r="E4" s="74">
        <f>IF(VLOOKUP(SoilVeg!C4,LU!$A$2:$O$27,15,FALSE)=0,VLOOKUP(A4,Soil!$B$2:$R$14,11,FALSE),0.000000000001)</f>
        <v>5.747828631903234E-5</v>
      </c>
      <c r="F4">
        <f>VLOOKUP(A4,Soil!$B$2:$P$17,14,FALSE)</f>
        <v>0.01</v>
      </c>
      <c r="G4">
        <f>VLOOKUP(B4,LU!$B$1:$N$51,6,FALSE)</f>
        <v>0.26</v>
      </c>
      <c r="H4">
        <f>VLOOKUP(B4,LU!$B$1:$N$51,7,FALSE)</f>
        <v>0.25</v>
      </c>
      <c r="I4">
        <f>VLOOKUP(B4,LU!$B$1:$N$51,8,FALSE)</f>
        <v>4</v>
      </c>
      <c r="J4">
        <f>VLOOKUP(A4,Soil!$B$2:$P$17,13,FALSE)</f>
        <v>1.6665000000000001</v>
      </c>
      <c r="K4">
        <f>VLOOKUP(B4,LU!$B$1:$N$51,5,FALSE)</f>
        <v>0.06</v>
      </c>
      <c r="L4">
        <f>VLOOKUP(A4,Soil!$B$2:$P$17,15,FALSE)</f>
        <v>0.63580000000000003</v>
      </c>
      <c r="M4" s="74">
        <f>SoilVeg!G4</f>
        <v>10.6</v>
      </c>
      <c r="N4" s="74">
        <f>SoilVeg!H4</f>
        <v>0.30499999999999999</v>
      </c>
      <c r="O4" s="74">
        <f>VLOOKUP(A4,Soil!$B$2:$S$14,18,FALSE)</f>
        <v>2E-3</v>
      </c>
    </row>
    <row r="5" spans="1:15">
      <c r="A5" s="27" t="str">
        <f>SoilVeg!B5</f>
        <v>C</v>
      </c>
      <c r="B5" s="27" t="str">
        <f>SoilVeg!D5</f>
        <v>OPUR</v>
      </c>
      <c r="C5" s="27" t="str">
        <f>SoilVeg!A5</f>
        <v>COPUR</v>
      </c>
      <c r="D5" s="74">
        <f>IF(VLOOKUP(SoilVeg!C5,LU!$A$2:$O$27,15,FALSE)=0,VLOOKUP(A5,Soil!$B$2:$R$14,8,FALSE),0.000000000001)</f>
        <v>2.7672296296296298E-6</v>
      </c>
      <c r="E5" s="74">
        <f>IF(VLOOKUP(SoilVeg!C5,LU!$A$2:$O$27,15,FALSE)=0,VLOOKUP(A5,Soil!$B$2:$R$14,11,FALSE),0.000000000001)</f>
        <v>5.747828631903234E-5</v>
      </c>
      <c r="F5">
        <f>VLOOKUP(A5,Soil!$B$2:$P$17,14,FALSE)</f>
        <v>0.01</v>
      </c>
      <c r="G5">
        <f>VLOOKUP(B5,LU!$B$1:$N$51,6,FALSE)</f>
        <v>0.4</v>
      </c>
      <c r="H5">
        <f>VLOOKUP(B5,LU!$B$1:$N$51,7,FALSE)</f>
        <v>0.3</v>
      </c>
      <c r="I5">
        <f>VLOOKUP(B5,LU!$B$1:$N$51,8,FALSE)</f>
        <v>6</v>
      </c>
      <c r="J5">
        <f>VLOOKUP(A5,Soil!$B$2:$P$17,13,FALSE)</f>
        <v>1.6665000000000001</v>
      </c>
      <c r="K5">
        <f>VLOOKUP(B5,LU!$B$1:$N$51,5,FALSE)</f>
        <v>0.1</v>
      </c>
      <c r="L5">
        <f>VLOOKUP(A5,Soil!$B$2:$P$17,15,FALSE)</f>
        <v>0.63580000000000003</v>
      </c>
      <c r="M5" s="74">
        <f>SoilVeg!G5</f>
        <v>13.25</v>
      </c>
      <c r="N5" s="74">
        <f>SoilVeg!H5</f>
        <v>0.30499999999999999</v>
      </c>
      <c r="O5" s="74">
        <f>VLOOKUP(A5,Soil!$B$2:$S$14,18,FALSE)</f>
        <v>2E-3</v>
      </c>
    </row>
    <row r="6" spans="1:15">
      <c r="A6" s="27" t="str">
        <f>SoilVeg!B6</f>
        <v>C</v>
      </c>
      <c r="B6" s="27" t="str">
        <f>SoilVeg!D6</f>
        <v>OPU</v>
      </c>
      <c r="C6" s="27" t="str">
        <f>SoilVeg!A6</f>
        <v>COPU</v>
      </c>
      <c r="D6" s="74">
        <f>IF(VLOOKUP(SoilVeg!C6,LU!$A$2:$O$27,15,FALSE)=0,VLOOKUP(A6,Soil!$B$2:$R$14,8,FALSE),0.000000000001)</f>
        <v>2.7672296296296298E-6</v>
      </c>
      <c r="E6" s="74">
        <f>IF(VLOOKUP(SoilVeg!C6,LU!$A$2:$O$27,15,FALSE)=0,VLOOKUP(A6,Soil!$B$2:$R$14,11,FALSE),0.000000000001)</f>
        <v>5.747828631903234E-5</v>
      </c>
      <c r="F6">
        <f>VLOOKUP(A6,Soil!$B$2:$P$17,14,FALSE)</f>
        <v>0.01</v>
      </c>
      <c r="G6">
        <f>VLOOKUP(B6,LU!$B$1:$N$51,6,FALSE)</f>
        <v>0</v>
      </c>
      <c r="H6">
        <f>VLOOKUP(B6,LU!$B$1:$N$51,7,FALSE)</f>
        <v>0</v>
      </c>
      <c r="I6">
        <f>VLOOKUP(B6,LU!$B$1:$N$51,8,FALSE)</f>
        <v>3.5</v>
      </c>
      <c r="J6">
        <f>VLOOKUP(A6,Soil!$B$2:$P$17,13,FALSE)</f>
        <v>1.6665000000000001</v>
      </c>
      <c r="K6">
        <f>VLOOKUP(B6,LU!$B$1:$N$51,5,FALSE)</f>
        <v>0.03</v>
      </c>
      <c r="L6">
        <f>VLOOKUP(A6,Soil!$B$2:$P$17,15,FALSE)</f>
        <v>0.63580000000000003</v>
      </c>
      <c r="M6" s="74">
        <f>SoilVeg!G6</f>
        <v>8.8333333333333339</v>
      </c>
      <c r="N6" s="74">
        <f>SoilVeg!H6</f>
        <v>0.30499999999999999</v>
      </c>
      <c r="O6" s="74">
        <f>VLOOKUP(A6,Soil!$B$2:$S$14,18,FALSE)</f>
        <v>2E-3</v>
      </c>
    </row>
    <row r="7" spans="1:15">
      <c r="A7" s="27" t="str">
        <f>SoilVeg!B7</f>
        <v>C</v>
      </c>
      <c r="B7" s="27" t="str">
        <f>SoilVeg!D7</f>
        <v>TP</v>
      </c>
      <c r="C7" s="27" t="str">
        <f>SoilVeg!A7</f>
        <v>CTP</v>
      </c>
      <c r="D7" s="74">
        <f>IF(VLOOKUP(SoilVeg!C7,LU!$A$2:$O$27,15,FALSE)=0,VLOOKUP(A7,Soil!$B$2:$R$14,8,FALSE),0.000000000001)</f>
        <v>2.7672296296296298E-6</v>
      </c>
      <c r="E7" s="74">
        <f>IF(VLOOKUP(SoilVeg!C7,LU!$A$2:$O$27,15,FALSE)=0,VLOOKUP(A7,Soil!$B$2:$R$14,11,FALSE),0.000000000001)</f>
        <v>5.747828631903234E-5</v>
      </c>
      <c r="F7">
        <f>VLOOKUP(A7,Soil!$B$2:$P$17,14,FALSE)</f>
        <v>0.01</v>
      </c>
      <c r="G7">
        <f>VLOOKUP(B7,LU!$B$1:$N$51,6,FALSE)</f>
        <v>1.1000000000000001</v>
      </c>
      <c r="H7">
        <f>VLOOKUP(B7,LU!$B$1:$N$51,7,FALSE)</f>
        <v>0.4</v>
      </c>
      <c r="I7">
        <f>VLOOKUP(B7,LU!$B$1:$N$51,8,FALSE)</f>
        <v>7</v>
      </c>
      <c r="J7">
        <f>VLOOKUP(A7,Soil!$B$2:$P$17,13,FALSE)</f>
        <v>1.6665000000000001</v>
      </c>
      <c r="K7">
        <f>VLOOKUP(B7,LU!$B$1:$N$51,5,FALSE)</f>
        <v>0.27500000000000002</v>
      </c>
      <c r="L7">
        <f>VLOOKUP(A7,Soil!$B$2:$P$17,15,FALSE)</f>
        <v>0.63580000000000003</v>
      </c>
      <c r="M7" s="74">
        <f>SoilVeg!G7</f>
        <v>26.5</v>
      </c>
      <c r="N7" s="74">
        <f>SoilVeg!H7</f>
        <v>0.30499999999999999</v>
      </c>
      <c r="O7" s="74">
        <f>VLOOKUP(A7,Soil!$B$2:$S$14,18,FALSE)</f>
        <v>2E-3</v>
      </c>
    </row>
    <row r="8" spans="1:15">
      <c r="A8" s="27" t="str">
        <f>SoilVeg!B8</f>
        <v>C</v>
      </c>
      <c r="B8" s="27" t="str">
        <f>SoilVeg!D8</f>
        <v>LP</v>
      </c>
      <c r="C8" s="27" t="str">
        <f>SoilVeg!A8</f>
        <v>CLP</v>
      </c>
      <c r="D8" s="74">
        <f>IF(VLOOKUP(SoilVeg!C8,LU!$A$2:$O$27,15,FALSE)=0,VLOOKUP(A8,Soil!$B$2:$R$14,8,FALSE),0.000000000001)</f>
        <v>2.7672296296296298E-6</v>
      </c>
      <c r="E8" s="74">
        <f>IF(VLOOKUP(SoilVeg!C8,LU!$A$2:$O$27,15,FALSE)=0,VLOOKUP(A8,Soil!$B$2:$R$14,11,FALSE),0.000000000001)</f>
        <v>5.747828631903234E-5</v>
      </c>
      <c r="F8">
        <f>VLOOKUP(A8,Soil!$B$2:$P$17,14,FALSE)</f>
        <v>0.01</v>
      </c>
      <c r="G8">
        <f>VLOOKUP(B8,LU!$B$1:$N$51,6,FALSE)</f>
        <v>3</v>
      </c>
      <c r="H8">
        <f>VLOOKUP(B8,LU!$B$1:$N$51,7,FALSE)</f>
        <v>0.62272727272999995</v>
      </c>
      <c r="I8">
        <f>VLOOKUP(B8,LU!$B$1:$N$51,8,FALSE)</f>
        <v>9.4545454545500007</v>
      </c>
      <c r="J8">
        <v>1.5847</v>
      </c>
      <c r="K8">
        <f>VLOOKUP(B8,LU!$B$1:$N$51,5,FALSE)</f>
        <v>0.4</v>
      </c>
      <c r="L8">
        <v>0.48887216</v>
      </c>
      <c r="M8" s="74">
        <f>SoilVeg!G8</f>
        <v>26.5</v>
      </c>
      <c r="N8" s="74">
        <f>SoilVeg!H8</f>
        <v>0.30499999999999999</v>
      </c>
      <c r="O8" s="74">
        <f>VLOOKUP(A8,Soil!$B$2:$S$14,18,FALSE)</f>
        <v>2E-3</v>
      </c>
    </row>
    <row r="9" spans="1:15">
      <c r="A9" s="27" t="str">
        <f>SoilVeg!B9</f>
        <v>C</v>
      </c>
      <c r="B9" s="27" t="str">
        <f>SoilVeg!D9</f>
        <v>LPL</v>
      </c>
      <c r="C9" s="27" t="str">
        <f>SoilVeg!A9</f>
        <v>CLPL</v>
      </c>
      <c r="D9" s="74">
        <f>IF(VLOOKUP(SoilVeg!C9,LU!$A$2:$O$27,15,FALSE)=0,VLOOKUP(A9,Soil!$B$2:$R$14,8,FALSE),0.000000000001)</f>
        <v>2.7672296296296298E-6</v>
      </c>
      <c r="E9" s="74">
        <f>IF(VLOOKUP(SoilVeg!C9,LU!$A$2:$O$27,15,FALSE)=0,VLOOKUP(A9,Soil!$B$2:$R$14,11,FALSE),0.000000000001)</f>
        <v>5.747828631903234E-5</v>
      </c>
      <c r="F9">
        <f>VLOOKUP(A9,Soil!$B$2:$P$17,14,FALSE)</f>
        <v>0.01</v>
      </c>
      <c r="G9">
        <f>VLOOKUP(B9,LU!$B$1:$N$51,6,FALSE)</f>
        <v>4</v>
      </c>
      <c r="H9">
        <f>VLOOKUP(B9,LU!$B$1:$N$51,7,FALSE)</f>
        <v>0.62272727272999995</v>
      </c>
      <c r="I9">
        <f>VLOOKUP(B9,LU!$B$1:$N$51,8,FALSE)</f>
        <v>10.5</v>
      </c>
      <c r="J9">
        <v>1.5847</v>
      </c>
      <c r="K9">
        <f>VLOOKUP(B9,LU!$B$1:$N$51,5,FALSE)</f>
        <v>0.6</v>
      </c>
      <c r="L9">
        <v>0.48887216</v>
      </c>
      <c r="M9" s="74">
        <f>SoilVeg!G9</f>
        <v>26.5</v>
      </c>
      <c r="N9" s="74">
        <f>SoilVeg!H9</f>
        <v>0.30499999999999999</v>
      </c>
      <c r="O9" s="74">
        <f>VLOOKUP(A9,Soil!$B$2:$S$14,18,FALSE)</f>
        <v>2E-3</v>
      </c>
    </row>
    <row r="10" spans="1:15">
      <c r="A10" s="27" t="str">
        <f>SoilVeg!B10</f>
        <v>C</v>
      </c>
      <c r="B10" s="27" t="str">
        <f>SoilVeg!D10</f>
        <v>LPJ</v>
      </c>
      <c r="C10" s="27" t="str">
        <f>SoilVeg!A10</f>
        <v>CLPJ</v>
      </c>
      <c r="D10" s="74">
        <f>IF(VLOOKUP(SoilVeg!C10,LU!$A$2:$O$27,15,FALSE)=0,VLOOKUP(A10,Soil!$B$2:$R$14,8,FALSE),0.000000000001)</f>
        <v>2.7672296296296298E-6</v>
      </c>
      <c r="E10" s="74">
        <f>IF(VLOOKUP(SoilVeg!C10,LU!$A$2:$O$27,15,FALSE)=0,VLOOKUP(A10,Soil!$B$2:$R$14,11,FALSE),0.000000000001)</f>
        <v>5.747828631903234E-5</v>
      </c>
      <c r="F10">
        <f>VLOOKUP(A10,Soil!$B$2:$P$17,14,FALSE)</f>
        <v>0.01</v>
      </c>
      <c r="G10">
        <f>VLOOKUP(B10,LU!$B$1:$N$51,6,FALSE)</f>
        <v>3</v>
      </c>
      <c r="H10">
        <f>VLOOKUP(B10,LU!$B$1:$N$51,7,FALSE)</f>
        <v>0.62272727272999995</v>
      </c>
      <c r="I10">
        <f>VLOOKUP(B10,LU!$B$1:$N$51,8,FALSE)</f>
        <v>6.5</v>
      </c>
      <c r="J10">
        <f>VLOOKUP(A10,Soil!$B$2:$P$17,13,FALSE)</f>
        <v>1.6665000000000001</v>
      </c>
      <c r="K10">
        <f>VLOOKUP(B10,LU!$B$1:$N$51,5,FALSE)</f>
        <v>0.35</v>
      </c>
      <c r="L10">
        <f>VLOOKUP(A10,Soil!$B$2:$P$17,15,FALSE)</f>
        <v>0.63580000000000003</v>
      </c>
      <c r="M10" s="74">
        <f>SoilVeg!G10</f>
        <v>26.5</v>
      </c>
      <c r="N10" s="74">
        <f>SoilVeg!H10</f>
        <v>0.30499999999999999</v>
      </c>
      <c r="O10" s="74">
        <f>VLOOKUP(A10,Soil!$B$2:$S$14,18,FALSE)</f>
        <v>2E-3</v>
      </c>
    </row>
    <row r="11" spans="1:15">
      <c r="A11" s="27" t="str">
        <f>SoilVeg!B11</f>
        <v>C</v>
      </c>
      <c r="B11" s="27" t="str">
        <f>SoilVeg!D11</f>
        <v>LPS</v>
      </c>
      <c r="C11" s="27" t="str">
        <f>SoilVeg!A11</f>
        <v>CLPS</v>
      </c>
      <c r="D11" s="74">
        <f>IF(VLOOKUP(SoilVeg!C11,LU!$A$2:$O$27,15,FALSE)=0,VLOOKUP(A11,Soil!$B$2:$R$14,8,FALSE),0.000000000001)</f>
        <v>2.7672296296296298E-6</v>
      </c>
      <c r="E11" s="74">
        <f>IF(VLOOKUP(SoilVeg!C11,LU!$A$2:$O$27,15,FALSE)=0,VLOOKUP(A11,Soil!$B$2:$R$14,11,FALSE),0.000000000001)</f>
        <v>5.747828631903234E-5</v>
      </c>
      <c r="F11">
        <f>VLOOKUP(A11,Soil!$B$2:$P$17,14,FALSE)</f>
        <v>0.01</v>
      </c>
      <c r="G11">
        <f>VLOOKUP(B11,LU!$B$1:$N$51,6,FALSE)</f>
        <v>4.5</v>
      </c>
      <c r="H11">
        <f>VLOOKUP(B11,LU!$B$1:$N$51,7,FALSE)</f>
        <v>0.8</v>
      </c>
      <c r="I11">
        <f>VLOOKUP(B11,LU!$B$1:$N$51,8,FALSE)</f>
        <v>15</v>
      </c>
      <c r="J11">
        <f>VLOOKUP(A11,Soil!$B$2:$P$17,13,FALSE)</f>
        <v>1.6665000000000001</v>
      </c>
      <c r="K11">
        <f>VLOOKUP(B11,LU!$B$1:$N$51,5,FALSE)</f>
        <v>0.8</v>
      </c>
      <c r="L11">
        <f>VLOOKUP(A11,Soil!$B$2:$P$17,15,FALSE)</f>
        <v>0.63580000000000003</v>
      </c>
      <c r="M11" s="74">
        <f>SoilVeg!G11</f>
        <v>26.5</v>
      </c>
      <c r="N11" s="74">
        <f>SoilVeg!H11</f>
        <v>0.30499999999999999</v>
      </c>
      <c r="O11" s="74">
        <f>VLOOKUP(A11,Soil!$B$2:$S$14,18,FALSE)</f>
        <v>2E-3</v>
      </c>
    </row>
    <row r="12" spans="1:15">
      <c r="A12" s="27" t="str">
        <f>SoilVeg!B12</f>
        <v>C</v>
      </c>
      <c r="B12" s="27" t="str">
        <f>SoilVeg!D12</f>
        <v>LPK</v>
      </c>
      <c r="C12" s="27" t="str">
        <f>SoilVeg!A12</f>
        <v>CLPK</v>
      </c>
      <c r="D12" s="74">
        <f>IF(VLOOKUP(SoilVeg!C12,LU!$A$2:$O$27,15,FALSE)=0,VLOOKUP(A12,Soil!$B$2:$R$14,8,FALSE),0.000000000001)</f>
        <v>2.7672296296296298E-6</v>
      </c>
      <c r="E12" s="74">
        <f>IF(VLOOKUP(SoilVeg!C12,LU!$A$2:$O$27,15,FALSE)=0,VLOOKUP(A12,Soil!$B$2:$R$14,11,FALSE),0.000000000001)</f>
        <v>5.747828631903234E-5</v>
      </c>
      <c r="F12">
        <f>VLOOKUP(A12,Soil!$B$2:$P$17,14,FALSE)</f>
        <v>0.01</v>
      </c>
      <c r="G12">
        <f>VLOOKUP(B12,LU!$B$1:$N$51,6,FALSE)</f>
        <v>3</v>
      </c>
      <c r="H12">
        <f>VLOOKUP(B12,LU!$B$1:$N$51,7,FALSE)</f>
        <v>0.6</v>
      </c>
      <c r="I12">
        <f>VLOOKUP(B12,LU!$B$1:$N$51,8,FALSE)</f>
        <v>15</v>
      </c>
      <c r="J12">
        <f>VLOOKUP(A12,Soil!$B$2:$P$17,13,FALSE)</f>
        <v>1.6665000000000001</v>
      </c>
      <c r="K12">
        <f>VLOOKUP(B12,LU!$B$1:$N$51,5,FALSE)</f>
        <v>0.8</v>
      </c>
      <c r="L12">
        <f>VLOOKUP(A12,Soil!$B$2:$P$17,15,FALSE)</f>
        <v>0.63580000000000003</v>
      </c>
      <c r="M12" s="74">
        <f>SoilVeg!G12</f>
        <v>26.5</v>
      </c>
      <c r="N12" s="74">
        <f>SoilVeg!H12</f>
        <v>0.30499999999999999</v>
      </c>
      <c r="O12" s="74">
        <f>VLOOKUP(A12,Soil!$B$2:$S$14,18,FALSE)</f>
        <v>2E-3</v>
      </c>
    </row>
    <row r="13" spans="1:15">
      <c r="A13" s="27" t="str">
        <f>SoilVeg!B13</f>
        <v>C</v>
      </c>
      <c r="B13" s="27" t="str">
        <f>SoilVeg!D13</f>
        <v>AZP</v>
      </c>
      <c r="C13" s="27" t="str">
        <f>SoilVeg!A13</f>
        <v>CAZP</v>
      </c>
      <c r="D13" s="74">
        <f>IF(VLOOKUP(SoilVeg!C13,LU!$A$2:$O$27,15,FALSE)=0,VLOOKUP(A13,Soil!$B$2:$R$14,8,FALSE),0.000000000001)</f>
        <v>9.9999999999999998E-13</v>
      </c>
      <c r="E13" s="74">
        <f>IF(VLOOKUP(SoilVeg!C13,LU!$A$2:$O$27,15,FALSE)=0,VLOOKUP(A13,Soil!$B$2:$R$14,11,FALSE),0.000000000001)</f>
        <v>9.9999999999999998E-13</v>
      </c>
      <c r="F13">
        <f>VLOOKUP(A13,Soil!$B$2:$P$17,14,FALSE)</f>
        <v>0.01</v>
      </c>
      <c r="G13">
        <f>VLOOKUP(B13,LU!$B$1:$N$51,6,FALSE)</f>
        <v>0</v>
      </c>
      <c r="H13">
        <f>VLOOKUP(B13,LU!$B$1:$N$51,7,FALSE)</f>
        <v>0</v>
      </c>
      <c r="I13">
        <f>VLOOKUP(B13,LU!$B$1:$N$51,8,FALSE)</f>
        <v>2.5</v>
      </c>
      <c r="J13">
        <f>VLOOKUP(A13,Soil!$B$2:$P$17,13,FALSE)</f>
        <v>1.6665000000000001</v>
      </c>
      <c r="K13">
        <f>VLOOKUP(B13,LU!$B$1:$N$51,5,FALSE)</f>
        <v>0.05</v>
      </c>
      <c r="L13">
        <f>VLOOKUP(A13,Soil!$B$2:$P$17,15,FALSE)</f>
        <v>0.63580000000000003</v>
      </c>
      <c r="M13" s="74">
        <f>SoilVeg!G13</f>
        <v>100</v>
      </c>
      <c r="N13" s="74">
        <f>SoilVeg!H13</f>
        <v>1</v>
      </c>
      <c r="O13" s="74">
        <f>VLOOKUP(A13,Soil!$B$2:$S$14,18,FALSE)</f>
        <v>2E-3</v>
      </c>
    </row>
    <row r="14" spans="1:15">
      <c r="A14" s="27" t="str">
        <f>SoilVeg!B14</f>
        <v>C</v>
      </c>
      <c r="B14" s="27" t="str">
        <f>SoilVeg!D14</f>
        <v>AZPN</v>
      </c>
      <c r="C14" s="27" t="str">
        <f>SoilVeg!A14</f>
        <v>CAZPN</v>
      </c>
      <c r="D14" s="74">
        <f>IF(VLOOKUP(SoilVeg!C14,LU!$A$2:$O$27,15,FALSE)=0,VLOOKUP(A14,Soil!$B$2:$R$14,8,FALSE),0.000000000001)</f>
        <v>9.9999999999999998E-13</v>
      </c>
      <c r="E14" s="74">
        <f>IF(VLOOKUP(SoilVeg!C14,LU!$A$2:$O$27,15,FALSE)=0,VLOOKUP(A14,Soil!$B$2:$R$14,11,FALSE),0.000000000001)</f>
        <v>9.9999999999999998E-13</v>
      </c>
      <c r="F14">
        <f>VLOOKUP(A14,Soil!$B$2:$P$17,14,FALSE)</f>
        <v>0.01</v>
      </c>
      <c r="G14">
        <f>VLOOKUP(B14,LU!$B$1:$N$51,6,FALSE)</f>
        <v>0</v>
      </c>
      <c r="H14">
        <f>VLOOKUP(B14,LU!$B$1:$N$51,7,FALSE)</f>
        <v>0</v>
      </c>
      <c r="I14">
        <f>VLOOKUP(B14,LU!$B$1:$N$51,8,FALSE)</f>
        <v>0</v>
      </c>
      <c r="J14">
        <f>VLOOKUP(A14,Soil!$B$2:$P$17,13,FALSE)</f>
        <v>1.6665000000000001</v>
      </c>
      <c r="K14">
        <f>VLOOKUP(B14,LU!$B$1:$N$51,5,FALSE)</f>
        <v>0.01</v>
      </c>
      <c r="L14">
        <f>VLOOKUP(A14,Soil!$B$2:$P$17,15,FALSE)</f>
        <v>0.63580000000000003</v>
      </c>
      <c r="M14" s="74">
        <f>SoilVeg!G14</f>
        <v>100</v>
      </c>
      <c r="N14" s="74">
        <f>SoilVeg!H14</f>
        <v>1</v>
      </c>
      <c r="O14" s="74">
        <f>VLOOKUP(A14,Soil!$B$2:$S$14,18,FALSE)</f>
        <v>2E-3</v>
      </c>
    </row>
    <row r="15" spans="1:15">
      <c r="A15" s="27" t="str">
        <f>SoilVeg!B15</f>
        <v>C</v>
      </c>
      <c r="B15" s="27" t="str">
        <f>SoilVeg!D15</f>
        <v>AZPPL</v>
      </c>
      <c r="C15" s="27" t="str">
        <f>SoilVeg!A15</f>
        <v>CAZPPL</v>
      </c>
      <c r="D15" s="74">
        <f>IF(VLOOKUP(SoilVeg!C15,LU!$A$2:$O$27,15,FALSE)=0,VLOOKUP(A15,Soil!$B$2:$R$14,8,FALSE),0.000000000001)</f>
        <v>2.7672296296296298E-6</v>
      </c>
      <c r="E15" s="74">
        <f>IF(VLOOKUP(SoilVeg!C15,LU!$A$2:$O$27,15,FALSE)=0,VLOOKUP(A15,Soil!$B$2:$R$14,11,FALSE),0.000000000001)</f>
        <v>5.747828631903234E-5</v>
      </c>
      <c r="F15">
        <f>VLOOKUP(A15,Soil!$B$2:$P$17,14,FALSE)</f>
        <v>0.01</v>
      </c>
      <c r="G15">
        <f>VLOOKUP(B15,LU!$B$1:$N$51,6,FALSE)</f>
        <v>0</v>
      </c>
      <c r="H15">
        <f>VLOOKUP(B15,LU!$B$1:$N$51,7,FALSE)</f>
        <v>0</v>
      </c>
      <c r="I15">
        <f>VLOOKUP(B15,LU!$B$1:$N$51,8,FALSE)</f>
        <v>2.5</v>
      </c>
      <c r="J15">
        <v>1.5847</v>
      </c>
      <c r="K15">
        <f>VLOOKUP(B15,LU!$B$1:$N$51,5,FALSE)</f>
        <v>0.02</v>
      </c>
      <c r="L15">
        <v>0.48887216</v>
      </c>
      <c r="M15" s="74">
        <f>SoilVeg!G15</f>
        <v>0.26500000000000001</v>
      </c>
      <c r="N15" s="74">
        <f>SoilVeg!H15</f>
        <v>0.30499999999999999</v>
      </c>
      <c r="O15" s="74">
        <f>VLOOKUP(A15,Soil!$B$2:$S$14,18,FALSE)</f>
        <v>2E-3</v>
      </c>
    </row>
    <row r="16" spans="1:15">
      <c r="A16" s="27" t="str">
        <f>SoilVeg!B16</f>
        <v>C</v>
      </c>
      <c r="B16" s="27" t="str">
        <f>SoilVeg!D16</f>
        <v>AZPP</v>
      </c>
      <c r="C16" s="27" t="str">
        <f>SoilVeg!A16</f>
        <v>CAZPP</v>
      </c>
      <c r="D16" s="74">
        <f>IF(VLOOKUP(SoilVeg!C16,LU!$A$2:$O$27,15,FALSE)=0,VLOOKUP(A16,Soil!$B$2:$R$14,8,FALSE),0.000000000001)</f>
        <v>2.7672296296296298E-6</v>
      </c>
      <c r="E16" s="74">
        <f>IF(VLOOKUP(SoilVeg!C16,LU!$A$2:$O$27,15,FALSE)=0,VLOOKUP(A16,Soil!$B$2:$R$14,11,FALSE),0.000000000001)</f>
        <v>5.747828631903234E-5</v>
      </c>
      <c r="F16">
        <f>VLOOKUP(A16,Soil!$B$2:$P$17,14,FALSE)</f>
        <v>0.01</v>
      </c>
      <c r="G16">
        <f>VLOOKUP(B16,LU!$B$1:$N$51,6,FALSE)</f>
        <v>0</v>
      </c>
      <c r="H16">
        <f>VLOOKUP(B16,LU!$B$1:$N$51,7,FALSE)</f>
        <v>0</v>
      </c>
      <c r="I16">
        <f>VLOOKUP(B16,LU!$B$1:$N$51,8,FALSE)</f>
        <v>7</v>
      </c>
      <c r="J16">
        <v>1.5847</v>
      </c>
      <c r="K16">
        <f>VLOOKUP(B16,LU!$B$1:$N$51,5,FALSE)</f>
        <v>0.1</v>
      </c>
      <c r="L16">
        <v>0.48887216</v>
      </c>
      <c r="M16" s="74">
        <f>SoilVeg!G16</f>
        <v>26.5</v>
      </c>
      <c r="N16" s="74">
        <f>SoilVeg!H16</f>
        <v>0.30499999999999999</v>
      </c>
      <c r="O16" s="74">
        <f>VLOOKUP(A16,Soil!$B$2:$S$14,18,FALSE)</f>
        <v>2E-3</v>
      </c>
    </row>
    <row r="17" spans="1:15">
      <c r="A17" s="27" t="str">
        <f>SoilVeg!B17</f>
        <v>C</v>
      </c>
      <c r="B17" s="27" t="str">
        <f>SoilVeg!D17</f>
        <v>ETK</v>
      </c>
      <c r="C17" s="27" t="str">
        <f>SoilVeg!A17</f>
        <v>CETK</v>
      </c>
      <c r="D17" s="74">
        <f>IF(VLOOKUP(SoilVeg!C17,LU!$A$2:$O$27,15,FALSE)=0,VLOOKUP(A17,Soil!$B$2:$R$14,8,FALSE),0.000000000001)</f>
        <v>2.7672296296296298E-6</v>
      </c>
      <c r="E17" s="74">
        <f>IF(VLOOKUP(SoilVeg!C17,LU!$A$2:$O$27,15,FALSE)=0,VLOOKUP(A17,Soil!$B$2:$R$14,11,FALSE),0.000000000001)</f>
        <v>5.747828631903234E-5</v>
      </c>
      <c r="F17">
        <f>VLOOKUP(A17,Soil!$B$2:$P$17,14,FALSE)</f>
        <v>0.01</v>
      </c>
      <c r="G17">
        <f>VLOOKUP(B17,LU!$B$1:$N$51,6,FALSE)</f>
        <v>1.4</v>
      </c>
      <c r="H17">
        <f>VLOOKUP(B17,LU!$B$1:$N$51,7,FALSE)</f>
        <v>0.65</v>
      </c>
      <c r="I17">
        <f>VLOOKUP(B17,LU!$B$1:$N$51,8,FALSE)</f>
        <v>8</v>
      </c>
      <c r="J17">
        <f>VLOOKUP(A17,Soil!$B$2:$P$17,13,FALSE)</f>
        <v>1.6665000000000001</v>
      </c>
      <c r="K17">
        <f>VLOOKUP(B17,LU!$B$1:$N$51,5,FALSE)</f>
        <v>0.35</v>
      </c>
      <c r="L17">
        <f>VLOOKUP(A17,Soil!$B$2:$P$17,15,FALSE)</f>
        <v>0.63580000000000003</v>
      </c>
      <c r="M17" s="74">
        <f>SoilVeg!G17</f>
        <v>26.5</v>
      </c>
      <c r="N17" s="74">
        <f>SoilVeg!H17</f>
        <v>0.30499999999999999</v>
      </c>
      <c r="O17" s="74">
        <f>VLOOKUP(A17,Soil!$B$2:$S$14,18,FALSE)</f>
        <v>2E-3</v>
      </c>
    </row>
    <row r="18" spans="1:15">
      <c r="A18" s="27" t="str">
        <f>SoilVeg!B18</f>
        <v>C</v>
      </c>
      <c r="B18" s="27" t="str">
        <f>SoilVeg!D18</f>
        <v>ETK1</v>
      </c>
      <c r="C18" s="27" t="str">
        <f>SoilVeg!A18</f>
        <v>CETK1</v>
      </c>
      <c r="D18" s="74">
        <f>IF(VLOOKUP(SoilVeg!C18,LU!$A$2:$O$27,15,FALSE)=0,VLOOKUP(A18,Soil!$B$2:$R$14,8,FALSE),0.000000000001)</f>
        <v>2.7672296296296298E-6</v>
      </c>
      <c r="E18" s="74">
        <f>IF(VLOOKUP(SoilVeg!C18,LU!$A$2:$O$27,15,FALSE)=0,VLOOKUP(A18,Soil!$B$2:$R$14,11,FALSE),0.000000000001)</f>
        <v>5.747828631903234E-5</v>
      </c>
      <c r="F18">
        <f>VLOOKUP(A18,Soil!$B$2:$P$17,14,FALSE)</f>
        <v>0.01</v>
      </c>
      <c r="G18">
        <f>VLOOKUP(B18,LU!$B$1:$N$51,6,FALSE)</f>
        <v>1</v>
      </c>
      <c r="H18">
        <f>VLOOKUP(B18,LU!$B$1:$N$51,7,FALSE)</f>
        <v>0.4</v>
      </c>
      <c r="I18">
        <f>VLOOKUP(B18,LU!$B$1:$N$51,8,FALSE)</f>
        <v>5</v>
      </c>
      <c r="J18">
        <f>VLOOKUP(A18,Soil!$B$2:$P$17,13,FALSE)</f>
        <v>1.6665000000000001</v>
      </c>
      <c r="K18">
        <f>VLOOKUP(B18,LU!$B$1:$N$51,5,FALSE)</f>
        <v>0.15</v>
      </c>
      <c r="L18">
        <f>VLOOKUP(A18,Soil!$B$2:$P$17,15,FALSE)</f>
        <v>0.63580000000000003</v>
      </c>
      <c r="M18" s="74">
        <f>SoilVeg!G18</f>
        <v>26.5</v>
      </c>
      <c r="N18" s="74">
        <f>SoilVeg!H18</f>
        <v>0.30499999999999999</v>
      </c>
      <c r="O18" s="74">
        <f>VLOOKUP(A18,Soil!$B$2:$S$14,18,FALSE)</f>
        <v>2E-3</v>
      </c>
    </row>
    <row r="19" spans="1:15">
      <c r="A19" s="27" t="str">
        <f>SoilVeg!B19</f>
        <v>C</v>
      </c>
      <c r="B19" s="27" t="str">
        <f>SoilVeg!D19</f>
        <v>ETK2</v>
      </c>
      <c r="C19" s="27" t="str">
        <f>SoilVeg!A19</f>
        <v>CETK2</v>
      </c>
      <c r="D19" s="74">
        <f>IF(VLOOKUP(SoilVeg!C19,LU!$A$2:$O$27,15,FALSE)=0,VLOOKUP(A19,Soil!$B$2:$R$14,8,FALSE),0.000000000001)</f>
        <v>2.7672296296296298E-6</v>
      </c>
      <c r="E19" s="74">
        <f>IF(VLOOKUP(SoilVeg!C19,LU!$A$2:$O$27,15,FALSE)=0,VLOOKUP(A19,Soil!$B$2:$R$14,11,FALSE),0.000000000001)</f>
        <v>5.747828631903234E-5</v>
      </c>
      <c r="F19">
        <f>VLOOKUP(A19,Soil!$B$2:$P$17,14,FALSE)</f>
        <v>0.01</v>
      </c>
      <c r="G19">
        <f>VLOOKUP(B19,LU!$B$1:$N$51,6,FALSE)</f>
        <v>1.1000000000000001</v>
      </c>
      <c r="H19">
        <f>VLOOKUP(B19,LU!$B$1:$N$51,7,FALSE)</f>
        <v>0.4</v>
      </c>
      <c r="I19">
        <f>VLOOKUP(B19,LU!$B$1:$N$51,8,FALSE)</f>
        <v>7</v>
      </c>
      <c r="J19">
        <f>VLOOKUP(A19,Soil!$B$2:$P$17,13,FALSE)</f>
        <v>1.6665000000000001</v>
      </c>
      <c r="K19">
        <f>VLOOKUP(B19,LU!$B$1:$N$51,5,FALSE)</f>
        <v>0.35</v>
      </c>
      <c r="L19">
        <f>VLOOKUP(A19,Soil!$B$2:$P$17,15,FALSE)</f>
        <v>0.63580000000000003</v>
      </c>
      <c r="M19" s="74">
        <f>SoilVeg!G19</f>
        <v>26.5</v>
      </c>
      <c r="N19" s="74">
        <f>SoilVeg!H19</f>
        <v>0.30499999999999999</v>
      </c>
      <c r="O19" s="74">
        <f>VLOOKUP(A19,Soil!$B$2:$S$14,18,FALSE)</f>
        <v>2E-3</v>
      </c>
    </row>
    <row r="20" spans="1:15">
      <c r="A20" s="27" t="str">
        <f>SoilVeg!B20</f>
        <v>C</v>
      </c>
      <c r="B20" s="27" t="str">
        <f>SoilVeg!D20</f>
        <v>ETK3</v>
      </c>
      <c r="C20" s="27" t="str">
        <f>SoilVeg!A20</f>
        <v>CETK3</v>
      </c>
      <c r="D20" s="74">
        <f>IF(VLOOKUP(SoilVeg!C20,LU!$A$2:$O$27,15,FALSE)=0,VLOOKUP(A20,Soil!$B$2:$R$14,8,FALSE),0.000000000001)</f>
        <v>2.7672296296296298E-6</v>
      </c>
      <c r="E20" s="74">
        <f>IF(VLOOKUP(SoilVeg!C20,LU!$A$2:$O$27,15,FALSE)=0,VLOOKUP(A20,Soil!$B$2:$R$14,11,FALSE),0.000000000001)</f>
        <v>5.747828631903234E-5</v>
      </c>
      <c r="F20">
        <f>VLOOKUP(A20,Soil!$B$2:$P$17,14,FALSE)</f>
        <v>0.01</v>
      </c>
      <c r="G20">
        <f>VLOOKUP(B20,LU!$B$1:$N$51,6,FALSE)</f>
        <v>1.35454545455</v>
      </c>
      <c r="H20">
        <f>VLOOKUP(B20,LU!$B$1:$N$51,7,FALSE)</f>
        <v>0.62272727272999995</v>
      </c>
      <c r="I20">
        <f>VLOOKUP(B20,LU!$B$1:$N$51,8,FALSE)</f>
        <v>10</v>
      </c>
      <c r="J20">
        <f>VLOOKUP(A20,Soil!$B$2:$P$17,13,FALSE)</f>
        <v>1.6665000000000001</v>
      </c>
      <c r="K20">
        <f>VLOOKUP(B20,LU!$B$1:$N$51,5,FALSE)</f>
        <v>0.4</v>
      </c>
      <c r="L20">
        <f>VLOOKUP(A20,Soil!$B$2:$P$17,15,FALSE)</f>
        <v>0.63580000000000003</v>
      </c>
      <c r="M20" s="74">
        <f>SoilVeg!G20</f>
        <v>26.5</v>
      </c>
      <c r="N20" s="74">
        <f>SoilVeg!H20</f>
        <v>0.30499999999999999</v>
      </c>
      <c r="O20" s="74">
        <f>VLOOKUP(A20,Soil!$B$2:$S$14,18,FALSE)</f>
        <v>2E-3</v>
      </c>
    </row>
    <row r="21" spans="1:15">
      <c r="A21" s="27" t="str">
        <f>SoilVeg!B21</f>
        <v>C</v>
      </c>
      <c r="B21" s="27" t="str">
        <f>SoilVeg!D21</f>
        <v>VT</v>
      </c>
      <c r="C21" s="27" t="str">
        <f>SoilVeg!A21</f>
        <v>CVT</v>
      </c>
      <c r="D21" s="74">
        <f>IF(VLOOKUP(SoilVeg!C21,LU!$A$2:$O$27,15,FALSE)=0,VLOOKUP(A21,Soil!$B$2:$R$14,8,FALSE),0.000000000001)</f>
        <v>9.9999999999999998E-13</v>
      </c>
      <c r="E21" s="74">
        <f>IF(VLOOKUP(SoilVeg!C21,LU!$A$2:$O$27,15,FALSE)=0,VLOOKUP(A21,Soil!$B$2:$R$14,11,FALSE),0.000000000001)</f>
        <v>9.9999999999999998E-13</v>
      </c>
      <c r="F21">
        <f>VLOOKUP(A21,Soil!$B$2:$P$17,14,FALSE)</f>
        <v>0.01</v>
      </c>
      <c r="G21">
        <f>VLOOKUP(B21,LU!$B$1:$N$51,6,FALSE)</f>
        <v>0</v>
      </c>
      <c r="H21">
        <f>VLOOKUP(B21,LU!$B$1:$N$51,7,FALSE)</f>
        <v>0</v>
      </c>
      <c r="I21">
        <f>VLOOKUP(B21,LU!$B$1:$N$51,8,FALSE)</f>
        <v>0</v>
      </c>
      <c r="J21">
        <f>VLOOKUP(A21,Soil!$B$2:$P$17,13,FALSE)</f>
        <v>1.6665000000000001</v>
      </c>
      <c r="K21">
        <f>VLOOKUP(B21,LU!$B$1:$N$51,5,FALSE)</f>
        <v>0.03</v>
      </c>
      <c r="L21">
        <f>VLOOKUP(A21,Soil!$B$2:$P$17,15,FALSE)</f>
        <v>0.63580000000000003</v>
      </c>
      <c r="M21" s="74">
        <f>SoilVeg!G21</f>
        <v>100</v>
      </c>
      <c r="N21" s="74">
        <f>SoilVeg!H21</f>
        <v>1</v>
      </c>
      <c r="O21" s="74">
        <f>VLOOKUP(A21,Soil!$B$2:$S$14,18,FALSE)</f>
        <v>2E-3</v>
      </c>
    </row>
    <row r="22" spans="1:15">
      <c r="A22" s="27" t="str">
        <f>SoilVeg!B22</f>
        <v>C</v>
      </c>
      <c r="B22" s="27" t="str">
        <f>SoilVeg!D22</f>
        <v>VP</v>
      </c>
      <c r="C22" s="27" t="str">
        <f>SoilVeg!A22</f>
        <v>CVP</v>
      </c>
      <c r="D22" s="74">
        <f>IF(VLOOKUP(SoilVeg!C22,LU!$A$2:$O$27,15,FALSE)=0,VLOOKUP(A22,Soil!$B$2:$R$14,8,FALSE),0.000000000001)</f>
        <v>9.9999999999999998E-13</v>
      </c>
      <c r="E22" s="74">
        <f>IF(VLOOKUP(SoilVeg!C22,LU!$A$2:$O$27,15,FALSE)=0,VLOOKUP(A22,Soil!$B$2:$R$14,11,FALSE),0.000000000001)</f>
        <v>9.9999999999999998E-13</v>
      </c>
      <c r="F22">
        <f>VLOOKUP(A22,Soil!$B$2:$P$17,14,FALSE)</f>
        <v>0.01</v>
      </c>
      <c r="G22">
        <f>VLOOKUP(B22,LU!$B$1:$N$51,6,FALSE)</f>
        <v>0</v>
      </c>
      <c r="H22">
        <f>VLOOKUP(B22,LU!$B$1:$N$51,7,FALSE)</f>
        <v>0</v>
      </c>
      <c r="I22">
        <f>VLOOKUP(B22,LU!$B$1:$N$51,8,FALSE)</f>
        <v>0</v>
      </c>
      <c r="J22">
        <v>1.5847</v>
      </c>
      <c r="K22">
        <f>VLOOKUP(B22,LU!$B$1:$N$51,5,FALSE)</f>
        <v>0.01</v>
      </c>
      <c r="L22">
        <v>0.48887216</v>
      </c>
      <c r="M22" s="74">
        <f>SoilVeg!G22</f>
        <v>100</v>
      </c>
      <c r="N22" s="74">
        <f>SoilVeg!H22</f>
        <v>1</v>
      </c>
      <c r="O22" s="74">
        <f>VLOOKUP(A22,Soil!$B$2:$S$14,18,FALSE)</f>
        <v>2E-3</v>
      </c>
    </row>
    <row r="23" spans="1:15">
      <c r="A23" s="27" t="str">
        <f>SoilVeg!B23</f>
        <v>C</v>
      </c>
      <c r="B23" s="27" t="str">
        <f>SoilVeg!D23</f>
        <v>TPT</v>
      </c>
      <c r="C23" s="27" t="str">
        <f>SoilVeg!A23</f>
        <v>CTPT</v>
      </c>
      <c r="D23" s="74">
        <f>IF(VLOOKUP(SoilVeg!C23,LU!$A$2:$O$27,15,FALSE)=0,VLOOKUP(A23,Soil!$B$2:$R$14,8,FALSE),0.000000000001)</f>
        <v>2.7672296296296298E-6</v>
      </c>
      <c r="E23" s="74">
        <f>IF(VLOOKUP(SoilVeg!C23,LU!$A$2:$O$27,15,FALSE)=0,VLOOKUP(A23,Soil!$B$2:$R$14,11,FALSE),0.000000000001)</f>
        <v>5.747828631903234E-5</v>
      </c>
      <c r="F23">
        <f>VLOOKUP(A23,Soil!$B$2:$P$17,14,FALSE)</f>
        <v>0.01</v>
      </c>
      <c r="G23">
        <f>VLOOKUP(B23,LU!$B$1:$N$51,6,FALSE)</f>
        <v>1.1000000000000001</v>
      </c>
      <c r="H23">
        <f>VLOOKUP(B23,LU!$B$1:$N$51,7,FALSE)</f>
        <v>0.4</v>
      </c>
      <c r="I23">
        <f>VLOOKUP(B23,LU!$B$1:$N$51,8,FALSE)</f>
        <v>7</v>
      </c>
      <c r="J23">
        <v>1.5847</v>
      </c>
      <c r="K23">
        <f>VLOOKUP(B23,LU!$B$1:$N$51,5,FALSE)</f>
        <v>0.27500000000000002</v>
      </c>
      <c r="L23">
        <v>0.48887216</v>
      </c>
      <c r="M23" s="74">
        <f>SoilVeg!G23</f>
        <v>26.5</v>
      </c>
      <c r="N23" s="74">
        <f>SoilVeg!H23</f>
        <v>0.30499999999999999</v>
      </c>
      <c r="O23" s="74">
        <f>VLOOKUP(A23,Soil!$B$2:$S$14,18,FALSE)</f>
        <v>2E-3</v>
      </c>
    </row>
    <row r="24" spans="1:15">
      <c r="A24" s="27" t="str">
        <f>SoilVeg!B24</f>
        <v>C</v>
      </c>
      <c r="B24" s="27" t="str">
        <f>SoilVeg!D24</f>
        <v>VPT</v>
      </c>
      <c r="C24" s="27" t="str">
        <f>SoilVeg!A24</f>
        <v>CVPT</v>
      </c>
      <c r="D24" s="74">
        <f>IF(VLOOKUP(SoilVeg!C24,LU!$A$2:$O$27,15,FALSE)=0,VLOOKUP(A24,Soil!$B$2:$R$14,8,FALSE),0.000000000001)</f>
        <v>9.9999999999999998E-13</v>
      </c>
      <c r="E24" s="74">
        <f>IF(VLOOKUP(SoilVeg!C24,LU!$A$2:$O$27,15,FALSE)=0,VLOOKUP(A24,Soil!$B$2:$R$14,11,FALSE),0.000000000001)</f>
        <v>9.9999999999999998E-13</v>
      </c>
      <c r="F24">
        <f>VLOOKUP(A24,Soil!$B$2:$P$17,14,FALSE)</f>
        <v>0.01</v>
      </c>
      <c r="G24">
        <f>VLOOKUP(B24,LU!$B$1:$N$51,6,FALSE)</f>
        <v>0</v>
      </c>
      <c r="H24">
        <f>VLOOKUP(B24,LU!$B$1:$N$51,7,FALSE)</f>
        <v>0</v>
      </c>
      <c r="I24">
        <f>VLOOKUP(B24,LU!$B$1:$N$51,8,FALSE)</f>
        <v>150</v>
      </c>
      <c r="J24">
        <f>VLOOKUP(A24,Soil!$B$2:$P$17,13,FALSE)</f>
        <v>1.6665000000000001</v>
      </c>
      <c r="K24">
        <f>VLOOKUP(B24,LU!$B$1:$N$51,5,FALSE)</f>
        <v>0.01</v>
      </c>
      <c r="L24">
        <f>VLOOKUP(A24,Soil!$B$2:$P$17,15,FALSE)</f>
        <v>0.63580000000000003</v>
      </c>
      <c r="M24" s="74">
        <f>SoilVeg!G24</f>
        <v>100</v>
      </c>
      <c r="N24" s="74">
        <f>SoilVeg!H24</f>
        <v>1</v>
      </c>
      <c r="O24" s="74">
        <f>VLOOKUP(A24,Soil!$B$2:$S$14,18,FALSE)</f>
        <v>2E-3</v>
      </c>
    </row>
    <row r="25" spans="1:15">
      <c r="A25" s="27" t="str">
        <f>SoilVeg!B25</f>
        <v>C</v>
      </c>
      <c r="B25" s="27" t="str">
        <f>SoilVeg!D25</f>
        <v>MOK</v>
      </c>
      <c r="C25" s="27" t="str">
        <f>SoilVeg!A25</f>
        <v>CMOK</v>
      </c>
      <c r="D25" s="74">
        <f>IF(VLOOKUP(SoilVeg!C25,LU!$A$2:$O$27,15,FALSE)=0,VLOOKUP(A25,Soil!$B$2:$R$14,8,FALSE),0.000000000001)</f>
        <v>2.7672296296296298E-6</v>
      </c>
      <c r="E25" s="74">
        <f>IF(VLOOKUP(SoilVeg!C25,LU!$A$2:$O$27,15,FALSE)=0,VLOOKUP(A25,Soil!$B$2:$R$14,11,FALSE),0.000000000001)</f>
        <v>5.747828631903234E-5</v>
      </c>
      <c r="F25">
        <f>VLOOKUP(A25,Soil!$B$2:$P$17,14,FALSE)</f>
        <v>0.01</v>
      </c>
      <c r="G25">
        <f>VLOOKUP(B25,LU!$B$1:$N$51,6,FALSE)</f>
        <v>1.35454545455</v>
      </c>
      <c r="H25">
        <f>VLOOKUP(B25,LU!$B$1:$N$51,7,FALSE)</f>
        <v>0.62272727272999995</v>
      </c>
      <c r="I25">
        <f>VLOOKUP(B25,LU!$B$1:$N$51,8,FALSE)</f>
        <v>10</v>
      </c>
      <c r="J25">
        <f>VLOOKUP(A25,Soil!$B$2:$P$17,13,FALSE)</f>
        <v>1.6665000000000001</v>
      </c>
      <c r="K25">
        <f>VLOOKUP(B25,LU!$B$1:$N$51,5,FALSE)</f>
        <v>0.4</v>
      </c>
      <c r="L25">
        <f>VLOOKUP(A25,Soil!$B$2:$P$17,15,FALSE)</f>
        <v>0.63580000000000003</v>
      </c>
      <c r="M25" s="74">
        <f>SoilVeg!G25</f>
        <v>26.5</v>
      </c>
      <c r="N25" s="74">
        <f>SoilVeg!H25</f>
        <v>0.30499999999999999</v>
      </c>
      <c r="O25" s="74">
        <f>VLOOKUP(A25,Soil!$B$2:$S$14,18,FALSE)</f>
        <v>2E-3</v>
      </c>
    </row>
    <row r="26" spans="1:15">
      <c r="A26" s="27" t="str">
        <f>SoilVeg!B26</f>
        <v>C</v>
      </c>
      <c r="B26" s="27" t="str">
        <f>SoilVeg!D26</f>
        <v>RET</v>
      </c>
      <c r="C26" s="27" t="str">
        <f>SoilVeg!A26</f>
        <v>CRET</v>
      </c>
      <c r="D26" s="74">
        <f>IF(VLOOKUP(SoilVeg!C26,LU!$A$2:$O$27,15,FALSE)=0,VLOOKUP(A26,Soil!$B$2:$R$14,8,FALSE),0.000000000001)</f>
        <v>2.7672296296296298E-6</v>
      </c>
      <c r="E26" s="74">
        <f>IF(VLOOKUP(SoilVeg!C26,LU!$A$2:$O$27,15,FALSE)=0,VLOOKUP(A26,Soil!$B$2:$R$14,11,FALSE),0.000000000001)</f>
        <v>5.747828631903234E-5</v>
      </c>
      <c r="F26">
        <f>VLOOKUP(A26,Soil!$B$2:$P$17,14,FALSE)</f>
        <v>0.01</v>
      </c>
      <c r="G26">
        <f>VLOOKUP(B26,LU!$B$1:$N$51,6,FALSE)</f>
        <v>1.1000000000000001</v>
      </c>
      <c r="H26">
        <f>VLOOKUP(B26,LU!$B$1:$N$51,7,FALSE)</f>
        <v>0.4</v>
      </c>
      <c r="I26">
        <f>VLOOKUP(B26,LU!$B$1:$N$51,8,FALSE)</f>
        <v>150</v>
      </c>
      <c r="J26">
        <f>VLOOKUP(A26,Soil!$B$2:$P$17,13,FALSE)</f>
        <v>1.6665000000000001</v>
      </c>
      <c r="K26">
        <f>VLOOKUP(B26,LU!$B$1:$N$51,5,FALSE)</f>
        <v>0.27500000000000002</v>
      </c>
      <c r="L26">
        <f>VLOOKUP(A26,Soil!$B$2:$P$17,15,FALSE)</f>
        <v>0.63580000000000003</v>
      </c>
      <c r="M26" s="74">
        <f>SoilVeg!G26</f>
        <v>26.5</v>
      </c>
      <c r="N26" s="74">
        <f>SoilVeg!H26</f>
        <v>0.30499999999999999</v>
      </c>
      <c r="O26" s="74">
        <f>VLOOKUP(A26,Soil!$B$2:$S$14,18,FALSE)</f>
        <v>2E-3</v>
      </c>
    </row>
    <row r="27" spans="1:15">
      <c r="A27" s="27" t="str">
        <f>SoilVeg!B27</f>
        <v>CL</v>
      </c>
      <c r="B27" s="27" t="str">
        <f>SoilVeg!D27</f>
        <v>OP</v>
      </c>
      <c r="C27" s="27" t="str">
        <f>SoilVeg!A27</f>
        <v>CLOP</v>
      </c>
      <c r="D27" s="74">
        <f>IF(VLOOKUP(SoilVeg!C27,LU!$A$2:$O$27,15,FALSE)=0,VLOOKUP(A27,Soil!$B$2:$R$14,8,FALSE),0.000000000001)</f>
        <v>2.9690972222222224E-6</v>
      </c>
      <c r="E27" s="74">
        <f>IF(VLOOKUP(SoilVeg!C27,LU!$A$2:$O$27,15,FALSE)=0,VLOOKUP(A27,Soil!$B$2:$R$14,11,FALSE),0.000000000001)</f>
        <v>2.1572765612354593E-4</v>
      </c>
      <c r="F27">
        <f>VLOOKUP(A27,Soil!$B$2:$P$17,14,FALSE)</f>
        <v>0.01</v>
      </c>
      <c r="G27">
        <f>VLOOKUP(B27,LU!$B$1:$N$51,6,FALSE)</f>
        <v>0.16</v>
      </c>
      <c r="H27">
        <f>VLOOKUP(B27,LU!$B$1:$N$51,7,FALSE)</f>
        <v>0.13</v>
      </c>
      <c r="I27">
        <f>VLOOKUP(B27,LU!$B$1:$N$51,8,FALSE)</f>
        <v>5</v>
      </c>
      <c r="J27">
        <f>VLOOKUP(A27,Soil!$B$2:$P$17,13,FALSE)</f>
        <v>1.7024999999999999</v>
      </c>
      <c r="K27">
        <f>VLOOKUP(B27,LU!$B$1:$N$51,5,FALSE)</f>
        <v>7.4999999999999997E-2</v>
      </c>
      <c r="L27">
        <f>VLOOKUP(A27,Soil!$B$2:$P$17,15,FALSE)</f>
        <v>0.6028</v>
      </c>
      <c r="M27" s="74">
        <f>SoilVeg!G27</f>
        <v>11.1</v>
      </c>
      <c r="N27" s="74">
        <f>SoilVeg!H27</f>
        <v>0.26400000000000001</v>
      </c>
      <c r="O27" s="74">
        <f>VLOOKUP(A27,Soil!$B$2:$S$14,18,FALSE)</f>
        <v>0.05</v>
      </c>
    </row>
    <row r="28" spans="1:15">
      <c r="A28" s="27" t="str">
        <f>SoilVeg!B28</f>
        <v>CL</v>
      </c>
      <c r="B28" s="27" t="str">
        <f>SoilVeg!D28</f>
        <v>OPTP</v>
      </c>
      <c r="C28" s="27" t="str">
        <f>SoilVeg!A28</f>
        <v>CLOPTP</v>
      </c>
      <c r="D28" s="74">
        <f>IF(VLOOKUP(SoilVeg!C28,LU!$A$2:$O$27,15,FALSE)=0,VLOOKUP(A28,Soil!$B$2:$R$14,8,FALSE),0.000000000001)</f>
        <v>2.9690972222222224E-6</v>
      </c>
      <c r="E28" s="74">
        <f>IF(VLOOKUP(SoilVeg!C28,LU!$A$2:$O$27,15,FALSE)=0,VLOOKUP(A28,Soil!$B$2:$R$14,11,FALSE),0.000000000001)</f>
        <v>2.1572765612354593E-4</v>
      </c>
      <c r="F28">
        <f>VLOOKUP(A28,Soil!$B$2:$P$17,14,FALSE)</f>
        <v>0.01</v>
      </c>
      <c r="G28">
        <f>VLOOKUP(B28,LU!$B$1:$N$51,6,FALSE)</f>
        <v>1.1000000000000001</v>
      </c>
      <c r="H28">
        <f>VLOOKUP(B28,LU!$B$1:$N$51,7,FALSE)</f>
        <v>0.4</v>
      </c>
      <c r="I28">
        <f>VLOOKUP(B28,LU!$B$1:$N$51,8,FALSE)</f>
        <v>7</v>
      </c>
      <c r="J28">
        <f>VLOOKUP(A28,Soil!$B$2:$P$17,13,FALSE)</f>
        <v>1.7024999999999999</v>
      </c>
      <c r="K28">
        <f>VLOOKUP(B28,LU!$B$1:$N$51,5,FALSE)</f>
        <v>0.27500000000000002</v>
      </c>
      <c r="L28">
        <f>VLOOKUP(A28,Soil!$B$2:$P$17,15,FALSE)</f>
        <v>0.6028</v>
      </c>
      <c r="M28" s="74">
        <f>SoilVeg!G28</f>
        <v>22.2</v>
      </c>
      <c r="N28" s="74">
        <f>SoilVeg!H28</f>
        <v>0.26400000000000001</v>
      </c>
      <c r="O28" s="74">
        <f>VLOOKUP(A28,Soil!$B$2:$S$14,18,FALSE)</f>
        <v>0.05</v>
      </c>
    </row>
    <row r="29" spans="1:15">
      <c r="A29" s="27" t="str">
        <f>SoilVeg!B29</f>
        <v>CL</v>
      </c>
      <c r="B29" s="27" t="str">
        <f>SoilVeg!D29</f>
        <v>OPSR</v>
      </c>
      <c r="C29" s="27" t="str">
        <f>SoilVeg!A29</f>
        <v>CLOPSR</v>
      </c>
      <c r="D29" s="74">
        <f>IF(VLOOKUP(SoilVeg!C29,LU!$A$2:$O$27,15,FALSE)=0,VLOOKUP(A29,Soil!$B$2:$R$14,8,FALSE),0.000000000001)</f>
        <v>2.9690972222222224E-6</v>
      </c>
      <c r="E29" s="74">
        <f>IF(VLOOKUP(SoilVeg!C29,LU!$A$2:$O$27,15,FALSE)=0,VLOOKUP(A29,Soil!$B$2:$R$14,11,FALSE),0.000000000001)</f>
        <v>2.1572765612354593E-4</v>
      </c>
      <c r="F29">
        <f>VLOOKUP(A29,Soil!$B$2:$P$17,14,FALSE)</f>
        <v>0.01</v>
      </c>
      <c r="G29">
        <f>VLOOKUP(B29,LU!$B$1:$N$51,6,FALSE)</f>
        <v>0.26</v>
      </c>
      <c r="H29">
        <f>VLOOKUP(B29,LU!$B$1:$N$51,7,FALSE)</f>
        <v>0.25</v>
      </c>
      <c r="I29">
        <f>VLOOKUP(B29,LU!$B$1:$N$51,8,FALSE)</f>
        <v>4</v>
      </c>
      <c r="J29">
        <v>1.5847</v>
      </c>
      <c r="K29">
        <f>VLOOKUP(B29,LU!$B$1:$N$51,5,FALSE)</f>
        <v>0.06</v>
      </c>
      <c r="L29">
        <v>0.48887216</v>
      </c>
      <c r="M29" s="74">
        <f>SoilVeg!G29</f>
        <v>8.879999999999999</v>
      </c>
      <c r="N29" s="74">
        <f>SoilVeg!H29</f>
        <v>0.26400000000000001</v>
      </c>
      <c r="O29" s="74">
        <f>VLOOKUP(A29,Soil!$B$2:$S$14,18,FALSE)</f>
        <v>0.05</v>
      </c>
    </row>
    <row r="30" spans="1:15">
      <c r="A30" s="27" t="str">
        <f>SoilVeg!B30</f>
        <v>CL</v>
      </c>
      <c r="B30" s="27" t="str">
        <f>SoilVeg!D30</f>
        <v>OPUR</v>
      </c>
      <c r="C30" s="27" t="str">
        <f>SoilVeg!A30</f>
        <v>CLOPUR</v>
      </c>
      <c r="D30" s="74">
        <f>IF(VLOOKUP(SoilVeg!C30,LU!$A$2:$O$27,15,FALSE)=0,VLOOKUP(A30,Soil!$B$2:$R$14,8,FALSE),0.000000000001)</f>
        <v>2.9690972222222224E-6</v>
      </c>
      <c r="E30" s="74">
        <f>IF(VLOOKUP(SoilVeg!C30,LU!$A$2:$O$27,15,FALSE)=0,VLOOKUP(A30,Soil!$B$2:$R$14,11,FALSE),0.000000000001)</f>
        <v>2.1572765612354593E-4</v>
      </c>
      <c r="F30">
        <f>VLOOKUP(A30,Soil!$B$2:$P$17,14,FALSE)</f>
        <v>0.01</v>
      </c>
      <c r="G30">
        <f>VLOOKUP(B30,LU!$B$1:$N$51,6,FALSE)</f>
        <v>0.4</v>
      </c>
      <c r="H30">
        <f>VLOOKUP(B30,LU!$B$1:$N$51,7,FALSE)</f>
        <v>0.3</v>
      </c>
      <c r="I30">
        <f>VLOOKUP(B30,LU!$B$1:$N$51,8,FALSE)</f>
        <v>6</v>
      </c>
      <c r="J30">
        <v>1.5847</v>
      </c>
      <c r="K30">
        <f>VLOOKUP(B30,LU!$B$1:$N$51,5,FALSE)</f>
        <v>0.1</v>
      </c>
      <c r="L30">
        <v>0.48887216</v>
      </c>
      <c r="M30" s="74">
        <f>SoilVeg!G30</f>
        <v>11.1</v>
      </c>
      <c r="N30" s="74">
        <f>SoilVeg!H30</f>
        <v>0.26400000000000001</v>
      </c>
      <c r="O30" s="74">
        <f>VLOOKUP(A30,Soil!$B$2:$S$14,18,FALSE)</f>
        <v>0.05</v>
      </c>
    </row>
    <row r="31" spans="1:15">
      <c r="A31" s="27" t="str">
        <f>SoilVeg!B31</f>
        <v>CL</v>
      </c>
      <c r="B31" s="27" t="str">
        <f>SoilVeg!D31</f>
        <v>OPU</v>
      </c>
      <c r="C31" s="27" t="str">
        <f>SoilVeg!A31</f>
        <v>CLOPU</v>
      </c>
      <c r="D31" s="74">
        <f>IF(VLOOKUP(SoilVeg!C31,LU!$A$2:$O$27,15,FALSE)=0,VLOOKUP(A31,Soil!$B$2:$R$14,8,FALSE),0.000000000001)</f>
        <v>2.9690972222222224E-6</v>
      </c>
      <c r="E31" s="74">
        <f>IF(VLOOKUP(SoilVeg!C31,LU!$A$2:$O$27,15,FALSE)=0,VLOOKUP(A31,Soil!$B$2:$R$14,11,FALSE),0.000000000001)</f>
        <v>2.1572765612354593E-4</v>
      </c>
      <c r="F31">
        <f>VLOOKUP(A31,Soil!$B$2:$P$17,14,FALSE)</f>
        <v>0.01</v>
      </c>
      <c r="G31">
        <f>VLOOKUP(B31,LU!$B$1:$N$51,6,FALSE)</f>
        <v>0</v>
      </c>
      <c r="H31">
        <f>VLOOKUP(B31,LU!$B$1:$N$51,7,FALSE)</f>
        <v>0</v>
      </c>
      <c r="I31">
        <f>VLOOKUP(B31,LU!$B$1:$N$51,8,FALSE)</f>
        <v>3.5</v>
      </c>
      <c r="J31">
        <f>VLOOKUP(A31,Soil!$B$2:$P$17,13,FALSE)</f>
        <v>1.7024999999999999</v>
      </c>
      <c r="K31">
        <f>VLOOKUP(B31,LU!$B$1:$N$51,5,FALSE)</f>
        <v>0.03</v>
      </c>
      <c r="L31">
        <f>VLOOKUP(A31,Soil!$B$2:$P$17,15,FALSE)</f>
        <v>0.6028</v>
      </c>
      <c r="M31" s="74">
        <f>SoilVeg!G31</f>
        <v>7.3999999999999995</v>
      </c>
      <c r="N31" s="74">
        <f>SoilVeg!H31</f>
        <v>0.26400000000000001</v>
      </c>
      <c r="O31" s="74">
        <f>VLOOKUP(A31,Soil!$B$2:$S$14,18,FALSE)</f>
        <v>0.05</v>
      </c>
    </row>
    <row r="32" spans="1:15">
      <c r="A32" s="27" t="str">
        <f>SoilVeg!B32</f>
        <v>CL</v>
      </c>
      <c r="B32" s="27" t="str">
        <f>SoilVeg!D32</f>
        <v>TP</v>
      </c>
      <c r="C32" s="27" t="str">
        <f>SoilVeg!A32</f>
        <v>CLTP</v>
      </c>
      <c r="D32" s="74">
        <f>IF(VLOOKUP(SoilVeg!C32,LU!$A$2:$O$27,15,FALSE)=0,VLOOKUP(A32,Soil!$B$2:$R$14,8,FALSE),0.000000000001)</f>
        <v>2.9690972222222224E-6</v>
      </c>
      <c r="E32" s="74">
        <f>IF(VLOOKUP(SoilVeg!C32,LU!$A$2:$O$27,15,FALSE)=0,VLOOKUP(A32,Soil!$B$2:$R$14,11,FALSE),0.000000000001)</f>
        <v>2.1572765612354593E-4</v>
      </c>
      <c r="F32">
        <f>VLOOKUP(A32,Soil!$B$2:$P$17,14,FALSE)</f>
        <v>0.01</v>
      </c>
      <c r="G32">
        <f>VLOOKUP(B32,LU!$B$1:$N$51,6,FALSE)</f>
        <v>1.1000000000000001</v>
      </c>
      <c r="H32">
        <f>VLOOKUP(B32,LU!$B$1:$N$51,7,FALSE)</f>
        <v>0.4</v>
      </c>
      <c r="I32">
        <f>VLOOKUP(B32,LU!$B$1:$N$51,8,FALSE)</f>
        <v>7</v>
      </c>
      <c r="J32">
        <f>VLOOKUP(A32,Soil!$B$2:$P$17,13,FALSE)</f>
        <v>1.7024999999999999</v>
      </c>
      <c r="K32">
        <f>VLOOKUP(B32,LU!$B$1:$N$51,5,FALSE)</f>
        <v>0.27500000000000002</v>
      </c>
      <c r="L32">
        <f>VLOOKUP(A32,Soil!$B$2:$P$17,15,FALSE)</f>
        <v>0.6028</v>
      </c>
      <c r="M32" s="74">
        <f>SoilVeg!G32</f>
        <v>22.2</v>
      </c>
      <c r="N32" s="74">
        <f>SoilVeg!H32</f>
        <v>0.26400000000000001</v>
      </c>
      <c r="O32" s="74">
        <f>VLOOKUP(A32,Soil!$B$2:$S$14,18,FALSE)</f>
        <v>0.05</v>
      </c>
    </row>
    <row r="33" spans="1:15">
      <c r="A33" s="27" t="str">
        <f>SoilVeg!B33</f>
        <v>CL</v>
      </c>
      <c r="B33" s="27" t="str">
        <f>SoilVeg!D33</f>
        <v>LP</v>
      </c>
      <c r="C33" s="27" t="str">
        <f>SoilVeg!A33</f>
        <v>CLLP</v>
      </c>
      <c r="D33" s="74">
        <f>IF(VLOOKUP(SoilVeg!C33,LU!$A$2:$O$27,15,FALSE)=0,VLOOKUP(A33,Soil!$B$2:$R$14,8,FALSE),0.000000000001)</f>
        <v>2.9690972222222224E-6</v>
      </c>
      <c r="E33" s="74">
        <f>IF(VLOOKUP(SoilVeg!C33,LU!$A$2:$O$27,15,FALSE)=0,VLOOKUP(A33,Soil!$B$2:$R$14,11,FALSE),0.000000000001)</f>
        <v>2.1572765612354593E-4</v>
      </c>
      <c r="F33">
        <f>VLOOKUP(A33,Soil!$B$2:$P$17,14,FALSE)</f>
        <v>0.01</v>
      </c>
      <c r="G33">
        <f>VLOOKUP(B33,LU!$B$1:$N$51,6,FALSE)</f>
        <v>3</v>
      </c>
      <c r="H33">
        <f>VLOOKUP(B33,LU!$B$1:$N$51,7,FALSE)</f>
        <v>0.62272727272999995</v>
      </c>
      <c r="I33">
        <f>VLOOKUP(B33,LU!$B$1:$N$51,8,FALSE)</f>
        <v>9.4545454545500007</v>
      </c>
      <c r="J33">
        <f>VLOOKUP(A33,Soil!$B$2:$P$17,13,FALSE)</f>
        <v>1.7024999999999999</v>
      </c>
      <c r="K33">
        <f>VLOOKUP(B33,LU!$B$1:$N$51,5,FALSE)</f>
        <v>0.4</v>
      </c>
      <c r="L33">
        <f>VLOOKUP(A33,Soil!$B$2:$P$17,15,FALSE)</f>
        <v>0.6028</v>
      </c>
      <c r="M33" s="74">
        <f>SoilVeg!G33</f>
        <v>22.2</v>
      </c>
      <c r="N33" s="74">
        <f>SoilVeg!H33</f>
        <v>0.26400000000000001</v>
      </c>
      <c r="O33" s="74">
        <f>VLOOKUP(A33,Soil!$B$2:$S$14,18,FALSE)</f>
        <v>0.05</v>
      </c>
    </row>
    <row r="34" spans="1:15">
      <c r="A34" s="27" t="str">
        <f>SoilVeg!B34</f>
        <v>CL</v>
      </c>
      <c r="B34" s="27" t="str">
        <f>SoilVeg!D34</f>
        <v>LPL</v>
      </c>
      <c r="C34" s="27" t="str">
        <f>SoilVeg!A34</f>
        <v>CLLPL</v>
      </c>
      <c r="D34" s="74">
        <f>IF(VLOOKUP(SoilVeg!C34,LU!$A$2:$O$27,15,FALSE)=0,VLOOKUP(A34,Soil!$B$2:$R$14,8,FALSE),0.000000000001)</f>
        <v>2.9690972222222224E-6</v>
      </c>
      <c r="E34" s="74">
        <f>IF(VLOOKUP(SoilVeg!C34,LU!$A$2:$O$27,15,FALSE)=0,VLOOKUP(A34,Soil!$B$2:$R$14,11,FALSE),0.000000000001)</f>
        <v>2.1572765612354593E-4</v>
      </c>
      <c r="F34">
        <f>VLOOKUP(A34,Soil!$B$2:$P$17,14,FALSE)</f>
        <v>0.01</v>
      </c>
      <c r="G34">
        <f>VLOOKUP(B34,LU!$B$1:$N$51,6,FALSE)</f>
        <v>4</v>
      </c>
      <c r="H34">
        <f>VLOOKUP(B34,LU!$B$1:$N$51,7,FALSE)</f>
        <v>0.62272727272999995</v>
      </c>
      <c r="I34">
        <f>VLOOKUP(B34,LU!$B$1:$N$51,8,FALSE)</f>
        <v>10.5</v>
      </c>
      <c r="J34">
        <f>VLOOKUP(A34,Soil!$B$2:$P$17,13,FALSE)</f>
        <v>1.7024999999999999</v>
      </c>
      <c r="K34">
        <f>VLOOKUP(B34,LU!$B$1:$N$51,5,FALSE)</f>
        <v>0.6</v>
      </c>
      <c r="L34">
        <f>VLOOKUP(A34,Soil!$B$2:$P$17,15,FALSE)</f>
        <v>0.6028</v>
      </c>
      <c r="M34" s="74">
        <f>SoilVeg!G34</f>
        <v>22.2</v>
      </c>
      <c r="N34" s="74">
        <f>SoilVeg!H34</f>
        <v>0.26400000000000001</v>
      </c>
      <c r="O34" s="74">
        <f>VLOOKUP(A34,Soil!$B$2:$S$14,18,FALSE)</f>
        <v>0.05</v>
      </c>
    </row>
    <row r="35" spans="1:15">
      <c r="A35" s="27" t="str">
        <f>SoilVeg!B35</f>
        <v>CL</v>
      </c>
      <c r="B35" s="27" t="str">
        <f>SoilVeg!D35</f>
        <v>LPJ</v>
      </c>
      <c r="C35" s="27" t="str">
        <f>SoilVeg!A35</f>
        <v>CLLPJ</v>
      </c>
      <c r="D35" s="74">
        <f>IF(VLOOKUP(SoilVeg!C35,LU!$A$2:$O$27,15,FALSE)=0,VLOOKUP(A35,Soil!$B$2:$R$14,8,FALSE),0.000000000001)</f>
        <v>2.9690972222222224E-6</v>
      </c>
      <c r="E35" s="74">
        <f>IF(VLOOKUP(SoilVeg!C35,LU!$A$2:$O$27,15,FALSE)=0,VLOOKUP(A35,Soil!$B$2:$R$14,11,FALSE),0.000000000001)</f>
        <v>2.1572765612354593E-4</v>
      </c>
      <c r="F35">
        <f>VLOOKUP(A35,Soil!$B$2:$P$17,14,FALSE)</f>
        <v>0.01</v>
      </c>
      <c r="G35">
        <f>VLOOKUP(B35,LU!$B$1:$N$51,6,FALSE)</f>
        <v>3</v>
      </c>
      <c r="H35">
        <f>VLOOKUP(B35,LU!$B$1:$N$51,7,FALSE)</f>
        <v>0.62272727272999995</v>
      </c>
      <c r="I35">
        <f>VLOOKUP(B35,LU!$B$1:$N$51,8,FALSE)</f>
        <v>6.5</v>
      </c>
      <c r="J35">
        <f>VLOOKUP(A35,Soil!$B$2:$P$17,13,FALSE)</f>
        <v>1.7024999999999999</v>
      </c>
      <c r="K35">
        <f>VLOOKUP(B35,LU!$B$1:$N$51,5,FALSE)</f>
        <v>0.35</v>
      </c>
      <c r="L35">
        <f>VLOOKUP(A35,Soil!$B$2:$P$17,15,FALSE)</f>
        <v>0.6028</v>
      </c>
      <c r="M35" s="74">
        <f>SoilVeg!G35</f>
        <v>22.2</v>
      </c>
      <c r="N35" s="74">
        <f>SoilVeg!H35</f>
        <v>0.26400000000000001</v>
      </c>
      <c r="O35" s="74">
        <f>VLOOKUP(A35,Soil!$B$2:$S$14,18,FALSE)</f>
        <v>0.05</v>
      </c>
    </row>
    <row r="36" spans="1:15">
      <c r="A36" s="27" t="str">
        <f>SoilVeg!B36</f>
        <v>CL</v>
      </c>
      <c r="B36" s="27" t="str">
        <f>SoilVeg!D36</f>
        <v>LPS</v>
      </c>
      <c r="C36" s="27" t="str">
        <f>SoilVeg!A36</f>
        <v>CLLPS</v>
      </c>
      <c r="D36" s="74">
        <f>IF(VLOOKUP(SoilVeg!C36,LU!$A$2:$O$27,15,FALSE)=0,VLOOKUP(A36,Soil!$B$2:$R$14,8,FALSE),0.000000000001)</f>
        <v>2.9690972222222224E-6</v>
      </c>
      <c r="E36" s="74">
        <f>IF(VLOOKUP(SoilVeg!C36,LU!$A$2:$O$27,15,FALSE)=0,VLOOKUP(A36,Soil!$B$2:$R$14,11,FALSE),0.000000000001)</f>
        <v>2.1572765612354593E-4</v>
      </c>
      <c r="F36">
        <f>VLOOKUP(A36,Soil!$B$2:$P$17,14,FALSE)</f>
        <v>0.01</v>
      </c>
      <c r="G36">
        <f>VLOOKUP(B36,LU!$B$1:$N$51,6,FALSE)</f>
        <v>4.5</v>
      </c>
      <c r="H36">
        <f>VLOOKUP(B36,LU!$B$1:$N$51,7,FALSE)</f>
        <v>0.8</v>
      </c>
      <c r="I36">
        <f>VLOOKUP(B36,LU!$B$1:$N$51,8,FALSE)</f>
        <v>15</v>
      </c>
      <c r="J36">
        <v>1.5847</v>
      </c>
      <c r="K36">
        <f>VLOOKUP(B36,LU!$B$1:$N$51,5,FALSE)</f>
        <v>0.8</v>
      </c>
      <c r="L36">
        <v>0.48887216</v>
      </c>
      <c r="M36" s="74">
        <f>SoilVeg!G36</f>
        <v>22.2</v>
      </c>
      <c r="N36" s="74">
        <f>SoilVeg!H36</f>
        <v>0.26400000000000001</v>
      </c>
      <c r="O36" s="74">
        <f>VLOOKUP(A36,Soil!$B$2:$S$14,18,FALSE)</f>
        <v>0.05</v>
      </c>
    </row>
    <row r="37" spans="1:15">
      <c r="A37" s="27" t="str">
        <f>SoilVeg!B37</f>
        <v>CL</v>
      </c>
      <c r="B37" s="27" t="str">
        <f>SoilVeg!D37</f>
        <v>LPK</v>
      </c>
      <c r="C37" s="27" t="str">
        <f>SoilVeg!A37</f>
        <v>CLLPK</v>
      </c>
      <c r="D37" s="74">
        <f>IF(VLOOKUP(SoilVeg!C37,LU!$A$2:$O$27,15,FALSE)=0,VLOOKUP(A37,Soil!$B$2:$R$14,8,FALSE),0.000000000001)</f>
        <v>2.9690972222222224E-6</v>
      </c>
      <c r="E37" s="74">
        <f>IF(VLOOKUP(SoilVeg!C37,LU!$A$2:$O$27,15,FALSE)=0,VLOOKUP(A37,Soil!$B$2:$R$14,11,FALSE),0.000000000001)</f>
        <v>2.1572765612354593E-4</v>
      </c>
      <c r="F37">
        <f>VLOOKUP(A37,Soil!$B$2:$P$17,14,FALSE)</f>
        <v>0.01</v>
      </c>
      <c r="G37">
        <f>VLOOKUP(B37,LU!$B$1:$N$51,6,FALSE)</f>
        <v>3</v>
      </c>
      <c r="H37">
        <f>VLOOKUP(B37,LU!$B$1:$N$51,7,FALSE)</f>
        <v>0.6</v>
      </c>
      <c r="I37">
        <f>VLOOKUP(B37,LU!$B$1:$N$51,8,FALSE)</f>
        <v>15</v>
      </c>
      <c r="J37">
        <v>1.5847</v>
      </c>
      <c r="K37">
        <f>VLOOKUP(B37,LU!$B$1:$N$51,5,FALSE)</f>
        <v>0.8</v>
      </c>
      <c r="L37">
        <v>0.48887216</v>
      </c>
      <c r="M37" s="74">
        <f>SoilVeg!G37</f>
        <v>22.2</v>
      </c>
      <c r="N37" s="74">
        <f>SoilVeg!H37</f>
        <v>0.26400000000000001</v>
      </c>
      <c r="O37" s="74">
        <f>VLOOKUP(A37,Soil!$B$2:$S$14,18,FALSE)</f>
        <v>0.05</v>
      </c>
    </row>
    <row r="38" spans="1:15">
      <c r="A38" s="27" t="str">
        <f>SoilVeg!B38</f>
        <v>CL</v>
      </c>
      <c r="B38" s="27" t="str">
        <f>SoilVeg!D38</f>
        <v>AZP</v>
      </c>
      <c r="C38" s="27" t="str">
        <f>SoilVeg!A38</f>
        <v>CLAZP</v>
      </c>
      <c r="D38" s="74">
        <f>IF(VLOOKUP(SoilVeg!C38,LU!$A$2:$O$27,15,FALSE)=0,VLOOKUP(A38,Soil!$B$2:$R$14,8,FALSE),0.000000000001)</f>
        <v>9.9999999999999998E-13</v>
      </c>
      <c r="E38" s="74">
        <f>IF(VLOOKUP(SoilVeg!C38,LU!$A$2:$O$27,15,FALSE)=0,VLOOKUP(A38,Soil!$B$2:$R$14,11,FALSE),0.000000000001)</f>
        <v>9.9999999999999998E-13</v>
      </c>
      <c r="F38">
        <f>VLOOKUP(A38,Soil!$B$2:$P$17,14,FALSE)</f>
        <v>0.01</v>
      </c>
      <c r="G38">
        <f>VLOOKUP(B38,LU!$B$1:$N$51,6,FALSE)</f>
        <v>0</v>
      </c>
      <c r="H38">
        <f>VLOOKUP(B38,LU!$B$1:$N$51,7,FALSE)</f>
        <v>0</v>
      </c>
      <c r="I38">
        <f>VLOOKUP(B38,LU!$B$1:$N$51,8,FALSE)</f>
        <v>2.5</v>
      </c>
      <c r="J38">
        <f>VLOOKUP(A38,Soil!$B$2:$P$17,13,FALSE)</f>
        <v>1.7024999999999999</v>
      </c>
      <c r="K38">
        <f>VLOOKUP(B38,LU!$B$1:$N$51,5,FALSE)</f>
        <v>0.05</v>
      </c>
      <c r="L38">
        <f>VLOOKUP(A38,Soil!$B$2:$P$17,15,FALSE)</f>
        <v>0.6028</v>
      </c>
      <c r="M38" s="74">
        <f>SoilVeg!G38</f>
        <v>100</v>
      </c>
      <c r="N38" s="74">
        <f>SoilVeg!H38</f>
        <v>1</v>
      </c>
      <c r="O38" s="74">
        <f>VLOOKUP(A38,Soil!$B$2:$S$14,18,FALSE)</f>
        <v>0.05</v>
      </c>
    </row>
    <row r="39" spans="1:15">
      <c r="A39" s="27" t="str">
        <f>SoilVeg!B39</f>
        <v>CL</v>
      </c>
      <c r="B39" s="27" t="str">
        <f>SoilVeg!D39</f>
        <v>AZPN</v>
      </c>
      <c r="C39" s="27" t="str">
        <f>SoilVeg!A39</f>
        <v>CLAZPN</v>
      </c>
      <c r="D39" s="74">
        <f>IF(VLOOKUP(SoilVeg!C39,LU!$A$2:$O$27,15,FALSE)=0,VLOOKUP(A39,Soil!$B$2:$R$14,8,FALSE),0.000000000001)</f>
        <v>9.9999999999999998E-13</v>
      </c>
      <c r="E39" s="74">
        <f>IF(VLOOKUP(SoilVeg!C39,LU!$A$2:$O$27,15,FALSE)=0,VLOOKUP(A39,Soil!$B$2:$R$14,11,FALSE),0.000000000001)</f>
        <v>9.9999999999999998E-13</v>
      </c>
      <c r="F39">
        <f>VLOOKUP(A39,Soil!$B$2:$P$17,14,FALSE)</f>
        <v>0.01</v>
      </c>
      <c r="G39">
        <f>VLOOKUP(B39,LU!$B$1:$N$51,6,FALSE)</f>
        <v>0</v>
      </c>
      <c r="H39">
        <f>VLOOKUP(B39,LU!$B$1:$N$51,7,FALSE)</f>
        <v>0</v>
      </c>
      <c r="I39">
        <f>VLOOKUP(B39,LU!$B$1:$N$51,8,FALSE)</f>
        <v>0</v>
      </c>
      <c r="J39">
        <f>VLOOKUP(A39,Soil!$B$2:$P$17,13,FALSE)</f>
        <v>1.7024999999999999</v>
      </c>
      <c r="K39">
        <f>VLOOKUP(B39,LU!$B$1:$N$51,5,FALSE)</f>
        <v>0.01</v>
      </c>
      <c r="L39">
        <f>VLOOKUP(A39,Soil!$B$2:$P$17,15,FALSE)</f>
        <v>0.6028</v>
      </c>
      <c r="M39" s="74">
        <f>SoilVeg!G39</f>
        <v>100</v>
      </c>
      <c r="N39" s="74">
        <f>SoilVeg!H39</f>
        <v>1</v>
      </c>
      <c r="O39" s="74">
        <f>VLOOKUP(A39,Soil!$B$2:$S$14,18,FALSE)</f>
        <v>0.05</v>
      </c>
    </row>
    <row r="40" spans="1:15">
      <c r="A40" s="27" t="str">
        <f>SoilVeg!B40</f>
        <v>CL</v>
      </c>
      <c r="B40" s="27" t="str">
        <f>SoilVeg!D40</f>
        <v>AZPPL</v>
      </c>
      <c r="C40" s="27" t="str">
        <f>SoilVeg!A40</f>
        <v>CLAZPPL</v>
      </c>
      <c r="D40" s="74">
        <f>IF(VLOOKUP(SoilVeg!C40,LU!$A$2:$O$27,15,FALSE)=0,VLOOKUP(A40,Soil!$B$2:$R$14,8,FALSE),0.000000000001)</f>
        <v>2.9690972222222224E-6</v>
      </c>
      <c r="E40" s="74">
        <f>IF(VLOOKUP(SoilVeg!C40,LU!$A$2:$O$27,15,FALSE)=0,VLOOKUP(A40,Soil!$B$2:$R$14,11,FALSE),0.000000000001)</f>
        <v>2.1572765612354593E-4</v>
      </c>
      <c r="F40">
        <f>VLOOKUP(A40,Soil!$B$2:$P$17,14,FALSE)</f>
        <v>0.01</v>
      </c>
      <c r="G40">
        <f>VLOOKUP(B40,LU!$B$1:$N$51,6,FALSE)</f>
        <v>0</v>
      </c>
      <c r="H40">
        <f>VLOOKUP(B40,LU!$B$1:$N$51,7,FALSE)</f>
        <v>0</v>
      </c>
      <c r="I40">
        <f>VLOOKUP(B40,LU!$B$1:$N$51,8,FALSE)</f>
        <v>2.5</v>
      </c>
      <c r="J40">
        <f>VLOOKUP(A40,Soil!$B$2:$P$17,13,FALSE)</f>
        <v>1.7024999999999999</v>
      </c>
      <c r="K40">
        <f>VLOOKUP(B40,LU!$B$1:$N$51,5,FALSE)</f>
        <v>0.02</v>
      </c>
      <c r="L40">
        <f>VLOOKUP(A40,Soil!$B$2:$P$17,15,FALSE)</f>
        <v>0.6028</v>
      </c>
      <c r="M40" s="74">
        <f>SoilVeg!G40</f>
        <v>0.222</v>
      </c>
      <c r="N40" s="74">
        <f>SoilVeg!H40</f>
        <v>0.26400000000000001</v>
      </c>
      <c r="O40" s="74">
        <f>VLOOKUP(A40,Soil!$B$2:$S$14,18,FALSE)</f>
        <v>0.05</v>
      </c>
    </row>
    <row r="41" spans="1:15">
      <c r="A41" s="27" t="str">
        <f>SoilVeg!B41</f>
        <v>CL</v>
      </c>
      <c r="B41" s="27" t="str">
        <f>SoilVeg!D41</f>
        <v>AZPP</v>
      </c>
      <c r="C41" s="27" t="str">
        <f>SoilVeg!A41</f>
        <v>CLAZPP</v>
      </c>
      <c r="D41" s="74">
        <f>IF(VLOOKUP(SoilVeg!C41,LU!$A$2:$O$27,15,FALSE)=0,VLOOKUP(A41,Soil!$B$2:$R$14,8,FALSE),0.000000000001)</f>
        <v>2.9690972222222224E-6</v>
      </c>
      <c r="E41" s="74">
        <f>IF(VLOOKUP(SoilVeg!C41,LU!$A$2:$O$27,15,FALSE)=0,VLOOKUP(A41,Soil!$B$2:$R$14,11,FALSE),0.000000000001)</f>
        <v>2.1572765612354593E-4</v>
      </c>
      <c r="F41">
        <f>VLOOKUP(A41,Soil!$B$2:$P$17,14,FALSE)</f>
        <v>0.01</v>
      </c>
      <c r="G41">
        <f>VLOOKUP(B41,LU!$B$1:$N$51,6,FALSE)</f>
        <v>0</v>
      </c>
      <c r="H41">
        <f>VLOOKUP(B41,LU!$B$1:$N$51,7,FALSE)</f>
        <v>0</v>
      </c>
      <c r="I41">
        <f>VLOOKUP(B41,LU!$B$1:$N$51,8,FALSE)</f>
        <v>7</v>
      </c>
      <c r="J41">
        <f>VLOOKUP(A41,Soil!$B$2:$P$17,13,FALSE)</f>
        <v>1.7024999999999999</v>
      </c>
      <c r="K41">
        <f>VLOOKUP(B41,LU!$B$1:$N$51,5,FALSE)</f>
        <v>0.1</v>
      </c>
      <c r="L41">
        <f>VLOOKUP(A41,Soil!$B$2:$P$17,15,FALSE)</f>
        <v>0.6028</v>
      </c>
      <c r="M41" s="74">
        <f>SoilVeg!G41</f>
        <v>22.2</v>
      </c>
      <c r="N41" s="74">
        <f>SoilVeg!H41</f>
        <v>0.26400000000000001</v>
      </c>
      <c r="O41" s="74">
        <f>VLOOKUP(A41,Soil!$B$2:$S$14,18,FALSE)</f>
        <v>0.05</v>
      </c>
    </row>
    <row r="42" spans="1:15">
      <c r="A42" s="27" t="str">
        <f>SoilVeg!B42</f>
        <v>CL</v>
      </c>
      <c r="B42" s="27" t="str">
        <f>SoilVeg!D42</f>
        <v>ETK</v>
      </c>
      <c r="C42" s="27" t="str">
        <f>SoilVeg!A42</f>
        <v>CLETK</v>
      </c>
      <c r="D42" s="74">
        <f>IF(VLOOKUP(SoilVeg!C42,LU!$A$2:$O$27,15,FALSE)=0,VLOOKUP(A42,Soil!$B$2:$R$14,8,FALSE),0.000000000001)</f>
        <v>2.9690972222222224E-6</v>
      </c>
      <c r="E42" s="74">
        <f>IF(VLOOKUP(SoilVeg!C42,LU!$A$2:$O$27,15,FALSE)=0,VLOOKUP(A42,Soil!$B$2:$R$14,11,FALSE),0.000000000001)</f>
        <v>2.1572765612354593E-4</v>
      </c>
      <c r="F42">
        <f>VLOOKUP(A42,Soil!$B$2:$P$17,14,FALSE)</f>
        <v>0.01</v>
      </c>
      <c r="G42">
        <f>VLOOKUP(B42,LU!$B$1:$N$51,6,FALSE)</f>
        <v>1.4</v>
      </c>
      <c r="H42">
        <f>VLOOKUP(B42,LU!$B$1:$N$51,7,FALSE)</f>
        <v>0.65</v>
      </c>
      <c r="I42">
        <f>VLOOKUP(B42,LU!$B$1:$N$51,8,FALSE)</f>
        <v>8</v>
      </c>
      <c r="J42">
        <f>VLOOKUP(A42,Soil!$B$2:$P$17,13,FALSE)</f>
        <v>1.7024999999999999</v>
      </c>
      <c r="K42">
        <f>VLOOKUP(B42,LU!$B$1:$N$51,5,FALSE)</f>
        <v>0.35</v>
      </c>
      <c r="L42">
        <f>VLOOKUP(A42,Soil!$B$2:$P$17,15,FALSE)</f>
        <v>0.6028</v>
      </c>
      <c r="M42" s="74">
        <f>SoilVeg!G42</f>
        <v>22.2</v>
      </c>
      <c r="N42" s="74">
        <f>SoilVeg!H42</f>
        <v>0.26400000000000001</v>
      </c>
      <c r="O42" s="74">
        <f>VLOOKUP(A42,Soil!$B$2:$S$14,18,FALSE)</f>
        <v>0.05</v>
      </c>
    </row>
    <row r="43" spans="1:15">
      <c r="A43" s="27" t="str">
        <f>SoilVeg!B43</f>
        <v>CL</v>
      </c>
      <c r="B43" s="27" t="str">
        <f>SoilVeg!D43</f>
        <v>ETK1</v>
      </c>
      <c r="C43" s="27" t="str">
        <f>SoilVeg!A43</f>
        <v>CLETK1</v>
      </c>
      <c r="D43" s="74">
        <f>IF(VLOOKUP(SoilVeg!C43,LU!$A$2:$O$27,15,FALSE)=0,VLOOKUP(A43,Soil!$B$2:$R$14,8,FALSE),0.000000000001)</f>
        <v>2.9690972222222224E-6</v>
      </c>
      <c r="E43" s="74">
        <f>IF(VLOOKUP(SoilVeg!C43,LU!$A$2:$O$27,15,FALSE)=0,VLOOKUP(A43,Soil!$B$2:$R$14,11,FALSE),0.000000000001)</f>
        <v>2.1572765612354593E-4</v>
      </c>
      <c r="F43">
        <f>VLOOKUP(A43,Soil!$B$2:$P$17,14,FALSE)</f>
        <v>0.01</v>
      </c>
      <c r="G43">
        <f>VLOOKUP(B43,LU!$B$1:$N$51,6,FALSE)</f>
        <v>1</v>
      </c>
      <c r="H43">
        <f>VLOOKUP(B43,LU!$B$1:$N$51,7,FALSE)</f>
        <v>0.4</v>
      </c>
      <c r="I43">
        <f>VLOOKUP(B43,LU!$B$1:$N$51,8,FALSE)</f>
        <v>5</v>
      </c>
      <c r="J43">
        <v>1.5847</v>
      </c>
      <c r="K43">
        <f>VLOOKUP(B43,LU!$B$1:$N$51,5,FALSE)</f>
        <v>0.15</v>
      </c>
      <c r="L43">
        <v>0.48887216</v>
      </c>
      <c r="M43" s="74">
        <f>SoilVeg!G43</f>
        <v>22.2</v>
      </c>
      <c r="N43" s="74">
        <f>SoilVeg!H43</f>
        <v>0.26400000000000001</v>
      </c>
      <c r="O43" s="74">
        <f>VLOOKUP(A43,Soil!$B$2:$S$14,18,FALSE)</f>
        <v>0.05</v>
      </c>
    </row>
    <row r="44" spans="1:15">
      <c r="A44" s="27" t="str">
        <f>SoilVeg!B44</f>
        <v>CL</v>
      </c>
      <c r="B44" s="27" t="str">
        <f>SoilVeg!D44</f>
        <v>ETK2</v>
      </c>
      <c r="C44" s="27" t="str">
        <f>SoilVeg!A44</f>
        <v>CLETK2</v>
      </c>
      <c r="D44" s="74">
        <f>IF(VLOOKUP(SoilVeg!C44,LU!$A$2:$O$27,15,FALSE)=0,VLOOKUP(A44,Soil!$B$2:$R$14,8,FALSE),0.000000000001)</f>
        <v>2.9690972222222224E-6</v>
      </c>
      <c r="E44" s="74">
        <f>IF(VLOOKUP(SoilVeg!C44,LU!$A$2:$O$27,15,FALSE)=0,VLOOKUP(A44,Soil!$B$2:$R$14,11,FALSE),0.000000000001)</f>
        <v>2.1572765612354593E-4</v>
      </c>
      <c r="F44">
        <f>VLOOKUP(A44,Soil!$B$2:$P$17,14,FALSE)</f>
        <v>0.01</v>
      </c>
      <c r="G44">
        <f>VLOOKUP(B44,LU!$B$1:$N$51,6,FALSE)</f>
        <v>1.1000000000000001</v>
      </c>
      <c r="H44">
        <f>VLOOKUP(B44,LU!$B$1:$N$51,7,FALSE)</f>
        <v>0.4</v>
      </c>
      <c r="I44">
        <f>VLOOKUP(B44,LU!$B$1:$N$51,8,FALSE)</f>
        <v>7</v>
      </c>
      <c r="J44">
        <v>1.5847</v>
      </c>
      <c r="K44">
        <f>VLOOKUP(B44,LU!$B$1:$N$51,5,FALSE)</f>
        <v>0.35</v>
      </c>
      <c r="L44">
        <v>0.48887216</v>
      </c>
      <c r="M44" s="74">
        <f>SoilVeg!G44</f>
        <v>22.2</v>
      </c>
      <c r="N44" s="74">
        <f>SoilVeg!H44</f>
        <v>0.26400000000000001</v>
      </c>
      <c r="O44" s="74">
        <f>VLOOKUP(A44,Soil!$B$2:$S$14,18,FALSE)</f>
        <v>0.05</v>
      </c>
    </row>
    <row r="45" spans="1:15">
      <c r="A45" s="27" t="str">
        <f>SoilVeg!B45</f>
        <v>CL</v>
      </c>
      <c r="B45" s="27" t="str">
        <f>SoilVeg!D45</f>
        <v>ETK3</v>
      </c>
      <c r="C45" s="27" t="str">
        <f>SoilVeg!A45</f>
        <v>CLETK3</v>
      </c>
      <c r="D45" s="74">
        <f>IF(VLOOKUP(SoilVeg!C45,LU!$A$2:$O$27,15,FALSE)=0,VLOOKUP(A45,Soil!$B$2:$R$14,8,FALSE),0.000000000001)</f>
        <v>2.9690972222222224E-6</v>
      </c>
      <c r="E45" s="74">
        <f>IF(VLOOKUP(SoilVeg!C45,LU!$A$2:$O$27,15,FALSE)=0,VLOOKUP(A45,Soil!$B$2:$R$14,11,FALSE),0.000000000001)</f>
        <v>2.1572765612354593E-4</v>
      </c>
      <c r="F45">
        <f>VLOOKUP(A45,Soil!$B$2:$P$17,14,FALSE)</f>
        <v>0.01</v>
      </c>
      <c r="G45">
        <f>VLOOKUP(B45,LU!$B$1:$N$51,6,FALSE)</f>
        <v>1.35454545455</v>
      </c>
      <c r="H45">
        <f>VLOOKUP(B45,LU!$B$1:$N$51,7,FALSE)</f>
        <v>0.62272727272999995</v>
      </c>
      <c r="I45">
        <f>VLOOKUP(B45,LU!$B$1:$N$51,8,FALSE)</f>
        <v>10</v>
      </c>
      <c r="J45">
        <f>VLOOKUP(A45,Soil!$B$2:$P$17,13,FALSE)</f>
        <v>1.7024999999999999</v>
      </c>
      <c r="K45">
        <f>VLOOKUP(B45,LU!$B$1:$N$51,5,FALSE)</f>
        <v>0.4</v>
      </c>
      <c r="L45">
        <f>VLOOKUP(A45,Soil!$B$2:$P$17,15,FALSE)</f>
        <v>0.6028</v>
      </c>
      <c r="M45" s="74">
        <f>SoilVeg!G45</f>
        <v>22.2</v>
      </c>
      <c r="N45" s="74">
        <f>SoilVeg!H45</f>
        <v>0.26400000000000001</v>
      </c>
      <c r="O45" s="74">
        <f>VLOOKUP(A45,Soil!$B$2:$S$14,18,FALSE)</f>
        <v>0.05</v>
      </c>
    </row>
    <row r="46" spans="1:15">
      <c r="A46" s="27" t="str">
        <f>SoilVeg!B46</f>
        <v>CL</v>
      </c>
      <c r="B46" s="27" t="str">
        <f>SoilVeg!D46</f>
        <v>VT</v>
      </c>
      <c r="C46" s="27" t="str">
        <f>SoilVeg!A46</f>
        <v>CLVT</v>
      </c>
      <c r="D46" s="74">
        <f>IF(VLOOKUP(SoilVeg!C46,LU!$A$2:$O$27,15,FALSE)=0,VLOOKUP(A46,Soil!$B$2:$R$14,8,FALSE),0.000000000001)</f>
        <v>9.9999999999999998E-13</v>
      </c>
      <c r="E46" s="74">
        <f>IF(VLOOKUP(SoilVeg!C46,LU!$A$2:$O$27,15,FALSE)=0,VLOOKUP(A46,Soil!$B$2:$R$14,11,FALSE),0.000000000001)</f>
        <v>9.9999999999999998E-13</v>
      </c>
      <c r="F46">
        <f>VLOOKUP(A46,Soil!$B$2:$P$17,14,FALSE)</f>
        <v>0.01</v>
      </c>
      <c r="G46">
        <f>VLOOKUP(B46,LU!$B$1:$N$51,6,FALSE)</f>
        <v>0</v>
      </c>
      <c r="H46">
        <f>VLOOKUP(B46,LU!$B$1:$N$51,7,FALSE)</f>
        <v>0</v>
      </c>
      <c r="I46">
        <f>VLOOKUP(B46,LU!$B$1:$N$51,8,FALSE)</f>
        <v>0</v>
      </c>
      <c r="J46">
        <f>VLOOKUP(A46,Soil!$B$2:$P$17,13,FALSE)</f>
        <v>1.7024999999999999</v>
      </c>
      <c r="K46">
        <f>VLOOKUP(B46,LU!$B$1:$N$51,5,FALSE)</f>
        <v>0.03</v>
      </c>
      <c r="L46">
        <f>VLOOKUP(A46,Soil!$B$2:$P$17,15,FALSE)</f>
        <v>0.6028</v>
      </c>
      <c r="M46" s="74">
        <f>SoilVeg!G46</f>
        <v>100</v>
      </c>
      <c r="N46" s="74">
        <f>SoilVeg!H46</f>
        <v>1</v>
      </c>
      <c r="O46" s="74">
        <f>VLOOKUP(A46,Soil!$B$2:$S$14,18,FALSE)</f>
        <v>0.05</v>
      </c>
    </row>
    <row r="47" spans="1:15">
      <c r="A47" s="27" t="str">
        <f>SoilVeg!B47</f>
        <v>CL</v>
      </c>
      <c r="B47" s="27" t="str">
        <f>SoilVeg!D47</f>
        <v>VP</v>
      </c>
      <c r="C47" s="27" t="str">
        <f>SoilVeg!A47</f>
        <v>CLVP</v>
      </c>
      <c r="D47" s="74">
        <f>IF(VLOOKUP(SoilVeg!C47,LU!$A$2:$O$27,15,FALSE)=0,VLOOKUP(A47,Soil!$B$2:$R$14,8,FALSE),0.000000000001)</f>
        <v>9.9999999999999998E-13</v>
      </c>
      <c r="E47" s="74">
        <f>IF(VLOOKUP(SoilVeg!C47,LU!$A$2:$O$27,15,FALSE)=0,VLOOKUP(A47,Soil!$B$2:$R$14,11,FALSE),0.000000000001)</f>
        <v>9.9999999999999998E-13</v>
      </c>
      <c r="F47">
        <f>VLOOKUP(A47,Soil!$B$2:$P$17,14,FALSE)</f>
        <v>0.01</v>
      </c>
      <c r="G47">
        <f>VLOOKUP(B47,LU!$B$1:$N$51,6,FALSE)</f>
        <v>0</v>
      </c>
      <c r="H47">
        <f>VLOOKUP(B47,LU!$B$1:$N$51,7,FALSE)</f>
        <v>0</v>
      </c>
      <c r="I47">
        <f>VLOOKUP(B47,LU!$B$1:$N$51,8,FALSE)</f>
        <v>0</v>
      </c>
      <c r="J47">
        <f>VLOOKUP(A47,Soil!$B$2:$P$17,13,FALSE)</f>
        <v>1.7024999999999999</v>
      </c>
      <c r="K47">
        <f>VLOOKUP(B47,LU!$B$1:$N$51,5,FALSE)</f>
        <v>0.01</v>
      </c>
      <c r="L47">
        <f>VLOOKUP(A47,Soil!$B$2:$P$17,15,FALSE)</f>
        <v>0.6028</v>
      </c>
      <c r="M47" s="74">
        <f>SoilVeg!G47</f>
        <v>100</v>
      </c>
      <c r="N47" s="74">
        <f>SoilVeg!H47</f>
        <v>1</v>
      </c>
      <c r="O47" s="74">
        <f>VLOOKUP(A47,Soil!$B$2:$S$14,18,FALSE)</f>
        <v>0.05</v>
      </c>
    </row>
    <row r="48" spans="1:15">
      <c r="A48" s="27" t="str">
        <f>SoilVeg!B48</f>
        <v>CL</v>
      </c>
      <c r="B48" s="27" t="str">
        <f>SoilVeg!D48</f>
        <v>TPT</v>
      </c>
      <c r="C48" s="27" t="str">
        <f>SoilVeg!A48</f>
        <v>CLTPT</v>
      </c>
      <c r="D48" s="74">
        <f>IF(VLOOKUP(SoilVeg!C48,LU!$A$2:$O$27,15,FALSE)=0,VLOOKUP(A48,Soil!$B$2:$R$14,8,FALSE),0.000000000001)</f>
        <v>2.9690972222222224E-6</v>
      </c>
      <c r="E48" s="74">
        <f>IF(VLOOKUP(SoilVeg!C48,LU!$A$2:$O$27,15,FALSE)=0,VLOOKUP(A48,Soil!$B$2:$R$14,11,FALSE),0.000000000001)</f>
        <v>2.1572765612354593E-4</v>
      </c>
      <c r="F48">
        <f>VLOOKUP(A48,Soil!$B$2:$P$17,14,FALSE)</f>
        <v>0.01</v>
      </c>
      <c r="G48">
        <f>VLOOKUP(B48,LU!$B$1:$N$51,6,FALSE)</f>
        <v>1.1000000000000001</v>
      </c>
      <c r="H48">
        <f>VLOOKUP(B48,LU!$B$1:$N$51,7,FALSE)</f>
        <v>0.4</v>
      </c>
      <c r="I48">
        <f>VLOOKUP(B48,LU!$B$1:$N$51,8,FALSE)</f>
        <v>7</v>
      </c>
      <c r="J48">
        <f>VLOOKUP(A48,Soil!$B$2:$P$17,13,FALSE)</f>
        <v>1.7024999999999999</v>
      </c>
      <c r="K48">
        <f>VLOOKUP(B48,LU!$B$1:$N$51,5,FALSE)</f>
        <v>0.27500000000000002</v>
      </c>
      <c r="L48">
        <f>VLOOKUP(A48,Soil!$B$2:$P$17,15,FALSE)</f>
        <v>0.6028</v>
      </c>
      <c r="M48" s="74">
        <f>SoilVeg!G48</f>
        <v>22.2</v>
      </c>
      <c r="N48" s="74">
        <f>SoilVeg!H48</f>
        <v>0.26400000000000001</v>
      </c>
      <c r="O48" s="74">
        <f>VLOOKUP(A48,Soil!$B$2:$S$14,18,FALSE)</f>
        <v>0.05</v>
      </c>
    </row>
    <row r="49" spans="1:15">
      <c r="A49" s="27" t="str">
        <f>SoilVeg!B49</f>
        <v>CL</v>
      </c>
      <c r="B49" s="27" t="str">
        <f>SoilVeg!D49</f>
        <v>VPT</v>
      </c>
      <c r="C49" s="27" t="str">
        <f>SoilVeg!A49</f>
        <v>CLVPT</v>
      </c>
      <c r="D49" s="74">
        <f>IF(VLOOKUP(SoilVeg!C49,LU!$A$2:$O$27,15,FALSE)=0,VLOOKUP(A49,Soil!$B$2:$R$14,8,FALSE),0.000000000001)</f>
        <v>9.9999999999999998E-13</v>
      </c>
      <c r="E49" s="74">
        <f>IF(VLOOKUP(SoilVeg!C49,LU!$A$2:$O$27,15,FALSE)=0,VLOOKUP(A49,Soil!$B$2:$R$14,11,FALSE),0.000000000001)</f>
        <v>9.9999999999999998E-13</v>
      </c>
      <c r="F49">
        <f>VLOOKUP(A49,Soil!$B$2:$P$17,14,FALSE)</f>
        <v>0.01</v>
      </c>
      <c r="G49">
        <f>VLOOKUP(B49,LU!$B$1:$N$51,6,FALSE)</f>
        <v>0</v>
      </c>
      <c r="H49">
        <f>VLOOKUP(B49,LU!$B$1:$N$51,7,FALSE)</f>
        <v>0</v>
      </c>
      <c r="I49">
        <f>VLOOKUP(B49,LU!$B$1:$N$51,8,FALSE)</f>
        <v>150</v>
      </c>
      <c r="J49">
        <f>VLOOKUP(A49,Soil!$B$2:$P$17,13,FALSE)</f>
        <v>1.7024999999999999</v>
      </c>
      <c r="K49">
        <f>VLOOKUP(B49,LU!$B$1:$N$51,5,FALSE)</f>
        <v>0.01</v>
      </c>
      <c r="L49">
        <f>VLOOKUP(A49,Soil!$B$2:$P$17,15,FALSE)</f>
        <v>0.6028</v>
      </c>
      <c r="M49" s="74">
        <f>SoilVeg!G49</f>
        <v>100</v>
      </c>
      <c r="N49" s="74">
        <f>SoilVeg!H49</f>
        <v>1</v>
      </c>
      <c r="O49" s="74">
        <f>VLOOKUP(A49,Soil!$B$2:$S$14,18,FALSE)</f>
        <v>0.05</v>
      </c>
    </row>
    <row r="50" spans="1:15">
      <c r="A50" s="27" t="str">
        <f>SoilVeg!B50</f>
        <v>CL</v>
      </c>
      <c r="B50" s="27" t="str">
        <f>SoilVeg!D50</f>
        <v>MOK</v>
      </c>
      <c r="C50" s="27" t="str">
        <f>SoilVeg!A50</f>
        <v>CLMOK</v>
      </c>
      <c r="D50" s="74">
        <f>IF(VLOOKUP(SoilVeg!C50,LU!$A$2:$O$27,15,FALSE)=0,VLOOKUP(A50,Soil!$B$2:$R$14,8,FALSE),0.000000000001)</f>
        <v>2.9690972222222224E-6</v>
      </c>
      <c r="E50" s="74">
        <f>IF(VLOOKUP(SoilVeg!C50,LU!$A$2:$O$27,15,FALSE)=0,VLOOKUP(A50,Soil!$B$2:$R$14,11,FALSE),0.000000000001)</f>
        <v>2.1572765612354593E-4</v>
      </c>
      <c r="F50">
        <f>VLOOKUP(A50,Soil!$B$2:$P$17,14,FALSE)</f>
        <v>0.01</v>
      </c>
      <c r="G50">
        <f>VLOOKUP(B50,LU!$B$1:$N$51,6,FALSE)</f>
        <v>1.35454545455</v>
      </c>
      <c r="H50">
        <f>VLOOKUP(B50,LU!$B$1:$N$51,7,FALSE)</f>
        <v>0.62272727272999995</v>
      </c>
      <c r="I50">
        <f>VLOOKUP(B50,LU!$B$1:$N$51,8,FALSE)</f>
        <v>10</v>
      </c>
      <c r="J50">
        <v>1.5847</v>
      </c>
      <c r="K50">
        <f>VLOOKUP(B50,LU!$B$1:$N$51,5,FALSE)</f>
        <v>0.4</v>
      </c>
      <c r="L50">
        <v>0.48887216</v>
      </c>
      <c r="M50" s="74">
        <f>SoilVeg!G50</f>
        <v>22.2</v>
      </c>
      <c r="N50" s="74">
        <f>SoilVeg!H50</f>
        <v>0.26400000000000001</v>
      </c>
      <c r="O50" s="74">
        <f>VLOOKUP(A50,Soil!$B$2:$S$14,18,FALSE)</f>
        <v>0.05</v>
      </c>
    </row>
    <row r="51" spans="1:15">
      <c r="A51" s="27" t="str">
        <f>SoilVeg!B51</f>
        <v>CL</v>
      </c>
      <c r="B51" s="27" t="str">
        <f>SoilVeg!D51</f>
        <v>RET</v>
      </c>
      <c r="C51" s="27" t="str">
        <f>SoilVeg!A51</f>
        <v>CLRET</v>
      </c>
      <c r="D51" s="74">
        <f>IF(VLOOKUP(SoilVeg!C51,LU!$A$2:$O$27,15,FALSE)=0,VLOOKUP(A51,Soil!$B$2:$R$14,8,FALSE),0.000000000001)</f>
        <v>2.9690972222222224E-6</v>
      </c>
      <c r="E51" s="74">
        <f>IF(VLOOKUP(SoilVeg!C51,LU!$A$2:$O$27,15,FALSE)=0,VLOOKUP(A51,Soil!$B$2:$R$14,11,FALSE),0.000000000001)</f>
        <v>2.1572765612354593E-4</v>
      </c>
      <c r="F51">
        <f>VLOOKUP(A51,Soil!$B$2:$P$17,14,FALSE)</f>
        <v>0.01</v>
      </c>
      <c r="G51">
        <f>VLOOKUP(B51,LU!$B$1:$N$51,6,FALSE)</f>
        <v>1.1000000000000001</v>
      </c>
      <c r="H51">
        <f>VLOOKUP(B51,LU!$B$1:$N$51,7,FALSE)</f>
        <v>0.4</v>
      </c>
      <c r="I51">
        <f>VLOOKUP(B51,LU!$B$1:$N$51,8,FALSE)</f>
        <v>150</v>
      </c>
      <c r="J51">
        <v>1.5847</v>
      </c>
      <c r="K51">
        <f>VLOOKUP(B51,LU!$B$1:$N$51,5,FALSE)</f>
        <v>0.27500000000000002</v>
      </c>
      <c r="L51">
        <v>0.48887216</v>
      </c>
      <c r="M51" s="74">
        <f>SoilVeg!G51</f>
        <v>22.2</v>
      </c>
      <c r="N51" s="74">
        <f>SoilVeg!H51</f>
        <v>0.26400000000000001</v>
      </c>
      <c r="O51" s="74">
        <f>VLOOKUP(A51,Soil!$B$2:$S$14,18,FALSE)</f>
        <v>0.05</v>
      </c>
    </row>
    <row r="52" spans="1:15">
      <c r="A52" s="27" t="str">
        <f>SoilVeg!B52</f>
        <v>L</v>
      </c>
      <c r="B52" s="27" t="str">
        <f>SoilVeg!D52</f>
        <v>OP</v>
      </c>
      <c r="C52" s="27" t="str">
        <f>SoilVeg!A52</f>
        <v>LOP</v>
      </c>
      <c r="D52" s="74">
        <f>IF(VLOOKUP(SoilVeg!C52,LU!$A$2:$O$27,15,FALSE)=0,VLOOKUP(A52,Soil!$B$2:$R$14,8,FALSE),0.000000000001)</f>
        <v>3.6764981481481485E-6</v>
      </c>
      <c r="E52" s="74">
        <f>IF(VLOOKUP(SoilVeg!C52,LU!$A$2:$O$27,15,FALSE)=0,VLOOKUP(A52,Soil!$B$2:$R$14,11,FALSE),0.000000000001)</f>
        <v>1.9406263408191068E-4</v>
      </c>
      <c r="F52">
        <f>VLOOKUP(A52,Soil!$B$2:$P$17,14,FALSE)</f>
        <v>0.12</v>
      </c>
      <c r="G52">
        <f>VLOOKUP(B52,LU!$B$1:$N$51,6,FALSE)</f>
        <v>0.16</v>
      </c>
      <c r="H52">
        <f>VLOOKUP(B52,LU!$B$1:$N$51,7,FALSE)</f>
        <v>0.13</v>
      </c>
      <c r="I52">
        <f>VLOOKUP(B52,LU!$B$1:$N$51,8,FALSE)</f>
        <v>5</v>
      </c>
      <c r="J52">
        <f>VLOOKUP(A52,Soil!$B$2:$P$17,13,FALSE)</f>
        <v>1.7384999999999999</v>
      </c>
      <c r="K52">
        <f>VLOOKUP(B52,LU!$B$1:$N$51,5,FALSE)</f>
        <v>7.4999999999999997E-2</v>
      </c>
      <c r="L52">
        <f>VLOOKUP(A52,Soil!$B$2:$P$17,15,FALSE)</f>
        <v>0.56130000000000002</v>
      </c>
      <c r="M52" s="74">
        <f>SoilVeg!G52</f>
        <v>9.6999999999999993</v>
      </c>
      <c r="N52" s="74">
        <f>SoilVeg!H52</f>
        <v>0.248</v>
      </c>
      <c r="O52" s="74">
        <f>VLOOKUP(A52,Soil!$B$2:$S$14,18,FALSE)</f>
        <v>0.1</v>
      </c>
    </row>
    <row r="53" spans="1:15">
      <c r="A53" s="27" t="str">
        <f>SoilVeg!B53</f>
        <v>L</v>
      </c>
      <c r="B53" s="27" t="str">
        <f>SoilVeg!D53</f>
        <v>OPTP</v>
      </c>
      <c r="C53" s="27" t="str">
        <f>SoilVeg!A53</f>
        <v>LOPTP</v>
      </c>
      <c r="D53" s="74">
        <f>IF(VLOOKUP(SoilVeg!C53,LU!$A$2:$O$27,15,FALSE)=0,VLOOKUP(A53,Soil!$B$2:$R$14,8,FALSE),0.000000000001)</f>
        <v>3.6764981481481485E-6</v>
      </c>
      <c r="E53" s="74">
        <f>IF(VLOOKUP(SoilVeg!C53,LU!$A$2:$O$27,15,FALSE)=0,VLOOKUP(A53,Soil!$B$2:$R$14,11,FALSE),0.000000000001)</f>
        <v>1.9406263408191068E-4</v>
      </c>
      <c r="F53">
        <f>VLOOKUP(A53,Soil!$B$2:$P$17,14,FALSE)</f>
        <v>0.12</v>
      </c>
      <c r="G53">
        <f>VLOOKUP(B53,LU!$B$1:$N$51,6,FALSE)</f>
        <v>1.1000000000000001</v>
      </c>
      <c r="H53">
        <f>VLOOKUP(B53,LU!$B$1:$N$51,7,FALSE)</f>
        <v>0.4</v>
      </c>
      <c r="I53">
        <f>VLOOKUP(B53,LU!$B$1:$N$51,8,FALSE)</f>
        <v>7</v>
      </c>
      <c r="J53">
        <f>VLOOKUP(A53,Soil!$B$2:$P$17,13,FALSE)</f>
        <v>1.7384999999999999</v>
      </c>
      <c r="K53">
        <f>VLOOKUP(B53,LU!$B$1:$N$51,5,FALSE)</f>
        <v>0.27500000000000002</v>
      </c>
      <c r="L53">
        <f>VLOOKUP(A53,Soil!$B$2:$P$17,15,FALSE)</f>
        <v>0.56130000000000002</v>
      </c>
      <c r="M53" s="74">
        <f>SoilVeg!G53</f>
        <v>19.399999999999999</v>
      </c>
      <c r="N53" s="74">
        <f>SoilVeg!H53</f>
        <v>0.248</v>
      </c>
      <c r="O53" s="74">
        <f>VLOOKUP(A53,Soil!$B$2:$S$14,18,FALSE)</f>
        <v>0.1</v>
      </c>
    </row>
    <row r="54" spans="1:15">
      <c r="A54" s="27" t="str">
        <f>SoilVeg!B54</f>
        <v>L</v>
      </c>
      <c r="B54" s="27" t="str">
        <f>SoilVeg!D54</f>
        <v>OPSR</v>
      </c>
      <c r="C54" s="27" t="str">
        <f>SoilVeg!A54</f>
        <v>LOPSR</v>
      </c>
      <c r="D54" s="74">
        <f>IF(VLOOKUP(SoilVeg!C54,LU!$A$2:$O$27,15,FALSE)=0,VLOOKUP(A54,Soil!$B$2:$R$14,8,FALSE),0.000000000001)</f>
        <v>3.6764981481481485E-6</v>
      </c>
      <c r="E54" s="74">
        <f>IF(VLOOKUP(SoilVeg!C54,LU!$A$2:$O$27,15,FALSE)=0,VLOOKUP(A54,Soil!$B$2:$R$14,11,FALSE),0.000000000001)</f>
        <v>1.9406263408191068E-4</v>
      </c>
      <c r="F54">
        <f>VLOOKUP(A54,Soil!$B$2:$P$17,14,FALSE)</f>
        <v>0.12</v>
      </c>
      <c r="G54">
        <f>VLOOKUP(B54,LU!$B$1:$N$51,6,FALSE)</f>
        <v>0.26</v>
      </c>
      <c r="H54">
        <f>VLOOKUP(B54,LU!$B$1:$N$51,7,FALSE)</f>
        <v>0.25</v>
      </c>
      <c r="I54">
        <f>VLOOKUP(B54,LU!$B$1:$N$51,8,FALSE)</f>
        <v>4</v>
      </c>
      <c r="J54">
        <f>VLOOKUP(A54,Soil!$B$2:$P$17,13,FALSE)</f>
        <v>1.7384999999999999</v>
      </c>
      <c r="K54">
        <f>VLOOKUP(B54,LU!$B$1:$N$51,5,FALSE)</f>
        <v>0.06</v>
      </c>
      <c r="L54">
        <f>VLOOKUP(A54,Soil!$B$2:$P$17,15,FALSE)</f>
        <v>0.56130000000000002</v>
      </c>
      <c r="M54" s="74">
        <f>SoilVeg!G54</f>
        <v>7.76</v>
      </c>
      <c r="N54" s="74">
        <f>SoilVeg!H54</f>
        <v>0.248</v>
      </c>
      <c r="O54" s="74">
        <f>VLOOKUP(A54,Soil!$B$2:$S$14,18,FALSE)</f>
        <v>0.1</v>
      </c>
    </row>
    <row r="55" spans="1:15">
      <c r="A55" s="27" t="str">
        <f>SoilVeg!B55</f>
        <v>L</v>
      </c>
      <c r="B55" s="27" t="str">
        <f>SoilVeg!D55</f>
        <v>OPUR</v>
      </c>
      <c r="C55" s="27" t="str">
        <f>SoilVeg!A55</f>
        <v>LOPUR</v>
      </c>
      <c r="D55" s="74">
        <f>IF(VLOOKUP(SoilVeg!C55,LU!$A$2:$O$27,15,FALSE)=0,VLOOKUP(A55,Soil!$B$2:$R$14,8,FALSE),0.000000000001)</f>
        <v>3.6764981481481485E-6</v>
      </c>
      <c r="E55" s="74">
        <f>IF(VLOOKUP(SoilVeg!C55,LU!$A$2:$O$27,15,FALSE)=0,VLOOKUP(A55,Soil!$B$2:$R$14,11,FALSE),0.000000000001)</f>
        <v>1.9406263408191068E-4</v>
      </c>
      <c r="F55">
        <f>VLOOKUP(A55,Soil!$B$2:$P$17,14,FALSE)</f>
        <v>0.12</v>
      </c>
      <c r="G55">
        <f>VLOOKUP(B55,LU!$B$1:$N$51,6,FALSE)</f>
        <v>0.4</v>
      </c>
      <c r="H55">
        <f>VLOOKUP(B55,LU!$B$1:$N$51,7,FALSE)</f>
        <v>0.3</v>
      </c>
      <c r="I55">
        <f>VLOOKUP(B55,LU!$B$1:$N$51,8,FALSE)</f>
        <v>6</v>
      </c>
      <c r="J55">
        <f>VLOOKUP(A55,Soil!$B$2:$P$17,13,FALSE)</f>
        <v>1.7384999999999999</v>
      </c>
      <c r="K55">
        <f>VLOOKUP(B55,LU!$B$1:$N$51,5,FALSE)</f>
        <v>0.1</v>
      </c>
      <c r="L55">
        <f>VLOOKUP(A55,Soil!$B$2:$P$17,15,FALSE)</f>
        <v>0.56130000000000002</v>
      </c>
      <c r="M55" s="74">
        <f>SoilVeg!G55</f>
        <v>9.6999999999999993</v>
      </c>
      <c r="N55" s="74">
        <f>SoilVeg!H55</f>
        <v>0.248</v>
      </c>
      <c r="O55" s="74">
        <f>VLOOKUP(A55,Soil!$B$2:$S$14,18,FALSE)</f>
        <v>0.1</v>
      </c>
    </row>
    <row r="56" spans="1:15">
      <c r="A56" s="27" t="str">
        <f>SoilVeg!B56</f>
        <v>L</v>
      </c>
      <c r="B56" s="27" t="str">
        <f>SoilVeg!D56</f>
        <v>OPU</v>
      </c>
      <c r="C56" s="27" t="str">
        <f>SoilVeg!A56</f>
        <v>LOPU</v>
      </c>
      <c r="D56" s="74">
        <f>IF(VLOOKUP(SoilVeg!C56,LU!$A$2:$O$27,15,FALSE)=0,VLOOKUP(A56,Soil!$B$2:$R$14,8,FALSE),0.000000000001)</f>
        <v>3.6764981481481485E-6</v>
      </c>
      <c r="E56" s="74">
        <f>IF(VLOOKUP(SoilVeg!C56,LU!$A$2:$O$27,15,FALSE)=0,VLOOKUP(A56,Soil!$B$2:$R$14,11,FALSE),0.000000000001)</f>
        <v>1.9406263408191068E-4</v>
      </c>
      <c r="F56">
        <f>VLOOKUP(A56,Soil!$B$2:$P$17,14,FALSE)</f>
        <v>0.12</v>
      </c>
      <c r="G56">
        <f>VLOOKUP(B56,LU!$B$1:$N$51,6,FALSE)</f>
        <v>0</v>
      </c>
      <c r="H56">
        <f>VLOOKUP(B56,LU!$B$1:$N$51,7,FALSE)</f>
        <v>0</v>
      </c>
      <c r="I56">
        <f>VLOOKUP(B56,LU!$B$1:$N$51,8,FALSE)</f>
        <v>3.5</v>
      </c>
      <c r="J56">
        <f>VLOOKUP(A56,Soil!$B$2:$P$17,13,FALSE)</f>
        <v>1.7384999999999999</v>
      </c>
      <c r="K56">
        <f>VLOOKUP(B56,LU!$B$1:$N$51,5,FALSE)</f>
        <v>0.03</v>
      </c>
      <c r="L56">
        <f>VLOOKUP(A56,Soil!$B$2:$P$17,15,FALSE)</f>
        <v>0.56130000000000002</v>
      </c>
      <c r="M56" s="74">
        <f>SoilVeg!G56</f>
        <v>6.4666666666666659</v>
      </c>
      <c r="N56" s="74">
        <f>SoilVeg!H56</f>
        <v>0.248</v>
      </c>
      <c r="O56" s="74">
        <f>VLOOKUP(A56,Soil!$B$2:$S$14,18,FALSE)</f>
        <v>0.1</v>
      </c>
    </row>
    <row r="57" spans="1:15">
      <c r="A57" s="27" t="str">
        <f>SoilVeg!B57</f>
        <v>L</v>
      </c>
      <c r="B57" s="27" t="str">
        <f>SoilVeg!D57</f>
        <v>TP</v>
      </c>
      <c r="C57" s="27" t="str">
        <f>SoilVeg!A57</f>
        <v>LTP</v>
      </c>
      <c r="D57" s="74">
        <f>IF(VLOOKUP(SoilVeg!C57,LU!$A$2:$O$27,15,FALSE)=0,VLOOKUP(A57,Soil!$B$2:$R$14,8,FALSE),0.000000000001)</f>
        <v>3.6764981481481485E-6</v>
      </c>
      <c r="E57" s="74">
        <f>IF(VLOOKUP(SoilVeg!C57,LU!$A$2:$O$27,15,FALSE)=0,VLOOKUP(A57,Soil!$B$2:$R$14,11,FALSE),0.000000000001)</f>
        <v>1.9406263408191068E-4</v>
      </c>
      <c r="F57">
        <f>VLOOKUP(A57,Soil!$B$2:$P$17,14,FALSE)</f>
        <v>0.12</v>
      </c>
      <c r="G57">
        <f>VLOOKUP(B57,LU!$B$1:$N$51,6,FALSE)</f>
        <v>1.1000000000000001</v>
      </c>
      <c r="H57">
        <f>VLOOKUP(B57,LU!$B$1:$N$51,7,FALSE)</f>
        <v>0.4</v>
      </c>
      <c r="I57">
        <f>VLOOKUP(B57,LU!$B$1:$N$51,8,FALSE)</f>
        <v>7</v>
      </c>
      <c r="J57">
        <v>1.5847</v>
      </c>
      <c r="K57">
        <f>VLOOKUP(B57,LU!$B$1:$N$51,5,FALSE)</f>
        <v>0.27500000000000002</v>
      </c>
      <c r="L57">
        <v>0.48887216</v>
      </c>
      <c r="M57" s="74">
        <f>SoilVeg!G57</f>
        <v>19.399999999999999</v>
      </c>
      <c r="N57" s="74">
        <f>SoilVeg!H57</f>
        <v>0.248</v>
      </c>
      <c r="O57" s="74">
        <f>VLOOKUP(A57,Soil!$B$2:$S$14,18,FALSE)</f>
        <v>0.1</v>
      </c>
    </row>
    <row r="58" spans="1:15">
      <c r="A58" s="27" t="str">
        <f>SoilVeg!B58</f>
        <v>L</v>
      </c>
      <c r="B58" s="27" t="str">
        <f>SoilVeg!D58</f>
        <v>LP</v>
      </c>
      <c r="C58" s="27" t="str">
        <f>SoilVeg!A58</f>
        <v>LLP</v>
      </c>
      <c r="D58" s="74">
        <f>IF(VLOOKUP(SoilVeg!C58,LU!$A$2:$O$27,15,FALSE)=0,VLOOKUP(A58,Soil!$B$2:$R$14,8,FALSE),0.000000000001)</f>
        <v>3.6764981481481485E-6</v>
      </c>
      <c r="E58" s="74">
        <f>IF(VLOOKUP(SoilVeg!C58,LU!$A$2:$O$27,15,FALSE)=0,VLOOKUP(A58,Soil!$B$2:$R$14,11,FALSE),0.000000000001)</f>
        <v>1.9406263408191068E-4</v>
      </c>
      <c r="F58">
        <f>VLOOKUP(A58,Soil!$B$2:$P$17,14,FALSE)</f>
        <v>0.12</v>
      </c>
      <c r="G58">
        <f>VLOOKUP(B58,LU!$B$1:$N$51,6,FALSE)</f>
        <v>3</v>
      </c>
      <c r="H58">
        <f>VLOOKUP(B58,LU!$B$1:$N$51,7,FALSE)</f>
        <v>0.62272727272999995</v>
      </c>
      <c r="I58">
        <f>VLOOKUP(B58,LU!$B$1:$N$51,8,FALSE)</f>
        <v>9.4545454545500007</v>
      </c>
      <c r="J58">
        <v>1.5847</v>
      </c>
      <c r="K58">
        <f>VLOOKUP(B58,LU!$B$1:$N$51,5,FALSE)</f>
        <v>0.4</v>
      </c>
      <c r="L58">
        <v>0.48887216</v>
      </c>
      <c r="M58" s="74">
        <f>SoilVeg!G58</f>
        <v>19.399999999999999</v>
      </c>
      <c r="N58" s="74">
        <f>SoilVeg!H58</f>
        <v>0.248</v>
      </c>
      <c r="O58" s="74">
        <f>VLOOKUP(A58,Soil!$B$2:$S$14,18,FALSE)</f>
        <v>0.1</v>
      </c>
    </row>
    <row r="59" spans="1:15">
      <c r="A59" s="27" t="str">
        <f>SoilVeg!B59</f>
        <v>L</v>
      </c>
      <c r="B59" s="27" t="str">
        <f>SoilVeg!D59</f>
        <v>LPL</v>
      </c>
      <c r="C59" s="27" t="str">
        <f>SoilVeg!A59</f>
        <v>LLPL</v>
      </c>
      <c r="D59" s="74">
        <f>IF(VLOOKUP(SoilVeg!C59,LU!$A$2:$O$27,15,FALSE)=0,VLOOKUP(A59,Soil!$B$2:$R$14,8,FALSE),0.000000000001)</f>
        <v>3.6764981481481485E-6</v>
      </c>
      <c r="E59" s="74">
        <f>IF(VLOOKUP(SoilVeg!C59,LU!$A$2:$O$27,15,FALSE)=0,VLOOKUP(A59,Soil!$B$2:$R$14,11,FALSE),0.000000000001)</f>
        <v>1.9406263408191068E-4</v>
      </c>
      <c r="F59">
        <f>VLOOKUP(A59,Soil!$B$2:$P$17,14,FALSE)</f>
        <v>0.12</v>
      </c>
      <c r="G59">
        <f>VLOOKUP(B59,LU!$B$1:$N$51,6,FALSE)</f>
        <v>4</v>
      </c>
      <c r="H59">
        <f>VLOOKUP(B59,LU!$B$1:$N$51,7,FALSE)</f>
        <v>0.62272727272999995</v>
      </c>
      <c r="I59">
        <f>VLOOKUP(B59,LU!$B$1:$N$51,8,FALSE)</f>
        <v>10.5</v>
      </c>
      <c r="J59">
        <f>VLOOKUP(A59,Soil!$B$2:$P$17,13,FALSE)</f>
        <v>1.7384999999999999</v>
      </c>
      <c r="K59">
        <f>VLOOKUP(B59,LU!$B$1:$N$51,5,FALSE)</f>
        <v>0.6</v>
      </c>
      <c r="L59">
        <f>VLOOKUP(A59,Soil!$B$2:$P$17,15,FALSE)</f>
        <v>0.56130000000000002</v>
      </c>
      <c r="M59" s="74">
        <f>SoilVeg!G59</f>
        <v>19.399999999999999</v>
      </c>
      <c r="N59" s="74">
        <f>SoilVeg!H59</f>
        <v>0.248</v>
      </c>
      <c r="O59" s="74">
        <f>VLOOKUP(A59,Soil!$B$2:$S$14,18,FALSE)</f>
        <v>0.1</v>
      </c>
    </row>
    <row r="60" spans="1:15">
      <c r="A60" s="27" t="str">
        <f>SoilVeg!B60</f>
        <v>L</v>
      </c>
      <c r="B60" s="27" t="str">
        <f>SoilVeg!D60</f>
        <v>LPJ</v>
      </c>
      <c r="C60" s="27" t="str">
        <f>SoilVeg!A60</f>
        <v>LLPJ</v>
      </c>
      <c r="D60" s="74">
        <f>IF(VLOOKUP(SoilVeg!C60,LU!$A$2:$O$27,15,FALSE)=0,VLOOKUP(A60,Soil!$B$2:$R$14,8,FALSE),0.000000000001)</f>
        <v>3.6764981481481485E-6</v>
      </c>
      <c r="E60" s="74">
        <f>IF(VLOOKUP(SoilVeg!C60,LU!$A$2:$O$27,15,FALSE)=0,VLOOKUP(A60,Soil!$B$2:$R$14,11,FALSE),0.000000000001)</f>
        <v>1.9406263408191068E-4</v>
      </c>
      <c r="F60">
        <f>VLOOKUP(A60,Soil!$B$2:$P$17,14,FALSE)</f>
        <v>0.12</v>
      </c>
      <c r="G60">
        <f>VLOOKUP(B60,LU!$B$1:$N$51,6,FALSE)</f>
        <v>3</v>
      </c>
      <c r="H60">
        <f>VLOOKUP(B60,LU!$B$1:$N$51,7,FALSE)</f>
        <v>0.62272727272999995</v>
      </c>
      <c r="I60">
        <f>VLOOKUP(B60,LU!$B$1:$N$51,8,FALSE)</f>
        <v>6.5</v>
      </c>
      <c r="J60">
        <f>VLOOKUP(A60,Soil!$B$2:$P$17,13,FALSE)</f>
        <v>1.7384999999999999</v>
      </c>
      <c r="K60">
        <f>VLOOKUP(B60,LU!$B$1:$N$51,5,FALSE)</f>
        <v>0.35</v>
      </c>
      <c r="L60">
        <f>VLOOKUP(A60,Soil!$B$2:$P$17,15,FALSE)</f>
        <v>0.56130000000000002</v>
      </c>
      <c r="M60" s="74">
        <f>SoilVeg!G60</f>
        <v>19.399999999999999</v>
      </c>
      <c r="N60" s="74">
        <f>SoilVeg!H60</f>
        <v>0.248</v>
      </c>
      <c r="O60" s="74">
        <f>VLOOKUP(A60,Soil!$B$2:$S$14,18,FALSE)</f>
        <v>0.1</v>
      </c>
    </row>
    <row r="61" spans="1:15">
      <c r="A61" s="27" t="str">
        <f>SoilVeg!B61</f>
        <v>L</v>
      </c>
      <c r="B61" s="27" t="str">
        <f>SoilVeg!D61</f>
        <v>LPS</v>
      </c>
      <c r="C61" s="27" t="str">
        <f>SoilVeg!A61</f>
        <v>LLPS</v>
      </c>
      <c r="D61" s="74">
        <f>IF(VLOOKUP(SoilVeg!C61,LU!$A$2:$O$27,15,FALSE)=0,VLOOKUP(A61,Soil!$B$2:$R$14,8,FALSE),0.000000000001)</f>
        <v>3.6764981481481485E-6</v>
      </c>
      <c r="E61" s="74">
        <f>IF(VLOOKUP(SoilVeg!C61,LU!$A$2:$O$27,15,FALSE)=0,VLOOKUP(A61,Soil!$B$2:$R$14,11,FALSE),0.000000000001)</f>
        <v>1.9406263408191068E-4</v>
      </c>
      <c r="F61">
        <f>VLOOKUP(A61,Soil!$B$2:$P$17,14,FALSE)</f>
        <v>0.12</v>
      </c>
      <c r="G61">
        <f>VLOOKUP(B61,LU!$B$1:$N$51,6,FALSE)</f>
        <v>4.5</v>
      </c>
      <c r="H61">
        <f>VLOOKUP(B61,LU!$B$1:$N$51,7,FALSE)</f>
        <v>0.8</v>
      </c>
      <c r="I61">
        <f>VLOOKUP(B61,LU!$B$1:$N$51,8,FALSE)</f>
        <v>15</v>
      </c>
      <c r="J61">
        <f>VLOOKUP(A61,Soil!$B$2:$P$17,13,FALSE)</f>
        <v>1.7384999999999999</v>
      </c>
      <c r="K61">
        <f>VLOOKUP(B61,LU!$B$1:$N$51,5,FALSE)</f>
        <v>0.8</v>
      </c>
      <c r="L61">
        <f>VLOOKUP(A61,Soil!$B$2:$P$17,15,FALSE)</f>
        <v>0.56130000000000002</v>
      </c>
      <c r="M61" s="74">
        <f>SoilVeg!G61</f>
        <v>19.399999999999999</v>
      </c>
      <c r="N61" s="74">
        <f>SoilVeg!H61</f>
        <v>0.248</v>
      </c>
      <c r="O61" s="74">
        <f>VLOOKUP(A61,Soil!$B$2:$S$14,18,FALSE)</f>
        <v>0.1</v>
      </c>
    </row>
    <row r="62" spans="1:15">
      <c r="A62" s="27" t="str">
        <f>SoilVeg!B62</f>
        <v>L</v>
      </c>
      <c r="B62" s="27" t="str">
        <f>SoilVeg!D62</f>
        <v>LPK</v>
      </c>
      <c r="C62" s="27" t="str">
        <f>SoilVeg!A62</f>
        <v>LLPK</v>
      </c>
      <c r="D62" s="74">
        <f>IF(VLOOKUP(SoilVeg!C62,LU!$A$2:$O$27,15,FALSE)=0,VLOOKUP(A62,Soil!$B$2:$R$14,8,FALSE),0.000000000001)</f>
        <v>3.6764981481481485E-6</v>
      </c>
      <c r="E62" s="74">
        <f>IF(VLOOKUP(SoilVeg!C62,LU!$A$2:$O$27,15,FALSE)=0,VLOOKUP(A62,Soil!$B$2:$R$14,11,FALSE),0.000000000001)</f>
        <v>1.9406263408191068E-4</v>
      </c>
      <c r="F62">
        <f>VLOOKUP(A62,Soil!$B$2:$P$17,14,FALSE)</f>
        <v>0.12</v>
      </c>
      <c r="G62">
        <f>VLOOKUP(B62,LU!$B$1:$N$51,6,FALSE)</f>
        <v>3</v>
      </c>
      <c r="H62">
        <f>VLOOKUP(B62,LU!$B$1:$N$51,7,FALSE)</f>
        <v>0.6</v>
      </c>
      <c r="I62">
        <f>VLOOKUP(B62,LU!$B$1:$N$51,8,FALSE)</f>
        <v>15</v>
      </c>
      <c r="J62">
        <f>VLOOKUP(A62,Soil!$B$2:$P$17,13,FALSE)</f>
        <v>1.7384999999999999</v>
      </c>
      <c r="K62">
        <f>VLOOKUP(B62,LU!$B$1:$N$51,5,FALSE)</f>
        <v>0.8</v>
      </c>
      <c r="L62">
        <f>VLOOKUP(A62,Soil!$B$2:$P$17,15,FALSE)</f>
        <v>0.56130000000000002</v>
      </c>
      <c r="M62" s="74">
        <f>SoilVeg!G62</f>
        <v>19.399999999999999</v>
      </c>
      <c r="N62" s="74">
        <f>SoilVeg!H62</f>
        <v>0.248</v>
      </c>
      <c r="O62" s="74">
        <f>VLOOKUP(A62,Soil!$B$2:$S$14,18,FALSE)</f>
        <v>0.1</v>
      </c>
    </row>
    <row r="63" spans="1:15">
      <c r="A63" s="27" t="str">
        <f>SoilVeg!B63</f>
        <v>L</v>
      </c>
      <c r="B63" s="27" t="str">
        <f>SoilVeg!D63</f>
        <v>AZP</v>
      </c>
      <c r="C63" s="27" t="str">
        <f>SoilVeg!A63</f>
        <v>LAZP</v>
      </c>
      <c r="D63" s="74">
        <f>IF(VLOOKUP(SoilVeg!C63,LU!$A$2:$O$27,15,FALSE)=0,VLOOKUP(A63,Soil!$B$2:$R$14,8,FALSE),0.000000000001)</f>
        <v>9.9999999999999998E-13</v>
      </c>
      <c r="E63" s="74">
        <f>IF(VLOOKUP(SoilVeg!C63,LU!$A$2:$O$27,15,FALSE)=0,VLOOKUP(A63,Soil!$B$2:$R$14,11,FALSE),0.000000000001)</f>
        <v>9.9999999999999998E-13</v>
      </c>
      <c r="F63">
        <f>VLOOKUP(A63,Soil!$B$2:$P$17,14,FALSE)</f>
        <v>0.12</v>
      </c>
      <c r="G63">
        <f>VLOOKUP(B63,LU!$B$1:$N$51,6,FALSE)</f>
        <v>0</v>
      </c>
      <c r="H63">
        <f>VLOOKUP(B63,LU!$B$1:$N$51,7,FALSE)</f>
        <v>0</v>
      </c>
      <c r="I63">
        <f>VLOOKUP(B63,LU!$B$1:$N$51,8,FALSE)</f>
        <v>2.5</v>
      </c>
      <c r="J63">
        <f>VLOOKUP(A63,Soil!$B$2:$P$17,13,FALSE)</f>
        <v>1.7384999999999999</v>
      </c>
      <c r="K63">
        <f>VLOOKUP(B63,LU!$B$1:$N$51,5,FALSE)</f>
        <v>0.05</v>
      </c>
      <c r="L63">
        <f>VLOOKUP(A63,Soil!$B$2:$P$17,15,FALSE)</f>
        <v>0.56130000000000002</v>
      </c>
      <c r="M63" s="74">
        <f>SoilVeg!G63</f>
        <v>100</v>
      </c>
      <c r="N63" s="74">
        <f>SoilVeg!H63</f>
        <v>1</v>
      </c>
      <c r="O63" s="74">
        <f>VLOOKUP(A63,Soil!$B$2:$S$14,18,FALSE)</f>
        <v>0.1</v>
      </c>
    </row>
    <row r="64" spans="1:15">
      <c r="A64" s="27" t="str">
        <f>SoilVeg!B64</f>
        <v>L</v>
      </c>
      <c r="B64" s="27" t="str">
        <f>SoilVeg!D64</f>
        <v>AZPN</v>
      </c>
      <c r="C64" s="27" t="str">
        <f>SoilVeg!A64</f>
        <v>LAZPN</v>
      </c>
      <c r="D64" s="74">
        <f>IF(VLOOKUP(SoilVeg!C64,LU!$A$2:$O$27,15,FALSE)=0,VLOOKUP(A64,Soil!$B$2:$R$14,8,FALSE),0.000000000001)</f>
        <v>9.9999999999999998E-13</v>
      </c>
      <c r="E64" s="74">
        <f>IF(VLOOKUP(SoilVeg!C64,LU!$A$2:$O$27,15,FALSE)=0,VLOOKUP(A64,Soil!$B$2:$R$14,11,FALSE),0.000000000001)</f>
        <v>9.9999999999999998E-13</v>
      </c>
      <c r="F64">
        <f>VLOOKUP(A64,Soil!$B$2:$P$17,14,FALSE)</f>
        <v>0.12</v>
      </c>
      <c r="G64">
        <f>VLOOKUP(B64,LU!$B$1:$N$51,6,FALSE)</f>
        <v>0</v>
      </c>
      <c r="H64">
        <f>VLOOKUP(B64,LU!$B$1:$N$51,7,FALSE)</f>
        <v>0</v>
      </c>
      <c r="I64">
        <f>VLOOKUP(B64,LU!$B$1:$N$51,8,FALSE)</f>
        <v>0</v>
      </c>
      <c r="J64">
        <v>1.5847</v>
      </c>
      <c r="K64">
        <f>VLOOKUP(B64,LU!$B$1:$N$51,5,FALSE)</f>
        <v>0.01</v>
      </c>
      <c r="L64">
        <v>0.48887216</v>
      </c>
      <c r="M64" s="74">
        <f>SoilVeg!G64</f>
        <v>100</v>
      </c>
      <c r="N64" s="74">
        <f>SoilVeg!H64</f>
        <v>1</v>
      </c>
      <c r="O64" s="74">
        <f>VLOOKUP(A64,Soil!$B$2:$S$14,18,FALSE)</f>
        <v>0.1</v>
      </c>
    </row>
    <row r="65" spans="1:15">
      <c r="A65" s="27" t="str">
        <f>SoilVeg!B65</f>
        <v>L</v>
      </c>
      <c r="B65" s="27" t="str">
        <f>SoilVeg!D65</f>
        <v>AZPPL</v>
      </c>
      <c r="C65" s="27" t="str">
        <f>SoilVeg!A65</f>
        <v>LAZPPL</v>
      </c>
      <c r="D65" s="74">
        <f>IF(VLOOKUP(SoilVeg!C65,LU!$A$2:$O$27,15,FALSE)=0,VLOOKUP(A65,Soil!$B$2:$R$14,8,FALSE),0.000000000001)</f>
        <v>3.6764981481481485E-6</v>
      </c>
      <c r="E65" s="74">
        <f>IF(VLOOKUP(SoilVeg!C65,LU!$A$2:$O$27,15,FALSE)=0,VLOOKUP(A65,Soil!$B$2:$R$14,11,FALSE),0.000000000001)</f>
        <v>1.9406263408191068E-4</v>
      </c>
      <c r="F65">
        <f>VLOOKUP(A65,Soil!$B$2:$P$17,14,FALSE)</f>
        <v>0.12</v>
      </c>
      <c r="G65">
        <f>VLOOKUP(B65,LU!$B$1:$N$51,6,FALSE)</f>
        <v>0</v>
      </c>
      <c r="H65">
        <f>VLOOKUP(B65,LU!$B$1:$N$51,7,FALSE)</f>
        <v>0</v>
      </c>
      <c r="I65">
        <f>VLOOKUP(B65,LU!$B$1:$N$51,8,FALSE)</f>
        <v>2.5</v>
      </c>
      <c r="J65">
        <v>1.5847</v>
      </c>
      <c r="K65">
        <f>VLOOKUP(B65,LU!$B$1:$N$51,5,FALSE)</f>
        <v>0.02</v>
      </c>
      <c r="L65">
        <v>0.48887216</v>
      </c>
      <c r="M65" s="74">
        <f>SoilVeg!G65</f>
        <v>0.19399999999999998</v>
      </c>
      <c r="N65" s="74">
        <f>SoilVeg!H65</f>
        <v>0.248</v>
      </c>
      <c r="O65" s="74">
        <f>VLOOKUP(A65,Soil!$B$2:$S$14,18,FALSE)</f>
        <v>0.1</v>
      </c>
    </row>
    <row r="66" spans="1:15">
      <c r="A66" s="27" t="str">
        <f>SoilVeg!B66</f>
        <v>L</v>
      </c>
      <c r="B66" s="27" t="str">
        <f>SoilVeg!D66</f>
        <v>AZPP</v>
      </c>
      <c r="C66" s="27" t="str">
        <f>SoilVeg!A66</f>
        <v>LAZPP</v>
      </c>
      <c r="D66" s="74">
        <f>IF(VLOOKUP(SoilVeg!C66,LU!$A$2:$O$27,15,FALSE)=0,VLOOKUP(A66,Soil!$B$2:$R$14,8,FALSE),0.000000000001)</f>
        <v>3.6764981481481485E-6</v>
      </c>
      <c r="E66" s="74">
        <f>IF(VLOOKUP(SoilVeg!C66,LU!$A$2:$O$27,15,FALSE)=0,VLOOKUP(A66,Soil!$B$2:$R$14,11,FALSE),0.000000000001)</f>
        <v>1.9406263408191068E-4</v>
      </c>
      <c r="F66">
        <f>VLOOKUP(A66,Soil!$B$2:$P$17,14,FALSE)</f>
        <v>0.12</v>
      </c>
      <c r="G66">
        <f>VLOOKUP(B66,LU!$B$1:$N$51,6,FALSE)</f>
        <v>0</v>
      </c>
      <c r="H66">
        <f>VLOOKUP(B66,LU!$B$1:$N$51,7,FALSE)</f>
        <v>0</v>
      </c>
      <c r="I66">
        <f>VLOOKUP(B66,LU!$B$1:$N$51,8,FALSE)</f>
        <v>7</v>
      </c>
      <c r="J66">
        <f>VLOOKUP(A66,Soil!$B$2:$P$17,13,FALSE)</f>
        <v>1.7384999999999999</v>
      </c>
      <c r="K66">
        <f>VLOOKUP(B66,LU!$B$1:$N$51,5,FALSE)</f>
        <v>0.1</v>
      </c>
      <c r="L66">
        <f>VLOOKUP(A66,Soil!$B$2:$P$17,15,FALSE)</f>
        <v>0.56130000000000002</v>
      </c>
      <c r="M66" s="74">
        <f>SoilVeg!G66</f>
        <v>19.399999999999999</v>
      </c>
      <c r="N66" s="74">
        <f>SoilVeg!H66</f>
        <v>0.248</v>
      </c>
      <c r="O66" s="74">
        <f>VLOOKUP(A66,Soil!$B$2:$S$14,18,FALSE)</f>
        <v>0.1</v>
      </c>
    </row>
    <row r="67" spans="1:15">
      <c r="A67" s="27" t="str">
        <f>SoilVeg!B67</f>
        <v>L</v>
      </c>
      <c r="B67" s="27" t="str">
        <f>SoilVeg!D67</f>
        <v>ETK</v>
      </c>
      <c r="C67" s="27" t="str">
        <f>SoilVeg!A67</f>
        <v>LETK</v>
      </c>
      <c r="D67" s="74">
        <f>IF(VLOOKUP(SoilVeg!C67,LU!$A$2:$O$27,15,FALSE)=0,VLOOKUP(A67,Soil!$B$2:$R$14,8,FALSE),0.000000000001)</f>
        <v>3.6764981481481485E-6</v>
      </c>
      <c r="E67" s="74">
        <f>IF(VLOOKUP(SoilVeg!C67,LU!$A$2:$O$27,15,FALSE)=0,VLOOKUP(A67,Soil!$B$2:$R$14,11,FALSE),0.000000000001)</f>
        <v>1.9406263408191068E-4</v>
      </c>
      <c r="F67">
        <f>VLOOKUP(A67,Soil!$B$2:$P$17,14,FALSE)</f>
        <v>0.12</v>
      </c>
      <c r="G67">
        <f>VLOOKUP(B67,LU!$B$1:$N$51,6,FALSE)</f>
        <v>1.4</v>
      </c>
      <c r="H67">
        <f>VLOOKUP(B67,LU!$B$1:$N$51,7,FALSE)</f>
        <v>0.65</v>
      </c>
      <c r="I67">
        <f>VLOOKUP(B67,LU!$B$1:$N$51,8,FALSE)</f>
        <v>8</v>
      </c>
      <c r="J67">
        <f>VLOOKUP(A67,Soil!$B$2:$P$17,13,FALSE)</f>
        <v>1.7384999999999999</v>
      </c>
      <c r="K67">
        <f>VLOOKUP(B67,LU!$B$1:$N$51,5,FALSE)</f>
        <v>0.35</v>
      </c>
      <c r="L67">
        <f>VLOOKUP(A67,Soil!$B$2:$P$17,15,FALSE)</f>
        <v>0.56130000000000002</v>
      </c>
      <c r="M67" s="74">
        <f>SoilVeg!G67</f>
        <v>19.399999999999999</v>
      </c>
      <c r="N67" s="74">
        <f>SoilVeg!H67</f>
        <v>0.248</v>
      </c>
      <c r="O67" s="74">
        <f>VLOOKUP(A67,Soil!$B$2:$S$14,18,FALSE)</f>
        <v>0.1</v>
      </c>
    </row>
    <row r="68" spans="1:15">
      <c r="A68" s="27" t="str">
        <f>SoilVeg!B68</f>
        <v>L</v>
      </c>
      <c r="B68" s="27" t="str">
        <f>SoilVeg!D68</f>
        <v>ETK1</v>
      </c>
      <c r="C68" s="27" t="str">
        <f>SoilVeg!A68</f>
        <v>LETK1</v>
      </c>
      <c r="D68" s="74">
        <f>IF(VLOOKUP(SoilVeg!C68,LU!$A$2:$O$27,15,FALSE)=0,VLOOKUP(A68,Soil!$B$2:$R$14,8,FALSE),0.000000000001)</f>
        <v>3.6764981481481485E-6</v>
      </c>
      <c r="E68" s="74">
        <f>IF(VLOOKUP(SoilVeg!C68,LU!$A$2:$O$27,15,FALSE)=0,VLOOKUP(A68,Soil!$B$2:$R$14,11,FALSE),0.000000000001)</f>
        <v>1.9406263408191068E-4</v>
      </c>
      <c r="F68">
        <f>VLOOKUP(A68,Soil!$B$2:$P$17,14,FALSE)</f>
        <v>0.12</v>
      </c>
      <c r="G68">
        <f>VLOOKUP(B68,LU!$B$1:$N$51,6,FALSE)</f>
        <v>1</v>
      </c>
      <c r="H68">
        <f>VLOOKUP(B68,LU!$B$1:$N$51,7,FALSE)</f>
        <v>0.4</v>
      </c>
      <c r="I68">
        <f>VLOOKUP(B68,LU!$B$1:$N$51,8,FALSE)</f>
        <v>5</v>
      </c>
      <c r="J68">
        <f>VLOOKUP(A68,Soil!$B$2:$P$17,13,FALSE)</f>
        <v>1.7384999999999999</v>
      </c>
      <c r="K68">
        <f>VLOOKUP(B68,LU!$B$1:$N$51,5,FALSE)</f>
        <v>0.15</v>
      </c>
      <c r="L68">
        <f>VLOOKUP(A68,Soil!$B$2:$P$17,15,FALSE)</f>
        <v>0.56130000000000002</v>
      </c>
      <c r="M68" s="74">
        <f>SoilVeg!G68</f>
        <v>19.399999999999999</v>
      </c>
      <c r="N68" s="74">
        <f>SoilVeg!H68</f>
        <v>0.248</v>
      </c>
      <c r="O68" s="74">
        <f>VLOOKUP(A68,Soil!$B$2:$S$14,18,FALSE)</f>
        <v>0.1</v>
      </c>
    </row>
    <row r="69" spans="1:15">
      <c r="A69" s="27" t="str">
        <f>SoilVeg!B69</f>
        <v>L</v>
      </c>
      <c r="B69" s="27" t="str">
        <f>SoilVeg!D69</f>
        <v>ETK2</v>
      </c>
      <c r="C69" s="27" t="str">
        <f>SoilVeg!A69</f>
        <v>LETK2</v>
      </c>
      <c r="D69" s="74">
        <f>IF(VLOOKUP(SoilVeg!C69,LU!$A$2:$O$27,15,FALSE)=0,VLOOKUP(A69,Soil!$B$2:$R$14,8,FALSE),0.000000000001)</f>
        <v>3.6764981481481485E-6</v>
      </c>
      <c r="E69" s="74">
        <f>IF(VLOOKUP(SoilVeg!C69,LU!$A$2:$O$27,15,FALSE)=0,VLOOKUP(A69,Soil!$B$2:$R$14,11,FALSE),0.000000000001)</f>
        <v>1.9406263408191068E-4</v>
      </c>
      <c r="F69">
        <f>VLOOKUP(A69,Soil!$B$2:$P$17,14,FALSE)</f>
        <v>0.12</v>
      </c>
      <c r="G69">
        <f>VLOOKUP(B69,LU!$B$1:$N$51,6,FALSE)</f>
        <v>1.1000000000000001</v>
      </c>
      <c r="H69">
        <f>VLOOKUP(B69,LU!$B$1:$N$51,7,FALSE)</f>
        <v>0.4</v>
      </c>
      <c r="I69">
        <f>VLOOKUP(B69,LU!$B$1:$N$51,8,FALSE)</f>
        <v>7</v>
      </c>
      <c r="J69">
        <f>VLOOKUP(A69,Soil!$B$2:$P$17,13,FALSE)</f>
        <v>1.7384999999999999</v>
      </c>
      <c r="K69">
        <f>VLOOKUP(B69,LU!$B$1:$N$51,5,FALSE)</f>
        <v>0.35</v>
      </c>
      <c r="L69">
        <f>VLOOKUP(A69,Soil!$B$2:$P$17,15,FALSE)</f>
        <v>0.56130000000000002</v>
      </c>
      <c r="M69" s="74">
        <f>SoilVeg!G69</f>
        <v>19.399999999999999</v>
      </c>
      <c r="N69" s="74">
        <f>SoilVeg!H69</f>
        <v>0.248</v>
      </c>
      <c r="O69" s="74">
        <f>VLOOKUP(A69,Soil!$B$2:$S$14,18,FALSE)</f>
        <v>0.1</v>
      </c>
    </row>
    <row r="70" spans="1:15">
      <c r="A70" s="27" t="str">
        <f>SoilVeg!B70</f>
        <v>L</v>
      </c>
      <c r="B70" s="27" t="str">
        <f>SoilVeg!D70</f>
        <v>ETK3</v>
      </c>
      <c r="C70" s="27" t="str">
        <f>SoilVeg!A70</f>
        <v>LETK3</v>
      </c>
      <c r="D70" s="74">
        <f>IF(VLOOKUP(SoilVeg!C70,LU!$A$2:$O$27,15,FALSE)=0,VLOOKUP(A70,Soil!$B$2:$R$14,8,FALSE),0.000000000001)</f>
        <v>3.6764981481481485E-6</v>
      </c>
      <c r="E70" s="74">
        <f>IF(VLOOKUP(SoilVeg!C70,LU!$A$2:$O$27,15,FALSE)=0,VLOOKUP(A70,Soil!$B$2:$R$14,11,FALSE),0.000000000001)</f>
        <v>1.9406263408191068E-4</v>
      </c>
      <c r="F70">
        <f>VLOOKUP(A70,Soil!$B$2:$P$17,14,FALSE)</f>
        <v>0.12</v>
      </c>
      <c r="G70">
        <f>VLOOKUP(B70,LU!$B$1:$N$51,6,FALSE)</f>
        <v>1.35454545455</v>
      </c>
      <c r="H70">
        <f>VLOOKUP(B70,LU!$B$1:$N$51,7,FALSE)</f>
        <v>0.62272727272999995</v>
      </c>
      <c r="I70">
        <f>VLOOKUP(B70,LU!$B$1:$N$51,8,FALSE)</f>
        <v>10</v>
      </c>
      <c r="J70">
        <f>VLOOKUP(A70,Soil!$B$2:$P$17,13,FALSE)</f>
        <v>1.7384999999999999</v>
      </c>
      <c r="K70">
        <f>VLOOKUP(B70,LU!$B$1:$N$51,5,FALSE)</f>
        <v>0.4</v>
      </c>
      <c r="L70">
        <f>VLOOKUP(A70,Soil!$B$2:$P$17,15,FALSE)</f>
        <v>0.56130000000000002</v>
      </c>
      <c r="M70" s="74">
        <f>SoilVeg!G70</f>
        <v>19.399999999999999</v>
      </c>
      <c r="N70" s="74">
        <f>SoilVeg!H70</f>
        <v>0.248</v>
      </c>
      <c r="O70" s="74">
        <f>VLOOKUP(A70,Soil!$B$2:$S$14,18,FALSE)</f>
        <v>0.1</v>
      </c>
    </row>
    <row r="71" spans="1:15">
      <c r="A71" s="27" t="str">
        <f>SoilVeg!B71</f>
        <v>L</v>
      </c>
      <c r="B71" s="27" t="str">
        <f>SoilVeg!D71</f>
        <v>VT</v>
      </c>
      <c r="C71" s="27" t="str">
        <f>SoilVeg!A71</f>
        <v>LVT</v>
      </c>
      <c r="D71" s="74">
        <f>IF(VLOOKUP(SoilVeg!C71,LU!$A$2:$O$27,15,FALSE)=0,VLOOKUP(A71,Soil!$B$2:$R$14,8,FALSE),0.000000000001)</f>
        <v>9.9999999999999998E-13</v>
      </c>
      <c r="E71" s="74">
        <f>IF(VLOOKUP(SoilVeg!C71,LU!$A$2:$O$27,15,FALSE)=0,VLOOKUP(A71,Soil!$B$2:$R$14,11,FALSE),0.000000000001)</f>
        <v>9.9999999999999998E-13</v>
      </c>
      <c r="F71">
        <f>VLOOKUP(A71,Soil!$B$2:$P$17,14,FALSE)</f>
        <v>0.12</v>
      </c>
      <c r="G71">
        <f>VLOOKUP(B71,LU!$B$1:$N$51,6,FALSE)</f>
        <v>0</v>
      </c>
      <c r="H71">
        <f>VLOOKUP(B71,LU!$B$1:$N$51,7,FALSE)</f>
        <v>0</v>
      </c>
      <c r="I71">
        <f>VLOOKUP(B71,LU!$B$1:$N$51,8,FALSE)</f>
        <v>0</v>
      </c>
      <c r="J71">
        <v>1.5847</v>
      </c>
      <c r="K71">
        <f>VLOOKUP(B71,LU!$B$1:$N$51,5,FALSE)</f>
        <v>0.03</v>
      </c>
      <c r="L71">
        <v>0.48887216</v>
      </c>
      <c r="M71" s="74">
        <f>SoilVeg!G71</f>
        <v>100</v>
      </c>
      <c r="N71" s="74">
        <f>SoilVeg!H71</f>
        <v>1</v>
      </c>
      <c r="O71" s="74">
        <f>VLOOKUP(A71,Soil!$B$2:$S$14,18,FALSE)</f>
        <v>0.1</v>
      </c>
    </row>
    <row r="72" spans="1:15">
      <c r="A72" s="27" t="str">
        <f>SoilVeg!B72</f>
        <v>L</v>
      </c>
      <c r="B72" s="27" t="str">
        <f>SoilVeg!D72</f>
        <v>VP</v>
      </c>
      <c r="C72" s="27" t="str">
        <f>SoilVeg!A72</f>
        <v>LVP</v>
      </c>
      <c r="D72" s="74">
        <f>IF(VLOOKUP(SoilVeg!C72,LU!$A$2:$O$27,15,FALSE)=0,VLOOKUP(A72,Soil!$B$2:$R$14,8,FALSE),0.000000000001)</f>
        <v>9.9999999999999998E-13</v>
      </c>
      <c r="E72" s="74">
        <f>IF(VLOOKUP(SoilVeg!C72,LU!$A$2:$O$27,15,FALSE)=0,VLOOKUP(A72,Soil!$B$2:$R$14,11,FALSE),0.000000000001)</f>
        <v>9.9999999999999998E-13</v>
      </c>
      <c r="F72">
        <f>VLOOKUP(A72,Soil!$B$2:$P$17,14,FALSE)</f>
        <v>0.12</v>
      </c>
      <c r="G72">
        <f>VLOOKUP(B72,LU!$B$1:$N$51,6,FALSE)</f>
        <v>0</v>
      </c>
      <c r="H72">
        <f>VLOOKUP(B72,LU!$B$1:$N$51,7,FALSE)</f>
        <v>0</v>
      </c>
      <c r="I72">
        <f>VLOOKUP(B72,LU!$B$1:$N$51,8,FALSE)</f>
        <v>0</v>
      </c>
      <c r="J72">
        <v>1.5847</v>
      </c>
      <c r="K72">
        <f>VLOOKUP(B72,LU!$B$1:$N$51,5,FALSE)</f>
        <v>0.01</v>
      </c>
      <c r="L72">
        <v>0.48887216</v>
      </c>
      <c r="M72" s="74">
        <f>SoilVeg!G72</f>
        <v>100</v>
      </c>
      <c r="N72" s="74">
        <f>SoilVeg!H72</f>
        <v>1</v>
      </c>
      <c r="O72" s="74">
        <f>VLOOKUP(A72,Soil!$B$2:$S$14,18,FALSE)</f>
        <v>0.1</v>
      </c>
    </row>
    <row r="73" spans="1:15">
      <c r="A73" s="27" t="str">
        <f>SoilVeg!B73</f>
        <v>L</v>
      </c>
      <c r="B73" s="27" t="str">
        <f>SoilVeg!D73</f>
        <v>TPT</v>
      </c>
      <c r="C73" s="27" t="str">
        <f>SoilVeg!A73</f>
        <v>LTPT</v>
      </c>
      <c r="D73" s="74">
        <f>IF(VLOOKUP(SoilVeg!C73,LU!$A$2:$O$27,15,FALSE)=0,VLOOKUP(A73,Soil!$B$2:$R$14,8,FALSE),0.000000000001)</f>
        <v>3.6764981481481485E-6</v>
      </c>
      <c r="E73" s="74">
        <f>IF(VLOOKUP(SoilVeg!C73,LU!$A$2:$O$27,15,FALSE)=0,VLOOKUP(A73,Soil!$B$2:$R$14,11,FALSE),0.000000000001)</f>
        <v>1.9406263408191068E-4</v>
      </c>
      <c r="F73">
        <f>VLOOKUP(A73,Soil!$B$2:$P$17,14,FALSE)</f>
        <v>0.12</v>
      </c>
      <c r="G73">
        <f>VLOOKUP(B73,LU!$B$1:$N$51,6,FALSE)</f>
        <v>1.1000000000000001</v>
      </c>
      <c r="H73">
        <f>VLOOKUP(B73,LU!$B$1:$N$51,7,FALSE)</f>
        <v>0.4</v>
      </c>
      <c r="I73">
        <f>VLOOKUP(B73,LU!$B$1:$N$51,8,FALSE)</f>
        <v>7</v>
      </c>
      <c r="J73">
        <f>VLOOKUP(A73,Soil!$B$2:$P$17,13,FALSE)</f>
        <v>1.7384999999999999</v>
      </c>
      <c r="K73">
        <f>VLOOKUP(B73,LU!$B$1:$N$51,5,FALSE)</f>
        <v>0.27500000000000002</v>
      </c>
      <c r="L73">
        <f>VLOOKUP(A73,Soil!$B$2:$P$17,15,FALSE)</f>
        <v>0.56130000000000002</v>
      </c>
      <c r="M73" s="74">
        <f>SoilVeg!G73</f>
        <v>19.399999999999999</v>
      </c>
      <c r="N73" s="74">
        <f>SoilVeg!H73</f>
        <v>0.248</v>
      </c>
      <c r="O73" s="74">
        <f>VLOOKUP(A73,Soil!$B$2:$S$14,18,FALSE)</f>
        <v>0.1</v>
      </c>
    </row>
    <row r="74" spans="1:15">
      <c r="A74" s="27" t="str">
        <f>SoilVeg!B74</f>
        <v>L</v>
      </c>
      <c r="B74" s="27" t="str">
        <f>SoilVeg!D74</f>
        <v>VPT</v>
      </c>
      <c r="C74" s="27" t="str">
        <f>SoilVeg!A74</f>
        <v>LVPT</v>
      </c>
      <c r="D74" s="74">
        <f>IF(VLOOKUP(SoilVeg!C74,LU!$A$2:$O$27,15,FALSE)=0,VLOOKUP(A74,Soil!$B$2:$R$14,8,FALSE),0.000000000001)</f>
        <v>9.9999999999999998E-13</v>
      </c>
      <c r="E74" s="74">
        <f>IF(VLOOKUP(SoilVeg!C74,LU!$A$2:$O$27,15,FALSE)=0,VLOOKUP(A74,Soil!$B$2:$R$14,11,FALSE),0.000000000001)</f>
        <v>9.9999999999999998E-13</v>
      </c>
      <c r="F74">
        <f>VLOOKUP(A74,Soil!$B$2:$P$17,14,FALSE)</f>
        <v>0.12</v>
      </c>
      <c r="G74">
        <f>VLOOKUP(B74,LU!$B$1:$N$51,6,FALSE)</f>
        <v>0</v>
      </c>
      <c r="H74">
        <f>VLOOKUP(B74,LU!$B$1:$N$51,7,FALSE)</f>
        <v>0</v>
      </c>
      <c r="I74">
        <f>VLOOKUP(B74,LU!$B$1:$N$51,8,FALSE)</f>
        <v>150</v>
      </c>
      <c r="J74">
        <f>VLOOKUP(A74,Soil!$B$2:$P$17,13,FALSE)</f>
        <v>1.7384999999999999</v>
      </c>
      <c r="K74">
        <f>VLOOKUP(B74,LU!$B$1:$N$51,5,FALSE)</f>
        <v>0.01</v>
      </c>
      <c r="L74">
        <f>VLOOKUP(A74,Soil!$B$2:$P$17,15,FALSE)</f>
        <v>0.56130000000000002</v>
      </c>
      <c r="M74" s="74">
        <f>SoilVeg!G74</f>
        <v>100</v>
      </c>
      <c r="N74" s="74">
        <f>SoilVeg!H74</f>
        <v>1</v>
      </c>
      <c r="O74" s="74">
        <f>VLOOKUP(A74,Soil!$B$2:$S$14,18,FALSE)</f>
        <v>0.1</v>
      </c>
    </row>
    <row r="75" spans="1:15">
      <c r="A75" s="27" t="str">
        <f>SoilVeg!B75</f>
        <v>L</v>
      </c>
      <c r="B75" s="27" t="str">
        <f>SoilVeg!D75</f>
        <v>MOK</v>
      </c>
      <c r="C75" s="27" t="str">
        <f>SoilVeg!A75</f>
        <v>LMOK</v>
      </c>
      <c r="D75" s="74">
        <f>IF(VLOOKUP(SoilVeg!C75,LU!$A$2:$O$27,15,FALSE)=0,VLOOKUP(A75,Soil!$B$2:$R$14,8,FALSE),0.000000000001)</f>
        <v>3.6764981481481485E-6</v>
      </c>
      <c r="E75" s="74">
        <f>IF(VLOOKUP(SoilVeg!C75,LU!$A$2:$O$27,15,FALSE)=0,VLOOKUP(A75,Soil!$B$2:$R$14,11,FALSE),0.000000000001)</f>
        <v>1.9406263408191068E-4</v>
      </c>
      <c r="F75">
        <f>VLOOKUP(A75,Soil!$B$2:$P$17,14,FALSE)</f>
        <v>0.12</v>
      </c>
      <c r="G75">
        <f>VLOOKUP(B75,LU!$B$1:$N$51,6,FALSE)</f>
        <v>1.35454545455</v>
      </c>
      <c r="H75">
        <f>VLOOKUP(B75,LU!$B$1:$N$51,7,FALSE)</f>
        <v>0.62272727272999995</v>
      </c>
      <c r="I75">
        <f>VLOOKUP(B75,LU!$B$1:$N$51,8,FALSE)</f>
        <v>10</v>
      </c>
      <c r="J75">
        <f>VLOOKUP(A75,Soil!$B$2:$P$17,13,FALSE)</f>
        <v>1.7384999999999999</v>
      </c>
      <c r="K75">
        <f>VLOOKUP(B75,LU!$B$1:$N$51,5,FALSE)</f>
        <v>0.4</v>
      </c>
      <c r="L75">
        <f>VLOOKUP(A75,Soil!$B$2:$P$17,15,FALSE)</f>
        <v>0.56130000000000002</v>
      </c>
      <c r="M75" s="74">
        <f>SoilVeg!G75</f>
        <v>19.399999999999999</v>
      </c>
      <c r="N75" s="74">
        <f>SoilVeg!H75</f>
        <v>0.248</v>
      </c>
      <c r="O75" s="74">
        <f>VLOOKUP(A75,Soil!$B$2:$S$14,18,FALSE)</f>
        <v>0.1</v>
      </c>
    </row>
    <row r="76" spans="1:15">
      <c r="A76" s="27" t="str">
        <f>SoilVeg!B76</f>
        <v>L</v>
      </c>
      <c r="B76" s="27" t="str">
        <f>SoilVeg!D76</f>
        <v>RET</v>
      </c>
      <c r="C76" s="27" t="str">
        <f>SoilVeg!A76</f>
        <v>LRET</v>
      </c>
      <c r="D76" s="74">
        <f>IF(VLOOKUP(SoilVeg!C76,LU!$A$2:$O$27,15,FALSE)=0,VLOOKUP(A76,Soil!$B$2:$R$14,8,FALSE),0.000000000001)</f>
        <v>3.6764981481481485E-6</v>
      </c>
      <c r="E76" s="74">
        <f>IF(VLOOKUP(SoilVeg!C76,LU!$A$2:$O$27,15,FALSE)=0,VLOOKUP(A76,Soil!$B$2:$R$14,11,FALSE),0.000000000001)</f>
        <v>1.9406263408191068E-4</v>
      </c>
      <c r="F76">
        <f>VLOOKUP(A76,Soil!$B$2:$P$17,14,FALSE)</f>
        <v>0.12</v>
      </c>
      <c r="G76">
        <f>VLOOKUP(B76,LU!$B$1:$N$51,6,FALSE)</f>
        <v>1.1000000000000001</v>
      </c>
      <c r="H76">
        <f>VLOOKUP(B76,LU!$B$1:$N$51,7,FALSE)</f>
        <v>0.4</v>
      </c>
      <c r="I76">
        <f>VLOOKUP(B76,LU!$B$1:$N$51,8,FALSE)</f>
        <v>150</v>
      </c>
      <c r="J76">
        <f>VLOOKUP(A76,Soil!$B$2:$P$17,13,FALSE)</f>
        <v>1.7384999999999999</v>
      </c>
      <c r="K76">
        <f>VLOOKUP(B76,LU!$B$1:$N$51,5,FALSE)</f>
        <v>0.27500000000000002</v>
      </c>
      <c r="L76">
        <f>VLOOKUP(A76,Soil!$B$2:$P$17,15,FALSE)</f>
        <v>0.56130000000000002</v>
      </c>
      <c r="M76" s="74">
        <f>SoilVeg!G76</f>
        <v>19.399999999999999</v>
      </c>
      <c r="N76" s="74">
        <f>SoilVeg!H76</f>
        <v>0.248</v>
      </c>
      <c r="O76" s="74">
        <f>VLOOKUP(A76,Soil!$B$2:$S$14,18,FALSE)</f>
        <v>0.1</v>
      </c>
    </row>
    <row r="77" spans="1:15">
      <c r="A77" s="27" t="str">
        <f>SoilVeg!B77</f>
        <v>LSA</v>
      </c>
      <c r="B77" s="27" t="str">
        <f>SoilVeg!D77</f>
        <v>OP</v>
      </c>
      <c r="C77" s="27" t="str">
        <f>SoilVeg!A77</f>
        <v>LSAOP</v>
      </c>
      <c r="D77" s="74">
        <f>IF(VLOOKUP(SoilVeg!C77,LU!$A$2:$O$27,15,FALSE)=0,VLOOKUP(A77,Soil!$B$2:$R$14,8,FALSE),0.000000000001)</f>
        <v>1.2094734374999998E-5</v>
      </c>
      <c r="E77" s="74">
        <f>IF(VLOOKUP(SoilVeg!C77,LU!$A$2:$O$27,15,FALSE)=0,VLOOKUP(A77,Soil!$B$2:$R$14,11,FALSE),0.000000000001)</f>
        <v>4.3437441382058399E-4</v>
      </c>
      <c r="F77">
        <f>VLOOKUP(A77,Soil!$B$2:$P$17,14,FALSE)</f>
        <v>1.6E-2</v>
      </c>
      <c r="G77">
        <f>VLOOKUP(B77,LU!$B$1:$N$51,6,FALSE)</f>
        <v>0.16</v>
      </c>
      <c r="H77">
        <f>VLOOKUP(B77,LU!$B$1:$N$51,7,FALSE)</f>
        <v>0.13</v>
      </c>
      <c r="I77">
        <f>VLOOKUP(B77,LU!$B$1:$N$51,8,FALSE)</f>
        <v>5</v>
      </c>
      <c r="J77">
        <f>VLOOKUP(A77,Soil!$B$2:$P$17,13,FALSE)</f>
        <v>1.8165</v>
      </c>
      <c r="K77">
        <f>VLOOKUP(B77,LU!$B$1:$N$51,5,FALSE)</f>
        <v>7.4999999999999997E-2</v>
      </c>
      <c r="L77">
        <f>VLOOKUP(A77,Soil!$B$2:$P$17,15,FALSE)</f>
        <v>0.36609999999999998</v>
      </c>
      <c r="M77" s="74">
        <f>SoilVeg!G77</f>
        <v>9.1</v>
      </c>
      <c r="N77" s="74">
        <f>SoilVeg!H77</f>
        <v>0.245</v>
      </c>
      <c r="O77" s="74">
        <f>VLOOKUP(A77,Soil!$B$2:$S$14,18,FALSE)</f>
        <v>0.5</v>
      </c>
    </row>
    <row r="78" spans="1:15">
      <c r="A78" s="27" t="str">
        <f>SoilVeg!B78</f>
        <v>LSA</v>
      </c>
      <c r="B78" s="27" t="str">
        <f>SoilVeg!D78</f>
        <v>OPTP</v>
      </c>
      <c r="C78" s="27" t="str">
        <f>SoilVeg!A78</f>
        <v>LSAOPTP</v>
      </c>
      <c r="D78" s="74">
        <f>IF(VLOOKUP(SoilVeg!C78,LU!$A$2:$O$27,15,FALSE)=0,VLOOKUP(A78,Soil!$B$2:$R$14,8,FALSE),0.000000000001)</f>
        <v>1.2094734374999998E-5</v>
      </c>
      <c r="E78" s="74">
        <f>IF(VLOOKUP(SoilVeg!C78,LU!$A$2:$O$27,15,FALSE)=0,VLOOKUP(A78,Soil!$B$2:$R$14,11,FALSE),0.000000000001)</f>
        <v>4.3437441382058399E-4</v>
      </c>
      <c r="F78">
        <f>VLOOKUP(A78,Soil!$B$2:$P$17,14,FALSE)</f>
        <v>1.6E-2</v>
      </c>
      <c r="G78">
        <f>VLOOKUP(B78,LU!$B$1:$N$51,6,FALSE)</f>
        <v>1.1000000000000001</v>
      </c>
      <c r="H78">
        <f>VLOOKUP(B78,LU!$B$1:$N$51,7,FALSE)</f>
        <v>0.4</v>
      </c>
      <c r="I78">
        <f>VLOOKUP(B78,LU!$B$1:$N$51,8,FALSE)</f>
        <v>7</v>
      </c>
      <c r="J78">
        <v>1.5847</v>
      </c>
      <c r="K78">
        <f>VLOOKUP(B78,LU!$B$1:$N$51,5,FALSE)</f>
        <v>0.27500000000000002</v>
      </c>
      <c r="L78">
        <v>0.48887216</v>
      </c>
      <c r="M78" s="74">
        <f>SoilVeg!G78</f>
        <v>18.2</v>
      </c>
      <c r="N78" s="74">
        <f>SoilVeg!H78</f>
        <v>0.245</v>
      </c>
      <c r="O78" s="74">
        <f>VLOOKUP(A78,Soil!$B$2:$S$14,18,FALSE)</f>
        <v>0.5</v>
      </c>
    </row>
    <row r="79" spans="1:15">
      <c r="A79" s="27" t="str">
        <f>SoilVeg!B79</f>
        <v>LSA</v>
      </c>
      <c r="B79" s="27" t="str">
        <f>SoilVeg!D79</f>
        <v>OPSR</v>
      </c>
      <c r="C79" s="27" t="str">
        <f>SoilVeg!A79</f>
        <v>LSAOPSR</v>
      </c>
      <c r="D79" s="74">
        <f>IF(VLOOKUP(SoilVeg!C79,LU!$A$2:$O$27,15,FALSE)=0,VLOOKUP(A79,Soil!$B$2:$R$14,8,FALSE),0.000000000001)</f>
        <v>1.2094734374999998E-5</v>
      </c>
      <c r="E79" s="74">
        <f>IF(VLOOKUP(SoilVeg!C79,LU!$A$2:$O$27,15,FALSE)=0,VLOOKUP(A79,Soil!$B$2:$R$14,11,FALSE),0.000000000001)</f>
        <v>4.3437441382058399E-4</v>
      </c>
      <c r="F79">
        <f>VLOOKUP(A79,Soil!$B$2:$P$17,14,FALSE)</f>
        <v>1.6E-2</v>
      </c>
      <c r="G79">
        <f>VLOOKUP(B79,LU!$B$1:$N$51,6,FALSE)</f>
        <v>0.26</v>
      </c>
      <c r="H79">
        <f>VLOOKUP(B79,LU!$B$1:$N$51,7,FALSE)</f>
        <v>0.25</v>
      </c>
      <c r="I79">
        <f>VLOOKUP(B79,LU!$B$1:$N$51,8,FALSE)</f>
        <v>4</v>
      </c>
      <c r="J79">
        <v>1.5847</v>
      </c>
      <c r="K79">
        <f>VLOOKUP(B79,LU!$B$1:$N$51,5,FALSE)</f>
        <v>0.06</v>
      </c>
      <c r="L79">
        <v>0.48887216</v>
      </c>
      <c r="M79" s="74">
        <f>SoilVeg!G79</f>
        <v>7.2799999999999994</v>
      </c>
      <c r="N79" s="74">
        <f>SoilVeg!H79</f>
        <v>0.245</v>
      </c>
      <c r="O79" s="74">
        <f>VLOOKUP(A79,Soil!$B$2:$S$14,18,FALSE)</f>
        <v>0.5</v>
      </c>
    </row>
    <row r="80" spans="1:15">
      <c r="A80" s="27" t="str">
        <f>SoilVeg!B80</f>
        <v>LSA</v>
      </c>
      <c r="B80" s="27" t="str">
        <f>SoilVeg!D80</f>
        <v>OPUR</v>
      </c>
      <c r="C80" s="27" t="str">
        <f>SoilVeg!A80</f>
        <v>LSAOPUR</v>
      </c>
      <c r="D80" s="74">
        <f>IF(VLOOKUP(SoilVeg!C80,LU!$A$2:$O$27,15,FALSE)=0,VLOOKUP(A80,Soil!$B$2:$R$14,8,FALSE),0.000000000001)</f>
        <v>1.2094734374999998E-5</v>
      </c>
      <c r="E80" s="74">
        <f>IF(VLOOKUP(SoilVeg!C80,LU!$A$2:$O$27,15,FALSE)=0,VLOOKUP(A80,Soil!$B$2:$R$14,11,FALSE),0.000000000001)</f>
        <v>4.3437441382058399E-4</v>
      </c>
      <c r="F80">
        <f>VLOOKUP(A80,Soil!$B$2:$P$17,14,FALSE)</f>
        <v>1.6E-2</v>
      </c>
      <c r="G80">
        <f>VLOOKUP(B80,LU!$B$1:$N$51,6,FALSE)</f>
        <v>0.4</v>
      </c>
      <c r="H80">
        <f>VLOOKUP(B80,LU!$B$1:$N$51,7,FALSE)</f>
        <v>0.3</v>
      </c>
      <c r="I80">
        <f>VLOOKUP(B80,LU!$B$1:$N$51,8,FALSE)</f>
        <v>6</v>
      </c>
      <c r="J80">
        <f>VLOOKUP(A80,Soil!$B$2:$P$17,13,FALSE)</f>
        <v>1.8165</v>
      </c>
      <c r="K80">
        <f>VLOOKUP(B80,LU!$B$1:$N$51,5,FALSE)</f>
        <v>0.1</v>
      </c>
      <c r="L80">
        <f>VLOOKUP(A80,Soil!$B$2:$P$17,15,FALSE)</f>
        <v>0.36609999999999998</v>
      </c>
      <c r="M80" s="74">
        <f>SoilVeg!G80</f>
        <v>9.1</v>
      </c>
      <c r="N80" s="74">
        <f>SoilVeg!H80</f>
        <v>0.245</v>
      </c>
      <c r="O80" s="74">
        <f>VLOOKUP(A80,Soil!$B$2:$S$14,18,FALSE)</f>
        <v>0.5</v>
      </c>
    </row>
    <row r="81" spans="1:15">
      <c r="A81" s="27" t="str">
        <f>SoilVeg!B81</f>
        <v>LSA</v>
      </c>
      <c r="B81" s="27" t="str">
        <f>SoilVeg!D81</f>
        <v>OPU</v>
      </c>
      <c r="C81" s="27" t="str">
        <f>SoilVeg!A81</f>
        <v>LSAOPU</v>
      </c>
      <c r="D81" s="74">
        <f>IF(VLOOKUP(SoilVeg!C81,LU!$A$2:$O$27,15,FALSE)=0,VLOOKUP(A81,Soil!$B$2:$R$14,8,FALSE),0.000000000001)</f>
        <v>1.2094734374999998E-5</v>
      </c>
      <c r="E81" s="74">
        <f>IF(VLOOKUP(SoilVeg!C81,LU!$A$2:$O$27,15,FALSE)=0,VLOOKUP(A81,Soil!$B$2:$R$14,11,FALSE),0.000000000001)</f>
        <v>4.3437441382058399E-4</v>
      </c>
      <c r="F81">
        <f>VLOOKUP(A81,Soil!$B$2:$P$17,14,FALSE)</f>
        <v>1.6E-2</v>
      </c>
      <c r="G81">
        <f>VLOOKUP(B81,LU!$B$1:$N$51,6,FALSE)</f>
        <v>0</v>
      </c>
      <c r="H81">
        <f>VLOOKUP(B81,LU!$B$1:$N$51,7,FALSE)</f>
        <v>0</v>
      </c>
      <c r="I81">
        <f>VLOOKUP(B81,LU!$B$1:$N$51,8,FALSE)</f>
        <v>3.5</v>
      </c>
      <c r="J81">
        <f>VLOOKUP(A81,Soil!$B$2:$P$17,13,FALSE)</f>
        <v>1.8165</v>
      </c>
      <c r="K81">
        <f>VLOOKUP(B81,LU!$B$1:$N$51,5,FALSE)</f>
        <v>0.03</v>
      </c>
      <c r="L81">
        <f>VLOOKUP(A81,Soil!$B$2:$P$17,15,FALSE)</f>
        <v>0.36609999999999998</v>
      </c>
      <c r="M81" s="74">
        <f>SoilVeg!G81</f>
        <v>6.0666666666666664</v>
      </c>
      <c r="N81" s="74">
        <f>SoilVeg!H81</f>
        <v>0.245</v>
      </c>
      <c r="O81" s="74">
        <f>VLOOKUP(A81,Soil!$B$2:$S$14,18,FALSE)</f>
        <v>0.5</v>
      </c>
    </row>
    <row r="82" spans="1:15">
      <c r="A82" s="27" t="str">
        <f>SoilVeg!B82</f>
        <v>LSA</v>
      </c>
      <c r="B82" s="27" t="str">
        <f>SoilVeg!D82</f>
        <v>TP</v>
      </c>
      <c r="C82" s="27" t="str">
        <f>SoilVeg!A82</f>
        <v>LSATP</v>
      </c>
      <c r="D82" s="74">
        <f>IF(VLOOKUP(SoilVeg!C82,LU!$A$2:$O$27,15,FALSE)=0,VLOOKUP(A82,Soil!$B$2:$R$14,8,FALSE),0.000000000001)</f>
        <v>1.2094734374999998E-5</v>
      </c>
      <c r="E82" s="74">
        <f>IF(VLOOKUP(SoilVeg!C82,LU!$A$2:$O$27,15,FALSE)=0,VLOOKUP(A82,Soil!$B$2:$R$14,11,FALSE),0.000000000001)</f>
        <v>4.3437441382058399E-4</v>
      </c>
      <c r="F82">
        <f>VLOOKUP(A82,Soil!$B$2:$P$17,14,FALSE)</f>
        <v>1.6E-2</v>
      </c>
      <c r="G82">
        <f>VLOOKUP(B82,LU!$B$1:$N$51,6,FALSE)</f>
        <v>1.1000000000000001</v>
      </c>
      <c r="H82">
        <f>VLOOKUP(B82,LU!$B$1:$N$51,7,FALSE)</f>
        <v>0.4</v>
      </c>
      <c r="I82">
        <f>VLOOKUP(B82,LU!$B$1:$N$51,8,FALSE)</f>
        <v>7</v>
      </c>
      <c r="J82">
        <f>VLOOKUP(A82,Soil!$B$2:$P$17,13,FALSE)</f>
        <v>1.8165</v>
      </c>
      <c r="K82">
        <f>VLOOKUP(B82,LU!$B$1:$N$51,5,FALSE)</f>
        <v>0.27500000000000002</v>
      </c>
      <c r="L82">
        <f>VLOOKUP(A82,Soil!$B$2:$P$17,15,FALSE)</f>
        <v>0.36609999999999998</v>
      </c>
      <c r="M82" s="74">
        <f>SoilVeg!G82</f>
        <v>18.2</v>
      </c>
      <c r="N82" s="74">
        <f>SoilVeg!H82</f>
        <v>0.245</v>
      </c>
      <c r="O82" s="74">
        <f>VLOOKUP(A82,Soil!$B$2:$S$14,18,FALSE)</f>
        <v>0.5</v>
      </c>
    </row>
    <row r="83" spans="1:15">
      <c r="A83" s="27" t="str">
        <f>SoilVeg!B83</f>
        <v>LSA</v>
      </c>
      <c r="B83" s="27" t="str">
        <f>SoilVeg!D83</f>
        <v>LP</v>
      </c>
      <c r="C83" s="27" t="str">
        <f>SoilVeg!A83</f>
        <v>LSALP</v>
      </c>
      <c r="D83" s="74">
        <f>IF(VLOOKUP(SoilVeg!C83,LU!$A$2:$O$27,15,FALSE)=0,VLOOKUP(A83,Soil!$B$2:$R$14,8,FALSE),0.000000000001)</f>
        <v>1.2094734374999998E-5</v>
      </c>
      <c r="E83" s="74">
        <f>IF(VLOOKUP(SoilVeg!C83,LU!$A$2:$O$27,15,FALSE)=0,VLOOKUP(A83,Soil!$B$2:$R$14,11,FALSE),0.000000000001)</f>
        <v>4.3437441382058399E-4</v>
      </c>
      <c r="F83">
        <f>VLOOKUP(A83,Soil!$B$2:$P$17,14,FALSE)</f>
        <v>1.6E-2</v>
      </c>
      <c r="G83">
        <f>VLOOKUP(B83,LU!$B$1:$N$51,6,FALSE)</f>
        <v>3</v>
      </c>
      <c r="H83">
        <f>VLOOKUP(B83,LU!$B$1:$N$51,7,FALSE)</f>
        <v>0.62272727272999995</v>
      </c>
      <c r="I83">
        <f>VLOOKUP(B83,LU!$B$1:$N$51,8,FALSE)</f>
        <v>9.4545454545500007</v>
      </c>
      <c r="J83">
        <f>VLOOKUP(A83,Soil!$B$2:$P$17,13,FALSE)</f>
        <v>1.8165</v>
      </c>
      <c r="K83">
        <f>VLOOKUP(B83,LU!$B$1:$N$51,5,FALSE)</f>
        <v>0.4</v>
      </c>
      <c r="L83">
        <f>VLOOKUP(A83,Soil!$B$2:$P$17,15,FALSE)</f>
        <v>0.36609999999999998</v>
      </c>
      <c r="M83" s="74">
        <f>SoilVeg!G83</f>
        <v>18.2</v>
      </c>
      <c r="N83" s="74">
        <f>SoilVeg!H83</f>
        <v>0.245</v>
      </c>
      <c r="O83" s="74">
        <f>VLOOKUP(A83,Soil!$B$2:$S$14,18,FALSE)</f>
        <v>0.5</v>
      </c>
    </row>
    <row r="84" spans="1:15">
      <c r="A84" s="27" t="str">
        <f>SoilVeg!B84</f>
        <v>LSA</v>
      </c>
      <c r="B84" s="27" t="str">
        <f>SoilVeg!D84</f>
        <v>LPL</v>
      </c>
      <c r="C84" s="27" t="str">
        <f>SoilVeg!A84</f>
        <v>LSALPL</v>
      </c>
      <c r="D84" s="74">
        <f>IF(VLOOKUP(SoilVeg!C84,LU!$A$2:$O$27,15,FALSE)=0,VLOOKUP(A84,Soil!$B$2:$R$14,8,FALSE),0.000000000001)</f>
        <v>1.2094734374999998E-5</v>
      </c>
      <c r="E84" s="74">
        <f>IF(VLOOKUP(SoilVeg!C84,LU!$A$2:$O$27,15,FALSE)=0,VLOOKUP(A84,Soil!$B$2:$R$14,11,FALSE),0.000000000001)</f>
        <v>4.3437441382058399E-4</v>
      </c>
      <c r="F84">
        <f>VLOOKUP(A84,Soil!$B$2:$P$17,14,FALSE)</f>
        <v>1.6E-2</v>
      </c>
      <c r="G84">
        <f>VLOOKUP(B84,LU!$B$1:$N$51,6,FALSE)</f>
        <v>4</v>
      </c>
      <c r="H84">
        <f>VLOOKUP(B84,LU!$B$1:$N$51,7,FALSE)</f>
        <v>0.62272727272999995</v>
      </c>
      <c r="I84">
        <f>VLOOKUP(B84,LU!$B$1:$N$51,8,FALSE)</f>
        <v>10.5</v>
      </c>
      <c r="J84">
        <f>VLOOKUP(A84,Soil!$B$2:$P$17,13,FALSE)</f>
        <v>1.8165</v>
      </c>
      <c r="K84">
        <f>VLOOKUP(B84,LU!$B$1:$N$51,5,FALSE)</f>
        <v>0.6</v>
      </c>
      <c r="L84">
        <f>VLOOKUP(A84,Soil!$B$2:$P$17,15,FALSE)</f>
        <v>0.36609999999999998</v>
      </c>
      <c r="M84" s="74">
        <f>SoilVeg!G84</f>
        <v>18.2</v>
      </c>
      <c r="N84" s="74">
        <f>SoilVeg!H84</f>
        <v>0.245</v>
      </c>
      <c r="O84" s="74">
        <f>VLOOKUP(A84,Soil!$B$2:$S$14,18,FALSE)</f>
        <v>0.5</v>
      </c>
    </row>
    <row r="85" spans="1:15">
      <c r="A85" s="27" t="str">
        <f>SoilVeg!B85</f>
        <v>LSA</v>
      </c>
      <c r="B85" s="27" t="str">
        <f>SoilVeg!D85</f>
        <v>LPJ</v>
      </c>
      <c r="C85" s="27" t="str">
        <f>SoilVeg!A85</f>
        <v>LSALPJ</v>
      </c>
      <c r="D85" s="74">
        <f>IF(VLOOKUP(SoilVeg!C85,LU!$A$2:$O$27,15,FALSE)=0,VLOOKUP(A85,Soil!$B$2:$R$14,8,FALSE),0.000000000001)</f>
        <v>1.2094734374999998E-5</v>
      </c>
      <c r="E85" s="74">
        <f>IF(VLOOKUP(SoilVeg!C85,LU!$A$2:$O$27,15,FALSE)=0,VLOOKUP(A85,Soil!$B$2:$R$14,11,FALSE),0.000000000001)</f>
        <v>4.3437441382058399E-4</v>
      </c>
      <c r="F85">
        <f>VLOOKUP(A85,Soil!$B$2:$P$17,14,FALSE)</f>
        <v>1.6E-2</v>
      </c>
      <c r="G85">
        <f>VLOOKUP(B85,LU!$B$1:$N$51,6,FALSE)</f>
        <v>3</v>
      </c>
      <c r="H85">
        <f>VLOOKUP(B85,LU!$B$1:$N$51,7,FALSE)</f>
        <v>0.62272727272999995</v>
      </c>
      <c r="I85">
        <f>VLOOKUP(B85,LU!$B$1:$N$51,8,FALSE)</f>
        <v>6.5</v>
      </c>
      <c r="J85">
        <v>1.5847</v>
      </c>
      <c r="K85">
        <f>VLOOKUP(B85,LU!$B$1:$N$51,5,FALSE)</f>
        <v>0.35</v>
      </c>
      <c r="L85">
        <v>0.48887216</v>
      </c>
      <c r="M85" s="74">
        <f>SoilVeg!G85</f>
        <v>18.2</v>
      </c>
      <c r="N85" s="74">
        <f>SoilVeg!H85</f>
        <v>0.245</v>
      </c>
      <c r="O85" s="74">
        <f>VLOOKUP(A85,Soil!$B$2:$S$14,18,FALSE)</f>
        <v>0.5</v>
      </c>
    </row>
    <row r="86" spans="1:15">
      <c r="A86" s="27" t="str">
        <f>SoilVeg!B86</f>
        <v>LSA</v>
      </c>
      <c r="B86" s="27" t="str">
        <f>SoilVeg!D86</f>
        <v>LPS</v>
      </c>
      <c r="C86" s="27" t="str">
        <f>SoilVeg!A86</f>
        <v>LSALPS</v>
      </c>
      <c r="D86" s="74">
        <f>IF(VLOOKUP(SoilVeg!C86,LU!$A$2:$O$27,15,FALSE)=0,VLOOKUP(A86,Soil!$B$2:$R$14,8,FALSE),0.000000000001)</f>
        <v>1.2094734374999998E-5</v>
      </c>
      <c r="E86" s="74">
        <f>IF(VLOOKUP(SoilVeg!C86,LU!$A$2:$O$27,15,FALSE)=0,VLOOKUP(A86,Soil!$B$2:$R$14,11,FALSE),0.000000000001)</f>
        <v>4.3437441382058399E-4</v>
      </c>
      <c r="F86">
        <f>VLOOKUP(A86,Soil!$B$2:$P$17,14,FALSE)</f>
        <v>1.6E-2</v>
      </c>
      <c r="G86">
        <f>VLOOKUP(B86,LU!$B$1:$N$51,6,FALSE)</f>
        <v>4.5</v>
      </c>
      <c r="H86">
        <f>VLOOKUP(B86,LU!$B$1:$N$51,7,FALSE)</f>
        <v>0.8</v>
      </c>
      <c r="I86">
        <f>VLOOKUP(B86,LU!$B$1:$N$51,8,FALSE)</f>
        <v>15</v>
      </c>
      <c r="J86">
        <v>1.5847</v>
      </c>
      <c r="K86">
        <f>VLOOKUP(B86,LU!$B$1:$N$51,5,FALSE)</f>
        <v>0.8</v>
      </c>
      <c r="L86">
        <v>0.48887216</v>
      </c>
      <c r="M86" s="74">
        <f>SoilVeg!G86</f>
        <v>18.2</v>
      </c>
      <c r="N86" s="74">
        <f>SoilVeg!H86</f>
        <v>0.245</v>
      </c>
      <c r="O86" s="74">
        <f>VLOOKUP(A86,Soil!$B$2:$S$14,18,FALSE)</f>
        <v>0.5</v>
      </c>
    </row>
    <row r="87" spans="1:15">
      <c r="A87" s="27" t="str">
        <f>SoilVeg!B87</f>
        <v>LSA</v>
      </c>
      <c r="B87" s="27" t="str">
        <f>SoilVeg!D87</f>
        <v>LPK</v>
      </c>
      <c r="C87" s="27" t="str">
        <f>SoilVeg!A87</f>
        <v>LSALPK</v>
      </c>
      <c r="D87" s="74">
        <f>IF(VLOOKUP(SoilVeg!C87,LU!$A$2:$O$27,15,FALSE)=0,VLOOKUP(A87,Soil!$B$2:$R$14,8,FALSE),0.000000000001)</f>
        <v>1.2094734374999998E-5</v>
      </c>
      <c r="E87" s="74">
        <f>IF(VLOOKUP(SoilVeg!C87,LU!$A$2:$O$27,15,FALSE)=0,VLOOKUP(A87,Soil!$B$2:$R$14,11,FALSE),0.000000000001)</f>
        <v>4.3437441382058399E-4</v>
      </c>
      <c r="F87">
        <f>VLOOKUP(A87,Soil!$B$2:$P$17,14,FALSE)</f>
        <v>1.6E-2</v>
      </c>
      <c r="G87">
        <f>VLOOKUP(B87,LU!$B$1:$N$51,6,FALSE)</f>
        <v>3</v>
      </c>
      <c r="H87">
        <f>VLOOKUP(B87,LU!$B$1:$N$51,7,FALSE)</f>
        <v>0.6</v>
      </c>
      <c r="I87">
        <f>VLOOKUP(B87,LU!$B$1:$N$51,8,FALSE)</f>
        <v>15</v>
      </c>
      <c r="J87">
        <f>VLOOKUP(A87,Soil!$B$2:$P$17,13,FALSE)</f>
        <v>1.8165</v>
      </c>
      <c r="K87">
        <f>VLOOKUP(B87,LU!$B$1:$N$51,5,FALSE)</f>
        <v>0.8</v>
      </c>
      <c r="L87">
        <f>VLOOKUP(A87,Soil!$B$2:$P$17,15,FALSE)</f>
        <v>0.36609999999999998</v>
      </c>
      <c r="M87" s="74">
        <f>SoilVeg!G87</f>
        <v>18.2</v>
      </c>
      <c r="N87" s="74">
        <f>SoilVeg!H87</f>
        <v>0.245</v>
      </c>
      <c r="O87" s="74">
        <f>VLOOKUP(A87,Soil!$B$2:$S$14,18,FALSE)</f>
        <v>0.5</v>
      </c>
    </row>
    <row r="88" spans="1:15">
      <c r="A88" s="27" t="str">
        <f>SoilVeg!B88</f>
        <v>LSA</v>
      </c>
      <c r="B88" s="27" t="str">
        <f>SoilVeg!D88</f>
        <v>AZP</v>
      </c>
      <c r="C88" s="27" t="str">
        <f>SoilVeg!A88</f>
        <v>LSAAZP</v>
      </c>
      <c r="D88" s="74">
        <f>IF(VLOOKUP(SoilVeg!C88,LU!$A$2:$O$27,15,FALSE)=0,VLOOKUP(A88,Soil!$B$2:$R$14,8,FALSE),0.000000000001)</f>
        <v>9.9999999999999998E-13</v>
      </c>
      <c r="E88" s="74">
        <f>IF(VLOOKUP(SoilVeg!C88,LU!$A$2:$O$27,15,FALSE)=0,VLOOKUP(A88,Soil!$B$2:$R$14,11,FALSE),0.000000000001)</f>
        <v>9.9999999999999998E-13</v>
      </c>
      <c r="F88">
        <f>VLOOKUP(A88,Soil!$B$2:$P$17,14,FALSE)</f>
        <v>1.6E-2</v>
      </c>
      <c r="G88">
        <f>VLOOKUP(B88,LU!$B$1:$N$51,6,FALSE)</f>
        <v>0</v>
      </c>
      <c r="H88">
        <f>VLOOKUP(B88,LU!$B$1:$N$51,7,FALSE)</f>
        <v>0</v>
      </c>
      <c r="I88">
        <f>VLOOKUP(B88,LU!$B$1:$N$51,8,FALSE)</f>
        <v>2.5</v>
      </c>
      <c r="J88">
        <f>VLOOKUP(A88,Soil!$B$2:$P$17,13,FALSE)</f>
        <v>1.8165</v>
      </c>
      <c r="K88">
        <f>VLOOKUP(B88,LU!$B$1:$N$51,5,FALSE)</f>
        <v>0.05</v>
      </c>
      <c r="L88">
        <f>VLOOKUP(A88,Soil!$B$2:$P$17,15,FALSE)</f>
        <v>0.36609999999999998</v>
      </c>
      <c r="M88" s="74">
        <f>SoilVeg!G88</f>
        <v>100</v>
      </c>
      <c r="N88" s="74">
        <f>SoilVeg!H88</f>
        <v>1</v>
      </c>
      <c r="O88" s="74">
        <f>VLOOKUP(A88,Soil!$B$2:$S$14,18,FALSE)</f>
        <v>0.5</v>
      </c>
    </row>
    <row r="89" spans="1:15">
      <c r="A89" s="27" t="str">
        <f>SoilVeg!B89</f>
        <v>LSA</v>
      </c>
      <c r="B89" s="27" t="str">
        <f>SoilVeg!D89</f>
        <v>AZPN</v>
      </c>
      <c r="C89" s="27" t="str">
        <f>SoilVeg!A89</f>
        <v>LSAAZPN</v>
      </c>
      <c r="D89" s="74">
        <f>IF(VLOOKUP(SoilVeg!C89,LU!$A$2:$O$27,15,FALSE)=0,VLOOKUP(A89,Soil!$B$2:$R$14,8,FALSE),0.000000000001)</f>
        <v>9.9999999999999998E-13</v>
      </c>
      <c r="E89" s="74">
        <f>IF(VLOOKUP(SoilVeg!C89,LU!$A$2:$O$27,15,FALSE)=0,VLOOKUP(A89,Soil!$B$2:$R$14,11,FALSE),0.000000000001)</f>
        <v>9.9999999999999998E-13</v>
      </c>
      <c r="F89">
        <f>VLOOKUP(A89,Soil!$B$2:$P$17,14,FALSE)</f>
        <v>1.6E-2</v>
      </c>
      <c r="G89">
        <f>VLOOKUP(B89,LU!$B$1:$N$51,6,FALSE)</f>
        <v>0</v>
      </c>
      <c r="H89">
        <f>VLOOKUP(B89,LU!$B$1:$N$51,7,FALSE)</f>
        <v>0</v>
      </c>
      <c r="I89">
        <f>VLOOKUP(B89,LU!$B$1:$N$51,8,FALSE)</f>
        <v>0</v>
      </c>
      <c r="J89">
        <f>VLOOKUP(A89,Soil!$B$2:$P$17,13,FALSE)</f>
        <v>1.8165</v>
      </c>
      <c r="K89">
        <f>VLOOKUP(B89,LU!$B$1:$N$51,5,FALSE)</f>
        <v>0.01</v>
      </c>
      <c r="L89">
        <f>VLOOKUP(A89,Soil!$B$2:$P$17,15,FALSE)</f>
        <v>0.36609999999999998</v>
      </c>
      <c r="M89" s="74">
        <f>SoilVeg!G89</f>
        <v>100</v>
      </c>
      <c r="N89" s="74">
        <f>SoilVeg!H89</f>
        <v>1</v>
      </c>
      <c r="O89" s="74">
        <f>VLOOKUP(A89,Soil!$B$2:$S$14,18,FALSE)</f>
        <v>0.5</v>
      </c>
    </row>
    <row r="90" spans="1:15">
      <c r="A90" s="27" t="str">
        <f>SoilVeg!B90</f>
        <v>LSA</v>
      </c>
      <c r="B90" s="27" t="str">
        <f>SoilVeg!D90</f>
        <v>AZPPL</v>
      </c>
      <c r="C90" s="27" t="str">
        <f>SoilVeg!A90</f>
        <v>LSAAZPPL</v>
      </c>
      <c r="D90" s="74">
        <f>IF(VLOOKUP(SoilVeg!C90,LU!$A$2:$O$27,15,FALSE)=0,VLOOKUP(A90,Soil!$B$2:$R$14,8,FALSE),0.000000000001)</f>
        <v>1.2094734374999998E-5</v>
      </c>
      <c r="E90" s="74">
        <f>IF(VLOOKUP(SoilVeg!C90,LU!$A$2:$O$27,15,FALSE)=0,VLOOKUP(A90,Soil!$B$2:$R$14,11,FALSE),0.000000000001)</f>
        <v>4.3437441382058399E-4</v>
      </c>
      <c r="F90">
        <f>VLOOKUP(A90,Soil!$B$2:$P$17,14,FALSE)</f>
        <v>1.6E-2</v>
      </c>
      <c r="G90">
        <f>VLOOKUP(B90,LU!$B$1:$N$51,6,FALSE)</f>
        <v>0</v>
      </c>
      <c r="H90">
        <f>VLOOKUP(B90,LU!$B$1:$N$51,7,FALSE)</f>
        <v>0</v>
      </c>
      <c r="I90">
        <f>VLOOKUP(B90,LU!$B$1:$N$51,8,FALSE)</f>
        <v>2.5</v>
      </c>
      <c r="J90">
        <f>VLOOKUP(A90,Soil!$B$2:$P$17,13,FALSE)</f>
        <v>1.8165</v>
      </c>
      <c r="K90">
        <f>VLOOKUP(B90,LU!$B$1:$N$51,5,FALSE)</f>
        <v>0.02</v>
      </c>
      <c r="L90">
        <f>VLOOKUP(A90,Soil!$B$2:$P$17,15,FALSE)</f>
        <v>0.36609999999999998</v>
      </c>
      <c r="M90" s="74">
        <f>SoilVeg!G90</f>
        <v>0.182</v>
      </c>
      <c r="N90" s="74">
        <f>SoilVeg!H90</f>
        <v>0.245</v>
      </c>
      <c r="O90" s="74">
        <f>VLOOKUP(A90,Soil!$B$2:$S$14,18,FALSE)</f>
        <v>0.5</v>
      </c>
    </row>
    <row r="91" spans="1:15">
      <c r="A91" s="27" t="str">
        <f>SoilVeg!B91</f>
        <v>LSA</v>
      </c>
      <c r="B91" s="27" t="str">
        <f>SoilVeg!D91</f>
        <v>AZPP</v>
      </c>
      <c r="C91" s="27" t="str">
        <f>SoilVeg!A91</f>
        <v>LSAAZPP</v>
      </c>
      <c r="D91" s="74">
        <f>IF(VLOOKUP(SoilVeg!C91,LU!$A$2:$O$27,15,FALSE)=0,VLOOKUP(A91,Soil!$B$2:$R$14,8,FALSE),0.000000000001)</f>
        <v>1.2094734374999998E-5</v>
      </c>
      <c r="E91" s="74">
        <f>IF(VLOOKUP(SoilVeg!C91,LU!$A$2:$O$27,15,FALSE)=0,VLOOKUP(A91,Soil!$B$2:$R$14,11,FALSE),0.000000000001)</f>
        <v>4.3437441382058399E-4</v>
      </c>
      <c r="F91">
        <f>VLOOKUP(A91,Soil!$B$2:$P$17,14,FALSE)</f>
        <v>1.6E-2</v>
      </c>
      <c r="G91">
        <f>VLOOKUP(B91,LU!$B$1:$N$51,6,FALSE)</f>
        <v>0</v>
      </c>
      <c r="H91">
        <f>VLOOKUP(B91,LU!$B$1:$N$51,7,FALSE)</f>
        <v>0</v>
      </c>
      <c r="I91">
        <f>VLOOKUP(B91,LU!$B$1:$N$51,8,FALSE)</f>
        <v>7</v>
      </c>
      <c r="J91">
        <f>VLOOKUP(A91,Soil!$B$2:$P$17,13,FALSE)</f>
        <v>1.8165</v>
      </c>
      <c r="K91">
        <f>VLOOKUP(B91,LU!$B$1:$N$51,5,FALSE)</f>
        <v>0.1</v>
      </c>
      <c r="L91">
        <f>VLOOKUP(A91,Soil!$B$2:$P$17,15,FALSE)</f>
        <v>0.36609999999999998</v>
      </c>
      <c r="M91" s="74">
        <f>SoilVeg!G91</f>
        <v>18.2</v>
      </c>
      <c r="N91" s="74">
        <f>SoilVeg!H91</f>
        <v>0.245</v>
      </c>
      <c r="O91" s="74">
        <f>VLOOKUP(A91,Soil!$B$2:$S$14,18,FALSE)</f>
        <v>0.5</v>
      </c>
    </row>
    <row r="92" spans="1:15">
      <c r="A92" s="27" t="str">
        <f>SoilVeg!B92</f>
        <v>LSA</v>
      </c>
      <c r="B92" s="27" t="str">
        <f>SoilVeg!D92</f>
        <v>ETK</v>
      </c>
      <c r="C92" s="27" t="str">
        <f>SoilVeg!A92</f>
        <v>LSAETK</v>
      </c>
      <c r="D92" s="74">
        <f>IF(VLOOKUP(SoilVeg!C92,LU!$A$2:$O$27,15,FALSE)=0,VLOOKUP(A92,Soil!$B$2:$R$14,8,FALSE),0.000000000001)</f>
        <v>1.2094734374999998E-5</v>
      </c>
      <c r="E92" s="74">
        <f>IF(VLOOKUP(SoilVeg!C92,LU!$A$2:$O$27,15,FALSE)=0,VLOOKUP(A92,Soil!$B$2:$R$14,11,FALSE),0.000000000001)</f>
        <v>4.3437441382058399E-4</v>
      </c>
      <c r="F92">
        <f>VLOOKUP(A92,Soil!$B$2:$P$17,14,FALSE)</f>
        <v>1.6E-2</v>
      </c>
      <c r="G92">
        <f>VLOOKUP(B92,LU!$B$1:$N$51,6,FALSE)</f>
        <v>1.4</v>
      </c>
      <c r="H92">
        <f>VLOOKUP(B92,LU!$B$1:$N$51,7,FALSE)</f>
        <v>0.65</v>
      </c>
      <c r="I92">
        <f>VLOOKUP(B92,LU!$B$1:$N$51,8,FALSE)</f>
        <v>8</v>
      </c>
      <c r="J92">
        <f>VLOOKUP(A92,Soil!$B$2:$P$17,13,FALSE)</f>
        <v>1.8165</v>
      </c>
      <c r="K92">
        <f>VLOOKUP(B92,LU!$B$1:$N$51,5,FALSE)</f>
        <v>0.35</v>
      </c>
      <c r="L92">
        <f>VLOOKUP(A92,Soil!$B$2:$P$17,15,FALSE)</f>
        <v>0.36609999999999998</v>
      </c>
      <c r="M92" s="74">
        <f>SoilVeg!G92</f>
        <v>18.2</v>
      </c>
      <c r="N92" s="74">
        <f>SoilVeg!H92</f>
        <v>0.245</v>
      </c>
      <c r="O92" s="74">
        <f>VLOOKUP(A92,Soil!$B$2:$S$14,18,FALSE)</f>
        <v>0.5</v>
      </c>
    </row>
    <row r="93" spans="1:15">
      <c r="A93" s="27" t="str">
        <f>SoilVeg!B93</f>
        <v>LSA</v>
      </c>
      <c r="B93" s="27" t="str">
        <f>SoilVeg!D93</f>
        <v>ETK1</v>
      </c>
      <c r="C93" s="27" t="str">
        <f>SoilVeg!A93</f>
        <v>LSAETK1</v>
      </c>
      <c r="D93" s="74">
        <f>IF(VLOOKUP(SoilVeg!C93,LU!$A$2:$O$27,15,FALSE)=0,VLOOKUP(A93,Soil!$B$2:$R$14,8,FALSE),0.000000000001)</f>
        <v>1.2094734374999998E-5</v>
      </c>
      <c r="E93" s="74">
        <f>IF(VLOOKUP(SoilVeg!C93,LU!$A$2:$O$27,15,FALSE)=0,VLOOKUP(A93,Soil!$B$2:$R$14,11,FALSE),0.000000000001)</f>
        <v>4.3437441382058399E-4</v>
      </c>
      <c r="F93">
        <f>VLOOKUP(A93,Soil!$B$2:$P$17,14,FALSE)</f>
        <v>1.6E-2</v>
      </c>
      <c r="G93">
        <f>VLOOKUP(B93,LU!$B$1:$N$51,6,FALSE)</f>
        <v>1</v>
      </c>
      <c r="H93">
        <f>VLOOKUP(B93,LU!$B$1:$N$51,7,FALSE)</f>
        <v>0.4</v>
      </c>
      <c r="I93">
        <f>VLOOKUP(B93,LU!$B$1:$N$51,8,FALSE)</f>
        <v>5</v>
      </c>
      <c r="J93">
        <f>VLOOKUP(A93,Soil!$B$2:$P$17,13,FALSE)</f>
        <v>1.8165</v>
      </c>
      <c r="K93">
        <f>VLOOKUP(B93,LU!$B$1:$N$51,5,FALSE)</f>
        <v>0.15</v>
      </c>
      <c r="L93">
        <f>VLOOKUP(A93,Soil!$B$2:$P$17,15,FALSE)</f>
        <v>0.36609999999999998</v>
      </c>
      <c r="M93" s="74">
        <f>SoilVeg!G93</f>
        <v>18.2</v>
      </c>
      <c r="N93" s="74">
        <f>SoilVeg!H93</f>
        <v>0.245</v>
      </c>
      <c r="O93" s="74">
        <f>VLOOKUP(A93,Soil!$B$2:$S$14,18,FALSE)</f>
        <v>0.5</v>
      </c>
    </row>
    <row r="94" spans="1:15">
      <c r="A94" s="27" t="str">
        <f>SoilVeg!B94</f>
        <v>LSA</v>
      </c>
      <c r="B94" s="27" t="str">
        <f>SoilVeg!D94</f>
        <v>ETK2</v>
      </c>
      <c r="C94" s="27" t="str">
        <f>SoilVeg!A94</f>
        <v>LSAETK2</v>
      </c>
      <c r="D94" s="74">
        <f>IF(VLOOKUP(SoilVeg!C94,LU!$A$2:$O$27,15,FALSE)=0,VLOOKUP(A94,Soil!$B$2:$R$14,8,FALSE),0.000000000001)</f>
        <v>1.2094734374999998E-5</v>
      </c>
      <c r="E94" s="74">
        <f>IF(VLOOKUP(SoilVeg!C94,LU!$A$2:$O$27,15,FALSE)=0,VLOOKUP(A94,Soil!$B$2:$R$14,11,FALSE),0.000000000001)</f>
        <v>4.3437441382058399E-4</v>
      </c>
      <c r="F94">
        <f>VLOOKUP(A94,Soil!$B$2:$P$17,14,FALSE)</f>
        <v>1.6E-2</v>
      </c>
      <c r="G94">
        <f>VLOOKUP(B94,LU!$B$1:$N$51,6,FALSE)</f>
        <v>1.1000000000000001</v>
      </c>
      <c r="H94">
        <f>VLOOKUP(B94,LU!$B$1:$N$51,7,FALSE)</f>
        <v>0.4</v>
      </c>
      <c r="I94">
        <f>VLOOKUP(B94,LU!$B$1:$N$51,8,FALSE)</f>
        <v>7</v>
      </c>
      <c r="J94">
        <f>VLOOKUP(A94,Soil!$B$2:$P$17,13,FALSE)</f>
        <v>1.8165</v>
      </c>
      <c r="K94">
        <f>VLOOKUP(B94,LU!$B$1:$N$51,5,FALSE)</f>
        <v>0.35</v>
      </c>
      <c r="L94">
        <f>VLOOKUP(A94,Soil!$B$2:$P$17,15,FALSE)</f>
        <v>0.36609999999999998</v>
      </c>
      <c r="M94" s="74">
        <f>SoilVeg!G94</f>
        <v>18.2</v>
      </c>
      <c r="N94" s="74">
        <f>SoilVeg!H94</f>
        <v>0.245</v>
      </c>
      <c r="O94" s="74">
        <f>VLOOKUP(A94,Soil!$B$2:$S$14,18,FALSE)</f>
        <v>0.5</v>
      </c>
    </row>
    <row r="95" spans="1:15">
      <c r="A95" s="27" t="str">
        <f>SoilVeg!B95</f>
        <v>LSA</v>
      </c>
      <c r="B95" s="27" t="str">
        <f>SoilVeg!D95</f>
        <v>ETK3</v>
      </c>
      <c r="C95" s="27" t="str">
        <f>SoilVeg!A95</f>
        <v>LSAETK3</v>
      </c>
      <c r="D95" s="74">
        <f>IF(VLOOKUP(SoilVeg!C95,LU!$A$2:$O$27,15,FALSE)=0,VLOOKUP(A95,Soil!$B$2:$R$14,8,FALSE),0.000000000001)</f>
        <v>1.2094734374999998E-5</v>
      </c>
      <c r="E95" s="74">
        <f>IF(VLOOKUP(SoilVeg!C95,LU!$A$2:$O$27,15,FALSE)=0,VLOOKUP(A95,Soil!$B$2:$R$14,11,FALSE),0.000000000001)</f>
        <v>4.3437441382058399E-4</v>
      </c>
      <c r="F95">
        <f>VLOOKUP(A95,Soil!$B$2:$P$17,14,FALSE)</f>
        <v>1.6E-2</v>
      </c>
      <c r="G95">
        <f>VLOOKUP(B95,LU!$B$1:$N$51,6,FALSE)</f>
        <v>1.35454545455</v>
      </c>
      <c r="H95">
        <f>VLOOKUP(B95,LU!$B$1:$N$51,7,FALSE)</f>
        <v>0.62272727272999995</v>
      </c>
      <c r="I95">
        <f>VLOOKUP(B95,LU!$B$1:$N$51,8,FALSE)</f>
        <v>10</v>
      </c>
      <c r="J95">
        <f>VLOOKUP(A95,Soil!$B$2:$P$17,13,FALSE)</f>
        <v>1.8165</v>
      </c>
      <c r="K95">
        <f>VLOOKUP(B95,LU!$B$1:$N$51,5,FALSE)</f>
        <v>0.4</v>
      </c>
      <c r="L95">
        <f>VLOOKUP(A95,Soil!$B$2:$P$17,15,FALSE)</f>
        <v>0.36609999999999998</v>
      </c>
      <c r="M95" s="74">
        <f>SoilVeg!G95</f>
        <v>18.2</v>
      </c>
      <c r="N95" s="74">
        <f>SoilVeg!H95</f>
        <v>0.245</v>
      </c>
      <c r="O95" s="74">
        <f>VLOOKUP(A95,Soil!$B$2:$S$14,18,FALSE)</f>
        <v>0.5</v>
      </c>
    </row>
    <row r="96" spans="1:15">
      <c r="A96" s="27" t="str">
        <f>SoilVeg!B96</f>
        <v>LSA</v>
      </c>
      <c r="B96" s="27" t="str">
        <f>SoilVeg!D96</f>
        <v>VT</v>
      </c>
      <c r="C96" s="27" t="str">
        <f>SoilVeg!A96</f>
        <v>LSAVT</v>
      </c>
      <c r="D96" s="74">
        <f>IF(VLOOKUP(SoilVeg!C96,LU!$A$2:$O$27,15,FALSE)=0,VLOOKUP(A96,Soil!$B$2:$R$14,8,FALSE),0.000000000001)</f>
        <v>9.9999999999999998E-13</v>
      </c>
      <c r="E96" s="74">
        <f>IF(VLOOKUP(SoilVeg!C96,LU!$A$2:$O$27,15,FALSE)=0,VLOOKUP(A96,Soil!$B$2:$R$14,11,FALSE),0.000000000001)</f>
        <v>9.9999999999999998E-13</v>
      </c>
      <c r="F96">
        <f>VLOOKUP(A96,Soil!$B$2:$P$17,14,FALSE)</f>
        <v>1.6E-2</v>
      </c>
      <c r="G96">
        <f>VLOOKUP(B96,LU!$B$1:$N$51,6,FALSE)</f>
        <v>0</v>
      </c>
      <c r="H96">
        <f>VLOOKUP(B96,LU!$B$1:$N$51,7,FALSE)</f>
        <v>0</v>
      </c>
      <c r="I96">
        <f>VLOOKUP(B96,LU!$B$1:$N$51,8,FALSE)</f>
        <v>0</v>
      </c>
      <c r="J96">
        <f>VLOOKUP(A96,Soil!$B$2:$P$17,13,FALSE)</f>
        <v>1.8165</v>
      </c>
      <c r="K96">
        <f>VLOOKUP(B96,LU!$B$1:$N$51,5,FALSE)</f>
        <v>0.03</v>
      </c>
      <c r="L96">
        <f>VLOOKUP(A96,Soil!$B$2:$P$17,15,FALSE)</f>
        <v>0.36609999999999998</v>
      </c>
      <c r="M96" s="74">
        <f>SoilVeg!G96</f>
        <v>100</v>
      </c>
      <c r="N96" s="74">
        <f>SoilVeg!H96</f>
        <v>1</v>
      </c>
      <c r="O96" s="74">
        <f>VLOOKUP(A96,Soil!$B$2:$S$14,18,FALSE)</f>
        <v>0.5</v>
      </c>
    </row>
    <row r="97" spans="1:15">
      <c r="A97" s="27" t="str">
        <f>SoilVeg!B97</f>
        <v>LSA</v>
      </c>
      <c r="B97" s="27" t="str">
        <f>SoilVeg!D97</f>
        <v>VP</v>
      </c>
      <c r="C97" s="27" t="str">
        <f>SoilVeg!A97</f>
        <v>LSAVP</v>
      </c>
      <c r="D97" s="74">
        <f>IF(VLOOKUP(SoilVeg!C97,LU!$A$2:$O$27,15,FALSE)=0,VLOOKUP(A97,Soil!$B$2:$R$14,8,FALSE),0.000000000001)</f>
        <v>9.9999999999999998E-13</v>
      </c>
      <c r="E97" s="74">
        <f>IF(VLOOKUP(SoilVeg!C97,LU!$A$2:$O$27,15,FALSE)=0,VLOOKUP(A97,Soil!$B$2:$R$14,11,FALSE),0.000000000001)</f>
        <v>9.9999999999999998E-13</v>
      </c>
      <c r="F97">
        <f>VLOOKUP(A97,Soil!$B$2:$P$17,14,FALSE)</f>
        <v>1.6E-2</v>
      </c>
      <c r="G97">
        <f>VLOOKUP(B97,LU!$B$1:$N$51,6,FALSE)</f>
        <v>0</v>
      </c>
      <c r="H97">
        <f>VLOOKUP(B97,LU!$B$1:$N$51,7,FALSE)</f>
        <v>0</v>
      </c>
      <c r="I97">
        <f>VLOOKUP(B97,LU!$B$1:$N$51,8,FALSE)</f>
        <v>0</v>
      </c>
      <c r="J97">
        <f>VLOOKUP(A97,Soil!$B$2:$P$17,13,FALSE)</f>
        <v>1.8165</v>
      </c>
      <c r="K97">
        <f>VLOOKUP(B97,LU!$B$1:$N$51,5,FALSE)</f>
        <v>0.01</v>
      </c>
      <c r="L97">
        <f>VLOOKUP(A97,Soil!$B$2:$P$17,15,FALSE)</f>
        <v>0.36609999999999998</v>
      </c>
      <c r="M97" s="74">
        <f>SoilVeg!G97</f>
        <v>100</v>
      </c>
      <c r="N97" s="74">
        <f>SoilVeg!H97</f>
        <v>1</v>
      </c>
      <c r="O97" s="74">
        <f>VLOOKUP(A97,Soil!$B$2:$S$14,18,FALSE)</f>
        <v>0.5</v>
      </c>
    </row>
    <row r="98" spans="1:15">
      <c r="A98" s="27" t="str">
        <f>SoilVeg!B98</f>
        <v>LSA</v>
      </c>
      <c r="B98" s="27" t="str">
        <f>SoilVeg!D98</f>
        <v>TPT</v>
      </c>
      <c r="C98" s="27" t="str">
        <f>SoilVeg!A98</f>
        <v>LSATPT</v>
      </c>
      <c r="D98" s="74">
        <f>IF(VLOOKUP(SoilVeg!C98,LU!$A$2:$O$27,15,FALSE)=0,VLOOKUP(A98,Soil!$B$2:$R$14,8,FALSE),0.000000000001)</f>
        <v>1.2094734374999998E-5</v>
      </c>
      <c r="E98" s="74">
        <f>IF(VLOOKUP(SoilVeg!C98,LU!$A$2:$O$27,15,FALSE)=0,VLOOKUP(A98,Soil!$B$2:$R$14,11,FALSE),0.000000000001)</f>
        <v>4.3437441382058399E-4</v>
      </c>
      <c r="F98">
        <f>VLOOKUP(A98,Soil!$B$2:$P$17,14,FALSE)</f>
        <v>1.6E-2</v>
      </c>
      <c r="G98">
        <f>VLOOKUP(B98,LU!$B$1:$N$51,6,FALSE)</f>
        <v>1.1000000000000001</v>
      </c>
      <c r="H98">
        <f>VLOOKUP(B98,LU!$B$1:$N$51,7,FALSE)</f>
        <v>0.4</v>
      </c>
      <c r="I98">
        <f>VLOOKUP(B98,LU!$B$1:$N$51,8,FALSE)</f>
        <v>7</v>
      </c>
      <c r="J98">
        <f>VLOOKUP(A98,Soil!$B$2:$P$17,13,FALSE)</f>
        <v>1.8165</v>
      </c>
      <c r="K98">
        <f>VLOOKUP(B98,LU!$B$1:$N$51,5,FALSE)</f>
        <v>0.27500000000000002</v>
      </c>
      <c r="L98">
        <f>VLOOKUP(A98,Soil!$B$2:$P$17,15,FALSE)</f>
        <v>0.36609999999999998</v>
      </c>
      <c r="M98" s="74">
        <f>SoilVeg!G98</f>
        <v>18.2</v>
      </c>
      <c r="N98" s="74">
        <f>SoilVeg!H98</f>
        <v>0.245</v>
      </c>
      <c r="O98" s="74">
        <f>VLOOKUP(A98,Soil!$B$2:$S$14,18,FALSE)</f>
        <v>0.5</v>
      </c>
    </row>
    <row r="99" spans="1:15">
      <c r="A99" s="27" t="str">
        <f>SoilVeg!B99</f>
        <v>LSA</v>
      </c>
      <c r="B99" s="27" t="str">
        <f>SoilVeg!D99</f>
        <v>VPT</v>
      </c>
      <c r="C99" s="27" t="str">
        <f>SoilVeg!A99</f>
        <v>LSAVPT</v>
      </c>
      <c r="D99" s="74">
        <f>IF(VLOOKUP(SoilVeg!C99,LU!$A$2:$O$27,15,FALSE)=0,VLOOKUP(A99,Soil!$B$2:$R$14,8,FALSE),0.000000000001)</f>
        <v>9.9999999999999998E-13</v>
      </c>
      <c r="E99" s="74">
        <f>IF(VLOOKUP(SoilVeg!C99,LU!$A$2:$O$27,15,FALSE)=0,VLOOKUP(A99,Soil!$B$2:$R$14,11,FALSE),0.000000000001)</f>
        <v>9.9999999999999998E-13</v>
      </c>
      <c r="F99">
        <f>VLOOKUP(A99,Soil!$B$2:$P$17,14,FALSE)</f>
        <v>1.6E-2</v>
      </c>
      <c r="G99">
        <f>VLOOKUP(B99,LU!$B$1:$N$51,6,FALSE)</f>
        <v>0</v>
      </c>
      <c r="H99">
        <f>VLOOKUP(B99,LU!$B$1:$N$51,7,FALSE)</f>
        <v>0</v>
      </c>
      <c r="I99">
        <f>VLOOKUP(B99,LU!$B$1:$N$51,8,FALSE)</f>
        <v>150</v>
      </c>
      <c r="J99">
        <f>VLOOKUP(A99,Soil!$B$2:$P$17,13,FALSE)</f>
        <v>1.8165</v>
      </c>
      <c r="K99">
        <f>VLOOKUP(B99,LU!$B$1:$N$51,5,FALSE)</f>
        <v>0.01</v>
      </c>
      <c r="L99">
        <f>VLOOKUP(A99,Soil!$B$2:$P$17,15,FALSE)</f>
        <v>0.36609999999999998</v>
      </c>
      <c r="M99" s="74">
        <f>SoilVeg!G99</f>
        <v>100</v>
      </c>
      <c r="N99" s="74">
        <f>SoilVeg!H99</f>
        <v>1</v>
      </c>
      <c r="O99" s="74">
        <f>VLOOKUP(A99,Soil!$B$2:$S$14,18,FALSE)</f>
        <v>0.5</v>
      </c>
    </row>
    <row r="100" spans="1:15">
      <c r="A100" s="27" t="str">
        <f>SoilVeg!B100</f>
        <v>LSA</v>
      </c>
      <c r="B100" s="27" t="str">
        <f>SoilVeg!D100</f>
        <v>MOK</v>
      </c>
      <c r="C100" s="27" t="str">
        <f>SoilVeg!A100</f>
        <v>LSAMOK</v>
      </c>
      <c r="D100" s="74">
        <f>IF(VLOOKUP(SoilVeg!C100,LU!$A$2:$O$27,15,FALSE)=0,VLOOKUP(A100,Soil!$B$2:$R$14,8,FALSE),0.000000000001)</f>
        <v>1.2094734374999998E-5</v>
      </c>
      <c r="E100" s="74">
        <f>IF(VLOOKUP(SoilVeg!C100,LU!$A$2:$O$27,15,FALSE)=0,VLOOKUP(A100,Soil!$B$2:$R$14,11,FALSE),0.000000000001)</f>
        <v>4.3437441382058399E-4</v>
      </c>
      <c r="F100">
        <f>VLOOKUP(A100,Soil!$B$2:$P$17,14,FALSE)</f>
        <v>1.6E-2</v>
      </c>
      <c r="G100">
        <f>VLOOKUP(B100,LU!$B$1:$N$51,6,FALSE)</f>
        <v>1.35454545455</v>
      </c>
      <c r="H100">
        <f>VLOOKUP(B100,LU!$B$1:$N$51,7,FALSE)</f>
        <v>0.62272727272999995</v>
      </c>
      <c r="I100">
        <f>VLOOKUP(B100,LU!$B$1:$N$51,8,FALSE)</f>
        <v>10</v>
      </c>
      <c r="J100">
        <f>VLOOKUP(A100,Soil!$B$2:$P$17,13,FALSE)</f>
        <v>1.8165</v>
      </c>
      <c r="K100">
        <f>VLOOKUP(B100,LU!$B$1:$N$51,5,FALSE)</f>
        <v>0.4</v>
      </c>
      <c r="L100">
        <f>VLOOKUP(A100,Soil!$B$2:$P$17,15,FALSE)</f>
        <v>0.36609999999999998</v>
      </c>
      <c r="M100" s="74">
        <f>SoilVeg!G100</f>
        <v>18.2</v>
      </c>
      <c r="N100" s="74">
        <f>SoilVeg!H100</f>
        <v>0.245</v>
      </c>
      <c r="O100" s="74">
        <f>VLOOKUP(A100,Soil!$B$2:$S$14,18,FALSE)</f>
        <v>0.5</v>
      </c>
    </row>
    <row r="101" spans="1:15">
      <c r="A101" s="27" t="str">
        <f>SoilVeg!B101</f>
        <v>LSA</v>
      </c>
      <c r="B101" s="27" t="str">
        <f>SoilVeg!D101</f>
        <v>RET</v>
      </c>
      <c r="C101" s="27" t="str">
        <f>SoilVeg!A101</f>
        <v>LSARET</v>
      </c>
      <c r="D101" s="74">
        <f>IF(VLOOKUP(SoilVeg!C101,LU!$A$2:$O$27,15,FALSE)=0,VLOOKUP(A101,Soil!$B$2:$R$14,8,FALSE),0.000000000001)</f>
        <v>1.2094734374999998E-5</v>
      </c>
      <c r="E101" s="74">
        <f>IF(VLOOKUP(SoilVeg!C101,LU!$A$2:$O$27,15,FALSE)=0,VLOOKUP(A101,Soil!$B$2:$R$14,11,FALSE),0.000000000001)</f>
        <v>4.3437441382058399E-4</v>
      </c>
      <c r="F101">
        <f>VLOOKUP(A101,Soil!$B$2:$P$17,14,FALSE)</f>
        <v>1.6E-2</v>
      </c>
      <c r="G101">
        <f>VLOOKUP(B101,LU!$B$1:$N$51,6,FALSE)</f>
        <v>1.1000000000000001</v>
      </c>
      <c r="H101">
        <f>VLOOKUP(B101,LU!$B$1:$N$51,7,FALSE)</f>
        <v>0.4</v>
      </c>
      <c r="I101">
        <f>VLOOKUP(B101,LU!$B$1:$N$51,8,FALSE)</f>
        <v>150</v>
      </c>
      <c r="J101">
        <f>VLOOKUP(A101,Soil!$B$2:$P$17,13,FALSE)</f>
        <v>1.8165</v>
      </c>
      <c r="K101">
        <f>VLOOKUP(B101,LU!$B$1:$N$51,5,FALSE)</f>
        <v>0.27500000000000002</v>
      </c>
      <c r="L101">
        <f>VLOOKUP(A101,Soil!$B$2:$P$17,15,FALSE)</f>
        <v>0.36609999999999998</v>
      </c>
      <c r="M101" s="74">
        <f>SoilVeg!G101</f>
        <v>18.2</v>
      </c>
      <c r="N101" s="74">
        <f>SoilVeg!H101</f>
        <v>0.245</v>
      </c>
      <c r="O101" s="74">
        <f>VLOOKUP(A101,Soil!$B$2:$S$14,18,FALSE)</f>
        <v>0.5</v>
      </c>
    </row>
    <row r="102" spans="1:15">
      <c r="A102" s="27" t="str">
        <f>SoilVeg!B102</f>
        <v>SA</v>
      </c>
      <c r="B102" s="27" t="str">
        <f>SoilVeg!D102</f>
        <v>OP</v>
      </c>
      <c r="C102" s="27" t="str">
        <f>SoilVeg!A102</f>
        <v>SAOP</v>
      </c>
      <c r="D102" s="74">
        <f>IF(VLOOKUP(SoilVeg!C102,LU!$A$2:$O$27,15,FALSE)=0,VLOOKUP(A102,Soil!$B$2:$R$14,8,FALSE),0.000000000001)</f>
        <v>1.7959303356481481E-5</v>
      </c>
      <c r="E102" s="74">
        <f>IF(VLOOKUP(SoilVeg!C102,LU!$A$2:$O$27,15,FALSE)=0,VLOOKUP(A102,Soil!$B$2:$R$14,11,FALSE),0.000000000001)</f>
        <v>4.7342729761784352E-4</v>
      </c>
      <c r="F102">
        <f>VLOOKUP(A102,Soil!$B$2:$P$17,14,FALSE)</f>
        <v>1.6E-2</v>
      </c>
      <c r="G102">
        <f>VLOOKUP(B102,LU!$B$1:$N$51,6,FALSE)</f>
        <v>0.16</v>
      </c>
      <c r="H102">
        <f>VLOOKUP(B102,LU!$B$1:$N$51,7,FALSE)</f>
        <v>0.13</v>
      </c>
      <c r="I102">
        <f>VLOOKUP(B102,LU!$B$1:$N$51,8,FALSE)</f>
        <v>5</v>
      </c>
      <c r="J102">
        <f>VLOOKUP(A102,Soil!$B$2:$P$17,13,FALSE)</f>
        <v>1.8165</v>
      </c>
      <c r="K102">
        <f>VLOOKUP(B102,LU!$B$1:$N$51,5,FALSE)</f>
        <v>7.4999999999999997E-2</v>
      </c>
      <c r="L102">
        <f>VLOOKUP(A102,Soil!$B$2:$P$17,15,FALSE)</f>
        <v>0.36609999999999998</v>
      </c>
      <c r="M102" s="74">
        <f>SoilVeg!G102</f>
        <v>9.1</v>
      </c>
      <c r="N102" s="74">
        <f>SoilVeg!H102</f>
        <v>0.245</v>
      </c>
      <c r="O102" s="74">
        <f>VLOOKUP(A102,Soil!$B$2:$S$14,18,FALSE)</f>
        <v>1</v>
      </c>
    </row>
    <row r="103" spans="1:15">
      <c r="A103" s="27" t="str">
        <f>SoilVeg!B103</f>
        <v>SA</v>
      </c>
      <c r="B103" s="27" t="str">
        <f>SoilVeg!D103</f>
        <v>OPTP</v>
      </c>
      <c r="C103" s="27" t="str">
        <f>SoilVeg!A103</f>
        <v>SAOPTP</v>
      </c>
      <c r="D103" s="74">
        <f>IF(VLOOKUP(SoilVeg!C103,LU!$A$2:$O$27,15,FALSE)=0,VLOOKUP(A103,Soil!$B$2:$R$14,8,FALSE),0.000000000001)</f>
        <v>1.7959303356481481E-5</v>
      </c>
      <c r="E103" s="74">
        <f>IF(VLOOKUP(SoilVeg!C103,LU!$A$2:$O$27,15,FALSE)=0,VLOOKUP(A103,Soil!$B$2:$R$14,11,FALSE),0.000000000001)</f>
        <v>4.7342729761784352E-4</v>
      </c>
      <c r="F103">
        <f>VLOOKUP(A103,Soil!$B$2:$P$17,14,FALSE)</f>
        <v>1.6E-2</v>
      </c>
      <c r="G103">
        <f>VLOOKUP(B103,LU!$B$1:$N$51,6,FALSE)</f>
        <v>1.1000000000000001</v>
      </c>
      <c r="H103">
        <f>VLOOKUP(B103,LU!$B$1:$N$51,7,FALSE)</f>
        <v>0.4</v>
      </c>
      <c r="I103">
        <f>VLOOKUP(B103,LU!$B$1:$N$51,8,FALSE)</f>
        <v>7</v>
      </c>
      <c r="J103">
        <f>VLOOKUP(A103,Soil!$B$2:$P$17,13,FALSE)</f>
        <v>1.8165</v>
      </c>
      <c r="K103">
        <f>VLOOKUP(B103,LU!$B$1:$N$51,5,FALSE)</f>
        <v>0.27500000000000002</v>
      </c>
      <c r="L103">
        <f>VLOOKUP(A103,Soil!$B$2:$P$17,15,FALSE)</f>
        <v>0.36609999999999998</v>
      </c>
      <c r="M103" s="74">
        <f>SoilVeg!G103</f>
        <v>18.2</v>
      </c>
      <c r="N103" s="74">
        <f>SoilVeg!H103</f>
        <v>0.245</v>
      </c>
      <c r="O103" s="74">
        <f>VLOOKUP(A103,Soil!$B$2:$S$14,18,FALSE)</f>
        <v>1</v>
      </c>
    </row>
    <row r="104" spans="1:15">
      <c r="A104" s="27" t="str">
        <f>SoilVeg!B104</f>
        <v>SA</v>
      </c>
      <c r="B104" s="27" t="str">
        <f>SoilVeg!D104</f>
        <v>OPSR</v>
      </c>
      <c r="C104" s="27" t="str">
        <f>SoilVeg!A104</f>
        <v>SAOPSR</v>
      </c>
      <c r="D104" s="74">
        <f>IF(VLOOKUP(SoilVeg!C104,LU!$A$2:$O$27,15,FALSE)=0,VLOOKUP(A104,Soil!$B$2:$R$14,8,FALSE),0.000000000001)</f>
        <v>1.7959303356481481E-5</v>
      </c>
      <c r="E104" s="74">
        <f>IF(VLOOKUP(SoilVeg!C104,LU!$A$2:$O$27,15,FALSE)=0,VLOOKUP(A104,Soil!$B$2:$R$14,11,FALSE),0.000000000001)</f>
        <v>4.7342729761784352E-4</v>
      </c>
      <c r="F104">
        <f>VLOOKUP(A104,Soil!$B$2:$P$17,14,FALSE)</f>
        <v>1.6E-2</v>
      </c>
      <c r="G104">
        <f>VLOOKUP(B104,LU!$B$1:$N$51,6,FALSE)</f>
        <v>0.26</v>
      </c>
      <c r="H104">
        <f>VLOOKUP(B104,LU!$B$1:$N$51,7,FALSE)</f>
        <v>0.25</v>
      </c>
      <c r="I104">
        <f>VLOOKUP(B104,LU!$B$1:$N$51,8,FALSE)</f>
        <v>4</v>
      </c>
      <c r="J104">
        <f>VLOOKUP(A104,Soil!$B$2:$P$17,13,FALSE)</f>
        <v>1.8165</v>
      </c>
      <c r="K104">
        <f>VLOOKUP(B104,LU!$B$1:$N$51,5,FALSE)</f>
        <v>0.06</v>
      </c>
      <c r="L104">
        <f>VLOOKUP(A104,Soil!$B$2:$P$17,15,FALSE)</f>
        <v>0.36609999999999998</v>
      </c>
      <c r="M104" s="74">
        <f>SoilVeg!G104</f>
        <v>7.2799999999999994</v>
      </c>
      <c r="N104" s="74">
        <f>SoilVeg!H104</f>
        <v>0.245</v>
      </c>
      <c r="O104" s="74">
        <f>VLOOKUP(A104,Soil!$B$2:$S$14,18,FALSE)</f>
        <v>1</v>
      </c>
    </row>
    <row r="105" spans="1:15">
      <c r="A105" s="27" t="str">
        <f>SoilVeg!B105</f>
        <v>SA</v>
      </c>
      <c r="B105" s="27" t="str">
        <f>SoilVeg!D105</f>
        <v>OPUR</v>
      </c>
      <c r="C105" s="27" t="str">
        <f>SoilVeg!A105</f>
        <v>SAOPUR</v>
      </c>
      <c r="D105" s="74">
        <f>IF(VLOOKUP(SoilVeg!C105,LU!$A$2:$O$27,15,FALSE)=0,VLOOKUP(A105,Soil!$B$2:$R$14,8,FALSE),0.000000000001)</f>
        <v>1.7959303356481481E-5</v>
      </c>
      <c r="E105" s="74">
        <f>IF(VLOOKUP(SoilVeg!C105,LU!$A$2:$O$27,15,FALSE)=0,VLOOKUP(A105,Soil!$B$2:$R$14,11,FALSE),0.000000000001)</f>
        <v>4.7342729761784352E-4</v>
      </c>
      <c r="F105">
        <f>VLOOKUP(A105,Soil!$B$2:$P$17,14,FALSE)</f>
        <v>1.6E-2</v>
      </c>
      <c r="G105">
        <f>VLOOKUP(B105,LU!$B$1:$N$51,6,FALSE)</f>
        <v>0.4</v>
      </c>
      <c r="H105">
        <f>VLOOKUP(B105,LU!$B$1:$N$51,7,FALSE)</f>
        <v>0.3</v>
      </c>
      <c r="I105">
        <f>VLOOKUP(B105,LU!$B$1:$N$51,8,FALSE)</f>
        <v>6</v>
      </c>
      <c r="J105">
        <f>VLOOKUP(A105,Soil!$B$2:$P$17,13,FALSE)</f>
        <v>1.8165</v>
      </c>
      <c r="K105">
        <f>VLOOKUP(B105,LU!$B$1:$N$51,5,FALSE)</f>
        <v>0.1</v>
      </c>
      <c r="L105">
        <f>VLOOKUP(A105,Soil!$B$2:$P$17,15,FALSE)</f>
        <v>0.36609999999999998</v>
      </c>
      <c r="M105" s="74">
        <f>SoilVeg!G105</f>
        <v>9.1</v>
      </c>
      <c r="N105" s="74">
        <f>SoilVeg!H105</f>
        <v>0.245</v>
      </c>
      <c r="O105" s="74">
        <f>VLOOKUP(A105,Soil!$B$2:$S$14,18,FALSE)</f>
        <v>1</v>
      </c>
    </row>
    <row r="106" spans="1:15">
      <c r="A106" s="27" t="str">
        <f>SoilVeg!B106</f>
        <v>SA</v>
      </c>
      <c r="B106" s="27" t="str">
        <f>SoilVeg!D106</f>
        <v>OPU</v>
      </c>
      <c r="C106" s="27" t="str">
        <f>SoilVeg!A106</f>
        <v>SAOPU</v>
      </c>
      <c r="D106" s="74">
        <f>IF(VLOOKUP(SoilVeg!C106,LU!$A$2:$O$27,15,FALSE)=0,VLOOKUP(A106,Soil!$B$2:$R$14,8,FALSE),0.000000000001)</f>
        <v>1.7959303356481481E-5</v>
      </c>
      <c r="E106" s="74">
        <f>IF(VLOOKUP(SoilVeg!C106,LU!$A$2:$O$27,15,FALSE)=0,VLOOKUP(A106,Soil!$B$2:$R$14,11,FALSE),0.000000000001)</f>
        <v>4.7342729761784352E-4</v>
      </c>
      <c r="F106">
        <f>VLOOKUP(A106,Soil!$B$2:$P$17,14,FALSE)</f>
        <v>1.6E-2</v>
      </c>
      <c r="G106">
        <f>VLOOKUP(B106,LU!$B$1:$N$51,6,FALSE)</f>
        <v>0</v>
      </c>
      <c r="H106">
        <f>VLOOKUP(B106,LU!$B$1:$N$51,7,FALSE)</f>
        <v>0</v>
      </c>
      <c r="I106">
        <f>VLOOKUP(B106,LU!$B$1:$N$51,8,FALSE)</f>
        <v>3.5</v>
      </c>
      <c r="J106">
        <f>VLOOKUP(A106,Soil!$B$2:$P$17,13,FALSE)</f>
        <v>1.8165</v>
      </c>
      <c r="K106">
        <f>VLOOKUP(B106,LU!$B$1:$N$51,5,FALSE)</f>
        <v>0.03</v>
      </c>
      <c r="L106">
        <f>VLOOKUP(A106,Soil!$B$2:$P$17,15,FALSE)</f>
        <v>0.36609999999999998</v>
      </c>
      <c r="M106" s="74">
        <f>SoilVeg!G106</f>
        <v>6.0666666666666664</v>
      </c>
      <c r="N106" s="74">
        <f>SoilVeg!H106</f>
        <v>0.245</v>
      </c>
      <c r="O106" s="74">
        <f>VLOOKUP(A106,Soil!$B$2:$S$14,18,FALSE)</f>
        <v>1</v>
      </c>
    </row>
    <row r="107" spans="1:15">
      <c r="A107" s="27" t="str">
        <f>SoilVeg!B107</f>
        <v>SA</v>
      </c>
      <c r="B107" s="27" t="str">
        <f>SoilVeg!D107</f>
        <v>TP</v>
      </c>
      <c r="C107" s="27" t="str">
        <f>SoilVeg!A107</f>
        <v>SATP</v>
      </c>
      <c r="D107" s="74">
        <f>IF(VLOOKUP(SoilVeg!C107,LU!$A$2:$O$27,15,FALSE)=0,VLOOKUP(A107,Soil!$B$2:$R$14,8,FALSE),0.000000000001)</f>
        <v>1.7959303356481481E-5</v>
      </c>
      <c r="E107" s="74">
        <f>IF(VLOOKUP(SoilVeg!C107,LU!$A$2:$O$27,15,FALSE)=0,VLOOKUP(A107,Soil!$B$2:$R$14,11,FALSE),0.000000000001)</f>
        <v>4.7342729761784352E-4</v>
      </c>
      <c r="F107">
        <f>VLOOKUP(A107,Soil!$B$2:$P$17,14,FALSE)</f>
        <v>1.6E-2</v>
      </c>
      <c r="G107">
        <f>VLOOKUP(B107,LU!$B$1:$N$51,6,FALSE)</f>
        <v>1.1000000000000001</v>
      </c>
      <c r="H107">
        <f>VLOOKUP(B107,LU!$B$1:$N$51,7,FALSE)</f>
        <v>0.4</v>
      </c>
      <c r="I107">
        <f>VLOOKUP(B107,LU!$B$1:$N$51,8,FALSE)</f>
        <v>7</v>
      </c>
      <c r="J107">
        <f>VLOOKUP(A107,Soil!$B$2:$P$17,13,FALSE)</f>
        <v>1.8165</v>
      </c>
      <c r="K107">
        <f>VLOOKUP(B107,LU!$B$1:$N$51,5,FALSE)</f>
        <v>0.27500000000000002</v>
      </c>
      <c r="L107">
        <f>VLOOKUP(A107,Soil!$B$2:$P$17,15,FALSE)</f>
        <v>0.36609999999999998</v>
      </c>
      <c r="M107" s="74">
        <f>SoilVeg!G107</f>
        <v>18.2</v>
      </c>
      <c r="N107" s="74">
        <f>SoilVeg!H107</f>
        <v>0.245</v>
      </c>
      <c r="O107" s="74">
        <f>VLOOKUP(A107,Soil!$B$2:$S$14,18,FALSE)</f>
        <v>1</v>
      </c>
    </row>
    <row r="108" spans="1:15">
      <c r="A108" s="27" t="str">
        <f>SoilVeg!B108</f>
        <v>SA</v>
      </c>
      <c r="B108" s="27" t="str">
        <f>SoilVeg!D108</f>
        <v>LP</v>
      </c>
      <c r="C108" s="27" t="str">
        <f>SoilVeg!A108</f>
        <v>SALP</v>
      </c>
      <c r="D108" s="74">
        <f>IF(VLOOKUP(SoilVeg!C108,LU!$A$2:$O$27,15,FALSE)=0,VLOOKUP(A108,Soil!$B$2:$R$14,8,FALSE),0.000000000001)</f>
        <v>1.7959303356481481E-5</v>
      </c>
      <c r="E108" s="74">
        <f>IF(VLOOKUP(SoilVeg!C108,LU!$A$2:$O$27,15,FALSE)=0,VLOOKUP(A108,Soil!$B$2:$R$14,11,FALSE),0.000000000001)</f>
        <v>4.7342729761784352E-4</v>
      </c>
      <c r="F108">
        <f>VLOOKUP(A108,Soil!$B$2:$P$17,14,FALSE)</f>
        <v>1.6E-2</v>
      </c>
      <c r="G108">
        <f>VLOOKUP(B108,LU!$B$1:$N$51,6,FALSE)</f>
        <v>3</v>
      </c>
      <c r="H108">
        <f>VLOOKUP(B108,LU!$B$1:$N$51,7,FALSE)</f>
        <v>0.62272727272999995</v>
      </c>
      <c r="I108">
        <f>VLOOKUP(B108,LU!$B$1:$N$51,8,FALSE)</f>
        <v>9.4545454545500007</v>
      </c>
      <c r="J108">
        <f>VLOOKUP(A108,Soil!$B$2:$P$17,13,FALSE)</f>
        <v>1.8165</v>
      </c>
      <c r="K108">
        <f>VLOOKUP(B108,LU!$B$1:$N$51,5,FALSE)</f>
        <v>0.4</v>
      </c>
      <c r="L108">
        <f>VLOOKUP(A108,Soil!$B$2:$P$17,15,FALSE)</f>
        <v>0.36609999999999998</v>
      </c>
      <c r="M108" s="74">
        <f>SoilVeg!G108</f>
        <v>18.2</v>
      </c>
      <c r="N108" s="74">
        <f>SoilVeg!H108</f>
        <v>0.245</v>
      </c>
      <c r="O108" s="74">
        <f>VLOOKUP(A108,Soil!$B$2:$S$14,18,FALSE)</f>
        <v>1</v>
      </c>
    </row>
    <row r="109" spans="1:15">
      <c r="A109" s="27" t="str">
        <f>SoilVeg!B109</f>
        <v>SA</v>
      </c>
      <c r="B109" s="27" t="str">
        <f>SoilVeg!D109</f>
        <v>LPL</v>
      </c>
      <c r="C109" s="27" t="str">
        <f>SoilVeg!A109</f>
        <v>SALPL</v>
      </c>
      <c r="D109" s="74">
        <f>IF(VLOOKUP(SoilVeg!C109,LU!$A$2:$O$27,15,FALSE)=0,VLOOKUP(A109,Soil!$B$2:$R$14,8,FALSE),0.000000000001)</f>
        <v>1.7959303356481481E-5</v>
      </c>
      <c r="E109" s="74">
        <f>IF(VLOOKUP(SoilVeg!C109,LU!$A$2:$O$27,15,FALSE)=0,VLOOKUP(A109,Soil!$B$2:$R$14,11,FALSE),0.000000000001)</f>
        <v>4.7342729761784352E-4</v>
      </c>
      <c r="F109">
        <f>VLOOKUP(A109,Soil!$B$2:$P$17,14,FALSE)</f>
        <v>1.6E-2</v>
      </c>
      <c r="G109">
        <f>VLOOKUP(B109,LU!$B$1:$N$51,6,FALSE)</f>
        <v>4</v>
      </c>
      <c r="H109">
        <f>VLOOKUP(B109,LU!$B$1:$N$51,7,FALSE)</f>
        <v>0.62272727272999995</v>
      </c>
      <c r="I109">
        <f>VLOOKUP(B109,LU!$B$1:$N$51,8,FALSE)</f>
        <v>10.5</v>
      </c>
      <c r="J109">
        <f>VLOOKUP(A109,Soil!$B$2:$P$17,13,FALSE)</f>
        <v>1.8165</v>
      </c>
      <c r="K109">
        <f>VLOOKUP(B109,LU!$B$1:$N$51,5,FALSE)</f>
        <v>0.6</v>
      </c>
      <c r="L109">
        <f>VLOOKUP(A109,Soil!$B$2:$P$17,15,FALSE)</f>
        <v>0.36609999999999998</v>
      </c>
      <c r="M109" s="74">
        <f>SoilVeg!G109</f>
        <v>18.2</v>
      </c>
      <c r="N109" s="74">
        <f>SoilVeg!H109</f>
        <v>0.245</v>
      </c>
      <c r="O109" s="74">
        <f>VLOOKUP(A109,Soil!$B$2:$S$14,18,FALSE)</f>
        <v>1</v>
      </c>
    </row>
    <row r="110" spans="1:15">
      <c r="A110" s="27" t="str">
        <f>SoilVeg!B110</f>
        <v>SA</v>
      </c>
      <c r="B110" s="27" t="str">
        <f>SoilVeg!D110</f>
        <v>LPJ</v>
      </c>
      <c r="C110" s="27" t="str">
        <f>SoilVeg!A110</f>
        <v>SALPJ</v>
      </c>
      <c r="D110" s="74">
        <f>IF(VLOOKUP(SoilVeg!C110,LU!$A$2:$O$27,15,FALSE)=0,VLOOKUP(A110,Soil!$B$2:$R$14,8,FALSE),0.000000000001)</f>
        <v>1.7959303356481481E-5</v>
      </c>
      <c r="E110" s="74">
        <f>IF(VLOOKUP(SoilVeg!C110,LU!$A$2:$O$27,15,FALSE)=0,VLOOKUP(A110,Soil!$B$2:$R$14,11,FALSE),0.000000000001)</f>
        <v>4.7342729761784352E-4</v>
      </c>
      <c r="F110">
        <f>VLOOKUP(A110,Soil!$B$2:$P$17,14,FALSE)</f>
        <v>1.6E-2</v>
      </c>
      <c r="G110">
        <f>VLOOKUP(B110,LU!$B$1:$N$51,6,FALSE)</f>
        <v>3</v>
      </c>
      <c r="H110">
        <f>VLOOKUP(B110,LU!$B$1:$N$51,7,FALSE)</f>
        <v>0.62272727272999995</v>
      </c>
      <c r="I110">
        <f>VLOOKUP(B110,LU!$B$1:$N$51,8,FALSE)</f>
        <v>6.5</v>
      </c>
      <c r="J110">
        <f>VLOOKUP(A110,Soil!$B$2:$P$17,13,FALSE)</f>
        <v>1.8165</v>
      </c>
      <c r="K110">
        <f>VLOOKUP(B110,LU!$B$1:$N$51,5,FALSE)</f>
        <v>0.35</v>
      </c>
      <c r="L110">
        <f>VLOOKUP(A110,Soil!$B$2:$P$17,15,FALSE)</f>
        <v>0.36609999999999998</v>
      </c>
      <c r="M110" s="74">
        <f>SoilVeg!G110</f>
        <v>18.2</v>
      </c>
      <c r="N110" s="74">
        <f>SoilVeg!H110</f>
        <v>0.245</v>
      </c>
      <c r="O110" s="74">
        <f>VLOOKUP(A110,Soil!$B$2:$S$14,18,FALSE)</f>
        <v>1</v>
      </c>
    </row>
    <row r="111" spans="1:15">
      <c r="A111" s="27" t="str">
        <f>SoilVeg!B111</f>
        <v>SA</v>
      </c>
      <c r="B111" s="27" t="str">
        <f>SoilVeg!D111</f>
        <v>LPS</v>
      </c>
      <c r="C111" s="27" t="str">
        <f>SoilVeg!A111</f>
        <v>SALPS</v>
      </c>
      <c r="D111" s="74">
        <f>IF(VLOOKUP(SoilVeg!C111,LU!$A$2:$O$27,15,FALSE)=0,VLOOKUP(A111,Soil!$B$2:$R$14,8,FALSE),0.000000000001)</f>
        <v>1.7959303356481481E-5</v>
      </c>
      <c r="E111" s="74">
        <f>IF(VLOOKUP(SoilVeg!C111,LU!$A$2:$O$27,15,FALSE)=0,VLOOKUP(A111,Soil!$B$2:$R$14,11,FALSE),0.000000000001)</f>
        <v>4.7342729761784352E-4</v>
      </c>
      <c r="F111">
        <f>VLOOKUP(A111,Soil!$B$2:$P$17,14,FALSE)</f>
        <v>1.6E-2</v>
      </c>
      <c r="G111">
        <f>VLOOKUP(B111,LU!$B$1:$N$51,6,FALSE)</f>
        <v>4.5</v>
      </c>
      <c r="H111">
        <f>VLOOKUP(B111,LU!$B$1:$N$51,7,FALSE)</f>
        <v>0.8</v>
      </c>
      <c r="I111">
        <f>VLOOKUP(B111,LU!$B$1:$N$51,8,FALSE)</f>
        <v>15</v>
      </c>
      <c r="J111">
        <f>VLOOKUP(A111,Soil!$B$2:$P$17,13,FALSE)</f>
        <v>1.8165</v>
      </c>
      <c r="K111">
        <f>VLOOKUP(B111,LU!$B$1:$N$51,5,FALSE)</f>
        <v>0.8</v>
      </c>
      <c r="L111">
        <f>VLOOKUP(A111,Soil!$B$2:$P$17,15,FALSE)</f>
        <v>0.36609999999999998</v>
      </c>
      <c r="M111" s="74">
        <f>SoilVeg!G111</f>
        <v>18.2</v>
      </c>
      <c r="N111" s="74">
        <f>SoilVeg!H111</f>
        <v>0.245</v>
      </c>
      <c r="O111" s="74">
        <f>VLOOKUP(A111,Soil!$B$2:$S$14,18,FALSE)</f>
        <v>1</v>
      </c>
    </row>
    <row r="112" spans="1:15">
      <c r="A112" s="27" t="str">
        <f>SoilVeg!B112</f>
        <v>SA</v>
      </c>
      <c r="B112" s="27" t="str">
        <f>SoilVeg!D112</f>
        <v>LPK</v>
      </c>
      <c r="C112" s="27" t="str">
        <f>SoilVeg!A112</f>
        <v>SALPK</v>
      </c>
      <c r="D112" s="74">
        <f>IF(VLOOKUP(SoilVeg!C112,LU!$A$2:$O$27,15,FALSE)=0,VLOOKUP(A112,Soil!$B$2:$R$14,8,FALSE),0.000000000001)</f>
        <v>1.7959303356481481E-5</v>
      </c>
      <c r="E112" s="74">
        <f>IF(VLOOKUP(SoilVeg!C112,LU!$A$2:$O$27,15,FALSE)=0,VLOOKUP(A112,Soil!$B$2:$R$14,11,FALSE),0.000000000001)</f>
        <v>4.7342729761784352E-4</v>
      </c>
      <c r="F112">
        <f>VLOOKUP(A112,Soil!$B$2:$P$17,14,FALSE)</f>
        <v>1.6E-2</v>
      </c>
      <c r="G112">
        <f>VLOOKUP(B112,LU!$B$1:$N$51,6,FALSE)</f>
        <v>3</v>
      </c>
      <c r="H112">
        <f>VLOOKUP(B112,LU!$B$1:$N$51,7,FALSE)</f>
        <v>0.6</v>
      </c>
      <c r="I112">
        <f>VLOOKUP(B112,LU!$B$1:$N$51,8,FALSE)</f>
        <v>15</v>
      </c>
      <c r="J112">
        <f>VLOOKUP(A112,Soil!$B$2:$P$17,13,FALSE)</f>
        <v>1.8165</v>
      </c>
      <c r="K112">
        <f>VLOOKUP(B112,LU!$B$1:$N$51,5,FALSE)</f>
        <v>0.8</v>
      </c>
      <c r="L112">
        <f>VLOOKUP(A112,Soil!$B$2:$P$17,15,FALSE)</f>
        <v>0.36609999999999998</v>
      </c>
      <c r="M112" s="74">
        <f>SoilVeg!G112</f>
        <v>18.2</v>
      </c>
      <c r="N112" s="74">
        <f>SoilVeg!H112</f>
        <v>0.245</v>
      </c>
      <c r="O112" s="74">
        <f>VLOOKUP(A112,Soil!$B$2:$S$14,18,FALSE)</f>
        <v>1</v>
      </c>
    </row>
    <row r="113" spans="1:15">
      <c r="A113" s="27" t="str">
        <f>SoilVeg!B113</f>
        <v>SA</v>
      </c>
      <c r="B113" s="27" t="str">
        <f>SoilVeg!D113</f>
        <v>AZP</v>
      </c>
      <c r="C113" s="27" t="str">
        <f>SoilVeg!A113</f>
        <v>SAAZP</v>
      </c>
      <c r="D113" s="74">
        <f>IF(VLOOKUP(SoilVeg!C113,LU!$A$2:$O$27,15,FALSE)=0,VLOOKUP(A113,Soil!$B$2:$R$14,8,FALSE),0.000000000001)</f>
        <v>9.9999999999999998E-13</v>
      </c>
      <c r="E113" s="74">
        <f>IF(VLOOKUP(SoilVeg!C113,LU!$A$2:$O$27,15,FALSE)=0,VLOOKUP(A113,Soil!$B$2:$R$14,11,FALSE),0.000000000001)</f>
        <v>9.9999999999999998E-13</v>
      </c>
      <c r="F113">
        <f>VLOOKUP(A113,Soil!$B$2:$P$17,14,FALSE)</f>
        <v>1.6E-2</v>
      </c>
      <c r="G113">
        <f>VLOOKUP(B113,LU!$B$1:$N$51,6,FALSE)</f>
        <v>0</v>
      </c>
      <c r="H113">
        <f>VLOOKUP(B113,LU!$B$1:$N$51,7,FALSE)</f>
        <v>0</v>
      </c>
      <c r="I113">
        <f>VLOOKUP(B113,LU!$B$1:$N$51,8,FALSE)</f>
        <v>2.5</v>
      </c>
      <c r="J113">
        <f>VLOOKUP(A113,Soil!$B$2:$P$17,13,FALSE)</f>
        <v>1.8165</v>
      </c>
      <c r="K113">
        <f>VLOOKUP(B113,LU!$B$1:$N$51,5,FALSE)</f>
        <v>0.05</v>
      </c>
      <c r="L113">
        <f>VLOOKUP(A113,Soil!$B$2:$P$17,15,FALSE)</f>
        <v>0.36609999999999998</v>
      </c>
      <c r="M113" s="74">
        <f>SoilVeg!G113</f>
        <v>100</v>
      </c>
      <c r="N113" s="74">
        <f>SoilVeg!H113</f>
        <v>1</v>
      </c>
      <c r="O113" s="74">
        <f>VLOOKUP(A113,Soil!$B$2:$S$14,18,FALSE)</f>
        <v>1</v>
      </c>
    </row>
    <row r="114" spans="1:15">
      <c r="A114" s="27" t="str">
        <f>SoilVeg!B114</f>
        <v>SA</v>
      </c>
      <c r="B114" s="27" t="str">
        <f>SoilVeg!D114</f>
        <v>AZPN</v>
      </c>
      <c r="C114" s="27" t="str">
        <f>SoilVeg!A114</f>
        <v>SAAZPN</v>
      </c>
      <c r="D114" s="74">
        <f>IF(VLOOKUP(SoilVeg!C114,LU!$A$2:$O$27,15,FALSE)=0,VLOOKUP(A114,Soil!$B$2:$R$14,8,FALSE),0.000000000001)</f>
        <v>9.9999999999999998E-13</v>
      </c>
      <c r="E114" s="74">
        <f>IF(VLOOKUP(SoilVeg!C114,LU!$A$2:$O$27,15,FALSE)=0,VLOOKUP(A114,Soil!$B$2:$R$14,11,FALSE),0.000000000001)</f>
        <v>9.9999999999999998E-13</v>
      </c>
      <c r="F114">
        <f>VLOOKUP(A114,Soil!$B$2:$P$17,14,FALSE)</f>
        <v>1.6E-2</v>
      </c>
      <c r="G114">
        <f>VLOOKUP(B114,LU!$B$1:$N$51,6,FALSE)</f>
        <v>0</v>
      </c>
      <c r="H114">
        <f>VLOOKUP(B114,LU!$B$1:$N$51,7,FALSE)</f>
        <v>0</v>
      </c>
      <c r="I114">
        <f>VLOOKUP(B114,LU!$B$1:$N$51,8,FALSE)</f>
        <v>0</v>
      </c>
      <c r="J114">
        <f>VLOOKUP(A114,Soil!$B$2:$P$17,13,FALSE)</f>
        <v>1.8165</v>
      </c>
      <c r="K114">
        <f>VLOOKUP(B114,LU!$B$1:$N$51,5,FALSE)</f>
        <v>0.01</v>
      </c>
      <c r="L114">
        <f>VLOOKUP(A114,Soil!$B$2:$P$17,15,FALSE)</f>
        <v>0.36609999999999998</v>
      </c>
      <c r="M114" s="74">
        <f>SoilVeg!G114</f>
        <v>100</v>
      </c>
      <c r="N114" s="74">
        <f>SoilVeg!H114</f>
        <v>1</v>
      </c>
      <c r="O114" s="74">
        <f>VLOOKUP(A114,Soil!$B$2:$S$14,18,FALSE)</f>
        <v>1</v>
      </c>
    </row>
    <row r="115" spans="1:15">
      <c r="A115" s="27" t="str">
        <f>SoilVeg!B115</f>
        <v>SA</v>
      </c>
      <c r="B115" s="27" t="str">
        <f>SoilVeg!D115</f>
        <v>AZPPL</v>
      </c>
      <c r="C115" s="27" t="str">
        <f>SoilVeg!A115</f>
        <v>SAAZPPL</v>
      </c>
      <c r="D115" s="74">
        <f>IF(VLOOKUP(SoilVeg!C115,LU!$A$2:$O$27,15,FALSE)=0,VLOOKUP(A115,Soil!$B$2:$R$14,8,FALSE),0.000000000001)</f>
        <v>1.7959303356481481E-5</v>
      </c>
      <c r="E115" s="74">
        <f>IF(VLOOKUP(SoilVeg!C115,LU!$A$2:$O$27,15,FALSE)=0,VLOOKUP(A115,Soil!$B$2:$R$14,11,FALSE),0.000000000001)</f>
        <v>4.7342729761784352E-4</v>
      </c>
      <c r="F115">
        <f>VLOOKUP(A115,Soil!$B$2:$P$17,14,FALSE)</f>
        <v>1.6E-2</v>
      </c>
      <c r="G115">
        <f>VLOOKUP(B115,LU!$B$1:$N$51,6,FALSE)</f>
        <v>0</v>
      </c>
      <c r="H115">
        <f>VLOOKUP(B115,LU!$B$1:$N$51,7,FALSE)</f>
        <v>0</v>
      </c>
      <c r="I115">
        <f>VLOOKUP(B115,LU!$B$1:$N$51,8,FALSE)</f>
        <v>2.5</v>
      </c>
      <c r="J115">
        <f>VLOOKUP(A115,Soil!$B$2:$P$17,13,FALSE)</f>
        <v>1.8165</v>
      </c>
      <c r="K115">
        <f>VLOOKUP(B115,LU!$B$1:$N$51,5,FALSE)</f>
        <v>0.02</v>
      </c>
      <c r="L115">
        <f>VLOOKUP(A115,Soil!$B$2:$P$17,15,FALSE)</f>
        <v>0.36609999999999998</v>
      </c>
      <c r="M115" s="74">
        <f>SoilVeg!G115</f>
        <v>0.182</v>
      </c>
      <c r="N115" s="74">
        <f>SoilVeg!H115</f>
        <v>0.245</v>
      </c>
      <c r="O115" s="74">
        <f>VLOOKUP(A115,Soil!$B$2:$S$14,18,FALSE)</f>
        <v>1</v>
      </c>
    </row>
    <row r="116" spans="1:15">
      <c r="A116" s="27" t="str">
        <f>SoilVeg!B116</f>
        <v>SA</v>
      </c>
      <c r="B116" s="27" t="str">
        <f>SoilVeg!D116</f>
        <v>AZPP</v>
      </c>
      <c r="C116" s="27" t="str">
        <f>SoilVeg!A116</f>
        <v>SAAZPP</v>
      </c>
      <c r="D116" s="74">
        <f>IF(VLOOKUP(SoilVeg!C116,LU!$A$2:$O$27,15,FALSE)=0,VLOOKUP(A116,Soil!$B$2:$R$14,8,FALSE),0.000000000001)</f>
        <v>1.7959303356481481E-5</v>
      </c>
      <c r="E116" s="74">
        <f>IF(VLOOKUP(SoilVeg!C116,LU!$A$2:$O$27,15,FALSE)=0,VLOOKUP(A116,Soil!$B$2:$R$14,11,FALSE),0.000000000001)</f>
        <v>4.7342729761784352E-4</v>
      </c>
      <c r="F116">
        <f>VLOOKUP(A116,Soil!$B$2:$P$17,14,FALSE)</f>
        <v>1.6E-2</v>
      </c>
      <c r="G116">
        <f>VLOOKUP(B116,LU!$B$1:$N$51,6,FALSE)</f>
        <v>0</v>
      </c>
      <c r="H116">
        <f>VLOOKUP(B116,LU!$B$1:$N$51,7,FALSE)</f>
        <v>0</v>
      </c>
      <c r="I116">
        <f>VLOOKUP(B116,LU!$B$1:$N$51,8,FALSE)</f>
        <v>7</v>
      </c>
      <c r="J116">
        <f>VLOOKUP(A116,Soil!$B$2:$P$17,13,FALSE)</f>
        <v>1.8165</v>
      </c>
      <c r="K116">
        <f>VLOOKUP(B116,LU!$B$1:$N$51,5,FALSE)</f>
        <v>0.1</v>
      </c>
      <c r="L116">
        <f>VLOOKUP(A116,Soil!$B$2:$P$17,15,FALSE)</f>
        <v>0.36609999999999998</v>
      </c>
      <c r="M116" s="74">
        <f>SoilVeg!G116</f>
        <v>18.2</v>
      </c>
      <c r="N116" s="74">
        <f>SoilVeg!H116</f>
        <v>0.245</v>
      </c>
      <c r="O116" s="74">
        <f>VLOOKUP(A116,Soil!$B$2:$S$14,18,FALSE)</f>
        <v>1</v>
      </c>
    </row>
    <row r="117" spans="1:15">
      <c r="A117" s="27" t="str">
        <f>SoilVeg!B117</f>
        <v>SA</v>
      </c>
      <c r="B117" s="27" t="str">
        <f>SoilVeg!D117</f>
        <v>ETK</v>
      </c>
      <c r="C117" s="27" t="str">
        <f>SoilVeg!A117</f>
        <v>SAETK</v>
      </c>
      <c r="D117" s="74">
        <f>IF(VLOOKUP(SoilVeg!C117,LU!$A$2:$O$27,15,FALSE)=0,VLOOKUP(A117,Soil!$B$2:$R$14,8,FALSE),0.000000000001)</f>
        <v>1.7959303356481481E-5</v>
      </c>
      <c r="E117" s="74">
        <f>IF(VLOOKUP(SoilVeg!C117,LU!$A$2:$O$27,15,FALSE)=0,VLOOKUP(A117,Soil!$B$2:$R$14,11,FALSE),0.000000000001)</f>
        <v>4.7342729761784352E-4</v>
      </c>
      <c r="F117">
        <f>VLOOKUP(A117,Soil!$B$2:$P$17,14,FALSE)</f>
        <v>1.6E-2</v>
      </c>
      <c r="G117">
        <f>VLOOKUP(B117,LU!$B$1:$N$51,6,FALSE)</f>
        <v>1.4</v>
      </c>
      <c r="H117">
        <f>VLOOKUP(B117,LU!$B$1:$N$51,7,FALSE)</f>
        <v>0.65</v>
      </c>
      <c r="I117">
        <f>VLOOKUP(B117,LU!$B$1:$N$51,8,FALSE)</f>
        <v>8</v>
      </c>
      <c r="J117">
        <f>VLOOKUP(A117,Soil!$B$2:$P$17,13,FALSE)</f>
        <v>1.8165</v>
      </c>
      <c r="K117">
        <f>VLOOKUP(B117,LU!$B$1:$N$51,5,FALSE)</f>
        <v>0.35</v>
      </c>
      <c r="L117">
        <f>VLOOKUP(A117,Soil!$B$2:$P$17,15,FALSE)</f>
        <v>0.36609999999999998</v>
      </c>
      <c r="M117" s="74">
        <f>SoilVeg!G117</f>
        <v>18.2</v>
      </c>
      <c r="N117" s="74">
        <f>SoilVeg!H117</f>
        <v>0.245</v>
      </c>
      <c r="O117" s="74">
        <f>VLOOKUP(A117,Soil!$B$2:$S$14,18,FALSE)</f>
        <v>1</v>
      </c>
    </row>
    <row r="118" spans="1:15">
      <c r="A118" s="27" t="str">
        <f>SoilVeg!B118</f>
        <v>SA</v>
      </c>
      <c r="B118" s="27" t="str">
        <f>SoilVeg!D118</f>
        <v>ETK1</v>
      </c>
      <c r="C118" s="27" t="str">
        <f>SoilVeg!A118</f>
        <v>SAETK1</v>
      </c>
      <c r="D118" s="74">
        <f>IF(VLOOKUP(SoilVeg!C118,LU!$A$2:$O$27,15,FALSE)=0,VLOOKUP(A118,Soil!$B$2:$R$14,8,FALSE),0.000000000001)</f>
        <v>1.7959303356481481E-5</v>
      </c>
      <c r="E118" s="74">
        <f>IF(VLOOKUP(SoilVeg!C118,LU!$A$2:$O$27,15,FALSE)=0,VLOOKUP(A118,Soil!$B$2:$R$14,11,FALSE),0.000000000001)</f>
        <v>4.7342729761784352E-4</v>
      </c>
      <c r="F118">
        <f>VLOOKUP(A118,Soil!$B$2:$P$17,14,FALSE)</f>
        <v>1.6E-2</v>
      </c>
      <c r="G118">
        <f>VLOOKUP(B118,LU!$B$1:$N$51,6,FALSE)</f>
        <v>1</v>
      </c>
      <c r="H118">
        <f>VLOOKUP(B118,LU!$B$1:$N$51,7,FALSE)</f>
        <v>0.4</v>
      </c>
      <c r="I118">
        <f>VLOOKUP(B118,LU!$B$1:$N$51,8,FALSE)</f>
        <v>5</v>
      </c>
      <c r="J118">
        <f>VLOOKUP(A118,Soil!$B$2:$P$17,13,FALSE)</f>
        <v>1.8165</v>
      </c>
      <c r="K118">
        <f>VLOOKUP(B118,LU!$B$1:$N$51,5,FALSE)</f>
        <v>0.15</v>
      </c>
      <c r="L118">
        <f>VLOOKUP(A118,Soil!$B$2:$P$17,15,FALSE)</f>
        <v>0.36609999999999998</v>
      </c>
      <c r="M118" s="74">
        <f>SoilVeg!G118</f>
        <v>18.2</v>
      </c>
      <c r="N118" s="74">
        <f>SoilVeg!H118</f>
        <v>0.245</v>
      </c>
      <c r="O118" s="74">
        <f>VLOOKUP(A118,Soil!$B$2:$S$14,18,FALSE)</f>
        <v>1</v>
      </c>
    </row>
    <row r="119" spans="1:15">
      <c r="A119" s="27" t="str">
        <f>SoilVeg!B119</f>
        <v>SA</v>
      </c>
      <c r="B119" s="27" t="str">
        <f>SoilVeg!D119</f>
        <v>ETK2</v>
      </c>
      <c r="C119" s="27" t="str">
        <f>SoilVeg!A119</f>
        <v>SAETK2</v>
      </c>
      <c r="D119" s="74">
        <f>IF(VLOOKUP(SoilVeg!C119,LU!$A$2:$O$27,15,FALSE)=0,VLOOKUP(A119,Soil!$B$2:$R$14,8,FALSE),0.000000000001)</f>
        <v>1.7959303356481481E-5</v>
      </c>
      <c r="E119" s="74">
        <f>IF(VLOOKUP(SoilVeg!C119,LU!$A$2:$O$27,15,FALSE)=0,VLOOKUP(A119,Soil!$B$2:$R$14,11,FALSE),0.000000000001)</f>
        <v>4.7342729761784352E-4</v>
      </c>
      <c r="F119">
        <f>VLOOKUP(A119,Soil!$B$2:$P$17,14,FALSE)</f>
        <v>1.6E-2</v>
      </c>
      <c r="G119">
        <f>VLOOKUP(B119,LU!$B$1:$N$51,6,FALSE)</f>
        <v>1.1000000000000001</v>
      </c>
      <c r="H119">
        <f>VLOOKUP(B119,LU!$B$1:$N$51,7,FALSE)</f>
        <v>0.4</v>
      </c>
      <c r="I119">
        <f>VLOOKUP(B119,LU!$B$1:$N$51,8,FALSE)</f>
        <v>7</v>
      </c>
      <c r="J119">
        <f>VLOOKUP(A119,Soil!$B$2:$P$17,13,FALSE)</f>
        <v>1.8165</v>
      </c>
      <c r="K119">
        <f>VLOOKUP(B119,LU!$B$1:$N$51,5,FALSE)</f>
        <v>0.35</v>
      </c>
      <c r="L119">
        <f>VLOOKUP(A119,Soil!$B$2:$P$17,15,FALSE)</f>
        <v>0.36609999999999998</v>
      </c>
      <c r="M119" s="74">
        <f>SoilVeg!G119</f>
        <v>18.2</v>
      </c>
      <c r="N119" s="74">
        <f>SoilVeg!H119</f>
        <v>0.245</v>
      </c>
      <c r="O119" s="74">
        <f>VLOOKUP(A119,Soil!$B$2:$S$14,18,FALSE)</f>
        <v>1</v>
      </c>
    </row>
    <row r="120" spans="1:15">
      <c r="A120" s="27" t="str">
        <f>SoilVeg!B120</f>
        <v>SA</v>
      </c>
      <c r="B120" s="27" t="str">
        <f>SoilVeg!D120</f>
        <v>ETK3</v>
      </c>
      <c r="C120" s="27" t="str">
        <f>SoilVeg!A120</f>
        <v>SAETK3</v>
      </c>
      <c r="D120" s="74">
        <f>IF(VLOOKUP(SoilVeg!C120,LU!$A$2:$O$27,15,FALSE)=0,VLOOKUP(A120,Soil!$B$2:$R$14,8,FALSE),0.000000000001)</f>
        <v>1.7959303356481481E-5</v>
      </c>
      <c r="E120" s="74">
        <f>IF(VLOOKUP(SoilVeg!C120,LU!$A$2:$O$27,15,FALSE)=0,VLOOKUP(A120,Soil!$B$2:$R$14,11,FALSE),0.000000000001)</f>
        <v>4.7342729761784352E-4</v>
      </c>
      <c r="F120">
        <f>VLOOKUP(A120,Soil!$B$2:$P$17,14,FALSE)</f>
        <v>1.6E-2</v>
      </c>
      <c r="G120">
        <f>VLOOKUP(B120,LU!$B$1:$N$51,6,FALSE)</f>
        <v>1.35454545455</v>
      </c>
      <c r="H120">
        <f>VLOOKUP(B120,LU!$B$1:$N$51,7,FALSE)</f>
        <v>0.62272727272999995</v>
      </c>
      <c r="I120">
        <f>VLOOKUP(B120,LU!$B$1:$N$51,8,FALSE)</f>
        <v>10</v>
      </c>
      <c r="J120">
        <f>VLOOKUP(A120,Soil!$B$2:$P$17,13,FALSE)</f>
        <v>1.8165</v>
      </c>
      <c r="K120">
        <f>VLOOKUP(B120,LU!$B$1:$N$51,5,FALSE)</f>
        <v>0.4</v>
      </c>
      <c r="L120">
        <f>VLOOKUP(A120,Soil!$B$2:$P$17,15,FALSE)</f>
        <v>0.36609999999999998</v>
      </c>
      <c r="M120" s="74">
        <f>SoilVeg!G120</f>
        <v>18.2</v>
      </c>
      <c r="N120" s="74">
        <f>SoilVeg!H120</f>
        <v>0.245</v>
      </c>
      <c r="O120" s="74">
        <f>VLOOKUP(A120,Soil!$B$2:$S$14,18,FALSE)</f>
        <v>1</v>
      </c>
    </row>
    <row r="121" spans="1:15">
      <c r="A121" s="27" t="str">
        <f>SoilVeg!B121</f>
        <v>SA</v>
      </c>
      <c r="B121" s="27" t="str">
        <f>SoilVeg!D121</f>
        <v>VT</v>
      </c>
      <c r="C121" s="27" t="str">
        <f>SoilVeg!A121</f>
        <v>SAVT</v>
      </c>
      <c r="D121" s="74">
        <f>IF(VLOOKUP(SoilVeg!C121,LU!$A$2:$O$27,15,FALSE)=0,VLOOKUP(A121,Soil!$B$2:$R$14,8,FALSE),0.000000000001)</f>
        <v>9.9999999999999998E-13</v>
      </c>
      <c r="E121" s="74">
        <f>IF(VLOOKUP(SoilVeg!C121,LU!$A$2:$O$27,15,FALSE)=0,VLOOKUP(A121,Soil!$B$2:$R$14,11,FALSE),0.000000000001)</f>
        <v>9.9999999999999998E-13</v>
      </c>
      <c r="F121">
        <f>VLOOKUP(A121,Soil!$B$2:$P$17,14,FALSE)</f>
        <v>1.6E-2</v>
      </c>
      <c r="G121">
        <f>VLOOKUP(B121,LU!$B$1:$N$51,6,FALSE)</f>
        <v>0</v>
      </c>
      <c r="H121">
        <f>VLOOKUP(B121,LU!$B$1:$N$51,7,FALSE)</f>
        <v>0</v>
      </c>
      <c r="I121">
        <f>VLOOKUP(B121,LU!$B$1:$N$51,8,FALSE)</f>
        <v>0</v>
      </c>
      <c r="J121">
        <f>VLOOKUP(A121,Soil!$B$2:$P$17,13,FALSE)</f>
        <v>1.8165</v>
      </c>
      <c r="K121">
        <f>VLOOKUP(B121,LU!$B$1:$N$51,5,FALSE)</f>
        <v>0.03</v>
      </c>
      <c r="L121">
        <f>VLOOKUP(A121,Soil!$B$2:$P$17,15,FALSE)</f>
        <v>0.36609999999999998</v>
      </c>
      <c r="M121" s="74">
        <f>SoilVeg!G121</f>
        <v>100</v>
      </c>
      <c r="N121" s="74">
        <f>SoilVeg!H121</f>
        <v>1</v>
      </c>
      <c r="O121" s="74">
        <f>VLOOKUP(A121,Soil!$B$2:$S$14,18,FALSE)</f>
        <v>1</v>
      </c>
    </row>
    <row r="122" spans="1:15">
      <c r="A122" s="27" t="str">
        <f>SoilVeg!B122</f>
        <v>SA</v>
      </c>
      <c r="B122" s="27" t="str">
        <f>SoilVeg!D122</f>
        <v>VP</v>
      </c>
      <c r="C122" s="27" t="str">
        <f>SoilVeg!A122</f>
        <v>SAVP</v>
      </c>
      <c r="D122" s="74">
        <f>IF(VLOOKUP(SoilVeg!C122,LU!$A$2:$O$27,15,FALSE)=0,VLOOKUP(A122,Soil!$B$2:$R$14,8,FALSE),0.000000000001)</f>
        <v>9.9999999999999998E-13</v>
      </c>
      <c r="E122" s="74">
        <f>IF(VLOOKUP(SoilVeg!C122,LU!$A$2:$O$27,15,FALSE)=0,VLOOKUP(A122,Soil!$B$2:$R$14,11,FALSE),0.000000000001)</f>
        <v>9.9999999999999998E-13</v>
      </c>
      <c r="F122">
        <f>VLOOKUP(A122,Soil!$B$2:$P$17,14,FALSE)</f>
        <v>1.6E-2</v>
      </c>
      <c r="G122">
        <f>VLOOKUP(B122,LU!$B$1:$N$51,6,FALSE)</f>
        <v>0</v>
      </c>
      <c r="H122">
        <f>VLOOKUP(B122,LU!$B$1:$N$51,7,FALSE)</f>
        <v>0</v>
      </c>
      <c r="I122">
        <f>VLOOKUP(B122,LU!$B$1:$N$51,8,FALSE)</f>
        <v>0</v>
      </c>
      <c r="J122">
        <f>VLOOKUP(A122,Soil!$B$2:$P$17,13,FALSE)</f>
        <v>1.8165</v>
      </c>
      <c r="K122">
        <f>VLOOKUP(B122,LU!$B$1:$N$51,5,FALSE)</f>
        <v>0.01</v>
      </c>
      <c r="L122">
        <f>VLOOKUP(A122,Soil!$B$2:$P$17,15,FALSE)</f>
        <v>0.36609999999999998</v>
      </c>
      <c r="M122" s="74">
        <f>SoilVeg!G122</f>
        <v>100</v>
      </c>
      <c r="N122" s="74">
        <f>SoilVeg!H122</f>
        <v>1</v>
      </c>
      <c r="O122" s="74">
        <f>VLOOKUP(A122,Soil!$B$2:$S$14,18,FALSE)</f>
        <v>1</v>
      </c>
    </row>
    <row r="123" spans="1:15">
      <c r="A123" s="27" t="str">
        <f>SoilVeg!B123</f>
        <v>SA</v>
      </c>
      <c r="B123" s="27" t="str">
        <f>SoilVeg!D123</f>
        <v>TPT</v>
      </c>
      <c r="C123" s="27" t="str">
        <f>SoilVeg!A123</f>
        <v>SATPT</v>
      </c>
      <c r="D123" s="74">
        <f>IF(VLOOKUP(SoilVeg!C123,LU!$A$2:$O$27,15,FALSE)=0,VLOOKUP(A123,Soil!$B$2:$R$14,8,FALSE),0.000000000001)</f>
        <v>1.7959303356481481E-5</v>
      </c>
      <c r="E123" s="74">
        <f>IF(VLOOKUP(SoilVeg!C123,LU!$A$2:$O$27,15,FALSE)=0,VLOOKUP(A123,Soil!$B$2:$R$14,11,FALSE),0.000000000001)</f>
        <v>4.7342729761784352E-4</v>
      </c>
      <c r="F123">
        <f>VLOOKUP(A123,Soil!$B$2:$P$17,14,FALSE)</f>
        <v>1.6E-2</v>
      </c>
      <c r="G123">
        <f>VLOOKUP(B123,LU!$B$1:$N$51,6,FALSE)</f>
        <v>1.1000000000000001</v>
      </c>
      <c r="H123">
        <f>VLOOKUP(B123,LU!$B$1:$N$51,7,FALSE)</f>
        <v>0.4</v>
      </c>
      <c r="I123">
        <f>VLOOKUP(B123,LU!$B$1:$N$51,8,FALSE)</f>
        <v>7</v>
      </c>
      <c r="J123">
        <f>VLOOKUP(A123,Soil!$B$2:$P$17,13,FALSE)</f>
        <v>1.8165</v>
      </c>
      <c r="K123">
        <f>VLOOKUP(B123,LU!$B$1:$N$51,5,FALSE)</f>
        <v>0.27500000000000002</v>
      </c>
      <c r="L123">
        <f>VLOOKUP(A123,Soil!$B$2:$P$17,15,FALSE)</f>
        <v>0.36609999999999998</v>
      </c>
      <c r="M123" s="74">
        <f>SoilVeg!G123</f>
        <v>18.2</v>
      </c>
      <c r="N123" s="74">
        <f>SoilVeg!H123</f>
        <v>0.245</v>
      </c>
      <c r="O123" s="74">
        <f>VLOOKUP(A123,Soil!$B$2:$S$14,18,FALSE)</f>
        <v>1</v>
      </c>
    </row>
    <row r="124" spans="1:15">
      <c r="A124" s="27" t="str">
        <f>SoilVeg!B124</f>
        <v>SA</v>
      </c>
      <c r="B124" s="27" t="str">
        <f>SoilVeg!D124</f>
        <v>VPT</v>
      </c>
      <c r="C124" s="27" t="str">
        <f>SoilVeg!A124</f>
        <v>SAVPT</v>
      </c>
      <c r="D124" s="74">
        <f>IF(VLOOKUP(SoilVeg!C124,LU!$A$2:$O$27,15,FALSE)=0,VLOOKUP(A124,Soil!$B$2:$R$14,8,FALSE),0.000000000001)</f>
        <v>9.9999999999999998E-13</v>
      </c>
      <c r="E124" s="74">
        <f>IF(VLOOKUP(SoilVeg!C124,LU!$A$2:$O$27,15,FALSE)=0,VLOOKUP(A124,Soil!$B$2:$R$14,11,FALSE),0.000000000001)</f>
        <v>9.9999999999999998E-13</v>
      </c>
      <c r="F124">
        <f>VLOOKUP(A124,Soil!$B$2:$P$17,14,FALSE)</f>
        <v>1.6E-2</v>
      </c>
      <c r="G124">
        <f>VLOOKUP(B124,LU!$B$1:$N$51,6,FALSE)</f>
        <v>0</v>
      </c>
      <c r="H124">
        <f>VLOOKUP(B124,LU!$B$1:$N$51,7,FALSE)</f>
        <v>0</v>
      </c>
      <c r="I124">
        <f>VLOOKUP(B124,LU!$B$1:$N$51,8,FALSE)</f>
        <v>150</v>
      </c>
      <c r="J124">
        <f>VLOOKUP(A124,Soil!$B$2:$P$17,13,FALSE)</f>
        <v>1.8165</v>
      </c>
      <c r="K124">
        <f>VLOOKUP(B124,LU!$B$1:$N$51,5,FALSE)</f>
        <v>0.01</v>
      </c>
      <c r="L124">
        <f>VLOOKUP(A124,Soil!$B$2:$P$17,15,FALSE)</f>
        <v>0.36609999999999998</v>
      </c>
      <c r="M124" s="74">
        <f>SoilVeg!G124</f>
        <v>100</v>
      </c>
      <c r="N124" s="74">
        <f>SoilVeg!H124</f>
        <v>1</v>
      </c>
      <c r="O124" s="74">
        <f>VLOOKUP(A124,Soil!$B$2:$S$14,18,FALSE)</f>
        <v>1</v>
      </c>
    </row>
    <row r="125" spans="1:15">
      <c r="A125" s="27" t="str">
        <f>SoilVeg!B125</f>
        <v>SA</v>
      </c>
      <c r="B125" s="27" t="str">
        <f>SoilVeg!D125</f>
        <v>MOK</v>
      </c>
      <c r="C125" s="27" t="str">
        <f>SoilVeg!A125</f>
        <v>SAMOK</v>
      </c>
      <c r="D125" s="74">
        <f>IF(VLOOKUP(SoilVeg!C125,LU!$A$2:$O$27,15,FALSE)=0,VLOOKUP(A125,Soil!$B$2:$R$14,8,FALSE),0.000000000001)</f>
        <v>1.7959303356481481E-5</v>
      </c>
      <c r="E125" s="74">
        <f>IF(VLOOKUP(SoilVeg!C125,LU!$A$2:$O$27,15,FALSE)=0,VLOOKUP(A125,Soil!$B$2:$R$14,11,FALSE),0.000000000001)</f>
        <v>4.7342729761784352E-4</v>
      </c>
      <c r="F125">
        <f>VLOOKUP(A125,Soil!$B$2:$P$17,14,FALSE)</f>
        <v>1.6E-2</v>
      </c>
      <c r="G125">
        <f>VLOOKUP(B125,LU!$B$1:$N$51,6,FALSE)</f>
        <v>1.35454545455</v>
      </c>
      <c r="H125">
        <f>VLOOKUP(B125,LU!$B$1:$N$51,7,FALSE)</f>
        <v>0.62272727272999995</v>
      </c>
      <c r="I125">
        <f>VLOOKUP(B125,LU!$B$1:$N$51,8,FALSE)</f>
        <v>10</v>
      </c>
      <c r="J125">
        <f>VLOOKUP(A125,Soil!$B$2:$P$17,13,FALSE)</f>
        <v>1.8165</v>
      </c>
      <c r="K125">
        <f>VLOOKUP(B125,LU!$B$1:$N$51,5,FALSE)</f>
        <v>0.4</v>
      </c>
      <c r="L125">
        <f>VLOOKUP(A125,Soil!$B$2:$P$17,15,FALSE)</f>
        <v>0.36609999999999998</v>
      </c>
      <c r="M125" s="74">
        <f>SoilVeg!G125</f>
        <v>18.2</v>
      </c>
      <c r="N125" s="74">
        <f>SoilVeg!H125</f>
        <v>0.245</v>
      </c>
      <c r="O125" s="74">
        <f>VLOOKUP(A125,Soil!$B$2:$S$14,18,FALSE)</f>
        <v>1</v>
      </c>
    </row>
    <row r="126" spans="1:15">
      <c r="A126" s="27" t="str">
        <f>SoilVeg!B126</f>
        <v>SA</v>
      </c>
      <c r="B126" s="27" t="str">
        <f>SoilVeg!D126</f>
        <v>RET</v>
      </c>
      <c r="C126" s="27" t="str">
        <f>SoilVeg!A126</f>
        <v>SARET</v>
      </c>
      <c r="D126" s="74">
        <f>IF(VLOOKUP(SoilVeg!C126,LU!$A$2:$O$27,15,FALSE)=0,VLOOKUP(A126,Soil!$B$2:$R$14,8,FALSE),0.000000000001)</f>
        <v>1.7959303356481481E-5</v>
      </c>
      <c r="E126" s="74">
        <f>IF(VLOOKUP(SoilVeg!C126,LU!$A$2:$O$27,15,FALSE)=0,VLOOKUP(A126,Soil!$B$2:$R$14,11,FALSE),0.000000000001)</f>
        <v>4.7342729761784352E-4</v>
      </c>
      <c r="F126">
        <f>VLOOKUP(A126,Soil!$B$2:$P$17,14,FALSE)</f>
        <v>1.6E-2</v>
      </c>
      <c r="G126">
        <f>VLOOKUP(B126,LU!$B$1:$N$51,6,FALSE)</f>
        <v>1.1000000000000001</v>
      </c>
      <c r="H126">
        <f>VLOOKUP(B126,LU!$B$1:$N$51,7,FALSE)</f>
        <v>0.4</v>
      </c>
      <c r="I126">
        <f>VLOOKUP(B126,LU!$B$1:$N$51,8,FALSE)</f>
        <v>150</v>
      </c>
      <c r="J126">
        <f>VLOOKUP(A126,Soil!$B$2:$P$17,13,FALSE)</f>
        <v>1.8165</v>
      </c>
      <c r="K126">
        <f>VLOOKUP(B126,LU!$B$1:$N$51,5,FALSE)</f>
        <v>0.27500000000000002</v>
      </c>
      <c r="L126">
        <f>VLOOKUP(A126,Soil!$B$2:$P$17,15,FALSE)</f>
        <v>0.36609999999999998</v>
      </c>
      <c r="M126" s="74">
        <f>SoilVeg!G126</f>
        <v>18.2</v>
      </c>
      <c r="N126" s="74">
        <f>SoilVeg!H126</f>
        <v>0.245</v>
      </c>
      <c r="O126" s="74">
        <f>VLOOKUP(A126,Soil!$B$2:$S$14,18,FALSE)</f>
        <v>1</v>
      </c>
    </row>
    <row r="127" spans="1:15">
      <c r="A127" s="27" t="str">
        <f>SoilVeg!B127</f>
        <v>SAC</v>
      </c>
      <c r="B127" s="27" t="str">
        <f>SoilVeg!D127</f>
        <v>OP</v>
      </c>
      <c r="C127" s="27" t="str">
        <f>SoilVeg!A127</f>
        <v>SACOP</v>
      </c>
      <c r="D127" s="74">
        <f>IF(VLOOKUP(SoilVeg!C127,LU!$A$2:$O$27,15,FALSE)=0,VLOOKUP(A127,Soil!$B$2:$R$14,8,FALSE),0.000000000001)</f>
        <v>0</v>
      </c>
      <c r="E127" s="74">
        <f>IF(VLOOKUP(SoilVeg!C127,LU!$A$2:$O$27,15,FALSE)=0,VLOOKUP(A127,Soil!$B$2:$R$14,11,FALSE),0.000000000001)</f>
        <v>0</v>
      </c>
      <c r="F127">
        <f>VLOOKUP(A127,Soil!$B$2:$P$17,14,FALSE)</f>
        <v>1.2E-2</v>
      </c>
      <c r="G127">
        <f>VLOOKUP(B127,LU!$B$1:$N$51,6,FALSE)</f>
        <v>0.16</v>
      </c>
      <c r="H127">
        <f>VLOOKUP(B127,LU!$B$1:$N$51,7,FALSE)</f>
        <v>0.13</v>
      </c>
      <c r="I127">
        <f>VLOOKUP(B127,LU!$B$1:$N$51,8,FALSE)</f>
        <v>5</v>
      </c>
      <c r="J127">
        <f>VLOOKUP(A127,Soil!$B$2:$P$17,13,FALSE)</f>
        <v>0</v>
      </c>
      <c r="K127">
        <f>VLOOKUP(B127,LU!$B$1:$N$51,5,FALSE)</f>
        <v>7.4999999999999997E-2</v>
      </c>
      <c r="L127">
        <f>VLOOKUP(A127,Soil!$B$2:$P$17,15,FALSE)</f>
        <v>0</v>
      </c>
      <c r="M127" s="74">
        <f>SoilVeg!G127</f>
        <v>0</v>
      </c>
      <c r="N127" s="74">
        <f>SoilVeg!H127</f>
        <v>0</v>
      </c>
      <c r="O127" s="74">
        <f>VLOOKUP(A127,Soil!$B$2:$S$14,18,FALSE)</f>
        <v>0</v>
      </c>
    </row>
    <row r="128" spans="1:15">
      <c r="A128" s="27" t="str">
        <f>SoilVeg!B128</f>
        <v>SAC</v>
      </c>
      <c r="B128" s="27" t="str">
        <f>SoilVeg!D128</f>
        <v>OPTP</v>
      </c>
      <c r="C128" s="27" t="str">
        <f>SoilVeg!A128</f>
        <v>SACOPTP</v>
      </c>
      <c r="D128" s="74">
        <f>IF(VLOOKUP(SoilVeg!C128,LU!$A$2:$O$27,15,FALSE)=0,VLOOKUP(A128,Soil!$B$2:$R$14,8,FALSE),0.000000000001)</f>
        <v>0</v>
      </c>
      <c r="E128" s="74">
        <f>IF(VLOOKUP(SoilVeg!C128,LU!$A$2:$O$27,15,FALSE)=0,VLOOKUP(A128,Soil!$B$2:$R$14,11,FALSE),0.000000000001)</f>
        <v>0</v>
      </c>
      <c r="F128">
        <f>VLOOKUP(A128,Soil!$B$2:$P$17,14,FALSE)</f>
        <v>1.2E-2</v>
      </c>
      <c r="G128">
        <f>VLOOKUP(B128,LU!$B$1:$N$51,6,FALSE)</f>
        <v>1.1000000000000001</v>
      </c>
      <c r="H128">
        <f>VLOOKUP(B128,LU!$B$1:$N$51,7,FALSE)</f>
        <v>0.4</v>
      </c>
      <c r="I128">
        <f>VLOOKUP(B128,LU!$B$1:$N$51,8,FALSE)</f>
        <v>7</v>
      </c>
      <c r="J128">
        <f>VLOOKUP(A128,Soil!$B$2:$P$17,13,FALSE)</f>
        <v>0</v>
      </c>
      <c r="K128">
        <f>VLOOKUP(B128,LU!$B$1:$N$51,5,FALSE)</f>
        <v>0.27500000000000002</v>
      </c>
      <c r="L128">
        <f>VLOOKUP(A128,Soil!$B$2:$P$17,15,FALSE)</f>
        <v>0</v>
      </c>
      <c r="M128" s="74">
        <f>SoilVeg!G128</f>
        <v>0</v>
      </c>
      <c r="N128" s="74">
        <f>SoilVeg!H128</f>
        <v>0</v>
      </c>
      <c r="O128" s="74">
        <f>VLOOKUP(A128,Soil!$B$2:$S$14,18,FALSE)</f>
        <v>0</v>
      </c>
    </row>
    <row r="129" spans="1:15">
      <c r="A129" s="27" t="str">
        <f>SoilVeg!B129</f>
        <v>SAC</v>
      </c>
      <c r="B129" s="27" t="str">
        <f>SoilVeg!D129</f>
        <v>OPSR</v>
      </c>
      <c r="C129" s="27" t="str">
        <f>SoilVeg!A129</f>
        <v>SACOPSR</v>
      </c>
      <c r="D129" s="74">
        <f>IF(VLOOKUP(SoilVeg!C129,LU!$A$2:$O$27,15,FALSE)=0,VLOOKUP(A129,Soil!$B$2:$R$14,8,FALSE),0.000000000001)</f>
        <v>0</v>
      </c>
      <c r="E129" s="74">
        <f>IF(VLOOKUP(SoilVeg!C129,LU!$A$2:$O$27,15,FALSE)=0,VLOOKUP(A129,Soil!$B$2:$R$14,11,FALSE),0.000000000001)</f>
        <v>0</v>
      </c>
      <c r="F129">
        <f>VLOOKUP(A129,Soil!$B$2:$P$17,14,FALSE)</f>
        <v>1.2E-2</v>
      </c>
      <c r="G129">
        <f>VLOOKUP(B129,LU!$B$1:$N$51,6,FALSE)</f>
        <v>0.26</v>
      </c>
      <c r="H129">
        <f>VLOOKUP(B129,LU!$B$1:$N$51,7,FALSE)</f>
        <v>0.25</v>
      </c>
      <c r="I129">
        <f>VLOOKUP(B129,LU!$B$1:$N$51,8,FALSE)</f>
        <v>4</v>
      </c>
      <c r="J129">
        <f>VLOOKUP(A129,Soil!$B$2:$P$17,13,FALSE)</f>
        <v>0</v>
      </c>
      <c r="K129">
        <f>VLOOKUP(B129,LU!$B$1:$N$51,5,FALSE)</f>
        <v>0.06</v>
      </c>
      <c r="L129">
        <f>VLOOKUP(A129,Soil!$B$2:$P$17,15,FALSE)</f>
        <v>0</v>
      </c>
      <c r="M129" s="74">
        <f>SoilVeg!G129</f>
        <v>0</v>
      </c>
      <c r="N129" s="74">
        <f>SoilVeg!H129</f>
        <v>0</v>
      </c>
      <c r="O129" s="74">
        <f>VLOOKUP(A129,Soil!$B$2:$S$14,18,FALSE)</f>
        <v>0</v>
      </c>
    </row>
    <row r="130" spans="1:15">
      <c r="A130" s="27" t="str">
        <f>SoilVeg!B130</f>
        <v>SAC</v>
      </c>
      <c r="B130" s="27" t="str">
        <f>SoilVeg!D130</f>
        <v>OPUR</v>
      </c>
      <c r="C130" s="27" t="str">
        <f>SoilVeg!A130</f>
        <v>SACOPUR</v>
      </c>
      <c r="D130" s="74">
        <f>IF(VLOOKUP(SoilVeg!C130,LU!$A$2:$O$27,15,FALSE)=0,VLOOKUP(A130,Soil!$B$2:$R$14,8,FALSE),0.000000000001)</f>
        <v>0</v>
      </c>
      <c r="E130" s="74">
        <f>IF(VLOOKUP(SoilVeg!C130,LU!$A$2:$O$27,15,FALSE)=0,VLOOKUP(A130,Soil!$B$2:$R$14,11,FALSE),0.000000000001)</f>
        <v>0</v>
      </c>
      <c r="F130">
        <f>VLOOKUP(A130,Soil!$B$2:$P$17,14,FALSE)</f>
        <v>1.2E-2</v>
      </c>
      <c r="G130">
        <f>VLOOKUP(B130,LU!$B$1:$N$51,6,FALSE)</f>
        <v>0.4</v>
      </c>
      <c r="H130">
        <f>VLOOKUP(B130,LU!$B$1:$N$51,7,FALSE)</f>
        <v>0.3</v>
      </c>
      <c r="I130">
        <f>VLOOKUP(B130,LU!$B$1:$N$51,8,FALSE)</f>
        <v>6</v>
      </c>
      <c r="J130">
        <f>VLOOKUP(A130,Soil!$B$2:$P$17,13,FALSE)</f>
        <v>0</v>
      </c>
      <c r="K130">
        <f>VLOOKUP(B130,LU!$B$1:$N$51,5,FALSE)</f>
        <v>0.1</v>
      </c>
      <c r="L130">
        <f>VLOOKUP(A130,Soil!$B$2:$P$17,15,FALSE)</f>
        <v>0</v>
      </c>
      <c r="M130" s="74">
        <f>SoilVeg!G130</f>
        <v>0</v>
      </c>
      <c r="N130" s="74">
        <f>SoilVeg!H130</f>
        <v>0</v>
      </c>
      <c r="O130" s="74">
        <f>VLOOKUP(A130,Soil!$B$2:$S$14,18,FALSE)</f>
        <v>0</v>
      </c>
    </row>
    <row r="131" spans="1:15">
      <c r="A131" s="27" t="str">
        <f>SoilVeg!B131</f>
        <v>SAC</v>
      </c>
      <c r="B131" s="27" t="str">
        <f>SoilVeg!D131</f>
        <v>OPU</v>
      </c>
      <c r="C131" s="27" t="str">
        <f>SoilVeg!A131</f>
        <v>SACOPU</v>
      </c>
      <c r="D131" s="74">
        <f>IF(VLOOKUP(SoilVeg!C131,LU!$A$2:$O$27,15,FALSE)=0,VLOOKUP(A131,Soil!$B$2:$R$14,8,FALSE),0.000000000001)</f>
        <v>0</v>
      </c>
      <c r="E131" s="74">
        <f>IF(VLOOKUP(SoilVeg!C131,LU!$A$2:$O$27,15,FALSE)=0,VLOOKUP(A131,Soil!$B$2:$R$14,11,FALSE),0.000000000001)</f>
        <v>0</v>
      </c>
      <c r="F131">
        <f>VLOOKUP(A131,Soil!$B$2:$P$17,14,FALSE)</f>
        <v>1.2E-2</v>
      </c>
      <c r="G131">
        <f>VLOOKUP(B131,LU!$B$1:$N$51,6,FALSE)</f>
        <v>0</v>
      </c>
      <c r="H131">
        <f>VLOOKUP(B131,LU!$B$1:$N$51,7,FALSE)</f>
        <v>0</v>
      </c>
      <c r="I131">
        <f>VLOOKUP(B131,LU!$B$1:$N$51,8,FALSE)</f>
        <v>3.5</v>
      </c>
      <c r="J131">
        <f>VLOOKUP(A131,Soil!$B$2:$P$17,13,FALSE)</f>
        <v>0</v>
      </c>
      <c r="K131">
        <f>VLOOKUP(B131,LU!$B$1:$N$51,5,FALSE)</f>
        <v>0.03</v>
      </c>
      <c r="L131">
        <f>VLOOKUP(A131,Soil!$B$2:$P$17,15,FALSE)</f>
        <v>0</v>
      </c>
      <c r="M131" s="74">
        <f>SoilVeg!G131</f>
        <v>0</v>
      </c>
      <c r="N131" s="74">
        <f>SoilVeg!H131</f>
        <v>0</v>
      </c>
      <c r="O131" s="74">
        <f>VLOOKUP(A131,Soil!$B$2:$S$14,18,FALSE)</f>
        <v>0</v>
      </c>
    </row>
    <row r="132" spans="1:15">
      <c r="A132" s="27" t="str">
        <f>SoilVeg!B132</f>
        <v>SAC</v>
      </c>
      <c r="B132" s="27" t="str">
        <f>SoilVeg!D132</f>
        <v>TP</v>
      </c>
      <c r="C132" s="27" t="str">
        <f>SoilVeg!A132</f>
        <v>SACTP</v>
      </c>
      <c r="D132" s="74">
        <f>IF(VLOOKUP(SoilVeg!C132,LU!$A$2:$O$27,15,FALSE)=0,VLOOKUP(A132,Soil!$B$2:$R$14,8,FALSE),0.000000000001)</f>
        <v>0</v>
      </c>
      <c r="E132" s="74">
        <f>IF(VLOOKUP(SoilVeg!C132,LU!$A$2:$O$27,15,FALSE)=0,VLOOKUP(A132,Soil!$B$2:$R$14,11,FALSE),0.000000000001)</f>
        <v>0</v>
      </c>
      <c r="F132">
        <f>VLOOKUP(A132,Soil!$B$2:$P$17,14,FALSE)</f>
        <v>1.2E-2</v>
      </c>
      <c r="G132">
        <f>VLOOKUP(B132,LU!$B$1:$N$51,6,FALSE)</f>
        <v>1.1000000000000001</v>
      </c>
      <c r="H132">
        <f>VLOOKUP(B132,LU!$B$1:$N$51,7,FALSE)</f>
        <v>0.4</v>
      </c>
      <c r="I132">
        <f>VLOOKUP(B132,LU!$B$1:$N$51,8,FALSE)</f>
        <v>7</v>
      </c>
      <c r="J132">
        <f>VLOOKUP(A132,Soil!$B$2:$P$17,13,FALSE)</f>
        <v>0</v>
      </c>
      <c r="K132">
        <f>VLOOKUP(B132,LU!$B$1:$N$51,5,FALSE)</f>
        <v>0.27500000000000002</v>
      </c>
      <c r="L132">
        <f>VLOOKUP(A132,Soil!$B$2:$P$17,15,FALSE)</f>
        <v>0</v>
      </c>
      <c r="M132" s="74">
        <f>SoilVeg!G132</f>
        <v>0</v>
      </c>
      <c r="N132" s="74">
        <f>SoilVeg!H132</f>
        <v>0</v>
      </c>
      <c r="O132" s="74">
        <f>VLOOKUP(A132,Soil!$B$2:$S$14,18,FALSE)</f>
        <v>0</v>
      </c>
    </row>
    <row r="133" spans="1:15">
      <c r="A133" s="27" t="str">
        <f>SoilVeg!B133</f>
        <v>SAC</v>
      </c>
      <c r="B133" s="27" t="str">
        <f>SoilVeg!D133</f>
        <v>LP</v>
      </c>
      <c r="C133" s="27" t="str">
        <f>SoilVeg!A133</f>
        <v>SACLP</v>
      </c>
      <c r="D133" s="74">
        <f>IF(VLOOKUP(SoilVeg!C133,LU!$A$2:$O$27,15,FALSE)=0,VLOOKUP(A133,Soil!$B$2:$R$14,8,FALSE),0.000000000001)</f>
        <v>0</v>
      </c>
      <c r="E133" s="74">
        <f>IF(VLOOKUP(SoilVeg!C133,LU!$A$2:$O$27,15,FALSE)=0,VLOOKUP(A133,Soil!$B$2:$R$14,11,FALSE),0.000000000001)</f>
        <v>0</v>
      </c>
      <c r="F133">
        <f>VLOOKUP(A133,Soil!$B$2:$P$17,14,FALSE)</f>
        <v>1.2E-2</v>
      </c>
      <c r="G133">
        <f>VLOOKUP(B133,LU!$B$1:$N$51,6,FALSE)</f>
        <v>3</v>
      </c>
      <c r="H133">
        <f>VLOOKUP(B133,LU!$B$1:$N$51,7,FALSE)</f>
        <v>0.62272727272999995</v>
      </c>
      <c r="I133">
        <f>VLOOKUP(B133,LU!$B$1:$N$51,8,FALSE)</f>
        <v>9.4545454545500007</v>
      </c>
      <c r="J133">
        <f>VLOOKUP(A133,Soil!$B$2:$P$17,13,FALSE)</f>
        <v>0</v>
      </c>
      <c r="K133">
        <f>VLOOKUP(B133,LU!$B$1:$N$51,5,FALSE)</f>
        <v>0.4</v>
      </c>
      <c r="L133">
        <f>VLOOKUP(A133,Soil!$B$2:$P$17,15,FALSE)</f>
        <v>0</v>
      </c>
      <c r="M133" s="74">
        <f>SoilVeg!G133</f>
        <v>0</v>
      </c>
      <c r="N133" s="74">
        <f>SoilVeg!H133</f>
        <v>0</v>
      </c>
      <c r="O133" s="74">
        <f>VLOOKUP(A133,Soil!$B$2:$S$14,18,FALSE)</f>
        <v>0</v>
      </c>
    </row>
    <row r="134" spans="1:15">
      <c r="A134" s="27" t="str">
        <f>SoilVeg!B134</f>
        <v>SAC</v>
      </c>
      <c r="B134" s="27" t="str">
        <f>SoilVeg!D134</f>
        <v>LPL</v>
      </c>
      <c r="C134" s="27" t="str">
        <f>SoilVeg!A134</f>
        <v>SACLPL</v>
      </c>
      <c r="D134" s="74">
        <f>IF(VLOOKUP(SoilVeg!C134,LU!$A$2:$O$27,15,FALSE)=0,VLOOKUP(A134,Soil!$B$2:$R$14,8,FALSE),0.000000000001)</f>
        <v>0</v>
      </c>
      <c r="E134" s="74">
        <f>IF(VLOOKUP(SoilVeg!C134,LU!$A$2:$O$27,15,FALSE)=0,VLOOKUP(A134,Soil!$B$2:$R$14,11,FALSE),0.000000000001)</f>
        <v>0</v>
      </c>
      <c r="F134">
        <f>VLOOKUP(A134,Soil!$B$2:$P$17,14,FALSE)</f>
        <v>1.2E-2</v>
      </c>
      <c r="G134">
        <f>VLOOKUP(B134,LU!$B$1:$N$51,6,FALSE)</f>
        <v>4</v>
      </c>
      <c r="H134">
        <f>VLOOKUP(B134,LU!$B$1:$N$51,7,FALSE)</f>
        <v>0.62272727272999995</v>
      </c>
      <c r="I134">
        <f>VLOOKUP(B134,LU!$B$1:$N$51,8,FALSE)</f>
        <v>10.5</v>
      </c>
      <c r="J134">
        <f>VLOOKUP(A134,Soil!$B$2:$P$17,13,FALSE)</f>
        <v>0</v>
      </c>
      <c r="K134">
        <f>VLOOKUP(B134,LU!$B$1:$N$51,5,FALSE)</f>
        <v>0.6</v>
      </c>
      <c r="L134">
        <f>VLOOKUP(A134,Soil!$B$2:$P$17,15,FALSE)</f>
        <v>0</v>
      </c>
      <c r="M134" s="74">
        <f>SoilVeg!G134</f>
        <v>0</v>
      </c>
      <c r="N134" s="74">
        <f>SoilVeg!H134</f>
        <v>0</v>
      </c>
      <c r="O134" s="74">
        <f>VLOOKUP(A134,Soil!$B$2:$S$14,18,FALSE)</f>
        <v>0</v>
      </c>
    </row>
    <row r="135" spans="1:15">
      <c r="A135" s="27" t="str">
        <f>SoilVeg!B135</f>
        <v>SAC</v>
      </c>
      <c r="B135" s="27" t="str">
        <f>SoilVeg!D135</f>
        <v>LPJ</v>
      </c>
      <c r="C135" s="27" t="str">
        <f>SoilVeg!A135</f>
        <v>SACLPJ</v>
      </c>
      <c r="D135" s="74">
        <f>IF(VLOOKUP(SoilVeg!C135,LU!$A$2:$O$27,15,FALSE)=0,VLOOKUP(A135,Soil!$B$2:$R$14,8,FALSE),0.000000000001)</f>
        <v>0</v>
      </c>
      <c r="E135" s="74">
        <f>IF(VLOOKUP(SoilVeg!C135,LU!$A$2:$O$27,15,FALSE)=0,VLOOKUP(A135,Soil!$B$2:$R$14,11,FALSE),0.000000000001)</f>
        <v>0</v>
      </c>
      <c r="F135">
        <f>VLOOKUP(A135,Soil!$B$2:$P$17,14,FALSE)</f>
        <v>1.2E-2</v>
      </c>
      <c r="G135">
        <f>VLOOKUP(B135,LU!$B$1:$N$51,6,FALSE)</f>
        <v>3</v>
      </c>
      <c r="H135">
        <f>VLOOKUP(B135,LU!$B$1:$N$51,7,FALSE)</f>
        <v>0.62272727272999995</v>
      </c>
      <c r="I135">
        <f>VLOOKUP(B135,LU!$B$1:$N$51,8,FALSE)</f>
        <v>6.5</v>
      </c>
      <c r="J135">
        <f>VLOOKUP(A135,Soil!$B$2:$P$17,13,FALSE)</f>
        <v>0</v>
      </c>
      <c r="K135">
        <f>VLOOKUP(B135,LU!$B$1:$N$51,5,FALSE)</f>
        <v>0.35</v>
      </c>
      <c r="L135">
        <f>VLOOKUP(A135,Soil!$B$2:$P$17,15,FALSE)</f>
        <v>0</v>
      </c>
      <c r="M135" s="74">
        <f>SoilVeg!G135</f>
        <v>0</v>
      </c>
      <c r="N135" s="74">
        <f>SoilVeg!H135</f>
        <v>0</v>
      </c>
      <c r="O135" s="74">
        <f>VLOOKUP(A135,Soil!$B$2:$S$14,18,FALSE)</f>
        <v>0</v>
      </c>
    </row>
    <row r="136" spans="1:15">
      <c r="A136" s="27" t="str">
        <f>SoilVeg!B136</f>
        <v>SAC</v>
      </c>
      <c r="B136" s="27" t="str">
        <f>SoilVeg!D136</f>
        <v>LPS</v>
      </c>
      <c r="C136" s="27" t="str">
        <f>SoilVeg!A136</f>
        <v>SACLPS</v>
      </c>
      <c r="D136" s="74">
        <f>IF(VLOOKUP(SoilVeg!C136,LU!$A$2:$O$27,15,FALSE)=0,VLOOKUP(A136,Soil!$B$2:$R$14,8,FALSE),0.000000000001)</f>
        <v>0</v>
      </c>
      <c r="E136" s="74">
        <f>IF(VLOOKUP(SoilVeg!C136,LU!$A$2:$O$27,15,FALSE)=0,VLOOKUP(A136,Soil!$B$2:$R$14,11,FALSE),0.000000000001)</f>
        <v>0</v>
      </c>
      <c r="F136">
        <f>VLOOKUP(A136,Soil!$B$2:$P$17,14,FALSE)</f>
        <v>1.2E-2</v>
      </c>
      <c r="G136">
        <f>VLOOKUP(B136,LU!$B$1:$N$51,6,FALSE)</f>
        <v>4.5</v>
      </c>
      <c r="H136">
        <f>VLOOKUP(B136,LU!$B$1:$N$51,7,FALSE)</f>
        <v>0.8</v>
      </c>
      <c r="I136">
        <f>VLOOKUP(B136,LU!$B$1:$N$51,8,FALSE)</f>
        <v>15</v>
      </c>
      <c r="J136">
        <f>VLOOKUP(A136,Soil!$B$2:$P$17,13,FALSE)</f>
        <v>0</v>
      </c>
      <c r="K136">
        <f>VLOOKUP(B136,LU!$B$1:$N$51,5,FALSE)</f>
        <v>0.8</v>
      </c>
      <c r="L136">
        <f>VLOOKUP(A136,Soil!$B$2:$P$17,15,FALSE)</f>
        <v>0</v>
      </c>
      <c r="M136" s="74">
        <f>SoilVeg!G136</f>
        <v>0</v>
      </c>
      <c r="N136" s="74">
        <f>SoilVeg!H136</f>
        <v>0</v>
      </c>
      <c r="O136" s="74">
        <f>VLOOKUP(A136,Soil!$B$2:$S$14,18,FALSE)</f>
        <v>0</v>
      </c>
    </row>
    <row r="137" spans="1:15">
      <c r="A137" s="27" t="str">
        <f>SoilVeg!B137</f>
        <v>SAC</v>
      </c>
      <c r="B137" s="27" t="str">
        <f>SoilVeg!D137</f>
        <v>LPK</v>
      </c>
      <c r="C137" s="27" t="str">
        <f>SoilVeg!A137</f>
        <v>SACLPK</v>
      </c>
      <c r="D137" s="74">
        <f>IF(VLOOKUP(SoilVeg!C137,LU!$A$2:$O$27,15,FALSE)=0,VLOOKUP(A137,Soil!$B$2:$R$14,8,FALSE),0.000000000001)</f>
        <v>0</v>
      </c>
      <c r="E137" s="74">
        <f>IF(VLOOKUP(SoilVeg!C137,LU!$A$2:$O$27,15,FALSE)=0,VLOOKUP(A137,Soil!$B$2:$R$14,11,FALSE),0.000000000001)</f>
        <v>0</v>
      </c>
      <c r="F137">
        <f>VLOOKUP(A137,Soil!$B$2:$P$17,14,FALSE)</f>
        <v>1.2E-2</v>
      </c>
      <c r="G137">
        <f>VLOOKUP(B137,LU!$B$1:$N$51,6,FALSE)</f>
        <v>3</v>
      </c>
      <c r="H137">
        <f>VLOOKUP(B137,LU!$B$1:$N$51,7,FALSE)</f>
        <v>0.6</v>
      </c>
      <c r="I137">
        <f>VLOOKUP(B137,LU!$B$1:$N$51,8,FALSE)</f>
        <v>15</v>
      </c>
      <c r="J137">
        <f>VLOOKUP(A137,Soil!$B$2:$P$17,13,FALSE)</f>
        <v>0</v>
      </c>
      <c r="K137">
        <f>VLOOKUP(B137,LU!$B$1:$N$51,5,FALSE)</f>
        <v>0.8</v>
      </c>
      <c r="L137">
        <f>VLOOKUP(A137,Soil!$B$2:$P$17,15,FALSE)</f>
        <v>0</v>
      </c>
      <c r="M137" s="74">
        <f>SoilVeg!G137</f>
        <v>0</v>
      </c>
      <c r="N137" s="74">
        <f>SoilVeg!H137</f>
        <v>0</v>
      </c>
      <c r="O137" s="74">
        <f>VLOOKUP(A137,Soil!$B$2:$S$14,18,FALSE)</f>
        <v>0</v>
      </c>
    </row>
    <row r="138" spans="1:15">
      <c r="A138" s="27" t="str">
        <f>SoilVeg!B138</f>
        <v>SAC</v>
      </c>
      <c r="B138" s="27" t="str">
        <f>SoilVeg!D138</f>
        <v>AZP</v>
      </c>
      <c r="C138" s="27" t="str">
        <f>SoilVeg!A138</f>
        <v>SACAZP</v>
      </c>
      <c r="D138" s="74">
        <f>IF(VLOOKUP(SoilVeg!C138,LU!$A$2:$O$27,15,FALSE)=0,VLOOKUP(A138,Soil!$B$2:$R$14,8,FALSE),0.000000000001)</f>
        <v>9.9999999999999998E-13</v>
      </c>
      <c r="E138" s="74">
        <f>IF(VLOOKUP(SoilVeg!C138,LU!$A$2:$O$27,15,FALSE)=0,VLOOKUP(A138,Soil!$B$2:$R$14,11,FALSE),0.000000000001)</f>
        <v>9.9999999999999998E-13</v>
      </c>
      <c r="F138">
        <f>VLOOKUP(A138,Soil!$B$2:$P$17,14,FALSE)</f>
        <v>1.2E-2</v>
      </c>
      <c r="G138">
        <f>VLOOKUP(B138,LU!$B$1:$N$51,6,FALSE)</f>
        <v>0</v>
      </c>
      <c r="H138">
        <f>VLOOKUP(B138,LU!$B$1:$N$51,7,FALSE)</f>
        <v>0</v>
      </c>
      <c r="I138">
        <f>VLOOKUP(B138,LU!$B$1:$N$51,8,FALSE)</f>
        <v>2.5</v>
      </c>
      <c r="J138">
        <f>VLOOKUP(A138,Soil!$B$2:$P$17,13,FALSE)</f>
        <v>0</v>
      </c>
      <c r="K138">
        <f>VLOOKUP(B138,LU!$B$1:$N$51,5,FALSE)</f>
        <v>0.05</v>
      </c>
      <c r="L138">
        <f>VLOOKUP(A138,Soil!$B$2:$P$17,15,FALSE)</f>
        <v>0</v>
      </c>
      <c r="M138" s="74">
        <f>SoilVeg!G138</f>
        <v>100</v>
      </c>
      <c r="N138" s="74">
        <f>SoilVeg!H138</f>
        <v>1</v>
      </c>
      <c r="O138" s="74">
        <f>VLOOKUP(A138,Soil!$B$2:$S$14,18,FALSE)</f>
        <v>0</v>
      </c>
    </row>
    <row r="139" spans="1:15">
      <c r="A139" s="27" t="str">
        <f>SoilVeg!B139</f>
        <v>SAC</v>
      </c>
      <c r="B139" s="27" t="str">
        <f>SoilVeg!D139</f>
        <v>AZPN</v>
      </c>
      <c r="C139" s="27" t="str">
        <f>SoilVeg!A139</f>
        <v>SACAZPN</v>
      </c>
      <c r="D139" s="74">
        <f>IF(VLOOKUP(SoilVeg!C139,LU!$A$2:$O$27,15,FALSE)=0,VLOOKUP(A139,Soil!$B$2:$R$14,8,FALSE),0.000000000001)</f>
        <v>9.9999999999999998E-13</v>
      </c>
      <c r="E139" s="74">
        <f>IF(VLOOKUP(SoilVeg!C139,LU!$A$2:$O$27,15,FALSE)=0,VLOOKUP(A139,Soil!$B$2:$R$14,11,FALSE),0.000000000001)</f>
        <v>9.9999999999999998E-13</v>
      </c>
      <c r="F139">
        <f>VLOOKUP(A139,Soil!$B$2:$P$17,14,FALSE)</f>
        <v>1.2E-2</v>
      </c>
      <c r="G139">
        <f>VLOOKUP(B139,LU!$B$1:$N$51,6,FALSE)</f>
        <v>0</v>
      </c>
      <c r="H139">
        <f>VLOOKUP(B139,LU!$B$1:$N$51,7,FALSE)</f>
        <v>0</v>
      </c>
      <c r="I139">
        <f>VLOOKUP(B139,LU!$B$1:$N$51,8,FALSE)</f>
        <v>0</v>
      </c>
      <c r="J139">
        <f>VLOOKUP(A139,Soil!$B$2:$P$17,13,FALSE)</f>
        <v>0</v>
      </c>
      <c r="K139">
        <f>VLOOKUP(B139,LU!$B$1:$N$51,5,FALSE)</f>
        <v>0.01</v>
      </c>
      <c r="L139">
        <f>VLOOKUP(A139,Soil!$B$2:$P$17,15,FALSE)</f>
        <v>0</v>
      </c>
      <c r="M139" s="74">
        <f>SoilVeg!G139</f>
        <v>100</v>
      </c>
      <c r="N139" s="74">
        <f>SoilVeg!H139</f>
        <v>1</v>
      </c>
      <c r="O139" s="74">
        <f>VLOOKUP(A139,Soil!$B$2:$S$14,18,FALSE)</f>
        <v>0</v>
      </c>
    </row>
    <row r="140" spans="1:15">
      <c r="A140" s="27" t="str">
        <f>SoilVeg!B140</f>
        <v>SAC</v>
      </c>
      <c r="B140" s="27" t="str">
        <f>SoilVeg!D140</f>
        <v>AZPPL</v>
      </c>
      <c r="C140" s="27" t="str">
        <f>SoilVeg!A140</f>
        <v>SACAZPPL</v>
      </c>
      <c r="D140" s="74">
        <f>IF(VLOOKUP(SoilVeg!C140,LU!$A$2:$O$27,15,FALSE)=0,VLOOKUP(A140,Soil!$B$2:$R$14,8,FALSE),0.000000000001)</f>
        <v>0</v>
      </c>
      <c r="E140" s="74">
        <f>IF(VLOOKUP(SoilVeg!C140,LU!$A$2:$O$27,15,FALSE)=0,VLOOKUP(A140,Soil!$B$2:$R$14,11,FALSE),0.000000000001)</f>
        <v>0</v>
      </c>
      <c r="F140">
        <f>VLOOKUP(A140,Soil!$B$2:$P$17,14,FALSE)</f>
        <v>1.2E-2</v>
      </c>
      <c r="G140">
        <f>VLOOKUP(B140,LU!$B$1:$N$51,6,FALSE)</f>
        <v>0</v>
      </c>
      <c r="H140">
        <f>VLOOKUP(B140,LU!$B$1:$N$51,7,FALSE)</f>
        <v>0</v>
      </c>
      <c r="I140">
        <f>VLOOKUP(B140,LU!$B$1:$N$51,8,FALSE)</f>
        <v>2.5</v>
      </c>
      <c r="J140">
        <f>VLOOKUP(A140,Soil!$B$2:$P$17,13,FALSE)</f>
        <v>0</v>
      </c>
      <c r="K140">
        <f>VLOOKUP(B140,LU!$B$1:$N$51,5,FALSE)</f>
        <v>0.02</v>
      </c>
      <c r="L140">
        <f>VLOOKUP(A140,Soil!$B$2:$P$17,15,FALSE)</f>
        <v>0</v>
      </c>
      <c r="M140" s="74">
        <f>SoilVeg!G140</f>
        <v>0</v>
      </c>
      <c r="N140" s="74">
        <f>SoilVeg!H140</f>
        <v>0</v>
      </c>
      <c r="O140" s="74">
        <f>VLOOKUP(A140,Soil!$B$2:$S$14,18,FALSE)</f>
        <v>0</v>
      </c>
    </row>
    <row r="141" spans="1:15">
      <c r="A141" s="27" t="str">
        <f>SoilVeg!B141</f>
        <v>SAC</v>
      </c>
      <c r="B141" s="27" t="str">
        <f>SoilVeg!D141</f>
        <v>AZPP</v>
      </c>
      <c r="C141" s="27" t="str">
        <f>SoilVeg!A141</f>
        <v>SACAZPP</v>
      </c>
      <c r="D141" s="74">
        <f>IF(VLOOKUP(SoilVeg!C141,LU!$A$2:$O$27,15,FALSE)=0,VLOOKUP(A141,Soil!$B$2:$R$14,8,FALSE),0.000000000001)</f>
        <v>0</v>
      </c>
      <c r="E141" s="74">
        <f>IF(VLOOKUP(SoilVeg!C141,LU!$A$2:$O$27,15,FALSE)=0,VLOOKUP(A141,Soil!$B$2:$R$14,11,FALSE),0.000000000001)</f>
        <v>0</v>
      </c>
      <c r="F141">
        <f>VLOOKUP(A141,Soil!$B$2:$P$17,14,FALSE)</f>
        <v>1.2E-2</v>
      </c>
      <c r="G141">
        <f>VLOOKUP(B141,LU!$B$1:$N$51,6,FALSE)</f>
        <v>0</v>
      </c>
      <c r="H141">
        <f>VLOOKUP(B141,LU!$B$1:$N$51,7,FALSE)</f>
        <v>0</v>
      </c>
      <c r="I141">
        <f>VLOOKUP(B141,LU!$B$1:$N$51,8,FALSE)</f>
        <v>7</v>
      </c>
      <c r="J141">
        <f>VLOOKUP(A141,Soil!$B$2:$P$17,13,FALSE)</f>
        <v>0</v>
      </c>
      <c r="K141">
        <f>VLOOKUP(B141,LU!$B$1:$N$51,5,FALSE)</f>
        <v>0.1</v>
      </c>
      <c r="L141">
        <f>VLOOKUP(A141,Soil!$B$2:$P$17,15,FALSE)</f>
        <v>0</v>
      </c>
      <c r="M141" s="74">
        <f>SoilVeg!G141</f>
        <v>0</v>
      </c>
      <c r="N141" s="74">
        <f>SoilVeg!H141</f>
        <v>0</v>
      </c>
      <c r="O141" s="74">
        <f>VLOOKUP(A141,Soil!$B$2:$S$14,18,FALSE)</f>
        <v>0</v>
      </c>
    </row>
    <row r="142" spans="1:15">
      <c r="A142" s="27" t="str">
        <f>SoilVeg!B142</f>
        <v>SAC</v>
      </c>
      <c r="B142" s="27" t="str">
        <f>SoilVeg!D142</f>
        <v>ETK</v>
      </c>
      <c r="C142" s="27" t="str">
        <f>SoilVeg!A142</f>
        <v>SACETK</v>
      </c>
      <c r="D142" s="74">
        <f>IF(VLOOKUP(SoilVeg!C142,LU!$A$2:$O$27,15,FALSE)=0,VLOOKUP(A142,Soil!$B$2:$R$14,8,FALSE),0.000000000001)</f>
        <v>0</v>
      </c>
      <c r="E142" s="74">
        <f>IF(VLOOKUP(SoilVeg!C142,LU!$A$2:$O$27,15,FALSE)=0,VLOOKUP(A142,Soil!$B$2:$R$14,11,FALSE),0.000000000001)</f>
        <v>0</v>
      </c>
      <c r="F142">
        <f>VLOOKUP(A142,Soil!$B$2:$P$17,14,FALSE)</f>
        <v>1.2E-2</v>
      </c>
      <c r="G142">
        <f>VLOOKUP(B142,LU!$B$1:$N$51,6,FALSE)</f>
        <v>1.4</v>
      </c>
      <c r="H142">
        <f>VLOOKUP(B142,LU!$B$1:$N$51,7,FALSE)</f>
        <v>0.65</v>
      </c>
      <c r="I142">
        <f>VLOOKUP(B142,LU!$B$1:$N$51,8,FALSE)</f>
        <v>8</v>
      </c>
      <c r="J142">
        <f>VLOOKUP(A142,Soil!$B$2:$P$17,13,FALSE)</f>
        <v>0</v>
      </c>
      <c r="K142">
        <f>VLOOKUP(B142,LU!$B$1:$N$51,5,FALSE)</f>
        <v>0.35</v>
      </c>
      <c r="L142">
        <f>VLOOKUP(A142,Soil!$B$2:$P$17,15,FALSE)</f>
        <v>0</v>
      </c>
      <c r="M142" s="74">
        <f>SoilVeg!G142</f>
        <v>0</v>
      </c>
      <c r="N142" s="74">
        <f>SoilVeg!H142</f>
        <v>0</v>
      </c>
      <c r="O142" s="74">
        <f>VLOOKUP(A142,Soil!$B$2:$S$14,18,FALSE)</f>
        <v>0</v>
      </c>
    </row>
    <row r="143" spans="1:15">
      <c r="A143" s="27" t="str">
        <f>SoilVeg!B143</f>
        <v>SAC</v>
      </c>
      <c r="B143" s="27" t="str">
        <f>SoilVeg!D143</f>
        <v>ETK1</v>
      </c>
      <c r="C143" s="27" t="str">
        <f>SoilVeg!A143</f>
        <v>SACETK1</v>
      </c>
      <c r="D143" s="74">
        <f>IF(VLOOKUP(SoilVeg!C143,LU!$A$2:$O$27,15,FALSE)=0,VLOOKUP(A143,Soil!$B$2:$R$14,8,FALSE),0.000000000001)</f>
        <v>0</v>
      </c>
      <c r="E143" s="74">
        <f>IF(VLOOKUP(SoilVeg!C143,LU!$A$2:$O$27,15,FALSE)=0,VLOOKUP(A143,Soil!$B$2:$R$14,11,FALSE),0.000000000001)</f>
        <v>0</v>
      </c>
      <c r="F143">
        <f>VLOOKUP(A143,Soil!$B$2:$P$17,14,FALSE)</f>
        <v>1.2E-2</v>
      </c>
      <c r="G143">
        <f>VLOOKUP(B143,LU!$B$1:$N$51,6,FALSE)</f>
        <v>1</v>
      </c>
      <c r="H143">
        <f>VLOOKUP(B143,LU!$B$1:$N$51,7,FALSE)</f>
        <v>0.4</v>
      </c>
      <c r="I143">
        <f>VLOOKUP(B143,LU!$B$1:$N$51,8,FALSE)</f>
        <v>5</v>
      </c>
      <c r="J143">
        <f>VLOOKUP(A143,Soil!$B$2:$P$17,13,FALSE)</f>
        <v>0</v>
      </c>
      <c r="K143">
        <f>VLOOKUP(B143,LU!$B$1:$N$51,5,FALSE)</f>
        <v>0.15</v>
      </c>
      <c r="L143">
        <f>VLOOKUP(A143,Soil!$B$2:$P$17,15,FALSE)</f>
        <v>0</v>
      </c>
      <c r="M143" s="74">
        <f>SoilVeg!G143</f>
        <v>0</v>
      </c>
      <c r="N143" s="74">
        <f>SoilVeg!H143</f>
        <v>0</v>
      </c>
      <c r="O143" s="74">
        <f>VLOOKUP(A143,Soil!$B$2:$S$14,18,FALSE)</f>
        <v>0</v>
      </c>
    </row>
    <row r="144" spans="1:15">
      <c r="A144" s="27" t="str">
        <f>SoilVeg!B144</f>
        <v>SAC</v>
      </c>
      <c r="B144" s="27" t="str">
        <f>SoilVeg!D144</f>
        <v>ETK2</v>
      </c>
      <c r="C144" s="27" t="str">
        <f>SoilVeg!A144</f>
        <v>SACETK2</v>
      </c>
      <c r="D144" s="74">
        <f>IF(VLOOKUP(SoilVeg!C144,LU!$A$2:$O$27,15,FALSE)=0,VLOOKUP(A144,Soil!$B$2:$R$14,8,FALSE),0.000000000001)</f>
        <v>0</v>
      </c>
      <c r="E144" s="74">
        <f>IF(VLOOKUP(SoilVeg!C144,LU!$A$2:$O$27,15,FALSE)=0,VLOOKUP(A144,Soil!$B$2:$R$14,11,FALSE),0.000000000001)</f>
        <v>0</v>
      </c>
      <c r="F144">
        <f>VLOOKUP(A144,Soil!$B$2:$P$17,14,FALSE)</f>
        <v>1.2E-2</v>
      </c>
      <c r="G144">
        <f>VLOOKUP(B144,LU!$B$1:$N$51,6,FALSE)</f>
        <v>1.1000000000000001</v>
      </c>
      <c r="H144">
        <f>VLOOKUP(B144,LU!$B$1:$N$51,7,FALSE)</f>
        <v>0.4</v>
      </c>
      <c r="I144">
        <f>VLOOKUP(B144,LU!$B$1:$N$51,8,FALSE)</f>
        <v>7</v>
      </c>
      <c r="J144">
        <f>VLOOKUP(A144,Soil!$B$2:$P$17,13,FALSE)</f>
        <v>0</v>
      </c>
      <c r="K144">
        <f>VLOOKUP(B144,LU!$B$1:$N$51,5,FALSE)</f>
        <v>0.35</v>
      </c>
      <c r="L144">
        <f>VLOOKUP(A144,Soil!$B$2:$P$17,15,FALSE)</f>
        <v>0</v>
      </c>
      <c r="M144" s="74">
        <f>SoilVeg!G144</f>
        <v>0</v>
      </c>
      <c r="N144" s="74">
        <f>SoilVeg!H144</f>
        <v>0</v>
      </c>
      <c r="O144" s="74">
        <f>VLOOKUP(A144,Soil!$B$2:$S$14,18,FALSE)</f>
        <v>0</v>
      </c>
    </row>
    <row r="145" spans="1:15">
      <c r="A145" s="84" t="str">
        <f>SoilVeg!B145</f>
        <v>SAC</v>
      </c>
      <c r="B145" s="84" t="str">
        <f>SoilVeg!D145</f>
        <v>ETK3</v>
      </c>
      <c r="C145" s="84" t="str">
        <f>SoilVeg!A145</f>
        <v>SACETK3</v>
      </c>
      <c r="D145" s="74">
        <f>IF(VLOOKUP(SoilVeg!C145,LU!$A$2:$O$27,15,FALSE)=0,VLOOKUP(A145,Soil!$B$2:$R$14,8,FALSE),0.000000000001)</f>
        <v>0</v>
      </c>
      <c r="E145" s="74">
        <f>IF(VLOOKUP(SoilVeg!C145,LU!$A$2:$O$27,15,FALSE)=0,VLOOKUP(A145,Soil!$B$2:$R$14,11,FALSE),0.000000000001)</f>
        <v>0</v>
      </c>
      <c r="F145" s="74">
        <f>VLOOKUP(A145,Soil!$B$2:$P$17,14,FALSE)</f>
        <v>1.2E-2</v>
      </c>
      <c r="G145" s="74">
        <f>VLOOKUP(B145,LU!$B$1:$N$51,6,FALSE)</f>
        <v>1.35454545455</v>
      </c>
      <c r="H145" s="74">
        <f>VLOOKUP(B145,LU!$B$1:$N$51,7,FALSE)</f>
        <v>0.62272727272999995</v>
      </c>
      <c r="I145" s="74">
        <f>VLOOKUP(B145,LU!$B$1:$N$51,8,FALSE)</f>
        <v>10</v>
      </c>
      <c r="J145" s="74">
        <f>VLOOKUP(A145,Soil!$B$2:$P$17,13,FALSE)</f>
        <v>0</v>
      </c>
      <c r="K145" s="74">
        <f>VLOOKUP(B145,LU!$B$1:$N$51,5,FALSE)</f>
        <v>0.4</v>
      </c>
      <c r="L145" s="74">
        <f>VLOOKUP(A145,Soil!$B$2:$P$17,15,FALSE)</f>
        <v>0</v>
      </c>
      <c r="M145" s="74">
        <f>SoilVeg!G145</f>
        <v>0</v>
      </c>
      <c r="N145" s="74">
        <f>SoilVeg!H145</f>
        <v>0</v>
      </c>
      <c r="O145" s="74">
        <f>VLOOKUP(A145,Soil!$B$2:$S$14,18,FALSE)</f>
        <v>0</v>
      </c>
    </row>
    <row r="146" spans="1:15">
      <c r="A146" s="84" t="str">
        <f>SoilVeg!B146</f>
        <v>SAC</v>
      </c>
      <c r="B146" s="84" t="str">
        <f>SoilVeg!D146</f>
        <v>VT</v>
      </c>
      <c r="C146" s="84" t="str">
        <f>SoilVeg!A146</f>
        <v>SACVT</v>
      </c>
      <c r="D146" s="74">
        <f>IF(VLOOKUP(SoilVeg!C146,LU!$A$2:$O$27,15,FALSE)=0,VLOOKUP(A146,Soil!$B$2:$R$14,8,FALSE),0.000000000001)</f>
        <v>9.9999999999999998E-13</v>
      </c>
      <c r="E146" s="74">
        <f>IF(VLOOKUP(SoilVeg!C146,LU!$A$2:$O$27,15,FALSE)=0,VLOOKUP(A146,Soil!$B$2:$R$14,11,FALSE),0.000000000001)</f>
        <v>9.9999999999999998E-13</v>
      </c>
      <c r="F146" s="74">
        <f>VLOOKUP(A146,Soil!$B$2:$P$17,14,FALSE)</f>
        <v>1.2E-2</v>
      </c>
      <c r="G146" s="74">
        <f>VLOOKUP(B146,LU!$B$1:$N$51,6,FALSE)</f>
        <v>0</v>
      </c>
      <c r="H146" s="74">
        <f>VLOOKUP(B146,LU!$B$1:$N$51,7,FALSE)</f>
        <v>0</v>
      </c>
      <c r="I146" s="74">
        <f>VLOOKUP(B146,LU!$B$1:$N$51,8,FALSE)</f>
        <v>0</v>
      </c>
      <c r="J146" s="74">
        <f>VLOOKUP(A146,Soil!$B$2:$P$17,13,FALSE)</f>
        <v>0</v>
      </c>
      <c r="K146" s="74">
        <f>VLOOKUP(B146,LU!$B$1:$N$51,5,FALSE)</f>
        <v>0.03</v>
      </c>
      <c r="L146" s="74">
        <f>VLOOKUP(A146,Soil!$B$2:$P$17,15,FALSE)</f>
        <v>0</v>
      </c>
      <c r="M146" s="74">
        <f>SoilVeg!G146</f>
        <v>100</v>
      </c>
      <c r="N146" s="74">
        <f>SoilVeg!H146</f>
        <v>1</v>
      </c>
      <c r="O146" s="74">
        <f>VLOOKUP(A146,Soil!$B$2:$S$14,18,FALSE)</f>
        <v>0</v>
      </c>
    </row>
    <row r="147" spans="1:15">
      <c r="A147" s="84" t="str">
        <f>SoilVeg!B147</f>
        <v>SAC</v>
      </c>
      <c r="B147" s="84" t="str">
        <f>SoilVeg!D147</f>
        <v>VP</v>
      </c>
      <c r="C147" s="84" t="str">
        <f>SoilVeg!A147</f>
        <v>SACVP</v>
      </c>
      <c r="D147" s="74">
        <f>IF(VLOOKUP(SoilVeg!C147,LU!$A$2:$O$27,15,FALSE)=0,VLOOKUP(A147,Soil!$B$2:$R$14,8,FALSE),0.000000000001)</f>
        <v>9.9999999999999998E-13</v>
      </c>
      <c r="E147" s="74">
        <f>IF(VLOOKUP(SoilVeg!C147,LU!$A$2:$O$27,15,FALSE)=0,VLOOKUP(A147,Soil!$B$2:$R$14,11,FALSE),0.000000000001)</f>
        <v>9.9999999999999998E-13</v>
      </c>
      <c r="F147" s="74">
        <f>VLOOKUP(A147,Soil!$B$2:$P$17,14,FALSE)</f>
        <v>1.2E-2</v>
      </c>
      <c r="G147" s="74">
        <f>VLOOKUP(B147,LU!$B$1:$N$51,6,FALSE)</f>
        <v>0</v>
      </c>
      <c r="H147" s="74">
        <f>VLOOKUP(B147,LU!$B$1:$N$51,7,FALSE)</f>
        <v>0</v>
      </c>
      <c r="I147" s="74">
        <f>VLOOKUP(B147,LU!$B$1:$N$51,8,FALSE)</f>
        <v>0</v>
      </c>
      <c r="J147" s="74">
        <f>VLOOKUP(A147,Soil!$B$2:$P$17,13,FALSE)</f>
        <v>0</v>
      </c>
      <c r="K147" s="74">
        <f>VLOOKUP(B147,LU!$B$1:$N$51,5,FALSE)</f>
        <v>0.01</v>
      </c>
      <c r="L147" s="74">
        <f>VLOOKUP(A147,Soil!$B$2:$P$17,15,FALSE)</f>
        <v>0</v>
      </c>
      <c r="M147" s="74">
        <f>SoilVeg!G147</f>
        <v>100</v>
      </c>
      <c r="N147" s="74">
        <f>SoilVeg!H147</f>
        <v>1</v>
      </c>
      <c r="O147" s="74">
        <f>VLOOKUP(A147,Soil!$B$2:$S$14,18,FALSE)</f>
        <v>0</v>
      </c>
    </row>
    <row r="148" spans="1:15">
      <c r="A148" s="84" t="str">
        <f>SoilVeg!B148</f>
        <v>SAC</v>
      </c>
      <c r="B148" s="84" t="str">
        <f>SoilVeg!D148</f>
        <v>TPT</v>
      </c>
      <c r="C148" s="84" t="str">
        <f>SoilVeg!A148</f>
        <v>SACTPT</v>
      </c>
      <c r="D148" s="74">
        <f>IF(VLOOKUP(SoilVeg!C148,LU!$A$2:$O$27,15,FALSE)=0,VLOOKUP(A148,Soil!$B$2:$R$14,8,FALSE),0.000000000001)</f>
        <v>0</v>
      </c>
      <c r="E148" s="74">
        <f>IF(VLOOKUP(SoilVeg!C148,LU!$A$2:$O$27,15,FALSE)=0,VLOOKUP(A148,Soil!$B$2:$R$14,11,FALSE),0.000000000001)</f>
        <v>0</v>
      </c>
      <c r="F148" s="74">
        <f>VLOOKUP(A148,Soil!$B$2:$P$17,14,FALSE)</f>
        <v>1.2E-2</v>
      </c>
      <c r="G148" s="74">
        <f>VLOOKUP(B148,LU!$B$1:$N$51,6,FALSE)</f>
        <v>1.1000000000000001</v>
      </c>
      <c r="H148" s="74">
        <f>VLOOKUP(B148,LU!$B$1:$N$51,7,FALSE)</f>
        <v>0.4</v>
      </c>
      <c r="I148" s="74">
        <f>VLOOKUP(B148,LU!$B$1:$N$51,8,FALSE)</f>
        <v>7</v>
      </c>
      <c r="J148" s="74">
        <f>VLOOKUP(A148,Soil!$B$2:$P$17,13,FALSE)</f>
        <v>0</v>
      </c>
      <c r="K148" s="74">
        <f>VLOOKUP(B148,LU!$B$1:$N$51,5,FALSE)</f>
        <v>0.27500000000000002</v>
      </c>
      <c r="L148" s="74">
        <f>VLOOKUP(A148,Soil!$B$2:$P$17,15,FALSE)</f>
        <v>0</v>
      </c>
      <c r="M148" s="74">
        <f>SoilVeg!G148</f>
        <v>0</v>
      </c>
      <c r="N148" s="74">
        <f>SoilVeg!H148</f>
        <v>0</v>
      </c>
      <c r="O148" s="74">
        <f>VLOOKUP(A148,Soil!$B$2:$S$14,18,FALSE)</f>
        <v>0</v>
      </c>
    </row>
    <row r="149" spans="1:15">
      <c r="A149" s="84" t="str">
        <f>SoilVeg!B149</f>
        <v>SAC</v>
      </c>
      <c r="B149" s="84" t="str">
        <f>SoilVeg!D149</f>
        <v>VPT</v>
      </c>
      <c r="C149" s="84" t="str">
        <f>SoilVeg!A149</f>
        <v>SACVPT</v>
      </c>
      <c r="D149" s="74">
        <f>IF(VLOOKUP(SoilVeg!C149,LU!$A$2:$O$27,15,FALSE)=0,VLOOKUP(A149,Soil!$B$2:$R$14,8,FALSE),0.000000000001)</f>
        <v>9.9999999999999998E-13</v>
      </c>
      <c r="E149" s="74">
        <f>IF(VLOOKUP(SoilVeg!C149,LU!$A$2:$O$27,15,FALSE)=0,VLOOKUP(A149,Soil!$B$2:$R$14,11,FALSE),0.000000000001)</f>
        <v>9.9999999999999998E-13</v>
      </c>
      <c r="F149" s="74">
        <f>VLOOKUP(A149,Soil!$B$2:$P$17,14,FALSE)</f>
        <v>1.2E-2</v>
      </c>
      <c r="G149" s="74">
        <f>VLOOKUP(B149,LU!$B$1:$N$51,6,FALSE)</f>
        <v>0</v>
      </c>
      <c r="H149" s="74">
        <f>VLOOKUP(B149,LU!$B$1:$N$51,7,FALSE)</f>
        <v>0</v>
      </c>
      <c r="I149" s="74">
        <f>VLOOKUP(B149,LU!$B$1:$N$51,8,FALSE)</f>
        <v>150</v>
      </c>
      <c r="J149" s="74">
        <f>VLOOKUP(A149,Soil!$B$2:$P$17,13,FALSE)</f>
        <v>0</v>
      </c>
      <c r="K149" s="74">
        <f>VLOOKUP(B149,LU!$B$1:$N$51,5,FALSE)</f>
        <v>0.01</v>
      </c>
      <c r="L149" s="74">
        <f>VLOOKUP(A149,Soil!$B$2:$P$17,15,FALSE)</f>
        <v>0</v>
      </c>
      <c r="M149" s="74">
        <f>SoilVeg!G149</f>
        <v>100</v>
      </c>
      <c r="N149" s="74">
        <f>SoilVeg!H149</f>
        <v>1</v>
      </c>
      <c r="O149" s="74">
        <f>VLOOKUP(A149,Soil!$B$2:$S$14,18,FALSE)</f>
        <v>0</v>
      </c>
    </row>
    <row r="150" spans="1:15">
      <c r="A150" s="84" t="str">
        <f>SoilVeg!B150</f>
        <v>SAC</v>
      </c>
      <c r="B150" s="84" t="str">
        <f>SoilVeg!D150</f>
        <v>MOK</v>
      </c>
      <c r="C150" s="84" t="str">
        <f>SoilVeg!A150</f>
        <v>SACMOK</v>
      </c>
      <c r="D150" s="74">
        <f>IF(VLOOKUP(SoilVeg!C150,LU!$A$2:$O$27,15,FALSE)=0,VLOOKUP(A150,Soil!$B$2:$R$14,8,FALSE),0.000000000001)</f>
        <v>0</v>
      </c>
      <c r="E150" s="74">
        <f>IF(VLOOKUP(SoilVeg!C150,LU!$A$2:$O$27,15,FALSE)=0,VLOOKUP(A150,Soil!$B$2:$R$14,11,FALSE),0.000000000001)</f>
        <v>0</v>
      </c>
      <c r="F150" s="74">
        <f>VLOOKUP(A150,Soil!$B$2:$P$17,14,FALSE)</f>
        <v>1.2E-2</v>
      </c>
      <c r="G150" s="74">
        <f>VLOOKUP(B150,LU!$B$1:$N$51,6,FALSE)</f>
        <v>1.35454545455</v>
      </c>
      <c r="H150" s="74">
        <f>VLOOKUP(B150,LU!$B$1:$N$51,7,FALSE)</f>
        <v>0.62272727272999995</v>
      </c>
      <c r="I150" s="74">
        <f>VLOOKUP(B150,LU!$B$1:$N$51,8,FALSE)</f>
        <v>10</v>
      </c>
      <c r="J150" s="74">
        <f>VLOOKUP(A150,Soil!$B$2:$P$17,13,FALSE)</f>
        <v>0</v>
      </c>
      <c r="K150" s="74">
        <f>VLOOKUP(B150,LU!$B$1:$N$51,5,FALSE)</f>
        <v>0.4</v>
      </c>
      <c r="L150" s="74">
        <f>VLOOKUP(A150,Soil!$B$2:$P$17,15,FALSE)</f>
        <v>0</v>
      </c>
      <c r="M150" s="74">
        <f>SoilVeg!G150</f>
        <v>0</v>
      </c>
      <c r="N150" s="74">
        <f>SoilVeg!H150</f>
        <v>0</v>
      </c>
      <c r="O150" s="74">
        <f>VLOOKUP(A150,Soil!$B$2:$S$14,18,FALSE)</f>
        <v>0</v>
      </c>
    </row>
    <row r="151" spans="1:15">
      <c r="A151" s="84" t="str">
        <f>SoilVeg!B151</f>
        <v>SAC</v>
      </c>
      <c r="B151" s="84" t="str">
        <f>SoilVeg!D151</f>
        <v>RET</v>
      </c>
      <c r="C151" s="84" t="str">
        <f>SoilVeg!A151</f>
        <v>SACRET</v>
      </c>
      <c r="D151" s="74">
        <f>IF(VLOOKUP(SoilVeg!C151,LU!$A$2:$O$27,15,FALSE)=0,VLOOKUP(A151,Soil!$B$2:$R$14,8,FALSE),0.000000000001)</f>
        <v>0</v>
      </c>
      <c r="E151" s="74">
        <f>IF(VLOOKUP(SoilVeg!C151,LU!$A$2:$O$27,15,FALSE)=0,VLOOKUP(A151,Soil!$B$2:$R$14,11,FALSE),0.000000000001)</f>
        <v>0</v>
      </c>
      <c r="F151" s="74">
        <f>VLOOKUP(A151,Soil!$B$2:$P$17,14,FALSE)</f>
        <v>1.2E-2</v>
      </c>
      <c r="G151" s="74">
        <f>VLOOKUP(B151,LU!$B$1:$N$51,6,FALSE)</f>
        <v>1.1000000000000001</v>
      </c>
      <c r="H151" s="74">
        <f>VLOOKUP(B151,LU!$B$1:$N$51,7,FALSE)</f>
        <v>0.4</v>
      </c>
      <c r="I151" s="74">
        <f>VLOOKUP(B151,LU!$B$1:$N$51,8,FALSE)</f>
        <v>150</v>
      </c>
      <c r="J151" s="74">
        <f>VLOOKUP(A151,Soil!$B$2:$P$17,13,FALSE)</f>
        <v>0</v>
      </c>
      <c r="K151" s="74">
        <f>VLOOKUP(B151,LU!$B$1:$N$51,5,FALSE)</f>
        <v>0.27500000000000002</v>
      </c>
      <c r="L151" s="74">
        <f>VLOOKUP(A151,Soil!$B$2:$P$17,15,FALSE)</f>
        <v>0</v>
      </c>
      <c r="M151" s="74">
        <f>SoilVeg!G151</f>
        <v>0</v>
      </c>
      <c r="N151" s="74">
        <f>SoilVeg!H151</f>
        <v>0</v>
      </c>
      <c r="O151" s="74">
        <f>VLOOKUP(A151,Soil!$B$2:$S$14,18,FALSE)</f>
        <v>0</v>
      </c>
    </row>
    <row r="152" spans="1:15">
      <c r="A152" s="84" t="str">
        <f>SoilVeg!B152</f>
        <v>SACL</v>
      </c>
      <c r="B152" s="84" t="str">
        <f>SoilVeg!D152</f>
        <v>OP</v>
      </c>
      <c r="C152" s="84" t="str">
        <f>SoilVeg!A152</f>
        <v>SACLOP</v>
      </c>
      <c r="D152" s="74">
        <f>IF(VLOOKUP(SoilVeg!C152,LU!$A$2:$O$27,15,FALSE)=0,VLOOKUP(A152,Soil!$B$2:$R$14,8,FALSE),0.000000000001)</f>
        <v>5.8915399305555546E-6</v>
      </c>
      <c r="E152" s="74">
        <f>IF(VLOOKUP(SoilVeg!C152,LU!$A$2:$O$27,15,FALSE)=0,VLOOKUP(A152,Soil!$B$2:$R$14,11,FALSE),0.000000000001)</f>
        <v>7.0358340803041406E-5</v>
      </c>
      <c r="F152" s="74">
        <f>VLOOKUP(A152,Soil!$B$2:$P$17,14,FALSE)</f>
        <v>1.2E-2</v>
      </c>
      <c r="G152" s="74">
        <f>VLOOKUP(B152,LU!$B$1:$N$51,6,FALSE)</f>
        <v>0.16</v>
      </c>
      <c r="H152" s="74">
        <f>VLOOKUP(B152,LU!$B$1:$N$51,7,FALSE)</f>
        <v>0.13</v>
      </c>
      <c r="I152" s="74">
        <f>VLOOKUP(B152,LU!$B$1:$N$51,8,FALSE)</f>
        <v>5</v>
      </c>
      <c r="J152" s="74">
        <f>VLOOKUP(A152,Soil!$B$2:$P$17,13,FALSE)</f>
        <v>1.7024999999999999</v>
      </c>
      <c r="K152" s="74">
        <f>VLOOKUP(B152,LU!$B$1:$N$51,5,FALSE)</f>
        <v>7.4999999999999997E-2</v>
      </c>
      <c r="L152" s="74">
        <f>VLOOKUP(A152,Soil!$B$2:$P$17,15,FALSE)</f>
        <v>0.6028</v>
      </c>
      <c r="M152" s="74">
        <f>SoilVeg!G152</f>
        <v>11.1</v>
      </c>
      <c r="N152" s="74">
        <f>SoilVeg!H152</f>
        <v>0.26400000000000001</v>
      </c>
      <c r="O152" s="74">
        <f>VLOOKUP(A152,Soil!$B$2:$S$14,18,FALSE)</f>
        <v>0.15</v>
      </c>
    </row>
    <row r="153" spans="1:15">
      <c r="A153" s="84" t="str">
        <f>SoilVeg!B153</f>
        <v>SACL</v>
      </c>
      <c r="B153" s="84" t="str">
        <f>SoilVeg!D153</f>
        <v>OPTP</v>
      </c>
      <c r="C153" s="84" t="str">
        <f>SoilVeg!A153</f>
        <v>SACLOPTP</v>
      </c>
      <c r="D153" s="74">
        <f>IF(VLOOKUP(SoilVeg!C153,LU!$A$2:$O$27,15,FALSE)=0,VLOOKUP(A153,Soil!$B$2:$R$14,8,FALSE),0.000000000001)</f>
        <v>5.8915399305555546E-6</v>
      </c>
      <c r="E153" s="74">
        <f>IF(VLOOKUP(SoilVeg!C153,LU!$A$2:$O$27,15,FALSE)=0,VLOOKUP(A153,Soil!$B$2:$R$14,11,FALSE),0.000000000001)</f>
        <v>7.0358340803041406E-5</v>
      </c>
      <c r="F153" s="74">
        <f>VLOOKUP(A153,Soil!$B$2:$P$17,14,FALSE)</f>
        <v>1.2E-2</v>
      </c>
      <c r="G153" s="74">
        <f>VLOOKUP(B153,LU!$B$1:$N$51,6,FALSE)</f>
        <v>1.1000000000000001</v>
      </c>
      <c r="H153" s="74">
        <f>VLOOKUP(B153,LU!$B$1:$N$51,7,FALSE)</f>
        <v>0.4</v>
      </c>
      <c r="I153" s="74">
        <f>VLOOKUP(B153,LU!$B$1:$N$51,8,FALSE)</f>
        <v>7</v>
      </c>
      <c r="J153" s="74">
        <f>VLOOKUP(A153,Soil!$B$2:$P$17,13,FALSE)</f>
        <v>1.7024999999999999</v>
      </c>
      <c r="K153" s="74">
        <f>VLOOKUP(B153,LU!$B$1:$N$51,5,FALSE)</f>
        <v>0.27500000000000002</v>
      </c>
      <c r="L153" s="74">
        <f>VLOOKUP(A153,Soil!$B$2:$P$17,15,FALSE)</f>
        <v>0.6028</v>
      </c>
      <c r="M153" s="74">
        <f>SoilVeg!G153</f>
        <v>22.2</v>
      </c>
      <c r="N153" s="74">
        <f>SoilVeg!H153</f>
        <v>0.26400000000000001</v>
      </c>
      <c r="O153" s="74">
        <f>VLOOKUP(A153,Soil!$B$2:$S$14,18,FALSE)</f>
        <v>0.15</v>
      </c>
    </row>
    <row r="154" spans="1:15">
      <c r="A154" s="84" t="str">
        <f>SoilVeg!B154</f>
        <v>SACL</v>
      </c>
      <c r="B154" s="84" t="str">
        <f>SoilVeg!D154</f>
        <v>OPSR</v>
      </c>
      <c r="C154" s="84" t="str">
        <f>SoilVeg!A154</f>
        <v>SACLOPSR</v>
      </c>
      <c r="D154" s="74">
        <f>IF(VLOOKUP(SoilVeg!C154,LU!$A$2:$O$27,15,FALSE)=0,VLOOKUP(A154,Soil!$B$2:$R$14,8,FALSE),0.000000000001)</f>
        <v>5.8915399305555546E-6</v>
      </c>
      <c r="E154" s="74">
        <f>IF(VLOOKUP(SoilVeg!C154,LU!$A$2:$O$27,15,FALSE)=0,VLOOKUP(A154,Soil!$B$2:$R$14,11,FALSE),0.000000000001)</f>
        <v>7.0358340803041406E-5</v>
      </c>
      <c r="F154" s="74">
        <f>VLOOKUP(A154,Soil!$B$2:$P$17,14,FALSE)</f>
        <v>1.2E-2</v>
      </c>
      <c r="G154" s="74">
        <f>VLOOKUP(B154,LU!$B$1:$N$51,6,FALSE)</f>
        <v>0.26</v>
      </c>
      <c r="H154" s="74">
        <f>VLOOKUP(B154,LU!$B$1:$N$51,7,FALSE)</f>
        <v>0.25</v>
      </c>
      <c r="I154" s="74">
        <f>VLOOKUP(B154,LU!$B$1:$N$51,8,FALSE)</f>
        <v>4</v>
      </c>
      <c r="J154" s="74">
        <f>VLOOKUP(A154,Soil!$B$2:$P$17,13,FALSE)</f>
        <v>1.7024999999999999</v>
      </c>
      <c r="K154" s="74">
        <f>VLOOKUP(B154,LU!$B$1:$N$51,5,FALSE)</f>
        <v>0.06</v>
      </c>
      <c r="L154" s="74">
        <f>VLOOKUP(A154,Soil!$B$2:$P$17,15,FALSE)</f>
        <v>0.6028</v>
      </c>
      <c r="M154" s="74">
        <f>SoilVeg!G154</f>
        <v>8.879999999999999</v>
      </c>
      <c r="N154" s="74">
        <f>SoilVeg!H154</f>
        <v>0.26400000000000001</v>
      </c>
      <c r="O154" s="74">
        <f>VLOOKUP(A154,Soil!$B$2:$S$14,18,FALSE)</f>
        <v>0.15</v>
      </c>
    </row>
    <row r="155" spans="1:15">
      <c r="A155" s="84" t="str">
        <f>SoilVeg!B155</f>
        <v>SACL</v>
      </c>
      <c r="B155" s="84" t="str">
        <f>SoilVeg!D155</f>
        <v>OPUR</v>
      </c>
      <c r="C155" s="84" t="str">
        <f>SoilVeg!A155</f>
        <v>SACLOPUR</v>
      </c>
      <c r="D155" s="74">
        <f>IF(VLOOKUP(SoilVeg!C155,LU!$A$2:$O$27,15,FALSE)=0,VLOOKUP(A155,Soil!$B$2:$R$14,8,FALSE),0.000000000001)</f>
        <v>5.8915399305555546E-6</v>
      </c>
      <c r="E155" s="74">
        <f>IF(VLOOKUP(SoilVeg!C155,LU!$A$2:$O$27,15,FALSE)=0,VLOOKUP(A155,Soil!$B$2:$R$14,11,FALSE),0.000000000001)</f>
        <v>7.0358340803041406E-5</v>
      </c>
      <c r="F155" s="74">
        <f>VLOOKUP(A155,Soil!$B$2:$P$17,14,FALSE)</f>
        <v>1.2E-2</v>
      </c>
      <c r="G155" s="74">
        <f>VLOOKUP(B155,LU!$B$1:$N$51,6,FALSE)</f>
        <v>0.4</v>
      </c>
      <c r="H155" s="74">
        <f>VLOOKUP(B155,LU!$B$1:$N$51,7,FALSE)</f>
        <v>0.3</v>
      </c>
      <c r="I155" s="74">
        <f>VLOOKUP(B155,LU!$B$1:$N$51,8,FALSE)</f>
        <v>6</v>
      </c>
      <c r="J155" s="74">
        <f>VLOOKUP(A155,Soil!$B$2:$P$17,13,FALSE)</f>
        <v>1.7024999999999999</v>
      </c>
      <c r="K155" s="74">
        <f>VLOOKUP(B155,LU!$B$1:$N$51,5,FALSE)</f>
        <v>0.1</v>
      </c>
      <c r="L155" s="74">
        <f>VLOOKUP(A155,Soil!$B$2:$P$17,15,FALSE)</f>
        <v>0.6028</v>
      </c>
      <c r="M155" s="74">
        <f>SoilVeg!G155</f>
        <v>11.1</v>
      </c>
      <c r="N155" s="74">
        <f>SoilVeg!H155</f>
        <v>0.26400000000000001</v>
      </c>
      <c r="O155" s="74">
        <f>VLOOKUP(A155,Soil!$B$2:$S$14,18,FALSE)</f>
        <v>0.15</v>
      </c>
    </row>
    <row r="156" spans="1:15">
      <c r="A156" s="84" t="str">
        <f>SoilVeg!B156</f>
        <v>SACL</v>
      </c>
      <c r="B156" s="84" t="str">
        <f>SoilVeg!D156</f>
        <v>OPU</v>
      </c>
      <c r="C156" s="84" t="str">
        <f>SoilVeg!A156</f>
        <v>SACLOPU</v>
      </c>
      <c r="D156" s="74">
        <f>IF(VLOOKUP(SoilVeg!C156,LU!$A$2:$O$27,15,FALSE)=0,VLOOKUP(A156,Soil!$B$2:$R$14,8,FALSE),0.000000000001)</f>
        <v>5.8915399305555546E-6</v>
      </c>
      <c r="E156" s="74">
        <f>IF(VLOOKUP(SoilVeg!C156,LU!$A$2:$O$27,15,FALSE)=0,VLOOKUP(A156,Soil!$B$2:$R$14,11,FALSE),0.000000000001)</f>
        <v>7.0358340803041406E-5</v>
      </c>
      <c r="F156" s="74">
        <f>VLOOKUP(A156,Soil!$B$2:$P$17,14,FALSE)</f>
        <v>1.2E-2</v>
      </c>
      <c r="G156" s="74">
        <f>VLOOKUP(B156,LU!$B$1:$N$51,6,FALSE)</f>
        <v>0</v>
      </c>
      <c r="H156" s="74">
        <f>VLOOKUP(B156,LU!$B$1:$N$51,7,FALSE)</f>
        <v>0</v>
      </c>
      <c r="I156" s="74">
        <f>VLOOKUP(B156,LU!$B$1:$N$51,8,FALSE)</f>
        <v>3.5</v>
      </c>
      <c r="J156" s="74">
        <f>VLOOKUP(A156,Soil!$B$2:$P$17,13,FALSE)</f>
        <v>1.7024999999999999</v>
      </c>
      <c r="K156" s="74">
        <f>VLOOKUP(B156,LU!$B$1:$N$51,5,FALSE)</f>
        <v>0.03</v>
      </c>
      <c r="L156" s="74">
        <f>VLOOKUP(A156,Soil!$B$2:$P$17,15,FALSE)</f>
        <v>0.6028</v>
      </c>
      <c r="M156" s="74">
        <f>SoilVeg!G156</f>
        <v>7.3999999999999995</v>
      </c>
      <c r="N156" s="74">
        <f>SoilVeg!H156</f>
        <v>0.26400000000000001</v>
      </c>
      <c r="O156" s="74">
        <f>VLOOKUP(A156,Soil!$B$2:$S$14,18,FALSE)</f>
        <v>0.15</v>
      </c>
    </row>
    <row r="157" spans="1:15">
      <c r="A157" s="84" t="str">
        <f>SoilVeg!B157</f>
        <v>SACL</v>
      </c>
      <c r="B157" s="84" t="str">
        <f>SoilVeg!D157</f>
        <v>TP</v>
      </c>
      <c r="C157" s="84" t="str">
        <f>SoilVeg!A157</f>
        <v>SACLTP</v>
      </c>
      <c r="D157" s="74">
        <f>IF(VLOOKUP(SoilVeg!C157,LU!$A$2:$O$27,15,FALSE)=0,VLOOKUP(A157,Soil!$B$2:$R$14,8,FALSE),0.000000000001)</f>
        <v>5.8915399305555546E-6</v>
      </c>
      <c r="E157" s="74">
        <f>IF(VLOOKUP(SoilVeg!C157,LU!$A$2:$O$27,15,FALSE)=0,VLOOKUP(A157,Soil!$B$2:$R$14,11,FALSE),0.000000000001)</f>
        <v>7.0358340803041406E-5</v>
      </c>
      <c r="F157" s="74">
        <f>VLOOKUP(A157,Soil!$B$2:$P$17,14,FALSE)</f>
        <v>1.2E-2</v>
      </c>
      <c r="G157" s="74">
        <f>VLOOKUP(B157,LU!$B$1:$N$51,6,FALSE)</f>
        <v>1.1000000000000001</v>
      </c>
      <c r="H157" s="74">
        <f>VLOOKUP(B157,LU!$B$1:$N$51,7,FALSE)</f>
        <v>0.4</v>
      </c>
      <c r="I157" s="74">
        <f>VLOOKUP(B157,LU!$B$1:$N$51,8,FALSE)</f>
        <v>7</v>
      </c>
      <c r="J157" s="74">
        <f>VLOOKUP(A157,Soil!$B$2:$P$17,13,FALSE)</f>
        <v>1.7024999999999999</v>
      </c>
      <c r="K157" s="74">
        <f>VLOOKUP(B157,LU!$B$1:$N$51,5,FALSE)</f>
        <v>0.27500000000000002</v>
      </c>
      <c r="L157" s="74">
        <f>VLOOKUP(A157,Soil!$B$2:$P$17,15,FALSE)</f>
        <v>0.6028</v>
      </c>
      <c r="M157" s="74">
        <f>SoilVeg!G157</f>
        <v>22.2</v>
      </c>
      <c r="N157" s="74">
        <f>SoilVeg!H157</f>
        <v>0.26400000000000001</v>
      </c>
      <c r="O157" s="74">
        <f>VLOOKUP(A157,Soil!$B$2:$S$14,18,FALSE)</f>
        <v>0.15</v>
      </c>
    </row>
    <row r="158" spans="1:15">
      <c r="A158" s="84" t="str">
        <f>SoilVeg!B158</f>
        <v>SACL</v>
      </c>
      <c r="B158" s="84" t="str">
        <f>SoilVeg!D158</f>
        <v>LP</v>
      </c>
      <c r="C158" s="84" t="str">
        <f>SoilVeg!A158</f>
        <v>SACLLP</v>
      </c>
      <c r="D158" s="74">
        <f>IF(VLOOKUP(SoilVeg!C158,LU!$A$2:$O$27,15,FALSE)=0,VLOOKUP(A158,Soil!$B$2:$R$14,8,FALSE),0.000000000001)</f>
        <v>5.8915399305555546E-6</v>
      </c>
      <c r="E158" s="74">
        <f>IF(VLOOKUP(SoilVeg!C158,LU!$A$2:$O$27,15,FALSE)=0,VLOOKUP(A158,Soil!$B$2:$R$14,11,FALSE),0.000000000001)</f>
        <v>7.0358340803041406E-5</v>
      </c>
      <c r="F158" s="74">
        <f>VLOOKUP(A158,Soil!$B$2:$P$17,14,FALSE)</f>
        <v>1.2E-2</v>
      </c>
      <c r="G158" s="74">
        <f>VLOOKUP(B158,LU!$B$1:$N$51,6,FALSE)</f>
        <v>3</v>
      </c>
      <c r="H158" s="74">
        <f>VLOOKUP(B158,LU!$B$1:$N$51,7,FALSE)</f>
        <v>0.62272727272999995</v>
      </c>
      <c r="I158" s="74">
        <f>VLOOKUP(B158,LU!$B$1:$N$51,8,FALSE)</f>
        <v>9.4545454545500007</v>
      </c>
      <c r="J158" s="74">
        <f>VLOOKUP(A158,Soil!$B$2:$P$17,13,FALSE)</f>
        <v>1.7024999999999999</v>
      </c>
      <c r="K158" s="74">
        <f>VLOOKUP(B158,LU!$B$1:$N$51,5,FALSE)</f>
        <v>0.4</v>
      </c>
      <c r="L158" s="74">
        <f>VLOOKUP(A158,Soil!$B$2:$P$17,15,FALSE)</f>
        <v>0.6028</v>
      </c>
      <c r="M158" s="74">
        <f>SoilVeg!G158</f>
        <v>22.2</v>
      </c>
      <c r="N158" s="74">
        <f>SoilVeg!H158</f>
        <v>0.26400000000000001</v>
      </c>
      <c r="O158" s="74">
        <f>VLOOKUP(A158,Soil!$B$2:$S$14,18,FALSE)</f>
        <v>0.15</v>
      </c>
    </row>
    <row r="159" spans="1:15">
      <c r="A159" s="84" t="str">
        <f>SoilVeg!B159</f>
        <v>SACL</v>
      </c>
      <c r="B159" s="84" t="str">
        <f>SoilVeg!D159</f>
        <v>LPL</v>
      </c>
      <c r="C159" s="84" t="str">
        <f>SoilVeg!A159</f>
        <v>SACLLPL</v>
      </c>
      <c r="D159" s="74">
        <f>IF(VLOOKUP(SoilVeg!C159,LU!$A$2:$O$27,15,FALSE)=0,VLOOKUP(A159,Soil!$B$2:$R$14,8,FALSE),0.000000000001)</f>
        <v>5.8915399305555546E-6</v>
      </c>
      <c r="E159" s="74">
        <f>IF(VLOOKUP(SoilVeg!C159,LU!$A$2:$O$27,15,FALSE)=0,VLOOKUP(A159,Soil!$B$2:$R$14,11,FALSE),0.000000000001)</f>
        <v>7.0358340803041406E-5</v>
      </c>
      <c r="F159" s="74">
        <f>VLOOKUP(A159,Soil!$B$2:$P$17,14,FALSE)</f>
        <v>1.2E-2</v>
      </c>
      <c r="G159" s="74">
        <f>VLOOKUP(B159,LU!$B$1:$N$51,6,FALSE)</f>
        <v>4</v>
      </c>
      <c r="H159" s="74">
        <f>VLOOKUP(B159,LU!$B$1:$N$51,7,FALSE)</f>
        <v>0.62272727272999995</v>
      </c>
      <c r="I159" s="74">
        <f>VLOOKUP(B159,LU!$B$1:$N$51,8,FALSE)</f>
        <v>10.5</v>
      </c>
      <c r="J159" s="74">
        <f>VLOOKUP(A159,Soil!$B$2:$P$17,13,FALSE)</f>
        <v>1.7024999999999999</v>
      </c>
      <c r="K159" s="74">
        <f>VLOOKUP(B159,LU!$B$1:$N$51,5,FALSE)</f>
        <v>0.6</v>
      </c>
      <c r="L159" s="74">
        <f>VLOOKUP(A159,Soil!$B$2:$P$17,15,FALSE)</f>
        <v>0.6028</v>
      </c>
      <c r="M159" s="74">
        <f>SoilVeg!G159</f>
        <v>22.2</v>
      </c>
      <c r="N159" s="74">
        <f>SoilVeg!H159</f>
        <v>0.26400000000000001</v>
      </c>
      <c r="O159" s="74">
        <f>VLOOKUP(A159,Soil!$B$2:$S$14,18,FALSE)</f>
        <v>0.15</v>
      </c>
    </row>
    <row r="160" spans="1:15">
      <c r="A160" s="84" t="str">
        <f>SoilVeg!B160</f>
        <v>SACL</v>
      </c>
      <c r="B160" s="84" t="str">
        <f>SoilVeg!D160</f>
        <v>LPJ</v>
      </c>
      <c r="C160" s="84" t="str">
        <f>SoilVeg!A160</f>
        <v>SACLLPJ</v>
      </c>
      <c r="D160" s="74">
        <f>IF(VLOOKUP(SoilVeg!C160,LU!$A$2:$O$27,15,FALSE)=0,VLOOKUP(A160,Soil!$B$2:$R$14,8,FALSE),0.000000000001)</f>
        <v>5.8915399305555546E-6</v>
      </c>
      <c r="E160" s="74">
        <f>IF(VLOOKUP(SoilVeg!C160,LU!$A$2:$O$27,15,FALSE)=0,VLOOKUP(A160,Soil!$B$2:$R$14,11,FALSE),0.000000000001)</f>
        <v>7.0358340803041406E-5</v>
      </c>
      <c r="F160" s="74">
        <f>VLOOKUP(A160,Soil!$B$2:$P$17,14,FALSE)</f>
        <v>1.2E-2</v>
      </c>
      <c r="G160" s="74">
        <f>VLOOKUP(B160,LU!$B$1:$N$51,6,FALSE)</f>
        <v>3</v>
      </c>
      <c r="H160" s="74">
        <f>VLOOKUP(B160,LU!$B$1:$N$51,7,FALSE)</f>
        <v>0.62272727272999995</v>
      </c>
      <c r="I160" s="74">
        <f>VLOOKUP(B160,LU!$B$1:$N$51,8,FALSE)</f>
        <v>6.5</v>
      </c>
      <c r="J160" s="74">
        <f>VLOOKUP(A160,Soil!$B$2:$P$17,13,FALSE)</f>
        <v>1.7024999999999999</v>
      </c>
      <c r="K160" s="74">
        <f>VLOOKUP(B160,LU!$B$1:$N$51,5,FALSE)</f>
        <v>0.35</v>
      </c>
      <c r="L160" s="74">
        <f>VLOOKUP(A160,Soil!$B$2:$P$17,15,FALSE)</f>
        <v>0.6028</v>
      </c>
      <c r="M160" s="74">
        <f>SoilVeg!G160</f>
        <v>22.2</v>
      </c>
      <c r="N160" s="74">
        <f>SoilVeg!H160</f>
        <v>0.26400000000000001</v>
      </c>
      <c r="O160" s="74">
        <f>VLOOKUP(A160,Soil!$B$2:$S$14,18,FALSE)</f>
        <v>0.15</v>
      </c>
    </row>
    <row r="161" spans="1:15">
      <c r="A161" s="84" t="str">
        <f>SoilVeg!B161</f>
        <v>SACL</v>
      </c>
      <c r="B161" s="84" t="str">
        <f>SoilVeg!D161</f>
        <v>LPS</v>
      </c>
      <c r="C161" s="84" t="str">
        <f>SoilVeg!A161</f>
        <v>SACLLPS</v>
      </c>
      <c r="D161" s="74">
        <f>IF(VLOOKUP(SoilVeg!C161,LU!$A$2:$O$27,15,FALSE)=0,VLOOKUP(A161,Soil!$B$2:$R$14,8,FALSE),0.000000000001)</f>
        <v>5.8915399305555546E-6</v>
      </c>
      <c r="E161" s="74">
        <f>IF(VLOOKUP(SoilVeg!C161,LU!$A$2:$O$27,15,FALSE)=0,VLOOKUP(A161,Soil!$B$2:$R$14,11,FALSE),0.000000000001)</f>
        <v>7.0358340803041406E-5</v>
      </c>
      <c r="F161" s="74">
        <f>VLOOKUP(A161,Soil!$B$2:$P$17,14,FALSE)</f>
        <v>1.2E-2</v>
      </c>
      <c r="G161" s="74">
        <f>VLOOKUP(B161,LU!$B$1:$N$51,6,FALSE)</f>
        <v>4.5</v>
      </c>
      <c r="H161" s="74">
        <f>VLOOKUP(B161,LU!$B$1:$N$51,7,FALSE)</f>
        <v>0.8</v>
      </c>
      <c r="I161" s="74">
        <f>VLOOKUP(B161,LU!$B$1:$N$51,8,FALSE)</f>
        <v>15</v>
      </c>
      <c r="J161" s="74">
        <f>VLOOKUP(A161,Soil!$B$2:$P$17,13,FALSE)</f>
        <v>1.7024999999999999</v>
      </c>
      <c r="K161" s="74">
        <f>VLOOKUP(B161,LU!$B$1:$N$51,5,FALSE)</f>
        <v>0.8</v>
      </c>
      <c r="L161" s="74">
        <f>VLOOKUP(A161,Soil!$B$2:$P$17,15,FALSE)</f>
        <v>0.6028</v>
      </c>
      <c r="M161" s="74">
        <f>SoilVeg!G161</f>
        <v>22.2</v>
      </c>
      <c r="N161" s="74">
        <f>SoilVeg!H161</f>
        <v>0.26400000000000001</v>
      </c>
      <c r="O161" s="74">
        <f>VLOOKUP(A161,Soil!$B$2:$S$14,18,FALSE)</f>
        <v>0.15</v>
      </c>
    </row>
    <row r="162" spans="1:15">
      <c r="A162" s="84" t="str">
        <f>SoilVeg!B162</f>
        <v>SACL</v>
      </c>
      <c r="B162" s="84" t="str">
        <f>SoilVeg!D162</f>
        <v>LPK</v>
      </c>
      <c r="C162" s="84" t="str">
        <f>SoilVeg!A162</f>
        <v>SACLLPK</v>
      </c>
      <c r="D162" s="74">
        <f>IF(VLOOKUP(SoilVeg!C162,LU!$A$2:$O$27,15,FALSE)=0,VLOOKUP(A162,Soil!$B$2:$R$14,8,FALSE),0.000000000001)</f>
        <v>5.8915399305555546E-6</v>
      </c>
      <c r="E162" s="74">
        <f>IF(VLOOKUP(SoilVeg!C162,LU!$A$2:$O$27,15,FALSE)=0,VLOOKUP(A162,Soil!$B$2:$R$14,11,FALSE),0.000000000001)</f>
        <v>7.0358340803041406E-5</v>
      </c>
      <c r="F162" s="74">
        <f>VLOOKUP(A162,Soil!$B$2:$P$17,14,FALSE)</f>
        <v>1.2E-2</v>
      </c>
      <c r="G162" s="74">
        <f>VLOOKUP(B162,LU!$B$1:$N$51,6,FALSE)</f>
        <v>3</v>
      </c>
      <c r="H162" s="74">
        <f>VLOOKUP(B162,LU!$B$1:$N$51,7,FALSE)</f>
        <v>0.6</v>
      </c>
      <c r="I162" s="74">
        <f>VLOOKUP(B162,LU!$B$1:$N$51,8,FALSE)</f>
        <v>15</v>
      </c>
      <c r="J162" s="74">
        <f>VLOOKUP(A162,Soil!$B$2:$P$17,13,FALSE)</f>
        <v>1.7024999999999999</v>
      </c>
      <c r="K162" s="74">
        <f>VLOOKUP(B162,LU!$B$1:$N$51,5,FALSE)</f>
        <v>0.8</v>
      </c>
      <c r="L162" s="74">
        <f>VLOOKUP(A162,Soil!$B$2:$P$17,15,FALSE)</f>
        <v>0.6028</v>
      </c>
      <c r="M162" s="74">
        <f>SoilVeg!G162</f>
        <v>22.2</v>
      </c>
      <c r="N162" s="74">
        <f>SoilVeg!H162</f>
        <v>0.26400000000000001</v>
      </c>
      <c r="O162" s="74">
        <f>VLOOKUP(A162,Soil!$B$2:$S$14,18,FALSE)</f>
        <v>0.15</v>
      </c>
    </row>
    <row r="163" spans="1:15">
      <c r="A163" s="84" t="str">
        <f>SoilVeg!B163</f>
        <v>SACL</v>
      </c>
      <c r="B163" s="84" t="str">
        <f>SoilVeg!D163</f>
        <v>AZP</v>
      </c>
      <c r="C163" s="84" t="str">
        <f>SoilVeg!A163</f>
        <v>SACLAZP</v>
      </c>
      <c r="D163" s="74">
        <f>IF(VLOOKUP(SoilVeg!C163,LU!$A$2:$O$27,15,FALSE)=0,VLOOKUP(A163,Soil!$B$2:$R$14,8,FALSE),0.000000000001)</f>
        <v>9.9999999999999998E-13</v>
      </c>
      <c r="E163" s="74">
        <f>IF(VLOOKUP(SoilVeg!C163,LU!$A$2:$O$27,15,FALSE)=0,VLOOKUP(A163,Soil!$B$2:$R$14,11,FALSE),0.000000000001)</f>
        <v>9.9999999999999998E-13</v>
      </c>
      <c r="F163" s="74">
        <f>VLOOKUP(A163,Soil!$B$2:$P$17,14,FALSE)</f>
        <v>1.2E-2</v>
      </c>
      <c r="G163" s="74">
        <f>VLOOKUP(B163,LU!$B$1:$N$51,6,FALSE)</f>
        <v>0</v>
      </c>
      <c r="H163" s="74">
        <f>VLOOKUP(B163,LU!$B$1:$N$51,7,FALSE)</f>
        <v>0</v>
      </c>
      <c r="I163" s="74">
        <f>VLOOKUP(B163,LU!$B$1:$N$51,8,FALSE)</f>
        <v>2.5</v>
      </c>
      <c r="J163" s="74">
        <f>VLOOKUP(A163,Soil!$B$2:$P$17,13,FALSE)</f>
        <v>1.7024999999999999</v>
      </c>
      <c r="K163" s="74">
        <f>VLOOKUP(B163,LU!$B$1:$N$51,5,FALSE)</f>
        <v>0.05</v>
      </c>
      <c r="L163" s="74">
        <f>VLOOKUP(A163,Soil!$B$2:$P$17,15,FALSE)</f>
        <v>0.6028</v>
      </c>
      <c r="M163" s="74">
        <f>SoilVeg!G163</f>
        <v>100</v>
      </c>
      <c r="N163" s="74">
        <f>SoilVeg!H163</f>
        <v>1</v>
      </c>
      <c r="O163" s="74">
        <f>VLOOKUP(A163,Soil!$B$2:$S$14,18,FALSE)</f>
        <v>0.15</v>
      </c>
    </row>
    <row r="164" spans="1:15">
      <c r="A164" s="84" t="str">
        <f>SoilVeg!B164</f>
        <v>SACL</v>
      </c>
      <c r="B164" s="84" t="str">
        <f>SoilVeg!D164</f>
        <v>AZPN</v>
      </c>
      <c r="C164" s="84" t="str">
        <f>SoilVeg!A164</f>
        <v>SACLAZPN</v>
      </c>
      <c r="D164" s="74">
        <f>IF(VLOOKUP(SoilVeg!C164,LU!$A$2:$O$27,15,FALSE)=0,VLOOKUP(A164,Soil!$B$2:$R$14,8,FALSE),0.000000000001)</f>
        <v>9.9999999999999998E-13</v>
      </c>
      <c r="E164" s="74">
        <f>IF(VLOOKUP(SoilVeg!C164,LU!$A$2:$O$27,15,FALSE)=0,VLOOKUP(A164,Soil!$B$2:$R$14,11,FALSE),0.000000000001)</f>
        <v>9.9999999999999998E-13</v>
      </c>
      <c r="F164" s="74">
        <f>VLOOKUP(A164,Soil!$B$2:$P$17,14,FALSE)</f>
        <v>1.2E-2</v>
      </c>
      <c r="G164" s="74">
        <f>VLOOKUP(B164,LU!$B$1:$N$51,6,FALSE)</f>
        <v>0</v>
      </c>
      <c r="H164" s="74">
        <f>VLOOKUP(B164,LU!$B$1:$N$51,7,FALSE)</f>
        <v>0</v>
      </c>
      <c r="I164" s="74">
        <f>VLOOKUP(B164,LU!$B$1:$N$51,8,FALSE)</f>
        <v>0</v>
      </c>
      <c r="J164" s="74">
        <f>VLOOKUP(A164,Soil!$B$2:$P$17,13,FALSE)</f>
        <v>1.7024999999999999</v>
      </c>
      <c r="K164" s="74">
        <f>VLOOKUP(B164,LU!$B$1:$N$51,5,FALSE)</f>
        <v>0.01</v>
      </c>
      <c r="L164" s="74">
        <f>VLOOKUP(A164,Soil!$B$2:$P$17,15,FALSE)</f>
        <v>0.6028</v>
      </c>
      <c r="M164" s="74">
        <f>SoilVeg!G164</f>
        <v>100</v>
      </c>
      <c r="N164" s="74">
        <f>SoilVeg!H164</f>
        <v>1</v>
      </c>
      <c r="O164" s="74">
        <f>VLOOKUP(A164,Soil!$B$2:$S$14,18,FALSE)</f>
        <v>0.15</v>
      </c>
    </row>
    <row r="165" spans="1:15">
      <c r="A165" s="84" t="str">
        <f>SoilVeg!B165</f>
        <v>SACL</v>
      </c>
      <c r="B165" s="84" t="str">
        <f>SoilVeg!D165</f>
        <v>AZPPL</v>
      </c>
      <c r="C165" s="84" t="str">
        <f>SoilVeg!A165</f>
        <v>SACLAZPPL</v>
      </c>
      <c r="D165" s="74">
        <f>IF(VLOOKUP(SoilVeg!C165,LU!$A$2:$O$27,15,FALSE)=0,VLOOKUP(A165,Soil!$B$2:$R$14,8,FALSE),0.000000000001)</f>
        <v>5.8915399305555546E-6</v>
      </c>
      <c r="E165" s="74">
        <f>IF(VLOOKUP(SoilVeg!C165,LU!$A$2:$O$27,15,FALSE)=0,VLOOKUP(A165,Soil!$B$2:$R$14,11,FALSE),0.000000000001)</f>
        <v>7.0358340803041406E-5</v>
      </c>
      <c r="F165" s="74">
        <f>VLOOKUP(A165,Soil!$B$2:$P$17,14,FALSE)</f>
        <v>1.2E-2</v>
      </c>
      <c r="G165" s="74">
        <f>VLOOKUP(B165,LU!$B$1:$N$51,6,FALSE)</f>
        <v>0</v>
      </c>
      <c r="H165" s="74">
        <f>VLOOKUP(B165,LU!$B$1:$N$51,7,FALSE)</f>
        <v>0</v>
      </c>
      <c r="I165" s="74">
        <f>VLOOKUP(B165,LU!$B$1:$N$51,8,FALSE)</f>
        <v>2.5</v>
      </c>
      <c r="J165" s="74">
        <f>VLOOKUP(A165,Soil!$B$2:$P$17,13,FALSE)</f>
        <v>1.7024999999999999</v>
      </c>
      <c r="K165" s="74">
        <f>VLOOKUP(B165,LU!$B$1:$N$51,5,FALSE)</f>
        <v>0.02</v>
      </c>
      <c r="L165" s="74">
        <f>VLOOKUP(A165,Soil!$B$2:$P$17,15,FALSE)</f>
        <v>0.6028</v>
      </c>
      <c r="M165" s="74">
        <f>SoilVeg!G165</f>
        <v>0.222</v>
      </c>
      <c r="N165" s="74">
        <f>SoilVeg!H165</f>
        <v>0.26400000000000001</v>
      </c>
      <c r="O165" s="74">
        <f>VLOOKUP(A165,Soil!$B$2:$S$14,18,FALSE)</f>
        <v>0.15</v>
      </c>
    </row>
    <row r="166" spans="1:15">
      <c r="A166" s="84" t="str">
        <f>SoilVeg!B166</f>
        <v>SACL</v>
      </c>
      <c r="B166" s="84" t="str">
        <f>SoilVeg!D166</f>
        <v>AZPP</v>
      </c>
      <c r="C166" s="84" t="str">
        <f>SoilVeg!A166</f>
        <v>SACLAZPP</v>
      </c>
      <c r="D166" s="74">
        <f>IF(VLOOKUP(SoilVeg!C166,LU!$A$2:$O$27,15,FALSE)=0,VLOOKUP(A166,Soil!$B$2:$R$14,8,FALSE),0.000000000001)</f>
        <v>5.8915399305555546E-6</v>
      </c>
      <c r="E166" s="74">
        <f>IF(VLOOKUP(SoilVeg!C166,LU!$A$2:$O$27,15,FALSE)=0,VLOOKUP(A166,Soil!$B$2:$R$14,11,FALSE),0.000000000001)</f>
        <v>7.0358340803041406E-5</v>
      </c>
      <c r="F166" s="74">
        <f>VLOOKUP(A166,Soil!$B$2:$P$17,14,FALSE)</f>
        <v>1.2E-2</v>
      </c>
      <c r="G166" s="74">
        <f>VLOOKUP(B166,LU!$B$1:$N$51,6,FALSE)</f>
        <v>0</v>
      </c>
      <c r="H166" s="74">
        <f>VLOOKUP(B166,LU!$B$1:$N$51,7,FALSE)</f>
        <v>0</v>
      </c>
      <c r="I166" s="74">
        <f>VLOOKUP(B166,LU!$B$1:$N$51,8,FALSE)</f>
        <v>7</v>
      </c>
      <c r="J166" s="74">
        <f>VLOOKUP(A166,Soil!$B$2:$P$17,13,FALSE)</f>
        <v>1.7024999999999999</v>
      </c>
      <c r="K166" s="74">
        <f>VLOOKUP(B166,LU!$B$1:$N$51,5,FALSE)</f>
        <v>0.1</v>
      </c>
      <c r="L166" s="74">
        <f>VLOOKUP(A166,Soil!$B$2:$P$17,15,FALSE)</f>
        <v>0.6028</v>
      </c>
      <c r="M166" s="74">
        <f>SoilVeg!G166</f>
        <v>22.2</v>
      </c>
      <c r="N166" s="74">
        <f>SoilVeg!H166</f>
        <v>0.26400000000000001</v>
      </c>
      <c r="O166" s="74">
        <f>VLOOKUP(A166,Soil!$B$2:$S$14,18,FALSE)</f>
        <v>0.15</v>
      </c>
    </row>
    <row r="167" spans="1:15">
      <c r="A167" s="84" t="str">
        <f>SoilVeg!B167</f>
        <v>SACL</v>
      </c>
      <c r="B167" s="84" t="str">
        <f>SoilVeg!D167</f>
        <v>ETK</v>
      </c>
      <c r="C167" s="84" t="str">
        <f>SoilVeg!A167</f>
        <v>SACLETK</v>
      </c>
      <c r="D167" s="74">
        <f>IF(VLOOKUP(SoilVeg!C167,LU!$A$2:$O$27,15,FALSE)=0,VLOOKUP(A167,Soil!$B$2:$R$14,8,FALSE),0.000000000001)</f>
        <v>5.8915399305555546E-6</v>
      </c>
      <c r="E167" s="74">
        <f>IF(VLOOKUP(SoilVeg!C167,LU!$A$2:$O$27,15,FALSE)=0,VLOOKUP(A167,Soil!$B$2:$R$14,11,FALSE),0.000000000001)</f>
        <v>7.0358340803041406E-5</v>
      </c>
      <c r="F167" s="74">
        <f>VLOOKUP(A167,Soil!$B$2:$P$17,14,FALSE)</f>
        <v>1.2E-2</v>
      </c>
      <c r="G167" s="74">
        <f>VLOOKUP(B167,LU!$B$1:$N$51,6,FALSE)</f>
        <v>1.4</v>
      </c>
      <c r="H167" s="74">
        <f>VLOOKUP(B167,LU!$B$1:$N$51,7,FALSE)</f>
        <v>0.65</v>
      </c>
      <c r="I167" s="74">
        <f>VLOOKUP(B167,LU!$B$1:$N$51,8,FALSE)</f>
        <v>8</v>
      </c>
      <c r="J167" s="74">
        <f>VLOOKUP(A167,Soil!$B$2:$P$17,13,FALSE)</f>
        <v>1.7024999999999999</v>
      </c>
      <c r="K167" s="74">
        <f>VLOOKUP(B167,LU!$B$1:$N$51,5,FALSE)</f>
        <v>0.35</v>
      </c>
      <c r="L167" s="74">
        <f>VLOOKUP(A167,Soil!$B$2:$P$17,15,FALSE)</f>
        <v>0.6028</v>
      </c>
      <c r="M167" s="74">
        <f>SoilVeg!G167</f>
        <v>22.2</v>
      </c>
      <c r="N167" s="74">
        <f>SoilVeg!H167</f>
        <v>0.26400000000000001</v>
      </c>
      <c r="O167" s="74">
        <f>VLOOKUP(A167,Soil!$B$2:$S$14,18,FALSE)</f>
        <v>0.15</v>
      </c>
    </row>
    <row r="168" spans="1:15">
      <c r="A168" s="84" t="str">
        <f>SoilVeg!B168</f>
        <v>SACL</v>
      </c>
      <c r="B168" s="84" t="str">
        <f>SoilVeg!D168</f>
        <v>ETK1</v>
      </c>
      <c r="C168" s="84" t="str">
        <f>SoilVeg!A168</f>
        <v>SACLETK1</v>
      </c>
      <c r="D168" s="74">
        <f>IF(VLOOKUP(SoilVeg!C168,LU!$A$2:$O$27,15,FALSE)=0,VLOOKUP(A168,Soil!$B$2:$R$14,8,FALSE),0.000000000001)</f>
        <v>5.8915399305555546E-6</v>
      </c>
      <c r="E168" s="74">
        <f>IF(VLOOKUP(SoilVeg!C168,LU!$A$2:$O$27,15,FALSE)=0,VLOOKUP(A168,Soil!$B$2:$R$14,11,FALSE),0.000000000001)</f>
        <v>7.0358340803041406E-5</v>
      </c>
      <c r="F168" s="74">
        <f>VLOOKUP(A168,Soil!$B$2:$P$17,14,FALSE)</f>
        <v>1.2E-2</v>
      </c>
      <c r="G168" s="74">
        <f>VLOOKUP(B168,LU!$B$1:$N$51,6,FALSE)</f>
        <v>1</v>
      </c>
      <c r="H168" s="74">
        <f>VLOOKUP(B168,LU!$B$1:$N$51,7,FALSE)</f>
        <v>0.4</v>
      </c>
      <c r="I168" s="74">
        <f>VLOOKUP(B168,LU!$B$1:$N$51,8,FALSE)</f>
        <v>5</v>
      </c>
      <c r="J168" s="74">
        <f>VLOOKUP(A168,Soil!$B$2:$P$17,13,FALSE)</f>
        <v>1.7024999999999999</v>
      </c>
      <c r="K168" s="74">
        <f>VLOOKUP(B168,LU!$B$1:$N$51,5,FALSE)</f>
        <v>0.15</v>
      </c>
      <c r="L168" s="74">
        <f>VLOOKUP(A168,Soil!$B$2:$P$17,15,FALSE)</f>
        <v>0.6028</v>
      </c>
      <c r="M168" s="74">
        <f>SoilVeg!G168</f>
        <v>22.2</v>
      </c>
      <c r="N168" s="74">
        <f>SoilVeg!H168</f>
        <v>0.26400000000000001</v>
      </c>
      <c r="O168" s="74">
        <f>VLOOKUP(A168,Soil!$B$2:$S$14,18,FALSE)</f>
        <v>0.15</v>
      </c>
    </row>
    <row r="169" spans="1:15">
      <c r="A169" s="84" t="str">
        <f>SoilVeg!B169</f>
        <v>SACL</v>
      </c>
      <c r="B169" s="84" t="str">
        <f>SoilVeg!D169</f>
        <v>ETK2</v>
      </c>
      <c r="C169" s="84" t="str">
        <f>SoilVeg!A169</f>
        <v>SACLETK2</v>
      </c>
      <c r="D169" s="74">
        <f>IF(VLOOKUP(SoilVeg!C169,LU!$A$2:$O$27,15,FALSE)=0,VLOOKUP(A169,Soil!$B$2:$R$14,8,FALSE),0.000000000001)</f>
        <v>5.8915399305555546E-6</v>
      </c>
      <c r="E169" s="74">
        <f>IF(VLOOKUP(SoilVeg!C169,LU!$A$2:$O$27,15,FALSE)=0,VLOOKUP(A169,Soil!$B$2:$R$14,11,FALSE),0.000000000001)</f>
        <v>7.0358340803041406E-5</v>
      </c>
      <c r="F169" s="74">
        <f>VLOOKUP(A169,Soil!$B$2:$P$17,14,FALSE)</f>
        <v>1.2E-2</v>
      </c>
      <c r="G169" s="74">
        <f>VLOOKUP(B169,LU!$B$1:$N$51,6,FALSE)</f>
        <v>1.1000000000000001</v>
      </c>
      <c r="H169" s="74">
        <f>VLOOKUP(B169,LU!$B$1:$N$51,7,FALSE)</f>
        <v>0.4</v>
      </c>
      <c r="I169" s="74">
        <f>VLOOKUP(B169,LU!$B$1:$N$51,8,FALSE)</f>
        <v>7</v>
      </c>
      <c r="J169" s="74">
        <f>VLOOKUP(A169,Soil!$B$2:$P$17,13,FALSE)</f>
        <v>1.7024999999999999</v>
      </c>
      <c r="K169" s="74">
        <f>VLOOKUP(B169,LU!$B$1:$N$51,5,FALSE)</f>
        <v>0.35</v>
      </c>
      <c r="L169" s="74">
        <f>VLOOKUP(A169,Soil!$B$2:$P$17,15,FALSE)</f>
        <v>0.6028</v>
      </c>
      <c r="M169" s="74">
        <f>SoilVeg!G169</f>
        <v>22.2</v>
      </c>
      <c r="N169" s="74">
        <f>SoilVeg!H169</f>
        <v>0.26400000000000001</v>
      </c>
      <c r="O169" s="74">
        <f>VLOOKUP(A169,Soil!$B$2:$S$14,18,FALSE)</f>
        <v>0.15</v>
      </c>
    </row>
    <row r="170" spans="1:15">
      <c r="A170" s="84" t="str">
        <f>SoilVeg!B170</f>
        <v>SACL</v>
      </c>
      <c r="B170" s="84" t="str">
        <f>SoilVeg!D170</f>
        <v>ETK3</v>
      </c>
      <c r="C170" s="84" t="str">
        <f>SoilVeg!A170</f>
        <v>SACLETK3</v>
      </c>
      <c r="D170" s="74">
        <f>IF(VLOOKUP(SoilVeg!C170,LU!$A$2:$O$27,15,FALSE)=0,VLOOKUP(A170,Soil!$B$2:$R$14,8,FALSE),0.000000000001)</f>
        <v>5.8915399305555546E-6</v>
      </c>
      <c r="E170" s="74">
        <f>IF(VLOOKUP(SoilVeg!C170,LU!$A$2:$O$27,15,FALSE)=0,VLOOKUP(A170,Soil!$B$2:$R$14,11,FALSE),0.000000000001)</f>
        <v>7.0358340803041406E-5</v>
      </c>
      <c r="F170" s="74">
        <f>VLOOKUP(A170,Soil!$B$2:$P$17,14,FALSE)</f>
        <v>1.2E-2</v>
      </c>
      <c r="G170" s="74">
        <f>VLOOKUP(B170,LU!$B$1:$N$51,6,FALSE)</f>
        <v>1.35454545455</v>
      </c>
      <c r="H170" s="74">
        <f>VLOOKUP(B170,LU!$B$1:$N$51,7,FALSE)</f>
        <v>0.62272727272999995</v>
      </c>
      <c r="I170" s="74">
        <f>VLOOKUP(B170,LU!$B$1:$N$51,8,FALSE)</f>
        <v>10</v>
      </c>
      <c r="J170" s="74">
        <f>VLOOKUP(A170,Soil!$B$2:$P$17,13,FALSE)</f>
        <v>1.7024999999999999</v>
      </c>
      <c r="K170" s="74">
        <f>VLOOKUP(B170,LU!$B$1:$N$51,5,FALSE)</f>
        <v>0.4</v>
      </c>
      <c r="L170" s="74">
        <f>VLOOKUP(A170,Soil!$B$2:$P$17,15,FALSE)</f>
        <v>0.6028</v>
      </c>
      <c r="M170" s="74">
        <f>SoilVeg!G170</f>
        <v>22.2</v>
      </c>
      <c r="N170" s="74">
        <f>SoilVeg!H170</f>
        <v>0.26400000000000001</v>
      </c>
      <c r="O170" s="74">
        <f>VLOOKUP(A170,Soil!$B$2:$S$14,18,FALSE)</f>
        <v>0.15</v>
      </c>
    </row>
    <row r="171" spans="1:15">
      <c r="A171" s="84" t="str">
        <f>SoilVeg!B171</f>
        <v>SACL</v>
      </c>
      <c r="B171" s="84" t="str">
        <f>SoilVeg!D171</f>
        <v>VT</v>
      </c>
      <c r="C171" s="84" t="str">
        <f>SoilVeg!A171</f>
        <v>SACLVT</v>
      </c>
      <c r="D171" s="74">
        <f>IF(VLOOKUP(SoilVeg!C171,LU!$A$2:$O$27,15,FALSE)=0,VLOOKUP(A171,Soil!$B$2:$R$14,8,FALSE),0.000000000001)</f>
        <v>9.9999999999999998E-13</v>
      </c>
      <c r="E171" s="74">
        <f>IF(VLOOKUP(SoilVeg!C171,LU!$A$2:$O$27,15,FALSE)=0,VLOOKUP(A171,Soil!$B$2:$R$14,11,FALSE),0.000000000001)</f>
        <v>9.9999999999999998E-13</v>
      </c>
      <c r="F171" s="74">
        <f>VLOOKUP(A171,Soil!$B$2:$P$17,14,FALSE)</f>
        <v>1.2E-2</v>
      </c>
      <c r="G171" s="74">
        <f>VLOOKUP(B171,LU!$B$1:$N$51,6,FALSE)</f>
        <v>0</v>
      </c>
      <c r="H171" s="74">
        <f>VLOOKUP(B171,LU!$B$1:$N$51,7,FALSE)</f>
        <v>0</v>
      </c>
      <c r="I171" s="74">
        <f>VLOOKUP(B171,LU!$B$1:$N$51,8,FALSE)</f>
        <v>0</v>
      </c>
      <c r="J171" s="74">
        <f>VLOOKUP(A171,Soil!$B$2:$P$17,13,FALSE)</f>
        <v>1.7024999999999999</v>
      </c>
      <c r="K171" s="74">
        <f>VLOOKUP(B171,LU!$B$1:$N$51,5,FALSE)</f>
        <v>0.03</v>
      </c>
      <c r="L171" s="74">
        <f>VLOOKUP(A171,Soil!$B$2:$P$17,15,FALSE)</f>
        <v>0.6028</v>
      </c>
      <c r="M171" s="74">
        <f>SoilVeg!G171</f>
        <v>100</v>
      </c>
      <c r="N171" s="74">
        <f>SoilVeg!H171</f>
        <v>1</v>
      </c>
      <c r="O171" s="74">
        <f>VLOOKUP(A171,Soil!$B$2:$S$14,18,FALSE)</f>
        <v>0.15</v>
      </c>
    </row>
    <row r="172" spans="1:15">
      <c r="A172" s="84" t="str">
        <f>SoilVeg!B172</f>
        <v>SACL</v>
      </c>
      <c r="B172" s="84" t="str">
        <f>SoilVeg!D172</f>
        <v>VP</v>
      </c>
      <c r="C172" s="84" t="str">
        <f>SoilVeg!A172</f>
        <v>SACLVP</v>
      </c>
      <c r="D172" s="74">
        <f>IF(VLOOKUP(SoilVeg!C172,LU!$A$2:$O$27,15,FALSE)=0,VLOOKUP(A172,Soil!$B$2:$R$14,8,FALSE),0.000000000001)</f>
        <v>9.9999999999999998E-13</v>
      </c>
      <c r="E172" s="74">
        <f>IF(VLOOKUP(SoilVeg!C172,LU!$A$2:$O$27,15,FALSE)=0,VLOOKUP(A172,Soil!$B$2:$R$14,11,FALSE),0.000000000001)</f>
        <v>9.9999999999999998E-13</v>
      </c>
      <c r="F172" s="74">
        <f>VLOOKUP(A172,Soil!$B$2:$P$17,14,FALSE)</f>
        <v>1.2E-2</v>
      </c>
      <c r="G172" s="74">
        <f>VLOOKUP(B172,LU!$B$1:$N$51,6,FALSE)</f>
        <v>0</v>
      </c>
      <c r="H172" s="74">
        <f>VLOOKUP(B172,LU!$B$1:$N$51,7,FALSE)</f>
        <v>0</v>
      </c>
      <c r="I172" s="74">
        <f>VLOOKUP(B172,LU!$B$1:$N$51,8,FALSE)</f>
        <v>0</v>
      </c>
      <c r="J172" s="74">
        <f>VLOOKUP(A172,Soil!$B$2:$P$17,13,FALSE)</f>
        <v>1.7024999999999999</v>
      </c>
      <c r="K172" s="74">
        <f>VLOOKUP(B172,LU!$B$1:$N$51,5,FALSE)</f>
        <v>0.01</v>
      </c>
      <c r="L172" s="74">
        <f>VLOOKUP(A172,Soil!$B$2:$P$17,15,FALSE)</f>
        <v>0.6028</v>
      </c>
      <c r="M172" s="74">
        <f>SoilVeg!G172</f>
        <v>100</v>
      </c>
      <c r="N172" s="74">
        <f>SoilVeg!H172</f>
        <v>1</v>
      </c>
      <c r="O172" s="74">
        <f>VLOOKUP(A172,Soil!$B$2:$S$14,18,FALSE)</f>
        <v>0.15</v>
      </c>
    </row>
    <row r="173" spans="1:15">
      <c r="A173" s="84" t="str">
        <f>SoilVeg!B173</f>
        <v>SACL</v>
      </c>
      <c r="B173" s="84" t="str">
        <f>SoilVeg!D173</f>
        <v>TPT</v>
      </c>
      <c r="C173" s="84" t="str">
        <f>SoilVeg!A173</f>
        <v>SACLTPT</v>
      </c>
      <c r="D173" s="74">
        <f>IF(VLOOKUP(SoilVeg!C173,LU!$A$2:$O$27,15,FALSE)=0,VLOOKUP(A173,Soil!$B$2:$R$14,8,FALSE),0.000000000001)</f>
        <v>5.8915399305555546E-6</v>
      </c>
      <c r="E173" s="74">
        <f>IF(VLOOKUP(SoilVeg!C173,LU!$A$2:$O$27,15,FALSE)=0,VLOOKUP(A173,Soil!$B$2:$R$14,11,FALSE),0.000000000001)</f>
        <v>7.0358340803041406E-5</v>
      </c>
      <c r="F173" s="74">
        <f>VLOOKUP(A173,Soil!$B$2:$P$17,14,FALSE)</f>
        <v>1.2E-2</v>
      </c>
      <c r="G173" s="74">
        <f>VLOOKUP(B173,LU!$B$1:$N$51,6,FALSE)</f>
        <v>1.1000000000000001</v>
      </c>
      <c r="H173" s="74">
        <f>VLOOKUP(B173,LU!$B$1:$N$51,7,FALSE)</f>
        <v>0.4</v>
      </c>
      <c r="I173" s="74">
        <f>VLOOKUP(B173,LU!$B$1:$N$51,8,FALSE)</f>
        <v>7</v>
      </c>
      <c r="J173" s="74">
        <f>VLOOKUP(A173,Soil!$B$2:$P$17,13,FALSE)</f>
        <v>1.7024999999999999</v>
      </c>
      <c r="K173" s="74">
        <f>VLOOKUP(B173,LU!$B$1:$N$51,5,FALSE)</f>
        <v>0.27500000000000002</v>
      </c>
      <c r="L173" s="74">
        <f>VLOOKUP(A173,Soil!$B$2:$P$17,15,FALSE)</f>
        <v>0.6028</v>
      </c>
      <c r="M173" s="74">
        <f>SoilVeg!G173</f>
        <v>22.2</v>
      </c>
      <c r="N173" s="74">
        <f>SoilVeg!H173</f>
        <v>0.26400000000000001</v>
      </c>
      <c r="O173" s="74">
        <f>VLOOKUP(A173,Soil!$B$2:$S$14,18,FALSE)</f>
        <v>0.15</v>
      </c>
    </row>
    <row r="174" spans="1:15">
      <c r="A174" s="84" t="str">
        <f>SoilVeg!B174</f>
        <v>SACL</v>
      </c>
      <c r="B174" s="84" t="str">
        <f>SoilVeg!D174</f>
        <v>VPT</v>
      </c>
      <c r="C174" s="84" t="str">
        <f>SoilVeg!A174</f>
        <v>SACLVPT</v>
      </c>
      <c r="D174" s="74">
        <f>IF(VLOOKUP(SoilVeg!C174,LU!$A$2:$O$27,15,FALSE)=0,VLOOKUP(A174,Soil!$B$2:$R$14,8,FALSE),0.000000000001)</f>
        <v>9.9999999999999998E-13</v>
      </c>
      <c r="E174" s="74">
        <f>IF(VLOOKUP(SoilVeg!C174,LU!$A$2:$O$27,15,FALSE)=0,VLOOKUP(A174,Soil!$B$2:$R$14,11,FALSE),0.000000000001)</f>
        <v>9.9999999999999998E-13</v>
      </c>
      <c r="F174" s="74">
        <f>VLOOKUP(A174,Soil!$B$2:$P$17,14,FALSE)</f>
        <v>1.2E-2</v>
      </c>
      <c r="G174" s="74">
        <f>VLOOKUP(B174,LU!$B$1:$N$51,6,FALSE)</f>
        <v>0</v>
      </c>
      <c r="H174" s="74">
        <f>VLOOKUP(B174,LU!$B$1:$N$51,7,FALSE)</f>
        <v>0</v>
      </c>
      <c r="I174" s="74">
        <f>VLOOKUP(B174,LU!$B$1:$N$51,8,FALSE)</f>
        <v>150</v>
      </c>
      <c r="J174" s="74">
        <f>VLOOKUP(A174,Soil!$B$2:$P$17,13,FALSE)</f>
        <v>1.7024999999999999</v>
      </c>
      <c r="K174" s="74">
        <f>VLOOKUP(B174,LU!$B$1:$N$51,5,FALSE)</f>
        <v>0.01</v>
      </c>
      <c r="L174" s="74">
        <f>VLOOKUP(A174,Soil!$B$2:$P$17,15,FALSE)</f>
        <v>0.6028</v>
      </c>
      <c r="M174" s="74">
        <f>SoilVeg!G174</f>
        <v>100</v>
      </c>
      <c r="N174" s="74">
        <f>SoilVeg!H174</f>
        <v>1</v>
      </c>
      <c r="O174" s="74">
        <f>VLOOKUP(A174,Soil!$B$2:$S$14,18,FALSE)</f>
        <v>0.15</v>
      </c>
    </row>
    <row r="175" spans="1:15">
      <c r="A175" s="84" t="str">
        <f>SoilVeg!B175</f>
        <v>SACL</v>
      </c>
      <c r="B175" s="84" t="str">
        <f>SoilVeg!D175</f>
        <v>MOK</v>
      </c>
      <c r="C175" s="84" t="str">
        <f>SoilVeg!A175</f>
        <v>SACLMOK</v>
      </c>
      <c r="D175" s="74">
        <f>IF(VLOOKUP(SoilVeg!C175,LU!$A$2:$O$27,15,FALSE)=0,VLOOKUP(A175,Soil!$B$2:$R$14,8,FALSE),0.000000000001)</f>
        <v>5.8915399305555546E-6</v>
      </c>
      <c r="E175" s="74">
        <f>IF(VLOOKUP(SoilVeg!C175,LU!$A$2:$O$27,15,FALSE)=0,VLOOKUP(A175,Soil!$B$2:$R$14,11,FALSE),0.000000000001)</f>
        <v>7.0358340803041406E-5</v>
      </c>
      <c r="F175" s="74">
        <f>VLOOKUP(A175,Soil!$B$2:$P$17,14,FALSE)</f>
        <v>1.2E-2</v>
      </c>
      <c r="G175" s="74">
        <f>VLOOKUP(B175,LU!$B$1:$N$51,6,FALSE)</f>
        <v>1.35454545455</v>
      </c>
      <c r="H175" s="74">
        <f>VLOOKUP(B175,LU!$B$1:$N$51,7,FALSE)</f>
        <v>0.62272727272999995</v>
      </c>
      <c r="I175" s="74">
        <f>VLOOKUP(B175,LU!$B$1:$N$51,8,FALSE)</f>
        <v>10</v>
      </c>
      <c r="J175" s="74">
        <f>VLOOKUP(A175,Soil!$B$2:$P$17,13,FALSE)</f>
        <v>1.7024999999999999</v>
      </c>
      <c r="K175" s="74">
        <f>VLOOKUP(B175,LU!$B$1:$N$51,5,FALSE)</f>
        <v>0.4</v>
      </c>
      <c r="L175" s="74">
        <f>VLOOKUP(A175,Soil!$B$2:$P$17,15,FALSE)</f>
        <v>0.6028</v>
      </c>
      <c r="M175" s="74">
        <f>SoilVeg!G175</f>
        <v>22.2</v>
      </c>
      <c r="N175" s="74">
        <f>SoilVeg!H175</f>
        <v>0.26400000000000001</v>
      </c>
      <c r="O175" s="74">
        <f>VLOOKUP(A175,Soil!$B$2:$S$14,18,FALSE)</f>
        <v>0.15</v>
      </c>
    </row>
    <row r="176" spans="1:15">
      <c r="A176" s="84" t="str">
        <f>SoilVeg!B176</f>
        <v>SACL</v>
      </c>
      <c r="B176" s="84" t="str">
        <f>SoilVeg!D176</f>
        <v>RET</v>
      </c>
      <c r="C176" s="84" t="str">
        <f>SoilVeg!A176</f>
        <v>SACLRET</v>
      </c>
      <c r="D176" s="74">
        <f>IF(VLOOKUP(SoilVeg!C176,LU!$A$2:$O$27,15,FALSE)=0,VLOOKUP(A176,Soil!$B$2:$R$14,8,FALSE),0.000000000001)</f>
        <v>5.8915399305555546E-6</v>
      </c>
      <c r="E176" s="74">
        <f>IF(VLOOKUP(SoilVeg!C176,LU!$A$2:$O$27,15,FALSE)=0,VLOOKUP(A176,Soil!$B$2:$R$14,11,FALSE),0.000000000001)</f>
        <v>7.0358340803041406E-5</v>
      </c>
      <c r="F176" s="74">
        <f>VLOOKUP(A176,Soil!$B$2:$P$17,14,FALSE)</f>
        <v>1.2E-2</v>
      </c>
      <c r="G176" s="74">
        <f>VLOOKUP(B176,LU!$B$1:$N$51,6,FALSE)</f>
        <v>1.1000000000000001</v>
      </c>
      <c r="H176" s="74">
        <f>VLOOKUP(B176,LU!$B$1:$N$51,7,FALSE)</f>
        <v>0.4</v>
      </c>
      <c r="I176" s="74">
        <f>VLOOKUP(B176,LU!$B$1:$N$51,8,FALSE)</f>
        <v>150</v>
      </c>
      <c r="J176" s="74">
        <f>VLOOKUP(A176,Soil!$B$2:$P$17,13,FALSE)</f>
        <v>1.7024999999999999</v>
      </c>
      <c r="K176" s="74">
        <f>VLOOKUP(B176,LU!$B$1:$N$51,5,FALSE)</f>
        <v>0.27500000000000002</v>
      </c>
      <c r="L176" s="74">
        <f>VLOOKUP(A176,Soil!$B$2:$P$17,15,FALSE)</f>
        <v>0.6028</v>
      </c>
      <c r="M176" s="74">
        <f>SoilVeg!G176</f>
        <v>22.2</v>
      </c>
      <c r="N176" s="74">
        <f>SoilVeg!H176</f>
        <v>0.26400000000000001</v>
      </c>
      <c r="O176" s="74">
        <f>VLOOKUP(A176,Soil!$B$2:$S$14,18,FALSE)</f>
        <v>0.15</v>
      </c>
    </row>
    <row r="177" spans="1:15">
      <c r="A177" s="84" t="str">
        <f>SoilVeg!B177</f>
        <v>SAL</v>
      </c>
      <c r="B177" s="84" t="str">
        <f>SoilVeg!D177</f>
        <v>OP</v>
      </c>
      <c r="C177" s="84" t="str">
        <f>SoilVeg!A177</f>
        <v>SALOP</v>
      </c>
      <c r="D177" s="74">
        <f>IF(VLOOKUP(SoilVeg!C177,LU!$A$2:$O$27,15,FALSE)=0,VLOOKUP(A177,Soil!$B$2:$R$14,8,FALSE),0.000000000001)</f>
        <v>6.0882038194444433E-6</v>
      </c>
      <c r="E177" s="74">
        <f>IF(VLOOKUP(SoilVeg!C177,LU!$A$2:$O$27,15,FALSE)=0,VLOOKUP(A177,Soil!$B$2:$R$14,11,FALSE),0.000000000001)</f>
        <v>1.8731573005238309E-4</v>
      </c>
      <c r="F177" s="74">
        <f>VLOOKUP(A177,Soil!$B$2:$P$17,14,FALSE)</f>
        <v>1.4E-2</v>
      </c>
      <c r="G177" s="74">
        <f>VLOOKUP(B177,LU!$B$1:$N$51,6,FALSE)</f>
        <v>0.16</v>
      </c>
      <c r="H177" s="74">
        <f>VLOOKUP(B177,LU!$B$1:$N$51,7,FALSE)</f>
        <v>0.13</v>
      </c>
      <c r="I177" s="74">
        <f>VLOOKUP(B177,LU!$B$1:$N$51,8,FALSE)</f>
        <v>5</v>
      </c>
      <c r="J177" s="74">
        <f>VLOOKUP(A177,Soil!$B$2:$P$17,13,FALSE)</f>
        <v>1.7925</v>
      </c>
      <c r="K177" s="74">
        <f>VLOOKUP(B177,LU!$B$1:$N$51,5,FALSE)</f>
        <v>7.4999999999999997E-2</v>
      </c>
      <c r="L177" s="74">
        <f>VLOOKUP(A177,Soil!$B$2:$P$17,15,FALSE)</f>
        <v>0.4622</v>
      </c>
      <c r="M177" s="74">
        <f>SoilVeg!G177</f>
        <v>9.1</v>
      </c>
      <c r="N177" s="74">
        <f>SoilVeg!H177</f>
        <v>0.245</v>
      </c>
      <c r="O177" s="74">
        <f>VLOOKUP(A177,Soil!$B$2:$S$14,18,FALSE)</f>
        <v>0.3</v>
      </c>
    </row>
    <row r="178" spans="1:15">
      <c r="A178" s="84" t="str">
        <f>SoilVeg!B178</f>
        <v>SAL</v>
      </c>
      <c r="B178" s="84" t="str">
        <f>SoilVeg!D178</f>
        <v>OPTP</v>
      </c>
      <c r="C178" s="84" t="str">
        <f>SoilVeg!A178</f>
        <v>SALOPTP</v>
      </c>
      <c r="D178" s="74">
        <f>IF(VLOOKUP(SoilVeg!C178,LU!$A$2:$O$27,15,FALSE)=0,VLOOKUP(A178,Soil!$B$2:$R$14,8,FALSE),0.000000000001)</f>
        <v>6.0882038194444433E-6</v>
      </c>
      <c r="E178" s="74">
        <f>IF(VLOOKUP(SoilVeg!C178,LU!$A$2:$O$27,15,FALSE)=0,VLOOKUP(A178,Soil!$B$2:$R$14,11,FALSE),0.000000000001)</f>
        <v>1.8731573005238309E-4</v>
      </c>
      <c r="F178" s="74">
        <f>VLOOKUP(A178,Soil!$B$2:$P$17,14,FALSE)</f>
        <v>1.4E-2</v>
      </c>
      <c r="G178" s="74">
        <f>VLOOKUP(B178,LU!$B$1:$N$51,6,FALSE)</f>
        <v>1.1000000000000001</v>
      </c>
      <c r="H178" s="74">
        <f>VLOOKUP(B178,LU!$B$1:$N$51,7,FALSE)</f>
        <v>0.4</v>
      </c>
      <c r="I178" s="74">
        <f>VLOOKUP(B178,LU!$B$1:$N$51,8,FALSE)</f>
        <v>7</v>
      </c>
      <c r="J178" s="74">
        <f>VLOOKUP(A178,Soil!$B$2:$P$17,13,FALSE)</f>
        <v>1.7925</v>
      </c>
      <c r="K178" s="74">
        <f>VLOOKUP(B178,LU!$B$1:$N$51,5,FALSE)</f>
        <v>0.27500000000000002</v>
      </c>
      <c r="L178" s="74">
        <f>VLOOKUP(A178,Soil!$B$2:$P$17,15,FALSE)</f>
        <v>0.4622</v>
      </c>
      <c r="M178" s="74">
        <f>SoilVeg!G178</f>
        <v>18.2</v>
      </c>
      <c r="N178" s="74">
        <f>SoilVeg!H178</f>
        <v>0.245</v>
      </c>
      <c r="O178" s="74">
        <f>VLOOKUP(A178,Soil!$B$2:$S$14,18,FALSE)</f>
        <v>0.3</v>
      </c>
    </row>
    <row r="179" spans="1:15">
      <c r="A179" s="84" t="str">
        <f>SoilVeg!B179</f>
        <v>SAL</v>
      </c>
      <c r="B179" s="84" t="str">
        <f>SoilVeg!D179</f>
        <v>OPSR</v>
      </c>
      <c r="C179" s="84" t="str">
        <f>SoilVeg!A179</f>
        <v>SALOPSR</v>
      </c>
      <c r="D179" s="74">
        <f>IF(VLOOKUP(SoilVeg!C179,LU!$A$2:$O$27,15,FALSE)=0,VLOOKUP(A179,Soil!$B$2:$R$14,8,FALSE),0.000000000001)</f>
        <v>6.0882038194444433E-6</v>
      </c>
      <c r="E179" s="74">
        <f>IF(VLOOKUP(SoilVeg!C179,LU!$A$2:$O$27,15,FALSE)=0,VLOOKUP(A179,Soil!$B$2:$R$14,11,FALSE),0.000000000001)</f>
        <v>1.8731573005238309E-4</v>
      </c>
      <c r="F179" s="74">
        <f>VLOOKUP(A179,Soil!$B$2:$P$17,14,FALSE)</f>
        <v>1.4E-2</v>
      </c>
      <c r="G179" s="74">
        <f>VLOOKUP(B179,LU!$B$1:$N$51,6,FALSE)</f>
        <v>0.26</v>
      </c>
      <c r="H179" s="74">
        <f>VLOOKUP(B179,LU!$B$1:$N$51,7,FALSE)</f>
        <v>0.25</v>
      </c>
      <c r="I179" s="74">
        <f>VLOOKUP(B179,LU!$B$1:$N$51,8,FALSE)</f>
        <v>4</v>
      </c>
      <c r="J179" s="74">
        <f>VLOOKUP(A179,Soil!$B$2:$P$17,13,FALSE)</f>
        <v>1.7925</v>
      </c>
      <c r="K179" s="74">
        <f>VLOOKUP(B179,LU!$B$1:$N$51,5,FALSE)</f>
        <v>0.06</v>
      </c>
      <c r="L179" s="74">
        <f>VLOOKUP(A179,Soil!$B$2:$P$17,15,FALSE)</f>
        <v>0.4622</v>
      </c>
      <c r="M179" s="74">
        <f>SoilVeg!G179</f>
        <v>7.2799999999999994</v>
      </c>
      <c r="N179" s="74">
        <f>SoilVeg!H179</f>
        <v>0.245</v>
      </c>
      <c r="O179" s="74">
        <f>VLOOKUP(A179,Soil!$B$2:$S$14,18,FALSE)</f>
        <v>0.3</v>
      </c>
    </row>
    <row r="180" spans="1:15">
      <c r="A180" s="84" t="str">
        <f>SoilVeg!B180</f>
        <v>SAL</v>
      </c>
      <c r="B180" s="84" t="str">
        <f>SoilVeg!D180</f>
        <v>OPUR</v>
      </c>
      <c r="C180" s="84" t="str">
        <f>SoilVeg!A180</f>
        <v>SALOPUR</v>
      </c>
      <c r="D180" s="74">
        <f>IF(VLOOKUP(SoilVeg!C180,LU!$A$2:$O$27,15,FALSE)=0,VLOOKUP(A180,Soil!$B$2:$R$14,8,FALSE),0.000000000001)</f>
        <v>6.0882038194444433E-6</v>
      </c>
      <c r="E180" s="74">
        <f>IF(VLOOKUP(SoilVeg!C180,LU!$A$2:$O$27,15,FALSE)=0,VLOOKUP(A180,Soil!$B$2:$R$14,11,FALSE),0.000000000001)</f>
        <v>1.8731573005238309E-4</v>
      </c>
      <c r="F180" s="74">
        <f>VLOOKUP(A180,Soil!$B$2:$P$17,14,FALSE)</f>
        <v>1.4E-2</v>
      </c>
      <c r="G180" s="74">
        <f>VLOOKUP(B180,LU!$B$1:$N$51,6,FALSE)</f>
        <v>0.4</v>
      </c>
      <c r="H180" s="74">
        <f>VLOOKUP(B180,LU!$B$1:$N$51,7,FALSE)</f>
        <v>0.3</v>
      </c>
      <c r="I180" s="74">
        <f>VLOOKUP(B180,LU!$B$1:$N$51,8,FALSE)</f>
        <v>6</v>
      </c>
      <c r="J180" s="74">
        <f>VLOOKUP(A180,Soil!$B$2:$P$17,13,FALSE)</f>
        <v>1.7925</v>
      </c>
      <c r="K180" s="74">
        <f>VLOOKUP(B180,LU!$B$1:$N$51,5,FALSE)</f>
        <v>0.1</v>
      </c>
      <c r="L180" s="74">
        <f>VLOOKUP(A180,Soil!$B$2:$P$17,15,FALSE)</f>
        <v>0.4622</v>
      </c>
      <c r="M180" s="74">
        <f>SoilVeg!G180</f>
        <v>9.1</v>
      </c>
      <c r="N180" s="74">
        <f>SoilVeg!H180</f>
        <v>0.245</v>
      </c>
      <c r="O180" s="74">
        <f>VLOOKUP(A180,Soil!$B$2:$S$14,18,FALSE)</f>
        <v>0.3</v>
      </c>
    </row>
    <row r="181" spans="1:15">
      <c r="A181" s="84" t="str">
        <f>SoilVeg!B181</f>
        <v>SAL</v>
      </c>
      <c r="B181" s="84" t="str">
        <f>SoilVeg!D181</f>
        <v>OPU</v>
      </c>
      <c r="C181" s="84" t="str">
        <f>SoilVeg!A181</f>
        <v>SALOPU</v>
      </c>
      <c r="D181" s="74">
        <f>IF(VLOOKUP(SoilVeg!C181,LU!$A$2:$O$27,15,FALSE)=0,VLOOKUP(A181,Soil!$B$2:$R$14,8,FALSE),0.000000000001)</f>
        <v>6.0882038194444433E-6</v>
      </c>
      <c r="E181" s="74">
        <f>IF(VLOOKUP(SoilVeg!C181,LU!$A$2:$O$27,15,FALSE)=0,VLOOKUP(A181,Soil!$B$2:$R$14,11,FALSE),0.000000000001)</f>
        <v>1.8731573005238309E-4</v>
      </c>
      <c r="F181" s="74">
        <f>VLOOKUP(A181,Soil!$B$2:$P$17,14,FALSE)</f>
        <v>1.4E-2</v>
      </c>
      <c r="G181" s="74">
        <f>VLOOKUP(B181,LU!$B$1:$N$51,6,FALSE)</f>
        <v>0</v>
      </c>
      <c r="H181" s="74">
        <f>VLOOKUP(B181,LU!$B$1:$N$51,7,FALSE)</f>
        <v>0</v>
      </c>
      <c r="I181" s="74">
        <f>VLOOKUP(B181,LU!$B$1:$N$51,8,FALSE)</f>
        <v>3.5</v>
      </c>
      <c r="J181" s="74">
        <f>VLOOKUP(A181,Soil!$B$2:$P$17,13,FALSE)</f>
        <v>1.7925</v>
      </c>
      <c r="K181" s="74">
        <f>VLOOKUP(B181,LU!$B$1:$N$51,5,FALSE)</f>
        <v>0.03</v>
      </c>
      <c r="L181" s="74">
        <f>VLOOKUP(A181,Soil!$B$2:$P$17,15,FALSE)</f>
        <v>0.4622</v>
      </c>
      <c r="M181" s="74">
        <f>SoilVeg!G181</f>
        <v>6.0666666666666664</v>
      </c>
      <c r="N181" s="74">
        <f>SoilVeg!H181</f>
        <v>0.245</v>
      </c>
      <c r="O181" s="74">
        <f>VLOOKUP(A181,Soil!$B$2:$S$14,18,FALSE)</f>
        <v>0.3</v>
      </c>
    </row>
    <row r="182" spans="1:15">
      <c r="A182" s="84" t="str">
        <f>SoilVeg!B182</f>
        <v>SAL</v>
      </c>
      <c r="B182" s="84" t="str">
        <f>SoilVeg!D182</f>
        <v>TP</v>
      </c>
      <c r="C182" s="84" t="str">
        <f>SoilVeg!A182</f>
        <v>SALTP</v>
      </c>
      <c r="D182" s="74">
        <f>IF(VLOOKUP(SoilVeg!C182,LU!$A$2:$O$27,15,FALSE)=0,VLOOKUP(A182,Soil!$B$2:$R$14,8,FALSE),0.000000000001)</f>
        <v>6.0882038194444433E-6</v>
      </c>
      <c r="E182" s="74">
        <f>IF(VLOOKUP(SoilVeg!C182,LU!$A$2:$O$27,15,FALSE)=0,VLOOKUP(A182,Soil!$B$2:$R$14,11,FALSE),0.000000000001)</f>
        <v>1.8731573005238309E-4</v>
      </c>
      <c r="F182" s="74">
        <f>VLOOKUP(A182,Soil!$B$2:$P$17,14,FALSE)</f>
        <v>1.4E-2</v>
      </c>
      <c r="G182" s="74">
        <f>VLOOKUP(B182,LU!$B$1:$N$51,6,FALSE)</f>
        <v>1.1000000000000001</v>
      </c>
      <c r="H182" s="74">
        <f>VLOOKUP(B182,LU!$B$1:$N$51,7,FALSE)</f>
        <v>0.4</v>
      </c>
      <c r="I182" s="74">
        <f>VLOOKUP(B182,LU!$B$1:$N$51,8,FALSE)</f>
        <v>7</v>
      </c>
      <c r="J182" s="74">
        <f>VLOOKUP(A182,Soil!$B$2:$P$17,13,FALSE)</f>
        <v>1.7925</v>
      </c>
      <c r="K182" s="74">
        <f>VLOOKUP(B182,LU!$B$1:$N$51,5,FALSE)</f>
        <v>0.27500000000000002</v>
      </c>
      <c r="L182" s="74">
        <f>VLOOKUP(A182,Soil!$B$2:$P$17,15,FALSE)</f>
        <v>0.4622</v>
      </c>
      <c r="M182" s="74">
        <f>SoilVeg!G182</f>
        <v>18.2</v>
      </c>
      <c r="N182" s="74">
        <f>SoilVeg!H182</f>
        <v>0.245</v>
      </c>
      <c r="O182" s="74">
        <f>VLOOKUP(A182,Soil!$B$2:$S$14,18,FALSE)</f>
        <v>0.3</v>
      </c>
    </row>
    <row r="183" spans="1:15">
      <c r="A183" s="84" t="str">
        <f>SoilVeg!B183</f>
        <v>SAL</v>
      </c>
      <c r="B183" s="84" t="str">
        <f>SoilVeg!D183</f>
        <v>LP</v>
      </c>
      <c r="C183" s="84" t="str">
        <f>SoilVeg!A183</f>
        <v>SALLP</v>
      </c>
      <c r="D183" s="74">
        <f>IF(VLOOKUP(SoilVeg!C183,LU!$A$2:$O$27,15,FALSE)=0,VLOOKUP(A183,Soil!$B$2:$R$14,8,FALSE),0.000000000001)</f>
        <v>6.0882038194444433E-6</v>
      </c>
      <c r="E183" s="74">
        <f>IF(VLOOKUP(SoilVeg!C183,LU!$A$2:$O$27,15,FALSE)=0,VLOOKUP(A183,Soil!$B$2:$R$14,11,FALSE),0.000000000001)</f>
        <v>1.8731573005238309E-4</v>
      </c>
      <c r="F183" s="74">
        <f>VLOOKUP(A183,Soil!$B$2:$P$17,14,FALSE)</f>
        <v>1.4E-2</v>
      </c>
      <c r="G183" s="74">
        <f>VLOOKUP(B183,LU!$B$1:$N$51,6,FALSE)</f>
        <v>3</v>
      </c>
      <c r="H183" s="74">
        <f>VLOOKUP(B183,LU!$B$1:$N$51,7,FALSE)</f>
        <v>0.62272727272999995</v>
      </c>
      <c r="I183" s="74">
        <f>VLOOKUP(B183,LU!$B$1:$N$51,8,FALSE)</f>
        <v>9.4545454545500007</v>
      </c>
      <c r="J183" s="74">
        <f>VLOOKUP(A183,Soil!$B$2:$P$17,13,FALSE)</f>
        <v>1.7925</v>
      </c>
      <c r="K183" s="74">
        <f>VLOOKUP(B183,LU!$B$1:$N$51,5,FALSE)</f>
        <v>0.4</v>
      </c>
      <c r="L183" s="74">
        <f>VLOOKUP(A183,Soil!$B$2:$P$17,15,FALSE)</f>
        <v>0.4622</v>
      </c>
      <c r="M183" s="74">
        <f>SoilVeg!G183</f>
        <v>18.2</v>
      </c>
      <c r="N183" s="74">
        <f>SoilVeg!H183</f>
        <v>0.245</v>
      </c>
      <c r="O183" s="74">
        <f>VLOOKUP(A183,Soil!$B$2:$S$14,18,FALSE)</f>
        <v>0.3</v>
      </c>
    </row>
    <row r="184" spans="1:15">
      <c r="A184" s="84" t="str">
        <f>SoilVeg!B184</f>
        <v>SAL</v>
      </c>
      <c r="B184" s="84" t="str">
        <f>SoilVeg!D184</f>
        <v>LPL</v>
      </c>
      <c r="C184" s="84" t="str">
        <f>SoilVeg!A184</f>
        <v>SALLPL</v>
      </c>
      <c r="D184" s="74">
        <f>IF(VLOOKUP(SoilVeg!C184,LU!$A$2:$O$27,15,FALSE)=0,VLOOKUP(A184,Soil!$B$2:$R$14,8,FALSE),0.000000000001)</f>
        <v>6.0882038194444433E-6</v>
      </c>
      <c r="E184" s="74">
        <f>IF(VLOOKUP(SoilVeg!C184,LU!$A$2:$O$27,15,FALSE)=0,VLOOKUP(A184,Soil!$B$2:$R$14,11,FALSE),0.000000000001)</f>
        <v>1.8731573005238309E-4</v>
      </c>
      <c r="F184" s="74">
        <f>VLOOKUP(A184,Soil!$B$2:$P$17,14,FALSE)</f>
        <v>1.4E-2</v>
      </c>
      <c r="G184" s="74">
        <f>VLOOKUP(B184,LU!$B$1:$N$51,6,FALSE)</f>
        <v>4</v>
      </c>
      <c r="H184" s="74">
        <f>VLOOKUP(B184,LU!$B$1:$N$51,7,FALSE)</f>
        <v>0.62272727272999995</v>
      </c>
      <c r="I184" s="74">
        <f>VLOOKUP(B184,LU!$B$1:$N$51,8,FALSE)</f>
        <v>10.5</v>
      </c>
      <c r="J184" s="74">
        <f>VLOOKUP(A184,Soil!$B$2:$P$17,13,FALSE)</f>
        <v>1.7925</v>
      </c>
      <c r="K184" s="74">
        <f>VLOOKUP(B184,LU!$B$1:$N$51,5,FALSE)</f>
        <v>0.6</v>
      </c>
      <c r="L184" s="74">
        <f>VLOOKUP(A184,Soil!$B$2:$P$17,15,FALSE)</f>
        <v>0.4622</v>
      </c>
      <c r="M184" s="74">
        <f>SoilVeg!G184</f>
        <v>18.2</v>
      </c>
      <c r="N184" s="74">
        <f>SoilVeg!H184</f>
        <v>0.245</v>
      </c>
      <c r="O184" s="74">
        <f>VLOOKUP(A184,Soil!$B$2:$S$14,18,FALSE)</f>
        <v>0.3</v>
      </c>
    </row>
    <row r="185" spans="1:15">
      <c r="A185" s="84" t="str">
        <f>SoilVeg!B185</f>
        <v>SAL</v>
      </c>
      <c r="B185" s="84" t="str">
        <f>SoilVeg!D185</f>
        <v>LPJ</v>
      </c>
      <c r="C185" s="84" t="str">
        <f>SoilVeg!A185</f>
        <v>SALLPJ</v>
      </c>
      <c r="D185" s="74">
        <f>IF(VLOOKUP(SoilVeg!C185,LU!$A$2:$O$27,15,FALSE)=0,VLOOKUP(A185,Soil!$B$2:$R$14,8,FALSE),0.000000000001)</f>
        <v>6.0882038194444433E-6</v>
      </c>
      <c r="E185" s="74">
        <f>IF(VLOOKUP(SoilVeg!C185,LU!$A$2:$O$27,15,FALSE)=0,VLOOKUP(A185,Soil!$B$2:$R$14,11,FALSE),0.000000000001)</f>
        <v>1.8731573005238309E-4</v>
      </c>
      <c r="F185" s="74">
        <f>VLOOKUP(A185,Soil!$B$2:$P$17,14,FALSE)</f>
        <v>1.4E-2</v>
      </c>
      <c r="G185" s="74">
        <f>VLOOKUP(B185,LU!$B$1:$N$51,6,FALSE)</f>
        <v>3</v>
      </c>
      <c r="H185" s="74">
        <f>VLOOKUP(B185,LU!$B$1:$N$51,7,FALSE)</f>
        <v>0.62272727272999995</v>
      </c>
      <c r="I185" s="74">
        <f>VLOOKUP(B185,LU!$B$1:$N$51,8,FALSE)</f>
        <v>6.5</v>
      </c>
      <c r="J185" s="74">
        <f>VLOOKUP(A185,Soil!$B$2:$P$17,13,FALSE)</f>
        <v>1.7925</v>
      </c>
      <c r="K185" s="74">
        <f>VLOOKUP(B185,LU!$B$1:$N$51,5,FALSE)</f>
        <v>0.35</v>
      </c>
      <c r="L185" s="74">
        <f>VLOOKUP(A185,Soil!$B$2:$P$17,15,FALSE)</f>
        <v>0.4622</v>
      </c>
      <c r="M185" s="74">
        <f>SoilVeg!G185</f>
        <v>18.2</v>
      </c>
      <c r="N185" s="74">
        <f>SoilVeg!H185</f>
        <v>0.245</v>
      </c>
      <c r="O185" s="74">
        <f>VLOOKUP(A185,Soil!$B$2:$S$14,18,FALSE)</f>
        <v>0.3</v>
      </c>
    </row>
    <row r="186" spans="1:15">
      <c r="A186" s="84" t="str">
        <f>SoilVeg!B186</f>
        <v>SAL</v>
      </c>
      <c r="B186" s="84" t="str">
        <f>SoilVeg!D186</f>
        <v>LPS</v>
      </c>
      <c r="C186" s="84" t="str">
        <f>SoilVeg!A186</f>
        <v>SALLPS</v>
      </c>
      <c r="D186" s="74">
        <f>IF(VLOOKUP(SoilVeg!C186,LU!$A$2:$O$27,15,FALSE)=0,VLOOKUP(A186,Soil!$B$2:$R$14,8,FALSE),0.000000000001)</f>
        <v>6.0882038194444433E-6</v>
      </c>
      <c r="E186" s="74">
        <f>IF(VLOOKUP(SoilVeg!C186,LU!$A$2:$O$27,15,FALSE)=0,VLOOKUP(A186,Soil!$B$2:$R$14,11,FALSE),0.000000000001)</f>
        <v>1.8731573005238309E-4</v>
      </c>
      <c r="F186" s="74">
        <f>VLOOKUP(A186,Soil!$B$2:$P$17,14,FALSE)</f>
        <v>1.4E-2</v>
      </c>
      <c r="G186" s="74">
        <f>VLOOKUP(B186,LU!$B$1:$N$51,6,FALSE)</f>
        <v>4.5</v>
      </c>
      <c r="H186" s="74">
        <f>VLOOKUP(B186,LU!$B$1:$N$51,7,FALSE)</f>
        <v>0.8</v>
      </c>
      <c r="I186" s="74">
        <f>VLOOKUP(B186,LU!$B$1:$N$51,8,FALSE)</f>
        <v>15</v>
      </c>
      <c r="J186" s="74">
        <f>VLOOKUP(A186,Soil!$B$2:$P$17,13,FALSE)</f>
        <v>1.7925</v>
      </c>
      <c r="K186" s="74">
        <f>VLOOKUP(B186,LU!$B$1:$N$51,5,FALSE)</f>
        <v>0.8</v>
      </c>
      <c r="L186" s="74">
        <f>VLOOKUP(A186,Soil!$B$2:$P$17,15,FALSE)</f>
        <v>0.4622</v>
      </c>
      <c r="M186" s="74">
        <f>SoilVeg!G186</f>
        <v>18.2</v>
      </c>
      <c r="N186" s="74">
        <f>SoilVeg!H186</f>
        <v>0.245</v>
      </c>
      <c r="O186" s="74">
        <f>VLOOKUP(A186,Soil!$B$2:$S$14,18,FALSE)</f>
        <v>0.3</v>
      </c>
    </row>
    <row r="187" spans="1:15">
      <c r="A187" s="84" t="str">
        <f>SoilVeg!B187</f>
        <v>SAL</v>
      </c>
      <c r="B187" s="84" t="str">
        <f>SoilVeg!D187</f>
        <v>LPK</v>
      </c>
      <c r="C187" s="84" t="str">
        <f>SoilVeg!A187</f>
        <v>SALLPK</v>
      </c>
      <c r="D187" s="74">
        <f>IF(VLOOKUP(SoilVeg!C187,LU!$A$2:$O$27,15,FALSE)=0,VLOOKUP(A187,Soil!$B$2:$R$14,8,FALSE),0.000000000001)</f>
        <v>6.0882038194444433E-6</v>
      </c>
      <c r="E187" s="74">
        <f>IF(VLOOKUP(SoilVeg!C187,LU!$A$2:$O$27,15,FALSE)=0,VLOOKUP(A187,Soil!$B$2:$R$14,11,FALSE),0.000000000001)</f>
        <v>1.8731573005238309E-4</v>
      </c>
      <c r="F187" s="74">
        <f>VLOOKUP(A187,Soil!$B$2:$P$17,14,FALSE)</f>
        <v>1.4E-2</v>
      </c>
      <c r="G187" s="74">
        <f>VLOOKUP(B187,LU!$B$1:$N$51,6,FALSE)</f>
        <v>3</v>
      </c>
      <c r="H187" s="74">
        <f>VLOOKUP(B187,LU!$B$1:$N$51,7,FALSE)</f>
        <v>0.6</v>
      </c>
      <c r="I187" s="74">
        <f>VLOOKUP(B187,LU!$B$1:$N$51,8,FALSE)</f>
        <v>15</v>
      </c>
      <c r="J187" s="74">
        <f>VLOOKUP(A187,Soil!$B$2:$P$17,13,FALSE)</f>
        <v>1.7925</v>
      </c>
      <c r="K187" s="74">
        <f>VLOOKUP(B187,LU!$B$1:$N$51,5,FALSE)</f>
        <v>0.8</v>
      </c>
      <c r="L187" s="74">
        <f>VLOOKUP(A187,Soil!$B$2:$P$17,15,FALSE)</f>
        <v>0.4622</v>
      </c>
      <c r="M187" s="74">
        <f>SoilVeg!G187</f>
        <v>18.2</v>
      </c>
      <c r="N187" s="74">
        <f>SoilVeg!H187</f>
        <v>0.245</v>
      </c>
      <c r="O187" s="74">
        <f>VLOOKUP(A187,Soil!$B$2:$S$14,18,FALSE)</f>
        <v>0.3</v>
      </c>
    </row>
    <row r="188" spans="1:15">
      <c r="A188" s="84" t="str">
        <f>SoilVeg!B188</f>
        <v>SAL</v>
      </c>
      <c r="B188" s="84" t="str">
        <f>SoilVeg!D188</f>
        <v>AZP</v>
      </c>
      <c r="C188" s="84" t="str">
        <f>SoilVeg!A188</f>
        <v>SALAZP</v>
      </c>
      <c r="D188" s="74">
        <f>IF(VLOOKUP(SoilVeg!C188,LU!$A$2:$O$27,15,FALSE)=0,VLOOKUP(A188,Soil!$B$2:$R$14,8,FALSE),0.000000000001)</f>
        <v>9.9999999999999998E-13</v>
      </c>
      <c r="E188" s="74">
        <f>IF(VLOOKUP(SoilVeg!C188,LU!$A$2:$O$27,15,FALSE)=0,VLOOKUP(A188,Soil!$B$2:$R$14,11,FALSE),0.000000000001)</f>
        <v>9.9999999999999998E-13</v>
      </c>
      <c r="F188" s="74">
        <f>VLOOKUP(A188,Soil!$B$2:$P$17,14,FALSE)</f>
        <v>1.4E-2</v>
      </c>
      <c r="G188" s="74">
        <f>VLOOKUP(B188,LU!$B$1:$N$51,6,FALSE)</f>
        <v>0</v>
      </c>
      <c r="H188" s="74">
        <f>VLOOKUP(B188,LU!$B$1:$N$51,7,FALSE)</f>
        <v>0</v>
      </c>
      <c r="I188" s="74">
        <f>VLOOKUP(B188,LU!$B$1:$N$51,8,FALSE)</f>
        <v>2.5</v>
      </c>
      <c r="J188" s="74">
        <f>VLOOKUP(A188,Soil!$B$2:$P$17,13,FALSE)</f>
        <v>1.7925</v>
      </c>
      <c r="K188" s="74">
        <f>VLOOKUP(B188,LU!$B$1:$N$51,5,FALSE)</f>
        <v>0.05</v>
      </c>
      <c r="L188" s="74">
        <f>VLOOKUP(A188,Soil!$B$2:$P$17,15,FALSE)</f>
        <v>0.4622</v>
      </c>
      <c r="M188" s="74">
        <f>SoilVeg!G188</f>
        <v>100</v>
      </c>
      <c r="N188" s="74">
        <f>SoilVeg!H188</f>
        <v>1</v>
      </c>
      <c r="O188" s="74">
        <f>VLOOKUP(A188,Soil!$B$2:$S$14,18,FALSE)</f>
        <v>0.3</v>
      </c>
    </row>
    <row r="189" spans="1:15">
      <c r="A189" s="84" t="str">
        <f>SoilVeg!B189</f>
        <v>SAL</v>
      </c>
      <c r="B189" s="84" t="str">
        <f>SoilVeg!D189</f>
        <v>AZPN</v>
      </c>
      <c r="C189" s="84" t="str">
        <f>SoilVeg!A189</f>
        <v>SALAZPN</v>
      </c>
      <c r="D189" s="74">
        <f>IF(VLOOKUP(SoilVeg!C189,LU!$A$2:$O$27,15,FALSE)=0,VLOOKUP(A189,Soil!$B$2:$R$14,8,FALSE),0.000000000001)</f>
        <v>9.9999999999999998E-13</v>
      </c>
      <c r="E189" s="74">
        <f>IF(VLOOKUP(SoilVeg!C189,LU!$A$2:$O$27,15,FALSE)=0,VLOOKUP(A189,Soil!$B$2:$R$14,11,FALSE),0.000000000001)</f>
        <v>9.9999999999999998E-13</v>
      </c>
      <c r="F189" s="74">
        <f>VLOOKUP(A189,Soil!$B$2:$P$17,14,FALSE)</f>
        <v>1.4E-2</v>
      </c>
      <c r="G189" s="74">
        <f>VLOOKUP(B189,LU!$B$1:$N$51,6,FALSE)</f>
        <v>0</v>
      </c>
      <c r="H189" s="74">
        <f>VLOOKUP(B189,LU!$B$1:$N$51,7,FALSE)</f>
        <v>0</v>
      </c>
      <c r="I189" s="74">
        <f>VLOOKUP(B189,LU!$B$1:$N$51,8,FALSE)</f>
        <v>0</v>
      </c>
      <c r="J189" s="74">
        <f>VLOOKUP(A189,Soil!$B$2:$P$17,13,FALSE)</f>
        <v>1.7925</v>
      </c>
      <c r="K189" s="74">
        <f>VLOOKUP(B189,LU!$B$1:$N$51,5,FALSE)</f>
        <v>0.01</v>
      </c>
      <c r="L189" s="74">
        <f>VLOOKUP(A189,Soil!$B$2:$P$17,15,FALSE)</f>
        <v>0.4622</v>
      </c>
      <c r="M189" s="74">
        <f>SoilVeg!G189</f>
        <v>100</v>
      </c>
      <c r="N189" s="74">
        <f>SoilVeg!H189</f>
        <v>1</v>
      </c>
      <c r="O189" s="74">
        <f>VLOOKUP(A189,Soil!$B$2:$S$14,18,FALSE)</f>
        <v>0.3</v>
      </c>
    </row>
    <row r="190" spans="1:15">
      <c r="A190" s="84" t="str">
        <f>SoilVeg!B190</f>
        <v>SAL</v>
      </c>
      <c r="B190" s="84" t="str">
        <f>SoilVeg!D190</f>
        <v>AZPPL</v>
      </c>
      <c r="C190" s="84" t="str">
        <f>SoilVeg!A190</f>
        <v>SALAZPPL</v>
      </c>
      <c r="D190" s="74">
        <f>IF(VLOOKUP(SoilVeg!C190,LU!$A$2:$O$27,15,FALSE)=0,VLOOKUP(A190,Soil!$B$2:$R$14,8,FALSE),0.000000000001)</f>
        <v>6.0882038194444433E-6</v>
      </c>
      <c r="E190" s="74">
        <f>IF(VLOOKUP(SoilVeg!C190,LU!$A$2:$O$27,15,FALSE)=0,VLOOKUP(A190,Soil!$B$2:$R$14,11,FALSE),0.000000000001)</f>
        <v>1.8731573005238309E-4</v>
      </c>
      <c r="F190" s="74">
        <f>VLOOKUP(A190,Soil!$B$2:$P$17,14,FALSE)</f>
        <v>1.4E-2</v>
      </c>
      <c r="G190" s="74">
        <f>VLOOKUP(B190,LU!$B$1:$N$51,6,FALSE)</f>
        <v>0</v>
      </c>
      <c r="H190" s="74">
        <f>VLOOKUP(B190,LU!$B$1:$N$51,7,FALSE)</f>
        <v>0</v>
      </c>
      <c r="I190" s="74">
        <f>VLOOKUP(B190,LU!$B$1:$N$51,8,FALSE)</f>
        <v>2.5</v>
      </c>
      <c r="J190" s="74">
        <f>VLOOKUP(A190,Soil!$B$2:$P$17,13,FALSE)</f>
        <v>1.7925</v>
      </c>
      <c r="K190" s="74">
        <f>VLOOKUP(B190,LU!$B$1:$N$51,5,FALSE)</f>
        <v>0.02</v>
      </c>
      <c r="L190" s="74">
        <f>VLOOKUP(A190,Soil!$B$2:$P$17,15,FALSE)</f>
        <v>0.4622</v>
      </c>
      <c r="M190" s="74">
        <f>SoilVeg!G190</f>
        <v>0.182</v>
      </c>
      <c r="N190" s="74">
        <f>SoilVeg!H190</f>
        <v>0.245</v>
      </c>
      <c r="O190" s="74">
        <f>VLOOKUP(A190,Soil!$B$2:$S$14,18,FALSE)</f>
        <v>0.3</v>
      </c>
    </row>
    <row r="191" spans="1:15">
      <c r="A191" s="84" t="str">
        <f>SoilVeg!B191</f>
        <v>SAL</v>
      </c>
      <c r="B191" s="84" t="str">
        <f>SoilVeg!D191</f>
        <v>AZPP</v>
      </c>
      <c r="C191" s="84" t="str">
        <f>SoilVeg!A191</f>
        <v>SALAZPP</v>
      </c>
      <c r="D191" s="74">
        <f>IF(VLOOKUP(SoilVeg!C191,LU!$A$2:$O$27,15,FALSE)=0,VLOOKUP(A191,Soil!$B$2:$R$14,8,FALSE),0.000000000001)</f>
        <v>6.0882038194444433E-6</v>
      </c>
      <c r="E191" s="74">
        <f>IF(VLOOKUP(SoilVeg!C191,LU!$A$2:$O$27,15,FALSE)=0,VLOOKUP(A191,Soil!$B$2:$R$14,11,FALSE),0.000000000001)</f>
        <v>1.8731573005238309E-4</v>
      </c>
      <c r="F191" s="74">
        <f>VLOOKUP(A191,Soil!$B$2:$P$17,14,FALSE)</f>
        <v>1.4E-2</v>
      </c>
      <c r="G191" s="74">
        <f>VLOOKUP(B191,LU!$B$1:$N$51,6,FALSE)</f>
        <v>0</v>
      </c>
      <c r="H191" s="74">
        <f>VLOOKUP(B191,LU!$B$1:$N$51,7,FALSE)</f>
        <v>0</v>
      </c>
      <c r="I191" s="74">
        <f>VLOOKUP(B191,LU!$B$1:$N$51,8,FALSE)</f>
        <v>7</v>
      </c>
      <c r="J191" s="74">
        <f>VLOOKUP(A191,Soil!$B$2:$P$17,13,FALSE)</f>
        <v>1.7925</v>
      </c>
      <c r="K191" s="74">
        <f>VLOOKUP(B191,LU!$B$1:$N$51,5,FALSE)</f>
        <v>0.1</v>
      </c>
      <c r="L191" s="74">
        <f>VLOOKUP(A191,Soil!$B$2:$P$17,15,FALSE)</f>
        <v>0.4622</v>
      </c>
      <c r="M191" s="74">
        <f>SoilVeg!G191</f>
        <v>18.2</v>
      </c>
      <c r="N191" s="74">
        <f>SoilVeg!H191</f>
        <v>0.245</v>
      </c>
      <c r="O191" s="74">
        <f>VLOOKUP(A191,Soil!$B$2:$S$14,18,FALSE)</f>
        <v>0.3</v>
      </c>
    </row>
    <row r="192" spans="1:15">
      <c r="A192" s="84" t="str">
        <f>SoilVeg!B192</f>
        <v>SAL</v>
      </c>
      <c r="B192" s="84" t="str">
        <f>SoilVeg!D192</f>
        <v>ETK</v>
      </c>
      <c r="C192" s="84" t="str">
        <f>SoilVeg!A192</f>
        <v>SALETK</v>
      </c>
      <c r="D192" s="74">
        <f>IF(VLOOKUP(SoilVeg!C192,LU!$A$2:$O$27,15,FALSE)=0,VLOOKUP(A192,Soil!$B$2:$R$14,8,FALSE),0.000000000001)</f>
        <v>6.0882038194444433E-6</v>
      </c>
      <c r="E192" s="74">
        <f>IF(VLOOKUP(SoilVeg!C192,LU!$A$2:$O$27,15,FALSE)=0,VLOOKUP(A192,Soil!$B$2:$R$14,11,FALSE),0.000000000001)</f>
        <v>1.8731573005238309E-4</v>
      </c>
      <c r="F192" s="74">
        <f>VLOOKUP(A192,Soil!$B$2:$P$17,14,FALSE)</f>
        <v>1.4E-2</v>
      </c>
      <c r="G192" s="74">
        <f>VLOOKUP(B192,LU!$B$1:$N$51,6,FALSE)</f>
        <v>1.4</v>
      </c>
      <c r="H192" s="74">
        <f>VLOOKUP(B192,LU!$B$1:$N$51,7,FALSE)</f>
        <v>0.65</v>
      </c>
      <c r="I192" s="74">
        <f>VLOOKUP(B192,LU!$B$1:$N$51,8,FALSE)</f>
        <v>8</v>
      </c>
      <c r="J192" s="74">
        <f>VLOOKUP(A192,Soil!$B$2:$P$17,13,FALSE)</f>
        <v>1.7925</v>
      </c>
      <c r="K192" s="74">
        <f>VLOOKUP(B192,LU!$B$1:$N$51,5,FALSE)</f>
        <v>0.35</v>
      </c>
      <c r="L192" s="74">
        <f>VLOOKUP(A192,Soil!$B$2:$P$17,15,FALSE)</f>
        <v>0.4622</v>
      </c>
      <c r="M192" s="74">
        <f>SoilVeg!G192</f>
        <v>18.2</v>
      </c>
      <c r="N192" s="74">
        <f>SoilVeg!H192</f>
        <v>0.245</v>
      </c>
      <c r="O192" s="74">
        <f>VLOOKUP(A192,Soil!$B$2:$S$14,18,FALSE)</f>
        <v>0.3</v>
      </c>
    </row>
    <row r="193" spans="1:15">
      <c r="A193" s="84" t="str">
        <f>SoilVeg!B193</f>
        <v>SAL</v>
      </c>
      <c r="B193" s="84" t="str">
        <f>SoilVeg!D193</f>
        <v>ETK1</v>
      </c>
      <c r="C193" s="84" t="str">
        <f>SoilVeg!A193</f>
        <v>SALETK1</v>
      </c>
      <c r="D193" s="74">
        <f>IF(VLOOKUP(SoilVeg!C193,LU!$A$2:$O$27,15,FALSE)=0,VLOOKUP(A193,Soil!$B$2:$R$14,8,FALSE),0.000000000001)</f>
        <v>6.0882038194444433E-6</v>
      </c>
      <c r="E193" s="74">
        <f>IF(VLOOKUP(SoilVeg!C193,LU!$A$2:$O$27,15,FALSE)=0,VLOOKUP(A193,Soil!$B$2:$R$14,11,FALSE),0.000000000001)</f>
        <v>1.8731573005238309E-4</v>
      </c>
      <c r="F193" s="74">
        <f>VLOOKUP(A193,Soil!$B$2:$P$17,14,FALSE)</f>
        <v>1.4E-2</v>
      </c>
      <c r="G193" s="74">
        <f>VLOOKUP(B193,LU!$B$1:$N$51,6,FALSE)</f>
        <v>1</v>
      </c>
      <c r="H193" s="74">
        <f>VLOOKUP(B193,LU!$B$1:$N$51,7,FALSE)</f>
        <v>0.4</v>
      </c>
      <c r="I193" s="74">
        <f>VLOOKUP(B193,LU!$B$1:$N$51,8,FALSE)</f>
        <v>5</v>
      </c>
      <c r="J193" s="74">
        <f>VLOOKUP(A193,Soil!$B$2:$P$17,13,FALSE)</f>
        <v>1.7925</v>
      </c>
      <c r="K193" s="74">
        <f>VLOOKUP(B193,LU!$B$1:$N$51,5,FALSE)</f>
        <v>0.15</v>
      </c>
      <c r="L193" s="74">
        <f>VLOOKUP(A193,Soil!$B$2:$P$17,15,FALSE)</f>
        <v>0.4622</v>
      </c>
      <c r="M193" s="74">
        <f>SoilVeg!G193</f>
        <v>18.2</v>
      </c>
      <c r="N193" s="74">
        <f>SoilVeg!H193</f>
        <v>0.245</v>
      </c>
      <c r="O193" s="74">
        <f>VLOOKUP(A193,Soil!$B$2:$S$14,18,FALSE)</f>
        <v>0.3</v>
      </c>
    </row>
    <row r="194" spans="1:15">
      <c r="A194" s="84" t="str">
        <f>SoilVeg!B194</f>
        <v>SAL</v>
      </c>
      <c r="B194" s="84" t="str">
        <f>SoilVeg!D194</f>
        <v>ETK2</v>
      </c>
      <c r="C194" s="84" t="str">
        <f>SoilVeg!A194</f>
        <v>SALETK2</v>
      </c>
      <c r="D194" s="74">
        <f>IF(VLOOKUP(SoilVeg!C194,LU!$A$2:$O$27,15,FALSE)=0,VLOOKUP(A194,Soil!$B$2:$R$14,8,FALSE),0.000000000001)</f>
        <v>6.0882038194444433E-6</v>
      </c>
      <c r="E194" s="74">
        <f>IF(VLOOKUP(SoilVeg!C194,LU!$A$2:$O$27,15,FALSE)=0,VLOOKUP(A194,Soil!$B$2:$R$14,11,FALSE),0.000000000001)</f>
        <v>1.8731573005238309E-4</v>
      </c>
      <c r="F194" s="74">
        <f>VLOOKUP(A194,Soil!$B$2:$P$17,14,FALSE)</f>
        <v>1.4E-2</v>
      </c>
      <c r="G194" s="74">
        <f>VLOOKUP(B194,LU!$B$1:$N$51,6,FALSE)</f>
        <v>1.1000000000000001</v>
      </c>
      <c r="H194" s="74">
        <f>VLOOKUP(B194,LU!$B$1:$N$51,7,FALSE)</f>
        <v>0.4</v>
      </c>
      <c r="I194" s="74">
        <f>VLOOKUP(B194,LU!$B$1:$N$51,8,FALSE)</f>
        <v>7</v>
      </c>
      <c r="J194" s="74">
        <f>VLOOKUP(A194,Soil!$B$2:$P$17,13,FALSE)</f>
        <v>1.7925</v>
      </c>
      <c r="K194" s="74">
        <f>VLOOKUP(B194,LU!$B$1:$N$51,5,FALSE)</f>
        <v>0.35</v>
      </c>
      <c r="L194" s="74">
        <f>VLOOKUP(A194,Soil!$B$2:$P$17,15,FALSE)</f>
        <v>0.4622</v>
      </c>
      <c r="M194" s="74">
        <f>SoilVeg!G194</f>
        <v>18.2</v>
      </c>
      <c r="N194" s="74">
        <f>SoilVeg!H194</f>
        <v>0.245</v>
      </c>
      <c r="O194" s="74">
        <f>VLOOKUP(A194,Soil!$B$2:$S$14,18,FALSE)</f>
        <v>0.3</v>
      </c>
    </row>
    <row r="195" spans="1:15">
      <c r="A195" s="84" t="str">
        <f>SoilVeg!B195</f>
        <v>SAL</v>
      </c>
      <c r="B195" s="84" t="str">
        <f>SoilVeg!D195</f>
        <v>ETK3</v>
      </c>
      <c r="C195" s="84" t="str">
        <f>SoilVeg!A195</f>
        <v>SALETK3</v>
      </c>
      <c r="D195" s="74">
        <f>IF(VLOOKUP(SoilVeg!C195,LU!$A$2:$O$27,15,FALSE)=0,VLOOKUP(A195,Soil!$B$2:$R$14,8,FALSE),0.000000000001)</f>
        <v>6.0882038194444433E-6</v>
      </c>
      <c r="E195" s="74">
        <f>IF(VLOOKUP(SoilVeg!C195,LU!$A$2:$O$27,15,FALSE)=0,VLOOKUP(A195,Soil!$B$2:$R$14,11,FALSE),0.000000000001)</f>
        <v>1.8731573005238309E-4</v>
      </c>
      <c r="F195" s="74">
        <f>VLOOKUP(A195,Soil!$B$2:$P$17,14,FALSE)</f>
        <v>1.4E-2</v>
      </c>
      <c r="G195" s="74">
        <f>VLOOKUP(B195,LU!$B$1:$N$51,6,FALSE)</f>
        <v>1.35454545455</v>
      </c>
      <c r="H195" s="74">
        <f>VLOOKUP(B195,LU!$B$1:$N$51,7,FALSE)</f>
        <v>0.62272727272999995</v>
      </c>
      <c r="I195" s="74">
        <f>VLOOKUP(B195,LU!$B$1:$N$51,8,FALSE)</f>
        <v>10</v>
      </c>
      <c r="J195" s="74">
        <f>VLOOKUP(A195,Soil!$B$2:$P$17,13,FALSE)</f>
        <v>1.7925</v>
      </c>
      <c r="K195" s="74">
        <f>VLOOKUP(B195,LU!$B$1:$N$51,5,FALSE)</f>
        <v>0.4</v>
      </c>
      <c r="L195" s="74">
        <f>VLOOKUP(A195,Soil!$B$2:$P$17,15,FALSE)</f>
        <v>0.4622</v>
      </c>
      <c r="M195" s="74">
        <f>SoilVeg!G195</f>
        <v>18.2</v>
      </c>
      <c r="N195" s="74">
        <f>SoilVeg!H195</f>
        <v>0.245</v>
      </c>
      <c r="O195" s="74">
        <f>VLOOKUP(A195,Soil!$B$2:$S$14,18,FALSE)</f>
        <v>0.3</v>
      </c>
    </row>
    <row r="196" spans="1:15">
      <c r="A196" s="84" t="str">
        <f>SoilVeg!B196</f>
        <v>SAL</v>
      </c>
      <c r="B196" s="84" t="str">
        <f>SoilVeg!D196</f>
        <v>VT</v>
      </c>
      <c r="C196" s="84" t="str">
        <f>SoilVeg!A196</f>
        <v>SALVT</v>
      </c>
      <c r="D196" s="74">
        <f>IF(VLOOKUP(SoilVeg!C196,LU!$A$2:$O$27,15,FALSE)=0,VLOOKUP(A196,Soil!$B$2:$R$14,8,FALSE),0.000000000001)</f>
        <v>9.9999999999999998E-13</v>
      </c>
      <c r="E196" s="74">
        <f>IF(VLOOKUP(SoilVeg!C196,LU!$A$2:$O$27,15,FALSE)=0,VLOOKUP(A196,Soil!$B$2:$R$14,11,FALSE),0.000000000001)</f>
        <v>9.9999999999999998E-13</v>
      </c>
      <c r="F196" s="74">
        <f>VLOOKUP(A196,Soil!$B$2:$P$17,14,FALSE)</f>
        <v>1.4E-2</v>
      </c>
      <c r="G196" s="74">
        <f>VLOOKUP(B196,LU!$B$1:$N$51,6,FALSE)</f>
        <v>0</v>
      </c>
      <c r="H196" s="74">
        <f>VLOOKUP(B196,LU!$B$1:$N$51,7,FALSE)</f>
        <v>0</v>
      </c>
      <c r="I196" s="74">
        <f>VLOOKUP(B196,LU!$B$1:$N$51,8,FALSE)</f>
        <v>0</v>
      </c>
      <c r="J196" s="74">
        <f>VLOOKUP(A196,Soil!$B$2:$P$17,13,FALSE)</f>
        <v>1.7925</v>
      </c>
      <c r="K196" s="74">
        <f>VLOOKUP(B196,LU!$B$1:$N$51,5,FALSE)</f>
        <v>0.03</v>
      </c>
      <c r="L196" s="74">
        <f>VLOOKUP(A196,Soil!$B$2:$P$17,15,FALSE)</f>
        <v>0.4622</v>
      </c>
      <c r="M196" s="74">
        <f>SoilVeg!G196</f>
        <v>100</v>
      </c>
      <c r="N196" s="74">
        <f>SoilVeg!H196</f>
        <v>1</v>
      </c>
      <c r="O196" s="74">
        <f>VLOOKUP(A196,Soil!$B$2:$S$14,18,FALSE)</f>
        <v>0.3</v>
      </c>
    </row>
    <row r="197" spans="1:15">
      <c r="A197" s="84" t="str">
        <f>SoilVeg!B197</f>
        <v>SAL</v>
      </c>
      <c r="B197" s="84" t="str">
        <f>SoilVeg!D197</f>
        <v>VP</v>
      </c>
      <c r="C197" s="84" t="str">
        <f>SoilVeg!A197</f>
        <v>SALVP</v>
      </c>
      <c r="D197" s="74">
        <f>IF(VLOOKUP(SoilVeg!C197,LU!$A$2:$O$27,15,FALSE)=0,VLOOKUP(A197,Soil!$B$2:$R$14,8,FALSE),0.000000000001)</f>
        <v>9.9999999999999998E-13</v>
      </c>
      <c r="E197" s="74">
        <f>IF(VLOOKUP(SoilVeg!C197,LU!$A$2:$O$27,15,FALSE)=0,VLOOKUP(A197,Soil!$B$2:$R$14,11,FALSE),0.000000000001)</f>
        <v>9.9999999999999998E-13</v>
      </c>
      <c r="F197" s="74">
        <f>VLOOKUP(A197,Soil!$B$2:$P$17,14,FALSE)</f>
        <v>1.4E-2</v>
      </c>
      <c r="G197" s="74">
        <f>VLOOKUP(B197,LU!$B$1:$N$51,6,FALSE)</f>
        <v>0</v>
      </c>
      <c r="H197" s="74">
        <f>VLOOKUP(B197,LU!$B$1:$N$51,7,FALSE)</f>
        <v>0</v>
      </c>
      <c r="I197" s="74">
        <f>VLOOKUP(B197,LU!$B$1:$N$51,8,FALSE)</f>
        <v>0</v>
      </c>
      <c r="J197" s="74">
        <f>VLOOKUP(A197,Soil!$B$2:$P$17,13,FALSE)</f>
        <v>1.7925</v>
      </c>
      <c r="K197" s="74">
        <f>VLOOKUP(B197,LU!$B$1:$N$51,5,FALSE)</f>
        <v>0.01</v>
      </c>
      <c r="L197" s="74">
        <f>VLOOKUP(A197,Soil!$B$2:$P$17,15,FALSE)</f>
        <v>0.4622</v>
      </c>
      <c r="M197" s="74">
        <f>SoilVeg!G197</f>
        <v>100</v>
      </c>
      <c r="N197" s="74">
        <f>SoilVeg!H197</f>
        <v>1</v>
      </c>
      <c r="O197" s="74">
        <f>VLOOKUP(A197,Soil!$B$2:$S$14,18,FALSE)</f>
        <v>0.3</v>
      </c>
    </row>
    <row r="198" spans="1:15">
      <c r="A198" s="84" t="str">
        <f>SoilVeg!B198</f>
        <v>SAL</v>
      </c>
      <c r="B198" s="84" t="str">
        <f>SoilVeg!D198</f>
        <v>TPT</v>
      </c>
      <c r="C198" s="84" t="str">
        <f>SoilVeg!A198</f>
        <v>SALTPT</v>
      </c>
      <c r="D198" s="74">
        <f>IF(VLOOKUP(SoilVeg!C198,LU!$A$2:$O$27,15,FALSE)=0,VLOOKUP(A198,Soil!$B$2:$R$14,8,FALSE),0.000000000001)</f>
        <v>6.0882038194444433E-6</v>
      </c>
      <c r="E198" s="74">
        <f>IF(VLOOKUP(SoilVeg!C198,LU!$A$2:$O$27,15,FALSE)=0,VLOOKUP(A198,Soil!$B$2:$R$14,11,FALSE),0.000000000001)</f>
        <v>1.8731573005238309E-4</v>
      </c>
      <c r="F198" s="74">
        <f>VLOOKUP(A198,Soil!$B$2:$P$17,14,FALSE)</f>
        <v>1.4E-2</v>
      </c>
      <c r="G198" s="74">
        <f>VLOOKUP(B198,LU!$B$1:$N$51,6,FALSE)</f>
        <v>1.1000000000000001</v>
      </c>
      <c r="H198" s="74">
        <f>VLOOKUP(B198,LU!$B$1:$N$51,7,FALSE)</f>
        <v>0.4</v>
      </c>
      <c r="I198" s="74">
        <f>VLOOKUP(B198,LU!$B$1:$N$51,8,FALSE)</f>
        <v>7</v>
      </c>
      <c r="J198" s="74">
        <f>VLOOKUP(A198,Soil!$B$2:$P$17,13,FALSE)</f>
        <v>1.7925</v>
      </c>
      <c r="K198" s="74">
        <f>VLOOKUP(B198,LU!$B$1:$N$51,5,FALSE)</f>
        <v>0.27500000000000002</v>
      </c>
      <c r="L198" s="74">
        <f>VLOOKUP(A198,Soil!$B$2:$P$17,15,FALSE)</f>
        <v>0.4622</v>
      </c>
      <c r="M198" s="74">
        <f>SoilVeg!G198</f>
        <v>18.2</v>
      </c>
      <c r="N198" s="74">
        <f>SoilVeg!H198</f>
        <v>0.245</v>
      </c>
      <c r="O198" s="74">
        <f>VLOOKUP(A198,Soil!$B$2:$S$14,18,FALSE)</f>
        <v>0.3</v>
      </c>
    </row>
    <row r="199" spans="1:15">
      <c r="A199" s="84" t="str">
        <f>SoilVeg!B199</f>
        <v>SAL</v>
      </c>
      <c r="B199" s="84" t="str">
        <f>SoilVeg!D199</f>
        <v>VPT</v>
      </c>
      <c r="C199" s="84" t="str">
        <f>SoilVeg!A199</f>
        <v>SALVPT</v>
      </c>
      <c r="D199" s="74">
        <f>IF(VLOOKUP(SoilVeg!C199,LU!$A$2:$O$27,15,FALSE)=0,VLOOKUP(A199,Soil!$B$2:$R$14,8,FALSE),0.000000000001)</f>
        <v>9.9999999999999998E-13</v>
      </c>
      <c r="E199" s="74">
        <f>IF(VLOOKUP(SoilVeg!C199,LU!$A$2:$O$27,15,FALSE)=0,VLOOKUP(A199,Soil!$B$2:$R$14,11,FALSE),0.000000000001)</f>
        <v>9.9999999999999998E-13</v>
      </c>
      <c r="F199" s="74">
        <f>VLOOKUP(A199,Soil!$B$2:$P$17,14,FALSE)</f>
        <v>1.4E-2</v>
      </c>
      <c r="G199" s="74">
        <f>VLOOKUP(B199,LU!$B$1:$N$51,6,FALSE)</f>
        <v>0</v>
      </c>
      <c r="H199" s="74">
        <f>VLOOKUP(B199,LU!$B$1:$N$51,7,FALSE)</f>
        <v>0</v>
      </c>
      <c r="I199" s="74">
        <f>VLOOKUP(B199,LU!$B$1:$N$51,8,FALSE)</f>
        <v>150</v>
      </c>
      <c r="J199" s="74">
        <f>VLOOKUP(A199,Soil!$B$2:$P$17,13,FALSE)</f>
        <v>1.7925</v>
      </c>
      <c r="K199" s="74">
        <f>VLOOKUP(B199,LU!$B$1:$N$51,5,FALSE)</f>
        <v>0.01</v>
      </c>
      <c r="L199" s="74">
        <f>VLOOKUP(A199,Soil!$B$2:$P$17,15,FALSE)</f>
        <v>0.4622</v>
      </c>
      <c r="M199" s="74">
        <f>SoilVeg!G199</f>
        <v>100</v>
      </c>
      <c r="N199" s="74">
        <f>SoilVeg!H199</f>
        <v>1</v>
      </c>
      <c r="O199" s="74">
        <f>VLOOKUP(A199,Soil!$B$2:$S$14,18,FALSE)</f>
        <v>0.3</v>
      </c>
    </row>
    <row r="200" spans="1:15">
      <c r="A200" s="84" t="str">
        <f>SoilVeg!B200</f>
        <v>SAL</v>
      </c>
      <c r="B200" s="84" t="str">
        <f>SoilVeg!D200</f>
        <v>MOK</v>
      </c>
      <c r="C200" s="84" t="str">
        <f>SoilVeg!A200</f>
        <v>SALMOK</v>
      </c>
      <c r="D200" s="74">
        <f>IF(VLOOKUP(SoilVeg!C200,LU!$A$2:$O$27,15,FALSE)=0,VLOOKUP(A200,Soil!$B$2:$R$14,8,FALSE),0.000000000001)</f>
        <v>6.0882038194444433E-6</v>
      </c>
      <c r="E200" s="74">
        <f>IF(VLOOKUP(SoilVeg!C200,LU!$A$2:$O$27,15,FALSE)=0,VLOOKUP(A200,Soil!$B$2:$R$14,11,FALSE),0.000000000001)</f>
        <v>1.8731573005238309E-4</v>
      </c>
      <c r="F200" s="74">
        <f>VLOOKUP(A200,Soil!$B$2:$P$17,14,FALSE)</f>
        <v>1.4E-2</v>
      </c>
      <c r="G200" s="74">
        <f>VLOOKUP(B200,LU!$B$1:$N$51,6,FALSE)</f>
        <v>1.35454545455</v>
      </c>
      <c r="H200" s="74">
        <f>VLOOKUP(B200,LU!$B$1:$N$51,7,FALSE)</f>
        <v>0.62272727272999995</v>
      </c>
      <c r="I200" s="74">
        <f>VLOOKUP(B200,LU!$B$1:$N$51,8,FALSE)</f>
        <v>10</v>
      </c>
      <c r="J200" s="74">
        <f>VLOOKUP(A200,Soil!$B$2:$P$17,13,FALSE)</f>
        <v>1.7925</v>
      </c>
      <c r="K200" s="74">
        <f>VLOOKUP(B200,LU!$B$1:$N$51,5,FALSE)</f>
        <v>0.4</v>
      </c>
      <c r="L200" s="74">
        <f>VLOOKUP(A200,Soil!$B$2:$P$17,15,FALSE)</f>
        <v>0.4622</v>
      </c>
      <c r="M200" s="74">
        <f>SoilVeg!G200</f>
        <v>18.2</v>
      </c>
      <c r="N200" s="74">
        <f>SoilVeg!H200</f>
        <v>0.245</v>
      </c>
      <c r="O200" s="74">
        <f>VLOOKUP(A200,Soil!$B$2:$S$14,18,FALSE)</f>
        <v>0.3</v>
      </c>
    </row>
    <row r="201" spans="1:15">
      <c r="A201" s="84" t="str">
        <f>SoilVeg!B201</f>
        <v>SAL</v>
      </c>
      <c r="B201" s="84" t="str">
        <f>SoilVeg!D201</f>
        <v>RET</v>
      </c>
      <c r="C201" s="84" t="str">
        <f>SoilVeg!A201</f>
        <v>SALRET</v>
      </c>
      <c r="D201" s="74">
        <f>IF(VLOOKUP(SoilVeg!C201,LU!$A$2:$O$27,15,FALSE)=0,VLOOKUP(A201,Soil!$B$2:$R$14,8,FALSE),0.000000000001)</f>
        <v>6.0882038194444433E-6</v>
      </c>
      <c r="E201" s="74">
        <f>IF(VLOOKUP(SoilVeg!C201,LU!$A$2:$O$27,15,FALSE)=0,VLOOKUP(A201,Soil!$B$2:$R$14,11,FALSE),0.000000000001)</f>
        <v>1.8731573005238309E-4</v>
      </c>
      <c r="F201" s="74">
        <f>VLOOKUP(A201,Soil!$B$2:$P$17,14,FALSE)</f>
        <v>1.4E-2</v>
      </c>
      <c r="G201" s="74">
        <f>VLOOKUP(B201,LU!$B$1:$N$51,6,FALSE)</f>
        <v>1.1000000000000001</v>
      </c>
      <c r="H201" s="74">
        <f>VLOOKUP(B201,LU!$B$1:$N$51,7,FALSE)</f>
        <v>0.4</v>
      </c>
      <c r="I201" s="74">
        <f>VLOOKUP(B201,LU!$B$1:$N$51,8,FALSE)</f>
        <v>150</v>
      </c>
      <c r="J201" s="74">
        <f>VLOOKUP(A201,Soil!$B$2:$P$17,13,FALSE)</f>
        <v>1.7925</v>
      </c>
      <c r="K201" s="74">
        <f>VLOOKUP(B201,LU!$B$1:$N$51,5,FALSE)</f>
        <v>0.27500000000000002</v>
      </c>
      <c r="L201" s="74">
        <f>VLOOKUP(A201,Soil!$B$2:$P$17,15,FALSE)</f>
        <v>0.4622</v>
      </c>
      <c r="M201" s="74">
        <f>SoilVeg!G201</f>
        <v>18.2</v>
      </c>
      <c r="N201" s="74">
        <f>SoilVeg!H201</f>
        <v>0.245</v>
      </c>
      <c r="O201" s="74">
        <f>VLOOKUP(A201,Soil!$B$2:$S$14,18,FALSE)</f>
        <v>0.3</v>
      </c>
    </row>
    <row r="202" spans="1:15">
      <c r="A202" s="84" t="str">
        <f>SoilVeg!B202</f>
        <v>SI</v>
      </c>
      <c r="B202" s="84" t="str">
        <f>SoilVeg!D202</f>
        <v>OP</v>
      </c>
      <c r="C202" s="84" t="str">
        <f>SoilVeg!A202</f>
        <v>SIOP</v>
      </c>
      <c r="D202" s="74">
        <f>IF(VLOOKUP(SoilVeg!C202,LU!$A$2:$O$27,15,FALSE)=0,VLOOKUP(A202,Soil!$B$2:$R$14,8,FALSE),0.000000000001)</f>
        <v>0</v>
      </c>
      <c r="E202" s="74">
        <f>IF(VLOOKUP(SoilVeg!C202,LU!$A$2:$O$27,15,FALSE)=0,VLOOKUP(A202,Soil!$B$2:$R$14,11,FALSE),0.000000000001)</f>
        <v>0</v>
      </c>
      <c r="F202" s="74">
        <f>VLOOKUP(A202,Soil!$B$2:$P$17,14,FALSE)</f>
        <v>1.2E-2</v>
      </c>
      <c r="G202" s="74">
        <f>VLOOKUP(B202,LU!$B$1:$N$51,6,FALSE)</f>
        <v>0.16</v>
      </c>
      <c r="H202" s="74">
        <f>VLOOKUP(B202,LU!$B$1:$N$51,7,FALSE)</f>
        <v>0.13</v>
      </c>
      <c r="I202" s="74">
        <f>VLOOKUP(B202,LU!$B$1:$N$51,8,FALSE)</f>
        <v>5</v>
      </c>
      <c r="J202" s="74">
        <f>VLOOKUP(A202,Soil!$B$2:$P$17,13,FALSE)</f>
        <v>0</v>
      </c>
      <c r="K202" s="74">
        <f>VLOOKUP(B202,LU!$B$1:$N$51,5,FALSE)</f>
        <v>7.4999999999999997E-2</v>
      </c>
      <c r="L202" s="74">
        <f>VLOOKUP(A202,Soil!$B$2:$P$17,15,FALSE)</f>
        <v>0</v>
      </c>
      <c r="M202" s="74">
        <f>SoilVeg!G202</f>
        <v>0</v>
      </c>
      <c r="N202" s="74">
        <f>SoilVeg!H202</f>
        <v>0</v>
      </c>
      <c r="O202" s="74">
        <f>VLOOKUP(A202,Soil!$B$2:$S$14,18,FALSE)</f>
        <v>0</v>
      </c>
    </row>
    <row r="203" spans="1:15">
      <c r="A203" s="84" t="str">
        <f>SoilVeg!B203</f>
        <v>SI</v>
      </c>
      <c r="B203" s="84" t="str">
        <f>SoilVeg!D203</f>
        <v>OPTP</v>
      </c>
      <c r="C203" s="84" t="str">
        <f>SoilVeg!A203</f>
        <v>SIOPTP</v>
      </c>
      <c r="D203" s="74">
        <f>IF(VLOOKUP(SoilVeg!C203,LU!$A$2:$O$27,15,FALSE)=0,VLOOKUP(A203,Soil!$B$2:$R$14,8,FALSE),0.000000000001)</f>
        <v>0</v>
      </c>
      <c r="E203" s="74">
        <f>IF(VLOOKUP(SoilVeg!C203,LU!$A$2:$O$27,15,FALSE)=0,VLOOKUP(A203,Soil!$B$2:$R$14,11,FALSE),0.000000000001)</f>
        <v>0</v>
      </c>
      <c r="F203" s="74">
        <f>VLOOKUP(A203,Soil!$B$2:$P$17,14,FALSE)</f>
        <v>1.2E-2</v>
      </c>
      <c r="G203" s="74">
        <f>VLOOKUP(B203,LU!$B$1:$N$51,6,FALSE)</f>
        <v>1.1000000000000001</v>
      </c>
      <c r="H203" s="74">
        <f>VLOOKUP(B203,LU!$B$1:$N$51,7,FALSE)</f>
        <v>0.4</v>
      </c>
      <c r="I203" s="74">
        <f>VLOOKUP(B203,LU!$B$1:$N$51,8,FALSE)</f>
        <v>7</v>
      </c>
      <c r="J203" s="74">
        <f>VLOOKUP(A203,Soil!$B$2:$P$17,13,FALSE)</f>
        <v>0</v>
      </c>
      <c r="K203" s="74">
        <f>VLOOKUP(B203,LU!$B$1:$N$51,5,FALSE)</f>
        <v>0.27500000000000002</v>
      </c>
      <c r="L203" s="74">
        <f>VLOOKUP(A203,Soil!$B$2:$P$17,15,FALSE)</f>
        <v>0</v>
      </c>
      <c r="M203" s="74">
        <f>SoilVeg!G203</f>
        <v>0</v>
      </c>
      <c r="N203" s="74">
        <f>SoilVeg!H203</f>
        <v>0</v>
      </c>
      <c r="O203" s="74">
        <f>VLOOKUP(A203,Soil!$B$2:$S$14,18,FALSE)</f>
        <v>0</v>
      </c>
    </row>
    <row r="204" spans="1:15">
      <c r="A204" s="84" t="str">
        <f>SoilVeg!B204</f>
        <v>SI</v>
      </c>
      <c r="B204" s="84" t="str">
        <f>SoilVeg!D204</f>
        <v>OPSR</v>
      </c>
      <c r="C204" s="84" t="str">
        <f>SoilVeg!A204</f>
        <v>SIOPSR</v>
      </c>
      <c r="D204" s="74">
        <f>IF(VLOOKUP(SoilVeg!C204,LU!$A$2:$O$27,15,FALSE)=0,VLOOKUP(A204,Soil!$B$2:$R$14,8,FALSE),0.000000000001)</f>
        <v>0</v>
      </c>
      <c r="E204" s="74">
        <f>IF(VLOOKUP(SoilVeg!C204,LU!$A$2:$O$27,15,FALSE)=0,VLOOKUP(A204,Soil!$B$2:$R$14,11,FALSE),0.000000000001)</f>
        <v>0</v>
      </c>
      <c r="F204" s="74">
        <f>VLOOKUP(A204,Soil!$B$2:$P$17,14,FALSE)</f>
        <v>1.2E-2</v>
      </c>
      <c r="G204" s="74">
        <f>VLOOKUP(B204,LU!$B$1:$N$51,6,FALSE)</f>
        <v>0.26</v>
      </c>
      <c r="H204" s="74">
        <f>VLOOKUP(B204,LU!$B$1:$N$51,7,FALSE)</f>
        <v>0.25</v>
      </c>
      <c r="I204" s="74">
        <f>VLOOKUP(B204,LU!$B$1:$N$51,8,FALSE)</f>
        <v>4</v>
      </c>
      <c r="J204" s="74">
        <f>VLOOKUP(A204,Soil!$B$2:$P$17,13,FALSE)</f>
        <v>0</v>
      </c>
      <c r="K204" s="74">
        <f>VLOOKUP(B204,LU!$B$1:$N$51,5,FALSE)</f>
        <v>0.06</v>
      </c>
      <c r="L204" s="74">
        <f>VLOOKUP(A204,Soil!$B$2:$P$17,15,FALSE)</f>
        <v>0</v>
      </c>
      <c r="M204" s="74">
        <f>SoilVeg!G204</f>
        <v>0</v>
      </c>
      <c r="N204" s="74">
        <f>SoilVeg!H204</f>
        <v>0</v>
      </c>
      <c r="O204" s="74">
        <f>VLOOKUP(A204,Soil!$B$2:$S$14,18,FALSE)</f>
        <v>0</v>
      </c>
    </row>
    <row r="205" spans="1:15">
      <c r="A205" s="84" t="str">
        <f>SoilVeg!B205</f>
        <v>SI</v>
      </c>
      <c r="B205" s="84" t="str">
        <f>SoilVeg!D205</f>
        <v>OPUR</v>
      </c>
      <c r="C205" s="84" t="str">
        <f>SoilVeg!A205</f>
        <v>SIOPUR</v>
      </c>
      <c r="D205" s="74">
        <f>IF(VLOOKUP(SoilVeg!C205,LU!$A$2:$O$27,15,FALSE)=0,VLOOKUP(A205,Soil!$B$2:$R$14,8,FALSE),0.000000000001)</f>
        <v>0</v>
      </c>
      <c r="E205" s="74">
        <f>IF(VLOOKUP(SoilVeg!C205,LU!$A$2:$O$27,15,FALSE)=0,VLOOKUP(A205,Soil!$B$2:$R$14,11,FALSE),0.000000000001)</f>
        <v>0</v>
      </c>
      <c r="F205" s="74">
        <f>VLOOKUP(A205,Soil!$B$2:$P$17,14,FALSE)</f>
        <v>1.2E-2</v>
      </c>
      <c r="G205" s="74">
        <f>VLOOKUP(B205,LU!$B$1:$N$51,6,FALSE)</f>
        <v>0.4</v>
      </c>
      <c r="H205" s="74">
        <f>VLOOKUP(B205,LU!$B$1:$N$51,7,FALSE)</f>
        <v>0.3</v>
      </c>
      <c r="I205" s="74">
        <f>VLOOKUP(B205,LU!$B$1:$N$51,8,FALSE)</f>
        <v>6</v>
      </c>
      <c r="J205" s="74">
        <f>VLOOKUP(A205,Soil!$B$2:$P$17,13,FALSE)</f>
        <v>0</v>
      </c>
      <c r="K205" s="74">
        <f>VLOOKUP(B205,LU!$B$1:$N$51,5,FALSE)</f>
        <v>0.1</v>
      </c>
      <c r="L205" s="74">
        <f>VLOOKUP(A205,Soil!$B$2:$P$17,15,FALSE)</f>
        <v>0</v>
      </c>
      <c r="M205" s="74">
        <f>SoilVeg!G205</f>
        <v>0</v>
      </c>
      <c r="N205" s="74">
        <f>SoilVeg!H205</f>
        <v>0</v>
      </c>
      <c r="O205" s="74">
        <f>VLOOKUP(A205,Soil!$B$2:$S$14,18,FALSE)</f>
        <v>0</v>
      </c>
    </row>
    <row r="206" spans="1:15">
      <c r="A206" s="84" t="str">
        <f>SoilVeg!B206</f>
        <v>SI</v>
      </c>
      <c r="B206" s="84" t="str">
        <f>SoilVeg!D206</f>
        <v>OPU</v>
      </c>
      <c r="C206" s="84" t="str">
        <f>SoilVeg!A206</f>
        <v>SIOPU</v>
      </c>
      <c r="D206" s="74">
        <f>IF(VLOOKUP(SoilVeg!C206,LU!$A$2:$O$27,15,FALSE)=0,VLOOKUP(A206,Soil!$B$2:$R$14,8,FALSE),0.000000000001)</f>
        <v>0</v>
      </c>
      <c r="E206" s="74">
        <f>IF(VLOOKUP(SoilVeg!C206,LU!$A$2:$O$27,15,FALSE)=0,VLOOKUP(A206,Soil!$B$2:$R$14,11,FALSE),0.000000000001)</f>
        <v>0</v>
      </c>
      <c r="F206" s="74">
        <f>VLOOKUP(A206,Soil!$B$2:$P$17,14,FALSE)</f>
        <v>1.2E-2</v>
      </c>
      <c r="G206" s="74">
        <f>VLOOKUP(B206,LU!$B$1:$N$51,6,FALSE)</f>
        <v>0</v>
      </c>
      <c r="H206" s="74">
        <f>VLOOKUP(B206,LU!$B$1:$N$51,7,FALSE)</f>
        <v>0</v>
      </c>
      <c r="I206" s="74">
        <f>VLOOKUP(B206,LU!$B$1:$N$51,8,FALSE)</f>
        <v>3.5</v>
      </c>
      <c r="J206" s="74">
        <f>VLOOKUP(A206,Soil!$B$2:$P$17,13,FALSE)</f>
        <v>0</v>
      </c>
      <c r="K206" s="74">
        <f>VLOOKUP(B206,LU!$B$1:$N$51,5,FALSE)</f>
        <v>0.03</v>
      </c>
      <c r="L206" s="74">
        <f>VLOOKUP(A206,Soil!$B$2:$P$17,15,FALSE)</f>
        <v>0</v>
      </c>
      <c r="M206" s="74">
        <f>SoilVeg!G206</f>
        <v>0</v>
      </c>
      <c r="N206" s="74">
        <f>SoilVeg!H206</f>
        <v>0</v>
      </c>
      <c r="O206" s="74">
        <f>VLOOKUP(A206,Soil!$B$2:$S$14,18,FALSE)</f>
        <v>0</v>
      </c>
    </row>
    <row r="207" spans="1:15">
      <c r="A207" s="84" t="str">
        <f>SoilVeg!B207</f>
        <v>SI</v>
      </c>
      <c r="B207" s="84" t="str">
        <f>SoilVeg!D207</f>
        <v>TP</v>
      </c>
      <c r="C207" s="84" t="str">
        <f>SoilVeg!A207</f>
        <v>SITP</v>
      </c>
      <c r="D207" s="74">
        <f>IF(VLOOKUP(SoilVeg!C207,LU!$A$2:$O$27,15,FALSE)=0,VLOOKUP(A207,Soil!$B$2:$R$14,8,FALSE),0.000000000001)</f>
        <v>0</v>
      </c>
      <c r="E207" s="74">
        <f>IF(VLOOKUP(SoilVeg!C207,LU!$A$2:$O$27,15,FALSE)=0,VLOOKUP(A207,Soil!$B$2:$R$14,11,FALSE),0.000000000001)</f>
        <v>0</v>
      </c>
      <c r="F207" s="74">
        <f>VLOOKUP(A207,Soil!$B$2:$P$17,14,FALSE)</f>
        <v>1.2E-2</v>
      </c>
      <c r="G207" s="74">
        <f>VLOOKUP(B207,LU!$B$1:$N$51,6,FALSE)</f>
        <v>1.1000000000000001</v>
      </c>
      <c r="H207" s="74">
        <f>VLOOKUP(B207,LU!$B$1:$N$51,7,FALSE)</f>
        <v>0.4</v>
      </c>
      <c r="I207" s="74">
        <f>VLOOKUP(B207,LU!$B$1:$N$51,8,FALSE)</f>
        <v>7</v>
      </c>
      <c r="J207" s="74">
        <f>VLOOKUP(A207,Soil!$B$2:$P$17,13,FALSE)</f>
        <v>0</v>
      </c>
      <c r="K207" s="74">
        <f>VLOOKUP(B207,LU!$B$1:$N$51,5,FALSE)</f>
        <v>0.27500000000000002</v>
      </c>
      <c r="L207" s="74">
        <f>VLOOKUP(A207,Soil!$B$2:$P$17,15,FALSE)</f>
        <v>0</v>
      </c>
      <c r="M207" s="74">
        <f>SoilVeg!G207</f>
        <v>0</v>
      </c>
      <c r="N207" s="74">
        <f>SoilVeg!H207</f>
        <v>0</v>
      </c>
      <c r="O207" s="74">
        <f>VLOOKUP(A207,Soil!$B$2:$S$14,18,FALSE)</f>
        <v>0</v>
      </c>
    </row>
    <row r="208" spans="1:15">
      <c r="A208" s="84" t="str">
        <f>SoilVeg!B208</f>
        <v>SI</v>
      </c>
      <c r="B208" s="84" t="str">
        <f>SoilVeg!D208</f>
        <v>LP</v>
      </c>
      <c r="C208" s="84" t="str">
        <f>SoilVeg!A208</f>
        <v>SILP</v>
      </c>
      <c r="D208" s="74">
        <f>IF(VLOOKUP(SoilVeg!C208,LU!$A$2:$O$27,15,FALSE)=0,VLOOKUP(A208,Soil!$B$2:$R$14,8,FALSE),0.000000000001)</f>
        <v>0</v>
      </c>
      <c r="E208" s="74">
        <f>IF(VLOOKUP(SoilVeg!C208,LU!$A$2:$O$27,15,FALSE)=0,VLOOKUP(A208,Soil!$B$2:$R$14,11,FALSE),0.000000000001)</f>
        <v>0</v>
      </c>
      <c r="F208" s="74">
        <f>VLOOKUP(A208,Soil!$B$2:$P$17,14,FALSE)</f>
        <v>1.2E-2</v>
      </c>
      <c r="G208" s="74">
        <f>VLOOKUP(B208,LU!$B$1:$N$51,6,FALSE)</f>
        <v>3</v>
      </c>
      <c r="H208" s="74">
        <f>VLOOKUP(B208,LU!$B$1:$N$51,7,FALSE)</f>
        <v>0.62272727272999995</v>
      </c>
      <c r="I208" s="74">
        <f>VLOOKUP(B208,LU!$B$1:$N$51,8,FALSE)</f>
        <v>9.4545454545500007</v>
      </c>
      <c r="J208" s="74">
        <f>VLOOKUP(A208,Soil!$B$2:$P$17,13,FALSE)</f>
        <v>0</v>
      </c>
      <c r="K208" s="74">
        <f>VLOOKUP(B208,LU!$B$1:$N$51,5,FALSE)</f>
        <v>0.4</v>
      </c>
      <c r="L208" s="74">
        <f>VLOOKUP(A208,Soil!$B$2:$P$17,15,FALSE)</f>
        <v>0</v>
      </c>
      <c r="M208" s="74">
        <f>SoilVeg!G208</f>
        <v>0</v>
      </c>
      <c r="N208" s="74">
        <f>SoilVeg!H208</f>
        <v>0</v>
      </c>
      <c r="O208" s="74">
        <f>VLOOKUP(A208,Soil!$B$2:$S$14,18,FALSE)</f>
        <v>0</v>
      </c>
    </row>
    <row r="209" spans="1:15">
      <c r="A209" s="84" t="str">
        <f>SoilVeg!B209</f>
        <v>SI</v>
      </c>
      <c r="B209" s="84" t="str">
        <f>SoilVeg!D209</f>
        <v>LPL</v>
      </c>
      <c r="C209" s="84" t="str">
        <f>SoilVeg!A209</f>
        <v>SILPL</v>
      </c>
      <c r="D209" s="74">
        <f>IF(VLOOKUP(SoilVeg!C209,LU!$A$2:$O$27,15,FALSE)=0,VLOOKUP(A209,Soil!$B$2:$R$14,8,FALSE),0.000000000001)</f>
        <v>0</v>
      </c>
      <c r="E209" s="74">
        <f>IF(VLOOKUP(SoilVeg!C209,LU!$A$2:$O$27,15,FALSE)=0,VLOOKUP(A209,Soil!$B$2:$R$14,11,FALSE),0.000000000001)</f>
        <v>0</v>
      </c>
      <c r="F209" s="74">
        <f>VLOOKUP(A209,Soil!$B$2:$P$17,14,FALSE)</f>
        <v>1.2E-2</v>
      </c>
      <c r="G209" s="74">
        <f>VLOOKUP(B209,LU!$B$1:$N$51,6,FALSE)</f>
        <v>4</v>
      </c>
      <c r="H209" s="74">
        <f>VLOOKUP(B209,LU!$B$1:$N$51,7,FALSE)</f>
        <v>0.62272727272999995</v>
      </c>
      <c r="I209" s="74">
        <f>VLOOKUP(B209,LU!$B$1:$N$51,8,FALSE)</f>
        <v>10.5</v>
      </c>
      <c r="J209" s="74">
        <f>VLOOKUP(A209,Soil!$B$2:$P$17,13,FALSE)</f>
        <v>0</v>
      </c>
      <c r="K209" s="74">
        <f>VLOOKUP(B209,LU!$B$1:$N$51,5,FALSE)</f>
        <v>0.6</v>
      </c>
      <c r="L209" s="74">
        <f>VLOOKUP(A209,Soil!$B$2:$P$17,15,FALSE)</f>
        <v>0</v>
      </c>
      <c r="M209" s="74">
        <f>SoilVeg!G209</f>
        <v>0</v>
      </c>
      <c r="N209" s="74">
        <f>SoilVeg!H209</f>
        <v>0</v>
      </c>
      <c r="O209" s="74">
        <f>VLOOKUP(A209,Soil!$B$2:$S$14,18,FALSE)</f>
        <v>0</v>
      </c>
    </row>
    <row r="210" spans="1:15">
      <c r="A210" s="84" t="str">
        <f>SoilVeg!B210</f>
        <v>SI</v>
      </c>
      <c r="B210" s="84" t="str">
        <f>SoilVeg!D210</f>
        <v>LPJ</v>
      </c>
      <c r="C210" s="84" t="str">
        <f>SoilVeg!A210</f>
        <v>SILPJ</v>
      </c>
      <c r="D210" s="74">
        <f>IF(VLOOKUP(SoilVeg!C210,LU!$A$2:$O$27,15,FALSE)=0,VLOOKUP(A210,Soil!$B$2:$R$14,8,FALSE),0.000000000001)</f>
        <v>0</v>
      </c>
      <c r="E210" s="74">
        <f>IF(VLOOKUP(SoilVeg!C210,LU!$A$2:$O$27,15,FALSE)=0,VLOOKUP(A210,Soil!$B$2:$R$14,11,FALSE),0.000000000001)</f>
        <v>0</v>
      </c>
      <c r="F210" s="74">
        <f>VLOOKUP(A210,Soil!$B$2:$P$17,14,FALSE)</f>
        <v>1.2E-2</v>
      </c>
      <c r="G210" s="74">
        <f>VLOOKUP(B210,LU!$B$1:$N$51,6,FALSE)</f>
        <v>3</v>
      </c>
      <c r="H210" s="74">
        <f>VLOOKUP(B210,LU!$B$1:$N$51,7,FALSE)</f>
        <v>0.62272727272999995</v>
      </c>
      <c r="I210" s="74">
        <f>VLOOKUP(B210,LU!$B$1:$N$51,8,FALSE)</f>
        <v>6.5</v>
      </c>
      <c r="J210" s="74">
        <f>VLOOKUP(A210,Soil!$B$2:$P$17,13,FALSE)</f>
        <v>0</v>
      </c>
      <c r="K210" s="74">
        <f>VLOOKUP(B210,LU!$B$1:$N$51,5,FALSE)</f>
        <v>0.35</v>
      </c>
      <c r="L210" s="74">
        <f>VLOOKUP(A210,Soil!$B$2:$P$17,15,FALSE)</f>
        <v>0</v>
      </c>
      <c r="M210" s="74">
        <f>SoilVeg!G210</f>
        <v>0</v>
      </c>
      <c r="N210" s="74">
        <f>SoilVeg!H210</f>
        <v>0</v>
      </c>
      <c r="O210" s="74">
        <f>VLOOKUP(A210,Soil!$B$2:$S$14,18,FALSE)</f>
        <v>0</v>
      </c>
    </row>
    <row r="211" spans="1:15">
      <c r="A211" s="84" t="str">
        <f>SoilVeg!B211</f>
        <v>SI</v>
      </c>
      <c r="B211" s="84" t="str">
        <f>SoilVeg!D211</f>
        <v>LPS</v>
      </c>
      <c r="C211" s="84" t="str">
        <f>SoilVeg!A211</f>
        <v>SILPS</v>
      </c>
      <c r="D211" s="74">
        <f>IF(VLOOKUP(SoilVeg!C211,LU!$A$2:$O$27,15,FALSE)=0,VLOOKUP(A211,Soil!$B$2:$R$14,8,FALSE),0.000000000001)</f>
        <v>0</v>
      </c>
      <c r="E211" s="74">
        <f>IF(VLOOKUP(SoilVeg!C211,LU!$A$2:$O$27,15,FALSE)=0,VLOOKUP(A211,Soil!$B$2:$R$14,11,FALSE),0.000000000001)</f>
        <v>0</v>
      </c>
      <c r="F211" s="74">
        <f>VLOOKUP(A211,Soil!$B$2:$P$17,14,FALSE)</f>
        <v>1.2E-2</v>
      </c>
      <c r="G211" s="74">
        <f>VLOOKUP(B211,LU!$B$1:$N$51,6,FALSE)</f>
        <v>4.5</v>
      </c>
      <c r="H211" s="74">
        <f>VLOOKUP(B211,LU!$B$1:$N$51,7,FALSE)</f>
        <v>0.8</v>
      </c>
      <c r="I211" s="74">
        <f>VLOOKUP(B211,LU!$B$1:$N$51,8,FALSE)</f>
        <v>15</v>
      </c>
      <c r="J211" s="74">
        <f>VLOOKUP(A211,Soil!$B$2:$P$17,13,FALSE)</f>
        <v>0</v>
      </c>
      <c r="K211" s="74">
        <f>VLOOKUP(B211,LU!$B$1:$N$51,5,FALSE)</f>
        <v>0.8</v>
      </c>
      <c r="L211" s="74">
        <f>VLOOKUP(A211,Soil!$B$2:$P$17,15,FALSE)</f>
        <v>0</v>
      </c>
      <c r="M211" s="74">
        <f>SoilVeg!G211</f>
        <v>0</v>
      </c>
      <c r="N211" s="74">
        <f>SoilVeg!H211</f>
        <v>0</v>
      </c>
      <c r="O211" s="74">
        <f>VLOOKUP(A211,Soil!$B$2:$S$14,18,FALSE)</f>
        <v>0</v>
      </c>
    </row>
    <row r="212" spans="1:15">
      <c r="A212" s="84" t="str">
        <f>SoilVeg!B212</f>
        <v>SI</v>
      </c>
      <c r="B212" s="84" t="str">
        <f>SoilVeg!D212</f>
        <v>LPK</v>
      </c>
      <c r="C212" s="84" t="str">
        <f>SoilVeg!A212</f>
        <v>SILPK</v>
      </c>
      <c r="D212" s="74">
        <f>IF(VLOOKUP(SoilVeg!C212,LU!$A$2:$O$27,15,FALSE)=0,VLOOKUP(A212,Soil!$B$2:$R$14,8,FALSE),0.000000000001)</f>
        <v>0</v>
      </c>
      <c r="E212" s="74">
        <f>IF(VLOOKUP(SoilVeg!C212,LU!$A$2:$O$27,15,FALSE)=0,VLOOKUP(A212,Soil!$B$2:$R$14,11,FALSE),0.000000000001)</f>
        <v>0</v>
      </c>
      <c r="F212" s="74">
        <f>VLOOKUP(A212,Soil!$B$2:$P$17,14,FALSE)</f>
        <v>1.2E-2</v>
      </c>
      <c r="G212" s="74">
        <f>VLOOKUP(B212,LU!$B$1:$N$51,6,FALSE)</f>
        <v>3</v>
      </c>
      <c r="H212" s="74">
        <f>VLOOKUP(B212,LU!$B$1:$N$51,7,FALSE)</f>
        <v>0.6</v>
      </c>
      <c r="I212" s="74">
        <f>VLOOKUP(B212,LU!$B$1:$N$51,8,FALSE)</f>
        <v>15</v>
      </c>
      <c r="J212" s="74">
        <f>VLOOKUP(A212,Soil!$B$2:$P$17,13,FALSE)</f>
        <v>0</v>
      </c>
      <c r="K212" s="74">
        <f>VLOOKUP(B212,LU!$B$1:$N$51,5,FALSE)</f>
        <v>0.8</v>
      </c>
      <c r="L212" s="74">
        <f>VLOOKUP(A212,Soil!$B$2:$P$17,15,FALSE)</f>
        <v>0</v>
      </c>
      <c r="M212" s="74">
        <f>SoilVeg!G212</f>
        <v>0</v>
      </c>
      <c r="N212" s="74">
        <f>SoilVeg!H212</f>
        <v>0</v>
      </c>
      <c r="O212" s="74">
        <f>VLOOKUP(A212,Soil!$B$2:$S$14,18,FALSE)</f>
        <v>0</v>
      </c>
    </row>
    <row r="213" spans="1:15">
      <c r="A213" s="84" t="str">
        <f>SoilVeg!B213</f>
        <v>SI</v>
      </c>
      <c r="B213" s="84" t="str">
        <f>SoilVeg!D213</f>
        <v>AZP</v>
      </c>
      <c r="C213" s="84" t="str">
        <f>SoilVeg!A213</f>
        <v>SIAZP</v>
      </c>
      <c r="D213" s="74">
        <f>IF(VLOOKUP(SoilVeg!C213,LU!$A$2:$O$27,15,FALSE)=0,VLOOKUP(A213,Soil!$B$2:$R$14,8,FALSE),0.000000000001)</f>
        <v>9.9999999999999998E-13</v>
      </c>
      <c r="E213" s="74">
        <f>IF(VLOOKUP(SoilVeg!C213,LU!$A$2:$O$27,15,FALSE)=0,VLOOKUP(A213,Soil!$B$2:$R$14,11,FALSE),0.000000000001)</f>
        <v>9.9999999999999998E-13</v>
      </c>
      <c r="F213" s="74">
        <f>VLOOKUP(A213,Soil!$B$2:$P$17,14,FALSE)</f>
        <v>1.2E-2</v>
      </c>
      <c r="G213" s="74">
        <f>VLOOKUP(B213,LU!$B$1:$N$51,6,FALSE)</f>
        <v>0</v>
      </c>
      <c r="H213" s="74">
        <f>VLOOKUP(B213,LU!$B$1:$N$51,7,FALSE)</f>
        <v>0</v>
      </c>
      <c r="I213" s="74">
        <f>VLOOKUP(B213,LU!$B$1:$N$51,8,FALSE)</f>
        <v>2.5</v>
      </c>
      <c r="J213" s="74">
        <f>VLOOKUP(A213,Soil!$B$2:$P$17,13,FALSE)</f>
        <v>0</v>
      </c>
      <c r="K213" s="74">
        <f>VLOOKUP(B213,LU!$B$1:$N$51,5,FALSE)</f>
        <v>0.05</v>
      </c>
      <c r="L213" s="74">
        <f>VLOOKUP(A213,Soil!$B$2:$P$17,15,FALSE)</f>
        <v>0</v>
      </c>
      <c r="M213" s="74">
        <f>SoilVeg!G213</f>
        <v>100</v>
      </c>
      <c r="N213" s="74">
        <f>SoilVeg!H213</f>
        <v>1</v>
      </c>
      <c r="O213" s="74">
        <f>VLOOKUP(A213,Soil!$B$2:$S$14,18,FALSE)</f>
        <v>0</v>
      </c>
    </row>
    <row r="214" spans="1:15">
      <c r="A214" s="84" t="str">
        <f>SoilVeg!B214</f>
        <v>SI</v>
      </c>
      <c r="B214" s="84" t="str">
        <f>SoilVeg!D214</f>
        <v>AZPN</v>
      </c>
      <c r="C214" s="84" t="str">
        <f>SoilVeg!A214</f>
        <v>SIAZPN</v>
      </c>
      <c r="D214" s="74">
        <f>IF(VLOOKUP(SoilVeg!C214,LU!$A$2:$O$27,15,FALSE)=0,VLOOKUP(A214,Soil!$B$2:$R$14,8,FALSE),0.000000000001)</f>
        <v>9.9999999999999998E-13</v>
      </c>
      <c r="E214" s="74">
        <f>IF(VLOOKUP(SoilVeg!C214,LU!$A$2:$O$27,15,FALSE)=0,VLOOKUP(A214,Soil!$B$2:$R$14,11,FALSE),0.000000000001)</f>
        <v>9.9999999999999998E-13</v>
      </c>
      <c r="F214" s="74">
        <f>VLOOKUP(A214,Soil!$B$2:$P$17,14,FALSE)</f>
        <v>1.2E-2</v>
      </c>
      <c r="G214" s="74">
        <f>VLOOKUP(B214,LU!$B$1:$N$51,6,FALSE)</f>
        <v>0</v>
      </c>
      <c r="H214" s="74">
        <f>VLOOKUP(B214,LU!$B$1:$N$51,7,FALSE)</f>
        <v>0</v>
      </c>
      <c r="I214" s="74">
        <f>VLOOKUP(B214,LU!$B$1:$N$51,8,FALSE)</f>
        <v>0</v>
      </c>
      <c r="J214" s="74">
        <f>VLOOKUP(A214,Soil!$B$2:$P$17,13,FALSE)</f>
        <v>0</v>
      </c>
      <c r="K214" s="74">
        <f>VLOOKUP(B214,LU!$B$1:$N$51,5,FALSE)</f>
        <v>0.01</v>
      </c>
      <c r="L214" s="74">
        <f>VLOOKUP(A214,Soil!$B$2:$P$17,15,FALSE)</f>
        <v>0</v>
      </c>
      <c r="M214" s="74">
        <f>SoilVeg!G214</f>
        <v>100</v>
      </c>
      <c r="N214" s="74">
        <f>SoilVeg!H214</f>
        <v>1</v>
      </c>
      <c r="O214" s="74">
        <f>VLOOKUP(A214,Soil!$B$2:$S$14,18,FALSE)</f>
        <v>0</v>
      </c>
    </row>
    <row r="215" spans="1:15">
      <c r="A215" s="84" t="str">
        <f>SoilVeg!B215</f>
        <v>SI</v>
      </c>
      <c r="B215" s="84" t="str">
        <f>SoilVeg!D215</f>
        <v>AZPPL</v>
      </c>
      <c r="C215" s="84" t="str">
        <f>SoilVeg!A215</f>
        <v>SIAZPPL</v>
      </c>
      <c r="D215" s="74">
        <f>IF(VLOOKUP(SoilVeg!C215,LU!$A$2:$O$27,15,FALSE)=0,VLOOKUP(A215,Soil!$B$2:$R$14,8,FALSE),0.000000000001)</f>
        <v>0</v>
      </c>
      <c r="E215" s="74">
        <f>IF(VLOOKUP(SoilVeg!C215,LU!$A$2:$O$27,15,FALSE)=0,VLOOKUP(A215,Soil!$B$2:$R$14,11,FALSE),0.000000000001)</f>
        <v>0</v>
      </c>
      <c r="F215" s="74">
        <f>VLOOKUP(A215,Soil!$B$2:$P$17,14,FALSE)</f>
        <v>1.2E-2</v>
      </c>
      <c r="G215" s="74">
        <f>VLOOKUP(B215,LU!$B$1:$N$51,6,FALSE)</f>
        <v>0</v>
      </c>
      <c r="H215" s="74">
        <f>VLOOKUP(B215,LU!$B$1:$N$51,7,FALSE)</f>
        <v>0</v>
      </c>
      <c r="I215" s="74">
        <f>VLOOKUP(B215,LU!$B$1:$N$51,8,FALSE)</f>
        <v>2.5</v>
      </c>
      <c r="J215" s="74">
        <f>VLOOKUP(A215,Soil!$B$2:$P$17,13,FALSE)</f>
        <v>0</v>
      </c>
      <c r="K215" s="74">
        <f>VLOOKUP(B215,LU!$B$1:$N$51,5,FALSE)</f>
        <v>0.02</v>
      </c>
      <c r="L215" s="74">
        <f>VLOOKUP(A215,Soil!$B$2:$P$17,15,FALSE)</f>
        <v>0</v>
      </c>
      <c r="M215" s="74">
        <f>SoilVeg!G215</f>
        <v>0</v>
      </c>
      <c r="N215" s="74">
        <f>SoilVeg!H215</f>
        <v>0</v>
      </c>
      <c r="O215" s="74">
        <f>VLOOKUP(A215,Soil!$B$2:$S$14,18,FALSE)</f>
        <v>0</v>
      </c>
    </row>
    <row r="216" spans="1:15">
      <c r="A216" s="84" t="str">
        <f>SoilVeg!B216</f>
        <v>SI</v>
      </c>
      <c r="B216" s="84" t="str">
        <f>SoilVeg!D216</f>
        <v>AZPP</v>
      </c>
      <c r="C216" s="84" t="str">
        <f>SoilVeg!A216</f>
        <v>SIAZPP</v>
      </c>
      <c r="D216" s="74">
        <f>IF(VLOOKUP(SoilVeg!C216,LU!$A$2:$O$27,15,FALSE)=0,VLOOKUP(A216,Soil!$B$2:$R$14,8,FALSE),0.000000000001)</f>
        <v>0</v>
      </c>
      <c r="E216" s="74">
        <f>IF(VLOOKUP(SoilVeg!C216,LU!$A$2:$O$27,15,FALSE)=0,VLOOKUP(A216,Soil!$B$2:$R$14,11,FALSE),0.000000000001)</f>
        <v>0</v>
      </c>
      <c r="F216" s="74">
        <f>VLOOKUP(A216,Soil!$B$2:$P$17,14,FALSE)</f>
        <v>1.2E-2</v>
      </c>
      <c r="G216" s="74">
        <f>VLOOKUP(B216,LU!$B$1:$N$51,6,FALSE)</f>
        <v>0</v>
      </c>
      <c r="H216" s="74">
        <f>VLOOKUP(B216,LU!$B$1:$N$51,7,FALSE)</f>
        <v>0</v>
      </c>
      <c r="I216" s="74">
        <f>VLOOKUP(B216,LU!$B$1:$N$51,8,FALSE)</f>
        <v>7</v>
      </c>
      <c r="J216" s="74">
        <f>VLOOKUP(A216,Soil!$B$2:$P$17,13,FALSE)</f>
        <v>0</v>
      </c>
      <c r="K216" s="74">
        <f>VLOOKUP(B216,LU!$B$1:$N$51,5,FALSE)</f>
        <v>0.1</v>
      </c>
      <c r="L216" s="74">
        <f>VLOOKUP(A216,Soil!$B$2:$P$17,15,FALSE)</f>
        <v>0</v>
      </c>
      <c r="M216" s="74">
        <f>SoilVeg!G216</f>
        <v>0</v>
      </c>
      <c r="N216" s="74">
        <f>SoilVeg!H216</f>
        <v>0</v>
      </c>
      <c r="O216" s="74">
        <f>VLOOKUP(A216,Soil!$B$2:$S$14,18,FALSE)</f>
        <v>0</v>
      </c>
    </row>
    <row r="217" spans="1:15">
      <c r="A217" s="84" t="str">
        <f>SoilVeg!B217</f>
        <v>SI</v>
      </c>
      <c r="B217" s="84" t="str">
        <f>SoilVeg!D217</f>
        <v>ETK</v>
      </c>
      <c r="C217" s="84" t="str">
        <f>SoilVeg!A217</f>
        <v>SIETK</v>
      </c>
      <c r="D217" s="74">
        <f>IF(VLOOKUP(SoilVeg!C217,LU!$A$2:$O$27,15,FALSE)=0,VLOOKUP(A217,Soil!$B$2:$R$14,8,FALSE),0.000000000001)</f>
        <v>0</v>
      </c>
      <c r="E217" s="74">
        <f>IF(VLOOKUP(SoilVeg!C217,LU!$A$2:$O$27,15,FALSE)=0,VLOOKUP(A217,Soil!$B$2:$R$14,11,FALSE),0.000000000001)</f>
        <v>0</v>
      </c>
      <c r="F217" s="74">
        <f>VLOOKUP(A217,Soil!$B$2:$P$17,14,FALSE)</f>
        <v>1.2E-2</v>
      </c>
      <c r="G217" s="74">
        <f>VLOOKUP(B217,LU!$B$1:$N$51,6,FALSE)</f>
        <v>1.4</v>
      </c>
      <c r="H217" s="74">
        <f>VLOOKUP(B217,LU!$B$1:$N$51,7,FALSE)</f>
        <v>0.65</v>
      </c>
      <c r="I217" s="74">
        <f>VLOOKUP(B217,LU!$B$1:$N$51,8,FALSE)</f>
        <v>8</v>
      </c>
      <c r="J217" s="74">
        <f>VLOOKUP(A217,Soil!$B$2:$P$17,13,FALSE)</f>
        <v>0</v>
      </c>
      <c r="K217" s="74">
        <f>VLOOKUP(B217,LU!$B$1:$N$51,5,FALSE)</f>
        <v>0.35</v>
      </c>
      <c r="L217" s="74">
        <f>VLOOKUP(A217,Soil!$B$2:$P$17,15,FALSE)</f>
        <v>0</v>
      </c>
      <c r="M217" s="74">
        <f>SoilVeg!G217</f>
        <v>0</v>
      </c>
      <c r="N217" s="74">
        <f>SoilVeg!H217</f>
        <v>0</v>
      </c>
      <c r="O217" s="74">
        <f>VLOOKUP(A217,Soil!$B$2:$S$14,18,FALSE)</f>
        <v>0</v>
      </c>
    </row>
    <row r="218" spans="1:15">
      <c r="A218" s="84" t="str">
        <f>SoilVeg!B218</f>
        <v>SI</v>
      </c>
      <c r="B218" s="84" t="str">
        <f>SoilVeg!D218</f>
        <v>ETK1</v>
      </c>
      <c r="C218" s="84" t="str">
        <f>SoilVeg!A218</f>
        <v>SIETK1</v>
      </c>
      <c r="D218" s="74">
        <f>IF(VLOOKUP(SoilVeg!C218,LU!$A$2:$O$27,15,FALSE)=0,VLOOKUP(A218,Soil!$B$2:$R$14,8,FALSE),0.000000000001)</f>
        <v>0</v>
      </c>
      <c r="E218" s="74">
        <f>IF(VLOOKUP(SoilVeg!C218,LU!$A$2:$O$27,15,FALSE)=0,VLOOKUP(A218,Soil!$B$2:$R$14,11,FALSE),0.000000000001)</f>
        <v>0</v>
      </c>
      <c r="F218" s="74">
        <f>VLOOKUP(A218,Soil!$B$2:$P$17,14,FALSE)</f>
        <v>1.2E-2</v>
      </c>
      <c r="G218" s="74">
        <f>VLOOKUP(B218,LU!$B$1:$N$51,6,FALSE)</f>
        <v>1</v>
      </c>
      <c r="H218" s="74">
        <f>VLOOKUP(B218,LU!$B$1:$N$51,7,FALSE)</f>
        <v>0.4</v>
      </c>
      <c r="I218" s="74">
        <f>VLOOKUP(B218,LU!$B$1:$N$51,8,FALSE)</f>
        <v>5</v>
      </c>
      <c r="J218" s="74">
        <f>VLOOKUP(A218,Soil!$B$2:$P$17,13,FALSE)</f>
        <v>0</v>
      </c>
      <c r="K218" s="74">
        <f>VLOOKUP(B218,LU!$B$1:$N$51,5,FALSE)</f>
        <v>0.15</v>
      </c>
      <c r="L218" s="74">
        <f>VLOOKUP(A218,Soil!$B$2:$P$17,15,FALSE)</f>
        <v>0</v>
      </c>
      <c r="M218" s="74">
        <f>SoilVeg!G218</f>
        <v>0</v>
      </c>
      <c r="N218" s="74">
        <f>SoilVeg!H218</f>
        <v>0</v>
      </c>
      <c r="O218" s="74">
        <f>VLOOKUP(A218,Soil!$B$2:$S$14,18,FALSE)</f>
        <v>0</v>
      </c>
    </row>
    <row r="219" spans="1:15">
      <c r="A219" s="84" t="str">
        <f>SoilVeg!B219</f>
        <v>SI</v>
      </c>
      <c r="B219" s="84" t="str">
        <f>SoilVeg!D219</f>
        <v>ETK2</v>
      </c>
      <c r="C219" s="84" t="str">
        <f>SoilVeg!A219</f>
        <v>SIETK2</v>
      </c>
      <c r="D219" s="74">
        <f>IF(VLOOKUP(SoilVeg!C219,LU!$A$2:$O$27,15,FALSE)=0,VLOOKUP(A219,Soil!$B$2:$R$14,8,FALSE),0.000000000001)</f>
        <v>0</v>
      </c>
      <c r="E219" s="74">
        <f>IF(VLOOKUP(SoilVeg!C219,LU!$A$2:$O$27,15,FALSE)=0,VLOOKUP(A219,Soil!$B$2:$R$14,11,FALSE),0.000000000001)</f>
        <v>0</v>
      </c>
      <c r="F219" s="74">
        <f>VLOOKUP(A219,Soil!$B$2:$P$17,14,FALSE)</f>
        <v>1.2E-2</v>
      </c>
      <c r="G219" s="74">
        <f>VLOOKUP(B219,LU!$B$1:$N$51,6,FALSE)</f>
        <v>1.1000000000000001</v>
      </c>
      <c r="H219" s="74">
        <f>VLOOKUP(B219,LU!$B$1:$N$51,7,FALSE)</f>
        <v>0.4</v>
      </c>
      <c r="I219" s="74">
        <f>VLOOKUP(B219,LU!$B$1:$N$51,8,FALSE)</f>
        <v>7</v>
      </c>
      <c r="J219" s="74">
        <f>VLOOKUP(A219,Soil!$B$2:$P$17,13,FALSE)</f>
        <v>0</v>
      </c>
      <c r="K219" s="74">
        <f>VLOOKUP(B219,LU!$B$1:$N$51,5,FALSE)</f>
        <v>0.35</v>
      </c>
      <c r="L219" s="74">
        <f>VLOOKUP(A219,Soil!$B$2:$P$17,15,FALSE)</f>
        <v>0</v>
      </c>
      <c r="M219" s="74">
        <f>SoilVeg!G219</f>
        <v>0</v>
      </c>
      <c r="N219" s="74">
        <f>SoilVeg!H219</f>
        <v>0</v>
      </c>
      <c r="O219" s="74">
        <f>VLOOKUP(A219,Soil!$B$2:$S$14,18,FALSE)</f>
        <v>0</v>
      </c>
    </row>
    <row r="220" spans="1:15">
      <c r="A220" s="84" t="str">
        <f>SoilVeg!B220</f>
        <v>SI</v>
      </c>
      <c r="B220" s="84" t="str">
        <f>SoilVeg!D220</f>
        <v>ETK3</v>
      </c>
      <c r="C220" s="84" t="str">
        <f>SoilVeg!A220</f>
        <v>SIETK3</v>
      </c>
      <c r="D220" s="74">
        <f>IF(VLOOKUP(SoilVeg!C220,LU!$A$2:$O$27,15,FALSE)=0,VLOOKUP(A220,Soil!$B$2:$R$14,8,FALSE),0.000000000001)</f>
        <v>0</v>
      </c>
      <c r="E220" s="74">
        <f>IF(VLOOKUP(SoilVeg!C220,LU!$A$2:$O$27,15,FALSE)=0,VLOOKUP(A220,Soil!$B$2:$R$14,11,FALSE),0.000000000001)</f>
        <v>0</v>
      </c>
      <c r="F220" s="74">
        <f>VLOOKUP(A220,Soil!$B$2:$P$17,14,FALSE)</f>
        <v>1.2E-2</v>
      </c>
      <c r="G220" s="74">
        <f>VLOOKUP(B220,LU!$B$1:$N$51,6,FALSE)</f>
        <v>1.35454545455</v>
      </c>
      <c r="H220" s="74">
        <f>VLOOKUP(B220,LU!$B$1:$N$51,7,FALSE)</f>
        <v>0.62272727272999995</v>
      </c>
      <c r="I220" s="74">
        <f>VLOOKUP(B220,LU!$B$1:$N$51,8,FALSE)</f>
        <v>10</v>
      </c>
      <c r="J220" s="74">
        <f>VLOOKUP(A220,Soil!$B$2:$P$17,13,FALSE)</f>
        <v>0</v>
      </c>
      <c r="K220" s="74">
        <f>VLOOKUP(B220,LU!$B$1:$N$51,5,FALSE)</f>
        <v>0.4</v>
      </c>
      <c r="L220" s="74">
        <f>VLOOKUP(A220,Soil!$B$2:$P$17,15,FALSE)</f>
        <v>0</v>
      </c>
      <c r="M220" s="74">
        <f>SoilVeg!G220</f>
        <v>0</v>
      </c>
      <c r="N220" s="74">
        <f>SoilVeg!H220</f>
        <v>0</v>
      </c>
      <c r="O220" s="74">
        <f>VLOOKUP(A220,Soil!$B$2:$S$14,18,FALSE)</f>
        <v>0</v>
      </c>
    </row>
    <row r="221" spans="1:15">
      <c r="A221" s="84" t="str">
        <f>SoilVeg!B221</f>
        <v>SI</v>
      </c>
      <c r="B221" s="84" t="str">
        <f>SoilVeg!D221</f>
        <v>VT</v>
      </c>
      <c r="C221" s="84" t="str">
        <f>SoilVeg!A221</f>
        <v>SIVT</v>
      </c>
      <c r="D221" s="74">
        <f>IF(VLOOKUP(SoilVeg!C221,LU!$A$2:$O$27,15,FALSE)=0,VLOOKUP(A221,Soil!$B$2:$R$14,8,FALSE),0.000000000001)</f>
        <v>9.9999999999999998E-13</v>
      </c>
      <c r="E221" s="74">
        <f>IF(VLOOKUP(SoilVeg!C221,LU!$A$2:$O$27,15,FALSE)=0,VLOOKUP(A221,Soil!$B$2:$R$14,11,FALSE),0.000000000001)</f>
        <v>9.9999999999999998E-13</v>
      </c>
      <c r="F221" s="74">
        <f>VLOOKUP(A221,Soil!$B$2:$P$17,14,FALSE)</f>
        <v>1.2E-2</v>
      </c>
      <c r="G221" s="74">
        <f>VLOOKUP(B221,LU!$B$1:$N$51,6,FALSE)</f>
        <v>0</v>
      </c>
      <c r="H221" s="74">
        <f>VLOOKUP(B221,LU!$B$1:$N$51,7,FALSE)</f>
        <v>0</v>
      </c>
      <c r="I221" s="74">
        <f>VLOOKUP(B221,LU!$B$1:$N$51,8,FALSE)</f>
        <v>0</v>
      </c>
      <c r="J221" s="74">
        <f>VLOOKUP(A221,Soil!$B$2:$P$17,13,FALSE)</f>
        <v>0</v>
      </c>
      <c r="K221" s="74">
        <f>VLOOKUP(B221,LU!$B$1:$N$51,5,FALSE)</f>
        <v>0.03</v>
      </c>
      <c r="L221" s="74">
        <f>VLOOKUP(A221,Soil!$B$2:$P$17,15,FALSE)</f>
        <v>0</v>
      </c>
      <c r="M221" s="74">
        <f>SoilVeg!G221</f>
        <v>100</v>
      </c>
      <c r="N221" s="74">
        <f>SoilVeg!H221</f>
        <v>1</v>
      </c>
      <c r="O221" s="74">
        <f>VLOOKUP(A221,Soil!$B$2:$S$14,18,FALSE)</f>
        <v>0</v>
      </c>
    </row>
    <row r="222" spans="1:15">
      <c r="A222" s="84" t="str">
        <f>SoilVeg!B222</f>
        <v>SI</v>
      </c>
      <c r="B222" s="84" t="str">
        <f>SoilVeg!D222</f>
        <v>VP</v>
      </c>
      <c r="C222" s="84" t="str">
        <f>SoilVeg!A222</f>
        <v>SIVP</v>
      </c>
      <c r="D222" s="74">
        <f>IF(VLOOKUP(SoilVeg!C222,LU!$A$2:$O$27,15,FALSE)=0,VLOOKUP(A222,Soil!$B$2:$R$14,8,FALSE),0.000000000001)</f>
        <v>9.9999999999999998E-13</v>
      </c>
      <c r="E222" s="74">
        <f>IF(VLOOKUP(SoilVeg!C222,LU!$A$2:$O$27,15,FALSE)=0,VLOOKUP(A222,Soil!$B$2:$R$14,11,FALSE),0.000000000001)</f>
        <v>9.9999999999999998E-13</v>
      </c>
      <c r="F222" s="74">
        <f>VLOOKUP(A222,Soil!$B$2:$P$17,14,FALSE)</f>
        <v>1.2E-2</v>
      </c>
      <c r="G222" s="74">
        <f>VLOOKUP(B222,LU!$B$1:$N$51,6,FALSE)</f>
        <v>0</v>
      </c>
      <c r="H222" s="74">
        <f>VLOOKUP(B222,LU!$B$1:$N$51,7,FALSE)</f>
        <v>0</v>
      </c>
      <c r="I222" s="74">
        <f>VLOOKUP(B222,LU!$B$1:$N$51,8,FALSE)</f>
        <v>0</v>
      </c>
      <c r="J222" s="74">
        <f>VLOOKUP(A222,Soil!$B$2:$P$17,13,FALSE)</f>
        <v>0</v>
      </c>
      <c r="K222" s="74">
        <f>VLOOKUP(B222,LU!$B$1:$N$51,5,FALSE)</f>
        <v>0.01</v>
      </c>
      <c r="L222" s="74">
        <f>VLOOKUP(A222,Soil!$B$2:$P$17,15,FALSE)</f>
        <v>0</v>
      </c>
      <c r="M222" s="74">
        <f>SoilVeg!G222</f>
        <v>100</v>
      </c>
      <c r="N222" s="74">
        <f>SoilVeg!H222</f>
        <v>1</v>
      </c>
      <c r="O222" s="74">
        <f>VLOOKUP(A222,Soil!$B$2:$S$14,18,FALSE)</f>
        <v>0</v>
      </c>
    </row>
    <row r="223" spans="1:15">
      <c r="A223" s="84" t="str">
        <f>SoilVeg!B223</f>
        <v>SI</v>
      </c>
      <c r="B223" s="84" t="str">
        <f>SoilVeg!D223</f>
        <v>TPT</v>
      </c>
      <c r="C223" s="84" t="str">
        <f>SoilVeg!A223</f>
        <v>SITPT</v>
      </c>
      <c r="D223" s="74">
        <f>IF(VLOOKUP(SoilVeg!C223,LU!$A$2:$O$27,15,FALSE)=0,VLOOKUP(A223,Soil!$B$2:$R$14,8,FALSE),0.000000000001)</f>
        <v>0</v>
      </c>
      <c r="E223" s="74">
        <f>IF(VLOOKUP(SoilVeg!C223,LU!$A$2:$O$27,15,FALSE)=0,VLOOKUP(A223,Soil!$B$2:$R$14,11,FALSE),0.000000000001)</f>
        <v>0</v>
      </c>
      <c r="F223" s="74">
        <f>VLOOKUP(A223,Soil!$B$2:$P$17,14,FALSE)</f>
        <v>1.2E-2</v>
      </c>
      <c r="G223" s="74">
        <f>VLOOKUP(B223,LU!$B$1:$N$51,6,FALSE)</f>
        <v>1.1000000000000001</v>
      </c>
      <c r="H223" s="74">
        <f>VLOOKUP(B223,LU!$B$1:$N$51,7,FALSE)</f>
        <v>0.4</v>
      </c>
      <c r="I223" s="74">
        <f>VLOOKUP(B223,LU!$B$1:$N$51,8,FALSE)</f>
        <v>7</v>
      </c>
      <c r="J223" s="74">
        <f>VLOOKUP(A223,Soil!$B$2:$P$17,13,FALSE)</f>
        <v>0</v>
      </c>
      <c r="K223" s="74">
        <f>VLOOKUP(B223,LU!$B$1:$N$51,5,FALSE)</f>
        <v>0.27500000000000002</v>
      </c>
      <c r="L223" s="74">
        <f>VLOOKUP(A223,Soil!$B$2:$P$17,15,FALSE)</f>
        <v>0</v>
      </c>
      <c r="M223" s="74">
        <f>SoilVeg!G223</f>
        <v>0</v>
      </c>
      <c r="N223" s="74">
        <f>SoilVeg!H223</f>
        <v>0</v>
      </c>
      <c r="O223" s="74">
        <f>VLOOKUP(A223,Soil!$B$2:$S$14,18,FALSE)</f>
        <v>0</v>
      </c>
    </row>
    <row r="224" spans="1:15">
      <c r="A224" s="84" t="str">
        <f>SoilVeg!B224</f>
        <v>SI</v>
      </c>
      <c r="B224" s="84" t="str">
        <f>SoilVeg!D224</f>
        <v>VPT</v>
      </c>
      <c r="C224" s="84" t="str">
        <f>SoilVeg!A224</f>
        <v>SIVPT</v>
      </c>
      <c r="D224" s="74">
        <f>IF(VLOOKUP(SoilVeg!C224,LU!$A$2:$O$27,15,FALSE)=0,VLOOKUP(A224,Soil!$B$2:$R$14,8,FALSE),0.000000000001)</f>
        <v>9.9999999999999998E-13</v>
      </c>
      <c r="E224" s="74">
        <f>IF(VLOOKUP(SoilVeg!C224,LU!$A$2:$O$27,15,FALSE)=0,VLOOKUP(A224,Soil!$B$2:$R$14,11,FALSE),0.000000000001)</f>
        <v>9.9999999999999998E-13</v>
      </c>
      <c r="F224" s="74">
        <f>VLOOKUP(A224,Soil!$B$2:$P$17,14,FALSE)</f>
        <v>1.2E-2</v>
      </c>
      <c r="G224" s="74">
        <f>VLOOKUP(B224,LU!$B$1:$N$51,6,FALSE)</f>
        <v>0</v>
      </c>
      <c r="H224" s="74">
        <f>VLOOKUP(B224,LU!$B$1:$N$51,7,FALSE)</f>
        <v>0</v>
      </c>
      <c r="I224" s="74">
        <f>VLOOKUP(B224,LU!$B$1:$N$51,8,FALSE)</f>
        <v>150</v>
      </c>
      <c r="J224" s="74">
        <f>VLOOKUP(A224,Soil!$B$2:$P$17,13,FALSE)</f>
        <v>0</v>
      </c>
      <c r="K224" s="74">
        <f>VLOOKUP(B224,LU!$B$1:$N$51,5,FALSE)</f>
        <v>0.01</v>
      </c>
      <c r="L224" s="74">
        <f>VLOOKUP(A224,Soil!$B$2:$P$17,15,FALSE)</f>
        <v>0</v>
      </c>
      <c r="M224" s="74">
        <f>SoilVeg!G224</f>
        <v>100</v>
      </c>
      <c r="N224" s="74">
        <f>SoilVeg!H224</f>
        <v>1</v>
      </c>
      <c r="O224" s="74">
        <f>VLOOKUP(A224,Soil!$B$2:$S$14,18,FALSE)</f>
        <v>0</v>
      </c>
    </row>
    <row r="225" spans="1:15">
      <c r="A225" s="84" t="str">
        <f>SoilVeg!B225</f>
        <v>SI</v>
      </c>
      <c r="B225" s="84" t="str">
        <f>SoilVeg!D225</f>
        <v>MOK</v>
      </c>
      <c r="C225" s="84" t="str">
        <f>SoilVeg!A225</f>
        <v>SIMOK</v>
      </c>
      <c r="D225" s="74">
        <f>IF(VLOOKUP(SoilVeg!C225,LU!$A$2:$O$27,15,FALSE)=0,VLOOKUP(A225,Soil!$B$2:$R$14,8,FALSE),0.000000000001)</f>
        <v>0</v>
      </c>
      <c r="E225" s="74">
        <f>IF(VLOOKUP(SoilVeg!C225,LU!$A$2:$O$27,15,FALSE)=0,VLOOKUP(A225,Soil!$B$2:$R$14,11,FALSE),0.000000000001)</f>
        <v>0</v>
      </c>
      <c r="F225" s="74">
        <f>VLOOKUP(A225,Soil!$B$2:$P$17,14,FALSE)</f>
        <v>1.2E-2</v>
      </c>
      <c r="G225" s="74">
        <f>VLOOKUP(B225,LU!$B$1:$N$51,6,FALSE)</f>
        <v>1.35454545455</v>
      </c>
      <c r="H225" s="74">
        <f>VLOOKUP(B225,LU!$B$1:$N$51,7,FALSE)</f>
        <v>0.62272727272999995</v>
      </c>
      <c r="I225" s="74">
        <f>VLOOKUP(B225,LU!$B$1:$N$51,8,FALSE)</f>
        <v>10</v>
      </c>
      <c r="J225" s="74">
        <f>VLOOKUP(A225,Soil!$B$2:$P$17,13,FALSE)</f>
        <v>0</v>
      </c>
      <c r="K225" s="74">
        <f>VLOOKUP(B225,LU!$B$1:$N$51,5,FALSE)</f>
        <v>0.4</v>
      </c>
      <c r="L225" s="74">
        <f>VLOOKUP(A225,Soil!$B$2:$P$17,15,FALSE)</f>
        <v>0</v>
      </c>
      <c r="M225" s="74">
        <f>SoilVeg!G225</f>
        <v>0</v>
      </c>
      <c r="N225" s="74">
        <f>SoilVeg!H225</f>
        <v>0</v>
      </c>
      <c r="O225" s="74">
        <f>VLOOKUP(A225,Soil!$B$2:$S$14,18,FALSE)</f>
        <v>0</v>
      </c>
    </row>
    <row r="226" spans="1:15">
      <c r="A226" s="84" t="str">
        <f>SoilVeg!B226</f>
        <v>SI</v>
      </c>
      <c r="B226" s="84" t="str">
        <f>SoilVeg!D226</f>
        <v>RET</v>
      </c>
      <c r="C226" s="84" t="str">
        <f>SoilVeg!A226</f>
        <v>SIRET</v>
      </c>
      <c r="D226" s="74">
        <f>IF(VLOOKUP(SoilVeg!C226,LU!$A$2:$O$27,15,FALSE)=0,VLOOKUP(A226,Soil!$B$2:$R$14,8,FALSE),0.000000000001)</f>
        <v>0</v>
      </c>
      <c r="E226" s="74">
        <f>IF(VLOOKUP(SoilVeg!C226,LU!$A$2:$O$27,15,FALSE)=0,VLOOKUP(A226,Soil!$B$2:$R$14,11,FALSE),0.000000000001)</f>
        <v>0</v>
      </c>
      <c r="F226" s="74">
        <f>VLOOKUP(A226,Soil!$B$2:$P$17,14,FALSE)</f>
        <v>1.2E-2</v>
      </c>
      <c r="G226" s="74">
        <f>VLOOKUP(B226,LU!$B$1:$N$51,6,FALSE)</f>
        <v>1.1000000000000001</v>
      </c>
      <c r="H226" s="74">
        <f>VLOOKUP(B226,LU!$B$1:$N$51,7,FALSE)</f>
        <v>0.4</v>
      </c>
      <c r="I226" s="74">
        <f>VLOOKUP(B226,LU!$B$1:$N$51,8,FALSE)</f>
        <v>150</v>
      </c>
      <c r="J226" s="74">
        <f>VLOOKUP(A226,Soil!$B$2:$P$17,13,FALSE)</f>
        <v>0</v>
      </c>
      <c r="K226" s="74">
        <f>VLOOKUP(B226,LU!$B$1:$N$51,5,FALSE)</f>
        <v>0.27500000000000002</v>
      </c>
      <c r="L226" s="74">
        <f>VLOOKUP(A226,Soil!$B$2:$P$17,15,FALSE)</f>
        <v>0</v>
      </c>
      <c r="M226" s="74">
        <f>SoilVeg!G226</f>
        <v>0</v>
      </c>
      <c r="N226" s="74">
        <f>SoilVeg!H226</f>
        <v>0</v>
      </c>
      <c r="O226" s="74">
        <f>VLOOKUP(A226,Soil!$B$2:$S$14,18,FALSE)</f>
        <v>0</v>
      </c>
    </row>
    <row r="227" spans="1:15">
      <c r="A227" s="84" t="str">
        <f>SoilVeg!B227</f>
        <v>SIL</v>
      </c>
      <c r="B227" s="84" t="str">
        <f>SoilVeg!D227</f>
        <v>OP</v>
      </c>
      <c r="C227" s="84" t="str">
        <f>SoilVeg!A227</f>
        <v>SILOP</v>
      </c>
      <c r="D227" s="74">
        <f>IF(VLOOKUP(SoilVeg!C227,LU!$A$2:$O$27,15,FALSE)=0,VLOOKUP(A227,Soil!$B$2:$R$14,8,FALSE),0.000000000001)</f>
        <v>2.292499074074075E-6</v>
      </c>
      <c r="E227" s="74">
        <f>IF(VLOOKUP(SoilVeg!C227,LU!$A$2:$O$27,15,FALSE)=0,VLOOKUP(A227,Soil!$B$2:$R$14,11,FALSE),0.000000000001)</f>
        <v>2.1617732644295835E-4</v>
      </c>
      <c r="F227" s="74">
        <f>VLOOKUP(A227,Soil!$B$2:$P$17,14,FALSE)</f>
        <v>1.2E-2</v>
      </c>
      <c r="G227" s="74">
        <f>VLOOKUP(B227,LU!$B$1:$N$51,6,FALSE)</f>
        <v>0.16</v>
      </c>
      <c r="H227" s="74">
        <f>VLOOKUP(B227,LU!$B$1:$N$51,7,FALSE)</f>
        <v>0.13</v>
      </c>
      <c r="I227" s="74">
        <f>VLOOKUP(B227,LU!$B$1:$N$51,8,FALSE)</f>
        <v>5</v>
      </c>
      <c r="J227" s="74">
        <f>VLOOKUP(A227,Soil!$B$2:$P$17,13,FALSE)</f>
        <v>1.7384999999999999</v>
      </c>
      <c r="K227" s="74">
        <f>VLOOKUP(B227,LU!$B$1:$N$51,5,FALSE)</f>
        <v>7.4999999999999997E-2</v>
      </c>
      <c r="L227" s="74">
        <f>VLOOKUP(A227,Soil!$B$2:$P$17,15,FALSE)</f>
        <v>0.56130000000000002</v>
      </c>
      <c r="M227" s="74">
        <f>SoilVeg!G227</f>
        <v>9.6999999999999993</v>
      </c>
      <c r="N227" s="74">
        <f>SoilVeg!H227</f>
        <v>0.248</v>
      </c>
      <c r="O227" s="74">
        <f>VLOOKUP(A227,Soil!$B$2:$S$14,18,FALSE)</f>
        <v>0.02</v>
      </c>
    </row>
    <row r="228" spans="1:15">
      <c r="A228" s="84" t="str">
        <f>SoilVeg!B228</f>
        <v>SIL</v>
      </c>
      <c r="B228" s="84" t="str">
        <f>SoilVeg!D228</f>
        <v>OPTP</v>
      </c>
      <c r="C228" s="84" t="str">
        <f>SoilVeg!A228</f>
        <v>SILOPTP</v>
      </c>
      <c r="D228" s="74">
        <f>IF(VLOOKUP(SoilVeg!C228,LU!$A$2:$O$27,15,FALSE)=0,VLOOKUP(A228,Soil!$B$2:$R$14,8,FALSE),0.000000000001)</f>
        <v>2.292499074074075E-6</v>
      </c>
      <c r="E228" s="74">
        <f>IF(VLOOKUP(SoilVeg!C228,LU!$A$2:$O$27,15,FALSE)=0,VLOOKUP(A228,Soil!$B$2:$R$14,11,FALSE),0.000000000001)</f>
        <v>2.1617732644295835E-4</v>
      </c>
      <c r="F228" s="74">
        <f>VLOOKUP(A228,Soil!$B$2:$P$17,14,FALSE)</f>
        <v>1.2E-2</v>
      </c>
      <c r="G228" s="74">
        <f>VLOOKUP(B228,LU!$B$1:$N$51,6,FALSE)</f>
        <v>1.1000000000000001</v>
      </c>
      <c r="H228" s="74">
        <f>VLOOKUP(B228,LU!$B$1:$N$51,7,FALSE)</f>
        <v>0.4</v>
      </c>
      <c r="I228" s="74">
        <f>VLOOKUP(B228,LU!$B$1:$N$51,8,FALSE)</f>
        <v>7</v>
      </c>
      <c r="J228" s="74">
        <f>VLOOKUP(A228,Soil!$B$2:$P$17,13,FALSE)</f>
        <v>1.7384999999999999</v>
      </c>
      <c r="K228" s="74">
        <f>VLOOKUP(B228,LU!$B$1:$N$51,5,FALSE)</f>
        <v>0.27500000000000002</v>
      </c>
      <c r="L228" s="74">
        <f>VLOOKUP(A228,Soil!$B$2:$P$17,15,FALSE)</f>
        <v>0.56130000000000002</v>
      </c>
      <c r="M228" s="74">
        <f>SoilVeg!G228</f>
        <v>19.399999999999999</v>
      </c>
      <c r="N228" s="74">
        <f>SoilVeg!H228</f>
        <v>0.248</v>
      </c>
      <c r="O228" s="74">
        <f>VLOOKUP(A228,Soil!$B$2:$S$14,18,FALSE)</f>
        <v>0.02</v>
      </c>
    </row>
    <row r="229" spans="1:15">
      <c r="A229" s="84" t="str">
        <f>SoilVeg!B229</f>
        <v>SIL</v>
      </c>
      <c r="B229" s="84" t="str">
        <f>SoilVeg!D229</f>
        <v>OPSR</v>
      </c>
      <c r="C229" s="84" t="str">
        <f>SoilVeg!A229</f>
        <v>SILOPSR</v>
      </c>
      <c r="D229" s="74">
        <f>IF(VLOOKUP(SoilVeg!C229,LU!$A$2:$O$27,15,FALSE)=0,VLOOKUP(A229,Soil!$B$2:$R$14,8,FALSE),0.000000000001)</f>
        <v>2.292499074074075E-6</v>
      </c>
      <c r="E229" s="74">
        <f>IF(VLOOKUP(SoilVeg!C229,LU!$A$2:$O$27,15,FALSE)=0,VLOOKUP(A229,Soil!$B$2:$R$14,11,FALSE),0.000000000001)</f>
        <v>2.1617732644295835E-4</v>
      </c>
      <c r="F229" s="74">
        <f>VLOOKUP(A229,Soil!$B$2:$P$17,14,FALSE)</f>
        <v>1.2E-2</v>
      </c>
      <c r="G229" s="74">
        <f>VLOOKUP(B229,LU!$B$1:$N$51,6,FALSE)</f>
        <v>0.26</v>
      </c>
      <c r="H229" s="74">
        <f>VLOOKUP(B229,LU!$B$1:$N$51,7,FALSE)</f>
        <v>0.25</v>
      </c>
      <c r="I229" s="74">
        <f>VLOOKUP(B229,LU!$B$1:$N$51,8,FALSE)</f>
        <v>4</v>
      </c>
      <c r="J229" s="74">
        <f>VLOOKUP(A229,Soil!$B$2:$P$17,13,FALSE)</f>
        <v>1.7384999999999999</v>
      </c>
      <c r="K229" s="74">
        <f>VLOOKUP(B229,LU!$B$1:$N$51,5,FALSE)</f>
        <v>0.06</v>
      </c>
      <c r="L229" s="74">
        <f>VLOOKUP(A229,Soil!$B$2:$P$17,15,FALSE)</f>
        <v>0.56130000000000002</v>
      </c>
      <c r="M229" s="74">
        <f>SoilVeg!G229</f>
        <v>7.76</v>
      </c>
      <c r="N229" s="74">
        <f>SoilVeg!H229</f>
        <v>0.248</v>
      </c>
      <c r="O229" s="74">
        <f>VLOOKUP(A229,Soil!$B$2:$S$14,18,FALSE)</f>
        <v>0.02</v>
      </c>
    </row>
    <row r="230" spans="1:15">
      <c r="A230" s="84" t="str">
        <f>SoilVeg!B230</f>
        <v>SIL</v>
      </c>
      <c r="B230" s="84" t="str">
        <f>SoilVeg!D230</f>
        <v>OPUR</v>
      </c>
      <c r="C230" s="84" t="str">
        <f>SoilVeg!A230</f>
        <v>SILOPUR</v>
      </c>
      <c r="D230" s="74">
        <f>IF(VLOOKUP(SoilVeg!C230,LU!$A$2:$O$27,15,FALSE)=0,VLOOKUP(A230,Soil!$B$2:$R$14,8,FALSE),0.000000000001)</f>
        <v>2.292499074074075E-6</v>
      </c>
      <c r="E230" s="74">
        <f>IF(VLOOKUP(SoilVeg!C230,LU!$A$2:$O$27,15,FALSE)=0,VLOOKUP(A230,Soil!$B$2:$R$14,11,FALSE),0.000000000001)</f>
        <v>2.1617732644295835E-4</v>
      </c>
      <c r="F230" s="74">
        <f>VLOOKUP(A230,Soil!$B$2:$P$17,14,FALSE)</f>
        <v>1.2E-2</v>
      </c>
      <c r="G230" s="74">
        <f>VLOOKUP(B230,LU!$B$1:$N$51,6,FALSE)</f>
        <v>0.4</v>
      </c>
      <c r="H230" s="74">
        <f>VLOOKUP(B230,LU!$B$1:$N$51,7,FALSE)</f>
        <v>0.3</v>
      </c>
      <c r="I230" s="74">
        <f>VLOOKUP(B230,LU!$B$1:$N$51,8,FALSE)</f>
        <v>6</v>
      </c>
      <c r="J230" s="74">
        <f>VLOOKUP(A230,Soil!$B$2:$P$17,13,FALSE)</f>
        <v>1.7384999999999999</v>
      </c>
      <c r="K230" s="74">
        <f>VLOOKUP(B230,LU!$B$1:$N$51,5,FALSE)</f>
        <v>0.1</v>
      </c>
      <c r="L230" s="74">
        <f>VLOOKUP(A230,Soil!$B$2:$P$17,15,FALSE)</f>
        <v>0.56130000000000002</v>
      </c>
      <c r="M230" s="74">
        <f>SoilVeg!G230</f>
        <v>9.6999999999999993</v>
      </c>
      <c r="N230" s="74">
        <f>SoilVeg!H230</f>
        <v>0.248</v>
      </c>
      <c r="O230" s="74">
        <f>VLOOKUP(A230,Soil!$B$2:$S$14,18,FALSE)</f>
        <v>0.02</v>
      </c>
    </row>
    <row r="231" spans="1:15">
      <c r="A231" s="84" t="str">
        <f>SoilVeg!B231</f>
        <v>SIL</v>
      </c>
      <c r="B231" s="84" t="str">
        <f>SoilVeg!D231</f>
        <v>OPU</v>
      </c>
      <c r="C231" s="84" t="str">
        <f>SoilVeg!A231</f>
        <v>SILOPU</v>
      </c>
      <c r="D231" s="74">
        <f>IF(VLOOKUP(SoilVeg!C231,LU!$A$2:$O$27,15,FALSE)=0,VLOOKUP(A231,Soil!$B$2:$R$14,8,FALSE),0.000000000001)</f>
        <v>2.292499074074075E-6</v>
      </c>
      <c r="E231" s="74">
        <f>IF(VLOOKUP(SoilVeg!C231,LU!$A$2:$O$27,15,FALSE)=0,VLOOKUP(A231,Soil!$B$2:$R$14,11,FALSE),0.000000000001)</f>
        <v>2.1617732644295835E-4</v>
      </c>
      <c r="F231" s="74">
        <f>VLOOKUP(A231,Soil!$B$2:$P$17,14,FALSE)</f>
        <v>1.2E-2</v>
      </c>
      <c r="G231" s="74">
        <f>VLOOKUP(B231,LU!$B$1:$N$51,6,FALSE)</f>
        <v>0</v>
      </c>
      <c r="H231" s="74">
        <f>VLOOKUP(B231,LU!$B$1:$N$51,7,FALSE)</f>
        <v>0</v>
      </c>
      <c r="I231" s="74">
        <f>VLOOKUP(B231,LU!$B$1:$N$51,8,FALSE)</f>
        <v>3.5</v>
      </c>
      <c r="J231" s="74">
        <f>VLOOKUP(A231,Soil!$B$2:$P$17,13,FALSE)</f>
        <v>1.7384999999999999</v>
      </c>
      <c r="K231" s="74">
        <f>VLOOKUP(B231,LU!$B$1:$N$51,5,FALSE)</f>
        <v>0.03</v>
      </c>
      <c r="L231" s="74">
        <f>VLOOKUP(A231,Soil!$B$2:$P$17,15,FALSE)</f>
        <v>0.56130000000000002</v>
      </c>
      <c r="M231" s="74">
        <f>SoilVeg!G231</f>
        <v>6.4666666666666659</v>
      </c>
      <c r="N231" s="74">
        <f>SoilVeg!H231</f>
        <v>0.248</v>
      </c>
      <c r="O231" s="74">
        <f>VLOOKUP(A231,Soil!$B$2:$S$14,18,FALSE)</f>
        <v>0.02</v>
      </c>
    </row>
    <row r="232" spans="1:15">
      <c r="A232" s="84" t="str">
        <f>SoilVeg!B232</f>
        <v>SIL</v>
      </c>
      <c r="B232" s="84" t="str">
        <f>SoilVeg!D232</f>
        <v>TP</v>
      </c>
      <c r="C232" s="84" t="str">
        <f>SoilVeg!A232</f>
        <v>SILTP</v>
      </c>
      <c r="D232" s="74">
        <f>IF(VLOOKUP(SoilVeg!C232,LU!$A$2:$O$27,15,FALSE)=0,VLOOKUP(A232,Soil!$B$2:$R$14,8,FALSE),0.000000000001)</f>
        <v>2.292499074074075E-6</v>
      </c>
      <c r="E232" s="74">
        <f>IF(VLOOKUP(SoilVeg!C232,LU!$A$2:$O$27,15,FALSE)=0,VLOOKUP(A232,Soil!$B$2:$R$14,11,FALSE),0.000000000001)</f>
        <v>2.1617732644295835E-4</v>
      </c>
      <c r="F232" s="74">
        <f>VLOOKUP(A232,Soil!$B$2:$P$17,14,FALSE)</f>
        <v>1.2E-2</v>
      </c>
      <c r="G232" s="74">
        <f>VLOOKUP(B232,LU!$B$1:$N$51,6,FALSE)</f>
        <v>1.1000000000000001</v>
      </c>
      <c r="H232" s="74">
        <f>VLOOKUP(B232,LU!$B$1:$N$51,7,FALSE)</f>
        <v>0.4</v>
      </c>
      <c r="I232" s="74">
        <f>VLOOKUP(B232,LU!$B$1:$N$51,8,FALSE)</f>
        <v>7</v>
      </c>
      <c r="J232" s="74">
        <f>VLOOKUP(A232,Soil!$B$2:$P$17,13,FALSE)</f>
        <v>1.7384999999999999</v>
      </c>
      <c r="K232" s="74">
        <f>VLOOKUP(B232,LU!$B$1:$N$51,5,FALSE)</f>
        <v>0.27500000000000002</v>
      </c>
      <c r="L232" s="74">
        <f>VLOOKUP(A232,Soil!$B$2:$P$17,15,FALSE)</f>
        <v>0.56130000000000002</v>
      </c>
      <c r="M232" s="74">
        <f>SoilVeg!G232</f>
        <v>19.399999999999999</v>
      </c>
      <c r="N232" s="74">
        <f>SoilVeg!H232</f>
        <v>0.248</v>
      </c>
      <c r="O232" s="74">
        <f>VLOOKUP(A232,Soil!$B$2:$S$14,18,FALSE)</f>
        <v>0.02</v>
      </c>
    </row>
    <row r="233" spans="1:15">
      <c r="A233" s="84" t="str">
        <f>SoilVeg!B233</f>
        <v>SIL</v>
      </c>
      <c r="B233" s="84" t="str">
        <f>SoilVeg!D233</f>
        <v>LP</v>
      </c>
      <c r="C233" s="84" t="str">
        <f>SoilVeg!A233</f>
        <v>SILLP</v>
      </c>
      <c r="D233" s="74">
        <f>IF(VLOOKUP(SoilVeg!C233,LU!$A$2:$O$27,15,FALSE)=0,VLOOKUP(A233,Soil!$B$2:$R$14,8,FALSE),0.000000000001)</f>
        <v>2.292499074074075E-6</v>
      </c>
      <c r="E233" s="74">
        <f>IF(VLOOKUP(SoilVeg!C233,LU!$A$2:$O$27,15,FALSE)=0,VLOOKUP(A233,Soil!$B$2:$R$14,11,FALSE),0.000000000001)</f>
        <v>2.1617732644295835E-4</v>
      </c>
      <c r="F233" s="74">
        <f>VLOOKUP(A233,Soil!$B$2:$P$17,14,FALSE)</f>
        <v>1.2E-2</v>
      </c>
      <c r="G233" s="74">
        <f>VLOOKUP(B233,LU!$B$1:$N$51,6,FALSE)</f>
        <v>3</v>
      </c>
      <c r="H233" s="74">
        <f>VLOOKUP(B233,LU!$B$1:$N$51,7,FALSE)</f>
        <v>0.62272727272999995</v>
      </c>
      <c r="I233" s="74">
        <f>VLOOKUP(B233,LU!$B$1:$N$51,8,FALSE)</f>
        <v>9.4545454545500007</v>
      </c>
      <c r="J233" s="74">
        <f>VLOOKUP(A233,Soil!$B$2:$P$17,13,FALSE)</f>
        <v>1.7384999999999999</v>
      </c>
      <c r="K233" s="74">
        <f>VLOOKUP(B233,LU!$B$1:$N$51,5,FALSE)</f>
        <v>0.4</v>
      </c>
      <c r="L233" s="74">
        <f>VLOOKUP(A233,Soil!$B$2:$P$17,15,FALSE)</f>
        <v>0.56130000000000002</v>
      </c>
      <c r="M233" s="74">
        <f>SoilVeg!G233</f>
        <v>19.399999999999999</v>
      </c>
      <c r="N233" s="74">
        <f>SoilVeg!H233</f>
        <v>0.248</v>
      </c>
      <c r="O233" s="74">
        <f>VLOOKUP(A233,Soil!$B$2:$S$14,18,FALSE)</f>
        <v>0.02</v>
      </c>
    </row>
    <row r="234" spans="1:15">
      <c r="A234" s="84" t="str">
        <f>SoilVeg!B234</f>
        <v>SIL</v>
      </c>
      <c r="B234" s="84" t="str">
        <f>SoilVeg!D234</f>
        <v>LPL</v>
      </c>
      <c r="C234" s="84" t="str">
        <f>SoilVeg!A234</f>
        <v>SILLPL</v>
      </c>
      <c r="D234" s="74">
        <f>IF(VLOOKUP(SoilVeg!C234,LU!$A$2:$O$27,15,FALSE)=0,VLOOKUP(A234,Soil!$B$2:$R$14,8,FALSE),0.000000000001)</f>
        <v>2.292499074074075E-6</v>
      </c>
      <c r="E234" s="74">
        <f>IF(VLOOKUP(SoilVeg!C234,LU!$A$2:$O$27,15,FALSE)=0,VLOOKUP(A234,Soil!$B$2:$R$14,11,FALSE),0.000000000001)</f>
        <v>2.1617732644295835E-4</v>
      </c>
      <c r="F234" s="74">
        <f>VLOOKUP(A234,Soil!$B$2:$P$17,14,FALSE)</f>
        <v>1.2E-2</v>
      </c>
      <c r="G234" s="74">
        <f>VLOOKUP(B234,LU!$B$1:$N$51,6,FALSE)</f>
        <v>4</v>
      </c>
      <c r="H234" s="74">
        <f>VLOOKUP(B234,LU!$B$1:$N$51,7,FALSE)</f>
        <v>0.62272727272999995</v>
      </c>
      <c r="I234" s="74">
        <f>VLOOKUP(B234,LU!$B$1:$N$51,8,FALSE)</f>
        <v>10.5</v>
      </c>
      <c r="J234" s="74">
        <f>VLOOKUP(A234,Soil!$B$2:$P$17,13,FALSE)</f>
        <v>1.7384999999999999</v>
      </c>
      <c r="K234" s="74">
        <f>VLOOKUP(B234,LU!$B$1:$N$51,5,FALSE)</f>
        <v>0.6</v>
      </c>
      <c r="L234" s="74">
        <f>VLOOKUP(A234,Soil!$B$2:$P$17,15,FALSE)</f>
        <v>0.56130000000000002</v>
      </c>
      <c r="M234" s="74">
        <f>SoilVeg!G234</f>
        <v>19.399999999999999</v>
      </c>
      <c r="N234" s="74">
        <f>SoilVeg!H234</f>
        <v>0.248</v>
      </c>
      <c r="O234" s="74">
        <f>VLOOKUP(A234,Soil!$B$2:$S$14,18,FALSE)</f>
        <v>0.02</v>
      </c>
    </row>
    <row r="235" spans="1:15">
      <c r="A235" s="84" t="str">
        <f>SoilVeg!B235</f>
        <v>SIL</v>
      </c>
      <c r="B235" s="84" t="str">
        <f>SoilVeg!D235</f>
        <v>LPJ</v>
      </c>
      <c r="C235" s="84" t="str">
        <f>SoilVeg!A235</f>
        <v>SILLPJ</v>
      </c>
      <c r="D235" s="74">
        <f>IF(VLOOKUP(SoilVeg!C235,LU!$A$2:$O$27,15,FALSE)=0,VLOOKUP(A235,Soil!$B$2:$R$14,8,FALSE),0.000000000001)</f>
        <v>2.292499074074075E-6</v>
      </c>
      <c r="E235" s="74">
        <f>IF(VLOOKUP(SoilVeg!C235,LU!$A$2:$O$27,15,FALSE)=0,VLOOKUP(A235,Soil!$B$2:$R$14,11,FALSE),0.000000000001)</f>
        <v>2.1617732644295835E-4</v>
      </c>
      <c r="F235" s="74">
        <f>VLOOKUP(A235,Soil!$B$2:$P$17,14,FALSE)</f>
        <v>1.2E-2</v>
      </c>
      <c r="G235" s="74">
        <f>VLOOKUP(B235,LU!$B$1:$N$51,6,FALSE)</f>
        <v>3</v>
      </c>
      <c r="H235" s="74">
        <f>VLOOKUP(B235,LU!$B$1:$N$51,7,FALSE)</f>
        <v>0.62272727272999995</v>
      </c>
      <c r="I235" s="74">
        <f>VLOOKUP(B235,LU!$B$1:$N$51,8,FALSE)</f>
        <v>6.5</v>
      </c>
      <c r="J235" s="74">
        <f>VLOOKUP(A235,Soil!$B$2:$P$17,13,FALSE)</f>
        <v>1.7384999999999999</v>
      </c>
      <c r="K235" s="74">
        <f>VLOOKUP(B235,LU!$B$1:$N$51,5,FALSE)</f>
        <v>0.35</v>
      </c>
      <c r="L235" s="74">
        <f>VLOOKUP(A235,Soil!$B$2:$P$17,15,FALSE)</f>
        <v>0.56130000000000002</v>
      </c>
      <c r="M235" s="74">
        <f>SoilVeg!G235</f>
        <v>19.399999999999999</v>
      </c>
      <c r="N235" s="74">
        <f>SoilVeg!H235</f>
        <v>0.248</v>
      </c>
      <c r="O235" s="74">
        <f>VLOOKUP(A235,Soil!$B$2:$S$14,18,FALSE)</f>
        <v>0.02</v>
      </c>
    </row>
    <row r="236" spans="1:15">
      <c r="A236" s="84" t="str">
        <f>SoilVeg!B236</f>
        <v>SIL</v>
      </c>
      <c r="B236" s="84" t="str">
        <f>SoilVeg!D236</f>
        <v>LPS</v>
      </c>
      <c r="C236" s="84" t="str">
        <f>SoilVeg!A236</f>
        <v>SILLPS</v>
      </c>
      <c r="D236" s="74">
        <f>IF(VLOOKUP(SoilVeg!C236,LU!$A$2:$O$27,15,FALSE)=0,VLOOKUP(A236,Soil!$B$2:$R$14,8,FALSE),0.000000000001)</f>
        <v>2.292499074074075E-6</v>
      </c>
      <c r="E236" s="74">
        <f>IF(VLOOKUP(SoilVeg!C236,LU!$A$2:$O$27,15,FALSE)=0,VLOOKUP(A236,Soil!$B$2:$R$14,11,FALSE),0.000000000001)</f>
        <v>2.1617732644295835E-4</v>
      </c>
      <c r="F236" s="74">
        <f>VLOOKUP(A236,Soil!$B$2:$P$17,14,FALSE)</f>
        <v>1.2E-2</v>
      </c>
      <c r="G236" s="74">
        <f>VLOOKUP(B236,LU!$B$1:$N$51,6,FALSE)</f>
        <v>4.5</v>
      </c>
      <c r="H236" s="74">
        <f>VLOOKUP(B236,LU!$B$1:$N$51,7,FALSE)</f>
        <v>0.8</v>
      </c>
      <c r="I236" s="74">
        <f>VLOOKUP(B236,LU!$B$1:$N$51,8,FALSE)</f>
        <v>15</v>
      </c>
      <c r="J236" s="74">
        <f>VLOOKUP(A236,Soil!$B$2:$P$17,13,FALSE)</f>
        <v>1.7384999999999999</v>
      </c>
      <c r="K236" s="74">
        <f>VLOOKUP(B236,LU!$B$1:$N$51,5,FALSE)</f>
        <v>0.8</v>
      </c>
      <c r="L236" s="74">
        <f>VLOOKUP(A236,Soil!$B$2:$P$17,15,FALSE)</f>
        <v>0.56130000000000002</v>
      </c>
      <c r="M236" s="74">
        <f>SoilVeg!G236</f>
        <v>19.399999999999999</v>
      </c>
      <c r="N236" s="74">
        <f>SoilVeg!H236</f>
        <v>0.248</v>
      </c>
      <c r="O236" s="74">
        <f>VLOOKUP(A236,Soil!$B$2:$S$14,18,FALSE)</f>
        <v>0.02</v>
      </c>
    </row>
    <row r="237" spans="1:15">
      <c r="A237" s="84" t="str">
        <f>SoilVeg!B237</f>
        <v>SIL</v>
      </c>
      <c r="B237" s="84" t="str">
        <f>SoilVeg!D237</f>
        <v>LPK</v>
      </c>
      <c r="C237" s="84" t="str">
        <f>SoilVeg!A237</f>
        <v>SILLPK</v>
      </c>
      <c r="D237" s="74">
        <f>IF(VLOOKUP(SoilVeg!C237,LU!$A$2:$O$27,15,FALSE)=0,VLOOKUP(A237,Soil!$B$2:$R$14,8,FALSE),0.000000000001)</f>
        <v>2.292499074074075E-6</v>
      </c>
      <c r="E237" s="74">
        <f>IF(VLOOKUP(SoilVeg!C237,LU!$A$2:$O$27,15,FALSE)=0,VLOOKUP(A237,Soil!$B$2:$R$14,11,FALSE),0.000000000001)</f>
        <v>2.1617732644295835E-4</v>
      </c>
      <c r="F237" s="74">
        <f>VLOOKUP(A237,Soil!$B$2:$P$17,14,FALSE)</f>
        <v>1.2E-2</v>
      </c>
      <c r="G237" s="74">
        <f>VLOOKUP(B237,LU!$B$1:$N$51,6,FALSE)</f>
        <v>3</v>
      </c>
      <c r="H237" s="74">
        <f>VLOOKUP(B237,LU!$B$1:$N$51,7,FALSE)</f>
        <v>0.6</v>
      </c>
      <c r="I237" s="74">
        <f>VLOOKUP(B237,LU!$B$1:$N$51,8,FALSE)</f>
        <v>15</v>
      </c>
      <c r="J237" s="74">
        <f>VLOOKUP(A237,Soil!$B$2:$P$17,13,FALSE)</f>
        <v>1.7384999999999999</v>
      </c>
      <c r="K237" s="74">
        <f>VLOOKUP(B237,LU!$B$1:$N$51,5,FALSE)</f>
        <v>0.8</v>
      </c>
      <c r="L237" s="74">
        <f>VLOOKUP(A237,Soil!$B$2:$P$17,15,FALSE)</f>
        <v>0.56130000000000002</v>
      </c>
      <c r="M237" s="74">
        <f>SoilVeg!G237</f>
        <v>19.399999999999999</v>
      </c>
      <c r="N237" s="74">
        <f>SoilVeg!H237</f>
        <v>0.248</v>
      </c>
      <c r="O237" s="74">
        <f>VLOOKUP(A237,Soil!$B$2:$S$14,18,FALSE)</f>
        <v>0.02</v>
      </c>
    </row>
    <row r="238" spans="1:15">
      <c r="A238" s="84" t="str">
        <f>SoilVeg!B238</f>
        <v>SIL</v>
      </c>
      <c r="B238" s="84" t="str">
        <f>SoilVeg!D238</f>
        <v>AZP</v>
      </c>
      <c r="C238" s="84" t="str">
        <f>SoilVeg!A238</f>
        <v>SILAZP</v>
      </c>
      <c r="D238" s="74">
        <f>IF(VLOOKUP(SoilVeg!C238,LU!$A$2:$O$27,15,FALSE)=0,VLOOKUP(A238,Soil!$B$2:$R$14,8,FALSE),0.000000000001)</f>
        <v>9.9999999999999998E-13</v>
      </c>
      <c r="E238" s="74">
        <f>IF(VLOOKUP(SoilVeg!C238,LU!$A$2:$O$27,15,FALSE)=0,VLOOKUP(A238,Soil!$B$2:$R$14,11,FALSE),0.000000000001)</f>
        <v>9.9999999999999998E-13</v>
      </c>
      <c r="F238" s="74">
        <f>VLOOKUP(A238,Soil!$B$2:$P$17,14,FALSE)</f>
        <v>1.2E-2</v>
      </c>
      <c r="G238" s="74">
        <f>VLOOKUP(B238,LU!$B$1:$N$51,6,FALSE)</f>
        <v>0</v>
      </c>
      <c r="H238" s="74">
        <f>VLOOKUP(B238,LU!$B$1:$N$51,7,FALSE)</f>
        <v>0</v>
      </c>
      <c r="I238" s="74">
        <f>VLOOKUP(B238,LU!$B$1:$N$51,8,FALSE)</f>
        <v>2.5</v>
      </c>
      <c r="J238" s="74">
        <f>VLOOKUP(A238,Soil!$B$2:$P$17,13,FALSE)</f>
        <v>1.7384999999999999</v>
      </c>
      <c r="K238" s="74">
        <f>VLOOKUP(B238,LU!$B$1:$N$51,5,FALSE)</f>
        <v>0.05</v>
      </c>
      <c r="L238" s="74">
        <f>VLOOKUP(A238,Soil!$B$2:$P$17,15,FALSE)</f>
        <v>0.56130000000000002</v>
      </c>
      <c r="M238" s="74">
        <f>SoilVeg!G238</f>
        <v>100</v>
      </c>
      <c r="N238" s="74">
        <f>SoilVeg!H238</f>
        <v>1</v>
      </c>
      <c r="O238" s="74">
        <f>VLOOKUP(A238,Soil!$B$2:$S$14,18,FALSE)</f>
        <v>0.02</v>
      </c>
    </row>
    <row r="239" spans="1:15">
      <c r="A239" s="84" t="str">
        <f>SoilVeg!B239</f>
        <v>SIL</v>
      </c>
      <c r="B239" s="84" t="str">
        <f>SoilVeg!D239</f>
        <v>AZPN</v>
      </c>
      <c r="C239" s="84" t="str">
        <f>SoilVeg!A239</f>
        <v>SILAZPN</v>
      </c>
      <c r="D239" s="74">
        <f>IF(VLOOKUP(SoilVeg!C239,LU!$A$2:$O$27,15,FALSE)=0,VLOOKUP(A239,Soil!$B$2:$R$14,8,FALSE),0.000000000001)</f>
        <v>9.9999999999999998E-13</v>
      </c>
      <c r="E239" s="74">
        <f>IF(VLOOKUP(SoilVeg!C239,LU!$A$2:$O$27,15,FALSE)=0,VLOOKUP(A239,Soil!$B$2:$R$14,11,FALSE),0.000000000001)</f>
        <v>9.9999999999999998E-13</v>
      </c>
      <c r="F239" s="74">
        <f>VLOOKUP(A239,Soil!$B$2:$P$17,14,FALSE)</f>
        <v>1.2E-2</v>
      </c>
      <c r="G239" s="74">
        <f>VLOOKUP(B239,LU!$B$1:$N$51,6,FALSE)</f>
        <v>0</v>
      </c>
      <c r="H239" s="74">
        <f>VLOOKUP(B239,LU!$B$1:$N$51,7,FALSE)</f>
        <v>0</v>
      </c>
      <c r="I239" s="74">
        <f>VLOOKUP(B239,LU!$B$1:$N$51,8,FALSE)</f>
        <v>0</v>
      </c>
      <c r="J239" s="74">
        <f>VLOOKUP(A239,Soil!$B$2:$P$17,13,FALSE)</f>
        <v>1.7384999999999999</v>
      </c>
      <c r="K239" s="74">
        <f>VLOOKUP(B239,LU!$B$1:$N$51,5,FALSE)</f>
        <v>0.01</v>
      </c>
      <c r="L239" s="74">
        <f>VLOOKUP(A239,Soil!$B$2:$P$17,15,FALSE)</f>
        <v>0.56130000000000002</v>
      </c>
      <c r="M239" s="74">
        <f>SoilVeg!G239</f>
        <v>100</v>
      </c>
      <c r="N239" s="74">
        <f>SoilVeg!H239</f>
        <v>1</v>
      </c>
      <c r="O239" s="74">
        <f>VLOOKUP(A239,Soil!$B$2:$S$14,18,FALSE)</f>
        <v>0.02</v>
      </c>
    </row>
    <row r="240" spans="1:15">
      <c r="A240" s="84" t="str">
        <f>SoilVeg!B240</f>
        <v>SIL</v>
      </c>
      <c r="B240" s="84" t="str">
        <f>SoilVeg!D240</f>
        <v>AZPPL</v>
      </c>
      <c r="C240" s="84" t="str">
        <f>SoilVeg!A240</f>
        <v>SILAZPPL</v>
      </c>
      <c r="D240" s="74">
        <f>IF(VLOOKUP(SoilVeg!C240,LU!$A$2:$O$27,15,FALSE)=0,VLOOKUP(A240,Soil!$B$2:$R$14,8,FALSE),0.000000000001)</f>
        <v>2.292499074074075E-6</v>
      </c>
      <c r="E240" s="74">
        <f>IF(VLOOKUP(SoilVeg!C240,LU!$A$2:$O$27,15,FALSE)=0,VLOOKUP(A240,Soil!$B$2:$R$14,11,FALSE),0.000000000001)</f>
        <v>2.1617732644295835E-4</v>
      </c>
      <c r="F240" s="74">
        <f>VLOOKUP(A240,Soil!$B$2:$P$17,14,FALSE)</f>
        <v>1.2E-2</v>
      </c>
      <c r="G240" s="74">
        <f>VLOOKUP(B240,LU!$B$1:$N$51,6,FALSE)</f>
        <v>0</v>
      </c>
      <c r="H240" s="74">
        <f>VLOOKUP(B240,LU!$B$1:$N$51,7,FALSE)</f>
        <v>0</v>
      </c>
      <c r="I240" s="74">
        <f>VLOOKUP(B240,LU!$B$1:$N$51,8,FALSE)</f>
        <v>2.5</v>
      </c>
      <c r="J240" s="74">
        <f>VLOOKUP(A240,Soil!$B$2:$P$17,13,FALSE)</f>
        <v>1.7384999999999999</v>
      </c>
      <c r="K240" s="74">
        <f>VLOOKUP(B240,LU!$B$1:$N$51,5,FALSE)</f>
        <v>0.02</v>
      </c>
      <c r="L240" s="74">
        <f>VLOOKUP(A240,Soil!$B$2:$P$17,15,FALSE)</f>
        <v>0.56130000000000002</v>
      </c>
      <c r="M240" s="74">
        <f>SoilVeg!G240</f>
        <v>0.19399999999999998</v>
      </c>
      <c r="N240" s="74">
        <f>SoilVeg!H240</f>
        <v>0.248</v>
      </c>
      <c r="O240" s="74">
        <f>VLOOKUP(A240,Soil!$B$2:$S$14,18,FALSE)</f>
        <v>0.02</v>
      </c>
    </row>
    <row r="241" spans="1:15">
      <c r="A241" s="84" t="str">
        <f>SoilVeg!B241</f>
        <v>SIL</v>
      </c>
      <c r="B241" s="84" t="str">
        <f>SoilVeg!D241</f>
        <v>AZPP</v>
      </c>
      <c r="C241" s="84" t="str">
        <f>SoilVeg!A241</f>
        <v>SILAZPP</v>
      </c>
      <c r="D241" s="74">
        <f>IF(VLOOKUP(SoilVeg!C241,LU!$A$2:$O$27,15,FALSE)=0,VLOOKUP(A241,Soil!$B$2:$R$14,8,FALSE),0.000000000001)</f>
        <v>2.292499074074075E-6</v>
      </c>
      <c r="E241" s="74">
        <f>IF(VLOOKUP(SoilVeg!C241,LU!$A$2:$O$27,15,FALSE)=0,VLOOKUP(A241,Soil!$B$2:$R$14,11,FALSE),0.000000000001)</f>
        <v>2.1617732644295835E-4</v>
      </c>
      <c r="F241" s="74">
        <f>VLOOKUP(A241,Soil!$B$2:$P$17,14,FALSE)</f>
        <v>1.2E-2</v>
      </c>
      <c r="G241" s="74">
        <f>VLOOKUP(B241,LU!$B$1:$N$51,6,FALSE)</f>
        <v>0</v>
      </c>
      <c r="H241" s="74">
        <f>VLOOKUP(B241,LU!$B$1:$N$51,7,FALSE)</f>
        <v>0</v>
      </c>
      <c r="I241" s="74">
        <f>VLOOKUP(B241,LU!$B$1:$N$51,8,FALSE)</f>
        <v>7</v>
      </c>
      <c r="J241" s="74">
        <f>VLOOKUP(A241,Soil!$B$2:$P$17,13,FALSE)</f>
        <v>1.7384999999999999</v>
      </c>
      <c r="K241" s="74">
        <f>VLOOKUP(B241,LU!$B$1:$N$51,5,FALSE)</f>
        <v>0.1</v>
      </c>
      <c r="L241" s="74">
        <f>VLOOKUP(A241,Soil!$B$2:$P$17,15,FALSE)</f>
        <v>0.56130000000000002</v>
      </c>
      <c r="M241" s="74">
        <f>SoilVeg!G241</f>
        <v>19.399999999999999</v>
      </c>
      <c r="N241" s="74">
        <f>SoilVeg!H241</f>
        <v>0.248</v>
      </c>
      <c r="O241" s="74">
        <f>VLOOKUP(A241,Soil!$B$2:$S$14,18,FALSE)</f>
        <v>0.02</v>
      </c>
    </row>
    <row r="242" spans="1:15">
      <c r="A242" s="84" t="str">
        <f>SoilVeg!B242</f>
        <v>SIL</v>
      </c>
      <c r="B242" s="84" t="str">
        <f>SoilVeg!D242</f>
        <v>ETK</v>
      </c>
      <c r="C242" s="84" t="str">
        <f>SoilVeg!A242</f>
        <v>SILETK</v>
      </c>
      <c r="D242" s="74">
        <f>IF(VLOOKUP(SoilVeg!C242,LU!$A$2:$O$27,15,FALSE)=0,VLOOKUP(A242,Soil!$B$2:$R$14,8,FALSE),0.000000000001)</f>
        <v>2.292499074074075E-6</v>
      </c>
      <c r="E242" s="74">
        <f>IF(VLOOKUP(SoilVeg!C242,LU!$A$2:$O$27,15,FALSE)=0,VLOOKUP(A242,Soil!$B$2:$R$14,11,FALSE),0.000000000001)</f>
        <v>2.1617732644295835E-4</v>
      </c>
      <c r="F242" s="74">
        <f>VLOOKUP(A242,Soil!$B$2:$P$17,14,FALSE)</f>
        <v>1.2E-2</v>
      </c>
      <c r="G242" s="74">
        <f>VLOOKUP(B242,LU!$B$1:$N$51,6,FALSE)</f>
        <v>1.4</v>
      </c>
      <c r="H242" s="74">
        <f>VLOOKUP(B242,LU!$B$1:$N$51,7,FALSE)</f>
        <v>0.65</v>
      </c>
      <c r="I242" s="74">
        <f>VLOOKUP(B242,LU!$B$1:$N$51,8,FALSE)</f>
        <v>8</v>
      </c>
      <c r="J242" s="74">
        <f>VLOOKUP(A242,Soil!$B$2:$P$17,13,FALSE)</f>
        <v>1.7384999999999999</v>
      </c>
      <c r="K242" s="74">
        <f>VLOOKUP(B242,LU!$B$1:$N$51,5,FALSE)</f>
        <v>0.35</v>
      </c>
      <c r="L242" s="74">
        <f>VLOOKUP(A242,Soil!$B$2:$P$17,15,FALSE)</f>
        <v>0.56130000000000002</v>
      </c>
      <c r="M242" s="74">
        <f>SoilVeg!G242</f>
        <v>19.399999999999999</v>
      </c>
      <c r="N242" s="74">
        <f>SoilVeg!H242</f>
        <v>0.248</v>
      </c>
      <c r="O242" s="74">
        <f>VLOOKUP(A242,Soil!$B$2:$S$14,18,FALSE)</f>
        <v>0.02</v>
      </c>
    </row>
    <row r="243" spans="1:15">
      <c r="A243" s="84" t="str">
        <f>SoilVeg!B243</f>
        <v>SIL</v>
      </c>
      <c r="B243" s="84" t="str">
        <f>SoilVeg!D243</f>
        <v>ETK1</v>
      </c>
      <c r="C243" s="84" t="str">
        <f>SoilVeg!A243</f>
        <v>SILETK1</v>
      </c>
      <c r="D243" s="74">
        <f>IF(VLOOKUP(SoilVeg!C243,LU!$A$2:$O$27,15,FALSE)=0,VLOOKUP(A243,Soil!$B$2:$R$14,8,FALSE),0.000000000001)</f>
        <v>2.292499074074075E-6</v>
      </c>
      <c r="E243" s="74">
        <f>IF(VLOOKUP(SoilVeg!C243,LU!$A$2:$O$27,15,FALSE)=0,VLOOKUP(A243,Soil!$B$2:$R$14,11,FALSE),0.000000000001)</f>
        <v>2.1617732644295835E-4</v>
      </c>
      <c r="F243" s="74">
        <f>VLOOKUP(A243,Soil!$B$2:$P$17,14,FALSE)</f>
        <v>1.2E-2</v>
      </c>
      <c r="G243" s="74">
        <f>VLOOKUP(B243,LU!$B$1:$N$51,6,FALSE)</f>
        <v>1</v>
      </c>
      <c r="H243" s="74">
        <f>VLOOKUP(B243,LU!$B$1:$N$51,7,FALSE)</f>
        <v>0.4</v>
      </c>
      <c r="I243" s="74">
        <f>VLOOKUP(B243,LU!$B$1:$N$51,8,FALSE)</f>
        <v>5</v>
      </c>
      <c r="J243" s="74">
        <f>VLOOKUP(A243,Soil!$B$2:$P$17,13,FALSE)</f>
        <v>1.7384999999999999</v>
      </c>
      <c r="K243" s="74">
        <f>VLOOKUP(B243,LU!$B$1:$N$51,5,FALSE)</f>
        <v>0.15</v>
      </c>
      <c r="L243" s="74">
        <f>VLOOKUP(A243,Soil!$B$2:$P$17,15,FALSE)</f>
        <v>0.56130000000000002</v>
      </c>
      <c r="M243" s="74">
        <f>SoilVeg!G243</f>
        <v>19.399999999999999</v>
      </c>
      <c r="N243" s="74">
        <f>SoilVeg!H243</f>
        <v>0.248</v>
      </c>
      <c r="O243" s="74">
        <f>VLOOKUP(A243,Soil!$B$2:$S$14,18,FALSE)</f>
        <v>0.02</v>
      </c>
    </row>
    <row r="244" spans="1:15">
      <c r="A244" s="84" t="str">
        <f>SoilVeg!B244</f>
        <v>SIL</v>
      </c>
      <c r="B244" s="84" t="str">
        <f>SoilVeg!D244</f>
        <v>ETK2</v>
      </c>
      <c r="C244" s="84" t="str">
        <f>SoilVeg!A244</f>
        <v>SILETK2</v>
      </c>
      <c r="D244" s="74">
        <f>IF(VLOOKUP(SoilVeg!C244,LU!$A$2:$O$27,15,FALSE)=0,VLOOKUP(A244,Soil!$B$2:$R$14,8,FALSE),0.000000000001)</f>
        <v>2.292499074074075E-6</v>
      </c>
      <c r="E244" s="74">
        <f>IF(VLOOKUP(SoilVeg!C244,LU!$A$2:$O$27,15,FALSE)=0,VLOOKUP(A244,Soil!$B$2:$R$14,11,FALSE),0.000000000001)</f>
        <v>2.1617732644295835E-4</v>
      </c>
      <c r="F244" s="74">
        <f>VLOOKUP(A244,Soil!$B$2:$P$17,14,FALSE)</f>
        <v>1.2E-2</v>
      </c>
      <c r="G244" s="74">
        <f>VLOOKUP(B244,LU!$B$1:$N$51,6,FALSE)</f>
        <v>1.1000000000000001</v>
      </c>
      <c r="H244" s="74">
        <f>VLOOKUP(B244,LU!$B$1:$N$51,7,FALSE)</f>
        <v>0.4</v>
      </c>
      <c r="I244" s="74">
        <f>VLOOKUP(B244,LU!$B$1:$N$51,8,FALSE)</f>
        <v>7</v>
      </c>
      <c r="J244" s="74">
        <f>VLOOKUP(A244,Soil!$B$2:$P$17,13,FALSE)</f>
        <v>1.7384999999999999</v>
      </c>
      <c r="K244" s="74">
        <f>VLOOKUP(B244,LU!$B$1:$N$51,5,FALSE)</f>
        <v>0.35</v>
      </c>
      <c r="L244" s="74">
        <f>VLOOKUP(A244,Soil!$B$2:$P$17,15,FALSE)</f>
        <v>0.56130000000000002</v>
      </c>
      <c r="M244" s="74">
        <f>SoilVeg!G244</f>
        <v>19.399999999999999</v>
      </c>
      <c r="N244" s="74">
        <f>SoilVeg!H244</f>
        <v>0.248</v>
      </c>
      <c r="O244" s="74">
        <f>VLOOKUP(A244,Soil!$B$2:$S$14,18,FALSE)</f>
        <v>0.02</v>
      </c>
    </row>
    <row r="245" spans="1:15">
      <c r="A245" s="84" t="str">
        <f>SoilVeg!B245</f>
        <v>SIL</v>
      </c>
      <c r="B245" s="84" t="str">
        <f>SoilVeg!D245</f>
        <v>ETK3</v>
      </c>
      <c r="C245" s="84" t="str">
        <f>SoilVeg!A245</f>
        <v>SILETK3</v>
      </c>
      <c r="D245" s="74">
        <f>IF(VLOOKUP(SoilVeg!C245,LU!$A$2:$O$27,15,FALSE)=0,VLOOKUP(A245,Soil!$B$2:$R$14,8,FALSE),0.000000000001)</f>
        <v>2.292499074074075E-6</v>
      </c>
      <c r="E245" s="74">
        <f>IF(VLOOKUP(SoilVeg!C245,LU!$A$2:$O$27,15,FALSE)=0,VLOOKUP(A245,Soil!$B$2:$R$14,11,FALSE),0.000000000001)</f>
        <v>2.1617732644295835E-4</v>
      </c>
      <c r="F245" s="74">
        <f>VLOOKUP(A245,Soil!$B$2:$P$17,14,FALSE)</f>
        <v>1.2E-2</v>
      </c>
      <c r="G245" s="74">
        <f>VLOOKUP(B245,LU!$B$1:$N$51,6,FALSE)</f>
        <v>1.35454545455</v>
      </c>
      <c r="H245" s="74">
        <f>VLOOKUP(B245,LU!$B$1:$N$51,7,FALSE)</f>
        <v>0.62272727272999995</v>
      </c>
      <c r="I245" s="74">
        <f>VLOOKUP(B245,LU!$B$1:$N$51,8,FALSE)</f>
        <v>10</v>
      </c>
      <c r="J245" s="74">
        <f>VLOOKUP(A245,Soil!$B$2:$P$17,13,FALSE)</f>
        <v>1.7384999999999999</v>
      </c>
      <c r="K245" s="74">
        <f>VLOOKUP(B245,LU!$B$1:$N$51,5,FALSE)</f>
        <v>0.4</v>
      </c>
      <c r="L245" s="74">
        <f>VLOOKUP(A245,Soil!$B$2:$P$17,15,FALSE)</f>
        <v>0.56130000000000002</v>
      </c>
      <c r="M245" s="74">
        <f>SoilVeg!G245</f>
        <v>19.399999999999999</v>
      </c>
      <c r="N245" s="74">
        <f>SoilVeg!H245</f>
        <v>0.248</v>
      </c>
      <c r="O245" s="74">
        <f>VLOOKUP(A245,Soil!$B$2:$S$14,18,FALSE)</f>
        <v>0.02</v>
      </c>
    </row>
    <row r="246" spans="1:15">
      <c r="A246" s="84" t="str">
        <f>SoilVeg!B246</f>
        <v>SIL</v>
      </c>
      <c r="B246" s="84" t="str">
        <f>SoilVeg!D246</f>
        <v>VT</v>
      </c>
      <c r="C246" s="84" t="str">
        <f>SoilVeg!A246</f>
        <v>SILVT</v>
      </c>
      <c r="D246" s="74">
        <f>IF(VLOOKUP(SoilVeg!C246,LU!$A$2:$O$27,15,FALSE)=0,VLOOKUP(A246,Soil!$B$2:$R$14,8,FALSE),0.000000000001)</f>
        <v>9.9999999999999998E-13</v>
      </c>
      <c r="E246" s="74">
        <f>IF(VLOOKUP(SoilVeg!C246,LU!$A$2:$O$27,15,FALSE)=0,VLOOKUP(A246,Soil!$B$2:$R$14,11,FALSE),0.000000000001)</f>
        <v>9.9999999999999998E-13</v>
      </c>
      <c r="F246" s="74">
        <f>VLOOKUP(A246,Soil!$B$2:$P$17,14,FALSE)</f>
        <v>1.2E-2</v>
      </c>
      <c r="G246" s="74">
        <f>VLOOKUP(B246,LU!$B$1:$N$51,6,FALSE)</f>
        <v>0</v>
      </c>
      <c r="H246" s="74">
        <f>VLOOKUP(B246,LU!$B$1:$N$51,7,FALSE)</f>
        <v>0</v>
      </c>
      <c r="I246" s="74">
        <f>VLOOKUP(B246,LU!$B$1:$N$51,8,FALSE)</f>
        <v>0</v>
      </c>
      <c r="J246" s="74">
        <f>VLOOKUP(A246,Soil!$B$2:$P$17,13,FALSE)</f>
        <v>1.7384999999999999</v>
      </c>
      <c r="K246" s="74">
        <f>VLOOKUP(B246,LU!$B$1:$N$51,5,FALSE)</f>
        <v>0.03</v>
      </c>
      <c r="L246" s="74">
        <f>VLOOKUP(A246,Soil!$B$2:$P$17,15,FALSE)</f>
        <v>0.56130000000000002</v>
      </c>
      <c r="M246" s="74">
        <f>SoilVeg!G246</f>
        <v>100</v>
      </c>
      <c r="N246" s="74">
        <f>SoilVeg!H246</f>
        <v>1</v>
      </c>
      <c r="O246" s="74">
        <f>VLOOKUP(A246,Soil!$B$2:$S$14,18,FALSE)</f>
        <v>0.02</v>
      </c>
    </row>
    <row r="247" spans="1:15">
      <c r="A247" s="84" t="str">
        <f>SoilVeg!B247</f>
        <v>SIL</v>
      </c>
      <c r="B247" s="84" t="str">
        <f>SoilVeg!D247</f>
        <v>VP</v>
      </c>
      <c r="C247" s="84" t="str">
        <f>SoilVeg!A247</f>
        <v>SILVP</v>
      </c>
      <c r="D247" s="74">
        <f>IF(VLOOKUP(SoilVeg!C247,LU!$A$2:$O$27,15,FALSE)=0,VLOOKUP(A247,Soil!$B$2:$R$14,8,FALSE),0.000000000001)</f>
        <v>9.9999999999999998E-13</v>
      </c>
      <c r="E247" s="74">
        <f>IF(VLOOKUP(SoilVeg!C247,LU!$A$2:$O$27,15,FALSE)=0,VLOOKUP(A247,Soil!$B$2:$R$14,11,FALSE),0.000000000001)</f>
        <v>9.9999999999999998E-13</v>
      </c>
      <c r="F247" s="74">
        <f>VLOOKUP(A247,Soil!$B$2:$P$17,14,FALSE)</f>
        <v>1.2E-2</v>
      </c>
      <c r="G247" s="74">
        <f>VLOOKUP(B247,LU!$B$1:$N$51,6,FALSE)</f>
        <v>0</v>
      </c>
      <c r="H247" s="74">
        <f>VLOOKUP(B247,LU!$B$1:$N$51,7,FALSE)</f>
        <v>0</v>
      </c>
      <c r="I247" s="74">
        <f>VLOOKUP(B247,LU!$B$1:$N$51,8,FALSE)</f>
        <v>0</v>
      </c>
      <c r="J247" s="74">
        <f>VLOOKUP(A247,Soil!$B$2:$P$17,13,FALSE)</f>
        <v>1.7384999999999999</v>
      </c>
      <c r="K247" s="74">
        <f>VLOOKUP(B247,LU!$B$1:$N$51,5,FALSE)</f>
        <v>0.01</v>
      </c>
      <c r="L247" s="74">
        <f>VLOOKUP(A247,Soil!$B$2:$P$17,15,FALSE)</f>
        <v>0.56130000000000002</v>
      </c>
      <c r="M247" s="74">
        <f>SoilVeg!G247</f>
        <v>100</v>
      </c>
      <c r="N247" s="74">
        <f>SoilVeg!H247</f>
        <v>1</v>
      </c>
      <c r="O247" s="74">
        <f>VLOOKUP(A247,Soil!$B$2:$S$14,18,FALSE)</f>
        <v>0.02</v>
      </c>
    </row>
    <row r="248" spans="1:15">
      <c r="A248" s="84" t="str">
        <f>SoilVeg!B248</f>
        <v>SIL</v>
      </c>
      <c r="B248" s="84" t="str">
        <f>SoilVeg!D248</f>
        <v>TPT</v>
      </c>
      <c r="C248" s="84" t="str">
        <f>SoilVeg!A248</f>
        <v>SILTPT</v>
      </c>
      <c r="D248" s="74">
        <f>IF(VLOOKUP(SoilVeg!C248,LU!$A$2:$O$27,15,FALSE)=0,VLOOKUP(A248,Soil!$B$2:$R$14,8,FALSE),0.000000000001)</f>
        <v>2.292499074074075E-6</v>
      </c>
      <c r="E248" s="74">
        <f>IF(VLOOKUP(SoilVeg!C248,LU!$A$2:$O$27,15,FALSE)=0,VLOOKUP(A248,Soil!$B$2:$R$14,11,FALSE),0.000000000001)</f>
        <v>2.1617732644295835E-4</v>
      </c>
      <c r="F248" s="74">
        <f>VLOOKUP(A248,Soil!$B$2:$P$17,14,FALSE)</f>
        <v>1.2E-2</v>
      </c>
      <c r="G248" s="74">
        <f>VLOOKUP(B248,LU!$B$1:$N$51,6,FALSE)</f>
        <v>1.1000000000000001</v>
      </c>
      <c r="H248" s="74">
        <f>VLOOKUP(B248,LU!$B$1:$N$51,7,FALSE)</f>
        <v>0.4</v>
      </c>
      <c r="I248" s="74">
        <f>VLOOKUP(B248,LU!$B$1:$N$51,8,FALSE)</f>
        <v>7</v>
      </c>
      <c r="J248" s="74">
        <f>VLOOKUP(A248,Soil!$B$2:$P$17,13,FALSE)</f>
        <v>1.7384999999999999</v>
      </c>
      <c r="K248" s="74">
        <f>VLOOKUP(B248,LU!$B$1:$N$51,5,FALSE)</f>
        <v>0.27500000000000002</v>
      </c>
      <c r="L248" s="74">
        <f>VLOOKUP(A248,Soil!$B$2:$P$17,15,FALSE)</f>
        <v>0.56130000000000002</v>
      </c>
      <c r="M248" s="74">
        <f>SoilVeg!G248</f>
        <v>19.399999999999999</v>
      </c>
      <c r="N248" s="74">
        <f>SoilVeg!H248</f>
        <v>0.248</v>
      </c>
      <c r="O248" s="74">
        <f>VLOOKUP(A248,Soil!$B$2:$S$14,18,FALSE)</f>
        <v>0.02</v>
      </c>
    </row>
    <row r="249" spans="1:15">
      <c r="A249" s="84" t="str">
        <f>SoilVeg!B249</f>
        <v>SIL</v>
      </c>
      <c r="B249" s="84" t="str">
        <f>SoilVeg!D249</f>
        <v>VPT</v>
      </c>
      <c r="C249" s="84" t="str">
        <f>SoilVeg!A249</f>
        <v>SILVPT</v>
      </c>
      <c r="D249" s="74">
        <f>IF(VLOOKUP(SoilVeg!C249,LU!$A$2:$O$27,15,FALSE)=0,VLOOKUP(A249,Soil!$B$2:$R$14,8,FALSE),0.000000000001)</f>
        <v>9.9999999999999998E-13</v>
      </c>
      <c r="E249" s="74">
        <f>IF(VLOOKUP(SoilVeg!C249,LU!$A$2:$O$27,15,FALSE)=0,VLOOKUP(A249,Soil!$B$2:$R$14,11,FALSE),0.000000000001)</f>
        <v>9.9999999999999998E-13</v>
      </c>
      <c r="F249" s="74">
        <f>VLOOKUP(A249,Soil!$B$2:$P$17,14,FALSE)</f>
        <v>1.2E-2</v>
      </c>
      <c r="G249" s="74">
        <f>VLOOKUP(B249,LU!$B$1:$N$51,6,FALSE)</f>
        <v>0</v>
      </c>
      <c r="H249" s="74">
        <f>VLOOKUP(B249,LU!$B$1:$N$51,7,FALSE)</f>
        <v>0</v>
      </c>
      <c r="I249" s="74">
        <f>VLOOKUP(B249,LU!$B$1:$N$51,8,FALSE)</f>
        <v>150</v>
      </c>
      <c r="J249" s="74">
        <f>VLOOKUP(A249,Soil!$B$2:$P$17,13,FALSE)</f>
        <v>1.7384999999999999</v>
      </c>
      <c r="K249" s="74">
        <f>VLOOKUP(B249,LU!$B$1:$N$51,5,FALSE)</f>
        <v>0.01</v>
      </c>
      <c r="L249" s="74">
        <f>VLOOKUP(A249,Soil!$B$2:$P$17,15,FALSE)</f>
        <v>0.56130000000000002</v>
      </c>
      <c r="M249" s="74">
        <f>SoilVeg!G249</f>
        <v>100</v>
      </c>
      <c r="N249" s="74">
        <f>SoilVeg!H249</f>
        <v>1</v>
      </c>
      <c r="O249" s="74">
        <f>VLOOKUP(A249,Soil!$B$2:$S$14,18,FALSE)</f>
        <v>0.02</v>
      </c>
    </row>
    <row r="250" spans="1:15">
      <c r="A250" s="84" t="str">
        <f>SoilVeg!B250</f>
        <v>SIL</v>
      </c>
      <c r="B250" s="84" t="str">
        <f>SoilVeg!D250</f>
        <v>MOK</v>
      </c>
      <c r="C250" s="84" t="str">
        <f>SoilVeg!A250</f>
        <v>SILMOK</v>
      </c>
      <c r="D250" s="74">
        <f>IF(VLOOKUP(SoilVeg!C250,LU!$A$2:$O$27,15,FALSE)=0,VLOOKUP(A250,Soil!$B$2:$R$14,8,FALSE),0.000000000001)</f>
        <v>2.292499074074075E-6</v>
      </c>
      <c r="E250" s="74">
        <f>IF(VLOOKUP(SoilVeg!C250,LU!$A$2:$O$27,15,FALSE)=0,VLOOKUP(A250,Soil!$B$2:$R$14,11,FALSE),0.000000000001)</f>
        <v>2.1617732644295835E-4</v>
      </c>
      <c r="F250" s="74">
        <f>VLOOKUP(A250,Soil!$B$2:$P$17,14,FALSE)</f>
        <v>1.2E-2</v>
      </c>
      <c r="G250" s="74">
        <f>VLOOKUP(B250,LU!$B$1:$N$51,6,FALSE)</f>
        <v>1.35454545455</v>
      </c>
      <c r="H250" s="74">
        <f>VLOOKUP(B250,LU!$B$1:$N$51,7,FALSE)</f>
        <v>0.62272727272999995</v>
      </c>
      <c r="I250" s="74">
        <f>VLOOKUP(B250,LU!$B$1:$N$51,8,FALSE)</f>
        <v>10</v>
      </c>
      <c r="J250" s="74">
        <f>VLOOKUP(A250,Soil!$B$2:$P$17,13,FALSE)</f>
        <v>1.7384999999999999</v>
      </c>
      <c r="K250" s="74">
        <f>VLOOKUP(B250,LU!$B$1:$N$51,5,FALSE)</f>
        <v>0.4</v>
      </c>
      <c r="L250" s="74">
        <f>VLOOKUP(A250,Soil!$B$2:$P$17,15,FALSE)</f>
        <v>0.56130000000000002</v>
      </c>
      <c r="M250" s="74">
        <f>SoilVeg!G250</f>
        <v>19.399999999999999</v>
      </c>
      <c r="N250" s="74">
        <f>SoilVeg!H250</f>
        <v>0.248</v>
      </c>
      <c r="O250" s="74">
        <f>VLOOKUP(A250,Soil!$B$2:$S$14,18,FALSE)</f>
        <v>0.02</v>
      </c>
    </row>
    <row r="251" spans="1:15">
      <c r="A251" s="84" t="str">
        <f>SoilVeg!B251</f>
        <v>SIL</v>
      </c>
      <c r="B251" s="84" t="str">
        <f>SoilVeg!D251</f>
        <v>RET</v>
      </c>
      <c r="C251" s="84" t="str">
        <f>SoilVeg!A251</f>
        <v>SILRET</v>
      </c>
      <c r="D251" s="74">
        <f>IF(VLOOKUP(SoilVeg!C251,LU!$A$2:$O$27,15,FALSE)=0,VLOOKUP(A251,Soil!$B$2:$R$14,8,FALSE),0.000000000001)</f>
        <v>2.292499074074075E-6</v>
      </c>
      <c r="E251" s="74">
        <f>IF(VLOOKUP(SoilVeg!C251,LU!$A$2:$O$27,15,FALSE)=0,VLOOKUP(A251,Soil!$B$2:$R$14,11,FALSE),0.000000000001)</f>
        <v>2.1617732644295835E-4</v>
      </c>
      <c r="F251" s="74">
        <f>VLOOKUP(A251,Soil!$B$2:$P$17,14,FALSE)</f>
        <v>1.2E-2</v>
      </c>
      <c r="G251" s="74">
        <f>VLOOKUP(B251,LU!$B$1:$N$51,6,FALSE)</f>
        <v>1.1000000000000001</v>
      </c>
      <c r="H251" s="74">
        <f>VLOOKUP(B251,LU!$B$1:$N$51,7,FALSE)</f>
        <v>0.4</v>
      </c>
      <c r="I251" s="74">
        <f>VLOOKUP(B251,LU!$B$1:$N$51,8,FALSE)</f>
        <v>150</v>
      </c>
      <c r="J251" s="74">
        <f>VLOOKUP(A251,Soil!$B$2:$P$17,13,FALSE)</f>
        <v>1.7384999999999999</v>
      </c>
      <c r="K251" s="74">
        <f>VLOOKUP(B251,LU!$B$1:$N$51,5,FALSE)</f>
        <v>0.27500000000000002</v>
      </c>
      <c r="L251" s="74">
        <f>VLOOKUP(A251,Soil!$B$2:$P$17,15,FALSE)</f>
        <v>0.56130000000000002</v>
      </c>
      <c r="M251" s="74">
        <f>SoilVeg!G251</f>
        <v>19.399999999999999</v>
      </c>
      <c r="N251" s="74">
        <f>SoilVeg!H251</f>
        <v>0.248</v>
      </c>
      <c r="O251" s="74">
        <f>VLOOKUP(A251,Soil!$B$2:$S$14,18,FALSE)</f>
        <v>0.02</v>
      </c>
    </row>
    <row r="252" spans="1:15">
      <c r="A252" s="84" t="str">
        <f>SoilVeg!B252</f>
        <v>SIC</v>
      </c>
      <c r="B252" s="84" t="str">
        <f>SoilVeg!D252</f>
        <v>OP</v>
      </c>
      <c r="C252" s="84" t="str">
        <f>SoilVeg!A252</f>
        <v>SICOP</v>
      </c>
      <c r="D252" s="74">
        <f>IF(VLOOKUP(SoilVeg!C252,LU!$A$2:$O$27,15,FALSE)=0,VLOOKUP(A252,Soil!$B$2:$R$14,8,FALSE),0.000000000001)</f>
        <v>1.8538490740740742E-6</v>
      </c>
      <c r="E252" s="74">
        <f>IF(VLOOKUP(SoilVeg!C252,LU!$A$2:$O$27,15,FALSE)=0,VLOOKUP(A252,Soil!$B$2:$R$14,11,FALSE),0.000000000001)</f>
        <v>8.5389281485213493E-5</v>
      </c>
      <c r="F252" s="74">
        <f>VLOOKUP(A252,Soil!$B$2:$P$17,14,FALSE)</f>
        <v>0.01</v>
      </c>
      <c r="G252" s="74">
        <f>VLOOKUP(B252,LU!$B$1:$N$51,6,FALSE)</f>
        <v>0.16</v>
      </c>
      <c r="H252" s="74">
        <f>VLOOKUP(B252,LU!$B$1:$N$51,7,FALSE)</f>
        <v>0.13</v>
      </c>
      <c r="I252" s="74">
        <f>VLOOKUP(B252,LU!$B$1:$N$51,8,FALSE)</f>
        <v>5</v>
      </c>
      <c r="J252" s="74">
        <f>VLOOKUP(A252,Soil!$B$2:$P$17,13,FALSE)</f>
        <v>1.6665000000000001</v>
      </c>
      <c r="K252" s="74">
        <f>VLOOKUP(B252,LU!$B$1:$N$51,5,FALSE)</f>
        <v>7.4999999999999997E-2</v>
      </c>
      <c r="L252" s="74">
        <f>VLOOKUP(A252,Soil!$B$2:$P$17,15,FALSE)</f>
        <v>0.63580000000000003</v>
      </c>
      <c r="M252" s="74">
        <f>SoilVeg!G252</f>
        <v>11.5</v>
      </c>
      <c r="N252" s="74">
        <f>SoilVeg!H252</f>
        <v>0.30499999999999999</v>
      </c>
      <c r="O252" s="74">
        <f>VLOOKUP(A252,Soil!$B$2:$S$14,18,FALSE)</f>
        <v>0.01</v>
      </c>
    </row>
    <row r="253" spans="1:15">
      <c r="A253" s="84" t="str">
        <f>SoilVeg!B253</f>
        <v>SIC</v>
      </c>
      <c r="B253" s="84" t="str">
        <f>SoilVeg!D253</f>
        <v>OPTP</v>
      </c>
      <c r="C253" s="84" t="str">
        <f>SoilVeg!A253</f>
        <v>SICOPTP</v>
      </c>
      <c r="D253" s="74">
        <f>IF(VLOOKUP(SoilVeg!C253,LU!$A$2:$O$27,15,FALSE)=0,VLOOKUP(A253,Soil!$B$2:$R$14,8,FALSE),0.000000000001)</f>
        <v>1.8538490740740742E-6</v>
      </c>
      <c r="E253" s="74">
        <f>IF(VLOOKUP(SoilVeg!C253,LU!$A$2:$O$27,15,FALSE)=0,VLOOKUP(A253,Soil!$B$2:$R$14,11,FALSE),0.000000000001)</f>
        <v>8.5389281485213493E-5</v>
      </c>
      <c r="F253" s="74">
        <f>VLOOKUP(A253,Soil!$B$2:$P$17,14,FALSE)</f>
        <v>0.01</v>
      </c>
      <c r="G253" s="74">
        <f>VLOOKUP(B253,LU!$B$1:$N$51,6,FALSE)</f>
        <v>1.1000000000000001</v>
      </c>
      <c r="H253" s="74">
        <f>VLOOKUP(B253,LU!$B$1:$N$51,7,FALSE)</f>
        <v>0.4</v>
      </c>
      <c r="I253" s="74">
        <f>VLOOKUP(B253,LU!$B$1:$N$51,8,FALSE)</f>
        <v>7</v>
      </c>
      <c r="J253" s="74">
        <f>VLOOKUP(A253,Soil!$B$2:$P$17,13,FALSE)</f>
        <v>1.6665000000000001</v>
      </c>
      <c r="K253" s="74">
        <f>VLOOKUP(B253,LU!$B$1:$N$51,5,FALSE)</f>
        <v>0.27500000000000002</v>
      </c>
      <c r="L253" s="74">
        <f>VLOOKUP(A253,Soil!$B$2:$P$17,15,FALSE)</f>
        <v>0.63580000000000003</v>
      </c>
      <c r="M253" s="74">
        <f>SoilVeg!G253</f>
        <v>23</v>
      </c>
      <c r="N253" s="74">
        <f>SoilVeg!H253</f>
        <v>0.30499999999999999</v>
      </c>
      <c r="O253" s="74">
        <f>VLOOKUP(A253,Soil!$B$2:$S$14,18,FALSE)</f>
        <v>0.01</v>
      </c>
    </row>
    <row r="254" spans="1:15">
      <c r="A254" s="84" t="str">
        <f>SoilVeg!B254</f>
        <v>SIC</v>
      </c>
      <c r="B254" s="84" t="str">
        <f>SoilVeg!D254</f>
        <v>OPSR</v>
      </c>
      <c r="C254" s="84" t="str">
        <f>SoilVeg!A254</f>
        <v>SICOPSR</v>
      </c>
      <c r="D254" s="74">
        <f>IF(VLOOKUP(SoilVeg!C254,LU!$A$2:$O$27,15,FALSE)=0,VLOOKUP(A254,Soil!$B$2:$R$14,8,FALSE),0.000000000001)</f>
        <v>1.8538490740740742E-6</v>
      </c>
      <c r="E254" s="74">
        <f>IF(VLOOKUP(SoilVeg!C254,LU!$A$2:$O$27,15,FALSE)=0,VLOOKUP(A254,Soil!$B$2:$R$14,11,FALSE),0.000000000001)</f>
        <v>8.5389281485213493E-5</v>
      </c>
      <c r="F254" s="74">
        <f>VLOOKUP(A254,Soil!$B$2:$P$17,14,FALSE)</f>
        <v>0.01</v>
      </c>
      <c r="G254" s="74">
        <f>VLOOKUP(B254,LU!$B$1:$N$51,6,FALSE)</f>
        <v>0.26</v>
      </c>
      <c r="H254" s="74">
        <f>VLOOKUP(B254,LU!$B$1:$N$51,7,FALSE)</f>
        <v>0.25</v>
      </c>
      <c r="I254" s="74">
        <f>VLOOKUP(B254,LU!$B$1:$N$51,8,FALSE)</f>
        <v>4</v>
      </c>
      <c r="J254" s="74">
        <f>VLOOKUP(A254,Soil!$B$2:$P$17,13,FALSE)</f>
        <v>1.6665000000000001</v>
      </c>
      <c r="K254" s="74">
        <f>VLOOKUP(B254,LU!$B$1:$N$51,5,FALSE)</f>
        <v>0.06</v>
      </c>
      <c r="L254" s="74">
        <f>VLOOKUP(A254,Soil!$B$2:$P$17,15,FALSE)</f>
        <v>0.63580000000000003</v>
      </c>
      <c r="M254" s="74">
        <f>SoilVeg!G254</f>
        <v>9.1999999999999993</v>
      </c>
      <c r="N254" s="74">
        <f>SoilVeg!H254</f>
        <v>0.30499999999999999</v>
      </c>
      <c r="O254" s="74">
        <f>VLOOKUP(A254,Soil!$B$2:$S$14,18,FALSE)</f>
        <v>0.01</v>
      </c>
    </row>
    <row r="255" spans="1:15">
      <c r="A255" s="84" t="str">
        <f>SoilVeg!B255</f>
        <v>SIC</v>
      </c>
      <c r="B255" s="84" t="str">
        <f>SoilVeg!D255</f>
        <v>OPUR</v>
      </c>
      <c r="C255" s="84" t="str">
        <f>SoilVeg!A255</f>
        <v>SICOPUR</v>
      </c>
      <c r="D255" s="74">
        <f>IF(VLOOKUP(SoilVeg!C255,LU!$A$2:$O$27,15,FALSE)=0,VLOOKUP(A255,Soil!$B$2:$R$14,8,FALSE),0.000000000001)</f>
        <v>1.8538490740740742E-6</v>
      </c>
      <c r="E255" s="74">
        <f>IF(VLOOKUP(SoilVeg!C255,LU!$A$2:$O$27,15,FALSE)=0,VLOOKUP(A255,Soil!$B$2:$R$14,11,FALSE),0.000000000001)</f>
        <v>8.5389281485213493E-5</v>
      </c>
      <c r="F255" s="74">
        <f>VLOOKUP(A255,Soil!$B$2:$P$17,14,FALSE)</f>
        <v>0.01</v>
      </c>
      <c r="G255" s="74">
        <f>VLOOKUP(B255,LU!$B$1:$N$51,6,FALSE)</f>
        <v>0.4</v>
      </c>
      <c r="H255" s="74">
        <f>VLOOKUP(B255,LU!$B$1:$N$51,7,FALSE)</f>
        <v>0.3</v>
      </c>
      <c r="I255" s="74">
        <f>VLOOKUP(B255,LU!$B$1:$N$51,8,FALSE)</f>
        <v>6</v>
      </c>
      <c r="J255" s="74">
        <f>VLOOKUP(A255,Soil!$B$2:$P$17,13,FALSE)</f>
        <v>1.6665000000000001</v>
      </c>
      <c r="K255" s="74">
        <f>VLOOKUP(B255,LU!$B$1:$N$51,5,FALSE)</f>
        <v>0.1</v>
      </c>
      <c r="L255" s="74">
        <f>VLOOKUP(A255,Soil!$B$2:$P$17,15,FALSE)</f>
        <v>0.63580000000000003</v>
      </c>
      <c r="M255" s="74">
        <f>SoilVeg!G255</f>
        <v>11.5</v>
      </c>
      <c r="N255" s="74">
        <f>SoilVeg!H255</f>
        <v>0.30499999999999999</v>
      </c>
      <c r="O255" s="74">
        <f>VLOOKUP(A255,Soil!$B$2:$S$14,18,FALSE)</f>
        <v>0.01</v>
      </c>
    </row>
    <row r="256" spans="1:15">
      <c r="A256" s="84" t="str">
        <f>SoilVeg!B256</f>
        <v>SIC</v>
      </c>
      <c r="B256" s="84" t="str">
        <f>SoilVeg!D256</f>
        <v>OPU</v>
      </c>
      <c r="C256" s="84" t="str">
        <f>SoilVeg!A256</f>
        <v>SICOPU</v>
      </c>
      <c r="D256" s="74">
        <f>IF(VLOOKUP(SoilVeg!C256,LU!$A$2:$O$27,15,FALSE)=0,VLOOKUP(A256,Soil!$B$2:$R$14,8,FALSE),0.000000000001)</f>
        <v>1.8538490740740742E-6</v>
      </c>
      <c r="E256" s="74">
        <f>IF(VLOOKUP(SoilVeg!C256,LU!$A$2:$O$27,15,FALSE)=0,VLOOKUP(A256,Soil!$B$2:$R$14,11,FALSE),0.000000000001)</f>
        <v>8.5389281485213493E-5</v>
      </c>
      <c r="F256" s="74">
        <f>VLOOKUP(A256,Soil!$B$2:$P$17,14,FALSE)</f>
        <v>0.01</v>
      </c>
      <c r="G256" s="74">
        <f>VLOOKUP(B256,LU!$B$1:$N$51,6,FALSE)</f>
        <v>0</v>
      </c>
      <c r="H256" s="74">
        <f>VLOOKUP(B256,LU!$B$1:$N$51,7,FALSE)</f>
        <v>0</v>
      </c>
      <c r="I256" s="74">
        <f>VLOOKUP(B256,LU!$B$1:$N$51,8,FALSE)</f>
        <v>3.5</v>
      </c>
      <c r="J256" s="74">
        <f>VLOOKUP(A256,Soil!$B$2:$P$17,13,FALSE)</f>
        <v>1.6665000000000001</v>
      </c>
      <c r="K256" s="74">
        <f>VLOOKUP(B256,LU!$B$1:$N$51,5,FALSE)</f>
        <v>0.03</v>
      </c>
      <c r="L256" s="74">
        <f>VLOOKUP(A256,Soil!$B$2:$P$17,15,FALSE)</f>
        <v>0.63580000000000003</v>
      </c>
      <c r="M256" s="74">
        <f>SoilVeg!G256</f>
        <v>7.666666666666667</v>
      </c>
      <c r="N256" s="74">
        <f>SoilVeg!H256</f>
        <v>0.30499999999999999</v>
      </c>
      <c r="O256" s="74">
        <f>VLOOKUP(A256,Soil!$B$2:$S$14,18,FALSE)</f>
        <v>0.01</v>
      </c>
    </row>
    <row r="257" spans="1:15">
      <c r="A257" s="84" t="str">
        <f>SoilVeg!B257</f>
        <v>SIC</v>
      </c>
      <c r="B257" s="84" t="str">
        <f>SoilVeg!D257</f>
        <v>TP</v>
      </c>
      <c r="C257" s="84" t="str">
        <f>SoilVeg!A257</f>
        <v>SICTP</v>
      </c>
      <c r="D257" s="74">
        <f>IF(VLOOKUP(SoilVeg!C257,LU!$A$2:$O$27,15,FALSE)=0,VLOOKUP(A257,Soil!$B$2:$R$14,8,FALSE),0.000000000001)</f>
        <v>1.8538490740740742E-6</v>
      </c>
      <c r="E257" s="74">
        <f>IF(VLOOKUP(SoilVeg!C257,LU!$A$2:$O$27,15,FALSE)=0,VLOOKUP(A257,Soil!$B$2:$R$14,11,FALSE),0.000000000001)</f>
        <v>8.5389281485213493E-5</v>
      </c>
      <c r="F257" s="74">
        <f>VLOOKUP(A257,Soil!$B$2:$P$17,14,FALSE)</f>
        <v>0.01</v>
      </c>
      <c r="G257" s="74">
        <f>VLOOKUP(B257,LU!$B$1:$N$51,6,FALSE)</f>
        <v>1.1000000000000001</v>
      </c>
      <c r="H257" s="74">
        <f>VLOOKUP(B257,LU!$B$1:$N$51,7,FALSE)</f>
        <v>0.4</v>
      </c>
      <c r="I257" s="74">
        <f>VLOOKUP(B257,LU!$B$1:$N$51,8,FALSE)</f>
        <v>7</v>
      </c>
      <c r="J257" s="74">
        <f>VLOOKUP(A257,Soil!$B$2:$P$17,13,FALSE)</f>
        <v>1.6665000000000001</v>
      </c>
      <c r="K257" s="74">
        <f>VLOOKUP(B257,LU!$B$1:$N$51,5,FALSE)</f>
        <v>0.27500000000000002</v>
      </c>
      <c r="L257" s="74">
        <f>VLOOKUP(A257,Soil!$B$2:$P$17,15,FALSE)</f>
        <v>0.63580000000000003</v>
      </c>
      <c r="M257" s="74">
        <f>SoilVeg!G257</f>
        <v>23</v>
      </c>
      <c r="N257" s="74">
        <f>SoilVeg!H257</f>
        <v>0.30499999999999999</v>
      </c>
      <c r="O257" s="74">
        <f>VLOOKUP(A257,Soil!$B$2:$S$14,18,FALSE)</f>
        <v>0.01</v>
      </c>
    </row>
    <row r="258" spans="1:15">
      <c r="A258" s="84" t="str">
        <f>SoilVeg!B258</f>
        <v>SIC</v>
      </c>
      <c r="B258" s="84" t="str">
        <f>SoilVeg!D258</f>
        <v>LP</v>
      </c>
      <c r="C258" s="84" t="str">
        <f>SoilVeg!A258</f>
        <v>SICLP</v>
      </c>
      <c r="D258" s="74">
        <f>IF(VLOOKUP(SoilVeg!C258,LU!$A$2:$O$27,15,FALSE)=0,VLOOKUP(A258,Soil!$B$2:$R$14,8,FALSE),0.000000000001)</f>
        <v>1.8538490740740742E-6</v>
      </c>
      <c r="E258" s="74">
        <f>IF(VLOOKUP(SoilVeg!C258,LU!$A$2:$O$27,15,FALSE)=0,VLOOKUP(A258,Soil!$B$2:$R$14,11,FALSE),0.000000000001)</f>
        <v>8.5389281485213493E-5</v>
      </c>
      <c r="F258" s="74">
        <f>VLOOKUP(A258,Soil!$B$2:$P$17,14,FALSE)</f>
        <v>0.01</v>
      </c>
      <c r="G258" s="74">
        <f>VLOOKUP(B258,LU!$B$1:$N$51,6,FALSE)</f>
        <v>3</v>
      </c>
      <c r="H258" s="74">
        <f>VLOOKUP(B258,LU!$B$1:$N$51,7,FALSE)</f>
        <v>0.62272727272999995</v>
      </c>
      <c r="I258" s="74">
        <f>VLOOKUP(B258,LU!$B$1:$N$51,8,FALSE)</f>
        <v>9.4545454545500007</v>
      </c>
      <c r="J258" s="74">
        <f>VLOOKUP(A258,Soil!$B$2:$P$17,13,FALSE)</f>
        <v>1.6665000000000001</v>
      </c>
      <c r="K258" s="74">
        <f>VLOOKUP(B258,LU!$B$1:$N$51,5,FALSE)</f>
        <v>0.4</v>
      </c>
      <c r="L258" s="74">
        <f>VLOOKUP(A258,Soil!$B$2:$P$17,15,FALSE)</f>
        <v>0.63580000000000003</v>
      </c>
      <c r="M258" s="74">
        <f>SoilVeg!G258</f>
        <v>23</v>
      </c>
      <c r="N258" s="74">
        <f>SoilVeg!H258</f>
        <v>0.30499999999999999</v>
      </c>
      <c r="O258" s="74">
        <f>VLOOKUP(A258,Soil!$B$2:$S$14,18,FALSE)</f>
        <v>0.01</v>
      </c>
    </row>
    <row r="259" spans="1:15">
      <c r="A259" s="84" t="str">
        <f>SoilVeg!B259</f>
        <v>SIC</v>
      </c>
      <c r="B259" s="84" t="str">
        <f>SoilVeg!D259</f>
        <v>LPL</v>
      </c>
      <c r="C259" s="84" t="str">
        <f>SoilVeg!A259</f>
        <v>SICLPL</v>
      </c>
      <c r="D259" s="74">
        <f>IF(VLOOKUP(SoilVeg!C259,LU!$A$2:$O$27,15,FALSE)=0,VLOOKUP(A259,Soil!$B$2:$R$14,8,FALSE),0.000000000001)</f>
        <v>1.8538490740740742E-6</v>
      </c>
      <c r="E259" s="74">
        <f>IF(VLOOKUP(SoilVeg!C259,LU!$A$2:$O$27,15,FALSE)=0,VLOOKUP(A259,Soil!$B$2:$R$14,11,FALSE),0.000000000001)</f>
        <v>8.5389281485213493E-5</v>
      </c>
      <c r="F259" s="74">
        <f>VLOOKUP(A259,Soil!$B$2:$P$17,14,FALSE)</f>
        <v>0.01</v>
      </c>
      <c r="G259" s="74">
        <f>VLOOKUP(B259,LU!$B$1:$N$51,6,FALSE)</f>
        <v>4</v>
      </c>
      <c r="H259" s="74">
        <f>VLOOKUP(B259,LU!$B$1:$N$51,7,FALSE)</f>
        <v>0.62272727272999995</v>
      </c>
      <c r="I259" s="74">
        <f>VLOOKUP(B259,LU!$B$1:$N$51,8,FALSE)</f>
        <v>10.5</v>
      </c>
      <c r="J259" s="74">
        <f>VLOOKUP(A259,Soil!$B$2:$P$17,13,FALSE)</f>
        <v>1.6665000000000001</v>
      </c>
      <c r="K259" s="74">
        <f>VLOOKUP(B259,LU!$B$1:$N$51,5,FALSE)</f>
        <v>0.6</v>
      </c>
      <c r="L259" s="74">
        <f>VLOOKUP(A259,Soil!$B$2:$P$17,15,FALSE)</f>
        <v>0.63580000000000003</v>
      </c>
      <c r="M259" s="74">
        <f>SoilVeg!G259</f>
        <v>23</v>
      </c>
      <c r="N259" s="74">
        <f>SoilVeg!H259</f>
        <v>0.30499999999999999</v>
      </c>
      <c r="O259" s="74">
        <f>VLOOKUP(A259,Soil!$B$2:$S$14,18,FALSE)</f>
        <v>0.01</v>
      </c>
    </row>
    <row r="260" spans="1:15">
      <c r="A260" s="84" t="str">
        <f>SoilVeg!B260</f>
        <v>SIC</v>
      </c>
      <c r="B260" s="84" t="str">
        <f>SoilVeg!D260</f>
        <v>LPJ</v>
      </c>
      <c r="C260" s="84" t="str">
        <f>SoilVeg!A260</f>
        <v>SICLPJ</v>
      </c>
      <c r="D260" s="74">
        <f>IF(VLOOKUP(SoilVeg!C260,LU!$A$2:$O$27,15,FALSE)=0,VLOOKUP(A260,Soil!$B$2:$R$14,8,FALSE),0.000000000001)</f>
        <v>1.8538490740740742E-6</v>
      </c>
      <c r="E260" s="74">
        <f>IF(VLOOKUP(SoilVeg!C260,LU!$A$2:$O$27,15,FALSE)=0,VLOOKUP(A260,Soil!$B$2:$R$14,11,FALSE),0.000000000001)</f>
        <v>8.5389281485213493E-5</v>
      </c>
      <c r="F260" s="74">
        <f>VLOOKUP(A260,Soil!$B$2:$P$17,14,FALSE)</f>
        <v>0.01</v>
      </c>
      <c r="G260" s="74">
        <f>VLOOKUP(B260,LU!$B$1:$N$51,6,FALSE)</f>
        <v>3</v>
      </c>
      <c r="H260" s="74">
        <f>VLOOKUP(B260,LU!$B$1:$N$51,7,FALSE)</f>
        <v>0.62272727272999995</v>
      </c>
      <c r="I260" s="74">
        <f>VLOOKUP(B260,LU!$B$1:$N$51,8,FALSE)</f>
        <v>6.5</v>
      </c>
      <c r="J260" s="74">
        <f>VLOOKUP(A260,Soil!$B$2:$P$17,13,FALSE)</f>
        <v>1.6665000000000001</v>
      </c>
      <c r="K260" s="74">
        <f>VLOOKUP(B260,LU!$B$1:$N$51,5,FALSE)</f>
        <v>0.35</v>
      </c>
      <c r="L260" s="74">
        <f>VLOOKUP(A260,Soil!$B$2:$P$17,15,FALSE)</f>
        <v>0.63580000000000003</v>
      </c>
      <c r="M260" s="74">
        <f>SoilVeg!G260</f>
        <v>23</v>
      </c>
      <c r="N260" s="74">
        <f>SoilVeg!H260</f>
        <v>0.30499999999999999</v>
      </c>
      <c r="O260" s="74">
        <f>VLOOKUP(A260,Soil!$B$2:$S$14,18,FALSE)</f>
        <v>0.01</v>
      </c>
    </row>
    <row r="261" spans="1:15">
      <c r="A261" s="84" t="str">
        <f>SoilVeg!B261</f>
        <v>SIC</v>
      </c>
      <c r="B261" s="84" t="str">
        <f>SoilVeg!D261</f>
        <v>LPS</v>
      </c>
      <c r="C261" s="84" t="str">
        <f>SoilVeg!A261</f>
        <v>SICLPS</v>
      </c>
      <c r="D261" s="74">
        <f>IF(VLOOKUP(SoilVeg!C261,LU!$A$2:$O$27,15,FALSE)=0,VLOOKUP(A261,Soil!$B$2:$R$14,8,FALSE),0.000000000001)</f>
        <v>1.8538490740740742E-6</v>
      </c>
      <c r="E261" s="74">
        <f>IF(VLOOKUP(SoilVeg!C261,LU!$A$2:$O$27,15,FALSE)=0,VLOOKUP(A261,Soil!$B$2:$R$14,11,FALSE),0.000000000001)</f>
        <v>8.5389281485213493E-5</v>
      </c>
      <c r="F261" s="74">
        <f>VLOOKUP(A261,Soil!$B$2:$P$17,14,FALSE)</f>
        <v>0.01</v>
      </c>
      <c r="G261" s="74">
        <f>VLOOKUP(B261,LU!$B$1:$N$51,6,FALSE)</f>
        <v>4.5</v>
      </c>
      <c r="H261" s="74">
        <f>VLOOKUP(B261,LU!$B$1:$N$51,7,FALSE)</f>
        <v>0.8</v>
      </c>
      <c r="I261" s="74">
        <f>VLOOKUP(B261,LU!$B$1:$N$51,8,FALSE)</f>
        <v>15</v>
      </c>
      <c r="J261" s="74">
        <f>VLOOKUP(A261,Soil!$B$2:$P$17,13,FALSE)</f>
        <v>1.6665000000000001</v>
      </c>
      <c r="K261" s="74">
        <f>VLOOKUP(B261,LU!$B$1:$N$51,5,FALSE)</f>
        <v>0.8</v>
      </c>
      <c r="L261" s="74">
        <f>VLOOKUP(A261,Soil!$B$2:$P$17,15,FALSE)</f>
        <v>0.63580000000000003</v>
      </c>
      <c r="M261" s="74">
        <f>SoilVeg!G261</f>
        <v>23</v>
      </c>
      <c r="N261" s="74">
        <f>SoilVeg!H261</f>
        <v>0.30499999999999999</v>
      </c>
      <c r="O261" s="74">
        <f>VLOOKUP(A261,Soil!$B$2:$S$14,18,FALSE)</f>
        <v>0.01</v>
      </c>
    </row>
    <row r="262" spans="1:15">
      <c r="A262" s="84" t="str">
        <f>SoilVeg!B262</f>
        <v>SIC</v>
      </c>
      <c r="B262" s="84" t="str">
        <f>SoilVeg!D262</f>
        <v>LPK</v>
      </c>
      <c r="C262" s="84" t="str">
        <f>SoilVeg!A262</f>
        <v>SICLPK</v>
      </c>
      <c r="D262" s="74">
        <f>IF(VLOOKUP(SoilVeg!C262,LU!$A$2:$O$27,15,FALSE)=0,VLOOKUP(A262,Soil!$B$2:$R$14,8,FALSE),0.000000000001)</f>
        <v>1.8538490740740742E-6</v>
      </c>
      <c r="E262" s="74">
        <f>IF(VLOOKUP(SoilVeg!C262,LU!$A$2:$O$27,15,FALSE)=0,VLOOKUP(A262,Soil!$B$2:$R$14,11,FALSE),0.000000000001)</f>
        <v>8.5389281485213493E-5</v>
      </c>
      <c r="F262" s="74">
        <f>VLOOKUP(A262,Soil!$B$2:$P$17,14,FALSE)</f>
        <v>0.01</v>
      </c>
      <c r="G262" s="74">
        <f>VLOOKUP(B262,LU!$B$1:$N$51,6,FALSE)</f>
        <v>3</v>
      </c>
      <c r="H262" s="74">
        <f>VLOOKUP(B262,LU!$B$1:$N$51,7,FALSE)</f>
        <v>0.6</v>
      </c>
      <c r="I262" s="74">
        <f>VLOOKUP(B262,LU!$B$1:$N$51,8,FALSE)</f>
        <v>15</v>
      </c>
      <c r="J262" s="74">
        <f>VLOOKUP(A262,Soil!$B$2:$P$17,13,FALSE)</f>
        <v>1.6665000000000001</v>
      </c>
      <c r="K262" s="74">
        <f>VLOOKUP(B262,LU!$B$1:$N$51,5,FALSE)</f>
        <v>0.8</v>
      </c>
      <c r="L262" s="74">
        <f>VLOOKUP(A262,Soil!$B$2:$P$17,15,FALSE)</f>
        <v>0.63580000000000003</v>
      </c>
      <c r="M262" s="74">
        <f>SoilVeg!G262</f>
        <v>23</v>
      </c>
      <c r="N262" s="74">
        <f>SoilVeg!H262</f>
        <v>0.30499999999999999</v>
      </c>
      <c r="O262" s="74">
        <f>VLOOKUP(A262,Soil!$B$2:$S$14,18,FALSE)</f>
        <v>0.01</v>
      </c>
    </row>
    <row r="263" spans="1:15">
      <c r="A263" s="84" t="str">
        <f>SoilVeg!B263</f>
        <v>SIC</v>
      </c>
      <c r="B263" s="84" t="str">
        <f>SoilVeg!D263</f>
        <v>AZP</v>
      </c>
      <c r="C263" s="84" t="str">
        <f>SoilVeg!A263</f>
        <v>SICAZP</v>
      </c>
      <c r="D263" s="74">
        <f>IF(VLOOKUP(SoilVeg!C263,LU!$A$2:$O$27,15,FALSE)=0,VLOOKUP(A263,Soil!$B$2:$R$14,8,FALSE),0.000000000001)</f>
        <v>9.9999999999999998E-13</v>
      </c>
      <c r="E263" s="74">
        <f>IF(VLOOKUP(SoilVeg!C263,LU!$A$2:$O$27,15,FALSE)=0,VLOOKUP(A263,Soil!$B$2:$R$14,11,FALSE),0.000000000001)</f>
        <v>9.9999999999999998E-13</v>
      </c>
      <c r="F263" s="74">
        <f>VLOOKUP(A263,Soil!$B$2:$P$17,14,FALSE)</f>
        <v>0.01</v>
      </c>
      <c r="G263" s="74">
        <f>VLOOKUP(B263,LU!$B$1:$N$51,6,FALSE)</f>
        <v>0</v>
      </c>
      <c r="H263" s="74">
        <f>VLOOKUP(B263,LU!$B$1:$N$51,7,FALSE)</f>
        <v>0</v>
      </c>
      <c r="I263" s="74">
        <f>VLOOKUP(B263,LU!$B$1:$N$51,8,FALSE)</f>
        <v>2.5</v>
      </c>
      <c r="J263" s="74">
        <f>VLOOKUP(A263,Soil!$B$2:$P$17,13,FALSE)</f>
        <v>1.6665000000000001</v>
      </c>
      <c r="K263" s="74">
        <f>VLOOKUP(B263,LU!$B$1:$N$51,5,FALSE)</f>
        <v>0.05</v>
      </c>
      <c r="L263" s="74">
        <f>VLOOKUP(A263,Soil!$B$2:$P$17,15,FALSE)</f>
        <v>0.63580000000000003</v>
      </c>
      <c r="M263" s="74">
        <f>SoilVeg!G263</f>
        <v>100</v>
      </c>
      <c r="N263" s="74">
        <f>SoilVeg!H263</f>
        <v>1</v>
      </c>
      <c r="O263" s="74">
        <f>VLOOKUP(A263,Soil!$B$2:$S$14,18,FALSE)</f>
        <v>0.01</v>
      </c>
    </row>
    <row r="264" spans="1:15">
      <c r="A264" s="84" t="str">
        <f>SoilVeg!B264</f>
        <v>SIC</v>
      </c>
      <c r="B264" s="84" t="str">
        <f>SoilVeg!D264</f>
        <v>AZPN</v>
      </c>
      <c r="C264" s="84" t="str">
        <f>SoilVeg!A264</f>
        <v>SICAZPN</v>
      </c>
      <c r="D264" s="74">
        <f>IF(VLOOKUP(SoilVeg!C264,LU!$A$2:$O$27,15,FALSE)=0,VLOOKUP(A264,Soil!$B$2:$R$14,8,FALSE),0.000000000001)</f>
        <v>9.9999999999999998E-13</v>
      </c>
      <c r="E264" s="74">
        <f>IF(VLOOKUP(SoilVeg!C264,LU!$A$2:$O$27,15,FALSE)=0,VLOOKUP(A264,Soil!$B$2:$R$14,11,FALSE),0.000000000001)</f>
        <v>9.9999999999999998E-13</v>
      </c>
      <c r="F264" s="74">
        <f>VLOOKUP(A264,Soil!$B$2:$P$17,14,FALSE)</f>
        <v>0.01</v>
      </c>
      <c r="G264" s="74">
        <f>VLOOKUP(B264,LU!$B$1:$N$51,6,FALSE)</f>
        <v>0</v>
      </c>
      <c r="H264" s="74">
        <f>VLOOKUP(B264,LU!$B$1:$N$51,7,FALSE)</f>
        <v>0</v>
      </c>
      <c r="I264" s="74">
        <f>VLOOKUP(B264,LU!$B$1:$N$51,8,FALSE)</f>
        <v>0</v>
      </c>
      <c r="J264" s="74">
        <f>VLOOKUP(A264,Soil!$B$2:$P$17,13,FALSE)</f>
        <v>1.6665000000000001</v>
      </c>
      <c r="K264" s="74">
        <f>VLOOKUP(B264,LU!$B$1:$N$51,5,FALSE)</f>
        <v>0.01</v>
      </c>
      <c r="L264" s="74">
        <f>VLOOKUP(A264,Soil!$B$2:$P$17,15,FALSE)</f>
        <v>0.63580000000000003</v>
      </c>
      <c r="M264" s="74">
        <f>SoilVeg!G264</f>
        <v>100</v>
      </c>
      <c r="N264" s="74">
        <f>SoilVeg!H264</f>
        <v>1</v>
      </c>
      <c r="O264" s="74">
        <f>VLOOKUP(A264,Soil!$B$2:$S$14,18,FALSE)</f>
        <v>0.01</v>
      </c>
    </row>
    <row r="265" spans="1:15">
      <c r="A265" s="84" t="str">
        <f>SoilVeg!B265</f>
        <v>SIC</v>
      </c>
      <c r="B265" s="84" t="str">
        <f>SoilVeg!D265</f>
        <v>AZPPL</v>
      </c>
      <c r="C265" s="84" t="str">
        <f>SoilVeg!A265</f>
        <v>SICAZPPL</v>
      </c>
      <c r="D265" s="74">
        <f>IF(VLOOKUP(SoilVeg!C265,LU!$A$2:$O$27,15,FALSE)=0,VLOOKUP(A265,Soil!$B$2:$R$14,8,FALSE),0.000000000001)</f>
        <v>1.8538490740740742E-6</v>
      </c>
      <c r="E265" s="74">
        <f>IF(VLOOKUP(SoilVeg!C265,LU!$A$2:$O$27,15,FALSE)=0,VLOOKUP(A265,Soil!$B$2:$R$14,11,FALSE),0.000000000001)</f>
        <v>8.5389281485213493E-5</v>
      </c>
      <c r="F265" s="74">
        <f>VLOOKUP(A265,Soil!$B$2:$P$17,14,FALSE)</f>
        <v>0.01</v>
      </c>
      <c r="G265" s="74">
        <f>VLOOKUP(B265,LU!$B$1:$N$51,6,FALSE)</f>
        <v>0</v>
      </c>
      <c r="H265" s="74">
        <f>VLOOKUP(B265,LU!$B$1:$N$51,7,FALSE)</f>
        <v>0</v>
      </c>
      <c r="I265" s="74">
        <f>VLOOKUP(B265,LU!$B$1:$N$51,8,FALSE)</f>
        <v>2.5</v>
      </c>
      <c r="J265" s="74">
        <f>VLOOKUP(A265,Soil!$B$2:$P$17,13,FALSE)</f>
        <v>1.6665000000000001</v>
      </c>
      <c r="K265" s="74">
        <f>VLOOKUP(B265,LU!$B$1:$N$51,5,FALSE)</f>
        <v>0.02</v>
      </c>
      <c r="L265" s="74">
        <f>VLOOKUP(A265,Soil!$B$2:$P$17,15,FALSE)</f>
        <v>0.63580000000000003</v>
      </c>
      <c r="M265" s="74">
        <f>SoilVeg!G265</f>
        <v>0.23</v>
      </c>
      <c r="N265" s="74">
        <f>SoilVeg!H265</f>
        <v>0.30499999999999999</v>
      </c>
      <c r="O265" s="74">
        <f>VLOOKUP(A265,Soil!$B$2:$S$14,18,FALSE)</f>
        <v>0.01</v>
      </c>
    </row>
    <row r="266" spans="1:15">
      <c r="A266" s="84" t="str">
        <f>SoilVeg!B266</f>
        <v>SIC</v>
      </c>
      <c r="B266" s="84" t="str">
        <f>SoilVeg!D266</f>
        <v>AZPP</v>
      </c>
      <c r="C266" s="84" t="str">
        <f>SoilVeg!A266</f>
        <v>SICAZPP</v>
      </c>
      <c r="D266" s="74">
        <f>IF(VLOOKUP(SoilVeg!C266,LU!$A$2:$O$27,15,FALSE)=0,VLOOKUP(A266,Soil!$B$2:$R$14,8,FALSE),0.000000000001)</f>
        <v>1.8538490740740742E-6</v>
      </c>
      <c r="E266" s="74">
        <f>IF(VLOOKUP(SoilVeg!C266,LU!$A$2:$O$27,15,FALSE)=0,VLOOKUP(A266,Soil!$B$2:$R$14,11,FALSE),0.000000000001)</f>
        <v>8.5389281485213493E-5</v>
      </c>
      <c r="F266" s="74">
        <f>VLOOKUP(A266,Soil!$B$2:$P$17,14,FALSE)</f>
        <v>0.01</v>
      </c>
      <c r="G266" s="74">
        <f>VLOOKUP(B266,LU!$B$1:$N$51,6,FALSE)</f>
        <v>0</v>
      </c>
      <c r="H266" s="74">
        <f>VLOOKUP(B266,LU!$B$1:$N$51,7,FALSE)</f>
        <v>0</v>
      </c>
      <c r="I266" s="74">
        <f>VLOOKUP(B266,LU!$B$1:$N$51,8,FALSE)</f>
        <v>7</v>
      </c>
      <c r="J266" s="74">
        <f>VLOOKUP(A266,Soil!$B$2:$P$17,13,FALSE)</f>
        <v>1.6665000000000001</v>
      </c>
      <c r="K266" s="74">
        <f>VLOOKUP(B266,LU!$B$1:$N$51,5,FALSE)</f>
        <v>0.1</v>
      </c>
      <c r="L266" s="74">
        <f>VLOOKUP(A266,Soil!$B$2:$P$17,15,FALSE)</f>
        <v>0.63580000000000003</v>
      </c>
      <c r="M266" s="74">
        <f>SoilVeg!G266</f>
        <v>23</v>
      </c>
      <c r="N266" s="74">
        <f>SoilVeg!H266</f>
        <v>0.30499999999999999</v>
      </c>
      <c r="O266" s="74">
        <f>VLOOKUP(A266,Soil!$B$2:$S$14,18,FALSE)</f>
        <v>0.01</v>
      </c>
    </row>
    <row r="267" spans="1:15">
      <c r="A267" s="84" t="str">
        <f>SoilVeg!B267</f>
        <v>SIC</v>
      </c>
      <c r="B267" s="84" t="str">
        <f>SoilVeg!D267</f>
        <v>ETK</v>
      </c>
      <c r="C267" s="84" t="str">
        <f>SoilVeg!A267</f>
        <v>SICETK</v>
      </c>
      <c r="D267" s="74">
        <f>IF(VLOOKUP(SoilVeg!C267,LU!$A$2:$O$27,15,FALSE)=0,VLOOKUP(A267,Soil!$B$2:$R$14,8,FALSE),0.000000000001)</f>
        <v>1.8538490740740742E-6</v>
      </c>
      <c r="E267" s="74">
        <f>IF(VLOOKUP(SoilVeg!C267,LU!$A$2:$O$27,15,FALSE)=0,VLOOKUP(A267,Soil!$B$2:$R$14,11,FALSE),0.000000000001)</f>
        <v>8.5389281485213493E-5</v>
      </c>
      <c r="F267" s="74">
        <f>VLOOKUP(A267,Soil!$B$2:$P$17,14,FALSE)</f>
        <v>0.01</v>
      </c>
      <c r="G267" s="74">
        <f>VLOOKUP(B267,LU!$B$1:$N$51,6,FALSE)</f>
        <v>1.4</v>
      </c>
      <c r="H267" s="74">
        <f>VLOOKUP(B267,LU!$B$1:$N$51,7,FALSE)</f>
        <v>0.65</v>
      </c>
      <c r="I267" s="74">
        <f>VLOOKUP(B267,LU!$B$1:$N$51,8,FALSE)</f>
        <v>8</v>
      </c>
      <c r="J267" s="74">
        <f>VLOOKUP(A267,Soil!$B$2:$P$17,13,FALSE)</f>
        <v>1.6665000000000001</v>
      </c>
      <c r="K267" s="74">
        <f>VLOOKUP(B267,LU!$B$1:$N$51,5,FALSE)</f>
        <v>0.35</v>
      </c>
      <c r="L267" s="74">
        <f>VLOOKUP(A267,Soil!$B$2:$P$17,15,FALSE)</f>
        <v>0.63580000000000003</v>
      </c>
      <c r="M267" s="74">
        <f>SoilVeg!G267</f>
        <v>23</v>
      </c>
      <c r="N267" s="74">
        <f>SoilVeg!H267</f>
        <v>0.30499999999999999</v>
      </c>
      <c r="O267" s="74">
        <f>VLOOKUP(A267,Soil!$B$2:$S$14,18,FALSE)</f>
        <v>0.01</v>
      </c>
    </row>
    <row r="268" spans="1:15">
      <c r="A268" s="84" t="str">
        <f>SoilVeg!B268</f>
        <v>SIC</v>
      </c>
      <c r="B268" s="84" t="str">
        <f>SoilVeg!D268</f>
        <v>ETK1</v>
      </c>
      <c r="C268" s="84" t="str">
        <f>SoilVeg!A268</f>
        <v>SICETK1</v>
      </c>
      <c r="D268" s="74">
        <f>IF(VLOOKUP(SoilVeg!C268,LU!$A$2:$O$27,15,FALSE)=0,VLOOKUP(A268,Soil!$B$2:$R$14,8,FALSE),0.000000000001)</f>
        <v>1.8538490740740742E-6</v>
      </c>
      <c r="E268" s="74">
        <f>IF(VLOOKUP(SoilVeg!C268,LU!$A$2:$O$27,15,FALSE)=0,VLOOKUP(A268,Soil!$B$2:$R$14,11,FALSE),0.000000000001)</f>
        <v>8.5389281485213493E-5</v>
      </c>
      <c r="F268" s="74">
        <f>VLOOKUP(A268,Soil!$B$2:$P$17,14,FALSE)</f>
        <v>0.01</v>
      </c>
      <c r="G268" s="74">
        <f>VLOOKUP(B268,LU!$B$1:$N$51,6,FALSE)</f>
        <v>1</v>
      </c>
      <c r="H268" s="74">
        <f>VLOOKUP(B268,LU!$B$1:$N$51,7,FALSE)</f>
        <v>0.4</v>
      </c>
      <c r="I268" s="74">
        <f>VLOOKUP(B268,LU!$B$1:$N$51,8,FALSE)</f>
        <v>5</v>
      </c>
      <c r="J268" s="74">
        <f>VLOOKUP(A268,Soil!$B$2:$P$17,13,FALSE)</f>
        <v>1.6665000000000001</v>
      </c>
      <c r="K268" s="74">
        <f>VLOOKUP(B268,LU!$B$1:$N$51,5,FALSE)</f>
        <v>0.15</v>
      </c>
      <c r="L268" s="74">
        <f>VLOOKUP(A268,Soil!$B$2:$P$17,15,FALSE)</f>
        <v>0.63580000000000003</v>
      </c>
      <c r="M268" s="74">
        <f>SoilVeg!G268</f>
        <v>23</v>
      </c>
      <c r="N268" s="74">
        <f>SoilVeg!H268</f>
        <v>0.30499999999999999</v>
      </c>
      <c r="O268" s="74">
        <f>VLOOKUP(A268,Soil!$B$2:$S$14,18,FALSE)</f>
        <v>0.01</v>
      </c>
    </row>
    <row r="269" spans="1:15">
      <c r="A269" s="84" t="str">
        <f>SoilVeg!B269</f>
        <v>SIC</v>
      </c>
      <c r="B269" s="84" t="str">
        <f>SoilVeg!D269</f>
        <v>ETK2</v>
      </c>
      <c r="C269" s="84" t="str">
        <f>SoilVeg!A269</f>
        <v>SICETK2</v>
      </c>
      <c r="D269" s="74">
        <f>IF(VLOOKUP(SoilVeg!C269,LU!$A$2:$O$27,15,FALSE)=0,VLOOKUP(A269,Soil!$B$2:$R$14,8,FALSE),0.000000000001)</f>
        <v>1.8538490740740742E-6</v>
      </c>
      <c r="E269" s="74">
        <f>IF(VLOOKUP(SoilVeg!C269,LU!$A$2:$O$27,15,FALSE)=0,VLOOKUP(A269,Soil!$B$2:$R$14,11,FALSE),0.000000000001)</f>
        <v>8.5389281485213493E-5</v>
      </c>
      <c r="F269" s="74">
        <f>VLOOKUP(A269,Soil!$B$2:$P$17,14,FALSE)</f>
        <v>0.01</v>
      </c>
      <c r="G269" s="74">
        <f>VLOOKUP(B269,LU!$B$1:$N$51,6,FALSE)</f>
        <v>1.1000000000000001</v>
      </c>
      <c r="H269" s="74">
        <f>VLOOKUP(B269,LU!$B$1:$N$51,7,FALSE)</f>
        <v>0.4</v>
      </c>
      <c r="I269" s="74">
        <f>VLOOKUP(B269,LU!$B$1:$N$51,8,FALSE)</f>
        <v>7</v>
      </c>
      <c r="J269" s="74">
        <f>VLOOKUP(A269,Soil!$B$2:$P$17,13,FALSE)</f>
        <v>1.6665000000000001</v>
      </c>
      <c r="K269" s="74">
        <f>VLOOKUP(B269,LU!$B$1:$N$51,5,FALSE)</f>
        <v>0.35</v>
      </c>
      <c r="L269" s="74">
        <f>VLOOKUP(A269,Soil!$B$2:$P$17,15,FALSE)</f>
        <v>0.63580000000000003</v>
      </c>
      <c r="M269" s="74">
        <f>SoilVeg!G269</f>
        <v>23</v>
      </c>
      <c r="N269" s="74">
        <f>SoilVeg!H269</f>
        <v>0.30499999999999999</v>
      </c>
      <c r="O269" s="74">
        <f>VLOOKUP(A269,Soil!$B$2:$S$14,18,FALSE)</f>
        <v>0.01</v>
      </c>
    </row>
    <row r="270" spans="1:15">
      <c r="A270" s="84" t="str">
        <f>SoilVeg!B270</f>
        <v>SIC</v>
      </c>
      <c r="B270" s="84" t="str">
        <f>SoilVeg!D270</f>
        <v>ETK3</v>
      </c>
      <c r="C270" s="84" t="str">
        <f>SoilVeg!A270</f>
        <v>SICETK3</v>
      </c>
      <c r="D270" s="74">
        <f>IF(VLOOKUP(SoilVeg!C270,LU!$A$2:$O$27,15,FALSE)=0,VLOOKUP(A270,Soil!$B$2:$R$14,8,FALSE),0.000000000001)</f>
        <v>1.8538490740740742E-6</v>
      </c>
      <c r="E270" s="74">
        <f>IF(VLOOKUP(SoilVeg!C270,LU!$A$2:$O$27,15,FALSE)=0,VLOOKUP(A270,Soil!$B$2:$R$14,11,FALSE),0.000000000001)</f>
        <v>8.5389281485213493E-5</v>
      </c>
      <c r="F270" s="74">
        <f>VLOOKUP(A270,Soil!$B$2:$P$17,14,FALSE)</f>
        <v>0.01</v>
      </c>
      <c r="G270" s="74">
        <f>VLOOKUP(B270,LU!$B$1:$N$51,6,FALSE)</f>
        <v>1.35454545455</v>
      </c>
      <c r="H270" s="74">
        <f>VLOOKUP(B270,LU!$B$1:$N$51,7,FALSE)</f>
        <v>0.62272727272999995</v>
      </c>
      <c r="I270" s="74">
        <f>VLOOKUP(B270,LU!$B$1:$N$51,8,FALSE)</f>
        <v>10</v>
      </c>
      <c r="J270" s="74">
        <f>VLOOKUP(A270,Soil!$B$2:$P$17,13,FALSE)</f>
        <v>1.6665000000000001</v>
      </c>
      <c r="K270" s="74">
        <f>VLOOKUP(B270,LU!$B$1:$N$51,5,FALSE)</f>
        <v>0.4</v>
      </c>
      <c r="L270" s="74">
        <f>VLOOKUP(A270,Soil!$B$2:$P$17,15,FALSE)</f>
        <v>0.63580000000000003</v>
      </c>
      <c r="M270" s="74">
        <f>SoilVeg!G270</f>
        <v>23</v>
      </c>
      <c r="N270" s="74">
        <f>SoilVeg!H270</f>
        <v>0.30499999999999999</v>
      </c>
      <c r="O270" s="74">
        <f>VLOOKUP(A270,Soil!$B$2:$S$14,18,FALSE)</f>
        <v>0.01</v>
      </c>
    </row>
    <row r="271" spans="1:15">
      <c r="A271" s="84" t="str">
        <f>SoilVeg!B271</f>
        <v>SIC</v>
      </c>
      <c r="B271" s="84" t="str">
        <f>SoilVeg!D271</f>
        <v>VT</v>
      </c>
      <c r="C271" s="84" t="str">
        <f>SoilVeg!A271</f>
        <v>SICVT</v>
      </c>
      <c r="D271" s="74">
        <f>IF(VLOOKUP(SoilVeg!C271,LU!$A$2:$O$27,15,FALSE)=0,VLOOKUP(A271,Soil!$B$2:$R$14,8,FALSE),0.000000000001)</f>
        <v>9.9999999999999998E-13</v>
      </c>
      <c r="E271" s="74">
        <f>IF(VLOOKUP(SoilVeg!C271,LU!$A$2:$O$27,15,FALSE)=0,VLOOKUP(A271,Soil!$B$2:$R$14,11,FALSE),0.000000000001)</f>
        <v>9.9999999999999998E-13</v>
      </c>
      <c r="F271" s="74">
        <f>VLOOKUP(A271,Soil!$B$2:$P$17,14,FALSE)</f>
        <v>0.01</v>
      </c>
      <c r="G271" s="74">
        <f>VLOOKUP(B271,LU!$B$1:$N$51,6,FALSE)</f>
        <v>0</v>
      </c>
      <c r="H271" s="74">
        <f>VLOOKUP(B271,LU!$B$1:$N$51,7,FALSE)</f>
        <v>0</v>
      </c>
      <c r="I271" s="74">
        <f>VLOOKUP(B271,LU!$B$1:$N$51,8,FALSE)</f>
        <v>0</v>
      </c>
      <c r="J271" s="74">
        <f>VLOOKUP(A271,Soil!$B$2:$P$17,13,FALSE)</f>
        <v>1.6665000000000001</v>
      </c>
      <c r="K271" s="74">
        <f>VLOOKUP(B271,LU!$B$1:$N$51,5,FALSE)</f>
        <v>0.03</v>
      </c>
      <c r="L271" s="74">
        <f>VLOOKUP(A271,Soil!$B$2:$P$17,15,FALSE)</f>
        <v>0.63580000000000003</v>
      </c>
      <c r="M271" s="74">
        <f>SoilVeg!G271</f>
        <v>100</v>
      </c>
      <c r="N271" s="74">
        <f>SoilVeg!H271</f>
        <v>1</v>
      </c>
      <c r="O271" s="74">
        <f>VLOOKUP(A271,Soil!$B$2:$S$14,18,FALSE)</f>
        <v>0.01</v>
      </c>
    </row>
    <row r="272" spans="1:15">
      <c r="A272" s="84" t="str">
        <f>SoilVeg!B272</f>
        <v>SIC</v>
      </c>
      <c r="B272" s="84" t="str">
        <f>SoilVeg!D272</f>
        <v>VP</v>
      </c>
      <c r="C272" s="84" t="str">
        <f>SoilVeg!A272</f>
        <v>SICVP</v>
      </c>
      <c r="D272" s="74">
        <f>IF(VLOOKUP(SoilVeg!C272,LU!$A$2:$O$27,15,FALSE)=0,VLOOKUP(A272,Soil!$B$2:$R$14,8,FALSE),0.000000000001)</f>
        <v>9.9999999999999998E-13</v>
      </c>
      <c r="E272" s="74">
        <f>IF(VLOOKUP(SoilVeg!C272,LU!$A$2:$O$27,15,FALSE)=0,VLOOKUP(A272,Soil!$B$2:$R$14,11,FALSE),0.000000000001)</f>
        <v>9.9999999999999998E-13</v>
      </c>
      <c r="F272" s="74">
        <f>VLOOKUP(A272,Soil!$B$2:$P$17,14,FALSE)</f>
        <v>0.01</v>
      </c>
      <c r="G272" s="74">
        <f>VLOOKUP(B272,LU!$B$1:$N$51,6,FALSE)</f>
        <v>0</v>
      </c>
      <c r="H272" s="74">
        <f>VLOOKUP(B272,LU!$B$1:$N$51,7,FALSE)</f>
        <v>0</v>
      </c>
      <c r="I272" s="74">
        <f>VLOOKUP(B272,LU!$B$1:$N$51,8,FALSE)</f>
        <v>0</v>
      </c>
      <c r="J272" s="74">
        <f>VLOOKUP(A272,Soil!$B$2:$P$17,13,FALSE)</f>
        <v>1.6665000000000001</v>
      </c>
      <c r="K272" s="74">
        <f>VLOOKUP(B272,LU!$B$1:$N$51,5,FALSE)</f>
        <v>0.01</v>
      </c>
      <c r="L272" s="74">
        <f>VLOOKUP(A272,Soil!$B$2:$P$17,15,FALSE)</f>
        <v>0.63580000000000003</v>
      </c>
      <c r="M272" s="74">
        <f>SoilVeg!G272</f>
        <v>100</v>
      </c>
      <c r="N272" s="74">
        <f>SoilVeg!H272</f>
        <v>1</v>
      </c>
      <c r="O272" s="74">
        <f>VLOOKUP(A272,Soil!$B$2:$S$14,18,FALSE)</f>
        <v>0.01</v>
      </c>
    </row>
    <row r="273" spans="1:15">
      <c r="A273" s="84" t="str">
        <f>SoilVeg!B273</f>
        <v>SIC</v>
      </c>
      <c r="B273" s="84" t="str">
        <f>SoilVeg!D273</f>
        <v>TPT</v>
      </c>
      <c r="C273" s="84" t="str">
        <f>SoilVeg!A273</f>
        <v>SICTPT</v>
      </c>
      <c r="D273" s="74">
        <f>IF(VLOOKUP(SoilVeg!C273,LU!$A$2:$O$27,15,FALSE)=0,VLOOKUP(A273,Soil!$B$2:$R$14,8,FALSE),0.000000000001)</f>
        <v>1.8538490740740742E-6</v>
      </c>
      <c r="E273" s="74">
        <f>IF(VLOOKUP(SoilVeg!C273,LU!$A$2:$O$27,15,FALSE)=0,VLOOKUP(A273,Soil!$B$2:$R$14,11,FALSE),0.000000000001)</f>
        <v>8.5389281485213493E-5</v>
      </c>
      <c r="F273" s="74">
        <f>VLOOKUP(A273,Soil!$B$2:$P$17,14,FALSE)</f>
        <v>0.01</v>
      </c>
      <c r="G273" s="74">
        <f>VLOOKUP(B273,LU!$B$1:$N$51,6,FALSE)</f>
        <v>1.1000000000000001</v>
      </c>
      <c r="H273" s="74">
        <f>VLOOKUP(B273,LU!$B$1:$N$51,7,FALSE)</f>
        <v>0.4</v>
      </c>
      <c r="I273" s="74">
        <f>VLOOKUP(B273,LU!$B$1:$N$51,8,FALSE)</f>
        <v>7</v>
      </c>
      <c r="J273" s="74">
        <f>VLOOKUP(A273,Soil!$B$2:$P$17,13,FALSE)</f>
        <v>1.6665000000000001</v>
      </c>
      <c r="K273" s="74">
        <f>VLOOKUP(B273,LU!$B$1:$N$51,5,FALSE)</f>
        <v>0.27500000000000002</v>
      </c>
      <c r="L273" s="74">
        <f>VLOOKUP(A273,Soil!$B$2:$P$17,15,FALSE)</f>
        <v>0.63580000000000003</v>
      </c>
      <c r="M273" s="74">
        <f>SoilVeg!G273</f>
        <v>23</v>
      </c>
      <c r="N273" s="74">
        <f>SoilVeg!H273</f>
        <v>0.30499999999999999</v>
      </c>
      <c r="O273" s="74">
        <f>VLOOKUP(A273,Soil!$B$2:$S$14,18,FALSE)</f>
        <v>0.01</v>
      </c>
    </row>
    <row r="274" spans="1:15">
      <c r="A274" s="84" t="str">
        <f>SoilVeg!B274</f>
        <v>SIC</v>
      </c>
      <c r="B274" s="84" t="str">
        <f>SoilVeg!D274</f>
        <v>VPT</v>
      </c>
      <c r="C274" s="84" t="str">
        <f>SoilVeg!A274</f>
        <v>SICVPT</v>
      </c>
      <c r="D274" s="74">
        <f>IF(VLOOKUP(SoilVeg!C274,LU!$A$2:$O$27,15,FALSE)=0,VLOOKUP(A274,Soil!$B$2:$R$14,8,FALSE),0.000000000001)</f>
        <v>9.9999999999999998E-13</v>
      </c>
      <c r="E274" s="74">
        <f>IF(VLOOKUP(SoilVeg!C274,LU!$A$2:$O$27,15,FALSE)=0,VLOOKUP(A274,Soil!$B$2:$R$14,11,FALSE),0.000000000001)</f>
        <v>9.9999999999999998E-13</v>
      </c>
      <c r="F274" s="74">
        <f>VLOOKUP(A274,Soil!$B$2:$P$17,14,FALSE)</f>
        <v>0.01</v>
      </c>
      <c r="G274" s="74">
        <f>VLOOKUP(B274,LU!$B$1:$N$51,6,FALSE)</f>
        <v>0</v>
      </c>
      <c r="H274" s="74">
        <f>VLOOKUP(B274,LU!$B$1:$N$51,7,FALSE)</f>
        <v>0</v>
      </c>
      <c r="I274" s="74">
        <f>VLOOKUP(B274,LU!$B$1:$N$51,8,FALSE)</f>
        <v>150</v>
      </c>
      <c r="J274" s="74">
        <f>VLOOKUP(A274,Soil!$B$2:$P$17,13,FALSE)</f>
        <v>1.6665000000000001</v>
      </c>
      <c r="K274" s="74">
        <f>VLOOKUP(B274,LU!$B$1:$N$51,5,FALSE)</f>
        <v>0.01</v>
      </c>
      <c r="L274" s="74">
        <f>VLOOKUP(A274,Soil!$B$2:$P$17,15,FALSE)</f>
        <v>0.63580000000000003</v>
      </c>
      <c r="M274" s="74">
        <f>SoilVeg!G274</f>
        <v>100</v>
      </c>
      <c r="N274" s="74">
        <f>SoilVeg!H274</f>
        <v>1</v>
      </c>
      <c r="O274" s="74">
        <f>VLOOKUP(A274,Soil!$B$2:$S$14,18,FALSE)</f>
        <v>0.01</v>
      </c>
    </row>
    <row r="275" spans="1:15">
      <c r="A275" s="84" t="str">
        <f>SoilVeg!B275</f>
        <v>SIC</v>
      </c>
      <c r="B275" s="84" t="str">
        <f>SoilVeg!D275</f>
        <v>MOK</v>
      </c>
      <c r="C275" s="84" t="str">
        <f>SoilVeg!A275</f>
        <v>SICMOK</v>
      </c>
      <c r="D275" s="74">
        <f>IF(VLOOKUP(SoilVeg!C275,LU!$A$2:$O$27,15,FALSE)=0,VLOOKUP(A275,Soil!$B$2:$R$14,8,FALSE),0.000000000001)</f>
        <v>1.8538490740740742E-6</v>
      </c>
      <c r="E275" s="74">
        <f>IF(VLOOKUP(SoilVeg!C275,LU!$A$2:$O$27,15,FALSE)=0,VLOOKUP(A275,Soil!$B$2:$R$14,11,FALSE),0.000000000001)</f>
        <v>8.5389281485213493E-5</v>
      </c>
      <c r="F275" s="74">
        <f>VLOOKUP(A275,Soil!$B$2:$P$17,14,FALSE)</f>
        <v>0.01</v>
      </c>
      <c r="G275" s="74">
        <f>VLOOKUP(B275,LU!$B$1:$N$51,6,FALSE)</f>
        <v>1.35454545455</v>
      </c>
      <c r="H275" s="74">
        <f>VLOOKUP(B275,LU!$B$1:$N$51,7,FALSE)</f>
        <v>0.62272727272999995</v>
      </c>
      <c r="I275" s="74">
        <f>VLOOKUP(B275,LU!$B$1:$N$51,8,FALSE)</f>
        <v>10</v>
      </c>
      <c r="J275" s="74">
        <f>VLOOKUP(A275,Soil!$B$2:$P$17,13,FALSE)</f>
        <v>1.6665000000000001</v>
      </c>
      <c r="K275" s="74">
        <f>VLOOKUP(B275,LU!$B$1:$N$51,5,FALSE)</f>
        <v>0.4</v>
      </c>
      <c r="L275" s="74">
        <f>VLOOKUP(A275,Soil!$B$2:$P$17,15,FALSE)</f>
        <v>0.63580000000000003</v>
      </c>
      <c r="M275" s="74">
        <f>SoilVeg!G275</f>
        <v>23</v>
      </c>
      <c r="N275" s="74">
        <f>SoilVeg!H275</f>
        <v>0.30499999999999999</v>
      </c>
      <c r="O275" s="74">
        <f>VLOOKUP(A275,Soil!$B$2:$S$14,18,FALSE)</f>
        <v>0.01</v>
      </c>
    </row>
    <row r="276" spans="1:15">
      <c r="A276" s="84" t="str">
        <f>SoilVeg!B276</f>
        <v>SIC</v>
      </c>
      <c r="B276" s="84" t="str">
        <f>SoilVeg!D276</f>
        <v>RET</v>
      </c>
      <c r="C276" s="84" t="str">
        <f>SoilVeg!A276</f>
        <v>SICRET</v>
      </c>
      <c r="D276" s="74">
        <f>IF(VLOOKUP(SoilVeg!C276,LU!$A$2:$O$27,15,FALSE)=0,VLOOKUP(A276,Soil!$B$2:$R$14,8,FALSE),0.000000000001)</f>
        <v>1.8538490740740742E-6</v>
      </c>
      <c r="E276" s="74">
        <f>IF(VLOOKUP(SoilVeg!C276,LU!$A$2:$O$27,15,FALSE)=0,VLOOKUP(A276,Soil!$B$2:$R$14,11,FALSE),0.000000000001)</f>
        <v>8.5389281485213493E-5</v>
      </c>
      <c r="F276" s="74">
        <f>VLOOKUP(A276,Soil!$B$2:$P$17,14,FALSE)</f>
        <v>0.01</v>
      </c>
      <c r="G276" s="74">
        <f>VLOOKUP(B276,LU!$B$1:$N$51,6,FALSE)</f>
        <v>1.1000000000000001</v>
      </c>
      <c r="H276" s="74">
        <f>VLOOKUP(B276,LU!$B$1:$N$51,7,FALSE)</f>
        <v>0.4</v>
      </c>
      <c r="I276" s="74">
        <f>VLOOKUP(B276,LU!$B$1:$N$51,8,FALSE)</f>
        <v>150</v>
      </c>
      <c r="J276" s="74">
        <f>VLOOKUP(A276,Soil!$B$2:$P$17,13,FALSE)</f>
        <v>1.6665000000000001</v>
      </c>
      <c r="K276" s="74">
        <f>VLOOKUP(B276,LU!$B$1:$N$51,5,FALSE)</f>
        <v>0.27500000000000002</v>
      </c>
      <c r="L276" s="74">
        <f>VLOOKUP(A276,Soil!$B$2:$P$17,15,FALSE)</f>
        <v>0.63580000000000003</v>
      </c>
      <c r="M276" s="74">
        <f>SoilVeg!G276</f>
        <v>23</v>
      </c>
      <c r="N276" s="74">
        <f>SoilVeg!H276</f>
        <v>0.30499999999999999</v>
      </c>
      <c r="O276" s="74">
        <f>VLOOKUP(A276,Soil!$B$2:$S$14,18,FALSE)</f>
        <v>0.01</v>
      </c>
    </row>
    <row r="277" spans="1:15">
      <c r="A277" s="84" t="str">
        <f>SoilVeg!B277</f>
        <v>SICL</v>
      </c>
      <c r="B277" s="84" t="str">
        <f>SoilVeg!D277</f>
        <v>OP</v>
      </c>
      <c r="C277" s="84" t="str">
        <f>SoilVeg!A277</f>
        <v>SICLOP</v>
      </c>
      <c r="D277" s="74">
        <f>IF(VLOOKUP(SoilVeg!C277,LU!$A$2:$O$27,15,FALSE)=0,VLOOKUP(A277,Soil!$B$2:$R$14,8,FALSE),0.000000000001)</f>
        <v>1.8156736111111112E-6</v>
      </c>
      <c r="E277" s="74">
        <f>IF(VLOOKUP(SoilVeg!C277,LU!$A$2:$O$27,15,FALSE)=0,VLOOKUP(A277,Soil!$B$2:$R$14,11,FALSE),0.000000000001)</f>
        <v>1.298971372302236E-4</v>
      </c>
      <c r="F277" s="74">
        <f>VLOOKUP(A277,Soil!$B$2:$P$17,14,FALSE)</f>
        <v>1.2E-2</v>
      </c>
      <c r="G277" s="74">
        <f>VLOOKUP(B277,LU!$B$1:$N$51,6,FALSE)</f>
        <v>0.16</v>
      </c>
      <c r="H277" s="74">
        <f>VLOOKUP(B277,LU!$B$1:$N$51,7,FALSE)</f>
        <v>0.13</v>
      </c>
      <c r="I277" s="74">
        <f>VLOOKUP(B277,LU!$B$1:$N$51,8,FALSE)</f>
        <v>5</v>
      </c>
      <c r="J277" s="74">
        <f>VLOOKUP(A277,Soil!$B$2:$P$17,13,FALSE)</f>
        <v>1.7024999999999999</v>
      </c>
      <c r="K277" s="74">
        <f>VLOOKUP(B277,LU!$B$1:$N$51,5,FALSE)</f>
        <v>7.4999999999999997E-2</v>
      </c>
      <c r="L277" s="74">
        <f>VLOOKUP(A277,Soil!$B$2:$P$17,15,FALSE)</f>
        <v>0.6028</v>
      </c>
      <c r="M277" s="74">
        <f>SoilVeg!G277</f>
        <v>11.1</v>
      </c>
      <c r="N277" s="74">
        <f>SoilVeg!H277</f>
        <v>0.26400000000000001</v>
      </c>
      <c r="O277" s="74">
        <f>VLOOKUP(A277,Soil!$B$2:$S$14,18,FALSE)</f>
        <v>0.01</v>
      </c>
    </row>
    <row r="278" spans="1:15">
      <c r="A278" s="84" t="str">
        <f>SoilVeg!B278</f>
        <v>SICL</v>
      </c>
      <c r="B278" s="84" t="str">
        <f>SoilVeg!D278</f>
        <v>OPTP</v>
      </c>
      <c r="C278" s="84" t="str">
        <f>SoilVeg!A278</f>
        <v>SICLOPTP</v>
      </c>
      <c r="D278" s="74">
        <f>IF(VLOOKUP(SoilVeg!C278,LU!$A$2:$O$27,15,FALSE)=0,VLOOKUP(A278,Soil!$B$2:$R$14,8,FALSE),0.000000000001)</f>
        <v>1.8156736111111112E-6</v>
      </c>
      <c r="E278" s="74">
        <f>IF(VLOOKUP(SoilVeg!C278,LU!$A$2:$O$27,15,FALSE)=0,VLOOKUP(A278,Soil!$B$2:$R$14,11,FALSE),0.000000000001)</f>
        <v>1.298971372302236E-4</v>
      </c>
      <c r="F278" s="74">
        <f>VLOOKUP(A278,Soil!$B$2:$P$17,14,FALSE)</f>
        <v>1.2E-2</v>
      </c>
      <c r="G278" s="74">
        <f>VLOOKUP(B278,LU!$B$1:$N$51,6,FALSE)</f>
        <v>1.1000000000000001</v>
      </c>
      <c r="H278" s="74">
        <f>VLOOKUP(B278,LU!$B$1:$N$51,7,FALSE)</f>
        <v>0.4</v>
      </c>
      <c r="I278" s="74">
        <f>VLOOKUP(B278,LU!$B$1:$N$51,8,FALSE)</f>
        <v>7</v>
      </c>
      <c r="J278" s="74">
        <f>VLOOKUP(A278,Soil!$B$2:$P$17,13,FALSE)</f>
        <v>1.7024999999999999</v>
      </c>
      <c r="K278" s="74">
        <f>VLOOKUP(B278,LU!$B$1:$N$51,5,FALSE)</f>
        <v>0.27500000000000002</v>
      </c>
      <c r="L278" s="74">
        <f>VLOOKUP(A278,Soil!$B$2:$P$17,15,FALSE)</f>
        <v>0.6028</v>
      </c>
      <c r="M278" s="74">
        <f>SoilVeg!G278</f>
        <v>22.2</v>
      </c>
      <c r="N278" s="74">
        <f>SoilVeg!H278</f>
        <v>0.26400000000000001</v>
      </c>
      <c r="O278" s="74">
        <f>VLOOKUP(A278,Soil!$B$2:$S$14,18,FALSE)</f>
        <v>0.01</v>
      </c>
    </row>
    <row r="279" spans="1:15">
      <c r="A279" s="84" t="str">
        <f>SoilVeg!B279</f>
        <v>SICL</v>
      </c>
      <c r="B279" s="84" t="str">
        <f>SoilVeg!D279</f>
        <v>OPSR</v>
      </c>
      <c r="C279" s="84" t="str">
        <f>SoilVeg!A279</f>
        <v>SICLOPSR</v>
      </c>
      <c r="D279" s="74">
        <f>IF(VLOOKUP(SoilVeg!C279,LU!$A$2:$O$27,15,FALSE)=0,VLOOKUP(A279,Soil!$B$2:$R$14,8,FALSE),0.000000000001)</f>
        <v>1.8156736111111112E-6</v>
      </c>
      <c r="E279" s="74">
        <f>IF(VLOOKUP(SoilVeg!C279,LU!$A$2:$O$27,15,FALSE)=0,VLOOKUP(A279,Soil!$B$2:$R$14,11,FALSE),0.000000000001)</f>
        <v>1.298971372302236E-4</v>
      </c>
      <c r="F279" s="74">
        <f>VLOOKUP(A279,Soil!$B$2:$P$17,14,FALSE)</f>
        <v>1.2E-2</v>
      </c>
      <c r="G279" s="74">
        <f>VLOOKUP(B279,LU!$B$1:$N$51,6,FALSE)</f>
        <v>0.26</v>
      </c>
      <c r="H279" s="74">
        <f>VLOOKUP(B279,LU!$B$1:$N$51,7,FALSE)</f>
        <v>0.25</v>
      </c>
      <c r="I279" s="74">
        <f>VLOOKUP(B279,LU!$B$1:$N$51,8,FALSE)</f>
        <v>4</v>
      </c>
      <c r="J279" s="74">
        <f>VLOOKUP(A279,Soil!$B$2:$P$17,13,FALSE)</f>
        <v>1.7024999999999999</v>
      </c>
      <c r="K279" s="74">
        <f>VLOOKUP(B279,LU!$B$1:$N$51,5,FALSE)</f>
        <v>0.06</v>
      </c>
      <c r="L279" s="74">
        <f>VLOOKUP(A279,Soil!$B$2:$P$17,15,FALSE)</f>
        <v>0.6028</v>
      </c>
      <c r="M279" s="74">
        <f>SoilVeg!G279</f>
        <v>8.879999999999999</v>
      </c>
      <c r="N279" s="74">
        <f>SoilVeg!H279</f>
        <v>0.26400000000000001</v>
      </c>
      <c r="O279" s="74">
        <f>VLOOKUP(A279,Soil!$B$2:$S$14,18,FALSE)</f>
        <v>0.01</v>
      </c>
    </row>
    <row r="280" spans="1:15">
      <c r="A280" s="84" t="str">
        <f>SoilVeg!B280</f>
        <v>SICL</v>
      </c>
      <c r="B280" s="84" t="str">
        <f>SoilVeg!D280</f>
        <v>OPUR</v>
      </c>
      <c r="C280" s="84" t="str">
        <f>SoilVeg!A280</f>
        <v>SICLOPUR</v>
      </c>
      <c r="D280" s="74">
        <f>IF(VLOOKUP(SoilVeg!C280,LU!$A$2:$O$27,15,FALSE)=0,VLOOKUP(A280,Soil!$B$2:$R$14,8,FALSE),0.000000000001)</f>
        <v>1.8156736111111112E-6</v>
      </c>
      <c r="E280" s="74">
        <f>IF(VLOOKUP(SoilVeg!C280,LU!$A$2:$O$27,15,FALSE)=0,VLOOKUP(A280,Soil!$B$2:$R$14,11,FALSE),0.000000000001)</f>
        <v>1.298971372302236E-4</v>
      </c>
      <c r="F280" s="74">
        <f>VLOOKUP(A280,Soil!$B$2:$P$17,14,FALSE)</f>
        <v>1.2E-2</v>
      </c>
      <c r="G280" s="74">
        <f>VLOOKUP(B280,LU!$B$1:$N$51,6,FALSE)</f>
        <v>0.4</v>
      </c>
      <c r="H280" s="74">
        <f>VLOOKUP(B280,LU!$B$1:$N$51,7,FALSE)</f>
        <v>0.3</v>
      </c>
      <c r="I280" s="74">
        <f>VLOOKUP(B280,LU!$B$1:$N$51,8,FALSE)</f>
        <v>6</v>
      </c>
      <c r="J280" s="74">
        <f>VLOOKUP(A280,Soil!$B$2:$P$17,13,FALSE)</f>
        <v>1.7024999999999999</v>
      </c>
      <c r="K280" s="74">
        <f>VLOOKUP(B280,LU!$B$1:$N$51,5,FALSE)</f>
        <v>0.1</v>
      </c>
      <c r="L280" s="74">
        <f>VLOOKUP(A280,Soil!$B$2:$P$17,15,FALSE)</f>
        <v>0.6028</v>
      </c>
      <c r="M280" s="74">
        <f>SoilVeg!G280</f>
        <v>11.1</v>
      </c>
      <c r="N280" s="74">
        <f>SoilVeg!H280</f>
        <v>0.26400000000000001</v>
      </c>
      <c r="O280" s="74">
        <f>VLOOKUP(A280,Soil!$B$2:$S$14,18,FALSE)</f>
        <v>0.01</v>
      </c>
    </row>
    <row r="281" spans="1:15">
      <c r="A281" s="84" t="str">
        <f>SoilVeg!B281</f>
        <v>SICL</v>
      </c>
      <c r="B281" s="84" t="str">
        <f>SoilVeg!D281</f>
        <v>OPU</v>
      </c>
      <c r="C281" s="84" t="str">
        <f>SoilVeg!A281</f>
        <v>SICLOPU</v>
      </c>
      <c r="D281" s="74">
        <f>IF(VLOOKUP(SoilVeg!C281,LU!$A$2:$O$27,15,FALSE)=0,VLOOKUP(A281,Soil!$B$2:$R$14,8,FALSE),0.000000000001)</f>
        <v>1.8156736111111112E-6</v>
      </c>
      <c r="E281" s="74">
        <f>IF(VLOOKUP(SoilVeg!C281,LU!$A$2:$O$27,15,FALSE)=0,VLOOKUP(A281,Soil!$B$2:$R$14,11,FALSE),0.000000000001)</f>
        <v>1.298971372302236E-4</v>
      </c>
      <c r="F281" s="74">
        <f>VLOOKUP(A281,Soil!$B$2:$P$17,14,FALSE)</f>
        <v>1.2E-2</v>
      </c>
      <c r="G281" s="74">
        <f>VLOOKUP(B281,LU!$B$1:$N$51,6,FALSE)</f>
        <v>0</v>
      </c>
      <c r="H281" s="74">
        <f>VLOOKUP(B281,LU!$B$1:$N$51,7,FALSE)</f>
        <v>0</v>
      </c>
      <c r="I281" s="74">
        <f>VLOOKUP(B281,LU!$B$1:$N$51,8,FALSE)</f>
        <v>3.5</v>
      </c>
      <c r="J281" s="74">
        <f>VLOOKUP(A281,Soil!$B$2:$P$17,13,FALSE)</f>
        <v>1.7024999999999999</v>
      </c>
      <c r="K281" s="74">
        <f>VLOOKUP(B281,LU!$B$1:$N$51,5,FALSE)</f>
        <v>0.03</v>
      </c>
      <c r="L281" s="74">
        <f>VLOOKUP(A281,Soil!$B$2:$P$17,15,FALSE)</f>
        <v>0.6028</v>
      </c>
      <c r="M281" s="74">
        <f>SoilVeg!G281</f>
        <v>7.3999999999999995</v>
      </c>
      <c r="N281" s="74">
        <f>SoilVeg!H281</f>
        <v>0.26400000000000001</v>
      </c>
      <c r="O281" s="74">
        <f>VLOOKUP(A281,Soil!$B$2:$S$14,18,FALSE)</f>
        <v>0.01</v>
      </c>
    </row>
    <row r="282" spans="1:15">
      <c r="A282" s="84" t="str">
        <f>SoilVeg!B282</f>
        <v>SICL</v>
      </c>
      <c r="B282" s="84" t="str">
        <f>SoilVeg!D282</f>
        <v>TP</v>
      </c>
      <c r="C282" s="84" t="str">
        <f>SoilVeg!A282</f>
        <v>SICLTP</v>
      </c>
      <c r="D282" s="74">
        <f>IF(VLOOKUP(SoilVeg!C282,LU!$A$2:$O$27,15,FALSE)=0,VLOOKUP(A282,Soil!$B$2:$R$14,8,FALSE),0.000000000001)</f>
        <v>1.8156736111111112E-6</v>
      </c>
      <c r="E282" s="74">
        <f>IF(VLOOKUP(SoilVeg!C282,LU!$A$2:$O$27,15,FALSE)=0,VLOOKUP(A282,Soil!$B$2:$R$14,11,FALSE),0.000000000001)</f>
        <v>1.298971372302236E-4</v>
      </c>
      <c r="F282" s="74">
        <f>VLOOKUP(A282,Soil!$B$2:$P$17,14,FALSE)</f>
        <v>1.2E-2</v>
      </c>
      <c r="G282" s="74">
        <f>VLOOKUP(B282,LU!$B$1:$N$51,6,FALSE)</f>
        <v>1.1000000000000001</v>
      </c>
      <c r="H282" s="74">
        <f>VLOOKUP(B282,LU!$B$1:$N$51,7,FALSE)</f>
        <v>0.4</v>
      </c>
      <c r="I282" s="74">
        <f>VLOOKUP(B282,LU!$B$1:$N$51,8,FALSE)</f>
        <v>7</v>
      </c>
      <c r="J282" s="74">
        <f>VLOOKUP(A282,Soil!$B$2:$P$17,13,FALSE)</f>
        <v>1.7024999999999999</v>
      </c>
      <c r="K282" s="74">
        <f>VLOOKUP(B282,LU!$B$1:$N$51,5,FALSE)</f>
        <v>0.27500000000000002</v>
      </c>
      <c r="L282" s="74">
        <f>VLOOKUP(A282,Soil!$B$2:$P$17,15,FALSE)</f>
        <v>0.6028</v>
      </c>
      <c r="M282" s="74">
        <f>SoilVeg!G282</f>
        <v>22.2</v>
      </c>
      <c r="N282" s="74">
        <f>SoilVeg!H282</f>
        <v>0.26400000000000001</v>
      </c>
      <c r="O282" s="74">
        <f>VLOOKUP(A282,Soil!$B$2:$S$14,18,FALSE)</f>
        <v>0.01</v>
      </c>
    </row>
    <row r="283" spans="1:15">
      <c r="A283" s="84" t="str">
        <f>SoilVeg!B283</f>
        <v>SICL</v>
      </c>
      <c r="B283" s="84" t="str">
        <f>SoilVeg!D283</f>
        <v>LP</v>
      </c>
      <c r="C283" s="84" t="str">
        <f>SoilVeg!A283</f>
        <v>SICLLP</v>
      </c>
      <c r="D283" s="74">
        <f>IF(VLOOKUP(SoilVeg!C283,LU!$A$2:$O$27,15,FALSE)=0,VLOOKUP(A283,Soil!$B$2:$R$14,8,FALSE),0.000000000001)</f>
        <v>1.8156736111111112E-6</v>
      </c>
      <c r="E283" s="74">
        <f>IF(VLOOKUP(SoilVeg!C283,LU!$A$2:$O$27,15,FALSE)=0,VLOOKUP(A283,Soil!$B$2:$R$14,11,FALSE),0.000000000001)</f>
        <v>1.298971372302236E-4</v>
      </c>
      <c r="F283" s="74">
        <f>VLOOKUP(A283,Soil!$B$2:$P$17,14,FALSE)</f>
        <v>1.2E-2</v>
      </c>
      <c r="G283" s="74">
        <f>VLOOKUP(B283,LU!$B$1:$N$51,6,FALSE)</f>
        <v>3</v>
      </c>
      <c r="H283" s="74">
        <f>VLOOKUP(B283,LU!$B$1:$N$51,7,FALSE)</f>
        <v>0.62272727272999995</v>
      </c>
      <c r="I283" s="74">
        <f>VLOOKUP(B283,LU!$B$1:$N$51,8,FALSE)</f>
        <v>9.4545454545500007</v>
      </c>
      <c r="J283" s="74">
        <f>VLOOKUP(A283,Soil!$B$2:$P$17,13,FALSE)</f>
        <v>1.7024999999999999</v>
      </c>
      <c r="K283" s="74">
        <f>VLOOKUP(B283,LU!$B$1:$N$51,5,FALSE)</f>
        <v>0.4</v>
      </c>
      <c r="L283" s="74">
        <f>VLOOKUP(A283,Soil!$B$2:$P$17,15,FALSE)</f>
        <v>0.6028</v>
      </c>
      <c r="M283" s="74">
        <f>SoilVeg!G283</f>
        <v>22.2</v>
      </c>
      <c r="N283" s="74">
        <f>SoilVeg!H283</f>
        <v>0.26400000000000001</v>
      </c>
      <c r="O283" s="74">
        <f>VLOOKUP(A283,Soil!$B$2:$S$14,18,FALSE)</f>
        <v>0.01</v>
      </c>
    </row>
    <row r="284" spans="1:15">
      <c r="A284" s="84" t="str">
        <f>SoilVeg!B284</f>
        <v>SICL</v>
      </c>
      <c r="B284" s="84" t="str">
        <f>SoilVeg!D284</f>
        <v>LPL</v>
      </c>
      <c r="C284" s="84" t="str">
        <f>SoilVeg!A284</f>
        <v>SICLLPL</v>
      </c>
      <c r="D284" s="74">
        <f>IF(VLOOKUP(SoilVeg!C284,LU!$A$2:$O$27,15,FALSE)=0,VLOOKUP(A284,Soil!$B$2:$R$14,8,FALSE),0.000000000001)</f>
        <v>1.8156736111111112E-6</v>
      </c>
      <c r="E284" s="74">
        <f>IF(VLOOKUP(SoilVeg!C284,LU!$A$2:$O$27,15,FALSE)=0,VLOOKUP(A284,Soil!$B$2:$R$14,11,FALSE),0.000000000001)</f>
        <v>1.298971372302236E-4</v>
      </c>
      <c r="F284" s="74">
        <f>VLOOKUP(A284,Soil!$B$2:$P$17,14,FALSE)</f>
        <v>1.2E-2</v>
      </c>
      <c r="G284" s="74">
        <f>VLOOKUP(B284,LU!$B$1:$N$51,6,FALSE)</f>
        <v>4</v>
      </c>
      <c r="H284" s="74">
        <f>VLOOKUP(B284,LU!$B$1:$N$51,7,FALSE)</f>
        <v>0.62272727272999995</v>
      </c>
      <c r="I284" s="74">
        <f>VLOOKUP(B284,LU!$B$1:$N$51,8,FALSE)</f>
        <v>10.5</v>
      </c>
      <c r="J284" s="74">
        <f>VLOOKUP(A284,Soil!$B$2:$P$17,13,FALSE)</f>
        <v>1.7024999999999999</v>
      </c>
      <c r="K284" s="74">
        <f>VLOOKUP(B284,LU!$B$1:$N$51,5,FALSE)</f>
        <v>0.6</v>
      </c>
      <c r="L284" s="74">
        <f>VLOOKUP(A284,Soil!$B$2:$P$17,15,FALSE)</f>
        <v>0.6028</v>
      </c>
      <c r="M284" s="74">
        <f>SoilVeg!G284</f>
        <v>22.2</v>
      </c>
      <c r="N284" s="74">
        <f>SoilVeg!H284</f>
        <v>0.26400000000000001</v>
      </c>
      <c r="O284" s="74">
        <f>VLOOKUP(A284,Soil!$B$2:$S$14,18,FALSE)</f>
        <v>0.01</v>
      </c>
    </row>
    <row r="285" spans="1:15">
      <c r="A285" s="84" t="str">
        <f>SoilVeg!B285</f>
        <v>SICL</v>
      </c>
      <c r="B285" s="84" t="str">
        <f>SoilVeg!D285</f>
        <v>LPJ</v>
      </c>
      <c r="C285" s="84" t="str">
        <f>SoilVeg!A285</f>
        <v>SICLLPJ</v>
      </c>
      <c r="D285" s="74">
        <f>IF(VLOOKUP(SoilVeg!C285,LU!$A$2:$O$27,15,FALSE)=0,VLOOKUP(A285,Soil!$B$2:$R$14,8,FALSE),0.000000000001)</f>
        <v>1.8156736111111112E-6</v>
      </c>
      <c r="E285" s="74">
        <f>IF(VLOOKUP(SoilVeg!C285,LU!$A$2:$O$27,15,FALSE)=0,VLOOKUP(A285,Soil!$B$2:$R$14,11,FALSE),0.000000000001)</f>
        <v>1.298971372302236E-4</v>
      </c>
      <c r="F285" s="74">
        <f>VLOOKUP(A285,Soil!$B$2:$P$17,14,FALSE)</f>
        <v>1.2E-2</v>
      </c>
      <c r="G285" s="74">
        <f>VLOOKUP(B285,LU!$B$1:$N$51,6,FALSE)</f>
        <v>3</v>
      </c>
      <c r="H285" s="74">
        <f>VLOOKUP(B285,LU!$B$1:$N$51,7,FALSE)</f>
        <v>0.62272727272999995</v>
      </c>
      <c r="I285" s="74">
        <f>VLOOKUP(B285,LU!$B$1:$N$51,8,FALSE)</f>
        <v>6.5</v>
      </c>
      <c r="J285" s="74">
        <f>VLOOKUP(A285,Soil!$B$2:$P$17,13,FALSE)</f>
        <v>1.7024999999999999</v>
      </c>
      <c r="K285" s="74">
        <f>VLOOKUP(B285,LU!$B$1:$N$51,5,FALSE)</f>
        <v>0.35</v>
      </c>
      <c r="L285" s="74">
        <f>VLOOKUP(A285,Soil!$B$2:$P$17,15,FALSE)</f>
        <v>0.6028</v>
      </c>
      <c r="M285" s="74">
        <f>SoilVeg!G285</f>
        <v>22.2</v>
      </c>
      <c r="N285" s="74">
        <f>SoilVeg!H285</f>
        <v>0.26400000000000001</v>
      </c>
      <c r="O285" s="74">
        <f>VLOOKUP(A285,Soil!$B$2:$S$14,18,FALSE)</f>
        <v>0.01</v>
      </c>
    </row>
    <row r="286" spans="1:15">
      <c r="A286" s="84" t="str">
        <f>SoilVeg!B286</f>
        <v>SICL</v>
      </c>
      <c r="B286" s="84" t="str">
        <f>SoilVeg!D286</f>
        <v>LPS</v>
      </c>
      <c r="C286" s="84" t="str">
        <f>SoilVeg!A286</f>
        <v>SICLLPS</v>
      </c>
      <c r="D286" s="74">
        <f>IF(VLOOKUP(SoilVeg!C286,LU!$A$2:$O$27,15,FALSE)=0,VLOOKUP(A286,Soil!$B$2:$R$14,8,FALSE),0.000000000001)</f>
        <v>1.8156736111111112E-6</v>
      </c>
      <c r="E286" s="74">
        <f>IF(VLOOKUP(SoilVeg!C286,LU!$A$2:$O$27,15,FALSE)=0,VLOOKUP(A286,Soil!$B$2:$R$14,11,FALSE),0.000000000001)</f>
        <v>1.298971372302236E-4</v>
      </c>
      <c r="F286" s="74">
        <f>VLOOKUP(A286,Soil!$B$2:$P$17,14,FALSE)</f>
        <v>1.2E-2</v>
      </c>
      <c r="G286" s="74">
        <f>VLOOKUP(B286,LU!$B$1:$N$51,6,FALSE)</f>
        <v>4.5</v>
      </c>
      <c r="H286" s="74">
        <f>VLOOKUP(B286,LU!$B$1:$N$51,7,FALSE)</f>
        <v>0.8</v>
      </c>
      <c r="I286" s="74">
        <f>VLOOKUP(B286,LU!$B$1:$N$51,8,FALSE)</f>
        <v>15</v>
      </c>
      <c r="J286" s="74">
        <f>VLOOKUP(A286,Soil!$B$2:$P$17,13,FALSE)</f>
        <v>1.7024999999999999</v>
      </c>
      <c r="K286" s="74">
        <f>VLOOKUP(B286,LU!$B$1:$N$51,5,FALSE)</f>
        <v>0.8</v>
      </c>
      <c r="L286" s="74">
        <f>VLOOKUP(A286,Soil!$B$2:$P$17,15,FALSE)</f>
        <v>0.6028</v>
      </c>
      <c r="M286" s="74">
        <f>SoilVeg!G286</f>
        <v>22.2</v>
      </c>
      <c r="N286" s="74">
        <f>SoilVeg!H286</f>
        <v>0.26400000000000001</v>
      </c>
      <c r="O286" s="74">
        <f>VLOOKUP(A286,Soil!$B$2:$S$14,18,FALSE)</f>
        <v>0.01</v>
      </c>
    </row>
    <row r="287" spans="1:15">
      <c r="A287" s="84" t="str">
        <f>SoilVeg!B287</f>
        <v>SICL</v>
      </c>
      <c r="B287" s="84" t="str">
        <f>SoilVeg!D287</f>
        <v>LPK</v>
      </c>
      <c r="C287" s="84" t="str">
        <f>SoilVeg!A287</f>
        <v>SICLLPK</v>
      </c>
      <c r="D287" s="74">
        <f>IF(VLOOKUP(SoilVeg!C287,LU!$A$2:$O$27,15,FALSE)=0,VLOOKUP(A287,Soil!$B$2:$R$14,8,FALSE),0.000000000001)</f>
        <v>1.8156736111111112E-6</v>
      </c>
      <c r="E287" s="74">
        <f>IF(VLOOKUP(SoilVeg!C287,LU!$A$2:$O$27,15,FALSE)=0,VLOOKUP(A287,Soil!$B$2:$R$14,11,FALSE),0.000000000001)</f>
        <v>1.298971372302236E-4</v>
      </c>
      <c r="F287" s="74">
        <f>VLOOKUP(A287,Soil!$B$2:$P$17,14,FALSE)</f>
        <v>1.2E-2</v>
      </c>
      <c r="G287" s="74">
        <f>VLOOKUP(B287,LU!$B$1:$N$51,6,FALSE)</f>
        <v>3</v>
      </c>
      <c r="H287" s="74">
        <f>VLOOKUP(B287,LU!$B$1:$N$51,7,FALSE)</f>
        <v>0.6</v>
      </c>
      <c r="I287" s="74">
        <f>VLOOKUP(B287,LU!$B$1:$N$51,8,FALSE)</f>
        <v>15</v>
      </c>
      <c r="J287" s="74">
        <f>VLOOKUP(A287,Soil!$B$2:$P$17,13,FALSE)</f>
        <v>1.7024999999999999</v>
      </c>
      <c r="K287" s="74">
        <f>VLOOKUP(B287,LU!$B$1:$N$51,5,FALSE)</f>
        <v>0.8</v>
      </c>
      <c r="L287" s="74">
        <f>VLOOKUP(A287,Soil!$B$2:$P$17,15,FALSE)</f>
        <v>0.6028</v>
      </c>
      <c r="M287" s="74">
        <f>SoilVeg!G287</f>
        <v>22.2</v>
      </c>
      <c r="N287" s="74">
        <f>SoilVeg!H287</f>
        <v>0.26400000000000001</v>
      </c>
      <c r="O287" s="74">
        <f>VLOOKUP(A287,Soil!$B$2:$S$14,18,FALSE)</f>
        <v>0.01</v>
      </c>
    </row>
    <row r="288" spans="1:15">
      <c r="A288" s="84" t="str">
        <f>SoilVeg!B288</f>
        <v>SICL</v>
      </c>
      <c r="B288" s="84" t="str">
        <f>SoilVeg!D288</f>
        <v>AZP</v>
      </c>
      <c r="C288" s="84" t="str">
        <f>SoilVeg!A288</f>
        <v>SICLAZP</v>
      </c>
      <c r="D288" s="74">
        <f>IF(VLOOKUP(SoilVeg!C288,LU!$A$2:$O$27,15,FALSE)=0,VLOOKUP(A288,Soil!$B$2:$R$14,8,FALSE),0.000000000001)</f>
        <v>9.9999999999999998E-13</v>
      </c>
      <c r="E288" s="74">
        <f>IF(VLOOKUP(SoilVeg!C288,LU!$A$2:$O$27,15,FALSE)=0,VLOOKUP(A288,Soil!$B$2:$R$14,11,FALSE),0.000000000001)</f>
        <v>9.9999999999999998E-13</v>
      </c>
      <c r="F288" s="74">
        <f>VLOOKUP(A288,Soil!$B$2:$P$17,14,FALSE)</f>
        <v>1.2E-2</v>
      </c>
      <c r="G288" s="74">
        <f>VLOOKUP(B288,LU!$B$1:$N$51,6,FALSE)</f>
        <v>0</v>
      </c>
      <c r="H288" s="74">
        <f>VLOOKUP(B288,LU!$B$1:$N$51,7,FALSE)</f>
        <v>0</v>
      </c>
      <c r="I288" s="74">
        <f>VLOOKUP(B288,LU!$B$1:$N$51,8,FALSE)</f>
        <v>2.5</v>
      </c>
      <c r="J288" s="74">
        <f>VLOOKUP(A288,Soil!$B$2:$P$17,13,FALSE)</f>
        <v>1.7024999999999999</v>
      </c>
      <c r="K288" s="74">
        <f>VLOOKUP(B288,LU!$B$1:$N$51,5,FALSE)</f>
        <v>0.05</v>
      </c>
      <c r="L288" s="74">
        <f>VLOOKUP(A288,Soil!$B$2:$P$17,15,FALSE)</f>
        <v>0.6028</v>
      </c>
      <c r="M288" s="74">
        <f>SoilVeg!G288</f>
        <v>100</v>
      </c>
      <c r="N288" s="74">
        <f>SoilVeg!H288</f>
        <v>1</v>
      </c>
      <c r="O288" s="74">
        <f>VLOOKUP(A288,Soil!$B$2:$S$14,18,FALSE)</f>
        <v>0.01</v>
      </c>
    </row>
    <row r="289" spans="1:15">
      <c r="A289" s="84" t="str">
        <f>SoilVeg!B289</f>
        <v>SICL</v>
      </c>
      <c r="B289" s="84" t="str">
        <f>SoilVeg!D289</f>
        <v>AZPN</v>
      </c>
      <c r="C289" s="84" t="str">
        <f>SoilVeg!A289</f>
        <v>SICLAZPN</v>
      </c>
      <c r="D289" s="74">
        <f>IF(VLOOKUP(SoilVeg!C289,LU!$A$2:$O$27,15,FALSE)=0,VLOOKUP(A289,Soil!$B$2:$R$14,8,FALSE),0.000000000001)</f>
        <v>9.9999999999999998E-13</v>
      </c>
      <c r="E289" s="74">
        <f>IF(VLOOKUP(SoilVeg!C289,LU!$A$2:$O$27,15,FALSE)=0,VLOOKUP(A289,Soil!$B$2:$R$14,11,FALSE),0.000000000001)</f>
        <v>9.9999999999999998E-13</v>
      </c>
      <c r="F289" s="74">
        <f>VLOOKUP(A289,Soil!$B$2:$P$17,14,FALSE)</f>
        <v>1.2E-2</v>
      </c>
      <c r="G289" s="74">
        <f>VLOOKUP(B289,LU!$B$1:$N$51,6,FALSE)</f>
        <v>0</v>
      </c>
      <c r="H289" s="74">
        <f>VLOOKUP(B289,LU!$B$1:$N$51,7,FALSE)</f>
        <v>0</v>
      </c>
      <c r="I289" s="74">
        <f>VLOOKUP(B289,LU!$B$1:$N$51,8,FALSE)</f>
        <v>0</v>
      </c>
      <c r="J289" s="74">
        <f>VLOOKUP(A289,Soil!$B$2:$P$17,13,FALSE)</f>
        <v>1.7024999999999999</v>
      </c>
      <c r="K289" s="74">
        <f>VLOOKUP(B289,LU!$B$1:$N$51,5,FALSE)</f>
        <v>0.01</v>
      </c>
      <c r="L289" s="74">
        <f>VLOOKUP(A289,Soil!$B$2:$P$17,15,FALSE)</f>
        <v>0.6028</v>
      </c>
      <c r="M289" s="74">
        <f>SoilVeg!G289</f>
        <v>100</v>
      </c>
      <c r="N289" s="74">
        <f>SoilVeg!H289</f>
        <v>1</v>
      </c>
      <c r="O289" s="74">
        <f>VLOOKUP(A289,Soil!$B$2:$S$14,18,FALSE)</f>
        <v>0.01</v>
      </c>
    </row>
    <row r="290" spans="1:15">
      <c r="A290" s="84" t="str">
        <f>SoilVeg!B290</f>
        <v>SICL</v>
      </c>
      <c r="B290" s="84" t="str">
        <f>SoilVeg!D290</f>
        <v>AZPPL</v>
      </c>
      <c r="C290" s="84" t="str">
        <f>SoilVeg!A290</f>
        <v>SICLAZPPL</v>
      </c>
      <c r="D290" s="74">
        <f>IF(VLOOKUP(SoilVeg!C290,LU!$A$2:$O$27,15,FALSE)=0,VLOOKUP(A290,Soil!$B$2:$R$14,8,FALSE),0.000000000001)</f>
        <v>1.8156736111111112E-6</v>
      </c>
      <c r="E290" s="74">
        <f>IF(VLOOKUP(SoilVeg!C290,LU!$A$2:$O$27,15,FALSE)=0,VLOOKUP(A290,Soil!$B$2:$R$14,11,FALSE),0.000000000001)</f>
        <v>1.298971372302236E-4</v>
      </c>
      <c r="F290" s="74">
        <f>VLOOKUP(A290,Soil!$B$2:$P$17,14,FALSE)</f>
        <v>1.2E-2</v>
      </c>
      <c r="G290" s="74">
        <f>VLOOKUP(B290,LU!$B$1:$N$51,6,FALSE)</f>
        <v>0</v>
      </c>
      <c r="H290" s="74">
        <f>VLOOKUP(B290,LU!$B$1:$N$51,7,FALSE)</f>
        <v>0</v>
      </c>
      <c r="I290" s="74">
        <f>VLOOKUP(B290,LU!$B$1:$N$51,8,FALSE)</f>
        <v>2.5</v>
      </c>
      <c r="J290" s="74">
        <f>VLOOKUP(A290,Soil!$B$2:$P$17,13,FALSE)</f>
        <v>1.7024999999999999</v>
      </c>
      <c r="K290" s="74">
        <f>VLOOKUP(B290,LU!$B$1:$N$51,5,FALSE)</f>
        <v>0.02</v>
      </c>
      <c r="L290" s="74">
        <f>VLOOKUP(A290,Soil!$B$2:$P$17,15,FALSE)</f>
        <v>0.6028</v>
      </c>
      <c r="M290" s="74">
        <f>SoilVeg!G290</f>
        <v>0.222</v>
      </c>
      <c r="N290" s="74">
        <f>SoilVeg!H290</f>
        <v>0.26400000000000001</v>
      </c>
      <c r="O290" s="74">
        <f>VLOOKUP(A290,Soil!$B$2:$S$14,18,FALSE)</f>
        <v>0.01</v>
      </c>
    </row>
    <row r="291" spans="1:15">
      <c r="A291" s="84" t="str">
        <f>SoilVeg!B291</f>
        <v>SICL</v>
      </c>
      <c r="B291" s="84" t="str">
        <f>SoilVeg!D291</f>
        <v>AZPP</v>
      </c>
      <c r="C291" s="84" t="str">
        <f>SoilVeg!A291</f>
        <v>SICLAZPP</v>
      </c>
      <c r="D291" s="74">
        <f>IF(VLOOKUP(SoilVeg!C291,LU!$A$2:$O$27,15,FALSE)=0,VLOOKUP(A291,Soil!$B$2:$R$14,8,FALSE),0.000000000001)</f>
        <v>1.8156736111111112E-6</v>
      </c>
      <c r="E291" s="74">
        <f>IF(VLOOKUP(SoilVeg!C291,LU!$A$2:$O$27,15,FALSE)=0,VLOOKUP(A291,Soil!$B$2:$R$14,11,FALSE),0.000000000001)</f>
        <v>1.298971372302236E-4</v>
      </c>
      <c r="F291" s="74">
        <f>VLOOKUP(A291,Soil!$B$2:$P$17,14,FALSE)</f>
        <v>1.2E-2</v>
      </c>
      <c r="G291" s="74">
        <f>VLOOKUP(B291,LU!$B$1:$N$51,6,FALSE)</f>
        <v>0</v>
      </c>
      <c r="H291" s="74">
        <f>VLOOKUP(B291,LU!$B$1:$N$51,7,FALSE)</f>
        <v>0</v>
      </c>
      <c r="I291" s="74">
        <f>VLOOKUP(B291,LU!$B$1:$N$51,8,FALSE)</f>
        <v>7</v>
      </c>
      <c r="J291" s="74">
        <f>VLOOKUP(A291,Soil!$B$2:$P$17,13,FALSE)</f>
        <v>1.7024999999999999</v>
      </c>
      <c r="K291" s="74">
        <f>VLOOKUP(B291,LU!$B$1:$N$51,5,FALSE)</f>
        <v>0.1</v>
      </c>
      <c r="L291" s="74">
        <f>VLOOKUP(A291,Soil!$B$2:$P$17,15,FALSE)</f>
        <v>0.6028</v>
      </c>
      <c r="M291" s="74">
        <f>SoilVeg!G291</f>
        <v>22.2</v>
      </c>
      <c r="N291" s="74">
        <f>SoilVeg!H291</f>
        <v>0.26400000000000001</v>
      </c>
      <c r="O291" s="74">
        <f>VLOOKUP(A291,Soil!$B$2:$S$14,18,FALSE)</f>
        <v>0.01</v>
      </c>
    </row>
    <row r="292" spans="1:15">
      <c r="A292" s="84" t="str">
        <f>SoilVeg!B292</f>
        <v>SICL</v>
      </c>
      <c r="B292" s="84" t="str">
        <f>SoilVeg!D292</f>
        <v>ETK</v>
      </c>
      <c r="C292" s="84" t="str">
        <f>SoilVeg!A292</f>
        <v>SICLETK</v>
      </c>
      <c r="D292" s="74">
        <f>IF(VLOOKUP(SoilVeg!C292,LU!$A$2:$O$27,15,FALSE)=0,VLOOKUP(A292,Soil!$B$2:$R$14,8,FALSE),0.000000000001)</f>
        <v>1.8156736111111112E-6</v>
      </c>
      <c r="E292" s="74">
        <f>IF(VLOOKUP(SoilVeg!C292,LU!$A$2:$O$27,15,FALSE)=0,VLOOKUP(A292,Soil!$B$2:$R$14,11,FALSE),0.000000000001)</f>
        <v>1.298971372302236E-4</v>
      </c>
      <c r="F292" s="74">
        <f>VLOOKUP(A292,Soil!$B$2:$P$17,14,FALSE)</f>
        <v>1.2E-2</v>
      </c>
      <c r="G292" s="74">
        <f>VLOOKUP(B292,LU!$B$1:$N$51,6,FALSE)</f>
        <v>1.4</v>
      </c>
      <c r="H292" s="74">
        <f>VLOOKUP(B292,LU!$B$1:$N$51,7,FALSE)</f>
        <v>0.65</v>
      </c>
      <c r="I292" s="74">
        <f>VLOOKUP(B292,LU!$B$1:$N$51,8,FALSE)</f>
        <v>8</v>
      </c>
      <c r="J292" s="74">
        <f>VLOOKUP(A292,Soil!$B$2:$P$17,13,FALSE)</f>
        <v>1.7024999999999999</v>
      </c>
      <c r="K292" s="74">
        <f>VLOOKUP(B292,LU!$B$1:$N$51,5,FALSE)</f>
        <v>0.35</v>
      </c>
      <c r="L292" s="74">
        <f>VLOOKUP(A292,Soil!$B$2:$P$17,15,FALSE)</f>
        <v>0.6028</v>
      </c>
      <c r="M292" s="74">
        <f>SoilVeg!G292</f>
        <v>22.2</v>
      </c>
      <c r="N292" s="74">
        <f>SoilVeg!H292</f>
        <v>0.26400000000000001</v>
      </c>
      <c r="O292" s="74">
        <f>VLOOKUP(A292,Soil!$B$2:$S$14,18,FALSE)</f>
        <v>0.01</v>
      </c>
    </row>
    <row r="293" spans="1:15">
      <c r="A293" s="84" t="str">
        <f>SoilVeg!B293</f>
        <v>SICL</v>
      </c>
      <c r="B293" s="84" t="str">
        <f>SoilVeg!D293</f>
        <v>ETK1</v>
      </c>
      <c r="C293" s="84" t="str">
        <f>SoilVeg!A293</f>
        <v>SICLETK1</v>
      </c>
      <c r="D293" s="74">
        <f>IF(VLOOKUP(SoilVeg!C293,LU!$A$2:$O$27,15,FALSE)=0,VLOOKUP(A293,Soil!$B$2:$R$14,8,FALSE),0.000000000001)</f>
        <v>1.8156736111111112E-6</v>
      </c>
      <c r="E293" s="74">
        <f>IF(VLOOKUP(SoilVeg!C293,LU!$A$2:$O$27,15,FALSE)=0,VLOOKUP(A293,Soil!$B$2:$R$14,11,FALSE),0.000000000001)</f>
        <v>1.298971372302236E-4</v>
      </c>
      <c r="F293" s="74">
        <f>VLOOKUP(A293,Soil!$B$2:$P$17,14,FALSE)</f>
        <v>1.2E-2</v>
      </c>
      <c r="G293" s="74">
        <f>VLOOKUP(B293,LU!$B$1:$N$51,6,FALSE)</f>
        <v>1</v>
      </c>
      <c r="H293" s="74">
        <f>VLOOKUP(B293,LU!$B$1:$N$51,7,FALSE)</f>
        <v>0.4</v>
      </c>
      <c r="I293" s="74">
        <f>VLOOKUP(B293,LU!$B$1:$N$51,8,FALSE)</f>
        <v>5</v>
      </c>
      <c r="J293" s="74">
        <f>VLOOKUP(A293,Soil!$B$2:$P$17,13,FALSE)</f>
        <v>1.7024999999999999</v>
      </c>
      <c r="K293" s="74">
        <f>VLOOKUP(B293,LU!$B$1:$N$51,5,FALSE)</f>
        <v>0.15</v>
      </c>
      <c r="L293" s="74">
        <f>VLOOKUP(A293,Soil!$B$2:$P$17,15,FALSE)</f>
        <v>0.6028</v>
      </c>
      <c r="M293" s="74">
        <f>SoilVeg!G293</f>
        <v>22.2</v>
      </c>
      <c r="N293" s="74">
        <f>SoilVeg!H293</f>
        <v>0.26400000000000001</v>
      </c>
      <c r="O293" s="74">
        <f>VLOOKUP(A293,Soil!$B$2:$S$14,18,FALSE)</f>
        <v>0.01</v>
      </c>
    </row>
    <row r="294" spans="1:15">
      <c r="A294" s="84" t="str">
        <f>SoilVeg!B294</f>
        <v>SICL</v>
      </c>
      <c r="B294" s="84" t="str">
        <f>SoilVeg!D294</f>
        <v>ETK2</v>
      </c>
      <c r="C294" s="84" t="str">
        <f>SoilVeg!A294</f>
        <v>SICLETK2</v>
      </c>
      <c r="D294" s="74">
        <f>IF(VLOOKUP(SoilVeg!C294,LU!$A$2:$O$27,15,FALSE)=0,VLOOKUP(A294,Soil!$B$2:$R$14,8,FALSE),0.000000000001)</f>
        <v>1.8156736111111112E-6</v>
      </c>
      <c r="E294" s="74">
        <f>IF(VLOOKUP(SoilVeg!C294,LU!$A$2:$O$27,15,FALSE)=0,VLOOKUP(A294,Soil!$B$2:$R$14,11,FALSE),0.000000000001)</f>
        <v>1.298971372302236E-4</v>
      </c>
      <c r="F294" s="74">
        <f>VLOOKUP(A294,Soil!$B$2:$P$17,14,FALSE)</f>
        <v>1.2E-2</v>
      </c>
      <c r="G294" s="74">
        <f>VLOOKUP(B294,LU!$B$1:$N$51,6,FALSE)</f>
        <v>1.1000000000000001</v>
      </c>
      <c r="H294" s="74">
        <f>VLOOKUP(B294,LU!$B$1:$N$51,7,FALSE)</f>
        <v>0.4</v>
      </c>
      <c r="I294" s="74">
        <f>VLOOKUP(B294,LU!$B$1:$N$51,8,FALSE)</f>
        <v>7</v>
      </c>
      <c r="J294" s="74">
        <f>VLOOKUP(A294,Soil!$B$2:$P$17,13,FALSE)</f>
        <v>1.7024999999999999</v>
      </c>
      <c r="K294" s="74">
        <f>VLOOKUP(B294,LU!$B$1:$N$51,5,FALSE)</f>
        <v>0.35</v>
      </c>
      <c r="L294" s="74">
        <f>VLOOKUP(A294,Soil!$B$2:$P$17,15,FALSE)</f>
        <v>0.6028</v>
      </c>
      <c r="M294" s="74">
        <f>SoilVeg!G294</f>
        <v>22.2</v>
      </c>
      <c r="N294" s="74">
        <f>SoilVeg!H294</f>
        <v>0.26400000000000001</v>
      </c>
      <c r="O294" s="74">
        <f>VLOOKUP(A294,Soil!$B$2:$S$14,18,FALSE)</f>
        <v>0.01</v>
      </c>
    </row>
    <row r="295" spans="1:15">
      <c r="A295" s="84" t="str">
        <f>SoilVeg!B295</f>
        <v>SICL</v>
      </c>
      <c r="B295" s="84" t="str">
        <f>SoilVeg!D295</f>
        <v>ETK3</v>
      </c>
      <c r="C295" s="84" t="str">
        <f>SoilVeg!A295</f>
        <v>SICLETK3</v>
      </c>
      <c r="D295" s="74">
        <f>IF(VLOOKUP(SoilVeg!C295,LU!$A$2:$O$27,15,FALSE)=0,VLOOKUP(A295,Soil!$B$2:$R$14,8,FALSE),0.000000000001)</f>
        <v>1.8156736111111112E-6</v>
      </c>
      <c r="E295" s="74">
        <f>IF(VLOOKUP(SoilVeg!C295,LU!$A$2:$O$27,15,FALSE)=0,VLOOKUP(A295,Soil!$B$2:$R$14,11,FALSE),0.000000000001)</f>
        <v>1.298971372302236E-4</v>
      </c>
      <c r="F295" s="74">
        <f>VLOOKUP(A295,Soil!$B$2:$P$17,14,FALSE)</f>
        <v>1.2E-2</v>
      </c>
      <c r="G295" s="74">
        <f>VLOOKUP(B295,LU!$B$1:$N$51,6,FALSE)</f>
        <v>1.35454545455</v>
      </c>
      <c r="H295" s="74">
        <f>VLOOKUP(B295,LU!$B$1:$N$51,7,FALSE)</f>
        <v>0.62272727272999995</v>
      </c>
      <c r="I295" s="74">
        <f>VLOOKUP(B295,LU!$B$1:$N$51,8,FALSE)</f>
        <v>10</v>
      </c>
      <c r="J295" s="74">
        <f>VLOOKUP(A295,Soil!$B$2:$P$17,13,FALSE)</f>
        <v>1.7024999999999999</v>
      </c>
      <c r="K295" s="74">
        <f>VLOOKUP(B295,LU!$B$1:$N$51,5,FALSE)</f>
        <v>0.4</v>
      </c>
      <c r="L295" s="74">
        <f>VLOOKUP(A295,Soil!$B$2:$P$17,15,FALSE)</f>
        <v>0.6028</v>
      </c>
      <c r="M295" s="74">
        <f>SoilVeg!G295</f>
        <v>22.2</v>
      </c>
      <c r="N295" s="74">
        <f>SoilVeg!H295</f>
        <v>0.26400000000000001</v>
      </c>
      <c r="O295" s="74">
        <f>VLOOKUP(A295,Soil!$B$2:$S$14,18,FALSE)</f>
        <v>0.01</v>
      </c>
    </row>
    <row r="296" spans="1:15">
      <c r="A296" s="84" t="str">
        <f>SoilVeg!B296</f>
        <v>SICL</v>
      </c>
      <c r="B296" s="84" t="str">
        <f>SoilVeg!D296</f>
        <v>VT</v>
      </c>
      <c r="C296" s="84" t="str">
        <f>SoilVeg!A296</f>
        <v>SICLVT</v>
      </c>
      <c r="D296" s="74">
        <f>IF(VLOOKUP(SoilVeg!C296,LU!$A$2:$O$27,15,FALSE)=0,VLOOKUP(A296,Soil!$B$2:$R$14,8,FALSE),0.000000000001)</f>
        <v>9.9999999999999998E-13</v>
      </c>
      <c r="E296" s="74">
        <f>IF(VLOOKUP(SoilVeg!C296,LU!$A$2:$O$27,15,FALSE)=0,VLOOKUP(A296,Soil!$B$2:$R$14,11,FALSE),0.000000000001)</f>
        <v>9.9999999999999998E-13</v>
      </c>
      <c r="F296" s="74">
        <f>VLOOKUP(A296,Soil!$B$2:$P$17,14,FALSE)</f>
        <v>1.2E-2</v>
      </c>
      <c r="G296" s="74">
        <f>VLOOKUP(B296,LU!$B$1:$N$51,6,FALSE)</f>
        <v>0</v>
      </c>
      <c r="H296" s="74">
        <f>VLOOKUP(B296,LU!$B$1:$N$51,7,FALSE)</f>
        <v>0</v>
      </c>
      <c r="I296" s="74">
        <f>VLOOKUP(B296,LU!$B$1:$N$51,8,FALSE)</f>
        <v>0</v>
      </c>
      <c r="J296" s="74">
        <f>VLOOKUP(A296,Soil!$B$2:$P$17,13,FALSE)</f>
        <v>1.7024999999999999</v>
      </c>
      <c r="K296" s="74">
        <f>VLOOKUP(B296,LU!$B$1:$N$51,5,FALSE)</f>
        <v>0.03</v>
      </c>
      <c r="L296" s="74">
        <f>VLOOKUP(A296,Soil!$B$2:$P$17,15,FALSE)</f>
        <v>0.6028</v>
      </c>
      <c r="M296" s="74">
        <f>SoilVeg!G296</f>
        <v>100</v>
      </c>
      <c r="N296" s="74">
        <f>SoilVeg!H296</f>
        <v>1</v>
      </c>
      <c r="O296" s="74">
        <f>VLOOKUP(A296,Soil!$B$2:$S$14,18,FALSE)</f>
        <v>0.01</v>
      </c>
    </row>
    <row r="297" spans="1:15">
      <c r="A297" s="84" t="str">
        <f>SoilVeg!B297</f>
        <v>SICL</v>
      </c>
      <c r="B297" s="84" t="str">
        <f>SoilVeg!D297</f>
        <v>VP</v>
      </c>
      <c r="C297" s="84" t="str">
        <f>SoilVeg!A297</f>
        <v>SICLVP</v>
      </c>
      <c r="D297" s="74">
        <f>IF(VLOOKUP(SoilVeg!C297,LU!$A$2:$O$27,15,FALSE)=0,VLOOKUP(A297,Soil!$B$2:$R$14,8,FALSE),0.000000000001)</f>
        <v>9.9999999999999998E-13</v>
      </c>
      <c r="E297" s="74">
        <f>IF(VLOOKUP(SoilVeg!C297,LU!$A$2:$O$27,15,FALSE)=0,VLOOKUP(A297,Soil!$B$2:$R$14,11,FALSE),0.000000000001)</f>
        <v>9.9999999999999998E-13</v>
      </c>
      <c r="F297" s="74">
        <f>VLOOKUP(A297,Soil!$B$2:$P$17,14,FALSE)</f>
        <v>1.2E-2</v>
      </c>
      <c r="G297" s="74">
        <f>VLOOKUP(B297,LU!$B$1:$N$51,6,FALSE)</f>
        <v>0</v>
      </c>
      <c r="H297" s="74">
        <f>VLOOKUP(B297,LU!$B$1:$N$51,7,FALSE)</f>
        <v>0</v>
      </c>
      <c r="I297" s="74">
        <f>VLOOKUP(B297,LU!$B$1:$N$51,8,FALSE)</f>
        <v>0</v>
      </c>
      <c r="J297" s="74">
        <f>VLOOKUP(A297,Soil!$B$2:$P$17,13,FALSE)</f>
        <v>1.7024999999999999</v>
      </c>
      <c r="K297" s="74">
        <f>VLOOKUP(B297,LU!$B$1:$N$51,5,FALSE)</f>
        <v>0.01</v>
      </c>
      <c r="L297" s="74">
        <f>VLOOKUP(A297,Soil!$B$2:$P$17,15,FALSE)</f>
        <v>0.6028</v>
      </c>
      <c r="M297" s="74">
        <f>SoilVeg!G297</f>
        <v>100</v>
      </c>
      <c r="N297" s="74">
        <f>SoilVeg!H297</f>
        <v>1</v>
      </c>
      <c r="O297" s="74">
        <f>VLOOKUP(A297,Soil!$B$2:$S$14,18,FALSE)</f>
        <v>0.01</v>
      </c>
    </row>
    <row r="298" spans="1:15">
      <c r="A298" s="84" t="str">
        <f>SoilVeg!B298</f>
        <v>SICL</v>
      </c>
      <c r="B298" s="84" t="str">
        <f>SoilVeg!D298</f>
        <v>TPT</v>
      </c>
      <c r="C298" s="84" t="str">
        <f>SoilVeg!A298</f>
        <v>SICLTPT</v>
      </c>
      <c r="D298" s="74">
        <f>IF(VLOOKUP(SoilVeg!C298,LU!$A$2:$O$27,15,FALSE)=0,VLOOKUP(A298,Soil!$B$2:$R$14,8,FALSE),0.000000000001)</f>
        <v>1.8156736111111112E-6</v>
      </c>
      <c r="E298" s="74">
        <f>IF(VLOOKUP(SoilVeg!C298,LU!$A$2:$O$27,15,FALSE)=0,VLOOKUP(A298,Soil!$B$2:$R$14,11,FALSE),0.000000000001)</f>
        <v>1.298971372302236E-4</v>
      </c>
      <c r="F298" s="74">
        <f>VLOOKUP(A298,Soil!$B$2:$P$17,14,FALSE)</f>
        <v>1.2E-2</v>
      </c>
      <c r="G298" s="74">
        <f>VLOOKUP(B298,LU!$B$1:$N$51,6,FALSE)</f>
        <v>1.1000000000000001</v>
      </c>
      <c r="H298" s="74">
        <f>VLOOKUP(B298,LU!$B$1:$N$51,7,FALSE)</f>
        <v>0.4</v>
      </c>
      <c r="I298" s="74">
        <f>VLOOKUP(B298,LU!$B$1:$N$51,8,FALSE)</f>
        <v>7</v>
      </c>
      <c r="J298" s="74">
        <f>VLOOKUP(A298,Soil!$B$2:$P$17,13,FALSE)</f>
        <v>1.7024999999999999</v>
      </c>
      <c r="K298" s="74">
        <f>VLOOKUP(B298,LU!$B$1:$N$51,5,FALSE)</f>
        <v>0.27500000000000002</v>
      </c>
      <c r="L298" s="74">
        <f>VLOOKUP(A298,Soil!$B$2:$P$17,15,FALSE)</f>
        <v>0.6028</v>
      </c>
      <c r="M298" s="74">
        <f>SoilVeg!G298</f>
        <v>22.2</v>
      </c>
      <c r="N298" s="74">
        <f>SoilVeg!H298</f>
        <v>0.26400000000000001</v>
      </c>
      <c r="O298" s="74">
        <f>VLOOKUP(A298,Soil!$B$2:$S$14,18,FALSE)</f>
        <v>0.01</v>
      </c>
    </row>
    <row r="299" spans="1:15">
      <c r="A299" s="84" t="str">
        <f>SoilVeg!B299</f>
        <v>SICL</v>
      </c>
      <c r="B299" s="84" t="str">
        <f>SoilVeg!D299</f>
        <v>VPT</v>
      </c>
      <c r="C299" s="84" t="str">
        <f>SoilVeg!A299</f>
        <v>SICLVPT</v>
      </c>
      <c r="D299" s="74">
        <f>IF(VLOOKUP(SoilVeg!C299,LU!$A$2:$O$27,15,FALSE)=0,VLOOKUP(A299,Soil!$B$2:$R$14,8,FALSE),0.000000000001)</f>
        <v>9.9999999999999998E-13</v>
      </c>
      <c r="E299" s="74">
        <f>IF(VLOOKUP(SoilVeg!C299,LU!$A$2:$O$27,15,FALSE)=0,VLOOKUP(A299,Soil!$B$2:$R$14,11,FALSE),0.000000000001)</f>
        <v>9.9999999999999998E-13</v>
      </c>
      <c r="F299" s="74">
        <f>VLOOKUP(A299,Soil!$B$2:$P$17,14,FALSE)</f>
        <v>1.2E-2</v>
      </c>
      <c r="G299" s="74">
        <f>VLOOKUP(B299,LU!$B$1:$N$51,6,FALSE)</f>
        <v>0</v>
      </c>
      <c r="H299" s="74">
        <f>VLOOKUP(B299,LU!$B$1:$N$51,7,FALSE)</f>
        <v>0</v>
      </c>
      <c r="I299" s="74">
        <f>VLOOKUP(B299,LU!$B$1:$N$51,8,FALSE)</f>
        <v>150</v>
      </c>
      <c r="J299" s="74">
        <f>VLOOKUP(A299,Soil!$B$2:$P$17,13,FALSE)</f>
        <v>1.7024999999999999</v>
      </c>
      <c r="K299" s="74">
        <f>VLOOKUP(B299,LU!$B$1:$N$51,5,FALSE)</f>
        <v>0.01</v>
      </c>
      <c r="L299" s="74">
        <f>VLOOKUP(A299,Soil!$B$2:$P$17,15,FALSE)</f>
        <v>0.6028</v>
      </c>
      <c r="M299" s="74">
        <f>SoilVeg!G299</f>
        <v>100</v>
      </c>
      <c r="N299" s="74">
        <f>SoilVeg!H299</f>
        <v>1</v>
      </c>
      <c r="O299" s="74">
        <f>VLOOKUP(A299,Soil!$B$2:$S$14,18,FALSE)</f>
        <v>0.01</v>
      </c>
    </row>
    <row r="300" spans="1:15">
      <c r="A300" s="84" t="str">
        <f>SoilVeg!B300</f>
        <v>SICL</v>
      </c>
      <c r="B300" s="84" t="str">
        <f>SoilVeg!D300</f>
        <v>MOK</v>
      </c>
      <c r="C300" s="84" t="str">
        <f>SoilVeg!A300</f>
        <v>SICLMOK</v>
      </c>
      <c r="D300" s="74">
        <f>IF(VLOOKUP(SoilVeg!C300,LU!$A$2:$O$27,15,FALSE)=0,VLOOKUP(A300,Soil!$B$2:$R$14,8,FALSE),0.000000000001)</f>
        <v>1.8156736111111112E-6</v>
      </c>
      <c r="E300" s="74">
        <f>IF(VLOOKUP(SoilVeg!C300,LU!$A$2:$O$27,15,FALSE)=0,VLOOKUP(A300,Soil!$B$2:$R$14,11,FALSE),0.000000000001)</f>
        <v>1.298971372302236E-4</v>
      </c>
      <c r="F300" s="74">
        <f>VLOOKUP(A300,Soil!$B$2:$P$17,14,FALSE)</f>
        <v>1.2E-2</v>
      </c>
      <c r="G300" s="74">
        <f>VLOOKUP(B300,LU!$B$1:$N$51,6,FALSE)</f>
        <v>1.35454545455</v>
      </c>
      <c r="H300" s="74">
        <f>VLOOKUP(B300,LU!$B$1:$N$51,7,FALSE)</f>
        <v>0.62272727272999995</v>
      </c>
      <c r="I300" s="74">
        <f>VLOOKUP(B300,LU!$B$1:$N$51,8,FALSE)</f>
        <v>10</v>
      </c>
      <c r="J300" s="74">
        <f>VLOOKUP(A300,Soil!$B$2:$P$17,13,FALSE)</f>
        <v>1.7024999999999999</v>
      </c>
      <c r="K300" s="74">
        <f>VLOOKUP(B300,LU!$B$1:$N$51,5,FALSE)</f>
        <v>0.4</v>
      </c>
      <c r="L300" s="74">
        <f>VLOOKUP(A300,Soil!$B$2:$P$17,15,FALSE)</f>
        <v>0.6028</v>
      </c>
      <c r="M300" s="74">
        <f>SoilVeg!G300</f>
        <v>22.2</v>
      </c>
      <c r="N300" s="74">
        <f>SoilVeg!H300</f>
        <v>0.26400000000000001</v>
      </c>
      <c r="O300" s="74">
        <f>VLOOKUP(A300,Soil!$B$2:$S$14,18,FALSE)</f>
        <v>0.01</v>
      </c>
    </row>
    <row r="301" spans="1:15">
      <c r="A301" s="84" t="str">
        <f>SoilVeg!B301</f>
        <v>SICL</v>
      </c>
      <c r="B301" s="84" t="str">
        <f>SoilVeg!D301</f>
        <v>RET</v>
      </c>
      <c r="C301" s="84" t="str">
        <f>SoilVeg!A301</f>
        <v>SICLRET</v>
      </c>
      <c r="D301" s="74">
        <f>IF(VLOOKUP(SoilVeg!C301,LU!$A$2:$O$27,15,FALSE)=0,VLOOKUP(A301,Soil!$B$2:$R$14,8,FALSE),0.000000000001)</f>
        <v>1.8156736111111112E-6</v>
      </c>
      <c r="E301" s="74">
        <f>IF(VLOOKUP(SoilVeg!C301,LU!$A$2:$O$27,15,FALSE)=0,VLOOKUP(A301,Soil!$B$2:$R$14,11,FALSE),0.000000000001)</f>
        <v>1.298971372302236E-4</v>
      </c>
      <c r="F301" s="74">
        <f>VLOOKUP(A301,Soil!$B$2:$P$17,14,FALSE)</f>
        <v>1.2E-2</v>
      </c>
      <c r="G301" s="74">
        <f>VLOOKUP(B301,LU!$B$1:$N$51,6,FALSE)</f>
        <v>1.1000000000000001</v>
      </c>
      <c r="H301" s="74">
        <f>VLOOKUP(B301,LU!$B$1:$N$51,7,FALSE)</f>
        <v>0.4</v>
      </c>
      <c r="I301" s="74">
        <f>VLOOKUP(B301,LU!$B$1:$N$51,8,FALSE)</f>
        <v>150</v>
      </c>
      <c r="J301" s="74">
        <f>VLOOKUP(A301,Soil!$B$2:$P$17,13,FALSE)</f>
        <v>1.7024999999999999</v>
      </c>
      <c r="K301" s="74">
        <f>VLOOKUP(B301,LU!$B$1:$N$51,5,FALSE)</f>
        <v>0.27500000000000002</v>
      </c>
      <c r="L301" s="74">
        <f>VLOOKUP(A301,Soil!$B$2:$P$17,15,FALSE)</f>
        <v>0.6028</v>
      </c>
      <c r="M301" s="74">
        <f>SoilVeg!G301</f>
        <v>22.2</v>
      </c>
      <c r="N301" s="74">
        <f>SoilVeg!H301</f>
        <v>0.26400000000000001</v>
      </c>
      <c r="O301" s="74">
        <f>VLOOKUP(A301,Soil!$B$2:$S$14,18,FALSE)</f>
        <v>0.01</v>
      </c>
    </row>
    <row r="302" spans="1:15">
      <c r="A302" s="84" t="str">
        <f>SoilVeg!B302</f>
        <v>NO</v>
      </c>
      <c r="B302" s="84" t="str">
        <f>SoilVeg!D302</f>
        <v>OP</v>
      </c>
      <c r="C302" s="84" t="str">
        <f>SoilVeg!A302</f>
        <v>NOOP</v>
      </c>
      <c r="D302" s="74">
        <f>IF(VLOOKUP(SoilVeg!C302,LU!$A$2:$O$27,15,FALSE)=0,VLOOKUP(A302,Soil!$B$2:$R$14,8,FALSE),0.000000000001)</f>
        <v>0</v>
      </c>
      <c r="E302" s="74">
        <f>IF(VLOOKUP(SoilVeg!C302,LU!$A$2:$O$27,15,FALSE)=0,VLOOKUP(A302,Soil!$B$2:$R$14,11,FALSE),0.000000000001)</f>
        <v>0</v>
      </c>
      <c r="F302" s="74">
        <f>VLOOKUP(A302,Soil!$B$2:$P$17,14,FALSE)</f>
        <v>0.01</v>
      </c>
      <c r="G302" s="74">
        <f>VLOOKUP(B302,LU!$B$1:$N$51,6,FALSE)</f>
        <v>0.16</v>
      </c>
      <c r="H302" s="74">
        <f>VLOOKUP(B302,LU!$B$1:$N$51,7,FALSE)</f>
        <v>0.13</v>
      </c>
      <c r="I302" s="74">
        <f>VLOOKUP(B302,LU!$B$1:$N$51,8,FALSE)</f>
        <v>5</v>
      </c>
      <c r="J302" s="74">
        <f>VLOOKUP(A302,Soil!$B$2:$P$17,13,FALSE)</f>
        <v>1.5847</v>
      </c>
      <c r="K302" s="74">
        <f>VLOOKUP(B302,LU!$B$1:$N$51,5,FALSE)</f>
        <v>7.4999999999999997E-2</v>
      </c>
      <c r="L302" s="74">
        <f>VLOOKUP(A302,Soil!$B$2:$P$17,15,FALSE)</f>
        <v>0.48887216</v>
      </c>
      <c r="M302" s="74">
        <f>SoilVeg!G302</f>
        <v>50</v>
      </c>
      <c r="N302" s="74">
        <f>SoilVeg!H302</f>
        <v>3</v>
      </c>
      <c r="O302" s="74">
        <f>VLOOKUP(A302,Soil!$B$2:$S$14,18,FALSE)</f>
        <v>1</v>
      </c>
    </row>
    <row r="303" spans="1:15">
      <c r="A303" s="84" t="str">
        <f>SoilVeg!B303</f>
        <v>NO</v>
      </c>
      <c r="B303" s="84" t="str">
        <f>SoilVeg!D303</f>
        <v>OPTP</v>
      </c>
      <c r="C303" s="84" t="str">
        <f>SoilVeg!A303</f>
        <v>NOOPTP</v>
      </c>
      <c r="D303" s="74">
        <f>IF(VLOOKUP(SoilVeg!C303,LU!$A$2:$O$27,15,FALSE)=0,VLOOKUP(A303,Soil!$B$2:$R$14,8,FALSE),0.000000000001)</f>
        <v>0</v>
      </c>
      <c r="E303" s="74">
        <f>IF(VLOOKUP(SoilVeg!C303,LU!$A$2:$O$27,15,FALSE)=0,VLOOKUP(A303,Soil!$B$2:$R$14,11,FALSE),0.000000000001)</f>
        <v>0</v>
      </c>
      <c r="F303" s="74">
        <f>VLOOKUP(A303,Soil!$B$2:$P$17,14,FALSE)</f>
        <v>0.01</v>
      </c>
      <c r="G303" s="74">
        <f>VLOOKUP(B303,LU!$B$1:$N$51,6,FALSE)</f>
        <v>1.1000000000000001</v>
      </c>
      <c r="H303" s="74">
        <f>VLOOKUP(B303,LU!$B$1:$N$51,7,FALSE)</f>
        <v>0.4</v>
      </c>
      <c r="I303" s="74">
        <f>VLOOKUP(B303,LU!$B$1:$N$51,8,FALSE)</f>
        <v>7</v>
      </c>
      <c r="J303" s="74">
        <f>VLOOKUP(A303,Soil!$B$2:$P$17,13,FALSE)</f>
        <v>1.5847</v>
      </c>
      <c r="K303" s="74">
        <f>VLOOKUP(B303,LU!$B$1:$N$51,5,FALSE)</f>
        <v>0.27500000000000002</v>
      </c>
      <c r="L303" s="74">
        <f>VLOOKUP(A303,Soil!$B$2:$P$17,15,FALSE)</f>
        <v>0.48887216</v>
      </c>
      <c r="M303" s="74">
        <f>SoilVeg!G303</f>
        <v>100</v>
      </c>
      <c r="N303" s="74">
        <f>SoilVeg!H303</f>
        <v>3</v>
      </c>
      <c r="O303" s="74">
        <f>VLOOKUP(A303,Soil!$B$2:$S$14,18,FALSE)</f>
        <v>1</v>
      </c>
    </row>
    <row r="304" spans="1:15">
      <c r="A304" s="84" t="str">
        <f>SoilVeg!B304</f>
        <v>NO</v>
      </c>
      <c r="B304" s="84" t="str">
        <f>SoilVeg!D304</f>
        <v>OPSR</v>
      </c>
      <c r="C304" s="84" t="str">
        <f>SoilVeg!A304</f>
        <v>NOOPSR</v>
      </c>
      <c r="D304" s="74">
        <f>IF(VLOOKUP(SoilVeg!C304,LU!$A$2:$O$27,15,FALSE)=0,VLOOKUP(A304,Soil!$B$2:$R$14,8,FALSE),0.000000000001)</f>
        <v>0</v>
      </c>
      <c r="E304" s="74">
        <f>IF(VLOOKUP(SoilVeg!C304,LU!$A$2:$O$27,15,FALSE)=0,VLOOKUP(A304,Soil!$B$2:$R$14,11,FALSE),0.000000000001)</f>
        <v>0</v>
      </c>
      <c r="F304" s="74">
        <f>VLOOKUP(A304,Soil!$B$2:$P$17,14,FALSE)</f>
        <v>0.01</v>
      </c>
      <c r="G304" s="74">
        <f>VLOOKUP(B304,LU!$B$1:$N$51,6,FALSE)</f>
        <v>0.26</v>
      </c>
      <c r="H304" s="74">
        <f>VLOOKUP(B304,LU!$B$1:$N$51,7,FALSE)</f>
        <v>0.25</v>
      </c>
      <c r="I304" s="74">
        <f>VLOOKUP(B304,LU!$B$1:$N$51,8,FALSE)</f>
        <v>4</v>
      </c>
      <c r="J304" s="74">
        <f>VLOOKUP(A304,Soil!$B$2:$P$17,13,FALSE)</f>
        <v>1.5847</v>
      </c>
      <c r="K304" s="74">
        <f>VLOOKUP(B304,LU!$B$1:$N$51,5,FALSE)</f>
        <v>0.06</v>
      </c>
      <c r="L304" s="74">
        <f>VLOOKUP(A304,Soil!$B$2:$P$17,15,FALSE)</f>
        <v>0.48887216</v>
      </c>
      <c r="M304" s="74">
        <f>SoilVeg!G304</f>
        <v>40</v>
      </c>
      <c r="N304" s="74">
        <f>SoilVeg!H304</f>
        <v>3</v>
      </c>
      <c r="O304" s="74">
        <f>VLOOKUP(A304,Soil!$B$2:$S$14,18,FALSE)</f>
        <v>1</v>
      </c>
    </row>
    <row r="305" spans="1:15">
      <c r="A305" s="84" t="str">
        <f>SoilVeg!B305</f>
        <v>NO</v>
      </c>
      <c r="B305" s="84" t="str">
        <f>SoilVeg!D305</f>
        <v>OPUR</v>
      </c>
      <c r="C305" s="84" t="str">
        <f>SoilVeg!A305</f>
        <v>NOOPUR</v>
      </c>
      <c r="D305" s="74">
        <f>IF(VLOOKUP(SoilVeg!C305,LU!$A$2:$O$27,15,FALSE)=0,VLOOKUP(A305,Soil!$B$2:$R$14,8,FALSE),0.000000000001)</f>
        <v>0</v>
      </c>
      <c r="E305" s="74">
        <f>IF(VLOOKUP(SoilVeg!C305,LU!$A$2:$O$27,15,FALSE)=0,VLOOKUP(A305,Soil!$B$2:$R$14,11,FALSE),0.000000000001)</f>
        <v>0</v>
      </c>
      <c r="F305" s="74">
        <f>VLOOKUP(A305,Soil!$B$2:$P$17,14,FALSE)</f>
        <v>0.01</v>
      </c>
      <c r="G305" s="74">
        <f>VLOOKUP(B305,LU!$B$1:$N$51,6,FALSE)</f>
        <v>0.4</v>
      </c>
      <c r="H305" s="74">
        <f>VLOOKUP(B305,LU!$B$1:$N$51,7,FALSE)</f>
        <v>0.3</v>
      </c>
      <c r="I305" s="74">
        <f>VLOOKUP(B305,LU!$B$1:$N$51,8,FALSE)</f>
        <v>6</v>
      </c>
      <c r="J305" s="74">
        <f>VLOOKUP(A305,Soil!$B$2:$P$17,13,FALSE)</f>
        <v>1.5847</v>
      </c>
      <c r="K305" s="74">
        <f>VLOOKUP(B305,LU!$B$1:$N$51,5,FALSE)</f>
        <v>0.1</v>
      </c>
      <c r="L305" s="74">
        <f>VLOOKUP(A305,Soil!$B$2:$P$17,15,FALSE)</f>
        <v>0.48887216</v>
      </c>
      <c r="M305" s="74">
        <f>SoilVeg!G305</f>
        <v>50</v>
      </c>
      <c r="N305" s="74">
        <f>SoilVeg!H305</f>
        <v>3</v>
      </c>
      <c r="O305" s="74">
        <f>VLOOKUP(A305,Soil!$B$2:$S$14,18,FALSE)</f>
        <v>1</v>
      </c>
    </row>
    <row r="306" spans="1:15">
      <c r="A306" s="84" t="str">
        <f>SoilVeg!B306</f>
        <v>NO</v>
      </c>
      <c r="B306" s="84" t="str">
        <f>SoilVeg!D306</f>
        <v>OPU</v>
      </c>
      <c r="C306" s="84" t="str">
        <f>SoilVeg!A306</f>
        <v>NOOPU</v>
      </c>
      <c r="D306" s="74">
        <f>IF(VLOOKUP(SoilVeg!C306,LU!$A$2:$O$27,15,FALSE)=0,VLOOKUP(A306,Soil!$B$2:$R$14,8,FALSE),0.000000000001)</f>
        <v>0</v>
      </c>
      <c r="E306" s="74">
        <f>IF(VLOOKUP(SoilVeg!C306,LU!$A$2:$O$27,15,FALSE)=0,VLOOKUP(A306,Soil!$B$2:$R$14,11,FALSE),0.000000000001)</f>
        <v>0</v>
      </c>
      <c r="F306" s="74">
        <f>VLOOKUP(A306,Soil!$B$2:$P$17,14,FALSE)</f>
        <v>0.01</v>
      </c>
      <c r="G306" s="74">
        <f>VLOOKUP(B306,LU!$B$1:$N$51,6,FALSE)</f>
        <v>0</v>
      </c>
      <c r="H306" s="74">
        <f>VLOOKUP(B306,LU!$B$1:$N$51,7,FALSE)</f>
        <v>0</v>
      </c>
      <c r="I306" s="74">
        <f>VLOOKUP(B306,LU!$B$1:$N$51,8,FALSE)</f>
        <v>3.5</v>
      </c>
      <c r="J306" s="74">
        <f>VLOOKUP(A306,Soil!$B$2:$P$17,13,FALSE)</f>
        <v>1.5847</v>
      </c>
      <c r="K306" s="74">
        <f>VLOOKUP(B306,LU!$B$1:$N$51,5,FALSE)</f>
        <v>0.03</v>
      </c>
      <c r="L306" s="74">
        <f>VLOOKUP(A306,Soil!$B$2:$P$17,15,FALSE)</f>
        <v>0.48887216</v>
      </c>
      <c r="M306" s="74">
        <f>SoilVeg!G306</f>
        <v>33.333333333333336</v>
      </c>
      <c r="N306" s="74">
        <f>SoilVeg!H306</f>
        <v>3</v>
      </c>
      <c r="O306" s="74">
        <f>VLOOKUP(A306,Soil!$B$2:$S$14,18,FALSE)</f>
        <v>1</v>
      </c>
    </row>
    <row r="307" spans="1:15">
      <c r="A307" s="84" t="str">
        <f>SoilVeg!B307</f>
        <v>NO</v>
      </c>
      <c r="B307" s="84" t="str">
        <f>SoilVeg!D307</f>
        <v>TP</v>
      </c>
      <c r="C307" s="84" t="str">
        <f>SoilVeg!A307</f>
        <v>NOTP</v>
      </c>
      <c r="D307" s="74">
        <f>IF(VLOOKUP(SoilVeg!C307,LU!$A$2:$O$27,15,FALSE)=0,VLOOKUP(A307,Soil!$B$2:$R$14,8,FALSE),0.000000000001)</f>
        <v>0</v>
      </c>
      <c r="E307" s="74">
        <f>IF(VLOOKUP(SoilVeg!C307,LU!$A$2:$O$27,15,FALSE)=0,VLOOKUP(A307,Soil!$B$2:$R$14,11,FALSE),0.000000000001)</f>
        <v>0</v>
      </c>
      <c r="F307" s="74">
        <f>VLOOKUP(A307,Soil!$B$2:$P$17,14,FALSE)</f>
        <v>0.01</v>
      </c>
      <c r="G307" s="74">
        <f>VLOOKUP(B307,LU!$B$1:$N$51,6,FALSE)</f>
        <v>1.1000000000000001</v>
      </c>
      <c r="H307" s="74">
        <f>VLOOKUP(B307,LU!$B$1:$N$51,7,FALSE)</f>
        <v>0.4</v>
      </c>
      <c r="I307" s="74">
        <f>VLOOKUP(B307,LU!$B$1:$N$51,8,FALSE)</f>
        <v>7</v>
      </c>
      <c r="J307" s="74">
        <f>VLOOKUP(A307,Soil!$B$2:$P$17,13,FALSE)</f>
        <v>1.5847</v>
      </c>
      <c r="K307" s="74">
        <f>VLOOKUP(B307,LU!$B$1:$N$51,5,FALSE)</f>
        <v>0.27500000000000002</v>
      </c>
      <c r="L307" s="74">
        <f>VLOOKUP(A307,Soil!$B$2:$P$17,15,FALSE)</f>
        <v>0.48887216</v>
      </c>
      <c r="M307" s="74">
        <f>SoilVeg!G307</f>
        <v>100</v>
      </c>
      <c r="N307" s="74">
        <f>SoilVeg!H307</f>
        <v>3</v>
      </c>
      <c r="O307" s="74">
        <f>VLOOKUP(A307,Soil!$B$2:$S$14,18,FALSE)</f>
        <v>1</v>
      </c>
    </row>
    <row r="308" spans="1:15">
      <c r="A308" s="84" t="str">
        <f>SoilVeg!B308</f>
        <v>NO</v>
      </c>
      <c r="B308" s="84" t="str">
        <f>SoilVeg!D308</f>
        <v>LP</v>
      </c>
      <c r="C308" s="84" t="str">
        <f>SoilVeg!A308</f>
        <v>NOLP</v>
      </c>
      <c r="D308" s="74">
        <f>IF(VLOOKUP(SoilVeg!C308,LU!$A$2:$O$27,15,FALSE)=0,VLOOKUP(A308,Soil!$B$2:$R$14,8,FALSE),0.000000000001)</f>
        <v>0</v>
      </c>
      <c r="E308" s="74">
        <f>IF(VLOOKUP(SoilVeg!C308,LU!$A$2:$O$27,15,FALSE)=0,VLOOKUP(A308,Soil!$B$2:$R$14,11,FALSE),0.000000000001)</f>
        <v>0</v>
      </c>
      <c r="F308" s="74">
        <f>VLOOKUP(A308,Soil!$B$2:$P$17,14,FALSE)</f>
        <v>0.01</v>
      </c>
      <c r="G308" s="74">
        <f>VLOOKUP(B308,LU!$B$1:$N$51,6,FALSE)</f>
        <v>3</v>
      </c>
      <c r="H308" s="74">
        <f>VLOOKUP(B308,LU!$B$1:$N$51,7,FALSE)</f>
        <v>0.62272727272999995</v>
      </c>
      <c r="I308" s="74">
        <f>VLOOKUP(B308,LU!$B$1:$N$51,8,FALSE)</f>
        <v>9.4545454545500007</v>
      </c>
      <c r="J308" s="74">
        <f>VLOOKUP(A308,Soil!$B$2:$P$17,13,FALSE)</f>
        <v>1.5847</v>
      </c>
      <c r="K308" s="74">
        <f>VLOOKUP(B308,LU!$B$1:$N$51,5,FALSE)</f>
        <v>0.4</v>
      </c>
      <c r="L308" s="74">
        <f>VLOOKUP(A308,Soil!$B$2:$P$17,15,FALSE)</f>
        <v>0.48887216</v>
      </c>
      <c r="M308" s="74">
        <f>SoilVeg!G308</f>
        <v>100</v>
      </c>
      <c r="N308" s="74">
        <f>SoilVeg!H308</f>
        <v>3</v>
      </c>
      <c r="O308" s="74">
        <f>VLOOKUP(A308,Soil!$B$2:$S$14,18,FALSE)</f>
        <v>1</v>
      </c>
    </row>
    <row r="309" spans="1:15">
      <c r="A309" s="84" t="str">
        <f>SoilVeg!B309</f>
        <v>NO</v>
      </c>
      <c r="B309" s="84" t="str">
        <f>SoilVeg!D309</f>
        <v>LPL</v>
      </c>
      <c r="C309" s="84" t="str">
        <f>SoilVeg!A309</f>
        <v>NOLPL</v>
      </c>
      <c r="D309" s="74">
        <f>IF(VLOOKUP(SoilVeg!C309,LU!$A$2:$O$27,15,FALSE)=0,VLOOKUP(A309,Soil!$B$2:$R$14,8,FALSE),0.000000000001)</f>
        <v>0</v>
      </c>
      <c r="E309" s="74">
        <f>IF(VLOOKUP(SoilVeg!C309,LU!$A$2:$O$27,15,FALSE)=0,VLOOKUP(A309,Soil!$B$2:$R$14,11,FALSE),0.000000000001)</f>
        <v>0</v>
      </c>
      <c r="F309" s="74">
        <f>VLOOKUP(A309,Soil!$B$2:$P$17,14,FALSE)</f>
        <v>0.01</v>
      </c>
      <c r="G309" s="74">
        <f>VLOOKUP(B309,LU!$B$1:$N$51,6,FALSE)</f>
        <v>4</v>
      </c>
      <c r="H309" s="74">
        <f>VLOOKUP(B309,LU!$B$1:$N$51,7,FALSE)</f>
        <v>0.62272727272999995</v>
      </c>
      <c r="I309" s="74">
        <f>VLOOKUP(B309,LU!$B$1:$N$51,8,FALSE)</f>
        <v>10.5</v>
      </c>
      <c r="J309" s="74">
        <f>VLOOKUP(A309,Soil!$B$2:$P$17,13,FALSE)</f>
        <v>1.5847</v>
      </c>
      <c r="K309" s="74">
        <f>VLOOKUP(B309,LU!$B$1:$N$51,5,FALSE)</f>
        <v>0.6</v>
      </c>
      <c r="L309" s="74">
        <f>VLOOKUP(A309,Soil!$B$2:$P$17,15,FALSE)</f>
        <v>0.48887216</v>
      </c>
      <c r="M309" s="74">
        <f>SoilVeg!G309</f>
        <v>100</v>
      </c>
      <c r="N309" s="74">
        <f>SoilVeg!H309</f>
        <v>3</v>
      </c>
      <c r="O309" s="74">
        <f>VLOOKUP(A309,Soil!$B$2:$S$14,18,FALSE)</f>
        <v>1</v>
      </c>
    </row>
    <row r="310" spans="1:15">
      <c r="A310" s="84" t="str">
        <f>SoilVeg!B310</f>
        <v>NO</v>
      </c>
      <c r="B310" s="84" t="str">
        <f>SoilVeg!D310</f>
        <v>LPJ</v>
      </c>
      <c r="C310" s="84" t="str">
        <f>SoilVeg!A310</f>
        <v>NOLPJ</v>
      </c>
      <c r="D310" s="74">
        <f>IF(VLOOKUP(SoilVeg!C310,LU!$A$2:$O$27,15,FALSE)=0,VLOOKUP(A310,Soil!$B$2:$R$14,8,FALSE),0.000000000001)</f>
        <v>0</v>
      </c>
      <c r="E310" s="74">
        <f>IF(VLOOKUP(SoilVeg!C310,LU!$A$2:$O$27,15,FALSE)=0,VLOOKUP(A310,Soil!$B$2:$R$14,11,FALSE),0.000000000001)</f>
        <v>0</v>
      </c>
      <c r="F310" s="74">
        <f>VLOOKUP(A310,Soil!$B$2:$P$17,14,FALSE)</f>
        <v>0.01</v>
      </c>
      <c r="G310" s="74">
        <f>VLOOKUP(B310,LU!$B$1:$N$51,6,FALSE)</f>
        <v>3</v>
      </c>
      <c r="H310" s="74">
        <f>VLOOKUP(B310,LU!$B$1:$N$51,7,FALSE)</f>
        <v>0.62272727272999995</v>
      </c>
      <c r="I310" s="74">
        <f>VLOOKUP(B310,LU!$B$1:$N$51,8,FALSE)</f>
        <v>6.5</v>
      </c>
      <c r="J310" s="74">
        <f>VLOOKUP(A310,Soil!$B$2:$P$17,13,FALSE)</f>
        <v>1.5847</v>
      </c>
      <c r="K310" s="74">
        <f>VLOOKUP(B310,LU!$B$1:$N$51,5,FALSE)</f>
        <v>0.35</v>
      </c>
      <c r="L310" s="74">
        <f>VLOOKUP(A310,Soil!$B$2:$P$17,15,FALSE)</f>
        <v>0.48887216</v>
      </c>
      <c r="M310" s="74">
        <f>SoilVeg!G310</f>
        <v>100</v>
      </c>
      <c r="N310" s="74">
        <f>SoilVeg!H310</f>
        <v>3</v>
      </c>
      <c r="O310" s="74">
        <f>VLOOKUP(A310,Soil!$B$2:$S$14,18,FALSE)</f>
        <v>1</v>
      </c>
    </row>
    <row r="311" spans="1:15">
      <c r="A311" s="84" t="str">
        <f>SoilVeg!B311</f>
        <v>NO</v>
      </c>
      <c r="B311" s="84" t="str">
        <f>SoilVeg!D311</f>
        <v>LPS</v>
      </c>
      <c r="C311" s="84" t="str">
        <f>SoilVeg!A311</f>
        <v>NOLPS</v>
      </c>
      <c r="D311" s="74">
        <f>IF(VLOOKUP(SoilVeg!C311,LU!$A$2:$O$27,15,FALSE)=0,VLOOKUP(A311,Soil!$B$2:$R$14,8,FALSE),0.000000000001)</f>
        <v>0</v>
      </c>
      <c r="E311" s="74">
        <f>IF(VLOOKUP(SoilVeg!C311,LU!$A$2:$O$27,15,FALSE)=0,VLOOKUP(A311,Soil!$B$2:$R$14,11,FALSE),0.000000000001)</f>
        <v>0</v>
      </c>
      <c r="F311" s="74">
        <f>VLOOKUP(A311,Soil!$B$2:$P$17,14,FALSE)</f>
        <v>0.01</v>
      </c>
      <c r="G311" s="74">
        <f>VLOOKUP(B311,LU!$B$1:$N$51,6,FALSE)</f>
        <v>4.5</v>
      </c>
      <c r="H311" s="74">
        <f>VLOOKUP(B311,LU!$B$1:$N$51,7,FALSE)</f>
        <v>0.8</v>
      </c>
      <c r="I311" s="74">
        <f>VLOOKUP(B311,LU!$B$1:$N$51,8,FALSE)</f>
        <v>15</v>
      </c>
      <c r="J311" s="74">
        <f>VLOOKUP(A311,Soil!$B$2:$P$17,13,FALSE)</f>
        <v>1.5847</v>
      </c>
      <c r="K311" s="74">
        <f>VLOOKUP(B311,LU!$B$1:$N$51,5,FALSE)</f>
        <v>0.8</v>
      </c>
      <c r="L311" s="74">
        <f>VLOOKUP(A311,Soil!$B$2:$P$17,15,FALSE)</f>
        <v>0.48887216</v>
      </c>
      <c r="M311" s="74">
        <f>SoilVeg!G311</f>
        <v>100</v>
      </c>
      <c r="N311" s="74">
        <f>SoilVeg!H311</f>
        <v>3</v>
      </c>
      <c r="O311" s="74">
        <f>VLOOKUP(A311,Soil!$B$2:$S$14,18,FALSE)</f>
        <v>1</v>
      </c>
    </row>
    <row r="312" spans="1:15">
      <c r="A312" s="84" t="str">
        <f>SoilVeg!B312</f>
        <v>NO</v>
      </c>
      <c r="B312" s="84" t="str">
        <f>SoilVeg!D312</f>
        <v>LPK</v>
      </c>
      <c r="C312" s="84" t="str">
        <f>SoilVeg!A312</f>
        <v>NOLPK</v>
      </c>
      <c r="D312" s="74">
        <f>IF(VLOOKUP(SoilVeg!C312,LU!$A$2:$O$27,15,FALSE)=0,VLOOKUP(A312,Soil!$B$2:$R$14,8,FALSE),0.000000000001)</f>
        <v>0</v>
      </c>
      <c r="E312" s="74">
        <f>IF(VLOOKUP(SoilVeg!C312,LU!$A$2:$O$27,15,FALSE)=0,VLOOKUP(A312,Soil!$B$2:$R$14,11,FALSE),0.000000000001)</f>
        <v>0</v>
      </c>
      <c r="F312" s="74">
        <f>VLOOKUP(A312,Soil!$B$2:$P$17,14,FALSE)</f>
        <v>0.01</v>
      </c>
      <c r="G312" s="74">
        <f>VLOOKUP(B312,LU!$B$1:$N$51,6,FALSE)</f>
        <v>3</v>
      </c>
      <c r="H312" s="74">
        <f>VLOOKUP(B312,LU!$B$1:$N$51,7,FALSE)</f>
        <v>0.6</v>
      </c>
      <c r="I312" s="74">
        <f>VLOOKUP(B312,LU!$B$1:$N$51,8,FALSE)</f>
        <v>15</v>
      </c>
      <c r="J312" s="74">
        <f>VLOOKUP(A312,Soil!$B$2:$P$17,13,FALSE)</f>
        <v>1.5847</v>
      </c>
      <c r="K312" s="74">
        <f>VLOOKUP(B312,LU!$B$1:$N$51,5,FALSE)</f>
        <v>0.8</v>
      </c>
      <c r="L312" s="74">
        <f>VLOOKUP(A312,Soil!$B$2:$P$17,15,FALSE)</f>
        <v>0.48887216</v>
      </c>
      <c r="M312" s="74">
        <f>SoilVeg!G312</f>
        <v>100</v>
      </c>
      <c r="N312" s="74">
        <f>SoilVeg!H312</f>
        <v>3</v>
      </c>
      <c r="O312" s="74">
        <f>VLOOKUP(A312,Soil!$B$2:$S$14,18,FALSE)</f>
        <v>1</v>
      </c>
    </row>
    <row r="313" spans="1:15">
      <c r="A313" s="84" t="str">
        <f>SoilVeg!B313</f>
        <v>NO</v>
      </c>
      <c r="B313" s="84" t="str">
        <f>SoilVeg!D313</f>
        <v>AZP</v>
      </c>
      <c r="C313" s="84" t="str">
        <f>SoilVeg!A313</f>
        <v>NOAZP</v>
      </c>
      <c r="D313" s="74">
        <f>IF(VLOOKUP(SoilVeg!C313,LU!$A$2:$O$27,15,FALSE)=0,VLOOKUP(A313,Soil!$B$2:$R$14,8,FALSE),0.000000000001)</f>
        <v>9.9999999999999998E-13</v>
      </c>
      <c r="E313" s="74">
        <f>IF(VLOOKUP(SoilVeg!C313,LU!$A$2:$O$27,15,FALSE)=0,VLOOKUP(A313,Soil!$B$2:$R$14,11,FALSE),0.000000000001)</f>
        <v>9.9999999999999998E-13</v>
      </c>
      <c r="F313" s="74">
        <f>VLOOKUP(A313,Soil!$B$2:$P$17,14,FALSE)</f>
        <v>0.01</v>
      </c>
      <c r="G313" s="74">
        <f>VLOOKUP(B313,LU!$B$1:$N$51,6,FALSE)</f>
        <v>0</v>
      </c>
      <c r="H313" s="74">
        <f>VLOOKUP(B313,LU!$B$1:$N$51,7,FALSE)</f>
        <v>0</v>
      </c>
      <c r="I313" s="74">
        <f>VLOOKUP(B313,LU!$B$1:$N$51,8,FALSE)</f>
        <v>2.5</v>
      </c>
      <c r="J313" s="74">
        <f>VLOOKUP(A313,Soil!$B$2:$P$17,13,FALSE)</f>
        <v>1.5847</v>
      </c>
      <c r="K313" s="74">
        <f>VLOOKUP(B313,LU!$B$1:$N$51,5,FALSE)</f>
        <v>0.05</v>
      </c>
      <c r="L313" s="74">
        <f>VLOOKUP(A313,Soil!$B$2:$P$17,15,FALSE)</f>
        <v>0.48887216</v>
      </c>
      <c r="M313" s="74">
        <f>SoilVeg!G313</f>
        <v>100</v>
      </c>
      <c r="N313" s="74">
        <f>SoilVeg!H313</f>
        <v>1</v>
      </c>
      <c r="O313" s="74">
        <f>VLOOKUP(A313,Soil!$B$2:$S$14,18,FALSE)</f>
        <v>1</v>
      </c>
    </row>
    <row r="314" spans="1:15">
      <c r="A314" s="84" t="str">
        <f>SoilVeg!B314</f>
        <v>NO</v>
      </c>
      <c r="B314" s="84" t="str">
        <f>SoilVeg!D314</f>
        <v>AZPN</v>
      </c>
      <c r="C314" s="84" t="str">
        <f>SoilVeg!A314</f>
        <v>NOAZPN</v>
      </c>
      <c r="D314" s="74">
        <f>IF(VLOOKUP(SoilVeg!C314,LU!$A$2:$O$27,15,FALSE)=0,VLOOKUP(A314,Soil!$B$2:$R$14,8,FALSE),0.000000000001)</f>
        <v>9.9999999999999998E-13</v>
      </c>
      <c r="E314" s="74">
        <f>IF(VLOOKUP(SoilVeg!C314,LU!$A$2:$O$27,15,FALSE)=0,VLOOKUP(A314,Soil!$B$2:$R$14,11,FALSE),0.000000000001)</f>
        <v>9.9999999999999998E-13</v>
      </c>
      <c r="F314" s="74">
        <f>VLOOKUP(A314,Soil!$B$2:$P$17,14,FALSE)</f>
        <v>0.01</v>
      </c>
      <c r="G314" s="74">
        <f>VLOOKUP(B314,LU!$B$1:$N$51,6,FALSE)</f>
        <v>0</v>
      </c>
      <c r="H314" s="74">
        <f>VLOOKUP(B314,LU!$B$1:$N$51,7,FALSE)</f>
        <v>0</v>
      </c>
      <c r="I314" s="74">
        <f>VLOOKUP(B314,LU!$B$1:$N$51,8,FALSE)</f>
        <v>0</v>
      </c>
      <c r="J314" s="74">
        <f>VLOOKUP(A314,Soil!$B$2:$P$17,13,FALSE)</f>
        <v>1.5847</v>
      </c>
      <c r="K314" s="74">
        <f>VLOOKUP(B314,LU!$B$1:$N$51,5,FALSE)</f>
        <v>0.01</v>
      </c>
      <c r="L314" s="74">
        <f>VLOOKUP(A314,Soil!$B$2:$P$17,15,FALSE)</f>
        <v>0.48887216</v>
      </c>
      <c r="M314" s="74">
        <f>SoilVeg!G314</f>
        <v>100</v>
      </c>
      <c r="N314" s="74">
        <f>SoilVeg!H314</f>
        <v>1</v>
      </c>
      <c r="O314" s="74">
        <f>VLOOKUP(A314,Soil!$B$2:$S$14,18,FALSE)</f>
        <v>1</v>
      </c>
    </row>
    <row r="315" spans="1:15">
      <c r="A315" s="84" t="str">
        <f>SoilVeg!B315</f>
        <v>NO</v>
      </c>
      <c r="B315" s="84" t="str">
        <f>SoilVeg!D315</f>
        <v>AZPPL</v>
      </c>
      <c r="C315" s="84" t="str">
        <f>SoilVeg!A315</f>
        <v>NOAZPPL</v>
      </c>
      <c r="D315" s="74">
        <f>IF(VLOOKUP(SoilVeg!C315,LU!$A$2:$O$27,15,FALSE)=0,VLOOKUP(A315,Soil!$B$2:$R$14,8,FALSE),0.000000000001)</f>
        <v>0</v>
      </c>
      <c r="E315" s="74">
        <f>IF(VLOOKUP(SoilVeg!C315,LU!$A$2:$O$27,15,FALSE)=0,VLOOKUP(A315,Soil!$B$2:$R$14,11,FALSE),0.000000000001)</f>
        <v>0</v>
      </c>
      <c r="F315" s="74">
        <f>VLOOKUP(A315,Soil!$B$2:$P$17,14,FALSE)</f>
        <v>0.01</v>
      </c>
      <c r="G315" s="74">
        <f>VLOOKUP(B315,LU!$B$1:$N$51,6,FALSE)</f>
        <v>0</v>
      </c>
      <c r="H315" s="74">
        <f>VLOOKUP(B315,LU!$B$1:$N$51,7,FALSE)</f>
        <v>0</v>
      </c>
      <c r="I315" s="74">
        <f>VLOOKUP(B315,LU!$B$1:$N$51,8,FALSE)</f>
        <v>2.5</v>
      </c>
      <c r="J315" s="74">
        <f>VLOOKUP(A315,Soil!$B$2:$P$17,13,FALSE)</f>
        <v>1.5847</v>
      </c>
      <c r="K315" s="74">
        <f>VLOOKUP(B315,LU!$B$1:$N$51,5,FALSE)</f>
        <v>0.02</v>
      </c>
      <c r="L315" s="74">
        <f>VLOOKUP(A315,Soil!$B$2:$P$17,15,FALSE)</f>
        <v>0.48887216</v>
      </c>
      <c r="M315" s="74">
        <f>SoilVeg!G315</f>
        <v>1</v>
      </c>
      <c r="N315" s="74">
        <f>SoilVeg!H315</f>
        <v>3</v>
      </c>
      <c r="O315" s="74">
        <f>VLOOKUP(A315,Soil!$B$2:$S$14,18,FALSE)</f>
        <v>1</v>
      </c>
    </row>
    <row r="316" spans="1:15">
      <c r="A316" s="84" t="str">
        <f>SoilVeg!B316</f>
        <v>NO</v>
      </c>
      <c r="B316" s="84" t="str">
        <f>SoilVeg!D316</f>
        <v>AZPP</v>
      </c>
      <c r="C316" s="84" t="str">
        <f>SoilVeg!A316</f>
        <v>NOAZPP</v>
      </c>
      <c r="D316" s="74">
        <f>IF(VLOOKUP(SoilVeg!C316,LU!$A$2:$O$27,15,FALSE)=0,VLOOKUP(A316,Soil!$B$2:$R$14,8,FALSE),0.000000000001)</f>
        <v>0</v>
      </c>
      <c r="E316" s="74">
        <f>IF(VLOOKUP(SoilVeg!C316,LU!$A$2:$O$27,15,FALSE)=0,VLOOKUP(A316,Soil!$B$2:$R$14,11,FALSE),0.000000000001)</f>
        <v>0</v>
      </c>
      <c r="F316" s="74">
        <f>VLOOKUP(A316,Soil!$B$2:$P$17,14,FALSE)</f>
        <v>0.01</v>
      </c>
      <c r="G316" s="74">
        <f>VLOOKUP(B316,LU!$B$1:$N$51,6,FALSE)</f>
        <v>0</v>
      </c>
      <c r="H316" s="74">
        <f>VLOOKUP(B316,LU!$B$1:$N$51,7,FALSE)</f>
        <v>0</v>
      </c>
      <c r="I316" s="74">
        <f>VLOOKUP(B316,LU!$B$1:$N$51,8,FALSE)</f>
        <v>7</v>
      </c>
      <c r="J316" s="74">
        <f>VLOOKUP(A316,Soil!$B$2:$P$17,13,FALSE)</f>
        <v>1.5847</v>
      </c>
      <c r="K316" s="74">
        <f>VLOOKUP(B316,LU!$B$1:$N$51,5,FALSE)</f>
        <v>0.1</v>
      </c>
      <c r="L316" s="74">
        <f>VLOOKUP(A316,Soil!$B$2:$P$17,15,FALSE)</f>
        <v>0.48887216</v>
      </c>
      <c r="M316" s="74">
        <f>SoilVeg!G316</f>
        <v>100</v>
      </c>
      <c r="N316" s="74">
        <f>SoilVeg!H316</f>
        <v>3</v>
      </c>
      <c r="O316" s="74">
        <f>VLOOKUP(A316,Soil!$B$2:$S$14,18,FALSE)</f>
        <v>1</v>
      </c>
    </row>
    <row r="317" spans="1:15">
      <c r="A317" s="84" t="str">
        <f>SoilVeg!B317</f>
        <v>NO</v>
      </c>
      <c r="B317" s="84" t="str">
        <f>SoilVeg!D317</f>
        <v>ETK</v>
      </c>
      <c r="C317" s="84" t="str">
        <f>SoilVeg!A317</f>
        <v>NOETK</v>
      </c>
      <c r="D317" s="74">
        <f>IF(VLOOKUP(SoilVeg!C317,LU!$A$2:$O$27,15,FALSE)=0,VLOOKUP(A317,Soil!$B$2:$R$14,8,FALSE),0.000000000001)</f>
        <v>0</v>
      </c>
      <c r="E317" s="74">
        <f>IF(VLOOKUP(SoilVeg!C317,LU!$A$2:$O$27,15,FALSE)=0,VLOOKUP(A317,Soil!$B$2:$R$14,11,FALSE),0.000000000001)</f>
        <v>0</v>
      </c>
      <c r="F317" s="74">
        <f>VLOOKUP(A317,Soil!$B$2:$P$17,14,FALSE)</f>
        <v>0.01</v>
      </c>
      <c r="G317" s="74">
        <f>VLOOKUP(B317,LU!$B$1:$N$51,6,FALSE)</f>
        <v>1.4</v>
      </c>
      <c r="H317" s="74">
        <f>VLOOKUP(B317,LU!$B$1:$N$51,7,FALSE)</f>
        <v>0.65</v>
      </c>
      <c r="I317" s="74">
        <f>VLOOKUP(B317,LU!$B$1:$N$51,8,FALSE)</f>
        <v>8</v>
      </c>
      <c r="J317" s="74">
        <f>VLOOKUP(A317,Soil!$B$2:$P$17,13,FALSE)</f>
        <v>1.5847</v>
      </c>
      <c r="K317" s="74">
        <f>VLOOKUP(B317,LU!$B$1:$N$51,5,FALSE)</f>
        <v>0.35</v>
      </c>
      <c r="L317" s="74">
        <f>VLOOKUP(A317,Soil!$B$2:$P$17,15,FALSE)</f>
        <v>0.48887216</v>
      </c>
      <c r="M317" s="74">
        <f>SoilVeg!G317</f>
        <v>100</v>
      </c>
      <c r="N317" s="74">
        <f>SoilVeg!H317</f>
        <v>3</v>
      </c>
      <c r="O317" s="74">
        <f>VLOOKUP(A317,Soil!$B$2:$S$14,18,FALSE)</f>
        <v>1</v>
      </c>
    </row>
    <row r="318" spans="1:15">
      <c r="A318" s="84" t="str">
        <f>SoilVeg!B318</f>
        <v>NO</v>
      </c>
      <c r="B318" s="84" t="str">
        <f>SoilVeg!D318</f>
        <v>ETK1</v>
      </c>
      <c r="C318" s="84" t="str">
        <f>SoilVeg!A318</f>
        <v>NOETK1</v>
      </c>
      <c r="D318" s="74">
        <f>IF(VLOOKUP(SoilVeg!C318,LU!$A$2:$O$27,15,FALSE)=0,VLOOKUP(A318,Soil!$B$2:$R$14,8,FALSE),0.000000000001)</f>
        <v>0</v>
      </c>
      <c r="E318" s="74">
        <f>IF(VLOOKUP(SoilVeg!C318,LU!$A$2:$O$27,15,FALSE)=0,VLOOKUP(A318,Soil!$B$2:$R$14,11,FALSE),0.000000000001)</f>
        <v>0</v>
      </c>
      <c r="F318" s="74">
        <f>VLOOKUP(A318,Soil!$B$2:$P$17,14,FALSE)</f>
        <v>0.01</v>
      </c>
      <c r="G318" s="74">
        <f>VLOOKUP(B318,LU!$B$1:$N$51,6,FALSE)</f>
        <v>1</v>
      </c>
      <c r="H318" s="74">
        <f>VLOOKUP(B318,LU!$B$1:$N$51,7,FALSE)</f>
        <v>0.4</v>
      </c>
      <c r="I318" s="74">
        <f>VLOOKUP(B318,LU!$B$1:$N$51,8,FALSE)</f>
        <v>5</v>
      </c>
      <c r="J318" s="74">
        <f>VLOOKUP(A318,Soil!$B$2:$P$17,13,FALSE)</f>
        <v>1.5847</v>
      </c>
      <c r="K318" s="74">
        <f>VLOOKUP(B318,LU!$B$1:$N$51,5,FALSE)</f>
        <v>0.15</v>
      </c>
      <c r="L318" s="74">
        <f>VLOOKUP(A318,Soil!$B$2:$P$17,15,FALSE)</f>
        <v>0.48887216</v>
      </c>
      <c r="M318" s="74">
        <f>SoilVeg!G318</f>
        <v>100</v>
      </c>
      <c r="N318" s="74">
        <f>SoilVeg!H318</f>
        <v>3</v>
      </c>
      <c r="O318" s="74">
        <f>VLOOKUP(A318,Soil!$B$2:$S$14,18,FALSE)</f>
        <v>1</v>
      </c>
    </row>
    <row r="319" spans="1:15">
      <c r="A319" s="84" t="str">
        <f>SoilVeg!B319</f>
        <v>NO</v>
      </c>
      <c r="B319" s="84" t="str">
        <f>SoilVeg!D319</f>
        <v>ETK2</v>
      </c>
      <c r="C319" s="84" t="str">
        <f>SoilVeg!A319</f>
        <v>NOETK2</v>
      </c>
      <c r="D319" s="74">
        <f>IF(VLOOKUP(SoilVeg!C319,LU!$A$2:$O$27,15,FALSE)=0,VLOOKUP(A319,Soil!$B$2:$R$14,8,FALSE),0.000000000001)</f>
        <v>0</v>
      </c>
      <c r="E319" s="74">
        <f>IF(VLOOKUP(SoilVeg!C319,LU!$A$2:$O$27,15,FALSE)=0,VLOOKUP(A319,Soil!$B$2:$R$14,11,FALSE),0.000000000001)</f>
        <v>0</v>
      </c>
      <c r="F319" s="74">
        <f>VLOOKUP(A319,Soil!$B$2:$P$17,14,FALSE)</f>
        <v>0.01</v>
      </c>
      <c r="G319" s="74">
        <f>VLOOKUP(B319,LU!$B$1:$N$51,6,FALSE)</f>
        <v>1.1000000000000001</v>
      </c>
      <c r="H319" s="74">
        <f>VLOOKUP(B319,LU!$B$1:$N$51,7,FALSE)</f>
        <v>0.4</v>
      </c>
      <c r="I319" s="74">
        <f>VLOOKUP(B319,LU!$B$1:$N$51,8,FALSE)</f>
        <v>7</v>
      </c>
      <c r="J319" s="74">
        <f>VLOOKUP(A319,Soil!$B$2:$P$17,13,FALSE)</f>
        <v>1.5847</v>
      </c>
      <c r="K319" s="74">
        <f>VLOOKUP(B319,LU!$B$1:$N$51,5,FALSE)</f>
        <v>0.35</v>
      </c>
      <c r="L319" s="74">
        <f>VLOOKUP(A319,Soil!$B$2:$P$17,15,FALSE)</f>
        <v>0.48887216</v>
      </c>
      <c r="M319" s="74">
        <f>SoilVeg!G319</f>
        <v>100</v>
      </c>
      <c r="N319" s="74">
        <f>SoilVeg!H319</f>
        <v>3</v>
      </c>
      <c r="O319" s="74">
        <f>VLOOKUP(A319,Soil!$B$2:$S$14,18,FALSE)</f>
        <v>1</v>
      </c>
    </row>
    <row r="320" spans="1:15">
      <c r="A320" s="84" t="str">
        <f>SoilVeg!B320</f>
        <v>NO</v>
      </c>
      <c r="B320" s="84" t="str">
        <f>SoilVeg!D320</f>
        <v>ETK3</v>
      </c>
      <c r="C320" s="84" t="str">
        <f>SoilVeg!A320</f>
        <v>NOETK3</v>
      </c>
      <c r="D320" s="74">
        <f>IF(VLOOKUP(SoilVeg!C320,LU!$A$2:$O$27,15,FALSE)=0,VLOOKUP(A320,Soil!$B$2:$R$14,8,FALSE),0.000000000001)</f>
        <v>0</v>
      </c>
      <c r="E320" s="74">
        <f>IF(VLOOKUP(SoilVeg!C320,LU!$A$2:$O$27,15,FALSE)=0,VLOOKUP(A320,Soil!$B$2:$R$14,11,FALSE),0.000000000001)</f>
        <v>0</v>
      </c>
      <c r="F320" s="74">
        <f>VLOOKUP(A320,Soil!$B$2:$P$17,14,FALSE)</f>
        <v>0.01</v>
      </c>
      <c r="G320" s="74">
        <f>VLOOKUP(B320,LU!$B$1:$N$51,6,FALSE)</f>
        <v>1.35454545455</v>
      </c>
      <c r="H320" s="74">
        <f>VLOOKUP(B320,LU!$B$1:$N$51,7,FALSE)</f>
        <v>0.62272727272999995</v>
      </c>
      <c r="I320" s="74">
        <f>VLOOKUP(B320,LU!$B$1:$N$51,8,FALSE)</f>
        <v>10</v>
      </c>
      <c r="J320" s="74">
        <f>VLOOKUP(A320,Soil!$B$2:$P$17,13,FALSE)</f>
        <v>1.5847</v>
      </c>
      <c r="K320" s="74">
        <f>VLOOKUP(B320,LU!$B$1:$N$51,5,FALSE)</f>
        <v>0.4</v>
      </c>
      <c r="L320" s="74">
        <f>VLOOKUP(A320,Soil!$B$2:$P$17,15,FALSE)</f>
        <v>0.48887216</v>
      </c>
      <c r="M320" s="74">
        <f>SoilVeg!G320</f>
        <v>100</v>
      </c>
      <c r="N320" s="74">
        <f>SoilVeg!H320</f>
        <v>3</v>
      </c>
      <c r="O320" s="74">
        <f>VLOOKUP(A320,Soil!$B$2:$S$14,18,FALSE)</f>
        <v>1</v>
      </c>
    </row>
    <row r="321" spans="1:15">
      <c r="A321" s="84" t="str">
        <f>SoilVeg!B321</f>
        <v>NO</v>
      </c>
      <c r="B321" s="84" t="str">
        <f>SoilVeg!D321</f>
        <v>VT</v>
      </c>
      <c r="C321" s="84" t="str">
        <f>SoilVeg!A321</f>
        <v>NOVT</v>
      </c>
      <c r="D321" s="74">
        <f>IF(VLOOKUP(SoilVeg!C321,LU!$A$2:$O$27,15,FALSE)=0,VLOOKUP(A321,Soil!$B$2:$R$14,8,FALSE),0.000000000001)</f>
        <v>9.9999999999999998E-13</v>
      </c>
      <c r="E321" s="74">
        <f>IF(VLOOKUP(SoilVeg!C321,LU!$A$2:$O$27,15,FALSE)=0,VLOOKUP(A321,Soil!$B$2:$R$14,11,FALSE),0.000000000001)</f>
        <v>9.9999999999999998E-13</v>
      </c>
      <c r="F321" s="74">
        <f>VLOOKUP(A321,Soil!$B$2:$P$17,14,FALSE)</f>
        <v>0.01</v>
      </c>
      <c r="G321" s="74">
        <f>VLOOKUP(B321,LU!$B$1:$N$51,6,FALSE)</f>
        <v>0</v>
      </c>
      <c r="H321" s="74">
        <f>VLOOKUP(B321,LU!$B$1:$N$51,7,FALSE)</f>
        <v>0</v>
      </c>
      <c r="I321" s="74">
        <f>VLOOKUP(B321,LU!$B$1:$N$51,8,FALSE)</f>
        <v>0</v>
      </c>
      <c r="J321" s="74">
        <f>VLOOKUP(A321,Soil!$B$2:$P$17,13,FALSE)</f>
        <v>1.5847</v>
      </c>
      <c r="K321" s="74">
        <f>VLOOKUP(B321,LU!$B$1:$N$51,5,FALSE)</f>
        <v>0.03</v>
      </c>
      <c r="L321" s="74">
        <f>VLOOKUP(A321,Soil!$B$2:$P$17,15,FALSE)</f>
        <v>0.48887216</v>
      </c>
      <c r="M321" s="74">
        <f>SoilVeg!G321</f>
        <v>100</v>
      </c>
      <c r="N321" s="74">
        <f>SoilVeg!H321</f>
        <v>1</v>
      </c>
      <c r="O321" s="74">
        <f>VLOOKUP(A321,Soil!$B$2:$S$14,18,FALSE)</f>
        <v>1</v>
      </c>
    </row>
    <row r="322" spans="1:15">
      <c r="A322" s="84" t="str">
        <f>SoilVeg!B322</f>
        <v>NO</v>
      </c>
      <c r="B322" s="84" t="str">
        <f>SoilVeg!D322</f>
        <v>VP</v>
      </c>
      <c r="C322" s="84" t="str">
        <f>SoilVeg!A322</f>
        <v>NOVP</v>
      </c>
      <c r="D322" s="74">
        <f>IF(VLOOKUP(SoilVeg!C322,LU!$A$2:$O$27,15,FALSE)=0,VLOOKUP(A322,Soil!$B$2:$R$14,8,FALSE),0.000000000001)</f>
        <v>9.9999999999999998E-13</v>
      </c>
      <c r="E322" s="74">
        <f>IF(VLOOKUP(SoilVeg!C322,LU!$A$2:$O$27,15,FALSE)=0,VLOOKUP(A322,Soil!$B$2:$R$14,11,FALSE),0.000000000001)</f>
        <v>9.9999999999999998E-13</v>
      </c>
      <c r="F322" s="74">
        <f>VLOOKUP(A322,Soil!$B$2:$P$17,14,FALSE)</f>
        <v>0.01</v>
      </c>
      <c r="G322" s="74">
        <f>VLOOKUP(B322,LU!$B$1:$N$51,6,FALSE)</f>
        <v>0</v>
      </c>
      <c r="H322" s="74">
        <f>VLOOKUP(B322,LU!$B$1:$N$51,7,FALSE)</f>
        <v>0</v>
      </c>
      <c r="I322" s="74">
        <f>VLOOKUP(B322,LU!$B$1:$N$51,8,FALSE)</f>
        <v>0</v>
      </c>
      <c r="J322" s="74">
        <f>VLOOKUP(A322,Soil!$B$2:$P$17,13,FALSE)</f>
        <v>1.5847</v>
      </c>
      <c r="K322" s="74">
        <f>VLOOKUP(B322,LU!$B$1:$N$51,5,FALSE)</f>
        <v>0.01</v>
      </c>
      <c r="L322" s="74">
        <f>VLOOKUP(A322,Soil!$B$2:$P$17,15,FALSE)</f>
        <v>0.48887216</v>
      </c>
      <c r="M322" s="74">
        <f>SoilVeg!G322</f>
        <v>100</v>
      </c>
      <c r="N322" s="74">
        <f>SoilVeg!H322</f>
        <v>1</v>
      </c>
      <c r="O322" s="74">
        <f>VLOOKUP(A322,Soil!$B$2:$S$14,18,FALSE)</f>
        <v>1</v>
      </c>
    </row>
    <row r="323" spans="1:15">
      <c r="A323" s="84" t="str">
        <f>SoilVeg!B323</f>
        <v>NO</v>
      </c>
      <c r="B323" s="84" t="str">
        <f>SoilVeg!D323</f>
        <v>TPT</v>
      </c>
      <c r="C323" s="84" t="str">
        <f>SoilVeg!A323</f>
        <v>NOTPT</v>
      </c>
      <c r="D323" s="74">
        <f>IF(VLOOKUP(SoilVeg!C323,LU!$A$2:$O$27,15,FALSE)=0,VLOOKUP(A323,Soil!$B$2:$R$14,8,FALSE),0.000000000001)</f>
        <v>0</v>
      </c>
      <c r="E323" s="74">
        <f>IF(VLOOKUP(SoilVeg!C323,LU!$A$2:$O$27,15,FALSE)=0,VLOOKUP(A323,Soil!$B$2:$R$14,11,FALSE),0.000000000001)</f>
        <v>0</v>
      </c>
      <c r="F323" s="74">
        <f>VLOOKUP(A323,Soil!$B$2:$P$17,14,FALSE)</f>
        <v>0.01</v>
      </c>
      <c r="G323" s="74">
        <f>VLOOKUP(B323,LU!$B$1:$N$51,6,FALSE)</f>
        <v>1.1000000000000001</v>
      </c>
      <c r="H323" s="74">
        <f>VLOOKUP(B323,LU!$B$1:$N$51,7,FALSE)</f>
        <v>0.4</v>
      </c>
      <c r="I323" s="74">
        <f>VLOOKUP(B323,LU!$B$1:$N$51,8,FALSE)</f>
        <v>7</v>
      </c>
      <c r="J323" s="74">
        <f>VLOOKUP(A323,Soil!$B$2:$P$17,13,FALSE)</f>
        <v>1.5847</v>
      </c>
      <c r="K323" s="74">
        <f>VLOOKUP(B323,LU!$B$1:$N$51,5,FALSE)</f>
        <v>0.27500000000000002</v>
      </c>
      <c r="L323" s="74">
        <f>VLOOKUP(A323,Soil!$B$2:$P$17,15,FALSE)</f>
        <v>0.48887216</v>
      </c>
      <c r="M323" s="74">
        <f>SoilVeg!G323</f>
        <v>100</v>
      </c>
      <c r="N323" s="74">
        <f>SoilVeg!H323</f>
        <v>3</v>
      </c>
      <c r="O323" s="74">
        <f>VLOOKUP(A323,Soil!$B$2:$S$14,18,FALSE)</f>
        <v>1</v>
      </c>
    </row>
    <row r="324" spans="1:15">
      <c r="A324" s="84" t="str">
        <f>SoilVeg!B324</f>
        <v>NO</v>
      </c>
      <c r="B324" s="84" t="str">
        <f>SoilVeg!D324</f>
        <v>VPT</v>
      </c>
      <c r="C324" s="84" t="str">
        <f>SoilVeg!A324</f>
        <v>NOVPT</v>
      </c>
      <c r="D324" s="74">
        <f>IF(VLOOKUP(SoilVeg!C324,LU!$A$2:$O$27,15,FALSE)=0,VLOOKUP(A324,Soil!$B$2:$R$14,8,FALSE),0.000000000001)</f>
        <v>9.9999999999999998E-13</v>
      </c>
      <c r="E324" s="74">
        <f>IF(VLOOKUP(SoilVeg!C324,LU!$A$2:$O$27,15,FALSE)=0,VLOOKUP(A324,Soil!$B$2:$R$14,11,FALSE),0.000000000001)</f>
        <v>9.9999999999999998E-13</v>
      </c>
      <c r="F324" s="74">
        <f>VLOOKUP(A324,Soil!$B$2:$P$17,14,FALSE)</f>
        <v>0.01</v>
      </c>
      <c r="G324" s="74">
        <f>VLOOKUP(B324,LU!$B$1:$N$51,6,FALSE)</f>
        <v>0</v>
      </c>
      <c r="H324" s="74">
        <f>VLOOKUP(B324,LU!$B$1:$N$51,7,FALSE)</f>
        <v>0</v>
      </c>
      <c r="I324" s="74">
        <f>VLOOKUP(B324,LU!$B$1:$N$51,8,FALSE)</f>
        <v>150</v>
      </c>
      <c r="J324" s="74">
        <f>VLOOKUP(A324,Soil!$B$2:$P$17,13,FALSE)</f>
        <v>1.5847</v>
      </c>
      <c r="K324" s="74">
        <f>VLOOKUP(B324,LU!$B$1:$N$51,5,FALSE)</f>
        <v>0.01</v>
      </c>
      <c r="L324" s="74">
        <f>VLOOKUP(A324,Soil!$B$2:$P$17,15,FALSE)</f>
        <v>0.48887216</v>
      </c>
      <c r="M324" s="74">
        <f>SoilVeg!G324</f>
        <v>100</v>
      </c>
      <c r="N324" s="74">
        <f>SoilVeg!H324</f>
        <v>1</v>
      </c>
      <c r="O324" s="74">
        <f>VLOOKUP(A324,Soil!$B$2:$S$14,18,FALSE)</f>
        <v>1</v>
      </c>
    </row>
    <row r="325" spans="1:15">
      <c r="A325" s="84" t="str">
        <f>SoilVeg!B325</f>
        <v>NO</v>
      </c>
      <c r="B325" s="84" t="str">
        <f>SoilVeg!D325</f>
        <v>MOK</v>
      </c>
      <c r="C325" s="84" t="str">
        <f>SoilVeg!A325</f>
        <v>NOMOK</v>
      </c>
      <c r="D325" s="74">
        <f>IF(VLOOKUP(SoilVeg!C325,LU!$A$2:$O$27,15,FALSE)=0,VLOOKUP(A325,Soil!$B$2:$R$14,8,FALSE),0.000000000001)</f>
        <v>0</v>
      </c>
      <c r="E325" s="74">
        <f>IF(VLOOKUP(SoilVeg!C325,LU!$A$2:$O$27,15,FALSE)=0,VLOOKUP(A325,Soil!$B$2:$R$14,11,FALSE),0.000000000001)</f>
        <v>0</v>
      </c>
      <c r="F325" s="74">
        <f>VLOOKUP(A325,Soil!$B$2:$P$17,14,FALSE)</f>
        <v>0.01</v>
      </c>
      <c r="G325" s="74">
        <f>VLOOKUP(B325,LU!$B$1:$N$51,6,FALSE)</f>
        <v>1.35454545455</v>
      </c>
      <c r="H325" s="74">
        <f>VLOOKUP(B325,LU!$B$1:$N$51,7,FALSE)</f>
        <v>0.62272727272999995</v>
      </c>
      <c r="I325" s="74">
        <f>VLOOKUP(B325,LU!$B$1:$N$51,8,FALSE)</f>
        <v>10</v>
      </c>
      <c r="J325" s="74">
        <f>VLOOKUP(A325,Soil!$B$2:$P$17,13,FALSE)</f>
        <v>1.5847</v>
      </c>
      <c r="K325" s="74">
        <f>VLOOKUP(B325,LU!$B$1:$N$51,5,FALSE)</f>
        <v>0.4</v>
      </c>
      <c r="L325" s="74">
        <f>VLOOKUP(A325,Soil!$B$2:$P$17,15,FALSE)</f>
        <v>0.48887216</v>
      </c>
      <c r="M325" s="74">
        <f>SoilVeg!G325</f>
        <v>100</v>
      </c>
      <c r="N325" s="74">
        <f>SoilVeg!H325</f>
        <v>3</v>
      </c>
      <c r="O325" s="74">
        <f>VLOOKUP(A325,Soil!$B$2:$S$14,18,FALSE)</f>
        <v>1</v>
      </c>
    </row>
    <row r="326" spans="1:15">
      <c r="A326" s="84" t="str">
        <f>SoilVeg!B326</f>
        <v>NO</v>
      </c>
      <c r="B326" s="84" t="str">
        <f>SoilVeg!D326</f>
        <v>RET</v>
      </c>
      <c r="C326" s="84" t="str">
        <f>SoilVeg!A326</f>
        <v>NORET</v>
      </c>
      <c r="D326" s="74">
        <f>IF(VLOOKUP(SoilVeg!C326,LU!$A$2:$O$27,15,FALSE)=0,VLOOKUP(A326,Soil!$B$2:$R$14,8,FALSE),0.000000000001)</f>
        <v>0</v>
      </c>
      <c r="E326" s="74">
        <f>IF(VLOOKUP(SoilVeg!C326,LU!$A$2:$O$27,15,FALSE)=0,VLOOKUP(A326,Soil!$B$2:$R$14,11,FALSE),0.000000000001)</f>
        <v>0</v>
      </c>
      <c r="F326" s="74">
        <f>VLOOKUP(A326,Soil!$B$2:$P$17,14,FALSE)</f>
        <v>0.01</v>
      </c>
      <c r="G326" s="74">
        <f>VLOOKUP(B326,LU!$B$1:$N$51,6,FALSE)</f>
        <v>1.1000000000000001</v>
      </c>
      <c r="H326" s="74">
        <f>VLOOKUP(B326,LU!$B$1:$N$51,7,FALSE)</f>
        <v>0.4</v>
      </c>
      <c r="I326" s="74">
        <f>VLOOKUP(B326,LU!$B$1:$N$51,8,FALSE)</f>
        <v>150</v>
      </c>
      <c r="J326" s="74">
        <f>VLOOKUP(A326,Soil!$B$2:$P$17,13,FALSE)</f>
        <v>1.5847</v>
      </c>
      <c r="K326" s="74">
        <f>VLOOKUP(B326,LU!$B$1:$N$51,5,FALSE)</f>
        <v>0.27500000000000002</v>
      </c>
      <c r="L326" s="74">
        <f>VLOOKUP(A326,Soil!$B$2:$P$17,15,FALSE)</f>
        <v>0.48887216</v>
      </c>
      <c r="M326" s="74">
        <f>SoilVeg!G326</f>
        <v>100</v>
      </c>
      <c r="N326" s="74">
        <f>SoilVeg!H326</f>
        <v>3</v>
      </c>
      <c r="O326" s="74">
        <f>VLOOKUP(A326,Soil!$B$2:$S$14,18,FALSE)</f>
        <v>1</v>
      </c>
    </row>
    <row r="327" spans="1:15">
      <c r="A327" s="84"/>
      <c r="B327" s="84"/>
      <c r="C327" s="8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</row>
    <row r="328" spans="1:15">
      <c r="A328" s="84"/>
      <c r="B328" s="84"/>
      <c r="C328" s="8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</row>
    <row r="329" spans="1:15">
      <c r="A329" s="84"/>
      <c r="B329" s="84"/>
      <c r="C329" s="8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</row>
    <row r="330" spans="1:15">
      <c r="A330" s="84"/>
      <c r="B330" s="84"/>
      <c r="C330" s="8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</row>
    <row r="331" spans="1:15">
      <c r="A331" s="84"/>
      <c r="B331" s="84"/>
      <c r="C331" s="8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</row>
    <row r="332" spans="1:15">
      <c r="A332" s="84"/>
      <c r="B332" s="84"/>
      <c r="C332" s="8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</row>
    <row r="333" spans="1:15">
      <c r="A333" s="84"/>
      <c r="B333" s="84"/>
      <c r="C333" s="8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</row>
    <row r="334" spans="1:15">
      <c r="A334" s="84"/>
      <c r="B334" s="84"/>
      <c r="C334" s="8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</row>
    <row r="335" spans="1:15">
      <c r="A335" s="84"/>
      <c r="B335" s="84"/>
      <c r="C335" s="8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</row>
    <row r="336" spans="1:15">
      <c r="A336" s="84"/>
      <c r="B336" s="84"/>
      <c r="C336" s="8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</row>
    <row r="337" spans="1:14">
      <c r="A337" s="84"/>
      <c r="B337" s="84"/>
      <c r="C337" s="8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</row>
    <row r="338" spans="1:14">
      <c r="A338" s="84"/>
      <c r="B338" s="84"/>
      <c r="C338" s="8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</row>
    <row r="339" spans="1:14">
      <c r="A339" s="84"/>
      <c r="B339" s="84"/>
      <c r="C339" s="8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</row>
    <row r="340" spans="1:14">
      <c r="A340" s="84"/>
      <c r="B340" s="84"/>
      <c r="C340" s="8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</row>
    <row r="341" spans="1:14">
      <c r="A341" s="84"/>
      <c r="B341" s="84"/>
      <c r="C341" s="8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</row>
    <row r="342" spans="1:14">
      <c r="A342" s="84"/>
      <c r="B342" s="84"/>
      <c r="C342" s="8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</row>
    <row r="343" spans="1:14">
      <c r="A343" s="84"/>
      <c r="B343" s="84"/>
      <c r="C343" s="8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</row>
    <row r="344" spans="1:14">
      <c r="A344" s="84"/>
      <c r="B344" s="84"/>
      <c r="C344" s="8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</row>
    <row r="345" spans="1:14">
      <c r="A345" s="84"/>
      <c r="B345" s="84"/>
      <c r="C345" s="8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</row>
    <row r="346" spans="1:14">
      <c r="A346" s="84"/>
      <c r="B346" s="84"/>
      <c r="C346" s="8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</row>
    <row r="347" spans="1:14">
      <c r="A347" s="84"/>
      <c r="B347" s="84"/>
      <c r="C347" s="8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</row>
    <row r="348" spans="1:14">
      <c r="A348" s="84"/>
      <c r="B348" s="84"/>
      <c r="C348" s="8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</row>
    <row r="349" spans="1:14">
      <c r="A349" s="84"/>
      <c r="B349" s="84"/>
      <c r="C349" s="8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</row>
    <row r="350" spans="1:14">
      <c r="A350" s="84"/>
      <c r="B350" s="84"/>
      <c r="C350" s="8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</row>
    <row r="351" spans="1:14">
      <c r="A351" s="84"/>
      <c r="B351" s="84"/>
      <c r="C351" s="8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</row>
    <row r="352" spans="1:14">
      <c r="A352" s="84"/>
      <c r="B352" s="84"/>
      <c r="C352" s="8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</row>
    <row r="353" spans="1:14">
      <c r="A353" s="84"/>
      <c r="B353" s="84"/>
      <c r="C353" s="8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</row>
    <row r="354" spans="1:14">
      <c r="A354" s="84"/>
      <c r="B354" s="84"/>
      <c r="C354" s="8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</row>
    <row r="355" spans="1:14">
      <c r="A355" s="84"/>
      <c r="B355" s="84"/>
      <c r="C355" s="8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</row>
    <row r="356" spans="1:14">
      <c r="A356" s="84"/>
      <c r="B356" s="84"/>
      <c r="C356" s="8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</row>
    <row r="357" spans="1:14">
      <c r="A357" s="84"/>
      <c r="B357" s="84"/>
      <c r="C357" s="8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</row>
    <row r="358" spans="1:14">
      <c r="A358" s="84"/>
      <c r="B358" s="84"/>
      <c r="C358" s="8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</row>
    <row r="359" spans="1:14">
      <c r="A359" s="84"/>
      <c r="B359" s="84"/>
      <c r="C359" s="8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</row>
    <row r="360" spans="1:14">
      <c r="A360" s="84"/>
      <c r="B360" s="84"/>
      <c r="C360" s="8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</row>
    <row r="361" spans="1:14">
      <c r="A361" s="84"/>
      <c r="B361" s="84"/>
      <c r="C361" s="8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</row>
    <row r="362" spans="1:14">
      <c r="A362" s="84"/>
      <c r="B362" s="84"/>
      <c r="C362" s="8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</row>
    <row r="363" spans="1:14">
      <c r="A363" s="84"/>
      <c r="B363" s="84"/>
      <c r="C363" s="8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</row>
    <row r="364" spans="1:14">
      <c r="A364" s="84"/>
      <c r="B364" s="84"/>
      <c r="C364" s="8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</row>
    <row r="365" spans="1:14">
      <c r="A365" s="84"/>
      <c r="B365" s="84"/>
      <c r="C365" s="8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</row>
    <row r="366" spans="1:14">
      <c r="A366" s="84"/>
      <c r="B366" s="84"/>
      <c r="C366" s="8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</row>
    <row r="367" spans="1:14">
      <c r="A367" s="84"/>
      <c r="B367" s="84"/>
      <c r="C367" s="8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</row>
    <row r="368" spans="1:14">
      <c r="A368" s="84"/>
      <c r="B368" s="84"/>
      <c r="C368" s="8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</row>
    <row r="369" spans="1:14">
      <c r="A369" s="84"/>
      <c r="B369" s="84"/>
      <c r="C369" s="8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</row>
    <row r="370" spans="1:14">
      <c r="A370" s="84"/>
      <c r="B370" s="84"/>
      <c r="C370" s="8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</row>
    <row r="371" spans="1:14">
      <c r="A371" s="84"/>
      <c r="B371" s="84"/>
      <c r="C371" s="8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</row>
    <row r="372" spans="1:14">
      <c r="A372" s="84"/>
      <c r="B372" s="84"/>
      <c r="C372" s="8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</row>
    <row r="373" spans="1:14">
      <c r="A373" s="84"/>
      <c r="B373" s="84"/>
      <c r="C373" s="8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</row>
    <row r="374" spans="1:14">
      <c r="A374" s="84"/>
      <c r="B374" s="84"/>
      <c r="C374" s="8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</row>
    <row r="375" spans="1:14">
      <c r="A375" s="84"/>
      <c r="B375" s="84"/>
      <c r="C375" s="8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</row>
    <row r="376" spans="1:14">
      <c r="A376" s="84"/>
      <c r="B376" s="84"/>
      <c r="C376" s="8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</row>
    <row r="377" spans="1:14">
      <c r="A377" s="84"/>
      <c r="B377" s="84"/>
      <c r="C377" s="8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</row>
    <row r="378" spans="1:14">
      <c r="A378" s="84"/>
      <c r="B378" s="84"/>
      <c r="C378" s="8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</row>
    <row r="379" spans="1:14">
      <c r="A379" s="84"/>
      <c r="B379" s="84"/>
      <c r="C379" s="8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</row>
    <row r="380" spans="1:14">
      <c r="A380" s="84"/>
      <c r="B380" s="84"/>
      <c r="C380" s="8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</row>
    <row r="381" spans="1:14">
      <c r="A381" s="84"/>
      <c r="B381" s="84"/>
      <c r="C381" s="8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</row>
    <row r="382" spans="1:14">
      <c r="A382" s="84"/>
      <c r="B382" s="84"/>
      <c r="C382" s="8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</row>
    <row r="383" spans="1:14">
      <c r="A383" s="84"/>
      <c r="B383" s="84"/>
      <c r="C383" s="8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</row>
    <row r="384" spans="1:14">
      <c r="A384" s="84"/>
      <c r="B384" s="84"/>
      <c r="C384" s="8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</row>
    <row r="385" spans="1:14">
      <c r="A385" s="84"/>
      <c r="B385" s="84"/>
      <c r="C385" s="8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</row>
    <row r="386" spans="1:14">
      <c r="A386" s="84"/>
      <c r="B386" s="84"/>
      <c r="C386" s="8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</row>
    <row r="387" spans="1:14">
      <c r="A387" s="84"/>
      <c r="B387" s="84"/>
      <c r="C387" s="8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</row>
    <row r="388" spans="1:14">
      <c r="A388" s="84"/>
      <c r="B388" s="84"/>
      <c r="C388" s="8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</row>
    <row r="389" spans="1:14">
      <c r="A389" s="84"/>
      <c r="B389" s="84"/>
      <c r="C389" s="8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</row>
    <row r="390" spans="1:14">
      <c r="A390" s="84"/>
      <c r="B390" s="84"/>
      <c r="C390" s="8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</row>
    <row r="391" spans="1:14">
      <c r="A391" s="84"/>
      <c r="B391" s="84"/>
      <c r="C391" s="8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</row>
    <row r="392" spans="1:14">
      <c r="A392" s="84"/>
      <c r="B392" s="84"/>
      <c r="C392" s="8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</row>
    <row r="393" spans="1:14">
      <c r="A393" s="84"/>
      <c r="B393" s="84"/>
      <c r="C393" s="8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</row>
    <row r="394" spans="1:14">
      <c r="A394" s="84"/>
      <c r="B394" s="84"/>
      <c r="C394" s="8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</row>
    <row r="395" spans="1:14">
      <c r="A395" s="84"/>
      <c r="B395" s="84"/>
      <c r="C395" s="8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</row>
    <row r="396" spans="1:14">
      <c r="A396" s="84"/>
      <c r="B396" s="84"/>
      <c r="C396" s="8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</row>
    <row r="397" spans="1:14">
      <c r="A397" s="84"/>
      <c r="B397" s="84"/>
      <c r="C397" s="8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</row>
    <row r="398" spans="1:14">
      <c r="A398" s="84"/>
      <c r="B398" s="84"/>
      <c r="C398" s="8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</row>
    <row r="399" spans="1:14">
      <c r="A399" s="84"/>
      <c r="B399" s="84"/>
      <c r="C399" s="8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</row>
    <row r="400" spans="1:14">
      <c r="A400" s="84"/>
      <c r="B400" s="84"/>
      <c r="C400" s="8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</row>
    <row r="401" spans="1:14">
      <c r="A401" s="84"/>
      <c r="B401" s="84"/>
      <c r="C401" s="8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</row>
    <row r="402" spans="1:14">
      <c r="A402" s="84"/>
      <c r="B402" s="84"/>
      <c r="C402" s="8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</row>
    <row r="403" spans="1:14">
      <c r="A403" s="84"/>
      <c r="B403" s="84"/>
      <c r="C403" s="8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</row>
    <row r="404" spans="1:14">
      <c r="A404" s="84"/>
      <c r="B404" s="84"/>
      <c r="C404" s="8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</row>
    <row r="405" spans="1:14">
      <c r="A405" s="84"/>
      <c r="B405" s="84"/>
      <c r="C405" s="8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</row>
    <row r="406" spans="1:14">
      <c r="A406" s="84"/>
      <c r="B406" s="84"/>
      <c r="C406" s="8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</row>
    <row r="407" spans="1:14">
      <c r="A407" s="84"/>
      <c r="B407" s="84"/>
      <c r="C407" s="8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</row>
    <row r="408" spans="1:14">
      <c r="A408" s="84"/>
      <c r="B408" s="84"/>
      <c r="C408" s="8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</row>
    <row r="409" spans="1:14">
      <c r="A409" s="84"/>
      <c r="B409" s="84"/>
      <c r="C409" s="8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</row>
    <row r="410" spans="1:14">
      <c r="A410" s="84"/>
      <c r="B410" s="84"/>
      <c r="C410" s="8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</row>
    <row r="411" spans="1:14">
      <c r="A411" s="84"/>
      <c r="B411" s="84"/>
      <c r="C411" s="8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</row>
    <row r="412" spans="1:14">
      <c r="A412" s="84"/>
      <c r="B412" s="84"/>
      <c r="C412" s="8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</row>
    <row r="413" spans="1:14">
      <c r="A413" s="84"/>
      <c r="B413" s="84"/>
      <c r="C413" s="8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</row>
    <row r="414" spans="1:14">
      <c r="A414" s="84"/>
      <c r="B414" s="84"/>
      <c r="C414" s="8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</row>
    <row r="415" spans="1:14">
      <c r="A415" s="84"/>
      <c r="B415" s="84"/>
      <c r="C415" s="8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</row>
    <row r="416" spans="1:14">
      <c r="A416" s="84"/>
      <c r="B416" s="84"/>
      <c r="C416" s="8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</row>
    <row r="417" spans="1:14">
      <c r="A417" s="84"/>
      <c r="B417" s="84"/>
      <c r="C417" s="8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</row>
    <row r="418" spans="1:14">
      <c r="A418" s="84"/>
      <c r="B418" s="84"/>
      <c r="C418" s="8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</row>
    <row r="419" spans="1:14">
      <c r="A419" s="84"/>
      <c r="B419" s="84"/>
      <c r="C419" s="8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</row>
    <row r="420" spans="1:14">
      <c r="A420" s="84"/>
      <c r="B420" s="84"/>
      <c r="C420" s="8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</row>
    <row r="421" spans="1:14">
      <c r="A421" s="84"/>
      <c r="B421" s="84"/>
      <c r="C421" s="8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</row>
    <row r="422" spans="1:14">
      <c r="A422" s="84"/>
      <c r="B422" s="84"/>
      <c r="C422" s="8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</row>
    <row r="423" spans="1:14">
      <c r="A423" s="84"/>
      <c r="B423" s="84"/>
      <c r="C423" s="8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</row>
    <row r="424" spans="1:14">
      <c r="A424" s="84"/>
      <c r="B424" s="84"/>
      <c r="C424" s="8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</row>
    <row r="425" spans="1:14">
      <c r="A425" s="84"/>
      <c r="B425" s="84"/>
      <c r="C425" s="8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</row>
    <row r="426" spans="1:14">
      <c r="A426" s="84"/>
      <c r="B426" s="84"/>
      <c r="C426" s="8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</row>
    <row r="427" spans="1:14">
      <c r="A427" s="84"/>
      <c r="B427" s="84"/>
      <c r="C427" s="8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</row>
    <row r="428" spans="1:14">
      <c r="A428" s="84"/>
      <c r="B428" s="84"/>
      <c r="C428" s="8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</row>
    <row r="429" spans="1:14">
      <c r="A429" s="84"/>
      <c r="B429" s="84"/>
      <c r="C429" s="8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</row>
    <row r="430" spans="1:14">
      <c r="A430" s="84"/>
      <c r="B430" s="84"/>
      <c r="C430" s="8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</row>
    <row r="431" spans="1:14">
      <c r="A431" s="84"/>
      <c r="B431" s="84"/>
      <c r="C431" s="8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</row>
    <row r="432" spans="1:14">
      <c r="A432" s="84"/>
      <c r="B432" s="84"/>
      <c r="C432" s="8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</row>
    <row r="433" spans="1:14">
      <c r="A433" s="84"/>
      <c r="B433" s="84"/>
      <c r="C433" s="8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</row>
    <row r="434" spans="1:14">
      <c r="A434" s="84"/>
      <c r="B434" s="84"/>
      <c r="C434" s="8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</row>
    <row r="435" spans="1:14">
      <c r="A435" s="84"/>
      <c r="B435" s="84"/>
      <c r="C435" s="8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</row>
    <row r="436" spans="1:14">
      <c r="A436" s="84"/>
      <c r="B436" s="84"/>
      <c r="C436" s="8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</row>
    <row r="437" spans="1:14">
      <c r="A437" s="84"/>
      <c r="B437" s="84"/>
      <c r="C437" s="8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</row>
    <row r="438" spans="1:14">
      <c r="A438" s="84"/>
      <c r="B438" s="84"/>
      <c r="C438" s="8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</row>
    <row r="439" spans="1:14">
      <c r="A439" s="84"/>
      <c r="B439" s="84"/>
      <c r="C439" s="8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</row>
    <row r="440" spans="1:14">
      <c r="A440" s="84"/>
      <c r="B440" s="84"/>
      <c r="C440" s="8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</row>
    <row r="441" spans="1:14">
      <c r="A441" s="84"/>
      <c r="B441" s="84"/>
      <c r="C441" s="8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</row>
    <row r="442" spans="1:14">
      <c r="A442" s="84"/>
      <c r="B442" s="84"/>
      <c r="C442" s="8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</row>
    <row r="443" spans="1:14">
      <c r="A443" s="84"/>
      <c r="B443" s="84"/>
      <c r="C443" s="8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</row>
    <row r="444" spans="1:14">
      <c r="A444" s="84"/>
      <c r="B444" s="84"/>
      <c r="C444" s="8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</row>
    <row r="445" spans="1:14">
      <c r="A445" s="84"/>
      <c r="B445" s="84"/>
      <c r="C445" s="8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</row>
    <row r="446" spans="1:14">
      <c r="A446" s="84"/>
      <c r="B446" s="84"/>
      <c r="C446" s="8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</row>
    <row r="447" spans="1:14">
      <c r="A447" s="84"/>
      <c r="B447" s="84"/>
      <c r="C447" s="8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</row>
    <row r="448" spans="1:14">
      <c r="A448" s="84"/>
      <c r="B448" s="84"/>
      <c r="C448" s="8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</row>
    <row r="449" spans="1:14">
      <c r="A449" s="84"/>
      <c r="B449" s="84"/>
      <c r="C449" s="8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</row>
    <row r="450" spans="1:14">
      <c r="A450" s="84"/>
      <c r="B450" s="84"/>
      <c r="C450" s="8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</row>
    <row r="451" spans="1:14">
      <c r="A451" s="84"/>
      <c r="B451" s="84"/>
      <c r="C451" s="8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</row>
    <row r="452" spans="1:14">
      <c r="A452" s="84"/>
      <c r="B452" s="84"/>
      <c r="C452" s="8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</row>
    <row r="453" spans="1:14">
      <c r="A453" s="84"/>
      <c r="B453" s="84"/>
      <c r="C453" s="8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</row>
    <row r="454" spans="1:14">
      <c r="A454" s="84"/>
      <c r="B454" s="84"/>
      <c r="C454" s="8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</row>
    <row r="455" spans="1:14">
      <c r="A455" s="84"/>
      <c r="B455" s="84"/>
      <c r="C455" s="8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</row>
    <row r="456" spans="1:14">
      <c r="A456" s="84"/>
      <c r="B456" s="84"/>
      <c r="C456" s="8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</row>
    <row r="457" spans="1:14">
      <c r="A457" s="84"/>
      <c r="B457" s="84"/>
      <c r="C457" s="8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</row>
    <row r="458" spans="1:14">
      <c r="A458" s="84"/>
      <c r="B458" s="84"/>
      <c r="C458" s="8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</row>
    <row r="459" spans="1:14">
      <c r="A459" s="84"/>
      <c r="B459" s="84"/>
      <c r="C459" s="8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</row>
    <row r="460" spans="1:14">
      <c r="A460" s="84"/>
      <c r="B460" s="84"/>
      <c r="C460" s="8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</row>
    <row r="461" spans="1:14">
      <c r="A461" s="84"/>
      <c r="B461" s="84"/>
      <c r="C461" s="8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</row>
    <row r="462" spans="1:14">
      <c r="A462" s="84"/>
      <c r="B462" s="84"/>
      <c r="C462" s="8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</row>
    <row r="463" spans="1:14">
      <c r="A463" s="84"/>
      <c r="B463" s="84"/>
      <c r="C463" s="8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</row>
    <row r="464" spans="1:14">
      <c r="A464" s="84"/>
      <c r="B464" s="84"/>
      <c r="C464" s="8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</row>
    <row r="465" spans="1:14">
      <c r="A465" s="84"/>
      <c r="B465" s="84"/>
      <c r="C465" s="8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</row>
    <row r="466" spans="1:14">
      <c r="A466" s="84"/>
      <c r="B466" s="84"/>
      <c r="C466" s="8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</row>
    <row r="467" spans="1:14">
      <c r="A467" s="84"/>
      <c r="B467" s="84"/>
      <c r="C467" s="8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</row>
    <row r="468" spans="1:14">
      <c r="A468" s="84"/>
      <c r="B468" s="84"/>
      <c r="C468" s="8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</row>
    <row r="469" spans="1:14">
      <c r="A469" s="84"/>
      <c r="B469" s="84"/>
      <c r="C469" s="8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</row>
    <row r="470" spans="1:14">
      <c r="A470" s="84"/>
      <c r="B470" s="84"/>
      <c r="C470" s="8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</row>
    <row r="471" spans="1:14">
      <c r="A471" s="84"/>
      <c r="B471" s="84"/>
      <c r="C471" s="8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</row>
    <row r="472" spans="1:14">
      <c r="A472" s="84"/>
      <c r="B472" s="84"/>
      <c r="C472" s="8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</row>
    <row r="473" spans="1:14">
      <c r="A473" s="84"/>
      <c r="B473" s="84"/>
      <c r="C473" s="8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</row>
    <row r="474" spans="1:14">
      <c r="A474" s="84"/>
      <c r="B474" s="84"/>
      <c r="C474" s="8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</row>
    <row r="475" spans="1:14">
      <c r="A475" s="84"/>
      <c r="B475" s="84"/>
      <c r="C475" s="8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</row>
    <row r="476" spans="1:14">
      <c r="A476" s="84"/>
      <c r="B476" s="84"/>
      <c r="C476" s="8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</row>
    <row r="477" spans="1:14">
      <c r="A477" s="84"/>
      <c r="B477" s="84"/>
      <c r="C477" s="8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</row>
    <row r="478" spans="1:14">
      <c r="A478" s="84"/>
      <c r="B478" s="84"/>
      <c r="C478" s="8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</row>
    <row r="479" spans="1:14">
      <c r="A479" s="84"/>
      <c r="B479" s="84"/>
      <c r="C479" s="8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</row>
    <row r="480" spans="1:14">
      <c r="A480" s="84"/>
      <c r="B480" s="84"/>
      <c r="C480" s="8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</row>
    <row r="481" spans="1:14">
      <c r="A481" s="84"/>
      <c r="B481" s="84"/>
      <c r="C481" s="8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</row>
    <row r="482" spans="1:14">
      <c r="A482" s="84"/>
      <c r="B482" s="84"/>
      <c r="C482" s="8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</row>
    <row r="483" spans="1:14">
      <c r="A483" s="84"/>
      <c r="B483" s="84"/>
      <c r="C483" s="8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</row>
    <row r="484" spans="1:14">
      <c r="A484" s="84"/>
      <c r="B484" s="84"/>
      <c r="C484" s="8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</row>
    <row r="485" spans="1:14">
      <c r="A485" s="84"/>
      <c r="B485" s="84"/>
      <c r="C485" s="8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</row>
    <row r="486" spans="1:14">
      <c r="A486" s="84"/>
      <c r="B486" s="84"/>
      <c r="C486" s="8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</row>
    <row r="487" spans="1:14">
      <c r="A487" s="84"/>
      <c r="B487" s="84"/>
      <c r="C487" s="8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</row>
    <row r="488" spans="1:14">
      <c r="A488" s="84"/>
      <c r="B488" s="84"/>
      <c r="C488" s="8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</row>
    <row r="489" spans="1:14">
      <c r="A489" s="84"/>
      <c r="B489" s="84"/>
      <c r="C489" s="8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</row>
    <row r="490" spans="1:14">
      <c r="A490" s="84"/>
      <c r="B490" s="84"/>
      <c r="C490" s="8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</row>
    <row r="491" spans="1:14">
      <c r="A491" s="84"/>
      <c r="B491" s="84"/>
      <c r="C491" s="8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</row>
    <row r="492" spans="1:14">
      <c r="A492" s="84"/>
      <c r="B492" s="84"/>
      <c r="C492" s="8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</row>
    <row r="493" spans="1:14">
      <c r="A493" s="84"/>
      <c r="B493" s="84"/>
      <c r="C493" s="8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</row>
    <row r="494" spans="1:14">
      <c r="A494" s="84"/>
      <c r="B494" s="84"/>
      <c r="C494" s="8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</row>
    <row r="495" spans="1:14">
      <c r="A495" s="84"/>
      <c r="B495" s="84"/>
      <c r="C495" s="8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</row>
    <row r="496" spans="1:14">
      <c r="A496" s="84"/>
      <c r="B496" s="84"/>
      <c r="C496" s="8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</row>
    <row r="497" spans="1:14">
      <c r="A497" s="84"/>
      <c r="B497" s="84"/>
      <c r="C497" s="8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</row>
    <row r="498" spans="1:14">
      <c r="A498" s="84"/>
      <c r="B498" s="84"/>
      <c r="C498" s="8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</row>
    <row r="499" spans="1:14">
      <c r="A499" s="84"/>
      <c r="B499" s="84"/>
      <c r="C499" s="8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</row>
    <row r="500" spans="1:14">
      <c r="A500" s="84"/>
      <c r="B500" s="84"/>
      <c r="C500" s="8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</row>
    <row r="501" spans="1:14">
      <c r="A501" s="84"/>
      <c r="B501" s="84"/>
      <c r="C501" s="8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</row>
    <row r="502" spans="1:14">
      <c r="A502" s="84"/>
      <c r="B502" s="84"/>
      <c r="C502" s="8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</row>
    <row r="503" spans="1:14">
      <c r="A503" s="84"/>
      <c r="B503" s="84"/>
      <c r="C503" s="8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</row>
    <row r="504" spans="1:14">
      <c r="A504" s="84"/>
      <c r="B504" s="84"/>
      <c r="C504" s="8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04"/>
  <sheetViews>
    <sheetView topLeftCell="A208" workbookViewId="0">
      <selection activeCell="O2" sqref="O2:O326"/>
    </sheetView>
  </sheetViews>
  <sheetFormatPr defaultColWidth="9.140625" defaultRowHeight="15"/>
  <cols>
    <col min="1" max="3" width="9.140625" style="1"/>
    <col min="4" max="5" width="12" bestFit="1" customWidth="1"/>
    <col min="6" max="6" width="8.85546875"/>
    <col min="7" max="8" width="18.5703125" bestFit="1" customWidth="1"/>
    <col min="9" max="9" width="8.85546875"/>
    <col min="10" max="10" width="11" bestFit="1" customWidth="1"/>
    <col min="11" max="14" width="8.85546875" customWidth="1"/>
    <col min="15" max="15" width="12" style="1" bestFit="1" customWidth="1"/>
    <col min="16" max="16384" width="9.140625" style="1"/>
  </cols>
  <sheetData>
    <row r="1" spans="1:15">
      <c r="A1" s="27" t="str">
        <f>SoilVeg!B1</f>
        <v>SI</v>
      </c>
      <c r="B1" s="27" t="str">
        <f>SoilVeg!D1</f>
        <v>LandUseCode</v>
      </c>
      <c r="C1" s="27" t="str">
        <f>SoilVeg!A1</f>
        <v>soilveg</v>
      </c>
      <c r="D1" s="1" t="str">
        <f>SoilVeg_IC2!D1</f>
        <v>k</v>
      </c>
      <c r="E1" s="1" t="str">
        <f>SoilVeg_IC2!E1</f>
        <v>s</v>
      </c>
      <c r="F1" s="1" t="s">
        <v>8</v>
      </c>
      <c r="G1" s="1" t="str">
        <f>SoilVeg_IC2!G1</f>
        <v>pi</v>
      </c>
      <c r="H1" s="1" t="str">
        <f>SoilVeg_IC2!H1</f>
        <v>ppl</v>
      </c>
      <c r="I1" s="1" t="str">
        <f>SoilVeg_IC2!I1</f>
        <v>ret</v>
      </c>
      <c r="J1" s="1" t="str">
        <f>SoilVeg_IC2!J1</f>
        <v>b</v>
      </c>
      <c r="K1" s="1" t="s">
        <v>4</v>
      </c>
      <c r="L1" s="1" t="str">
        <f>SoilVeg_IC2!L1</f>
        <v>y</v>
      </c>
      <c r="M1" s="1" t="str">
        <f>SoilVeg_IC2!M1</f>
        <v>tau</v>
      </c>
      <c r="N1" s="1" t="str">
        <f>SoilVeg_IC2!N1</f>
        <v>v</v>
      </c>
      <c r="O1" s="1" t="s">
        <v>762</v>
      </c>
    </row>
    <row r="2" spans="1:15">
      <c r="A2" s="27" t="str">
        <f>SoilVeg!B2</f>
        <v>C</v>
      </c>
      <c r="B2" s="27" t="str">
        <f>SoilVeg!D2</f>
        <v>OP</v>
      </c>
      <c r="C2" s="27" t="str">
        <f>SoilVeg!A2</f>
        <v>COP</v>
      </c>
      <c r="D2" s="74">
        <f>IF(VLOOKUP(SoilVeg!C2,LU!$A$2:$O$27,15,FALSE)=0,VLOOKUP(A2,Soil!$B$2:$R$14,8,FALSE),0.000000000001)</f>
        <v>2.7672296296296298E-6</v>
      </c>
      <c r="E2" s="74">
        <f>IF(VLOOKUP(SoilVeg!C2,LU!$A$2:$O$27,15,FALSE)=0,VLOOKUP(A2,Soil!$B$2:$R$14,12,FALSE),0.000000000001)</f>
        <v>2.6261965358172701E-5</v>
      </c>
      <c r="F2">
        <f>VLOOKUP(A2,Soil!$B$2:$P$17,14,FALSE)</f>
        <v>0.01</v>
      </c>
      <c r="G2">
        <f>VLOOKUP(B2,LU!$B$1:$N$51,6,FALSE)</f>
        <v>0.16</v>
      </c>
      <c r="H2">
        <f>VLOOKUP(B2,LU!$B$1:$N$51,7,FALSE)</f>
        <v>0.13</v>
      </c>
      <c r="I2">
        <f>VLOOKUP(B2,LU!$B$1:$N$51,8,FALSE)</f>
        <v>5</v>
      </c>
      <c r="J2">
        <v>1.5847</v>
      </c>
      <c r="K2">
        <f>VLOOKUP(B2,LU!$B$1:$N$51,5,FALSE)</f>
        <v>7.4999999999999997E-2</v>
      </c>
      <c r="L2">
        <f>VLOOKUP(B2,LU!$B$1:$N$51,5,FALSE)</f>
        <v>7.4999999999999997E-2</v>
      </c>
      <c r="M2">
        <f>SoilVeg!G2</f>
        <v>13.25</v>
      </c>
      <c r="N2" s="74">
        <f>SoilVeg!H2</f>
        <v>0.30499999999999999</v>
      </c>
      <c r="O2" s="74">
        <f>VLOOKUP(A2,Soil!$B$2:$S$14,18,FALSE)</f>
        <v>2E-3</v>
      </c>
    </row>
    <row r="3" spans="1:15">
      <c r="A3" s="27" t="str">
        <f>SoilVeg!B3</f>
        <v>C</v>
      </c>
      <c r="B3" s="27" t="str">
        <f>SoilVeg!D3</f>
        <v>OPTP</v>
      </c>
      <c r="C3" s="27" t="str">
        <f>SoilVeg!A3</f>
        <v>COPTP</v>
      </c>
      <c r="D3" s="74">
        <f>IF(VLOOKUP(SoilVeg!C3,LU!$A$2:$O$27,15,FALSE)=0,VLOOKUP(A3,Soil!$B$2:$R$14,8,FALSE),0.000000000001)</f>
        <v>2.7672296296296298E-6</v>
      </c>
      <c r="E3" s="74">
        <f>IF(VLOOKUP(SoilVeg!C3,LU!$A$2:$O$27,15,FALSE)=0,VLOOKUP(A3,Soil!$B$2:$R$14,12,FALSE),0.000000000001)</f>
        <v>2.6261965358172701E-5</v>
      </c>
      <c r="F3">
        <f>VLOOKUP(A3,Soil!$B$2:$P$17,14,FALSE)</f>
        <v>0.01</v>
      </c>
      <c r="G3">
        <f>VLOOKUP(B3,LU!$B$1:$N$51,6,FALSE)</f>
        <v>1.1000000000000001</v>
      </c>
      <c r="H3">
        <f>VLOOKUP(B3,LU!$B$1:$N$51,7,FALSE)</f>
        <v>0.4</v>
      </c>
      <c r="I3">
        <f>VLOOKUP(B3,LU!$B$1:$N$51,8,FALSE)</f>
        <v>7</v>
      </c>
      <c r="J3">
        <f>VLOOKUP(A3,Soil!$B$2:$P$17,13,FALSE)</f>
        <v>1.6665000000000001</v>
      </c>
      <c r="K3">
        <f>VLOOKUP(B3,LU!$B$1:$N$51,5,FALSE)</f>
        <v>0.27500000000000002</v>
      </c>
      <c r="L3">
        <f>VLOOKUP(A3,Soil!$B$2:$P$17,15,FALSE)</f>
        <v>0.63580000000000003</v>
      </c>
      <c r="M3" s="74">
        <f>SoilVeg!G3</f>
        <v>26.5</v>
      </c>
      <c r="N3" s="74">
        <f>SoilVeg!H3</f>
        <v>0.30499999999999999</v>
      </c>
      <c r="O3" s="74">
        <f>VLOOKUP(A3,Soil!$B$2:$S$14,18,FALSE)</f>
        <v>2E-3</v>
      </c>
    </row>
    <row r="4" spans="1:15">
      <c r="A4" s="27" t="str">
        <f>SoilVeg!B4</f>
        <v>C</v>
      </c>
      <c r="B4" s="27" t="str">
        <f>SoilVeg!D4</f>
        <v>OPSR</v>
      </c>
      <c r="C4" s="27" t="str">
        <f>SoilVeg!A4</f>
        <v>COPSR</v>
      </c>
      <c r="D4" s="74">
        <f>IF(VLOOKUP(SoilVeg!C4,LU!$A$2:$O$27,15,FALSE)=0,VLOOKUP(A4,Soil!$B$2:$R$14,8,FALSE),0.000000000001)</f>
        <v>2.7672296296296298E-6</v>
      </c>
      <c r="E4" s="74">
        <f>IF(VLOOKUP(SoilVeg!C4,LU!$A$2:$O$27,15,FALSE)=0,VLOOKUP(A4,Soil!$B$2:$R$14,12,FALSE),0.000000000001)</f>
        <v>2.6261965358172701E-5</v>
      </c>
      <c r="F4">
        <f>VLOOKUP(A4,Soil!$B$2:$P$17,14,FALSE)</f>
        <v>0.01</v>
      </c>
      <c r="G4">
        <f>VLOOKUP(B4,LU!$B$1:$N$51,6,FALSE)</f>
        <v>0.26</v>
      </c>
      <c r="H4">
        <f>VLOOKUP(B4,LU!$B$1:$N$51,7,FALSE)</f>
        <v>0.25</v>
      </c>
      <c r="I4">
        <f>VLOOKUP(B4,LU!$B$1:$N$51,8,FALSE)</f>
        <v>4</v>
      </c>
      <c r="J4">
        <f>VLOOKUP(A4,Soil!$B$2:$P$17,13,FALSE)</f>
        <v>1.6665000000000001</v>
      </c>
      <c r="K4">
        <f>VLOOKUP(B4,LU!$B$1:$N$51,5,FALSE)</f>
        <v>0.06</v>
      </c>
      <c r="L4">
        <f>VLOOKUP(A4,Soil!$B$2:$P$17,15,FALSE)</f>
        <v>0.63580000000000003</v>
      </c>
      <c r="M4" s="74">
        <f>SoilVeg!G4</f>
        <v>10.6</v>
      </c>
      <c r="N4" s="74">
        <f>SoilVeg!H4</f>
        <v>0.30499999999999999</v>
      </c>
      <c r="O4" s="74">
        <f>VLOOKUP(A4,Soil!$B$2:$S$14,18,FALSE)</f>
        <v>2E-3</v>
      </c>
    </row>
    <row r="5" spans="1:15">
      <c r="A5" s="27" t="str">
        <f>SoilVeg!B5</f>
        <v>C</v>
      </c>
      <c r="B5" s="27" t="str">
        <f>SoilVeg!D5</f>
        <v>OPUR</v>
      </c>
      <c r="C5" s="27" t="str">
        <f>SoilVeg!A5</f>
        <v>COPUR</v>
      </c>
      <c r="D5" s="74">
        <f>IF(VLOOKUP(SoilVeg!C5,LU!$A$2:$O$27,15,FALSE)=0,VLOOKUP(A5,Soil!$B$2:$R$14,8,FALSE),0.000000000001)</f>
        <v>2.7672296296296298E-6</v>
      </c>
      <c r="E5" s="74">
        <f>IF(VLOOKUP(SoilVeg!C5,LU!$A$2:$O$27,15,FALSE)=0,VLOOKUP(A5,Soil!$B$2:$R$14,12,FALSE),0.000000000001)</f>
        <v>2.6261965358172701E-5</v>
      </c>
      <c r="F5">
        <f>VLOOKUP(A5,Soil!$B$2:$P$17,14,FALSE)</f>
        <v>0.01</v>
      </c>
      <c r="G5">
        <f>VLOOKUP(B5,LU!$B$1:$N$51,6,FALSE)</f>
        <v>0.4</v>
      </c>
      <c r="H5">
        <f>VLOOKUP(B5,LU!$B$1:$N$51,7,FALSE)</f>
        <v>0.3</v>
      </c>
      <c r="I5">
        <f>VLOOKUP(B5,LU!$B$1:$N$51,8,FALSE)</f>
        <v>6</v>
      </c>
      <c r="J5">
        <f>VLOOKUP(A5,Soil!$B$2:$P$17,13,FALSE)</f>
        <v>1.6665000000000001</v>
      </c>
      <c r="K5">
        <f>VLOOKUP(B5,LU!$B$1:$N$51,5,FALSE)</f>
        <v>0.1</v>
      </c>
      <c r="L5">
        <f>VLOOKUP(A5,Soil!$B$2:$P$17,15,FALSE)</f>
        <v>0.63580000000000003</v>
      </c>
      <c r="M5" s="74">
        <f>SoilVeg!G5</f>
        <v>13.25</v>
      </c>
      <c r="N5" s="74">
        <f>SoilVeg!H5</f>
        <v>0.30499999999999999</v>
      </c>
      <c r="O5" s="74">
        <f>VLOOKUP(A5,Soil!$B$2:$S$14,18,FALSE)</f>
        <v>2E-3</v>
      </c>
    </row>
    <row r="6" spans="1:15">
      <c r="A6" s="27" t="str">
        <f>SoilVeg!B6</f>
        <v>C</v>
      </c>
      <c r="B6" s="27" t="str">
        <f>SoilVeg!D6</f>
        <v>OPU</v>
      </c>
      <c r="C6" s="27" t="str">
        <f>SoilVeg!A6</f>
        <v>COPU</v>
      </c>
      <c r="D6" s="74">
        <f>IF(VLOOKUP(SoilVeg!C6,LU!$A$2:$O$27,15,FALSE)=0,VLOOKUP(A6,Soil!$B$2:$R$14,8,FALSE),0.000000000001)</f>
        <v>2.7672296296296298E-6</v>
      </c>
      <c r="E6" s="74">
        <f>IF(VLOOKUP(SoilVeg!C6,LU!$A$2:$O$27,15,FALSE)=0,VLOOKUP(A6,Soil!$B$2:$R$14,12,FALSE),0.000000000001)</f>
        <v>2.6261965358172701E-5</v>
      </c>
      <c r="F6">
        <f>VLOOKUP(A6,Soil!$B$2:$P$17,14,FALSE)</f>
        <v>0.01</v>
      </c>
      <c r="G6">
        <f>VLOOKUP(B6,LU!$B$1:$N$51,6,FALSE)</f>
        <v>0</v>
      </c>
      <c r="H6">
        <f>VLOOKUP(B6,LU!$B$1:$N$51,7,FALSE)</f>
        <v>0</v>
      </c>
      <c r="I6">
        <f>VLOOKUP(B6,LU!$B$1:$N$51,8,FALSE)</f>
        <v>3.5</v>
      </c>
      <c r="J6">
        <f>VLOOKUP(A6,Soil!$B$2:$P$17,13,FALSE)</f>
        <v>1.6665000000000001</v>
      </c>
      <c r="K6">
        <f>VLOOKUP(B6,LU!$B$1:$N$51,5,FALSE)</f>
        <v>0.03</v>
      </c>
      <c r="L6">
        <f>VLOOKUP(A6,Soil!$B$2:$P$17,15,FALSE)</f>
        <v>0.63580000000000003</v>
      </c>
      <c r="M6" s="74">
        <f>SoilVeg!G6</f>
        <v>8.8333333333333339</v>
      </c>
      <c r="N6" s="74">
        <f>SoilVeg!H6</f>
        <v>0.30499999999999999</v>
      </c>
      <c r="O6" s="74">
        <f>VLOOKUP(A6,Soil!$B$2:$S$14,18,FALSE)</f>
        <v>2E-3</v>
      </c>
    </row>
    <row r="7" spans="1:15">
      <c r="A7" s="27" t="str">
        <f>SoilVeg!B7</f>
        <v>C</v>
      </c>
      <c r="B7" s="27" t="str">
        <f>SoilVeg!D7</f>
        <v>TP</v>
      </c>
      <c r="C7" s="27" t="str">
        <f>SoilVeg!A7</f>
        <v>CTP</v>
      </c>
      <c r="D7" s="74">
        <f>IF(VLOOKUP(SoilVeg!C7,LU!$A$2:$O$27,15,FALSE)=0,VLOOKUP(A7,Soil!$B$2:$R$14,8,FALSE),0.000000000001)</f>
        <v>2.7672296296296298E-6</v>
      </c>
      <c r="E7" s="74">
        <f>IF(VLOOKUP(SoilVeg!C7,LU!$A$2:$O$27,15,FALSE)=0,VLOOKUP(A7,Soil!$B$2:$R$14,12,FALSE),0.000000000001)</f>
        <v>2.6261965358172701E-5</v>
      </c>
      <c r="F7">
        <f>VLOOKUP(A7,Soil!$B$2:$P$17,14,FALSE)</f>
        <v>0.01</v>
      </c>
      <c r="G7">
        <f>VLOOKUP(B7,LU!$B$1:$N$51,6,FALSE)</f>
        <v>1.1000000000000001</v>
      </c>
      <c r="H7">
        <f>VLOOKUP(B7,LU!$B$1:$N$51,7,FALSE)</f>
        <v>0.4</v>
      </c>
      <c r="I7">
        <f>VLOOKUP(B7,LU!$B$1:$N$51,8,FALSE)</f>
        <v>7</v>
      </c>
      <c r="J7">
        <f>VLOOKUP(A7,Soil!$B$2:$P$17,13,FALSE)</f>
        <v>1.6665000000000001</v>
      </c>
      <c r="K7">
        <f>VLOOKUP(B7,LU!$B$1:$N$51,5,FALSE)</f>
        <v>0.27500000000000002</v>
      </c>
      <c r="L7">
        <f>VLOOKUP(A7,Soil!$B$2:$P$17,15,FALSE)</f>
        <v>0.63580000000000003</v>
      </c>
      <c r="M7" s="74">
        <f>SoilVeg!G7</f>
        <v>26.5</v>
      </c>
      <c r="N7" s="74">
        <f>SoilVeg!H7</f>
        <v>0.30499999999999999</v>
      </c>
      <c r="O7" s="74">
        <f>VLOOKUP(A7,Soil!$B$2:$S$14,18,FALSE)</f>
        <v>2E-3</v>
      </c>
    </row>
    <row r="8" spans="1:15">
      <c r="A8" s="27" t="str">
        <f>SoilVeg!B8</f>
        <v>C</v>
      </c>
      <c r="B8" s="27" t="str">
        <f>SoilVeg!D8</f>
        <v>LP</v>
      </c>
      <c r="C8" s="27" t="str">
        <f>SoilVeg!A8</f>
        <v>CLP</v>
      </c>
      <c r="D8" s="74">
        <f>IF(VLOOKUP(SoilVeg!C8,LU!$A$2:$O$27,15,FALSE)=0,VLOOKUP(A8,Soil!$B$2:$R$14,8,FALSE),0.000000000001)</f>
        <v>2.7672296296296298E-6</v>
      </c>
      <c r="E8" s="74">
        <f>IF(VLOOKUP(SoilVeg!C8,LU!$A$2:$O$27,15,FALSE)=0,VLOOKUP(A8,Soil!$B$2:$R$14,12,FALSE),0.000000000001)</f>
        <v>2.6261965358172701E-5</v>
      </c>
      <c r="F8">
        <f>VLOOKUP(A8,Soil!$B$2:$P$17,14,FALSE)</f>
        <v>0.01</v>
      </c>
      <c r="G8">
        <f>VLOOKUP(B8,LU!$B$1:$N$51,6,FALSE)</f>
        <v>3</v>
      </c>
      <c r="H8">
        <f>VLOOKUP(B8,LU!$B$1:$N$51,7,FALSE)</f>
        <v>0.62272727272999995</v>
      </c>
      <c r="I8">
        <f>VLOOKUP(B8,LU!$B$1:$N$51,8,FALSE)</f>
        <v>9.4545454545500007</v>
      </c>
      <c r="J8">
        <v>1.5847</v>
      </c>
      <c r="K8">
        <f>VLOOKUP(B8,LU!$B$1:$N$51,5,FALSE)</f>
        <v>0.4</v>
      </c>
      <c r="L8">
        <v>0.48887216</v>
      </c>
      <c r="M8" s="74">
        <f>SoilVeg!G8</f>
        <v>26.5</v>
      </c>
      <c r="N8" s="74">
        <f>SoilVeg!H8</f>
        <v>0.30499999999999999</v>
      </c>
      <c r="O8" s="74">
        <f>VLOOKUP(A8,Soil!$B$2:$S$14,18,FALSE)</f>
        <v>2E-3</v>
      </c>
    </row>
    <row r="9" spans="1:15">
      <c r="A9" s="27" t="str">
        <f>SoilVeg!B9</f>
        <v>C</v>
      </c>
      <c r="B9" s="27" t="str">
        <f>SoilVeg!D9</f>
        <v>LPL</v>
      </c>
      <c r="C9" s="27" t="str">
        <f>SoilVeg!A9</f>
        <v>CLPL</v>
      </c>
      <c r="D9" s="74">
        <f>IF(VLOOKUP(SoilVeg!C9,LU!$A$2:$O$27,15,FALSE)=0,VLOOKUP(A9,Soil!$B$2:$R$14,8,FALSE),0.000000000001)</f>
        <v>2.7672296296296298E-6</v>
      </c>
      <c r="E9" s="74">
        <f>IF(VLOOKUP(SoilVeg!C9,LU!$A$2:$O$27,15,FALSE)=0,VLOOKUP(A9,Soil!$B$2:$R$14,12,FALSE),0.000000000001)</f>
        <v>2.6261965358172701E-5</v>
      </c>
      <c r="F9">
        <f>VLOOKUP(A9,Soil!$B$2:$P$17,14,FALSE)</f>
        <v>0.01</v>
      </c>
      <c r="G9">
        <f>VLOOKUP(B9,LU!$B$1:$N$51,6,FALSE)</f>
        <v>4</v>
      </c>
      <c r="H9">
        <f>VLOOKUP(B9,LU!$B$1:$N$51,7,FALSE)</f>
        <v>0.62272727272999995</v>
      </c>
      <c r="I9">
        <f>VLOOKUP(B9,LU!$B$1:$N$51,8,FALSE)</f>
        <v>10.5</v>
      </c>
      <c r="J9">
        <v>1.5847</v>
      </c>
      <c r="K9">
        <f>VLOOKUP(B9,LU!$B$1:$N$51,5,FALSE)</f>
        <v>0.6</v>
      </c>
      <c r="L9">
        <v>0.48887216</v>
      </c>
      <c r="M9" s="74">
        <f>SoilVeg!G9</f>
        <v>26.5</v>
      </c>
      <c r="N9" s="74">
        <f>SoilVeg!H9</f>
        <v>0.30499999999999999</v>
      </c>
      <c r="O9" s="74">
        <f>VLOOKUP(A9,Soil!$B$2:$S$14,18,FALSE)</f>
        <v>2E-3</v>
      </c>
    </row>
    <row r="10" spans="1:15">
      <c r="A10" s="27" t="str">
        <f>SoilVeg!B10</f>
        <v>C</v>
      </c>
      <c r="B10" s="27" t="str">
        <f>SoilVeg!D10</f>
        <v>LPJ</v>
      </c>
      <c r="C10" s="27" t="str">
        <f>SoilVeg!A10</f>
        <v>CLPJ</v>
      </c>
      <c r="D10" s="74">
        <f>IF(VLOOKUP(SoilVeg!C10,LU!$A$2:$O$27,15,FALSE)=0,VLOOKUP(A10,Soil!$B$2:$R$14,8,FALSE),0.000000000001)</f>
        <v>2.7672296296296298E-6</v>
      </c>
      <c r="E10" s="74">
        <f>IF(VLOOKUP(SoilVeg!C10,LU!$A$2:$O$27,15,FALSE)=0,VLOOKUP(A10,Soil!$B$2:$R$14,12,FALSE),0.000000000001)</f>
        <v>2.6261965358172701E-5</v>
      </c>
      <c r="F10">
        <f>VLOOKUP(A10,Soil!$B$2:$P$17,14,FALSE)</f>
        <v>0.01</v>
      </c>
      <c r="G10">
        <f>VLOOKUP(B10,LU!$B$1:$N$51,6,FALSE)</f>
        <v>3</v>
      </c>
      <c r="H10">
        <f>VLOOKUP(B10,LU!$B$1:$N$51,7,FALSE)</f>
        <v>0.62272727272999995</v>
      </c>
      <c r="I10">
        <f>VLOOKUP(B10,LU!$B$1:$N$51,8,FALSE)</f>
        <v>6.5</v>
      </c>
      <c r="J10">
        <f>VLOOKUP(A10,Soil!$B$2:$P$17,13,FALSE)</f>
        <v>1.6665000000000001</v>
      </c>
      <c r="K10">
        <f>VLOOKUP(B10,LU!$B$1:$N$51,5,FALSE)</f>
        <v>0.35</v>
      </c>
      <c r="L10">
        <f>VLOOKUP(A10,Soil!$B$2:$P$17,15,FALSE)</f>
        <v>0.63580000000000003</v>
      </c>
      <c r="M10" s="74">
        <f>SoilVeg!G10</f>
        <v>26.5</v>
      </c>
      <c r="N10" s="74">
        <f>SoilVeg!H10</f>
        <v>0.30499999999999999</v>
      </c>
      <c r="O10" s="74">
        <f>VLOOKUP(A10,Soil!$B$2:$S$14,18,FALSE)</f>
        <v>2E-3</v>
      </c>
    </row>
    <row r="11" spans="1:15">
      <c r="A11" s="27" t="str">
        <f>SoilVeg!B11</f>
        <v>C</v>
      </c>
      <c r="B11" s="27" t="str">
        <f>SoilVeg!D11</f>
        <v>LPS</v>
      </c>
      <c r="C11" s="27" t="str">
        <f>SoilVeg!A11</f>
        <v>CLPS</v>
      </c>
      <c r="D11" s="74">
        <f>IF(VLOOKUP(SoilVeg!C11,LU!$A$2:$O$27,15,FALSE)=0,VLOOKUP(A11,Soil!$B$2:$R$14,8,FALSE),0.000000000001)</f>
        <v>2.7672296296296298E-6</v>
      </c>
      <c r="E11" s="74">
        <f>IF(VLOOKUP(SoilVeg!C11,LU!$A$2:$O$27,15,FALSE)=0,VLOOKUP(A11,Soil!$B$2:$R$14,12,FALSE),0.000000000001)</f>
        <v>2.6261965358172701E-5</v>
      </c>
      <c r="F11">
        <f>VLOOKUP(A11,Soil!$B$2:$P$17,14,FALSE)</f>
        <v>0.01</v>
      </c>
      <c r="G11">
        <f>VLOOKUP(B11,LU!$B$1:$N$51,6,FALSE)</f>
        <v>4.5</v>
      </c>
      <c r="H11">
        <f>VLOOKUP(B11,LU!$B$1:$N$51,7,FALSE)</f>
        <v>0.8</v>
      </c>
      <c r="I11">
        <f>VLOOKUP(B11,LU!$B$1:$N$51,8,FALSE)</f>
        <v>15</v>
      </c>
      <c r="J11">
        <f>VLOOKUP(A11,Soil!$B$2:$P$17,13,FALSE)</f>
        <v>1.6665000000000001</v>
      </c>
      <c r="K11">
        <f>VLOOKUP(B11,LU!$B$1:$N$51,5,FALSE)</f>
        <v>0.8</v>
      </c>
      <c r="L11">
        <f>VLOOKUP(A11,Soil!$B$2:$P$17,15,FALSE)</f>
        <v>0.63580000000000003</v>
      </c>
      <c r="M11" s="74">
        <f>SoilVeg!G11</f>
        <v>26.5</v>
      </c>
      <c r="N11" s="74">
        <f>SoilVeg!H11</f>
        <v>0.30499999999999999</v>
      </c>
      <c r="O11" s="74">
        <f>VLOOKUP(A11,Soil!$B$2:$S$14,18,FALSE)</f>
        <v>2E-3</v>
      </c>
    </row>
    <row r="12" spans="1:15">
      <c r="A12" s="27" t="str">
        <f>SoilVeg!B12</f>
        <v>C</v>
      </c>
      <c r="B12" s="27" t="str">
        <f>SoilVeg!D12</f>
        <v>LPK</v>
      </c>
      <c r="C12" s="27" t="str">
        <f>SoilVeg!A12</f>
        <v>CLPK</v>
      </c>
      <c r="D12" s="74">
        <f>IF(VLOOKUP(SoilVeg!C12,LU!$A$2:$O$27,15,FALSE)=0,VLOOKUP(A12,Soil!$B$2:$R$14,8,FALSE),0.000000000001)</f>
        <v>2.7672296296296298E-6</v>
      </c>
      <c r="E12" s="74">
        <f>IF(VLOOKUP(SoilVeg!C12,LU!$A$2:$O$27,15,FALSE)=0,VLOOKUP(A12,Soil!$B$2:$R$14,12,FALSE),0.000000000001)</f>
        <v>2.6261965358172701E-5</v>
      </c>
      <c r="F12">
        <f>VLOOKUP(A12,Soil!$B$2:$P$17,14,FALSE)</f>
        <v>0.01</v>
      </c>
      <c r="G12">
        <f>VLOOKUP(B12,LU!$B$1:$N$51,6,FALSE)</f>
        <v>3</v>
      </c>
      <c r="H12">
        <f>VLOOKUP(B12,LU!$B$1:$N$51,7,FALSE)</f>
        <v>0.6</v>
      </c>
      <c r="I12">
        <f>VLOOKUP(B12,LU!$B$1:$N$51,8,FALSE)</f>
        <v>15</v>
      </c>
      <c r="J12">
        <f>VLOOKUP(A12,Soil!$B$2:$P$17,13,FALSE)</f>
        <v>1.6665000000000001</v>
      </c>
      <c r="K12">
        <f>VLOOKUP(B12,LU!$B$1:$N$51,5,FALSE)</f>
        <v>0.8</v>
      </c>
      <c r="L12">
        <f>VLOOKUP(A12,Soil!$B$2:$P$17,15,FALSE)</f>
        <v>0.63580000000000003</v>
      </c>
      <c r="M12" s="74">
        <f>SoilVeg!G12</f>
        <v>26.5</v>
      </c>
      <c r="N12" s="74">
        <f>SoilVeg!H12</f>
        <v>0.30499999999999999</v>
      </c>
      <c r="O12" s="74">
        <f>VLOOKUP(A12,Soil!$B$2:$S$14,18,FALSE)</f>
        <v>2E-3</v>
      </c>
    </row>
    <row r="13" spans="1:15">
      <c r="A13" s="27" t="str">
        <f>SoilVeg!B13</f>
        <v>C</v>
      </c>
      <c r="B13" s="27" t="str">
        <f>SoilVeg!D13</f>
        <v>AZP</v>
      </c>
      <c r="C13" s="27" t="str">
        <f>SoilVeg!A13</f>
        <v>CAZP</v>
      </c>
      <c r="D13" s="74">
        <f>IF(VLOOKUP(SoilVeg!C13,LU!$A$2:$O$27,15,FALSE)=0,VLOOKUP(A13,Soil!$B$2:$R$14,8,FALSE),0.000000000001)</f>
        <v>9.9999999999999998E-13</v>
      </c>
      <c r="E13" s="74">
        <f>IF(VLOOKUP(SoilVeg!C13,LU!$A$2:$O$27,15,FALSE)=0,VLOOKUP(A13,Soil!$B$2:$R$14,12,FALSE),0.000000000001)</f>
        <v>9.9999999999999998E-13</v>
      </c>
      <c r="F13">
        <f>VLOOKUP(A13,Soil!$B$2:$P$17,14,FALSE)</f>
        <v>0.01</v>
      </c>
      <c r="G13">
        <f>VLOOKUP(B13,LU!$B$1:$N$51,6,FALSE)</f>
        <v>0</v>
      </c>
      <c r="H13">
        <f>VLOOKUP(B13,LU!$B$1:$N$51,7,FALSE)</f>
        <v>0</v>
      </c>
      <c r="I13">
        <f>VLOOKUP(B13,LU!$B$1:$N$51,8,FALSE)</f>
        <v>2.5</v>
      </c>
      <c r="J13">
        <f>VLOOKUP(A13,Soil!$B$2:$P$17,13,FALSE)</f>
        <v>1.6665000000000001</v>
      </c>
      <c r="K13">
        <f>VLOOKUP(B13,LU!$B$1:$N$51,5,FALSE)</f>
        <v>0.05</v>
      </c>
      <c r="L13">
        <f>VLOOKUP(A13,Soil!$B$2:$P$17,15,FALSE)</f>
        <v>0.63580000000000003</v>
      </c>
      <c r="M13" s="74">
        <f>SoilVeg!G13</f>
        <v>100</v>
      </c>
      <c r="N13" s="74">
        <f>SoilVeg!H13</f>
        <v>1</v>
      </c>
      <c r="O13" s="74">
        <f>VLOOKUP(A13,Soil!$B$2:$S$14,18,FALSE)</f>
        <v>2E-3</v>
      </c>
    </row>
    <row r="14" spans="1:15">
      <c r="A14" s="27" t="str">
        <f>SoilVeg!B14</f>
        <v>C</v>
      </c>
      <c r="B14" s="27" t="str">
        <f>SoilVeg!D14</f>
        <v>AZPN</v>
      </c>
      <c r="C14" s="27" t="str">
        <f>SoilVeg!A14</f>
        <v>CAZPN</v>
      </c>
      <c r="D14" s="74">
        <f>IF(VLOOKUP(SoilVeg!C14,LU!$A$2:$O$27,15,FALSE)=0,VLOOKUP(A14,Soil!$B$2:$R$14,8,FALSE),0.000000000001)</f>
        <v>9.9999999999999998E-13</v>
      </c>
      <c r="E14" s="74">
        <f>IF(VLOOKUP(SoilVeg!C14,LU!$A$2:$O$27,15,FALSE)=0,VLOOKUP(A14,Soil!$B$2:$R$14,12,FALSE),0.000000000001)</f>
        <v>9.9999999999999998E-13</v>
      </c>
      <c r="F14">
        <f>VLOOKUP(A14,Soil!$B$2:$P$17,14,FALSE)</f>
        <v>0.01</v>
      </c>
      <c r="G14">
        <f>VLOOKUP(B14,LU!$B$1:$N$51,6,FALSE)</f>
        <v>0</v>
      </c>
      <c r="H14">
        <f>VLOOKUP(B14,LU!$B$1:$N$51,7,FALSE)</f>
        <v>0</v>
      </c>
      <c r="I14">
        <f>VLOOKUP(B14,LU!$B$1:$N$51,8,FALSE)</f>
        <v>0</v>
      </c>
      <c r="J14">
        <f>VLOOKUP(A14,Soil!$B$2:$P$17,13,FALSE)</f>
        <v>1.6665000000000001</v>
      </c>
      <c r="K14">
        <f>VLOOKUP(B14,LU!$B$1:$N$51,5,FALSE)</f>
        <v>0.01</v>
      </c>
      <c r="L14">
        <f>VLOOKUP(A14,Soil!$B$2:$P$17,15,FALSE)</f>
        <v>0.63580000000000003</v>
      </c>
      <c r="M14" s="74">
        <f>SoilVeg!G14</f>
        <v>100</v>
      </c>
      <c r="N14" s="74">
        <f>SoilVeg!H14</f>
        <v>1</v>
      </c>
      <c r="O14" s="74">
        <f>VLOOKUP(A14,Soil!$B$2:$S$14,18,FALSE)</f>
        <v>2E-3</v>
      </c>
    </row>
    <row r="15" spans="1:15">
      <c r="A15" s="27" t="str">
        <f>SoilVeg!B15</f>
        <v>C</v>
      </c>
      <c r="B15" s="27" t="str">
        <f>SoilVeg!D15</f>
        <v>AZPPL</v>
      </c>
      <c r="C15" s="27" t="str">
        <f>SoilVeg!A15</f>
        <v>CAZPPL</v>
      </c>
      <c r="D15" s="74">
        <f>IF(VLOOKUP(SoilVeg!C15,LU!$A$2:$O$27,15,FALSE)=0,VLOOKUP(A15,Soil!$B$2:$R$14,8,FALSE),0.000000000001)</f>
        <v>2.7672296296296298E-6</v>
      </c>
      <c r="E15" s="74">
        <f>IF(VLOOKUP(SoilVeg!C15,LU!$A$2:$O$27,15,FALSE)=0,VLOOKUP(A15,Soil!$B$2:$R$14,12,FALSE),0.000000000001)</f>
        <v>2.6261965358172701E-5</v>
      </c>
      <c r="F15">
        <f>VLOOKUP(A15,Soil!$B$2:$P$17,14,FALSE)</f>
        <v>0.01</v>
      </c>
      <c r="G15">
        <f>VLOOKUP(B15,LU!$B$1:$N$51,6,FALSE)</f>
        <v>0</v>
      </c>
      <c r="H15">
        <f>VLOOKUP(B15,LU!$B$1:$N$51,7,FALSE)</f>
        <v>0</v>
      </c>
      <c r="I15">
        <f>VLOOKUP(B15,LU!$B$1:$N$51,8,FALSE)</f>
        <v>2.5</v>
      </c>
      <c r="J15">
        <v>1.5847</v>
      </c>
      <c r="K15">
        <f>VLOOKUP(B15,LU!$B$1:$N$51,5,FALSE)</f>
        <v>0.02</v>
      </c>
      <c r="L15">
        <v>0.48887216</v>
      </c>
      <c r="M15" s="74">
        <f>SoilVeg!G15</f>
        <v>0.26500000000000001</v>
      </c>
      <c r="N15" s="74">
        <f>SoilVeg!H15</f>
        <v>0.30499999999999999</v>
      </c>
      <c r="O15" s="74">
        <f>VLOOKUP(A15,Soil!$B$2:$S$14,18,FALSE)</f>
        <v>2E-3</v>
      </c>
    </row>
    <row r="16" spans="1:15">
      <c r="A16" s="27" t="str">
        <f>SoilVeg!B16</f>
        <v>C</v>
      </c>
      <c r="B16" s="27" t="str">
        <f>SoilVeg!D16</f>
        <v>AZPP</v>
      </c>
      <c r="C16" s="27" t="str">
        <f>SoilVeg!A16</f>
        <v>CAZPP</v>
      </c>
      <c r="D16" s="74">
        <f>IF(VLOOKUP(SoilVeg!C16,LU!$A$2:$O$27,15,FALSE)=0,VLOOKUP(A16,Soil!$B$2:$R$14,8,FALSE),0.000000000001)</f>
        <v>2.7672296296296298E-6</v>
      </c>
      <c r="E16" s="74">
        <f>IF(VLOOKUP(SoilVeg!C16,LU!$A$2:$O$27,15,FALSE)=0,VLOOKUP(A16,Soil!$B$2:$R$14,12,FALSE),0.000000000001)</f>
        <v>2.6261965358172701E-5</v>
      </c>
      <c r="F16">
        <f>VLOOKUP(A16,Soil!$B$2:$P$17,14,FALSE)</f>
        <v>0.01</v>
      </c>
      <c r="G16">
        <f>VLOOKUP(B16,LU!$B$1:$N$51,6,FALSE)</f>
        <v>0</v>
      </c>
      <c r="H16">
        <f>VLOOKUP(B16,LU!$B$1:$N$51,7,FALSE)</f>
        <v>0</v>
      </c>
      <c r="I16">
        <f>VLOOKUP(B16,LU!$B$1:$N$51,8,FALSE)</f>
        <v>7</v>
      </c>
      <c r="J16">
        <v>1.5847</v>
      </c>
      <c r="K16">
        <f>VLOOKUP(B16,LU!$B$1:$N$51,5,FALSE)</f>
        <v>0.1</v>
      </c>
      <c r="L16">
        <v>0.48887216</v>
      </c>
      <c r="M16" s="74">
        <f>SoilVeg!G16</f>
        <v>26.5</v>
      </c>
      <c r="N16" s="74">
        <f>SoilVeg!H16</f>
        <v>0.30499999999999999</v>
      </c>
      <c r="O16" s="74">
        <f>VLOOKUP(A16,Soil!$B$2:$S$14,18,FALSE)</f>
        <v>2E-3</v>
      </c>
    </row>
    <row r="17" spans="1:15">
      <c r="A17" s="27" t="str">
        <f>SoilVeg!B17</f>
        <v>C</v>
      </c>
      <c r="B17" s="27" t="str">
        <f>SoilVeg!D17</f>
        <v>ETK</v>
      </c>
      <c r="C17" s="27" t="str">
        <f>SoilVeg!A17</f>
        <v>CETK</v>
      </c>
      <c r="D17" s="74">
        <f>IF(VLOOKUP(SoilVeg!C17,LU!$A$2:$O$27,15,FALSE)=0,VLOOKUP(A17,Soil!$B$2:$R$14,8,FALSE),0.000000000001)</f>
        <v>2.7672296296296298E-6</v>
      </c>
      <c r="E17" s="74">
        <f>IF(VLOOKUP(SoilVeg!C17,LU!$A$2:$O$27,15,FALSE)=0,VLOOKUP(A17,Soil!$B$2:$R$14,12,FALSE),0.000000000001)</f>
        <v>2.6261965358172701E-5</v>
      </c>
      <c r="F17">
        <f>VLOOKUP(A17,Soil!$B$2:$P$17,14,FALSE)</f>
        <v>0.01</v>
      </c>
      <c r="G17">
        <f>VLOOKUP(B17,LU!$B$1:$N$51,6,FALSE)</f>
        <v>1.4</v>
      </c>
      <c r="H17">
        <f>VLOOKUP(B17,LU!$B$1:$N$51,7,FALSE)</f>
        <v>0.65</v>
      </c>
      <c r="I17">
        <f>VLOOKUP(B17,LU!$B$1:$N$51,8,FALSE)</f>
        <v>8</v>
      </c>
      <c r="J17">
        <f>VLOOKUP(A17,Soil!$B$2:$P$17,13,FALSE)</f>
        <v>1.6665000000000001</v>
      </c>
      <c r="K17">
        <f>VLOOKUP(B17,LU!$B$1:$N$51,5,FALSE)</f>
        <v>0.35</v>
      </c>
      <c r="L17">
        <f>VLOOKUP(A17,Soil!$B$2:$P$17,15,FALSE)</f>
        <v>0.63580000000000003</v>
      </c>
      <c r="M17" s="74">
        <f>SoilVeg!G17</f>
        <v>26.5</v>
      </c>
      <c r="N17" s="74">
        <f>SoilVeg!H17</f>
        <v>0.30499999999999999</v>
      </c>
      <c r="O17" s="74">
        <f>VLOOKUP(A17,Soil!$B$2:$S$14,18,FALSE)</f>
        <v>2E-3</v>
      </c>
    </row>
    <row r="18" spans="1:15">
      <c r="A18" s="27" t="str">
        <f>SoilVeg!B18</f>
        <v>C</v>
      </c>
      <c r="B18" s="27" t="str">
        <f>SoilVeg!D18</f>
        <v>ETK1</v>
      </c>
      <c r="C18" s="27" t="str">
        <f>SoilVeg!A18</f>
        <v>CETK1</v>
      </c>
      <c r="D18" s="74">
        <f>IF(VLOOKUP(SoilVeg!C18,LU!$A$2:$O$27,15,FALSE)=0,VLOOKUP(A18,Soil!$B$2:$R$14,8,FALSE),0.000000000001)</f>
        <v>2.7672296296296298E-6</v>
      </c>
      <c r="E18" s="74">
        <f>IF(VLOOKUP(SoilVeg!C18,LU!$A$2:$O$27,15,FALSE)=0,VLOOKUP(A18,Soil!$B$2:$R$14,12,FALSE),0.000000000001)</f>
        <v>2.6261965358172701E-5</v>
      </c>
      <c r="F18">
        <f>VLOOKUP(A18,Soil!$B$2:$P$17,14,FALSE)</f>
        <v>0.01</v>
      </c>
      <c r="G18">
        <f>VLOOKUP(B18,LU!$B$1:$N$51,6,FALSE)</f>
        <v>1</v>
      </c>
      <c r="H18">
        <f>VLOOKUP(B18,LU!$B$1:$N$51,7,FALSE)</f>
        <v>0.4</v>
      </c>
      <c r="I18">
        <f>VLOOKUP(B18,LU!$B$1:$N$51,8,FALSE)</f>
        <v>5</v>
      </c>
      <c r="J18">
        <f>VLOOKUP(A18,Soil!$B$2:$P$17,13,FALSE)</f>
        <v>1.6665000000000001</v>
      </c>
      <c r="K18">
        <f>VLOOKUP(B18,LU!$B$1:$N$51,5,FALSE)</f>
        <v>0.15</v>
      </c>
      <c r="L18">
        <f>VLOOKUP(A18,Soil!$B$2:$P$17,15,FALSE)</f>
        <v>0.63580000000000003</v>
      </c>
      <c r="M18" s="74">
        <f>SoilVeg!G18</f>
        <v>26.5</v>
      </c>
      <c r="N18" s="74">
        <f>SoilVeg!H18</f>
        <v>0.30499999999999999</v>
      </c>
      <c r="O18" s="74">
        <f>VLOOKUP(A18,Soil!$B$2:$S$14,18,FALSE)</f>
        <v>2E-3</v>
      </c>
    </row>
    <row r="19" spans="1:15">
      <c r="A19" s="27" t="str">
        <f>SoilVeg!B19</f>
        <v>C</v>
      </c>
      <c r="B19" s="27" t="str">
        <f>SoilVeg!D19</f>
        <v>ETK2</v>
      </c>
      <c r="C19" s="27" t="str">
        <f>SoilVeg!A19</f>
        <v>CETK2</v>
      </c>
      <c r="D19" s="74">
        <f>IF(VLOOKUP(SoilVeg!C19,LU!$A$2:$O$27,15,FALSE)=0,VLOOKUP(A19,Soil!$B$2:$R$14,8,FALSE),0.000000000001)</f>
        <v>2.7672296296296298E-6</v>
      </c>
      <c r="E19" s="74">
        <f>IF(VLOOKUP(SoilVeg!C19,LU!$A$2:$O$27,15,FALSE)=0,VLOOKUP(A19,Soil!$B$2:$R$14,12,FALSE),0.000000000001)</f>
        <v>2.6261965358172701E-5</v>
      </c>
      <c r="F19">
        <f>VLOOKUP(A19,Soil!$B$2:$P$17,14,FALSE)</f>
        <v>0.01</v>
      </c>
      <c r="G19">
        <f>VLOOKUP(B19,LU!$B$1:$N$51,6,FALSE)</f>
        <v>1.1000000000000001</v>
      </c>
      <c r="H19">
        <f>VLOOKUP(B19,LU!$B$1:$N$51,7,FALSE)</f>
        <v>0.4</v>
      </c>
      <c r="I19">
        <f>VLOOKUP(B19,LU!$B$1:$N$51,8,FALSE)</f>
        <v>7</v>
      </c>
      <c r="J19">
        <f>VLOOKUP(A19,Soil!$B$2:$P$17,13,FALSE)</f>
        <v>1.6665000000000001</v>
      </c>
      <c r="K19">
        <f>VLOOKUP(B19,LU!$B$1:$N$51,5,FALSE)</f>
        <v>0.35</v>
      </c>
      <c r="L19">
        <f>VLOOKUP(A19,Soil!$B$2:$P$17,15,FALSE)</f>
        <v>0.63580000000000003</v>
      </c>
      <c r="M19" s="74">
        <f>SoilVeg!G19</f>
        <v>26.5</v>
      </c>
      <c r="N19" s="74">
        <f>SoilVeg!H19</f>
        <v>0.30499999999999999</v>
      </c>
      <c r="O19" s="74">
        <f>VLOOKUP(A19,Soil!$B$2:$S$14,18,FALSE)</f>
        <v>2E-3</v>
      </c>
    </row>
    <row r="20" spans="1:15">
      <c r="A20" s="27" t="str">
        <f>SoilVeg!B20</f>
        <v>C</v>
      </c>
      <c r="B20" s="27" t="str">
        <f>SoilVeg!D20</f>
        <v>ETK3</v>
      </c>
      <c r="C20" s="27" t="str">
        <f>SoilVeg!A20</f>
        <v>CETK3</v>
      </c>
      <c r="D20" s="74">
        <f>IF(VLOOKUP(SoilVeg!C20,LU!$A$2:$O$27,15,FALSE)=0,VLOOKUP(A20,Soil!$B$2:$R$14,8,FALSE),0.000000000001)</f>
        <v>2.7672296296296298E-6</v>
      </c>
      <c r="E20" s="74">
        <f>IF(VLOOKUP(SoilVeg!C20,LU!$A$2:$O$27,15,FALSE)=0,VLOOKUP(A20,Soil!$B$2:$R$14,12,FALSE),0.000000000001)</f>
        <v>2.6261965358172701E-5</v>
      </c>
      <c r="F20">
        <f>VLOOKUP(A20,Soil!$B$2:$P$17,14,FALSE)</f>
        <v>0.01</v>
      </c>
      <c r="G20">
        <f>VLOOKUP(B20,LU!$B$1:$N$51,6,FALSE)</f>
        <v>1.35454545455</v>
      </c>
      <c r="H20">
        <f>VLOOKUP(B20,LU!$B$1:$N$51,7,FALSE)</f>
        <v>0.62272727272999995</v>
      </c>
      <c r="I20">
        <f>VLOOKUP(B20,LU!$B$1:$N$51,8,FALSE)</f>
        <v>10</v>
      </c>
      <c r="J20">
        <f>VLOOKUP(A20,Soil!$B$2:$P$17,13,FALSE)</f>
        <v>1.6665000000000001</v>
      </c>
      <c r="K20">
        <f>VLOOKUP(B20,LU!$B$1:$N$51,5,FALSE)</f>
        <v>0.4</v>
      </c>
      <c r="L20">
        <f>VLOOKUP(A20,Soil!$B$2:$P$17,15,FALSE)</f>
        <v>0.63580000000000003</v>
      </c>
      <c r="M20" s="74">
        <f>SoilVeg!G20</f>
        <v>26.5</v>
      </c>
      <c r="N20" s="74">
        <f>SoilVeg!H20</f>
        <v>0.30499999999999999</v>
      </c>
      <c r="O20" s="74">
        <f>VLOOKUP(A20,Soil!$B$2:$S$14,18,FALSE)</f>
        <v>2E-3</v>
      </c>
    </row>
    <row r="21" spans="1:15">
      <c r="A21" s="27" t="str">
        <f>SoilVeg!B21</f>
        <v>C</v>
      </c>
      <c r="B21" s="27" t="str">
        <f>SoilVeg!D21</f>
        <v>VT</v>
      </c>
      <c r="C21" s="27" t="str">
        <f>SoilVeg!A21</f>
        <v>CVT</v>
      </c>
      <c r="D21" s="74">
        <f>IF(VLOOKUP(SoilVeg!C21,LU!$A$2:$O$27,15,FALSE)=0,VLOOKUP(A21,Soil!$B$2:$R$14,8,FALSE),0.000000000001)</f>
        <v>9.9999999999999998E-13</v>
      </c>
      <c r="E21" s="74">
        <f>IF(VLOOKUP(SoilVeg!C21,LU!$A$2:$O$27,15,FALSE)=0,VLOOKUP(A21,Soil!$B$2:$R$14,12,FALSE),0.000000000001)</f>
        <v>9.9999999999999998E-13</v>
      </c>
      <c r="F21">
        <f>VLOOKUP(A21,Soil!$B$2:$P$17,14,FALSE)</f>
        <v>0.01</v>
      </c>
      <c r="G21">
        <f>VLOOKUP(B21,LU!$B$1:$N$51,6,FALSE)</f>
        <v>0</v>
      </c>
      <c r="H21">
        <f>VLOOKUP(B21,LU!$B$1:$N$51,7,FALSE)</f>
        <v>0</v>
      </c>
      <c r="I21">
        <f>VLOOKUP(B21,LU!$B$1:$N$51,8,FALSE)</f>
        <v>0</v>
      </c>
      <c r="J21">
        <f>VLOOKUP(A21,Soil!$B$2:$P$17,13,FALSE)</f>
        <v>1.6665000000000001</v>
      </c>
      <c r="K21">
        <f>VLOOKUP(B21,LU!$B$1:$N$51,5,FALSE)</f>
        <v>0.03</v>
      </c>
      <c r="L21">
        <f>VLOOKUP(A21,Soil!$B$2:$P$17,15,FALSE)</f>
        <v>0.63580000000000003</v>
      </c>
      <c r="M21" s="74">
        <f>SoilVeg!G21</f>
        <v>100</v>
      </c>
      <c r="N21" s="74">
        <f>SoilVeg!H21</f>
        <v>1</v>
      </c>
      <c r="O21" s="74">
        <f>VLOOKUP(A21,Soil!$B$2:$S$14,18,FALSE)</f>
        <v>2E-3</v>
      </c>
    </row>
    <row r="22" spans="1:15">
      <c r="A22" s="27" t="str">
        <f>SoilVeg!B22</f>
        <v>C</v>
      </c>
      <c r="B22" s="27" t="str">
        <f>SoilVeg!D22</f>
        <v>VP</v>
      </c>
      <c r="C22" s="27" t="str">
        <f>SoilVeg!A22</f>
        <v>CVP</v>
      </c>
      <c r="D22" s="74">
        <f>IF(VLOOKUP(SoilVeg!C22,LU!$A$2:$O$27,15,FALSE)=0,VLOOKUP(A22,Soil!$B$2:$R$14,8,FALSE),0.000000000001)</f>
        <v>9.9999999999999998E-13</v>
      </c>
      <c r="E22" s="74">
        <f>IF(VLOOKUP(SoilVeg!C22,LU!$A$2:$O$27,15,FALSE)=0,VLOOKUP(A22,Soil!$B$2:$R$14,12,FALSE),0.000000000001)</f>
        <v>9.9999999999999998E-13</v>
      </c>
      <c r="F22">
        <f>VLOOKUP(A22,Soil!$B$2:$P$17,14,FALSE)</f>
        <v>0.01</v>
      </c>
      <c r="G22">
        <f>VLOOKUP(B22,LU!$B$1:$N$51,6,FALSE)</f>
        <v>0</v>
      </c>
      <c r="H22">
        <f>VLOOKUP(B22,LU!$B$1:$N$51,7,FALSE)</f>
        <v>0</v>
      </c>
      <c r="I22">
        <f>VLOOKUP(B22,LU!$B$1:$N$51,8,FALSE)</f>
        <v>0</v>
      </c>
      <c r="J22">
        <v>1.5847</v>
      </c>
      <c r="K22">
        <f>VLOOKUP(B22,LU!$B$1:$N$51,5,FALSE)</f>
        <v>0.01</v>
      </c>
      <c r="L22">
        <v>0.48887216</v>
      </c>
      <c r="M22" s="74">
        <f>SoilVeg!G22</f>
        <v>100</v>
      </c>
      <c r="N22" s="74">
        <f>SoilVeg!H22</f>
        <v>1</v>
      </c>
      <c r="O22" s="74">
        <f>VLOOKUP(A22,Soil!$B$2:$S$14,18,FALSE)</f>
        <v>2E-3</v>
      </c>
    </row>
    <row r="23" spans="1:15">
      <c r="A23" s="27" t="str">
        <f>SoilVeg!B23</f>
        <v>C</v>
      </c>
      <c r="B23" s="27" t="str">
        <f>SoilVeg!D23</f>
        <v>TPT</v>
      </c>
      <c r="C23" s="27" t="str">
        <f>SoilVeg!A23</f>
        <v>CTPT</v>
      </c>
      <c r="D23" s="74">
        <f>IF(VLOOKUP(SoilVeg!C23,LU!$A$2:$O$27,15,FALSE)=0,VLOOKUP(A23,Soil!$B$2:$R$14,8,FALSE),0.000000000001)</f>
        <v>2.7672296296296298E-6</v>
      </c>
      <c r="E23" s="74">
        <f>IF(VLOOKUP(SoilVeg!C23,LU!$A$2:$O$27,15,FALSE)=0,VLOOKUP(A23,Soil!$B$2:$R$14,12,FALSE),0.000000000001)</f>
        <v>2.6261965358172701E-5</v>
      </c>
      <c r="F23">
        <f>VLOOKUP(A23,Soil!$B$2:$P$17,14,FALSE)</f>
        <v>0.01</v>
      </c>
      <c r="G23">
        <f>VLOOKUP(B23,LU!$B$1:$N$51,6,FALSE)</f>
        <v>1.1000000000000001</v>
      </c>
      <c r="H23">
        <f>VLOOKUP(B23,LU!$B$1:$N$51,7,FALSE)</f>
        <v>0.4</v>
      </c>
      <c r="I23">
        <f>VLOOKUP(B23,LU!$B$1:$N$51,8,FALSE)</f>
        <v>7</v>
      </c>
      <c r="J23">
        <v>1.5847</v>
      </c>
      <c r="K23">
        <f>VLOOKUP(B23,LU!$B$1:$N$51,5,FALSE)</f>
        <v>0.27500000000000002</v>
      </c>
      <c r="L23">
        <v>0.48887216</v>
      </c>
      <c r="M23" s="74">
        <f>SoilVeg!G23</f>
        <v>26.5</v>
      </c>
      <c r="N23" s="74">
        <f>SoilVeg!H23</f>
        <v>0.30499999999999999</v>
      </c>
      <c r="O23" s="74">
        <f>VLOOKUP(A23,Soil!$B$2:$S$14,18,FALSE)</f>
        <v>2E-3</v>
      </c>
    </row>
    <row r="24" spans="1:15">
      <c r="A24" s="27" t="str">
        <f>SoilVeg!B24</f>
        <v>C</v>
      </c>
      <c r="B24" s="27" t="str">
        <f>SoilVeg!D24</f>
        <v>VPT</v>
      </c>
      <c r="C24" s="27" t="str">
        <f>SoilVeg!A24</f>
        <v>CVPT</v>
      </c>
      <c r="D24" s="74">
        <f>IF(VLOOKUP(SoilVeg!C24,LU!$A$2:$O$27,15,FALSE)=0,VLOOKUP(A24,Soil!$B$2:$R$14,8,FALSE),0.000000000001)</f>
        <v>9.9999999999999998E-13</v>
      </c>
      <c r="E24" s="74">
        <f>IF(VLOOKUP(SoilVeg!C24,LU!$A$2:$O$27,15,FALSE)=0,VLOOKUP(A24,Soil!$B$2:$R$14,12,FALSE),0.000000000001)</f>
        <v>9.9999999999999998E-13</v>
      </c>
      <c r="F24">
        <f>VLOOKUP(A24,Soil!$B$2:$P$17,14,FALSE)</f>
        <v>0.01</v>
      </c>
      <c r="G24">
        <f>VLOOKUP(B24,LU!$B$1:$N$51,6,FALSE)</f>
        <v>0</v>
      </c>
      <c r="H24">
        <f>VLOOKUP(B24,LU!$B$1:$N$51,7,FALSE)</f>
        <v>0</v>
      </c>
      <c r="I24">
        <f>VLOOKUP(B24,LU!$B$1:$N$51,8,FALSE)</f>
        <v>150</v>
      </c>
      <c r="J24">
        <f>VLOOKUP(A24,Soil!$B$2:$P$17,13,FALSE)</f>
        <v>1.6665000000000001</v>
      </c>
      <c r="K24">
        <f>VLOOKUP(B24,LU!$B$1:$N$51,5,FALSE)</f>
        <v>0.01</v>
      </c>
      <c r="L24">
        <f>VLOOKUP(A24,Soil!$B$2:$P$17,15,FALSE)</f>
        <v>0.63580000000000003</v>
      </c>
      <c r="M24" s="74">
        <f>SoilVeg!G24</f>
        <v>100</v>
      </c>
      <c r="N24" s="74">
        <f>SoilVeg!H24</f>
        <v>1</v>
      </c>
      <c r="O24" s="74">
        <f>VLOOKUP(A24,Soil!$B$2:$S$14,18,FALSE)</f>
        <v>2E-3</v>
      </c>
    </row>
    <row r="25" spans="1:15">
      <c r="A25" s="27" t="str">
        <f>SoilVeg!B25</f>
        <v>C</v>
      </c>
      <c r="B25" s="27" t="str">
        <f>SoilVeg!D25</f>
        <v>MOK</v>
      </c>
      <c r="C25" s="27" t="str">
        <f>SoilVeg!A25</f>
        <v>CMOK</v>
      </c>
      <c r="D25" s="74">
        <f>IF(VLOOKUP(SoilVeg!C25,LU!$A$2:$O$27,15,FALSE)=0,VLOOKUP(A25,Soil!$B$2:$R$14,8,FALSE),0.000000000001)</f>
        <v>2.7672296296296298E-6</v>
      </c>
      <c r="E25" s="74">
        <f>IF(VLOOKUP(SoilVeg!C25,LU!$A$2:$O$27,15,FALSE)=0,VLOOKUP(A25,Soil!$B$2:$R$14,12,FALSE),0.000000000001)</f>
        <v>2.6261965358172701E-5</v>
      </c>
      <c r="F25">
        <f>VLOOKUP(A25,Soil!$B$2:$P$17,14,FALSE)</f>
        <v>0.01</v>
      </c>
      <c r="G25">
        <f>VLOOKUP(B25,LU!$B$1:$N$51,6,FALSE)</f>
        <v>1.35454545455</v>
      </c>
      <c r="H25">
        <f>VLOOKUP(B25,LU!$B$1:$N$51,7,FALSE)</f>
        <v>0.62272727272999995</v>
      </c>
      <c r="I25">
        <f>VLOOKUP(B25,LU!$B$1:$N$51,8,FALSE)</f>
        <v>10</v>
      </c>
      <c r="J25">
        <f>VLOOKUP(A25,Soil!$B$2:$P$17,13,FALSE)</f>
        <v>1.6665000000000001</v>
      </c>
      <c r="K25">
        <f>VLOOKUP(B25,LU!$B$1:$N$51,5,FALSE)</f>
        <v>0.4</v>
      </c>
      <c r="L25">
        <f>VLOOKUP(A25,Soil!$B$2:$P$17,15,FALSE)</f>
        <v>0.63580000000000003</v>
      </c>
      <c r="M25" s="74">
        <f>SoilVeg!G25</f>
        <v>26.5</v>
      </c>
      <c r="N25" s="74">
        <f>SoilVeg!H25</f>
        <v>0.30499999999999999</v>
      </c>
      <c r="O25" s="74">
        <f>VLOOKUP(A25,Soil!$B$2:$S$14,18,FALSE)</f>
        <v>2E-3</v>
      </c>
    </row>
    <row r="26" spans="1:15">
      <c r="A26" s="27" t="str">
        <f>SoilVeg!B26</f>
        <v>C</v>
      </c>
      <c r="B26" s="27" t="str">
        <f>SoilVeg!D26</f>
        <v>RET</v>
      </c>
      <c r="C26" s="27" t="str">
        <f>SoilVeg!A26</f>
        <v>CRET</v>
      </c>
      <c r="D26" s="74">
        <f>IF(VLOOKUP(SoilVeg!C26,LU!$A$2:$O$27,15,FALSE)=0,VLOOKUP(A26,Soil!$B$2:$R$14,8,FALSE),0.000000000001)</f>
        <v>2.7672296296296298E-6</v>
      </c>
      <c r="E26" s="74">
        <f>IF(VLOOKUP(SoilVeg!C26,LU!$A$2:$O$27,15,FALSE)=0,VLOOKUP(A26,Soil!$B$2:$R$14,12,FALSE),0.000000000001)</f>
        <v>2.6261965358172701E-5</v>
      </c>
      <c r="F26">
        <f>VLOOKUP(A26,Soil!$B$2:$P$17,14,FALSE)</f>
        <v>0.01</v>
      </c>
      <c r="G26">
        <f>VLOOKUP(B26,LU!$B$1:$N$51,6,FALSE)</f>
        <v>1.1000000000000001</v>
      </c>
      <c r="H26">
        <f>VLOOKUP(B26,LU!$B$1:$N$51,7,FALSE)</f>
        <v>0.4</v>
      </c>
      <c r="I26">
        <f>VLOOKUP(B26,LU!$B$1:$N$51,8,FALSE)</f>
        <v>150</v>
      </c>
      <c r="J26">
        <f>VLOOKUP(A26,Soil!$B$2:$P$17,13,FALSE)</f>
        <v>1.6665000000000001</v>
      </c>
      <c r="K26">
        <f>VLOOKUP(B26,LU!$B$1:$N$51,5,FALSE)</f>
        <v>0.27500000000000002</v>
      </c>
      <c r="L26">
        <f>VLOOKUP(A26,Soil!$B$2:$P$17,15,FALSE)</f>
        <v>0.63580000000000003</v>
      </c>
      <c r="M26" s="74">
        <f>SoilVeg!G26</f>
        <v>26.5</v>
      </c>
      <c r="N26" s="74">
        <f>SoilVeg!H26</f>
        <v>0.30499999999999999</v>
      </c>
      <c r="O26" s="74">
        <f>VLOOKUP(A26,Soil!$B$2:$S$14,18,FALSE)</f>
        <v>2E-3</v>
      </c>
    </row>
    <row r="27" spans="1:15">
      <c r="A27" s="27" t="str">
        <f>SoilVeg!B27</f>
        <v>CL</v>
      </c>
      <c r="B27" s="27" t="str">
        <f>SoilVeg!D27</f>
        <v>OP</v>
      </c>
      <c r="C27" s="27" t="str">
        <f>SoilVeg!A27</f>
        <v>CLOP</v>
      </c>
      <c r="D27" s="74">
        <f>IF(VLOOKUP(SoilVeg!C27,LU!$A$2:$O$27,15,FALSE)=0,VLOOKUP(A27,Soil!$B$2:$R$14,8,FALSE),0.000000000001)</f>
        <v>2.9690972222222224E-6</v>
      </c>
      <c r="E27" s="74">
        <f>IF(VLOOKUP(SoilVeg!C27,LU!$A$2:$O$27,15,FALSE)=0,VLOOKUP(A27,Soil!$B$2:$R$14,12,FALSE),0.000000000001)</f>
        <v>3.9985397438335563E-5</v>
      </c>
      <c r="F27">
        <f>VLOOKUP(A27,Soil!$B$2:$P$17,14,FALSE)</f>
        <v>0.01</v>
      </c>
      <c r="G27">
        <f>VLOOKUP(B27,LU!$B$1:$N$51,6,FALSE)</f>
        <v>0.16</v>
      </c>
      <c r="H27">
        <f>VLOOKUP(B27,LU!$B$1:$N$51,7,FALSE)</f>
        <v>0.13</v>
      </c>
      <c r="I27">
        <f>VLOOKUP(B27,LU!$B$1:$N$51,8,FALSE)</f>
        <v>5</v>
      </c>
      <c r="J27">
        <f>VLOOKUP(A27,Soil!$B$2:$P$17,13,FALSE)</f>
        <v>1.7024999999999999</v>
      </c>
      <c r="K27">
        <f>VLOOKUP(B27,LU!$B$1:$N$51,5,FALSE)</f>
        <v>7.4999999999999997E-2</v>
      </c>
      <c r="L27">
        <f>VLOOKUP(A27,Soil!$B$2:$P$17,15,FALSE)</f>
        <v>0.6028</v>
      </c>
      <c r="M27" s="74">
        <f>SoilVeg!G27</f>
        <v>11.1</v>
      </c>
      <c r="N27" s="74">
        <f>SoilVeg!H27</f>
        <v>0.26400000000000001</v>
      </c>
      <c r="O27" s="74">
        <f>VLOOKUP(A27,Soil!$B$2:$S$14,18,FALSE)</f>
        <v>0.05</v>
      </c>
    </row>
    <row r="28" spans="1:15">
      <c r="A28" s="27" t="str">
        <f>SoilVeg!B28</f>
        <v>CL</v>
      </c>
      <c r="B28" s="27" t="str">
        <f>SoilVeg!D28</f>
        <v>OPTP</v>
      </c>
      <c r="C28" s="27" t="str">
        <f>SoilVeg!A28</f>
        <v>CLOPTP</v>
      </c>
      <c r="D28" s="74">
        <f>IF(VLOOKUP(SoilVeg!C28,LU!$A$2:$O$27,15,FALSE)=0,VLOOKUP(A28,Soil!$B$2:$R$14,8,FALSE),0.000000000001)</f>
        <v>2.9690972222222224E-6</v>
      </c>
      <c r="E28" s="74">
        <f>IF(VLOOKUP(SoilVeg!C28,LU!$A$2:$O$27,15,FALSE)=0,VLOOKUP(A28,Soil!$B$2:$R$14,12,FALSE),0.000000000001)</f>
        <v>3.9985397438335563E-5</v>
      </c>
      <c r="F28">
        <f>VLOOKUP(A28,Soil!$B$2:$P$17,14,FALSE)</f>
        <v>0.01</v>
      </c>
      <c r="G28">
        <f>VLOOKUP(B28,LU!$B$1:$N$51,6,FALSE)</f>
        <v>1.1000000000000001</v>
      </c>
      <c r="H28">
        <f>VLOOKUP(B28,LU!$B$1:$N$51,7,FALSE)</f>
        <v>0.4</v>
      </c>
      <c r="I28">
        <f>VLOOKUP(B28,LU!$B$1:$N$51,8,FALSE)</f>
        <v>7</v>
      </c>
      <c r="J28">
        <f>VLOOKUP(A28,Soil!$B$2:$P$17,13,FALSE)</f>
        <v>1.7024999999999999</v>
      </c>
      <c r="K28">
        <f>VLOOKUP(B28,LU!$B$1:$N$51,5,FALSE)</f>
        <v>0.27500000000000002</v>
      </c>
      <c r="L28">
        <f>VLOOKUP(A28,Soil!$B$2:$P$17,15,FALSE)</f>
        <v>0.6028</v>
      </c>
      <c r="M28" s="74">
        <f>SoilVeg!G28</f>
        <v>22.2</v>
      </c>
      <c r="N28" s="74">
        <f>SoilVeg!H28</f>
        <v>0.26400000000000001</v>
      </c>
      <c r="O28" s="74">
        <f>VLOOKUP(A28,Soil!$B$2:$S$14,18,FALSE)</f>
        <v>0.05</v>
      </c>
    </row>
    <row r="29" spans="1:15">
      <c r="A29" s="27" t="str">
        <f>SoilVeg!B29</f>
        <v>CL</v>
      </c>
      <c r="B29" s="27" t="str">
        <f>SoilVeg!D29</f>
        <v>OPSR</v>
      </c>
      <c r="C29" s="27" t="str">
        <f>SoilVeg!A29</f>
        <v>CLOPSR</v>
      </c>
      <c r="D29" s="74">
        <f>IF(VLOOKUP(SoilVeg!C29,LU!$A$2:$O$27,15,FALSE)=0,VLOOKUP(A29,Soil!$B$2:$R$14,8,FALSE),0.000000000001)</f>
        <v>2.9690972222222224E-6</v>
      </c>
      <c r="E29" s="74">
        <f>IF(VLOOKUP(SoilVeg!C29,LU!$A$2:$O$27,15,FALSE)=0,VLOOKUP(A29,Soil!$B$2:$R$14,12,FALSE),0.000000000001)</f>
        <v>3.9985397438335563E-5</v>
      </c>
      <c r="F29">
        <f>VLOOKUP(A29,Soil!$B$2:$P$17,14,FALSE)</f>
        <v>0.01</v>
      </c>
      <c r="G29">
        <f>VLOOKUP(B29,LU!$B$1:$N$51,6,FALSE)</f>
        <v>0.26</v>
      </c>
      <c r="H29">
        <f>VLOOKUP(B29,LU!$B$1:$N$51,7,FALSE)</f>
        <v>0.25</v>
      </c>
      <c r="I29">
        <f>VLOOKUP(B29,LU!$B$1:$N$51,8,FALSE)</f>
        <v>4</v>
      </c>
      <c r="J29">
        <v>1.5847</v>
      </c>
      <c r="K29">
        <f>VLOOKUP(B29,LU!$B$1:$N$51,5,FALSE)</f>
        <v>0.06</v>
      </c>
      <c r="L29">
        <v>0.48887216</v>
      </c>
      <c r="M29" s="74">
        <f>SoilVeg!G29</f>
        <v>8.879999999999999</v>
      </c>
      <c r="N29" s="74">
        <f>SoilVeg!H29</f>
        <v>0.26400000000000001</v>
      </c>
      <c r="O29" s="74">
        <f>VLOOKUP(A29,Soil!$B$2:$S$14,18,FALSE)</f>
        <v>0.05</v>
      </c>
    </row>
    <row r="30" spans="1:15">
      <c r="A30" s="27" t="str">
        <f>SoilVeg!B30</f>
        <v>CL</v>
      </c>
      <c r="B30" s="27" t="str">
        <f>SoilVeg!D30</f>
        <v>OPUR</v>
      </c>
      <c r="C30" s="27" t="str">
        <f>SoilVeg!A30</f>
        <v>CLOPUR</v>
      </c>
      <c r="D30" s="74">
        <f>IF(VLOOKUP(SoilVeg!C30,LU!$A$2:$O$27,15,FALSE)=0,VLOOKUP(A30,Soil!$B$2:$R$14,8,FALSE),0.000000000001)</f>
        <v>2.9690972222222224E-6</v>
      </c>
      <c r="E30" s="74">
        <f>IF(VLOOKUP(SoilVeg!C30,LU!$A$2:$O$27,15,FALSE)=0,VLOOKUP(A30,Soil!$B$2:$R$14,12,FALSE),0.000000000001)</f>
        <v>3.9985397438335563E-5</v>
      </c>
      <c r="F30">
        <f>VLOOKUP(A30,Soil!$B$2:$P$17,14,FALSE)</f>
        <v>0.01</v>
      </c>
      <c r="G30">
        <f>VLOOKUP(B30,LU!$B$1:$N$51,6,FALSE)</f>
        <v>0.4</v>
      </c>
      <c r="H30">
        <f>VLOOKUP(B30,LU!$B$1:$N$51,7,FALSE)</f>
        <v>0.3</v>
      </c>
      <c r="I30">
        <f>VLOOKUP(B30,LU!$B$1:$N$51,8,FALSE)</f>
        <v>6</v>
      </c>
      <c r="J30">
        <v>1.5847</v>
      </c>
      <c r="K30">
        <f>VLOOKUP(B30,LU!$B$1:$N$51,5,FALSE)</f>
        <v>0.1</v>
      </c>
      <c r="L30">
        <v>0.48887216</v>
      </c>
      <c r="M30" s="74">
        <f>SoilVeg!G30</f>
        <v>11.1</v>
      </c>
      <c r="N30" s="74">
        <f>SoilVeg!H30</f>
        <v>0.26400000000000001</v>
      </c>
      <c r="O30" s="74">
        <f>VLOOKUP(A30,Soil!$B$2:$S$14,18,FALSE)</f>
        <v>0.05</v>
      </c>
    </row>
    <row r="31" spans="1:15">
      <c r="A31" s="27" t="str">
        <f>SoilVeg!B31</f>
        <v>CL</v>
      </c>
      <c r="B31" s="27" t="str">
        <f>SoilVeg!D31</f>
        <v>OPU</v>
      </c>
      <c r="C31" s="27" t="str">
        <f>SoilVeg!A31</f>
        <v>CLOPU</v>
      </c>
      <c r="D31" s="74">
        <f>IF(VLOOKUP(SoilVeg!C31,LU!$A$2:$O$27,15,FALSE)=0,VLOOKUP(A31,Soil!$B$2:$R$14,8,FALSE),0.000000000001)</f>
        <v>2.9690972222222224E-6</v>
      </c>
      <c r="E31" s="74">
        <f>IF(VLOOKUP(SoilVeg!C31,LU!$A$2:$O$27,15,FALSE)=0,VLOOKUP(A31,Soil!$B$2:$R$14,12,FALSE),0.000000000001)</f>
        <v>3.9985397438335563E-5</v>
      </c>
      <c r="F31">
        <f>VLOOKUP(A31,Soil!$B$2:$P$17,14,FALSE)</f>
        <v>0.01</v>
      </c>
      <c r="G31">
        <f>VLOOKUP(B31,LU!$B$1:$N$51,6,FALSE)</f>
        <v>0</v>
      </c>
      <c r="H31">
        <f>VLOOKUP(B31,LU!$B$1:$N$51,7,FALSE)</f>
        <v>0</v>
      </c>
      <c r="I31">
        <f>VLOOKUP(B31,LU!$B$1:$N$51,8,FALSE)</f>
        <v>3.5</v>
      </c>
      <c r="J31">
        <f>VLOOKUP(A31,Soil!$B$2:$P$17,13,FALSE)</f>
        <v>1.7024999999999999</v>
      </c>
      <c r="K31">
        <f>VLOOKUP(B31,LU!$B$1:$N$51,5,FALSE)</f>
        <v>0.03</v>
      </c>
      <c r="L31">
        <f>VLOOKUP(A31,Soil!$B$2:$P$17,15,FALSE)</f>
        <v>0.6028</v>
      </c>
      <c r="M31" s="74">
        <f>SoilVeg!G31</f>
        <v>7.3999999999999995</v>
      </c>
      <c r="N31" s="74">
        <f>SoilVeg!H31</f>
        <v>0.26400000000000001</v>
      </c>
      <c r="O31" s="74">
        <f>VLOOKUP(A31,Soil!$B$2:$S$14,18,FALSE)</f>
        <v>0.05</v>
      </c>
    </row>
    <row r="32" spans="1:15">
      <c r="A32" s="27" t="str">
        <f>SoilVeg!B32</f>
        <v>CL</v>
      </c>
      <c r="B32" s="27" t="str">
        <f>SoilVeg!D32</f>
        <v>TP</v>
      </c>
      <c r="C32" s="27" t="str">
        <f>SoilVeg!A32</f>
        <v>CLTP</v>
      </c>
      <c r="D32" s="74">
        <f>IF(VLOOKUP(SoilVeg!C32,LU!$A$2:$O$27,15,FALSE)=0,VLOOKUP(A32,Soil!$B$2:$R$14,8,FALSE),0.000000000001)</f>
        <v>2.9690972222222224E-6</v>
      </c>
      <c r="E32" s="74">
        <f>IF(VLOOKUP(SoilVeg!C32,LU!$A$2:$O$27,15,FALSE)=0,VLOOKUP(A32,Soil!$B$2:$R$14,12,FALSE),0.000000000001)</f>
        <v>3.9985397438335563E-5</v>
      </c>
      <c r="F32">
        <f>VLOOKUP(A32,Soil!$B$2:$P$17,14,FALSE)</f>
        <v>0.01</v>
      </c>
      <c r="G32">
        <f>VLOOKUP(B32,LU!$B$1:$N$51,6,FALSE)</f>
        <v>1.1000000000000001</v>
      </c>
      <c r="H32">
        <f>VLOOKUP(B32,LU!$B$1:$N$51,7,FALSE)</f>
        <v>0.4</v>
      </c>
      <c r="I32">
        <f>VLOOKUP(B32,LU!$B$1:$N$51,8,FALSE)</f>
        <v>7</v>
      </c>
      <c r="J32">
        <f>VLOOKUP(A32,Soil!$B$2:$P$17,13,FALSE)</f>
        <v>1.7024999999999999</v>
      </c>
      <c r="K32">
        <f>VLOOKUP(B32,LU!$B$1:$N$51,5,FALSE)</f>
        <v>0.27500000000000002</v>
      </c>
      <c r="L32">
        <f>VLOOKUP(A32,Soil!$B$2:$P$17,15,FALSE)</f>
        <v>0.6028</v>
      </c>
      <c r="M32" s="74">
        <f>SoilVeg!G32</f>
        <v>22.2</v>
      </c>
      <c r="N32" s="74">
        <f>SoilVeg!H32</f>
        <v>0.26400000000000001</v>
      </c>
      <c r="O32" s="74">
        <f>VLOOKUP(A32,Soil!$B$2:$S$14,18,FALSE)</f>
        <v>0.05</v>
      </c>
    </row>
    <row r="33" spans="1:15">
      <c r="A33" s="27" t="str">
        <f>SoilVeg!B33</f>
        <v>CL</v>
      </c>
      <c r="B33" s="27" t="str">
        <f>SoilVeg!D33</f>
        <v>LP</v>
      </c>
      <c r="C33" s="27" t="str">
        <f>SoilVeg!A33</f>
        <v>CLLP</v>
      </c>
      <c r="D33" s="74">
        <f>IF(VLOOKUP(SoilVeg!C33,LU!$A$2:$O$27,15,FALSE)=0,VLOOKUP(A33,Soil!$B$2:$R$14,8,FALSE),0.000000000001)</f>
        <v>2.9690972222222224E-6</v>
      </c>
      <c r="E33" s="74">
        <f>IF(VLOOKUP(SoilVeg!C33,LU!$A$2:$O$27,15,FALSE)=0,VLOOKUP(A33,Soil!$B$2:$R$14,12,FALSE),0.000000000001)</f>
        <v>3.9985397438335563E-5</v>
      </c>
      <c r="F33">
        <f>VLOOKUP(A33,Soil!$B$2:$P$17,14,FALSE)</f>
        <v>0.01</v>
      </c>
      <c r="G33">
        <f>VLOOKUP(B33,LU!$B$1:$N$51,6,FALSE)</f>
        <v>3</v>
      </c>
      <c r="H33">
        <f>VLOOKUP(B33,LU!$B$1:$N$51,7,FALSE)</f>
        <v>0.62272727272999995</v>
      </c>
      <c r="I33">
        <f>VLOOKUP(B33,LU!$B$1:$N$51,8,FALSE)</f>
        <v>9.4545454545500007</v>
      </c>
      <c r="J33">
        <f>VLOOKUP(A33,Soil!$B$2:$P$17,13,FALSE)</f>
        <v>1.7024999999999999</v>
      </c>
      <c r="K33">
        <f>VLOOKUP(B33,LU!$B$1:$N$51,5,FALSE)</f>
        <v>0.4</v>
      </c>
      <c r="L33">
        <f>VLOOKUP(A33,Soil!$B$2:$P$17,15,FALSE)</f>
        <v>0.6028</v>
      </c>
      <c r="M33" s="74">
        <f>SoilVeg!G33</f>
        <v>22.2</v>
      </c>
      <c r="N33" s="74">
        <f>SoilVeg!H33</f>
        <v>0.26400000000000001</v>
      </c>
      <c r="O33" s="74">
        <f>VLOOKUP(A33,Soil!$B$2:$S$14,18,FALSE)</f>
        <v>0.05</v>
      </c>
    </row>
    <row r="34" spans="1:15">
      <c r="A34" s="27" t="str">
        <f>SoilVeg!B34</f>
        <v>CL</v>
      </c>
      <c r="B34" s="27" t="str">
        <f>SoilVeg!D34</f>
        <v>LPL</v>
      </c>
      <c r="C34" s="27" t="str">
        <f>SoilVeg!A34</f>
        <v>CLLPL</v>
      </c>
      <c r="D34" s="74">
        <f>IF(VLOOKUP(SoilVeg!C34,LU!$A$2:$O$27,15,FALSE)=0,VLOOKUP(A34,Soil!$B$2:$R$14,8,FALSE),0.000000000001)</f>
        <v>2.9690972222222224E-6</v>
      </c>
      <c r="E34" s="74">
        <f>IF(VLOOKUP(SoilVeg!C34,LU!$A$2:$O$27,15,FALSE)=0,VLOOKUP(A34,Soil!$B$2:$R$14,12,FALSE),0.000000000001)</f>
        <v>3.9985397438335563E-5</v>
      </c>
      <c r="F34">
        <f>VLOOKUP(A34,Soil!$B$2:$P$17,14,FALSE)</f>
        <v>0.01</v>
      </c>
      <c r="G34">
        <f>VLOOKUP(B34,LU!$B$1:$N$51,6,FALSE)</f>
        <v>4</v>
      </c>
      <c r="H34">
        <f>VLOOKUP(B34,LU!$B$1:$N$51,7,FALSE)</f>
        <v>0.62272727272999995</v>
      </c>
      <c r="I34">
        <f>VLOOKUP(B34,LU!$B$1:$N$51,8,FALSE)</f>
        <v>10.5</v>
      </c>
      <c r="J34">
        <f>VLOOKUP(A34,Soil!$B$2:$P$17,13,FALSE)</f>
        <v>1.7024999999999999</v>
      </c>
      <c r="K34">
        <f>VLOOKUP(B34,LU!$B$1:$N$51,5,FALSE)</f>
        <v>0.6</v>
      </c>
      <c r="L34">
        <f>VLOOKUP(A34,Soil!$B$2:$P$17,15,FALSE)</f>
        <v>0.6028</v>
      </c>
      <c r="M34" s="74">
        <f>SoilVeg!G34</f>
        <v>22.2</v>
      </c>
      <c r="N34" s="74">
        <f>SoilVeg!H34</f>
        <v>0.26400000000000001</v>
      </c>
      <c r="O34" s="74">
        <f>VLOOKUP(A34,Soil!$B$2:$S$14,18,FALSE)</f>
        <v>0.05</v>
      </c>
    </row>
    <row r="35" spans="1:15">
      <c r="A35" s="27" t="str">
        <f>SoilVeg!B35</f>
        <v>CL</v>
      </c>
      <c r="B35" s="27" t="str">
        <f>SoilVeg!D35</f>
        <v>LPJ</v>
      </c>
      <c r="C35" s="27" t="str">
        <f>SoilVeg!A35</f>
        <v>CLLPJ</v>
      </c>
      <c r="D35" s="74">
        <f>IF(VLOOKUP(SoilVeg!C35,LU!$A$2:$O$27,15,FALSE)=0,VLOOKUP(A35,Soil!$B$2:$R$14,8,FALSE),0.000000000001)</f>
        <v>2.9690972222222224E-6</v>
      </c>
      <c r="E35" s="74">
        <f>IF(VLOOKUP(SoilVeg!C35,LU!$A$2:$O$27,15,FALSE)=0,VLOOKUP(A35,Soil!$B$2:$R$14,12,FALSE),0.000000000001)</f>
        <v>3.9985397438335563E-5</v>
      </c>
      <c r="F35">
        <f>VLOOKUP(A35,Soil!$B$2:$P$17,14,FALSE)</f>
        <v>0.01</v>
      </c>
      <c r="G35">
        <f>VLOOKUP(B35,LU!$B$1:$N$51,6,FALSE)</f>
        <v>3</v>
      </c>
      <c r="H35">
        <f>VLOOKUP(B35,LU!$B$1:$N$51,7,FALSE)</f>
        <v>0.62272727272999995</v>
      </c>
      <c r="I35">
        <f>VLOOKUP(B35,LU!$B$1:$N$51,8,FALSE)</f>
        <v>6.5</v>
      </c>
      <c r="J35">
        <f>VLOOKUP(A35,Soil!$B$2:$P$17,13,FALSE)</f>
        <v>1.7024999999999999</v>
      </c>
      <c r="K35">
        <f>VLOOKUP(B35,LU!$B$1:$N$51,5,FALSE)</f>
        <v>0.35</v>
      </c>
      <c r="L35">
        <f>VLOOKUP(A35,Soil!$B$2:$P$17,15,FALSE)</f>
        <v>0.6028</v>
      </c>
      <c r="M35" s="74">
        <f>SoilVeg!G35</f>
        <v>22.2</v>
      </c>
      <c r="N35" s="74">
        <f>SoilVeg!H35</f>
        <v>0.26400000000000001</v>
      </c>
      <c r="O35" s="74">
        <f>VLOOKUP(A35,Soil!$B$2:$S$14,18,FALSE)</f>
        <v>0.05</v>
      </c>
    </row>
    <row r="36" spans="1:15">
      <c r="A36" s="27" t="str">
        <f>SoilVeg!B36</f>
        <v>CL</v>
      </c>
      <c r="B36" s="27" t="str">
        <f>SoilVeg!D36</f>
        <v>LPS</v>
      </c>
      <c r="C36" s="27" t="str">
        <f>SoilVeg!A36</f>
        <v>CLLPS</v>
      </c>
      <c r="D36" s="74">
        <f>IF(VLOOKUP(SoilVeg!C36,LU!$A$2:$O$27,15,FALSE)=0,VLOOKUP(A36,Soil!$B$2:$R$14,8,FALSE),0.000000000001)</f>
        <v>2.9690972222222224E-6</v>
      </c>
      <c r="E36" s="74">
        <f>IF(VLOOKUP(SoilVeg!C36,LU!$A$2:$O$27,15,FALSE)=0,VLOOKUP(A36,Soil!$B$2:$R$14,12,FALSE),0.000000000001)</f>
        <v>3.9985397438335563E-5</v>
      </c>
      <c r="F36">
        <f>VLOOKUP(A36,Soil!$B$2:$P$17,14,FALSE)</f>
        <v>0.01</v>
      </c>
      <c r="G36">
        <f>VLOOKUP(B36,LU!$B$1:$N$51,6,FALSE)</f>
        <v>4.5</v>
      </c>
      <c r="H36">
        <f>VLOOKUP(B36,LU!$B$1:$N$51,7,FALSE)</f>
        <v>0.8</v>
      </c>
      <c r="I36">
        <f>VLOOKUP(B36,LU!$B$1:$N$51,8,FALSE)</f>
        <v>15</v>
      </c>
      <c r="J36">
        <v>1.5847</v>
      </c>
      <c r="K36">
        <f>VLOOKUP(B36,LU!$B$1:$N$51,5,FALSE)</f>
        <v>0.8</v>
      </c>
      <c r="L36">
        <v>0.48887216</v>
      </c>
      <c r="M36" s="74">
        <f>SoilVeg!G36</f>
        <v>22.2</v>
      </c>
      <c r="N36" s="74">
        <f>SoilVeg!H36</f>
        <v>0.26400000000000001</v>
      </c>
      <c r="O36" s="74">
        <f>VLOOKUP(A36,Soil!$B$2:$S$14,18,FALSE)</f>
        <v>0.05</v>
      </c>
    </row>
    <row r="37" spans="1:15">
      <c r="A37" s="27" t="str">
        <f>SoilVeg!B37</f>
        <v>CL</v>
      </c>
      <c r="B37" s="27" t="str">
        <f>SoilVeg!D37</f>
        <v>LPK</v>
      </c>
      <c r="C37" s="27" t="str">
        <f>SoilVeg!A37</f>
        <v>CLLPK</v>
      </c>
      <c r="D37" s="74">
        <f>IF(VLOOKUP(SoilVeg!C37,LU!$A$2:$O$27,15,FALSE)=0,VLOOKUP(A37,Soil!$B$2:$R$14,8,FALSE),0.000000000001)</f>
        <v>2.9690972222222224E-6</v>
      </c>
      <c r="E37" s="74">
        <f>IF(VLOOKUP(SoilVeg!C37,LU!$A$2:$O$27,15,FALSE)=0,VLOOKUP(A37,Soil!$B$2:$R$14,12,FALSE),0.000000000001)</f>
        <v>3.9985397438335563E-5</v>
      </c>
      <c r="F37">
        <f>VLOOKUP(A37,Soil!$B$2:$P$17,14,FALSE)</f>
        <v>0.01</v>
      </c>
      <c r="G37">
        <f>VLOOKUP(B37,LU!$B$1:$N$51,6,FALSE)</f>
        <v>3</v>
      </c>
      <c r="H37">
        <f>VLOOKUP(B37,LU!$B$1:$N$51,7,FALSE)</f>
        <v>0.6</v>
      </c>
      <c r="I37">
        <f>VLOOKUP(B37,LU!$B$1:$N$51,8,FALSE)</f>
        <v>15</v>
      </c>
      <c r="J37">
        <v>1.5847</v>
      </c>
      <c r="K37">
        <f>VLOOKUP(B37,LU!$B$1:$N$51,5,FALSE)</f>
        <v>0.8</v>
      </c>
      <c r="L37">
        <v>0.48887216</v>
      </c>
      <c r="M37" s="74">
        <f>SoilVeg!G37</f>
        <v>22.2</v>
      </c>
      <c r="N37" s="74">
        <f>SoilVeg!H37</f>
        <v>0.26400000000000001</v>
      </c>
      <c r="O37" s="74">
        <f>VLOOKUP(A37,Soil!$B$2:$S$14,18,FALSE)</f>
        <v>0.05</v>
      </c>
    </row>
    <row r="38" spans="1:15">
      <c r="A38" s="27" t="str">
        <f>SoilVeg!B38</f>
        <v>CL</v>
      </c>
      <c r="B38" s="27" t="str">
        <f>SoilVeg!D38</f>
        <v>AZP</v>
      </c>
      <c r="C38" s="27" t="str">
        <f>SoilVeg!A38</f>
        <v>CLAZP</v>
      </c>
      <c r="D38" s="74">
        <f>IF(VLOOKUP(SoilVeg!C38,LU!$A$2:$O$27,15,FALSE)=0,VLOOKUP(A38,Soil!$B$2:$R$14,8,FALSE),0.000000000001)</f>
        <v>9.9999999999999998E-13</v>
      </c>
      <c r="E38" s="74">
        <f>IF(VLOOKUP(SoilVeg!C38,LU!$A$2:$O$27,15,FALSE)=0,VLOOKUP(A38,Soil!$B$2:$R$14,12,FALSE),0.000000000001)</f>
        <v>9.9999999999999998E-13</v>
      </c>
      <c r="F38">
        <f>VLOOKUP(A38,Soil!$B$2:$P$17,14,FALSE)</f>
        <v>0.01</v>
      </c>
      <c r="G38">
        <f>VLOOKUP(B38,LU!$B$1:$N$51,6,FALSE)</f>
        <v>0</v>
      </c>
      <c r="H38">
        <f>VLOOKUP(B38,LU!$B$1:$N$51,7,FALSE)</f>
        <v>0</v>
      </c>
      <c r="I38">
        <f>VLOOKUP(B38,LU!$B$1:$N$51,8,FALSE)</f>
        <v>2.5</v>
      </c>
      <c r="J38">
        <f>VLOOKUP(A38,Soil!$B$2:$P$17,13,FALSE)</f>
        <v>1.7024999999999999</v>
      </c>
      <c r="K38">
        <f>VLOOKUP(B38,LU!$B$1:$N$51,5,FALSE)</f>
        <v>0.05</v>
      </c>
      <c r="L38">
        <f>VLOOKUP(A38,Soil!$B$2:$P$17,15,FALSE)</f>
        <v>0.6028</v>
      </c>
      <c r="M38" s="74">
        <f>SoilVeg!G38</f>
        <v>100</v>
      </c>
      <c r="N38" s="74">
        <f>SoilVeg!H38</f>
        <v>1</v>
      </c>
      <c r="O38" s="74">
        <f>VLOOKUP(A38,Soil!$B$2:$S$14,18,FALSE)</f>
        <v>0.05</v>
      </c>
    </row>
    <row r="39" spans="1:15">
      <c r="A39" s="27" t="str">
        <f>SoilVeg!B39</f>
        <v>CL</v>
      </c>
      <c r="B39" s="27" t="str">
        <f>SoilVeg!D39</f>
        <v>AZPN</v>
      </c>
      <c r="C39" s="27" t="str">
        <f>SoilVeg!A39</f>
        <v>CLAZPN</v>
      </c>
      <c r="D39" s="74">
        <f>IF(VLOOKUP(SoilVeg!C39,LU!$A$2:$O$27,15,FALSE)=0,VLOOKUP(A39,Soil!$B$2:$R$14,8,FALSE),0.000000000001)</f>
        <v>9.9999999999999998E-13</v>
      </c>
      <c r="E39" s="74">
        <f>IF(VLOOKUP(SoilVeg!C39,LU!$A$2:$O$27,15,FALSE)=0,VLOOKUP(A39,Soil!$B$2:$R$14,12,FALSE),0.000000000001)</f>
        <v>9.9999999999999998E-13</v>
      </c>
      <c r="F39">
        <f>VLOOKUP(A39,Soil!$B$2:$P$17,14,FALSE)</f>
        <v>0.01</v>
      </c>
      <c r="G39">
        <f>VLOOKUP(B39,LU!$B$1:$N$51,6,FALSE)</f>
        <v>0</v>
      </c>
      <c r="H39">
        <f>VLOOKUP(B39,LU!$B$1:$N$51,7,FALSE)</f>
        <v>0</v>
      </c>
      <c r="I39">
        <f>VLOOKUP(B39,LU!$B$1:$N$51,8,FALSE)</f>
        <v>0</v>
      </c>
      <c r="J39">
        <f>VLOOKUP(A39,Soil!$B$2:$P$17,13,FALSE)</f>
        <v>1.7024999999999999</v>
      </c>
      <c r="K39">
        <f>VLOOKUP(B39,LU!$B$1:$N$51,5,FALSE)</f>
        <v>0.01</v>
      </c>
      <c r="L39">
        <f>VLOOKUP(A39,Soil!$B$2:$P$17,15,FALSE)</f>
        <v>0.6028</v>
      </c>
      <c r="M39" s="74">
        <f>SoilVeg!G39</f>
        <v>100</v>
      </c>
      <c r="N39" s="74">
        <f>SoilVeg!H39</f>
        <v>1</v>
      </c>
      <c r="O39" s="74">
        <f>VLOOKUP(A39,Soil!$B$2:$S$14,18,FALSE)</f>
        <v>0.05</v>
      </c>
    </row>
    <row r="40" spans="1:15">
      <c r="A40" s="27" t="str">
        <f>SoilVeg!B40</f>
        <v>CL</v>
      </c>
      <c r="B40" s="27" t="str">
        <f>SoilVeg!D40</f>
        <v>AZPPL</v>
      </c>
      <c r="C40" s="27" t="str">
        <f>SoilVeg!A40</f>
        <v>CLAZPPL</v>
      </c>
      <c r="D40" s="74">
        <f>IF(VLOOKUP(SoilVeg!C40,LU!$A$2:$O$27,15,FALSE)=0,VLOOKUP(A40,Soil!$B$2:$R$14,8,FALSE),0.000000000001)</f>
        <v>2.9690972222222224E-6</v>
      </c>
      <c r="E40" s="74">
        <f>IF(VLOOKUP(SoilVeg!C40,LU!$A$2:$O$27,15,FALSE)=0,VLOOKUP(A40,Soil!$B$2:$R$14,12,FALSE),0.000000000001)</f>
        <v>3.9985397438335563E-5</v>
      </c>
      <c r="F40">
        <f>VLOOKUP(A40,Soil!$B$2:$P$17,14,FALSE)</f>
        <v>0.01</v>
      </c>
      <c r="G40">
        <f>VLOOKUP(B40,LU!$B$1:$N$51,6,FALSE)</f>
        <v>0</v>
      </c>
      <c r="H40">
        <f>VLOOKUP(B40,LU!$B$1:$N$51,7,FALSE)</f>
        <v>0</v>
      </c>
      <c r="I40">
        <f>VLOOKUP(B40,LU!$B$1:$N$51,8,FALSE)</f>
        <v>2.5</v>
      </c>
      <c r="J40">
        <f>VLOOKUP(A40,Soil!$B$2:$P$17,13,FALSE)</f>
        <v>1.7024999999999999</v>
      </c>
      <c r="K40">
        <f>VLOOKUP(B40,LU!$B$1:$N$51,5,FALSE)</f>
        <v>0.02</v>
      </c>
      <c r="L40">
        <f>VLOOKUP(A40,Soil!$B$2:$P$17,15,FALSE)</f>
        <v>0.6028</v>
      </c>
      <c r="M40" s="74">
        <f>SoilVeg!G40</f>
        <v>0.222</v>
      </c>
      <c r="N40" s="74">
        <f>SoilVeg!H40</f>
        <v>0.26400000000000001</v>
      </c>
      <c r="O40" s="74">
        <f>VLOOKUP(A40,Soil!$B$2:$S$14,18,FALSE)</f>
        <v>0.05</v>
      </c>
    </row>
    <row r="41" spans="1:15">
      <c r="A41" s="27" t="str">
        <f>SoilVeg!B41</f>
        <v>CL</v>
      </c>
      <c r="B41" s="27" t="str">
        <f>SoilVeg!D41</f>
        <v>AZPP</v>
      </c>
      <c r="C41" s="27" t="str">
        <f>SoilVeg!A41</f>
        <v>CLAZPP</v>
      </c>
      <c r="D41" s="74">
        <f>IF(VLOOKUP(SoilVeg!C41,LU!$A$2:$O$27,15,FALSE)=0,VLOOKUP(A41,Soil!$B$2:$R$14,8,FALSE),0.000000000001)</f>
        <v>2.9690972222222224E-6</v>
      </c>
      <c r="E41" s="74">
        <f>IF(VLOOKUP(SoilVeg!C41,LU!$A$2:$O$27,15,FALSE)=0,VLOOKUP(A41,Soil!$B$2:$R$14,12,FALSE),0.000000000001)</f>
        <v>3.9985397438335563E-5</v>
      </c>
      <c r="F41">
        <f>VLOOKUP(A41,Soil!$B$2:$P$17,14,FALSE)</f>
        <v>0.01</v>
      </c>
      <c r="G41">
        <f>VLOOKUP(B41,LU!$B$1:$N$51,6,FALSE)</f>
        <v>0</v>
      </c>
      <c r="H41">
        <f>VLOOKUP(B41,LU!$B$1:$N$51,7,FALSE)</f>
        <v>0</v>
      </c>
      <c r="I41">
        <f>VLOOKUP(B41,LU!$B$1:$N$51,8,FALSE)</f>
        <v>7</v>
      </c>
      <c r="J41">
        <f>VLOOKUP(A41,Soil!$B$2:$P$17,13,FALSE)</f>
        <v>1.7024999999999999</v>
      </c>
      <c r="K41">
        <f>VLOOKUP(B41,LU!$B$1:$N$51,5,FALSE)</f>
        <v>0.1</v>
      </c>
      <c r="L41">
        <f>VLOOKUP(A41,Soil!$B$2:$P$17,15,FALSE)</f>
        <v>0.6028</v>
      </c>
      <c r="M41" s="74">
        <f>SoilVeg!G41</f>
        <v>22.2</v>
      </c>
      <c r="N41" s="74">
        <f>SoilVeg!H41</f>
        <v>0.26400000000000001</v>
      </c>
      <c r="O41" s="74">
        <f>VLOOKUP(A41,Soil!$B$2:$S$14,18,FALSE)</f>
        <v>0.05</v>
      </c>
    </row>
    <row r="42" spans="1:15">
      <c r="A42" s="27" t="str">
        <f>SoilVeg!B42</f>
        <v>CL</v>
      </c>
      <c r="B42" s="27" t="str">
        <f>SoilVeg!D42</f>
        <v>ETK</v>
      </c>
      <c r="C42" s="27" t="str">
        <f>SoilVeg!A42</f>
        <v>CLETK</v>
      </c>
      <c r="D42" s="74">
        <f>IF(VLOOKUP(SoilVeg!C42,LU!$A$2:$O$27,15,FALSE)=0,VLOOKUP(A42,Soil!$B$2:$R$14,8,FALSE),0.000000000001)</f>
        <v>2.9690972222222224E-6</v>
      </c>
      <c r="E42" s="74">
        <f>IF(VLOOKUP(SoilVeg!C42,LU!$A$2:$O$27,15,FALSE)=0,VLOOKUP(A42,Soil!$B$2:$R$14,12,FALSE),0.000000000001)</f>
        <v>3.9985397438335563E-5</v>
      </c>
      <c r="F42">
        <f>VLOOKUP(A42,Soil!$B$2:$P$17,14,FALSE)</f>
        <v>0.01</v>
      </c>
      <c r="G42">
        <f>VLOOKUP(B42,LU!$B$1:$N$51,6,FALSE)</f>
        <v>1.4</v>
      </c>
      <c r="H42">
        <f>VLOOKUP(B42,LU!$B$1:$N$51,7,FALSE)</f>
        <v>0.65</v>
      </c>
      <c r="I42">
        <f>VLOOKUP(B42,LU!$B$1:$N$51,8,FALSE)</f>
        <v>8</v>
      </c>
      <c r="J42">
        <f>VLOOKUP(A42,Soil!$B$2:$P$17,13,FALSE)</f>
        <v>1.7024999999999999</v>
      </c>
      <c r="K42">
        <f>VLOOKUP(B42,LU!$B$1:$N$51,5,FALSE)</f>
        <v>0.35</v>
      </c>
      <c r="L42">
        <f>VLOOKUP(A42,Soil!$B$2:$P$17,15,FALSE)</f>
        <v>0.6028</v>
      </c>
      <c r="M42" s="74">
        <f>SoilVeg!G42</f>
        <v>22.2</v>
      </c>
      <c r="N42" s="74">
        <f>SoilVeg!H42</f>
        <v>0.26400000000000001</v>
      </c>
      <c r="O42" s="74">
        <f>VLOOKUP(A42,Soil!$B$2:$S$14,18,FALSE)</f>
        <v>0.05</v>
      </c>
    </row>
    <row r="43" spans="1:15">
      <c r="A43" s="27" t="str">
        <f>SoilVeg!B43</f>
        <v>CL</v>
      </c>
      <c r="B43" s="27" t="str">
        <f>SoilVeg!D43</f>
        <v>ETK1</v>
      </c>
      <c r="C43" s="27" t="str">
        <f>SoilVeg!A43</f>
        <v>CLETK1</v>
      </c>
      <c r="D43" s="74">
        <f>IF(VLOOKUP(SoilVeg!C43,LU!$A$2:$O$27,15,FALSE)=0,VLOOKUP(A43,Soil!$B$2:$R$14,8,FALSE),0.000000000001)</f>
        <v>2.9690972222222224E-6</v>
      </c>
      <c r="E43" s="74">
        <f>IF(VLOOKUP(SoilVeg!C43,LU!$A$2:$O$27,15,FALSE)=0,VLOOKUP(A43,Soil!$B$2:$R$14,12,FALSE),0.000000000001)</f>
        <v>3.9985397438335563E-5</v>
      </c>
      <c r="F43">
        <f>VLOOKUP(A43,Soil!$B$2:$P$17,14,FALSE)</f>
        <v>0.01</v>
      </c>
      <c r="G43">
        <f>VLOOKUP(B43,LU!$B$1:$N$51,6,FALSE)</f>
        <v>1</v>
      </c>
      <c r="H43">
        <f>VLOOKUP(B43,LU!$B$1:$N$51,7,FALSE)</f>
        <v>0.4</v>
      </c>
      <c r="I43">
        <f>VLOOKUP(B43,LU!$B$1:$N$51,8,FALSE)</f>
        <v>5</v>
      </c>
      <c r="J43">
        <v>1.5847</v>
      </c>
      <c r="K43">
        <f>VLOOKUP(B43,LU!$B$1:$N$51,5,FALSE)</f>
        <v>0.15</v>
      </c>
      <c r="L43">
        <v>0.48887216</v>
      </c>
      <c r="M43" s="74">
        <f>SoilVeg!G43</f>
        <v>22.2</v>
      </c>
      <c r="N43" s="74">
        <f>SoilVeg!H43</f>
        <v>0.26400000000000001</v>
      </c>
      <c r="O43" s="74">
        <f>VLOOKUP(A43,Soil!$B$2:$S$14,18,FALSE)</f>
        <v>0.05</v>
      </c>
    </row>
    <row r="44" spans="1:15">
      <c r="A44" s="27" t="str">
        <f>SoilVeg!B44</f>
        <v>CL</v>
      </c>
      <c r="B44" s="27" t="str">
        <f>SoilVeg!D44</f>
        <v>ETK2</v>
      </c>
      <c r="C44" s="27" t="str">
        <f>SoilVeg!A44</f>
        <v>CLETK2</v>
      </c>
      <c r="D44" s="74">
        <f>IF(VLOOKUP(SoilVeg!C44,LU!$A$2:$O$27,15,FALSE)=0,VLOOKUP(A44,Soil!$B$2:$R$14,8,FALSE),0.000000000001)</f>
        <v>2.9690972222222224E-6</v>
      </c>
      <c r="E44" s="74">
        <f>IF(VLOOKUP(SoilVeg!C44,LU!$A$2:$O$27,15,FALSE)=0,VLOOKUP(A44,Soil!$B$2:$R$14,12,FALSE),0.000000000001)</f>
        <v>3.9985397438335563E-5</v>
      </c>
      <c r="F44">
        <f>VLOOKUP(A44,Soil!$B$2:$P$17,14,FALSE)</f>
        <v>0.01</v>
      </c>
      <c r="G44">
        <f>VLOOKUP(B44,LU!$B$1:$N$51,6,FALSE)</f>
        <v>1.1000000000000001</v>
      </c>
      <c r="H44">
        <f>VLOOKUP(B44,LU!$B$1:$N$51,7,FALSE)</f>
        <v>0.4</v>
      </c>
      <c r="I44">
        <f>VLOOKUP(B44,LU!$B$1:$N$51,8,FALSE)</f>
        <v>7</v>
      </c>
      <c r="J44">
        <v>1.5847</v>
      </c>
      <c r="K44">
        <f>VLOOKUP(B44,LU!$B$1:$N$51,5,FALSE)</f>
        <v>0.35</v>
      </c>
      <c r="L44">
        <v>0.48887216</v>
      </c>
      <c r="M44" s="74">
        <f>SoilVeg!G44</f>
        <v>22.2</v>
      </c>
      <c r="N44" s="74">
        <f>SoilVeg!H44</f>
        <v>0.26400000000000001</v>
      </c>
      <c r="O44" s="74">
        <f>VLOOKUP(A44,Soil!$B$2:$S$14,18,FALSE)</f>
        <v>0.05</v>
      </c>
    </row>
    <row r="45" spans="1:15">
      <c r="A45" s="27" t="str">
        <f>SoilVeg!B45</f>
        <v>CL</v>
      </c>
      <c r="B45" s="27" t="str">
        <f>SoilVeg!D45</f>
        <v>ETK3</v>
      </c>
      <c r="C45" s="27" t="str">
        <f>SoilVeg!A45</f>
        <v>CLETK3</v>
      </c>
      <c r="D45" s="74">
        <f>IF(VLOOKUP(SoilVeg!C45,LU!$A$2:$O$27,15,FALSE)=0,VLOOKUP(A45,Soil!$B$2:$R$14,8,FALSE),0.000000000001)</f>
        <v>2.9690972222222224E-6</v>
      </c>
      <c r="E45" s="74">
        <f>IF(VLOOKUP(SoilVeg!C45,LU!$A$2:$O$27,15,FALSE)=0,VLOOKUP(A45,Soil!$B$2:$R$14,12,FALSE),0.000000000001)</f>
        <v>3.9985397438335563E-5</v>
      </c>
      <c r="F45">
        <f>VLOOKUP(A45,Soil!$B$2:$P$17,14,FALSE)</f>
        <v>0.01</v>
      </c>
      <c r="G45">
        <f>VLOOKUP(B45,LU!$B$1:$N$51,6,FALSE)</f>
        <v>1.35454545455</v>
      </c>
      <c r="H45">
        <f>VLOOKUP(B45,LU!$B$1:$N$51,7,FALSE)</f>
        <v>0.62272727272999995</v>
      </c>
      <c r="I45">
        <f>VLOOKUP(B45,LU!$B$1:$N$51,8,FALSE)</f>
        <v>10</v>
      </c>
      <c r="J45">
        <f>VLOOKUP(A45,Soil!$B$2:$P$17,13,FALSE)</f>
        <v>1.7024999999999999</v>
      </c>
      <c r="K45">
        <f>VLOOKUP(B45,LU!$B$1:$N$51,5,FALSE)</f>
        <v>0.4</v>
      </c>
      <c r="L45">
        <f>VLOOKUP(A45,Soil!$B$2:$P$17,15,FALSE)</f>
        <v>0.6028</v>
      </c>
      <c r="M45" s="74">
        <f>SoilVeg!G45</f>
        <v>22.2</v>
      </c>
      <c r="N45" s="74">
        <f>SoilVeg!H45</f>
        <v>0.26400000000000001</v>
      </c>
      <c r="O45" s="74">
        <f>VLOOKUP(A45,Soil!$B$2:$S$14,18,FALSE)</f>
        <v>0.05</v>
      </c>
    </row>
    <row r="46" spans="1:15">
      <c r="A46" s="27" t="str">
        <f>SoilVeg!B46</f>
        <v>CL</v>
      </c>
      <c r="B46" s="27" t="str">
        <f>SoilVeg!D46</f>
        <v>VT</v>
      </c>
      <c r="C46" s="27" t="str">
        <f>SoilVeg!A46</f>
        <v>CLVT</v>
      </c>
      <c r="D46" s="74">
        <f>IF(VLOOKUP(SoilVeg!C46,LU!$A$2:$O$27,15,FALSE)=0,VLOOKUP(A46,Soil!$B$2:$R$14,8,FALSE),0.000000000001)</f>
        <v>9.9999999999999998E-13</v>
      </c>
      <c r="E46" s="74">
        <f>IF(VLOOKUP(SoilVeg!C46,LU!$A$2:$O$27,15,FALSE)=0,VLOOKUP(A46,Soil!$B$2:$R$14,12,FALSE),0.000000000001)</f>
        <v>9.9999999999999998E-13</v>
      </c>
      <c r="F46">
        <f>VLOOKUP(A46,Soil!$B$2:$P$17,14,FALSE)</f>
        <v>0.01</v>
      </c>
      <c r="G46">
        <f>VLOOKUP(B46,LU!$B$1:$N$51,6,FALSE)</f>
        <v>0</v>
      </c>
      <c r="H46">
        <f>VLOOKUP(B46,LU!$B$1:$N$51,7,FALSE)</f>
        <v>0</v>
      </c>
      <c r="I46">
        <f>VLOOKUP(B46,LU!$B$1:$N$51,8,FALSE)</f>
        <v>0</v>
      </c>
      <c r="J46">
        <f>VLOOKUP(A46,Soil!$B$2:$P$17,13,FALSE)</f>
        <v>1.7024999999999999</v>
      </c>
      <c r="K46">
        <f>VLOOKUP(B46,LU!$B$1:$N$51,5,FALSE)</f>
        <v>0.03</v>
      </c>
      <c r="L46">
        <f>VLOOKUP(A46,Soil!$B$2:$P$17,15,FALSE)</f>
        <v>0.6028</v>
      </c>
      <c r="M46" s="74">
        <f>SoilVeg!G46</f>
        <v>100</v>
      </c>
      <c r="N46" s="74">
        <f>SoilVeg!H46</f>
        <v>1</v>
      </c>
      <c r="O46" s="74">
        <f>VLOOKUP(A46,Soil!$B$2:$S$14,18,FALSE)</f>
        <v>0.05</v>
      </c>
    </row>
    <row r="47" spans="1:15">
      <c r="A47" s="27" t="str">
        <f>SoilVeg!B47</f>
        <v>CL</v>
      </c>
      <c r="B47" s="27" t="str">
        <f>SoilVeg!D47</f>
        <v>VP</v>
      </c>
      <c r="C47" s="27" t="str">
        <f>SoilVeg!A47</f>
        <v>CLVP</v>
      </c>
      <c r="D47" s="74">
        <f>IF(VLOOKUP(SoilVeg!C47,LU!$A$2:$O$27,15,FALSE)=0,VLOOKUP(A47,Soil!$B$2:$R$14,8,FALSE),0.000000000001)</f>
        <v>9.9999999999999998E-13</v>
      </c>
      <c r="E47" s="74">
        <f>IF(VLOOKUP(SoilVeg!C47,LU!$A$2:$O$27,15,FALSE)=0,VLOOKUP(A47,Soil!$B$2:$R$14,12,FALSE),0.000000000001)</f>
        <v>9.9999999999999998E-13</v>
      </c>
      <c r="F47">
        <f>VLOOKUP(A47,Soil!$B$2:$P$17,14,FALSE)</f>
        <v>0.01</v>
      </c>
      <c r="G47">
        <f>VLOOKUP(B47,LU!$B$1:$N$51,6,FALSE)</f>
        <v>0</v>
      </c>
      <c r="H47">
        <f>VLOOKUP(B47,LU!$B$1:$N$51,7,FALSE)</f>
        <v>0</v>
      </c>
      <c r="I47">
        <f>VLOOKUP(B47,LU!$B$1:$N$51,8,FALSE)</f>
        <v>0</v>
      </c>
      <c r="J47">
        <f>VLOOKUP(A47,Soil!$B$2:$P$17,13,FALSE)</f>
        <v>1.7024999999999999</v>
      </c>
      <c r="K47">
        <f>VLOOKUP(B47,LU!$B$1:$N$51,5,FALSE)</f>
        <v>0.01</v>
      </c>
      <c r="L47">
        <f>VLOOKUP(A47,Soil!$B$2:$P$17,15,FALSE)</f>
        <v>0.6028</v>
      </c>
      <c r="M47" s="74">
        <f>SoilVeg!G47</f>
        <v>100</v>
      </c>
      <c r="N47" s="74">
        <f>SoilVeg!H47</f>
        <v>1</v>
      </c>
      <c r="O47" s="74">
        <f>VLOOKUP(A47,Soil!$B$2:$S$14,18,FALSE)</f>
        <v>0.05</v>
      </c>
    </row>
    <row r="48" spans="1:15">
      <c r="A48" s="27" t="str">
        <f>SoilVeg!B48</f>
        <v>CL</v>
      </c>
      <c r="B48" s="27" t="str">
        <f>SoilVeg!D48</f>
        <v>TPT</v>
      </c>
      <c r="C48" s="27" t="str">
        <f>SoilVeg!A48</f>
        <v>CLTPT</v>
      </c>
      <c r="D48" s="74">
        <f>IF(VLOOKUP(SoilVeg!C48,LU!$A$2:$O$27,15,FALSE)=0,VLOOKUP(A48,Soil!$B$2:$R$14,8,FALSE),0.000000000001)</f>
        <v>2.9690972222222224E-6</v>
      </c>
      <c r="E48" s="74">
        <f>IF(VLOOKUP(SoilVeg!C48,LU!$A$2:$O$27,15,FALSE)=0,VLOOKUP(A48,Soil!$B$2:$R$14,12,FALSE),0.000000000001)</f>
        <v>3.9985397438335563E-5</v>
      </c>
      <c r="F48">
        <f>VLOOKUP(A48,Soil!$B$2:$P$17,14,FALSE)</f>
        <v>0.01</v>
      </c>
      <c r="G48">
        <f>VLOOKUP(B48,LU!$B$1:$N$51,6,FALSE)</f>
        <v>1.1000000000000001</v>
      </c>
      <c r="H48">
        <f>VLOOKUP(B48,LU!$B$1:$N$51,7,FALSE)</f>
        <v>0.4</v>
      </c>
      <c r="I48">
        <f>VLOOKUP(B48,LU!$B$1:$N$51,8,FALSE)</f>
        <v>7</v>
      </c>
      <c r="J48">
        <f>VLOOKUP(A48,Soil!$B$2:$P$17,13,FALSE)</f>
        <v>1.7024999999999999</v>
      </c>
      <c r="K48">
        <f>VLOOKUP(B48,LU!$B$1:$N$51,5,FALSE)</f>
        <v>0.27500000000000002</v>
      </c>
      <c r="L48">
        <f>VLOOKUP(A48,Soil!$B$2:$P$17,15,FALSE)</f>
        <v>0.6028</v>
      </c>
      <c r="M48" s="74">
        <f>SoilVeg!G48</f>
        <v>22.2</v>
      </c>
      <c r="N48" s="74">
        <f>SoilVeg!H48</f>
        <v>0.26400000000000001</v>
      </c>
      <c r="O48" s="74">
        <f>VLOOKUP(A48,Soil!$B$2:$S$14,18,FALSE)</f>
        <v>0.05</v>
      </c>
    </row>
    <row r="49" spans="1:15">
      <c r="A49" s="27" t="str">
        <f>SoilVeg!B49</f>
        <v>CL</v>
      </c>
      <c r="B49" s="27" t="str">
        <f>SoilVeg!D49</f>
        <v>VPT</v>
      </c>
      <c r="C49" s="27" t="str">
        <f>SoilVeg!A49</f>
        <v>CLVPT</v>
      </c>
      <c r="D49" s="74">
        <f>IF(VLOOKUP(SoilVeg!C49,LU!$A$2:$O$27,15,FALSE)=0,VLOOKUP(A49,Soil!$B$2:$R$14,8,FALSE),0.000000000001)</f>
        <v>9.9999999999999998E-13</v>
      </c>
      <c r="E49" s="74">
        <f>IF(VLOOKUP(SoilVeg!C49,LU!$A$2:$O$27,15,FALSE)=0,VLOOKUP(A49,Soil!$B$2:$R$14,12,FALSE),0.000000000001)</f>
        <v>9.9999999999999998E-13</v>
      </c>
      <c r="F49">
        <f>VLOOKUP(A49,Soil!$B$2:$P$17,14,FALSE)</f>
        <v>0.01</v>
      </c>
      <c r="G49">
        <f>VLOOKUP(B49,LU!$B$1:$N$51,6,FALSE)</f>
        <v>0</v>
      </c>
      <c r="H49">
        <f>VLOOKUP(B49,LU!$B$1:$N$51,7,FALSE)</f>
        <v>0</v>
      </c>
      <c r="I49">
        <f>VLOOKUP(B49,LU!$B$1:$N$51,8,FALSE)</f>
        <v>150</v>
      </c>
      <c r="J49">
        <f>VLOOKUP(A49,Soil!$B$2:$P$17,13,FALSE)</f>
        <v>1.7024999999999999</v>
      </c>
      <c r="K49">
        <f>VLOOKUP(B49,LU!$B$1:$N$51,5,FALSE)</f>
        <v>0.01</v>
      </c>
      <c r="L49">
        <f>VLOOKUP(A49,Soil!$B$2:$P$17,15,FALSE)</f>
        <v>0.6028</v>
      </c>
      <c r="M49" s="74">
        <f>SoilVeg!G49</f>
        <v>100</v>
      </c>
      <c r="N49" s="74">
        <f>SoilVeg!H49</f>
        <v>1</v>
      </c>
      <c r="O49" s="74">
        <f>VLOOKUP(A49,Soil!$B$2:$S$14,18,FALSE)</f>
        <v>0.05</v>
      </c>
    </row>
    <row r="50" spans="1:15">
      <c r="A50" s="27" t="str">
        <f>SoilVeg!B50</f>
        <v>CL</v>
      </c>
      <c r="B50" s="27" t="str">
        <f>SoilVeg!D50</f>
        <v>MOK</v>
      </c>
      <c r="C50" s="27" t="str">
        <f>SoilVeg!A50</f>
        <v>CLMOK</v>
      </c>
      <c r="D50" s="74">
        <f>IF(VLOOKUP(SoilVeg!C50,LU!$A$2:$O$27,15,FALSE)=0,VLOOKUP(A50,Soil!$B$2:$R$14,8,FALSE),0.000000000001)</f>
        <v>2.9690972222222224E-6</v>
      </c>
      <c r="E50" s="74">
        <f>IF(VLOOKUP(SoilVeg!C50,LU!$A$2:$O$27,15,FALSE)=0,VLOOKUP(A50,Soil!$B$2:$R$14,12,FALSE),0.000000000001)</f>
        <v>3.9985397438335563E-5</v>
      </c>
      <c r="F50">
        <f>VLOOKUP(A50,Soil!$B$2:$P$17,14,FALSE)</f>
        <v>0.01</v>
      </c>
      <c r="G50">
        <f>VLOOKUP(B50,LU!$B$1:$N$51,6,FALSE)</f>
        <v>1.35454545455</v>
      </c>
      <c r="H50">
        <f>VLOOKUP(B50,LU!$B$1:$N$51,7,FALSE)</f>
        <v>0.62272727272999995</v>
      </c>
      <c r="I50">
        <f>VLOOKUP(B50,LU!$B$1:$N$51,8,FALSE)</f>
        <v>10</v>
      </c>
      <c r="J50">
        <v>1.5847</v>
      </c>
      <c r="K50">
        <f>VLOOKUP(B50,LU!$B$1:$N$51,5,FALSE)</f>
        <v>0.4</v>
      </c>
      <c r="L50">
        <v>0.48887216</v>
      </c>
      <c r="M50" s="74">
        <f>SoilVeg!G50</f>
        <v>22.2</v>
      </c>
      <c r="N50" s="74">
        <f>SoilVeg!H50</f>
        <v>0.26400000000000001</v>
      </c>
      <c r="O50" s="74">
        <f>VLOOKUP(A50,Soil!$B$2:$S$14,18,FALSE)</f>
        <v>0.05</v>
      </c>
    </row>
    <row r="51" spans="1:15">
      <c r="A51" s="27" t="str">
        <f>SoilVeg!B51</f>
        <v>CL</v>
      </c>
      <c r="B51" s="27" t="str">
        <f>SoilVeg!D51</f>
        <v>RET</v>
      </c>
      <c r="C51" s="27" t="str">
        <f>SoilVeg!A51</f>
        <v>CLRET</v>
      </c>
      <c r="D51" s="74">
        <f>IF(VLOOKUP(SoilVeg!C51,LU!$A$2:$O$27,15,FALSE)=0,VLOOKUP(A51,Soil!$B$2:$R$14,8,FALSE),0.000000000001)</f>
        <v>2.9690972222222224E-6</v>
      </c>
      <c r="E51" s="74">
        <f>IF(VLOOKUP(SoilVeg!C51,LU!$A$2:$O$27,15,FALSE)=0,VLOOKUP(A51,Soil!$B$2:$R$14,12,FALSE),0.000000000001)</f>
        <v>3.9985397438335563E-5</v>
      </c>
      <c r="F51">
        <f>VLOOKUP(A51,Soil!$B$2:$P$17,14,FALSE)</f>
        <v>0.01</v>
      </c>
      <c r="G51">
        <f>VLOOKUP(B51,LU!$B$1:$N$51,6,FALSE)</f>
        <v>1.1000000000000001</v>
      </c>
      <c r="H51">
        <f>VLOOKUP(B51,LU!$B$1:$N$51,7,FALSE)</f>
        <v>0.4</v>
      </c>
      <c r="I51">
        <f>VLOOKUP(B51,LU!$B$1:$N$51,8,FALSE)</f>
        <v>150</v>
      </c>
      <c r="J51">
        <v>1.5847</v>
      </c>
      <c r="K51">
        <f>VLOOKUP(B51,LU!$B$1:$N$51,5,FALSE)</f>
        <v>0.27500000000000002</v>
      </c>
      <c r="L51">
        <v>0.48887216</v>
      </c>
      <c r="M51" s="74">
        <f>SoilVeg!G51</f>
        <v>22.2</v>
      </c>
      <c r="N51" s="74">
        <f>SoilVeg!H51</f>
        <v>0.26400000000000001</v>
      </c>
      <c r="O51" s="74">
        <f>VLOOKUP(A51,Soil!$B$2:$S$14,18,FALSE)</f>
        <v>0.05</v>
      </c>
    </row>
    <row r="52" spans="1:15">
      <c r="A52" s="27" t="str">
        <f>SoilVeg!B52</f>
        <v>L</v>
      </c>
      <c r="B52" s="27" t="str">
        <f>SoilVeg!D52</f>
        <v>OP</v>
      </c>
      <c r="C52" s="27" t="str">
        <f>SoilVeg!A52</f>
        <v>LOP</v>
      </c>
      <c r="D52" s="74">
        <f>IF(VLOOKUP(SoilVeg!C52,LU!$A$2:$O$27,15,FALSE)=0,VLOOKUP(A52,Soil!$B$2:$R$14,8,FALSE),0.000000000001)</f>
        <v>3.6764981481481485E-6</v>
      </c>
      <c r="E52" s="74">
        <f>IF(VLOOKUP(SoilVeg!C52,LU!$A$2:$O$27,15,FALSE)=0,VLOOKUP(A52,Soil!$B$2:$R$14,12,FALSE),0.000000000001)</f>
        <v>6.9258582150283796E-5</v>
      </c>
      <c r="F52">
        <f>VLOOKUP(A52,Soil!$B$2:$P$17,14,FALSE)</f>
        <v>0.12</v>
      </c>
      <c r="G52">
        <f>VLOOKUP(B52,LU!$B$1:$N$51,6,FALSE)</f>
        <v>0.16</v>
      </c>
      <c r="H52">
        <f>VLOOKUP(B52,LU!$B$1:$N$51,7,FALSE)</f>
        <v>0.13</v>
      </c>
      <c r="I52">
        <f>VLOOKUP(B52,LU!$B$1:$N$51,8,FALSE)</f>
        <v>5</v>
      </c>
      <c r="J52">
        <f>VLOOKUP(A52,Soil!$B$2:$P$17,13,FALSE)</f>
        <v>1.7384999999999999</v>
      </c>
      <c r="K52">
        <f>VLOOKUP(B52,LU!$B$1:$N$51,5,FALSE)</f>
        <v>7.4999999999999997E-2</v>
      </c>
      <c r="L52">
        <f>VLOOKUP(A52,Soil!$B$2:$P$17,15,FALSE)</f>
        <v>0.56130000000000002</v>
      </c>
      <c r="M52" s="74">
        <f>SoilVeg!G52</f>
        <v>9.6999999999999993</v>
      </c>
      <c r="N52" s="74">
        <f>SoilVeg!H52</f>
        <v>0.248</v>
      </c>
      <c r="O52" s="74">
        <f>VLOOKUP(A52,Soil!$B$2:$S$14,18,FALSE)</f>
        <v>0.1</v>
      </c>
    </row>
    <row r="53" spans="1:15">
      <c r="A53" s="27" t="str">
        <f>SoilVeg!B53</f>
        <v>L</v>
      </c>
      <c r="B53" s="27" t="str">
        <f>SoilVeg!D53</f>
        <v>OPTP</v>
      </c>
      <c r="C53" s="27" t="str">
        <f>SoilVeg!A53</f>
        <v>LOPTP</v>
      </c>
      <c r="D53" s="74">
        <f>IF(VLOOKUP(SoilVeg!C53,LU!$A$2:$O$27,15,FALSE)=0,VLOOKUP(A53,Soil!$B$2:$R$14,8,FALSE),0.000000000001)</f>
        <v>3.6764981481481485E-6</v>
      </c>
      <c r="E53" s="74">
        <f>IF(VLOOKUP(SoilVeg!C53,LU!$A$2:$O$27,15,FALSE)=0,VLOOKUP(A53,Soil!$B$2:$R$14,12,FALSE),0.000000000001)</f>
        <v>6.9258582150283796E-5</v>
      </c>
      <c r="F53">
        <f>VLOOKUP(A53,Soil!$B$2:$P$17,14,FALSE)</f>
        <v>0.12</v>
      </c>
      <c r="G53">
        <f>VLOOKUP(B53,LU!$B$1:$N$51,6,FALSE)</f>
        <v>1.1000000000000001</v>
      </c>
      <c r="H53">
        <f>VLOOKUP(B53,LU!$B$1:$N$51,7,FALSE)</f>
        <v>0.4</v>
      </c>
      <c r="I53">
        <f>VLOOKUP(B53,LU!$B$1:$N$51,8,FALSE)</f>
        <v>7</v>
      </c>
      <c r="J53">
        <f>VLOOKUP(A53,Soil!$B$2:$P$17,13,FALSE)</f>
        <v>1.7384999999999999</v>
      </c>
      <c r="K53">
        <f>VLOOKUP(B53,LU!$B$1:$N$51,5,FALSE)</f>
        <v>0.27500000000000002</v>
      </c>
      <c r="L53">
        <f>VLOOKUP(A53,Soil!$B$2:$P$17,15,FALSE)</f>
        <v>0.56130000000000002</v>
      </c>
      <c r="M53" s="74">
        <f>SoilVeg!G53</f>
        <v>19.399999999999999</v>
      </c>
      <c r="N53" s="74">
        <f>SoilVeg!H53</f>
        <v>0.248</v>
      </c>
      <c r="O53" s="74">
        <f>VLOOKUP(A53,Soil!$B$2:$S$14,18,FALSE)</f>
        <v>0.1</v>
      </c>
    </row>
    <row r="54" spans="1:15">
      <c r="A54" s="27" t="str">
        <f>SoilVeg!B54</f>
        <v>L</v>
      </c>
      <c r="B54" s="27" t="str">
        <f>SoilVeg!D54</f>
        <v>OPSR</v>
      </c>
      <c r="C54" s="27" t="str">
        <f>SoilVeg!A54</f>
        <v>LOPSR</v>
      </c>
      <c r="D54" s="74">
        <f>IF(VLOOKUP(SoilVeg!C54,LU!$A$2:$O$27,15,FALSE)=0,VLOOKUP(A54,Soil!$B$2:$R$14,8,FALSE),0.000000000001)</f>
        <v>3.6764981481481485E-6</v>
      </c>
      <c r="E54" s="74">
        <f>IF(VLOOKUP(SoilVeg!C54,LU!$A$2:$O$27,15,FALSE)=0,VLOOKUP(A54,Soil!$B$2:$R$14,12,FALSE),0.000000000001)</f>
        <v>6.9258582150283796E-5</v>
      </c>
      <c r="F54">
        <f>VLOOKUP(A54,Soil!$B$2:$P$17,14,FALSE)</f>
        <v>0.12</v>
      </c>
      <c r="G54">
        <f>VLOOKUP(B54,LU!$B$1:$N$51,6,FALSE)</f>
        <v>0.26</v>
      </c>
      <c r="H54">
        <f>VLOOKUP(B54,LU!$B$1:$N$51,7,FALSE)</f>
        <v>0.25</v>
      </c>
      <c r="I54">
        <f>VLOOKUP(B54,LU!$B$1:$N$51,8,FALSE)</f>
        <v>4</v>
      </c>
      <c r="J54">
        <f>VLOOKUP(A54,Soil!$B$2:$P$17,13,FALSE)</f>
        <v>1.7384999999999999</v>
      </c>
      <c r="K54">
        <f>VLOOKUP(B54,LU!$B$1:$N$51,5,FALSE)</f>
        <v>0.06</v>
      </c>
      <c r="L54">
        <f>VLOOKUP(A54,Soil!$B$2:$P$17,15,FALSE)</f>
        <v>0.56130000000000002</v>
      </c>
      <c r="M54" s="74">
        <f>SoilVeg!G54</f>
        <v>7.76</v>
      </c>
      <c r="N54" s="74">
        <f>SoilVeg!H54</f>
        <v>0.248</v>
      </c>
      <c r="O54" s="74">
        <f>VLOOKUP(A54,Soil!$B$2:$S$14,18,FALSE)</f>
        <v>0.1</v>
      </c>
    </row>
    <row r="55" spans="1:15">
      <c r="A55" s="27" t="str">
        <f>SoilVeg!B55</f>
        <v>L</v>
      </c>
      <c r="B55" s="27" t="str">
        <f>SoilVeg!D55</f>
        <v>OPUR</v>
      </c>
      <c r="C55" s="27" t="str">
        <f>SoilVeg!A55</f>
        <v>LOPUR</v>
      </c>
      <c r="D55" s="74">
        <f>IF(VLOOKUP(SoilVeg!C55,LU!$A$2:$O$27,15,FALSE)=0,VLOOKUP(A55,Soil!$B$2:$R$14,8,FALSE),0.000000000001)</f>
        <v>3.6764981481481485E-6</v>
      </c>
      <c r="E55" s="74">
        <f>IF(VLOOKUP(SoilVeg!C55,LU!$A$2:$O$27,15,FALSE)=0,VLOOKUP(A55,Soil!$B$2:$R$14,12,FALSE),0.000000000001)</f>
        <v>6.9258582150283796E-5</v>
      </c>
      <c r="F55">
        <f>VLOOKUP(A55,Soil!$B$2:$P$17,14,FALSE)</f>
        <v>0.12</v>
      </c>
      <c r="G55">
        <f>VLOOKUP(B55,LU!$B$1:$N$51,6,FALSE)</f>
        <v>0.4</v>
      </c>
      <c r="H55">
        <f>VLOOKUP(B55,LU!$B$1:$N$51,7,FALSE)</f>
        <v>0.3</v>
      </c>
      <c r="I55">
        <f>VLOOKUP(B55,LU!$B$1:$N$51,8,FALSE)</f>
        <v>6</v>
      </c>
      <c r="J55">
        <f>VLOOKUP(A55,Soil!$B$2:$P$17,13,FALSE)</f>
        <v>1.7384999999999999</v>
      </c>
      <c r="K55">
        <f>VLOOKUP(B55,LU!$B$1:$N$51,5,FALSE)</f>
        <v>0.1</v>
      </c>
      <c r="L55">
        <f>VLOOKUP(A55,Soil!$B$2:$P$17,15,FALSE)</f>
        <v>0.56130000000000002</v>
      </c>
      <c r="M55" s="74">
        <f>SoilVeg!G55</f>
        <v>9.6999999999999993</v>
      </c>
      <c r="N55" s="74">
        <f>SoilVeg!H55</f>
        <v>0.248</v>
      </c>
      <c r="O55" s="74">
        <f>VLOOKUP(A55,Soil!$B$2:$S$14,18,FALSE)</f>
        <v>0.1</v>
      </c>
    </row>
    <row r="56" spans="1:15">
      <c r="A56" s="27" t="str">
        <f>SoilVeg!B56</f>
        <v>L</v>
      </c>
      <c r="B56" s="27" t="str">
        <f>SoilVeg!D56</f>
        <v>OPU</v>
      </c>
      <c r="C56" s="27" t="str">
        <f>SoilVeg!A56</f>
        <v>LOPU</v>
      </c>
      <c r="D56" s="74">
        <f>IF(VLOOKUP(SoilVeg!C56,LU!$A$2:$O$27,15,FALSE)=0,VLOOKUP(A56,Soil!$B$2:$R$14,8,FALSE),0.000000000001)</f>
        <v>3.6764981481481485E-6</v>
      </c>
      <c r="E56" s="74">
        <f>IF(VLOOKUP(SoilVeg!C56,LU!$A$2:$O$27,15,FALSE)=0,VLOOKUP(A56,Soil!$B$2:$R$14,12,FALSE),0.000000000001)</f>
        <v>6.9258582150283796E-5</v>
      </c>
      <c r="F56">
        <f>VLOOKUP(A56,Soil!$B$2:$P$17,14,FALSE)</f>
        <v>0.12</v>
      </c>
      <c r="G56">
        <f>VLOOKUP(B56,LU!$B$1:$N$51,6,FALSE)</f>
        <v>0</v>
      </c>
      <c r="H56">
        <f>VLOOKUP(B56,LU!$B$1:$N$51,7,FALSE)</f>
        <v>0</v>
      </c>
      <c r="I56">
        <f>VLOOKUP(B56,LU!$B$1:$N$51,8,FALSE)</f>
        <v>3.5</v>
      </c>
      <c r="J56">
        <f>VLOOKUP(A56,Soil!$B$2:$P$17,13,FALSE)</f>
        <v>1.7384999999999999</v>
      </c>
      <c r="K56">
        <f>VLOOKUP(B56,LU!$B$1:$N$51,5,FALSE)</f>
        <v>0.03</v>
      </c>
      <c r="L56">
        <f>VLOOKUP(A56,Soil!$B$2:$P$17,15,FALSE)</f>
        <v>0.56130000000000002</v>
      </c>
      <c r="M56" s="74">
        <f>SoilVeg!G56</f>
        <v>6.4666666666666659</v>
      </c>
      <c r="N56" s="74">
        <f>SoilVeg!H56</f>
        <v>0.248</v>
      </c>
      <c r="O56" s="74">
        <f>VLOOKUP(A56,Soil!$B$2:$S$14,18,FALSE)</f>
        <v>0.1</v>
      </c>
    </row>
    <row r="57" spans="1:15">
      <c r="A57" s="27" t="str">
        <f>SoilVeg!B57</f>
        <v>L</v>
      </c>
      <c r="B57" s="27" t="str">
        <f>SoilVeg!D57</f>
        <v>TP</v>
      </c>
      <c r="C57" s="27" t="str">
        <f>SoilVeg!A57</f>
        <v>LTP</v>
      </c>
      <c r="D57" s="74">
        <f>IF(VLOOKUP(SoilVeg!C57,LU!$A$2:$O$27,15,FALSE)=0,VLOOKUP(A57,Soil!$B$2:$R$14,8,FALSE),0.000000000001)</f>
        <v>3.6764981481481485E-6</v>
      </c>
      <c r="E57" s="74">
        <f>IF(VLOOKUP(SoilVeg!C57,LU!$A$2:$O$27,15,FALSE)=0,VLOOKUP(A57,Soil!$B$2:$R$14,12,FALSE),0.000000000001)</f>
        <v>6.9258582150283796E-5</v>
      </c>
      <c r="F57">
        <f>VLOOKUP(A57,Soil!$B$2:$P$17,14,FALSE)</f>
        <v>0.12</v>
      </c>
      <c r="G57">
        <f>VLOOKUP(B57,LU!$B$1:$N$51,6,FALSE)</f>
        <v>1.1000000000000001</v>
      </c>
      <c r="H57">
        <f>VLOOKUP(B57,LU!$B$1:$N$51,7,FALSE)</f>
        <v>0.4</v>
      </c>
      <c r="I57">
        <f>VLOOKUP(B57,LU!$B$1:$N$51,8,FALSE)</f>
        <v>7</v>
      </c>
      <c r="J57">
        <v>1.5847</v>
      </c>
      <c r="K57">
        <f>VLOOKUP(B57,LU!$B$1:$N$51,5,FALSE)</f>
        <v>0.27500000000000002</v>
      </c>
      <c r="L57">
        <v>0.48887216</v>
      </c>
      <c r="M57" s="74">
        <f>SoilVeg!G57</f>
        <v>19.399999999999999</v>
      </c>
      <c r="N57" s="74">
        <f>SoilVeg!H57</f>
        <v>0.248</v>
      </c>
      <c r="O57" s="74">
        <f>VLOOKUP(A57,Soil!$B$2:$S$14,18,FALSE)</f>
        <v>0.1</v>
      </c>
    </row>
    <row r="58" spans="1:15">
      <c r="A58" s="27" t="str">
        <f>SoilVeg!B58</f>
        <v>L</v>
      </c>
      <c r="B58" s="27" t="str">
        <f>SoilVeg!D58</f>
        <v>LP</v>
      </c>
      <c r="C58" s="27" t="str">
        <f>SoilVeg!A58</f>
        <v>LLP</v>
      </c>
      <c r="D58" s="74">
        <f>IF(VLOOKUP(SoilVeg!C58,LU!$A$2:$O$27,15,FALSE)=0,VLOOKUP(A58,Soil!$B$2:$R$14,8,FALSE),0.000000000001)</f>
        <v>3.6764981481481485E-6</v>
      </c>
      <c r="E58" s="74">
        <f>IF(VLOOKUP(SoilVeg!C58,LU!$A$2:$O$27,15,FALSE)=0,VLOOKUP(A58,Soil!$B$2:$R$14,12,FALSE),0.000000000001)</f>
        <v>6.9258582150283796E-5</v>
      </c>
      <c r="F58">
        <f>VLOOKUP(A58,Soil!$B$2:$P$17,14,FALSE)</f>
        <v>0.12</v>
      </c>
      <c r="G58">
        <f>VLOOKUP(B58,LU!$B$1:$N$51,6,FALSE)</f>
        <v>3</v>
      </c>
      <c r="H58">
        <f>VLOOKUP(B58,LU!$B$1:$N$51,7,FALSE)</f>
        <v>0.62272727272999995</v>
      </c>
      <c r="I58">
        <f>VLOOKUP(B58,LU!$B$1:$N$51,8,FALSE)</f>
        <v>9.4545454545500007</v>
      </c>
      <c r="J58">
        <v>1.5847</v>
      </c>
      <c r="K58">
        <f>VLOOKUP(B58,LU!$B$1:$N$51,5,FALSE)</f>
        <v>0.4</v>
      </c>
      <c r="L58">
        <v>0.48887216</v>
      </c>
      <c r="M58" s="74">
        <f>SoilVeg!G58</f>
        <v>19.399999999999999</v>
      </c>
      <c r="N58" s="74">
        <f>SoilVeg!H58</f>
        <v>0.248</v>
      </c>
      <c r="O58" s="74">
        <f>VLOOKUP(A58,Soil!$B$2:$S$14,18,FALSE)</f>
        <v>0.1</v>
      </c>
    </row>
    <row r="59" spans="1:15">
      <c r="A59" s="27" t="str">
        <f>SoilVeg!B59</f>
        <v>L</v>
      </c>
      <c r="B59" s="27" t="str">
        <f>SoilVeg!D59</f>
        <v>LPL</v>
      </c>
      <c r="C59" s="27" t="str">
        <f>SoilVeg!A59</f>
        <v>LLPL</v>
      </c>
      <c r="D59" s="74">
        <f>IF(VLOOKUP(SoilVeg!C59,LU!$A$2:$O$27,15,FALSE)=0,VLOOKUP(A59,Soil!$B$2:$R$14,8,FALSE),0.000000000001)</f>
        <v>3.6764981481481485E-6</v>
      </c>
      <c r="E59" s="74">
        <f>IF(VLOOKUP(SoilVeg!C59,LU!$A$2:$O$27,15,FALSE)=0,VLOOKUP(A59,Soil!$B$2:$R$14,12,FALSE),0.000000000001)</f>
        <v>6.9258582150283796E-5</v>
      </c>
      <c r="F59">
        <f>VLOOKUP(A59,Soil!$B$2:$P$17,14,FALSE)</f>
        <v>0.12</v>
      </c>
      <c r="G59">
        <f>VLOOKUP(B59,LU!$B$1:$N$51,6,FALSE)</f>
        <v>4</v>
      </c>
      <c r="H59">
        <f>VLOOKUP(B59,LU!$B$1:$N$51,7,FALSE)</f>
        <v>0.62272727272999995</v>
      </c>
      <c r="I59">
        <f>VLOOKUP(B59,LU!$B$1:$N$51,8,FALSE)</f>
        <v>10.5</v>
      </c>
      <c r="J59">
        <f>VLOOKUP(A59,Soil!$B$2:$P$17,13,FALSE)</f>
        <v>1.7384999999999999</v>
      </c>
      <c r="K59">
        <f>VLOOKUP(B59,LU!$B$1:$N$51,5,FALSE)</f>
        <v>0.6</v>
      </c>
      <c r="L59">
        <f>VLOOKUP(A59,Soil!$B$2:$P$17,15,FALSE)</f>
        <v>0.56130000000000002</v>
      </c>
      <c r="M59" s="74">
        <f>SoilVeg!G59</f>
        <v>19.399999999999999</v>
      </c>
      <c r="N59" s="74">
        <f>SoilVeg!H59</f>
        <v>0.248</v>
      </c>
      <c r="O59" s="74">
        <f>VLOOKUP(A59,Soil!$B$2:$S$14,18,FALSE)</f>
        <v>0.1</v>
      </c>
    </row>
    <row r="60" spans="1:15">
      <c r="A60" s="27" t="str">
        <f>SoilVeg!B60</f>
        <v>L</v>
      </c>
      <c r="B60" s="27" t="str">
        <f>SoilVeg!D60</f>
        <v>LPJ</v>
      </c>
      <c r="C60" s="27" t="str">
        <f>SoilVeg!A60</f>
        <v>LLPJ</v>
      </c>
      <c r="D60" s="74">
        <f>IF(VLOOKUP(SoilVeg!C60,LU!$A$2:$O$27,15,FALSE)=0,VLOOKUP(A60,Soil!$B$2:$R$14,8,FALSE),0.000000000001)</f>
        <v>3.6764981481481485E-6</v>
      </c>
      <c r="E60" s="74">
        <f>IF(VLOOKUP(SoilVeg!C60,LU!$A$2:$O$27,15,FALSE)=0,VLOOKUP(A60,Soil!$B$2:$R$14,12,FALSE),0.000000000001)</f>
        <v>6.9258582150283796E-5</v>
      </c>
      <c r="F60">
        <f>VLOOKUP(A60,Soil!$B$2:$P$17,14,FALSE)</f>
        <v>0.12</v>
      </c>
      <c r="G60">
        <f>VLOOKUP(B60,LU!$B$1:$N$51,6,FALSE)</f>
        <v>3</v>
      </c>
      <c r="H60">
        <f>VLOOKUP(B60,LU!$B$1:$N$51,7,FALSE)</f>
        <v>0.62272727272999995</v>
      </c>
      <c r="I60">
        <f>VLOOKUP(B60,LU!$B$1:$N$51,8,FALSE)</f>
        <v>6.5</v>
      </c>
      <c r="J60">
        <f>VLOOKUP(A60,Soil!$B$2:$P$17,13,FALSE)</f>
        <v>1.7384999999999999</v>
      </c>
      <c r="K60">
        <f>VLOOKUP(B60,LU!$B$1:$N$51,5,FALSE)</f>
        <v>0.35</v>
      </c>
      <c r="L60">
        <f>VLOOKUP(A60,Soil!$B$2:$P$17,15,FALSE)</f>
        <v>0.56130000000000002</v>
      </c>
      <c r="M60" s="74">
        <f>SoilVeg!G60</f>
        <v>19.399999999999999</v>
      </c>
      <c r="N60" s="74">
        <f>SoilVeg!H60</f>
        <v>0.248</v>
      </c>
      <c r="O60" s="74">
        <f>VLOOKUP(A60,Soil!$B$2:$S$14,18,FALSE)</f>
        <v>0.1</v>
      </c>
    </row>
    <row r="61" spans="1:15">
      <c r="A61" s="27" t="str">
        <f>SoilVeg!B61</f>
        <v>L</v>
      </c>
      <c r="B61" s="27" t="str">
        <f>SoilVeg!D61</f>
        <v>LPS</v>
      </c>
      <c r="C61" s="27" t="str">
        <f>SoilVeg!A61</f>
        <v>LLPS</v>
      </c>
      <c r="D61" s="74">
        <f>IF(VLOOKUP(SoilVeg!C61,LU!$A$2:$O$27,15,FALSE)=0,VLOOKUP(A61,Soil!$B$2:$R$14,8,FALSE),0.000000000001)</f>
        <v>3.6764981481481485E-6</v>
      </c>
      <c r="E61" s="74">
        <f>IF(VLOOKUP(SoilVeg!C61,LU!$A$2:$O$27,15,FALSE)=0,VLOOKUP(A61,Soil!$B$2:$R$14,12,FALSE),0.000000000001)</f>
        <v>6.9258582150283796E-5</v>
      </c>
      <c r="F61">
        <f>VLOOKUP(A61,Soil!$B$2:$P$17,14,FALSE)</f>
        <v>0.12</v>
      </c>
      <c r="G61">
        <f>VLOOKUP(B61,LU!$B$1:$N$51,6,FALSE)</f>
        <v>4.5</v>
      </c>
      <c r="H61">
        <f>VLOOKUP(B61,LU!$B$1:$N$51,7,FALSE)</f>
        <v>0.8</v>
      </c>
      <c r="I61">
        <f>VLOOKUP(B61,LU!$B$1:$N$51,8,FALSE)</f>
        <v>15</v>
      </c>
      <c r="J61">
        <f>VLOOKUP(A61,Soil!$B$2:$P$17,13,FALSE)</f>
        <v>1.7384999999999999</v>
      </c>
      <c r="K61">
        <f>VLOOKUP(B61,LU!$B$1:$N$51,5,FALSE)</f>
        <v>0.8</v>
      </c>
      <c r="L61">
        <f>VLOOKUP(A61,Soil!$B$2:$P$17,15,FALSE)</f>
        <v>0.56130000000000002</v>
      </c>
      <c r="M61" s="74">
        <f>SoilVeg!G61</f>
        <v>19.399999999999999</v>
      </c>
      <c r="N61" s="74">
        <f>SoilVeg!H61</f>
        <v>0.248</v>
      </c>
      <c r="O61" s="74">
        <f>VLOOKUP(A61,Soil!$B$2:$S$14,18,FALSE)</f>
        <v>0.1</v>
      </c>
    </row>
    <row r="62" spans="1:15">
      <c r="A62" s="27" t="str">
        <f>SoilVeg!B62</f>
        <v>L</v>
      </c>
      <c r="B62" s="27" t="str">
        <f>SoilVeg!D62</f>
        <v>LPK</v>
      </c>
      <c r="C62" s="27" t="str">
        <f>SoilVeg!A62</f>
        <v>LLPK</v>
      </c>
      <c r="D62" s="74">
        <f>IF(VLOOKUP(SoilVeg!C62,LU!$A$2:$O$27,15,FALSE)=0,VLOOKUP(A62,Soil!$B$2:$R$14,8,FALSE),0.000000000001)</f>
        <v>3.6764981481481485E-6</v>
      </c>
      <c r="E62" s="74">
        <f>IF(VLOOKUP(SoilVeg!C62,LU!$A$2:$O$27,15,FALSE)=0,VLOOKUP(A62,Soil!$B$2:$R$14,12,FALSE),0.000000000001)</f>
        <v>6.9258582150283796E-5</v>
      </c>
      <c r="F62">
        <f>VLOOKUP(A62,Soil!$B$2:$P$17,14,FALSE)</f>
        <v>0.12</v>
      </c>
      <c r="G62">
        <f>VLOOKUP(B62,LU!$B$1:$N$51,6,FALSE)</f>
        <v>3</v>
      </c>
      <c r="H62">
        <f>VLOOKUP(B62,LU!$B$1:$N$51,7,FALSE)</f>
        <v>0.6</v>
      </c>
      <c r="I62">
        <f>VLOOKUP(B62,LU!$B$1:$N$51,8,FALSE)</f>
        <v>15</v>
      </c>
      <c r="J62">
        <f>VLOOKUP(A62,Soil!$B$2:$P$17,13,FALSE)</f>
        <v>1.7384999999999999</v>
      </c>
      <c r="K62">
        <f>VLOOKUP(B62,LU!$B$1:$N$51,5,FALSE)</f>
        <v>0.8</v>
      </c>
      <c r="L62">
        <f>VLOOKUP(A62,Soil!$B$2:$P$17,15,FALSE)</f>
        <v>0.56130000000000002</v>
      </c>
      <c r="M62" s="74">
        <f>SoilVeg!G62</f>
        <v>19.399999999999999</v>
      </c>
      <c r="N62" s="74">
        <f>SoilVeg!H62</f>
        <v>0.248</v>
      </c>
      <c r="O62" s="74">
        <f>VLOOKUP(A62,Soil!$B$2:$S$14,18,FALSE)</f>
        <v>0.1</v>
      </c>
    </row>
    <row r="63" spans="1:15">
      <c r="A63" s="27" t="str">
        <f>SoilVeg!B63</f>
        <v>L</v>
      </c>
      <c r="B63" s="27" t="str">
        <f>SoilVeg!D63</f>
        <v>AZP</v>
      </c>
      <c r="C63" s="27" t="str">
        <f>SoilVeg!A63</f>
        <v>LAZP</v>
      </c>
      <c r="D63" s="74">
        <f>IF(VLOOKUP(SoilVeg!C63,LU!$A$2:$O$27,15,FALSE)=0,VLOOKUP(A63,Soil!$B$2:$R$14,8,FALSE),0.000000000001)</f>
        <v>9.9999999999999998E-13</v>
      </c>
      <c r="E63" s="74">
        <f>IF(VLOOKUP(SoilVeg!C63,LU!$A$2:$O$27,15,FALSE)=0,VLOOKUP(A63,Soil!$B$2:$R$14,12,FALSE),0.000000000001)</f>
        <v>9.9999999999999998E-13</v>
      </c>
      <c r="F63">
        <f>VLOOKUP(A63,Soil!$B$2:$P$17,14,FALSE)</f>
        <v>0.12</v>
      </c>
      <c r="G63">
        <f>VLOOKUP(B63,LU!$B$1:$N$51,6,FALSE)</f>
        <v>0</v>
      </c>
      <c r="H63">
        <f>VLOOKUP(B63,LU!$B$1:$N$51,7,FALSE)</f>
        <v>0</v>
      </c>
      <c r="I63">
        <f>VLOOKUP(B63,LU!$B$1:$N$51,8,FALSE)</f>
        <v>2.5</v>
      </c>
      <c r="J63">
        <f>VLOOKUP(A63,Soil!$B$2:$P$17,13,FALSE)</f>
        <v>1.7384999999999999</v>
      </c>
      <c r="K63">
        <f>VLOOKUP(B63,LU!$B$1:$N$51,5,FALSE)</f>
        <v>0.05</v>
      </c>
      <c r="L63">
        <f>VLOOKUP(A63,Soil!$B$2:$P$17,15,FALSE)</f>
        <v>0.56130000000000002</v>
      </c>
      <c r="M63" s="74">
        <f>SoilVeg!G63</f>
        <v>100</v>
      </c>
      <c r="N63" s="74">
        <f>SoilVeg!H63</f>
        <v>1</v>
      </c>
      <c r="O63" s="74">
        <f>VLOOKUP(A63,Soil!$B$2:$S$14,18,FALSE)</f>
        <v>0.1</v>
      </c>
    </row>
    <row r="64" spans="1:15">
      <c r="A64" s="27" t="str">
        <f>SoilVeg!B64</f>
        <v>L</v>
      </c>
      <c r="B64" s="27" t="str">
        <f>SoilVeg!D64</f>
        <v>AZPN</v>
      </c>
      <c r="C64" s="27" t="str">
        <f>SoilVeg!A64</f>
        <v>LAZPN</v>
      </c>
      <c r="D64" s="74">
        <f>IF(VLOOKUP(SoilVeg!C64,LU!$A$2:$O$27,15,FALSE)=0,VLOOKUP(A64,Soil!$B$2:$R$14,8,FALSE),0.000000000001)</f>
        <v>9.9999999999999998E-13</v>
      </c>
      <c r="E64" s="74">
        <f>IF(VLOOKUP(SoilVeg!C64,LU!$A$2:$O$27,15,FALSE)=0,VLOOKUP(A64,Soil!$B$2:$R$14,12,FALSE),0.000000000001)</f>
        <v>9.9999999999999998E-13</v>
      </c>
      <c r="F64">
        <f>VLOOKUP(A64,Soil!$B$2:$P$17,14,FALSE)</f>
        <v>0.12</v>
      </c>
      <c r="G64">
        <f>VLOOKUP(B64,LU!$B$1:$N$51,6,FALSE)</f>
        <v>0</v>
      </c>
      <c r="H64">
        <f>VLOOKUP(B64,LU!$B$1:$N$51,7,FALSE)</f>
        <v>0</v>
      </c>
      <c r="I64">
        <f>VLOOKUP(B64,LU!$B$1:$N$51,8,FALSE)</f>
        <v>0</v>
      </c>
      <c r="J64">
        <v>1.5847</v>
      </c>
      <c r="K64">
        <f>VLOOKUP(B64,LU!$B$1:$N$51,5,FALSE)</f>
        <v>0.01</v>
      </c>
      <c r="L64">
        <v>0.48887216</v>
      </c>
      <c r="M64" s="74">
        <f>SoilVeg!G64</f>
        <v>100</v>
      </c>
      <c r="N64" s="74">
        <f>SoilVeg!H64</f>
        <v>1</v>
      </c>
      <c r="O64" s="74">
        <f>VLOOKUP(A64,Soil!$B$2:$S$14,18,FALSE)</f>
        <v>0.1</v>
      </c>
    </row>
    <row r="65" spans="1:15">
      <c r="A65" s="27" t="str">
        <f>SoilVeg!B65</f>
        <v>L</v>
      </c>
      <c r="B65" s="27" t="str">
        <f>SoilVeg!D65</f>
        <v>AZPPL</v>
      </c>
      <c r="C65" s="27" t="str">
        <f>SoilVeg!A65</f>
        <v>LAZPPL</v>
      </c>
      <c r="D65" s="74">
        <f>IF(VLOOKUP(SoilVeg!C65,LU!$A$2:$O$27,15,FALSE)=0,VLOOKUP(A65,Soil!$B$2:$R$14,8,FALSE),0.000000000001)</f>
        <v>3.6764981481481485E-6</v>
      </c>
      <c r="E65" s="74">
        <f>IF(VLOOKUP(SoilVeg!C65,LU!$A$2:$O$27,15,FALSE)=0,VLOOKUP(A65,Soil!$B$2:$R$14,12,FALSE),0.000000000001)</f>
        <v>6.9258582150283796E-5</v>
      </c>
      <c r="F65">
        <f>VLOOKUP(A65,Soil!$B$2:$P$17,14,FALSE)</f>
        <v>0.12</v>
      </c>
      <c r="G65">
        <f>VLOOKUP(B65,LU!$B$1:$N$51,6,FALSE)</f>
        <v>0</v>
      </c>
      <c r="H65">
        <f>VLOOKUP(B65,LU!$B$1:$N$51,7,FALSE)</f>
        <v>0</v>
      </c>
      <c r="I65">
        <f>VLOOKUP(B65,LU!$B$1:$N$51,8,FALSE)</f>
        <v>2.5</v>
      </c>
      <c r="J65">
        <v>1.5847</v>
      </c>
      <c r="K65">
        <f>VLOOKUP(B65,LU!$B$1:$N$51,5,FALSE)</f>
        <v>0.02</v>
      </c>
      <c r="L65">
        <v>0.48887216</v>
      </c>
      <c r="M65" s="74">
        <f>SoilVeg!G65</f>
        <v>0.19399999999999998</v>
      </c>
      <c r="N65" s="74">
        <f>SoilVeg!H65</f>
        <v>0.248</v>
      </c>
      <c r="O65" s="74">
        <f>VLOOKUP(A65,Soil!$B$2:$S$14,18,FALSE)</f>
        <v>0.1</v>
      </c>
    </row>
    <row r="66" spans="1:15">
      <c r="A66" s="27" t="str">
        <f>SoilVeg!B66</f>
        <v>L</v>
      </c>
      <c r="B66" s="27" t="str">
        <f>SoilVeg!D66</f>
        <v>AZPP</v>
      </c>
      <c r="C66" s="27" t="str">
        <f>SoilVeg!A66</f>
        <v>LAZPP</v>
      </c>
      <c r="D66" s="74">
        <f>IF(VLOOKUP(SoilVeg!C66,LU!$A$2:$O$27,15,FALSE)=0,VLOOKUP(A66,Soil!$B$2:$R$14,8,FALSE),0.000000000001)</f>
        <v>3.6764981481481485E-6</v>
      </c>
      <c r="E66" s="74">
        <f>IF(VLOOKUP(SoilVeg!C66,LU!$A$2:$O$27,15,FALSE)=0,VLOOKUP(A66,Soil!$B$2:$R$14,12,FALSE),0.000000000001)</f>
        <v>6.9258582150283796E-5</v>
      </c>
      <c r="F66">
        <f>VLOOKUP(A66,Soil!$B$2:$P$17,14,FALSE)</f>
        <v>0.12</v>
      </c>
      <c r="G66">
        <f>VLOOKUP(B66,LU!$B$1:$N$51,6,FALSE)</f>
        <v>0</v>
      </c>
      <c r="H66">
        <f>VLOOKUP(B66,LU!$B$1:$N$51,7,FALSE)</f>
        <v>0</v>
      </c>
      <c r="I66">
        <f>VLOOKUP(B66,LU!$B$1:$N$51,8,FALSE)</f>
        <v>7</v>
      </c>
      <c r="J66">
        <f>VLOOKUP(A66,Soil!$B$2:$P$17,13,FALSE)</f>
        <v>1.7384999999999999</v>
      </c>
      <c r="K66">
        <f>VLOOKUP(B66,LU!$B$1:$N$51,5,FALSE)</f>
        <v>0.1</v>
      </c>
      <c r="L66">
        <f>VLOOKUP(A66,Soil!$B$2:$P$17,15,FALSE)</f>
        <v>0.56130000000000002</v>
      </c>
      <c r="M66" s="74">
        <f>SoilVeg!G66</f>
        <v>19.399999999999999</v>
      </c>
      <c r="N66" s="74">
        <f>SoilVeg!H66</f>
        <v>0.248</v>
      </c>
      <c r="O66" s="74">
        <f>VLOOKUP(A66,Soil!$B$2:$S$14,18,FALSE)</f>
        <v>0.1</v>
      </c>
    </row>
    <row r="67" spans="1:15">
      <c r="A67" s="27" t="str">
        <f>SoilVeg!B67</f>
        <v>L</v>
      </c>
      <c r="B67" s="27" t="str">
        <f>SoilVeg!D67</f>
        <v>ETK</v>
      </c>
      <c r="C67" s="27" t="str">
        <f>SoilVeg!A67</f>
        <v>LETK</v>
      </c>
      <c r="D67" s="74">
        <f>IF(VLOOKUP(SoilVeg!C67,LU!$A$2:$O$27,15,FALSE)=0,VLOOKUP(A67,Soil!$B$2:$R$14,8,FALSE),0.000000000001)</f>
        <v>3.6764981481481485E-6</v>
      </c>
      <c r="E67" s="74">
        <f>IF(VLOOKUP(SoilVeg!C67,LU!$A$2:$O$27,15,FALSE)=0,VLOOKUP(A67,Soil!$B$2:$R$14,12,FALSE),0.000000000001)</f>
        <v>6.9258582150283796E-5</v>
      </c>
      <c r="F67">
        <f>VLOOKUP(A67,Soil!$B$2:$P$17,14,FALSE)</f>
        <v>0.12</v>
      </c>
      <c r="G67">
        <f>VLOOKUP(B67,LU!$B$1:$N$51,6,FALSE)</f>
        <v>1.4</v>
      </c>
      <c r="H67">
        <f>VLOOKUP(B67,LU!$B$1:$N$51,7,FALSE)</f>
        <v>0.65</v>
      </c>
      <c r="I67">
        <f>VLOOKUP(B67,LU!$B$1:$N$51,8,FALSE)</f>
        <v>8</v>
      </c>
      <c r="J67">
        <f>VLOOKUP(A67,Soil!$B$2:$P$17,13,FALSE)</f>
        <v>1.7384999999999999</v>
      </c>
      <c r="K67">
        <f>VLOOKUP(B67,LU!$B$1:$N$51,5,FALSE)</f>
        <v>0.35</v>
      </c>
      <c r="L67">
        <f>VLOOKUP(A67,Soil!$B$2:$P$17,15,FALSE)</f>
        <v>0.56130000000000002</v>
      </c>
      <c r="M67" s="74">
        <f>SoilVeg!G67</f>
        <v>19.399999999999999</v>
      </c>
      <c r="N67" s="74">
        <f>SoilVeg!H67</f>
        <v>0.248</v>
      </c>
      <c r="O67" s="74">
        <f>VLOOKUP(A67,Soil!$B$2:$S$14,18,FALSE)</f>
        <v>0.1</v>
      </c>
    </row>
    <row r="68" spans="1:15">
      <c r="A68" s="27" t="str">
        <f>SoilVeg!B68</f>
        <v>L</v>
      </c>
      <c r="B68" s="27" t="str">
        <f>SoilVeg!D68</f>
        <v>ETK1</v>
      </c>
      <c r="C68" s="27" t="str">
        <f>SoilVeg!A68</f>
        <v>LETK1</v>
      </c>
      <c r="D68" s="74">
        <f>IF(VLOOKUP(SoilVeg!C68,LU!$A$2:$O$27,15,FALSE)=0,VLOOKUP(A68,Soil!$B$2:$R$14,8,FALSE),0.000000000001)</f>
        <v>3.6764981481481485E-6</v>
      </c>
      <c r="E68" s="74">
        <f>IF(VLOOKUP(SoilVeg!C68,LU!$A$2:$O$27,15,FALSE)=0,VLOOKUP(A68,Soil!$B$2:$R$14,12,FALSE),0.000000000001)</f>
        <v>6.9258582150283796E-5</v>
      </c>
      <c r="F68">
        <f>VLOOKUP(A68,Soil!$B$2:$P$17,14,FALSE)</f>
        <v>0.12</v>
      </c>
      <c r="G68">
        <f>VLOOKUP(B68,LU!$B$1:$N$51,6,FALSE)</f>
        <v>1</v>
      </c>
      <c r="H68">
        <f>VLOOKUP(B68,LU!$B$1:$N$51,7,FALSE)</f>
        <v>0.4</v>
      </c>
      <c r="I68">
        <f>VLOOKUP(B68,LU!$B$1:$N$51,8,FALSE)</f>
        <v>5</v>
      </c>
      <c r="J68">
        <f>VLOOKUP(A68,Soil!$B$2:$P$17,13,FALSE)</f>
        <v>1.7384999999999999</v>
      </c>
      <c r="K68">
        <f>VLOOKUP(B68,LU!$B$1:$N$51,5,FALSE)</f>
        <v>0.15</v>
      </c>
      <c r="L68">
        <f>VLOOKUP(A68,Soil!$B$2:$P$17,15,FALSE)</f>
        <v>0.56130000000000002</v>
      </c>
      <c r="M68" s="74">
        <f>SoilVeg!G68</f>
        <v>19.399999999999999</v>
      </c>
      <c r="N68" s="74">
        <f>SoilVeg!H68</f>
        <v>0.248</v>
      </c>
      <c r="O68" s="74">
        <f>VLOOKUP(A68,Soil!$B$2:$S$14,18,FALSE)</f>
        <v>0.1</v>
      </c>
    </row>
    <row r="69" spans="1:15">
      <c r="A69" s="27" t="str">
        <f>SoilVeg!B69</f>
        <v>L</v>
      </c>
      <c r="B69" s="27" t="str">
        <f>SoilVeg!D69</f>
        <v>ETK2</v>
      </c>
      <c r="C69" s="27" t="str">
        <f>SoilVeg!A69</f>
        <v>LETK2</v>
      </c>
      <c r="D69" s="74">
        <f>IF(VLOOKUP(SoilVeg!C69,LU!$A$2:$O$27,15,FALSE)=0,VLOOKUP(A69,Soil!$B$2:$R$14,8,FALSE),0.000000000001)</f>
        <v>3.6764981481481485E-6</v>
      </c>
      <c r="E69" s="74">
        <f>IF(VLOOKUP(SoilVeg!C69,LU!$A$2:$O$27,15,FALSE)=0,VLOOKUP(A69,Soil!$B$2:$R$14,12,FALSE),0.000000000001)</f>
        <v>6.9258582150283796E-5</v>
      </c>
      <c r="F69">
        <f>VLOOKUP(A69,Soil!$B$2:$P$17,14,FALSE)</f>
        <v>0.12</v>
      </c>
      <c r="G69">
        <f>VLOOKUP(B69,LU!$B$1:$N$51,6,FALSE)</f>
        <v>1.1000000000000001</v>
      </c>
      <c r="H69">
        <f>VLOOKUP(B69,LU!$B$1:$N$51,7,FALSE)</f>
        <v>0.4</v>
      </c>
      <c r="I69">
        <f>VLOOKUP(B69,LU!$B$1:$N$51,8,FALSE)</f>
        <v>7</v>
      </c>
      <c r="J69">
        <f>VLOOKUP(A69,Soil!$B$2:$P$17,13,FALSE)</f>
        <v>1.7384999999999999</v>
      </c>
      <c r="K69">
        <f>VLOOKUP(B69,LU!$B$1:$N$51,5,FALSE)</f>
        <v>0.35</v>
      </c>
      <c r="L69">
        <f>VLOOKUP(A69,Soil!$B$2:$P$17,15,FALSE)</f>
        <v>0.56130000000000002</v>
      </c>
      <c r="M69" s="74">
        <f>SoilVeg!G69</f>
        <v>19.399999999999999</v>
      </c>
      <c r="N69" s="74">
        <f>SoilVeg!H69</f>
        <v>0.248</v>
      </c>
      <c r="O69" s="74">
        <f>VLOOKUP(A69,Soil!$B$2:$S$14,18,FALSE)</f>
        <v>0.1</v>
      </c>
    </row>
    <row r="70" spans="1:15">
      <c r="A70" s="27" t="str">
        <f>SoilVeg!B70</f>
        <v>L</v>
      </c>
      <c r="B70" s="27" t="str">
        <f>SoilVeg!D70</f>
        <v>ETK3</v>
      </c>
      <c r="C70" s="27" t="str">
        <f>SoilVeg!A70</f>
        <v>LETK3</v>
      </c>
      <c r="D70" s="74">
        <f>IF(VLOOKUP(SoilVeg!C70,LU!$A$2:$O$27,15,FALSE)=0,VLOOKUP(A70,Soil!$B$2:$R$14,8,FALSE),0.000000000001)</f>
        <v>3.6764981481481485E-6</v>
      </c>
      <c r="E70" s="74">
        <f>IF(VLOOKUP(SoilVeg!C70,LU!$A$2:$O$27,15,FALSE)=0,VLOOKUP(A70,Soil!$B$2:$R$14,12,FALSE),0.000000000001)</f>
        <v>6.9258582150283796E-5</v>
      </c>
      <c r="F70">
        <f>VLOOKUP(A70,Soil!$B$2:$P$17,14,FALSE)</f>
        <v>0.12</v>
      </c>
      <c r="G70">
        <f>VLOOKUP(B70,LU!$B$1:$N$51,6,FALSE)</f>
        <v>1.35454545455</v>
      </c>
      <c r="H70">
        <f>VLOOKUP(B70,LU!$B$1:$N$51,7,FALSE)</f>
        <v>0.62272727272999995</v>
      </c>
      <c r="I70">
        <f>VLOOKUP(B70,LU!$B$1:$N$51,8,FALSE)</f>
        <v>10</v>
      </c>
      <c r="J70">
        <f>VLOOKUP(A70,Soil!$B$2:$P$17,13,FALSE)</f>
        <v>1.7384999999999999</v>
      </c>
      <c r="K70">
        <f>VLOOKUP(B70,LU!$B$1:$N$51,5,FALSE)</f>
        <v>0.4</v>
      </c>
      <c r="L70">
        <f>VLOOKUP(A70,Soil!$B$2:$P$17,15,FALSE)</f>
        <v>0.56130000000000002</v>
      </c>
      <c r="M70" s="74">
        <f>SoilVeg!G70</f>
        <v>19.399999999999999</v>
      </c>
      <c r="N70" s="74">
        <f>SoilVeg!H70</f>
        <v>0.248</v>
      </c>
      <c r="O70" s="74">
        <f>VLOOKUP(A70,Soil!$B$2:$S$14,18,FALSE)</f>
        <v>0.1</v>
      </c>
    </row>
    <row r="71" spans="1:15">
      <c r="A71" s="27" t="str">
        <f>SoilVeg!B71</f>
        <v>L</v>
      </c>
      <c r="B71" s="27" t="str">
        <f>SoilVeg!D71</f>
        <v>VT</v>
      </c>
      <c r="C71" s="27" t="str">
        <f>SoilVeg!A71</f>
        <v>LVT</v>
      </c>
      <c r="D71" s="74">
        <f>IF(VLOOKUP(SoilVeg!C71,LU!$A$2:$O$27,15,FALSE)=0,VLOOKUP(A71,Soil!$B$2:$R$14,8,FALSE),0.000000000001)</f>
        <v>9.9999999999999998E-13</v>
      </c>
      <c r="E71" s="74">
        <f>IF(VLOOKUP(SoilVeg!C71,LU!$A$2:$O$27,15,FALSE)=0,VLOOKUP(A71,Soil!$B$2:$R$14,12,FALSE),0.000000000001)</f>
        <v>9.9999999999999998E-13</v>
      </c>
      <c r="F71">
        <f>VLOOKUP(A71,Soil!$B$2:$P$17,14,FALSE)</f>
        <v>0.12</v>
      </c>
      <c r="G71">
        <f>VLOOKUP(B71,LU!$B$1:$N$51,6,FALSE)</f>
        <v>0</v>
      </c>
      <c r="H71">
        <f>VLOOKUP(B71,LU!$B$1:$N$51,7,FALSE)</f>
        <v>0</v>
      </c>
      <c r="I71">
        <f>VLOOKUP(B71,LU!$B$1:$N$51,8,FALSE)</f>
        <v>0</v>
      </c>
      <c r="J71">
        <v>1.5847</v>
      </c>
      <c r="K71">
        <f>VLOOKUP(B71,LU!$B$1:$N$51,5,FALSE)</f>
        <v>0.03</v>
      </c>
      <c r="L71">
        <v>0.48887216</v>
      </c>
      <c r="M71" s="74">
        <f>SoilVeg!G71</f>
        <v>100</v>
      </c>
      <c r="N71" s="74">
        <f>SoilVeg!H71</f>
        <v>1</v>
      </c>
      <c r="O71" s="74">
        <f>VLOOKUP(A71,Soil!$B$2:$S$14,18,FALSE)</f>
        <v>0.1</v>
      </c>
    </row>
    <row r="72" spans="1:15">
      <c r="A72" s="27" t="str">
        <f>SoilVeg!B72</f>
        <v>L</v>
      </c>
      <c r="B72" s="27" t="str">
        <f>SoilVeg!D72</f>
        <v>VP</v>
      </c>
      <c r="C72" s="27" t="str">
        <f>SoilVeg!A72</f>
        <v>LVP</v>
      </c>
      <c r="D72" s="74">
        <f>IF(VLOOKUP(SoilVeg!C72,LU!$A$2:$O$27,15,FALSE)=0,VLOOKUP(A72,Soil!$B$2:$R$14,8,FALSE),0.000000000001)</f>
        <v>9.9999999999999998E-13</v>
      </c>
      <c r="E72" s="74">
        <f>IF(VLOOKUP(SoilVeg!C72,LU!$A$2:$O$27,15,FALSE)=0,VLOOKUP(A72,Soil!$B$2:$R$14,12,FALSE),0.000000000001)</f>
        <v>9.9999999999999998E-13</v>
      </c>
      <c r="F72">
        <f>VLOOKUP(A72,Soil!$B$2:$P$17,14,FALSE)</f>
        <v>0.12</v>
      </c>
      <c r="G72">
        <f>VLOOKUP(B72,LU!$B$1:$N$51,6,FALSE)</f>
        <v>0</v>
      </c>
      <c r="H72">
        <f>VLOOKUP(B72,LU!$B$1:$N$51,7,FALSE)</f>
        <v>0</v>
      </c>
      <c r="I72">
        <f>VLOOKUP(B72,LU!$B$1:$N$51,8,FALSE)</f>
        <v>0</v>
      </c>
      <c r="J72">
        <v>1.5847</v>
      </c>
      <c r="K72">
        <f>VLOOKUP(B72,LU!$B$1:$N$51,5,FALSE)</f>
        <v>0.01</v>
      </c>
      <c r="L72">
        <v>0.48887216</v>
      </c>
      <c r="M72" s="74">
        <f>SoilVeg!G72</f>
        <v>100</v>
      </c>
      <c r="N72" s="74">
        <f>SoilVeg!H72</f>
        <v>1</v>
      </c>
      <c r="O72" s="74">
        <f>VLOOKUP(A72,Soil!$B$2:$S$14,18,FALSE)</f>
        <v>0.1</v>
      </c>
    </row>
    <row r="73" spans="1:15">
      <c r="A73" s="27" t="str">
        <f>SoilVeg!B73</f>
        <v>L</v>
      </c>
      <c r="B73" s="27" t="str">
        <f>SoilVeg!D73</f>
        <v>TPT</v>
      </c>
      <c r="C73" s="27" t="str">
        <f>SoilVeg!A73</f>
        <v>LTPT</v>
      </c>
      <c r="D73" s="74">
        <f>IF(VLOOKUP(SoilVeg!C73,LU!$A$2:$O$27,15,FALSE)=0,VLOOKUP(A73,Soil!$B$2:$R$14,8,FALSE),0.000000000001)</f>
        <v>3.6764981481481485E-6</v>
      </c>
      <c r="E73" s="74">
        <f>IF(VLOOKUP(SoilVeg!C73,LU!$A$2:$O$27,15,FALSE)=0,VLOOKUP(A73,Soil!$B$2:$R$14,12,FALSE),0.000000000001)</f>
        <v>6.9258582150283796E-5</v>
      </c>
      <c r="F73">
        <f>VLOOKUP(A73,Soil!$B$2:$P$17,14,FALSE)</f>
        <v>0.12</v>
      </c>
      <c r="G73">
        <f>VLOOKUP(B73,LU!$B$1:$N$51,6,FALSE)</f>
        <v>1.1000000000000001</v>
      </c>
      <c r="H73">
        <f>VLOOKUP(B73,LU!$B$1:$N$51,7,FALSE)</f>
        <v>0.4</v>
      </c>
      <c r="I73">
        <f>VLOOKUP(B73,LU!$B$1:$N$51,8,FALSE)</f>
        <v>7</v>
      </c>
      <c r="J73">
        <f>VLOOKUP(A73,Soil!$B$2:$P$17,13,FALSE)</f>
        <v>1.7384999999999999</v>
      </c>
      <c r="K73">
        <f>VLOOKUP(B73,LU!$B$1:$N$51,5,FALSE)</f>
        <v>0.27500000000000002</v>
      </c>
      <c r="L73">
        <f>VLOOKUP(A73,Soil!$B$2:$P$17,15,FALSE)</f>
        <v>0.56130000000000002</v>
      </c>
      <c r="M73" s="74">
        <f>SoilVeg!G73</f>
        <v>19.399999999999999</v>
      </c>
      <c r="N73" s="74">
        <f>SoilVeg!H73</f>
        <v>0.248</v>
      </c>
      <c r="O73" s="74">
        <f>VLOOKUP(A73,Soil!$B$2:$S$14,18,FALSE)</f>
        <v>0.1</v>
      </c>
    </row>
    <row r="74" spans="1:15">
      <c r="A74" s="27" t="str">
        <f>SoilVeg!B74</f>
        <v>L</v>
      </c>
      <c r="B74" s="27" t="str">
        <f>SoilVeg!D74</f>
        <v>VPT</v>
      </c>
      <c r="C74" s="27" t="str">
        <f>SoilVeg!A74</f>
        <v>LVPT</v>
      </c>
      <c r="D74" s="74">
        <f>IF(VLOOKUP(SoilVeg!C74,LU!$A$2:$O$27,15,FALSE)=0,VLOOKUP(A74,Soil!$B$2:$R$14,8,FALSE),0.000000000001)</f>
        <v>9.9999999999999998E-13</v>
      </c>
      <c r="E74" s="74">
        <f>IF(VLOOKUP(SoilVeg!C74,LU!$A$2:$O$27,15,FALSE)=0,VLOOKUP(A74,Soil!$B$2:$R$14,12,FALSE),0.000000000001)</f>
        <v>9.9999999999999998E-13</v>
      </c>
      <c r="F74">
        <f>VLOOKUP(A74,Soil!$B$2:$P$17,14,FALSE)</f>
        <v>0.12</v>
      </c>
      <c r="G74">
        <f>VLOOKUP(B74,LU!$B$1:$N$51,6,FALSE)</f>
        <v>0</v>
      </c>
      <c r="H74">
        <f>VLOOKUP(B74,LU!$B$1:$N$51,7,FALSE)</f>
        <v>0</v>
      </c>
      <c r="I74">
        <f>VLOOKUP(B74,LU!$B$1:$N$51,8,FALSE)</f>
        <v>150</v>
      </c>
      <c r="J74">
        <f>VLOOKUP(A74,Soil!$B$2:$P$17,13,FALSE)</f>
        <v>1.7384999999999999</v>
      </c>
      <c r="K74">
        <f>VLOOKUP(B74,LU!$B$1:$N$51,5,FALSE)</f>
        <v>0.01</v>
      </c>
      <c r="L74">
        <f>VLOOKUP(A74,Soil!$B$2:$P$17,15,FALSE)</f>
        <v>0.56130000000000002</v>
      </c>
      <c r="M74" s="74">
        <f>SoilVeg!G74</f>
        <v>100</v>
      </c>
      <c r="N74" s="74">
        <f>SoilVeg!H74</f>
        <v>1</v>
      </c>
      <c r="O74" s="74">
        <f>VLOOKUP(A74,Soil!$B$2:$S$14,18,FALSE)</f>
        <v>0.1</v>
      </c>
    </row>
    <row r="75" spans="1:15">
      <c r="A75" s="27" t="str">
        <f>SoilVeg!B75</f>
        <v>L</v>
      </c>
      <c r="B75" s="27" t="str">
        <f>SoilVeg!D75</f>
        <v>MOK</v>
      </c>
      <c r="C75" s="27" t="str">
        <f>SoilVeg!A75</f>
        <v>LMOK</v>
      </c>
      <c r="D75" s="74">
        <f>IF(VLOOKUP(SoilVeg!C75,LU!$A$2:$O$27,15,FALSE)=0,VLOOKUP(A75,Soil!$B$2:$R$14,8,FALSE),0.000000000001)</f>
        <v>3.6764981481481485E-6</v>
      </c>
      <c r="E75" s="74">
        <f>IF(VLOOKUP(SoilVeg!C75,LU!$A$2:$O$27,15,FALSE)=0,VLOOKUP(A75,Soil!$B$2:$R$14,12,FALSE),0.000000000001)</f>
        <v>6.9258582150283796E-5</v>
      </c>
      <c r="F75">
        <f>VLOOKUP(A75,Soil!$B$2:$P$17,14,FALSE)</f>
        <v>0.12</v>
      </c>
      <c r="G75">
        <f>VLOOKUP(B75,LU!$B$1:$N$51,6,FALSE)</f>
        <v>1.35454545455</v>
      </c>
      <c r="H75">
        <f>VLOOKUP(B75,LU!$B$1:$N$51,7,FALSE)</f>
        <v>0.62272727272999995</v>
      </c>
      <c r="I75">
        <f>VLOOKUP(B75,LU!$B$1:$N$51,8,FALSE)</f>
        <v>10</v>
      </c>
      <c r="J75">
        <f>VLOOKUP(A75,Soil!$B$2:$P$17,13,FALSE)</f>
        <v>1.7384999999999999</v>
      </c>
      <c r="K75">
        <f>VLOOKUP(B75,LU!$B$1:$N$51,5,FALSE)</f>
        <v>0.4</v>
      </c>
      <c r="L75">
        <f>VLOOKUP(A75,Soil!$B$2:$P$17,15,FALSE)</f>
        <v>0.56130000000000002</v>
      </c>
      <c r="M75" s="74">
        <f>SoilVeg!G75</f>
        <v>19.399999999999999</v>
      </c>
      <c r="N75" s="74">
        <f>SoilVeg!H75</f>
        <v>0.248</v>
      </c>
      <c r="O75" s="74">
        <f>VLOOKUP(A75,Soil!$B$2:$S$14,18,FALSE)</f>
        <v>0.1</v>
      </c>
    </row>
    <row r="76" spans="1:15">
      <c r="A76" s="27" t="str">
        <f>SoilVeg!B76</f>
        <v>L</v>
      </c>
      <c r="B76" s="27" t="str">
        <f>SoilVeg!D76</f>
        <v>RET</v>
      </c>
      <c r="C76" s="27" t="str">
        <f>SoilVeg!A76</f>
        <v>LRET</v>
      </c>
      <c r="D76" s="74">
        <f>IF(VLOOKUP(SoilVeg!C76,LU!$A$2:$O$27,15,FALSE)=0,VLOOKUP(A76,Soil!$B$2:$R$14,8,FALSE),0.000000000001)</f>
        <v>3.6764981481481485E-6</v>
      </c>
      <c r="E76" s="74">
        <f>IF(VLOOKUP(SoilVeg!C76,LU!$A$2:$O$27,15,FALSE)=0,VLOOKUP(A76,Soil!$B$2:$R$14,12,FALSE),0.000000000001)</f>
        <v>6.9258582150283796E-5</v>
      </c>
      <c r="F76">
        <f>VLOOKUP(A76,Soil!$B$2:$P$17,14,FALSE)</f>
        <v>0.12</v>
      </c>
      <c r="G76">
        <f>VLOOKUP(B76,LU!$B$1:$N$51,6,FALSE)</f>
        <v>1.1000000000000001</v>
      </c>
      <c r="H76">
        <f>VLOOKUP(B76,LU!$B$1:$N$51,7,FALSE)</f>
        <v>0.4</v>
      </c>
      <c r="I76">
        <f>VLOOKUP(B76,LU!$B$1:$N$51,8,FALSE)</f>
        <v>150</v>
      </c>
      <c r="J76">
        <f>VLOOKUP(A76,Soil!$B$2:$P$17,13,FALSE)</f>
        <v>1.7384999999999999</v>
      </c>
      <c r="K76">
        <f>VLOOKUP(B76,LU!$B$1:$N$51,5,FALSE)</f>
        <v>0.27500000000000002</v>
      </c>
      <c r="L76">
        <f>VLOOKUP(A76,Soil!$B$2:$P$17,15,FALSE)</f>
        <v>0.56130000000000002</v>
      </c>
      <c r="M76" s="74">
        <f>SoilVeg!G76</f>
        <v>19.399999999999999</v>
      </c>
      <c r="N76" s="74">
        <f>SoilVeg!H76</f>
        <v>0.248</v>
      </c>
      <c r="O76" s="74">
        <f>VLOOKUP(A76,Soil!$B$2:$S$14,18,FALSE)</f>
        <v>0.1</v>
      </c>
    </row>
    <row r="77" spans="1:15">
      <c r="A77" s="27" t="str">
        <f>SoilVeg!B77</f>
        <v>LSA</v>
      </c>
      <c r="B77" s="27" t="str">
        <f>SoilVeg!D77</f>
        <v>OP</v>
      </c>
      <c r="C77" s="27" t="str">
        <f>SoilVeg!A77</f>
        <v>LSAOP</v>
      </c>
      <c r="D77" s="74">
        <f>IF(VLOOKUP(SoilVeg!C77,LU!$A$2:$O$27,15,FALSE)=0,VLOOKUP(A77,Soil!$B$2:$R$14,8,FALSE),0.000000000001)</f>
        <v>1.2094734374999998E-5</v>
      </c>
      <c r="E77" s="74">
        <f>IF(VLOOKUP(SoilVeg!C77,LU!$A$2:$O$27,15,FALSE)=0,VLOOKUP(A77,Soil!$B$2:$R$14,12,FALSE),0.000000000001)</f>
        <v>2.094597715670771E-4</v>
      </c>
      <c r="F77">
        <f>VLOOKUP(A77,Soil!$B$2:$P$17,14,FALSE)</f>
        <v>1.6E-2</v>
      </c>
      <c r="G77">
        <f>VLOOKUP(B77,LU!$B$1:$N$51,6,FALSE)</f>
        <v>0.16</v>
      </c>
      <c r="H77">
        <f>VLOOKUP(B77,LU!$B$1:$N$51,7,FALSE)</f>
        <v>0.13</v>
      </c>
      <c r="I77">
        <f>VLOOKUP(B77,LU!$B$1:$N$51,8,FALSE)</f>
        <v>5</v>
      </c>
      <c r="J77">
        <f>VLOOKUP(A77,Soil!$B$2:$P$17,13,FALSE)</f>
        <v>1.8165</v>
      </c>
      <c r="K77">
        <f>VLOOKUP(B77,LU!$B$1:$N$51,5,FALSE)</f>
        <v>7.4999999999999997E-2</v>
      </c>
      <c r="L77">
        <f>VLOOKUP(A77,Soil!$B$2:$P$17,15,FALSE)</f>
        <v>0.36609999999999998</v>
      </c>
      <c r="M77" s="74">
        <f>SoilVeg!G77</f>
        <v>9.1</v>
      </c>
      <c r="N77" s="74">
        <f>SoilVeg!H77</f>
        <v>0.245</v>
      </c>
      <c r="O77" s="74">
        <f>VLOOKUP(A77,Soil!$B$2:$S$14,18,FALSE)</f>
        <v>0.5</v>
      </c>
    </row>
    <row r="78" spans="1:15">
      <c r="A78" s="27" t="str">
        <f>SoilVeg!B78</f>
        <v>LSA</v>
      </c>
      <c r="B78" s="27" t="str">
        <f>SoilVeg!D78</f>
        <v>OPTP</v>
      </c>
      <c r="C78" s="27" t="str">
        <f>SoilVeg!A78</f>
        <v>LSAOPTP</v>
      </c>
      <c r="D78" s="74">
        <f>IF(VLOOKUP(SoilVeg!C78,LU!$A$2:$O$27,15,FALSE)=0,VLOOKUP(A78,Soil!$B$2:$R$14,8,FALSE),0.000000000001)</f>
        <v>1.2094734374999998E-5</v>
      </c>
      <c r="E78" s="74">
        <f>IF(VLOOKUP(SoilVeg!C78,LU!$A$2:$O$27,15,FALSE)=0,VLOOKUP(A78,Soil!$B$2:$R$14,12,FALSE),0.000000000001)</f>
        <v>2.094597715670771E-4</v>
      </c>
      <c r="F78">
        <f>VLOOKUP(A78,Soil!$B$2:$P$17,14,FALSE)</f>
        <v>1.6E-2</v>
      </c>
      <c r="G78">
        <f>VLOOKUP(B78,LU!$B$1:$N$51,6,FALSE)</f>
        <v>1.1000000000000001</v>
      </c>
      <c r="H78">
        <f>VLOOKUP(B78,LU!$B$1:$N$51,7,FALSE)</f>
        <v>0.4</v>
      </c>
      <c r="I78">
        <f>VLOOKUP(B78,LU!$B$1:$N$51,8,FALSE)</f>
        <v>7</v>
      </c>
      <c r="J78">
        <v>1.5847</v>
      </c>
      <c r="K78">
        <f>VLOOKUP(B78,LU!$B$1:$N$51,5,FALSE)</f>
        <v>0.27500000000000002</v>
      </c>
      <c r="L78">
        <v>0.48887216</v>
      </c>
      <c r="M78" s="74">
        <f>SoilVeg!G78</f>
        <v>18.2</v>
      </c>
      <c r="N78" s="74">
        <f>SoilVeg!H78</f>
        <v>0.245</v>
      </c>
      <c r="O78" s="74">
        <f>VLOOKUP(A78,Soil!$B$2:$S$14,18,FALSE)</f>
        <v>0.5</v>
      </c>
    </row>
    <row r="79" spans="1:15">
      <c r="A79" s="27" t="str">
        <f>SoilVeg!B79</f>
        <v>LSA</v>
      </c>
      <c r="B79" s="27" t="str">
        <f>SoilVeg!D79</f>
        <v>OPSR</v>
      </c>
      <c r="C79" s="27" t="str">
        <f>SoilVeg!A79</f>
        <v>LSAOPSR</v>
      </c>
      <c r="D79" s="74">
        <f>IF(VLOOKUP(SoilVeg!C79,LU!$A$2:$O$27,15,FALSE)=0,VLOOKUP(A79,Soil!$B$2:$R$14,8,FALSE),0.000000000001)</f>
        <v>1.2094734374999998E-5</v>
      </c>
      <c r="E79" s="74">
        <f>IF(VLOOKUP(SoilVeg!C79,LU!$A$2:$O$27,15,FALSE)=0,VLOOKUP(A79,Soil!$B$2:$R$14,12,FALSE),0.000000000001)</f>
        <v>2.094597715670771E-4</v>
      </c>
      <c r="F79">
        <f>VLOOKUP(A79,Soil!$B$2:$P$17,14,FALSE)</f>
        <v>1.6E-2</v>
      </c>
      <c r="G79">
        <f>VLOOKUP(B79,LU!$B$1:$N$51,6,FALSE)</f>
        <v>0.26</v>
      </c>
      <c r="H79">
        <f>VLOOKUP(B79,LU!$B$1:$N$51,7,FALSE)</f>
        <v>0.25</v>
      </c>
      <c r="I79">
        <f>VLOOKUP(B79,LU!$B$1:$N$51,8,FALSE)</f>
        <v>4</v>
      </c>
      <c r="J79">
        <v>1.5847</v>
      </c>
      <c r="K79">
        <f>VLOOKUP(B79,LU!$B$1:$N$51,5,FALSE)</f>
        <v>0.06</v>
      </c>
      <c r="L79">
        <v>0.48887216</v>
      </c>
      <c r="M79" s="74">
        <f>SoilVeg!G79</f>
        <v>7.2799999999999994</v>
      </c>
      <c r="N79" s="74">
        <f>SoilVeg!H79</f>
        <v>0.245</v>
      </c>
      <c r="O79" s="74">
        <f>VLOOKUP(A79,Soil!$B$2:$S$14,18,FALSE)</f>
        <v>0.5</v>
      </c>
    </row>
    <row r="80" spans="1:15">
      <c r="A80" s="27" t="str">
        <f>SoilVeg!B80</f>
        <v>LSA</v>
      </c>
      <c r="B80" s="27" t="str">
        <f>SoilVeg!D80</f>
        <v>OPUR</v>
      </c>
      <c r="C80" s="27" t="str">
        <f>SoilVeg!A80</f>
        <v>LSAOPUR</v>
      </c>
      <c r="D80" s="74">
        <f>IF(VLOOKUP(SoilVeg!C80,LU!$A$2:$O$27,15,FALSE)=0,VLOOKUP(A80,Soil!$B$2:$R$14,8,FALSE),0.000000000001)</f>
        <v>1.2094734374999998E-5</v>
      </c>
      <c r="E80" s="74">
        <f>IF(VLOOKUP(SoilVeg!C80,LU!$A$2:$O$27,15,FALSE)=0,VLOOKUP(A80,Soil!$B$2:$R$14,12,FALSE),0.000000000001)</f>
        <v>2.094597715670771E-4</v>
      </c>
      <c r="F80">
        <f>VLOOKUP(A80,Soil!$B$2:$P$17,14,FALSE)</f>
        <v>1.6E-2</v>
      </c>
      <c r="G80">
        <f>VLOOKUP(B80,LU!$B$1:$N$51,6,FALSE)</f>
        <v>0.4</v>
      </c>
      <c r="H80">
        <f>VLOOKUP(B80,LU!$B$1:$N$51,7,FALSE)</f>
        <v>0.3</v>
      </c>
      <c r="I80">
        <f>VLOOKUP(B80,LU!$B$1:$N$51,8,FALSE)</f>
        <v>6</v>
      </c>
      <c r="J80">
        <f>VLOOKUP(A80,Soil!$B$2:$P$17,13,FALSE)</f>
        <v>1.8165</v>
      </c>
      <c r="K80">
        <f>VLOOKUP(B80,LU!$B$1:$N$51,5,FALSE)</f>
        <v>0.1</v>
      </c>
      <c r="L80">
        <f>VLOOKUP(A80,Soil!$B$2:$P$17,15,FALSE)</f>
        <v>0.36609999999999998</v>
      </c>
      <c r="M80" s="74">
        <f>SoilVeg!G80</f>
        <v>9.1</v>
      </c>
      <c r="N80" s="74">
        <f>SoilVeg!H80</f>
        <v>0.245</v>
      </c>
      <c r="O80" s="74">
        <f>VLOOKUP(A80,Soil!$B$2:$S$14,18,FALSE)</f>
        <v>0.5</v>
      </c>
    </row>
    <row r="81" spans="1:15">
      <c r="A81" s="27" t="str">
        <f>SoilVeg!B81</f>
        <v>LSA</v>
      </c>
      <c r="B81" s="27" t="str">
        <f>SoilVeg!D81</f>
        <v>OPU</v>
      </c>
      <c r="C81" s="27" t="str">
        <f>SoilVeg!A81</f>
        <v>LSAOPU</v>
      </c>
      <c r="D81" s="74">
        <f>IF(VLOOKUP(SoilVeg!C81,LU!$A$2:$O$27,15,FALSE)=0,VLOOKUP(A81,Soil!$B$2:$R$14,8,FALSE),0.000000000001)</f>
        <v>1.2094734374999998E-5</v>
      </c>
      <c r="E81" s="74">
        <f>IF(VLOOKUP(SoilVeg!C81,LU!$A$2:$O$27,15,FALSE)=0,VLOOKUP(A81,Soil!$B$2:$R$14,12,FALSE),0.000000000001)</f>
        <v>2.094597715670771E-4</v>
      </c>
      <c r="F81">
        <f>VLOOKUP(A81,Soil!$B$2:$P$17,14,FALSE)</f>
        <v>1.6E-2</v>
      </c>
      <c r="G81">
        <f>VLOOKUP(B81,LU!$B$1:$N$51,6,FALSE)</f>
        <v>0</v>
      </c>
      <c r="H81">
        <f>VLOOKUP(B81,LU!$B$1:$N$51,7,FALSE)</f>
        <v>0</v>
      </c>
      <c r="I81">
        <f>VLOOKUP(B81,LU!$B$1:$N$51,8,FALSE)</f>
        <v>3.5</v>
      </c>
      <c r="J81">
        <f>VLOOKUP(A81,Soil!$B$2:$P$17,13,FALSE)</f>
        <v>1.8165</v>
      </c>
      <c r="K81">
        <f>VLOOKUP(B81,LU!$B$1:$N$51,5,FALSE)</f>
        <v>0.03</v>
      </c>
      <c r="L81">
        <f>VLOOKUP(A81,Soil!$B$2:$P$17,15,FALSE)</f>
        <v>0.36609999999999998</v>
      </c>
      <c r="M81" s="74">
        <f>SoilVeg!G81</f>
        <v>6.0666666666666664</v>
      </c>
      <c r="N81" s="74">
        <f>SoilVeg!H81</f>
        <v>0.245</v>
      </c>
      <c r="O81" s="74">
        <f>VLOOKUP(A81,Soil!$B$2:$S$14,18,FALSE)</f>
        <v>0.5</v>
      </c>
    </row>
    <row r="82" spans="1:15">
      <c r="A82" s="27" t="str">
        <f>SoilVeg!B82</f>
        <v>LSA</v>
      </c>
      <c r="B82" s="27" t="str">
        <f>SoilVeg!D82</f>
        <v>TP</v>
      </c>
      <c r="C82" s="27" t="str">
        <f>SoilVeg!A82</f>
        <v>LSATP</v>
      </c>
      <c r="D82" s="74">
        <f>IF(VLOOKUP(SoilVeg!C82,LU!$A$2:$O$27,15,FALSE)=0,VLOOKUP(A82,Soil!$B$2:$R$14,8,FALSE),0.000000000001)</f>
        <v>1.2094734374999998E-5</v>
      </c>
      <c r="E82" s="74">
        <f>IF(VLOOKUP(SoilVeg!C82,LU!$A$2:$O$27,15,FALSE)=0,VLOOKUP(A82,Soil!$B$2:$R$14,12,FALSE),0.000000000001)</f>
        <v>2.094597715670771E-4</v>
      </c>
      <c r="F82">
        <f>VLOOKUP(A82,Soil!$B$2:$P$17,14,FALSE)</f>
        <v>1.6E-2</v>
      </c>
      <c r="G82">
        <f>VLOOKUP(B82,LU!$B$1:$N$51,6,FALSE)</f>
        <v>1.1000000000000001</v>
      </c>
      <c r="H82">
        <f>VLOOKUP(B82,LU!$B$1:$N$51,7,FALSE)</f>
        <v>0.4</v>
      </c>
      <c r="I82">
        <f>VLOOKUP(B82,LU!$B$1:$N$51,8,FALSE)</f>
        <v>7</v>
      </c>
      <c r="J82">
        <f>VLOOKUP(A82,Soil!$B$2:$P$17,13,FALSE)</f>
        <v>1.8165</v>
      </c>
      <c r="K82">
        <f>VLOOKUP(B82,LU!$B$1:$N$51,5,FALSE)</f>
        <v>0.27500000000000002</v>
      </c>
      <c r="L82">
        <f>VLOOKUP(A82,Soil!$B$2:$P$17,15,FALSE)</f>
        <v>0.36609999999999998</v>
      </c>
      <c r="M82" s="74">
        <f>SoilVeg!G82</f>
        <v>18.2</v>
      </c>
      <c r="N82" s="74">
        <f>SoilVeg!H82</f>
        <v>0.245</v>
      </c>
      <c r="O82" s="74">
        <f>VLOOKUP(A82,Soil!$B$2:$S$14,18,FALSE)</f>
        <v>0.5</v>
      </c>
    </row>
    <row r="83" spans="1:15">
      <c r="A83" s="27" t="str">
        <f>SoilVeg!B83</f>
        <v>LSA</v>
      </c>
      <c r="B83" s="27" t="str">
        <f>SoilVeg!D83</f>
        <v>LP</v>
      </c>
      <c r="C83" s="27" t="str">
        <f>SoilVeg!A83</f>
        <v>LSALP</v>
      </c>
      <c r="D83" s="74">
        <f>IF(VLOOKUP(SoilVeg!C83,LU!$A$2:$O$27,15,FALSE)=0,VLOOKUP(A83,Soil!$B$2:$R$14,8,FALSE),0.000000000001)</f>
        <v>1.2094734374999998E-5</v>
      </c>
      <c r="E83" s="74">
        <f>IF(VLOOKUP(SoilVeg!C83,LU!$A$2:$O$27,15,FALSE)=0,VLOOKUP(A83,Soil!$B$2:$R$14,12,FALSE),0.000000000001)</f>
        <v>2.094597715670771E-4</v>
      </c>
      <c r="F83">
        <f>VLOOKUP(A83,Soil!$B$2:$P$17,14,FALSE)</f>
        <v>1.6E-2</v>
      </c>
      <c r="G83">
        <f>VLOOKUP(B83,LU!$B$1:$N$51,6,FALSE)</f>
        <v>3</v>
      </c>
      <c r="H83">
        <f>VLOOKUP(B83,LU!$B$1:$N$51,7,FALSE)</f>
        <v>0.62272727272999995</v>
      </c>
      <c r="I83">
        <f>VLOOKUP(B83,LU!$B$1:$N$51,8,FALSE)</f>
        <v>9.4545454545500007</v>
      </c>
      <c r="J83">
        <f>VLOOKUP(A83,Soil!$B$2:$P$17,13,FALSE)</f>
        <v>1.8165</v>
      </c>
      <c r="K83">
        <f>VLOOKUP(B83,LU!$B$1:$N$51,5,FALSE)</f>
        <v>0.4</v>
      </c>
      <c r="L83">
        <f>VLOOKUP(A83,Soil!$B$2:$P$17,15,FALSE)</f>
        <v>0.36609999999999998</v>
      </c>
      <c r="M83" s="74">
        <f>SoilVeg!G83</f>
        <v>18.2</v>
      </c>
      <c r="N83" s="74">
        <f>SoilVeg!H83</f>
        <v>0.245</v>
      </c>
      <c r="O83" s="74">
        <f>VLOOKUP(A83,Soil!$B$2:$S$14,18,FALSE)</f>
        <v>0.5</v>
      </c>
    </row>
    <row r="84" spans="1:15">
      <c r="A84" s="27" t="str">
        <f>SoilVeg!B84</f>
        <v>LSA</v>
      </c>
      <c r="B84" s="27" t="str">
        <f>SoilVeg!D84</f>
        <v>LPL</v>
      </c>
      <c r="C84" s="27" t="str">
        <f>SoilVeg!A84</f>
        <v>LSALPL</v>
      </c>
      <c r="D84" s="74">
        <f>IF(VLOOKUP(SoilVeg!C84,LU!$A$2:$O$27,15,FALSE)=0,VLOOKUP(A84,Soil!$B$2:$R$14,8,FALSE),0.000000000001)</f>
        <v>1.2094734374999998E-5</v>
      </c>
      <c r="E84" s="74">
        <f>IF(VLOOKUP(SoilVeg!C84,LU!$A$2:$O$27,15,FALSE)=0,VLOOKUP(A84,Soil!$B$2:$R$14,12,FALSE),0.000000000001)</f>
        <v>2.094597715670771E-4</v>
      </c>
      <c r="F84">
        <f>VLOOKUP(A84,Soil!$B$2:$P$17,14,FALSE)</f>
        <v>1.6E-2</v>
      </c>
      <c r="G84">
        <f>VLOOKUP(B84,LU!$B$1:$N$51,6,FALSE)</f>
        <v>4</v>
      </c>
      <c r="H84">
        <f>VLOOKUP(B84,LU!$B$1:$N$51,7,FALSE)</f>
        <v>0.62272727272999995</v>
      </c>
      <c r="I84">
        <f>VLOOKUP(B84,LU!$B$1:$N$51,8,FALSE)</f>
        <v>10.5</v>
      </c>
      <c r="J84">
        <f>VLOOKUP(A84,Soil!$B$2:$P$17,13,FALSE)</f>
        <v>1.8165</v>
      </c>
      <c r="K84">
        <f>VLOOKUP(B84,LU!$B$1:$N$51,5,FALSE)</f>
        <v>0.6</v>
      </c>
      <c r="L84">
        <f>VLOOKUP(A84,Soil!$B$2:$P$17,15,FALSE)</f>
        <v>0.36609999999999998</v>
      </c>
      <c r="M84" s="74">
        <f>SoilVeg!G84</f>
        <v>18.2</v>
      </c>
      <c r="N84" s="74">
        <f>SoilVeg!H84</f>
        <v>0.245</v>
      </c>
      <c r="O84" s="74">
        <f>VLOOKUP(A84,Soil!$B$2:$S$14,18,FALSE)</f>
        <v>0.5</v>
      </c>
    </row>
    <row r="85" spans="1:15">
      <c r="A85" s="27" t="str">
        <f>SoilVeg!B85</f>
        <v>LSA</v>
      </c>
      <c r="B85" s="27" t="str">
        <f>SoilVeg!D85</f>
        <v>LPJ</v>
      </c>
      <c r="C85" s="27" t="str">
        <f>SoilVeg!A85</f>
        <v>LSALPJ</v>
      </c>
      <c r="D85" s="74">
        <f>IF(VLOOKUP(SoilVeg!C85,LU!$A$2:$O$27,15,FALSE)=0,VLOOKUP(A85,Soil!$B$2:$R$14,8,FALSE),0.000000000001)</f>
        <v>1.2094734374999998E-5</v>
      </c>
      <c r="E85" s="74">
        <f>IF(VLOOKUP(SoilVeg!C85,LU!$A$2:$O$27,15,FALSE)=0,VLOOKUP(A85,Soil!$B$2:$R$14,12,FALSE),0.000000000001)</f>
        <v>2.094597715670771E-4</v>
      </c>
      <c r="F85">
        <f>VLOOKUP(A85,Soil!$B$2:$P$17,14,FALSE)</f>
        <v>1.6E-2</v>
      </c>
      <c r="G85">
        <f>VLOOKUP(B85,LU!$B$1:$N$51,6,FALSE)</f>
        <v>3</v>
      </c>
      <c r="H85">
        <f>VLOOKUP(B85,LU!$B$1:$N$51,7,FALSE)</f>
        <v>0.62272727272999995</v>
      </c>
      <c r="I85">
        <f>VLOOKUP(B85,LU!$B$1:$N$51,8,FALSE)</f>
        <v>6.5</v>
      </c>
      <c r="J85">
        <v>1.5847</v>
      </c>
      <c r="K85">
        <f>VLOOKUP(B85,LU!$B$1:$N$51,5,FALSE)</f>
        <v>0.35</v>
      </c>
      <c r="L85">
        <v>0.48887216</v>
      </c>
      <c r="M85" s="74">
        <f>SoilVeg!G85</f>
        <v>18.2</v>
      </c>
      <c r="N85" s="74">
        <f>SoilVeg!H85</f>
        <v>0.245</v>
      </c>
      <c r="O85" s="74">
        <f>VLOOKUP(A85,Soil!$B$2:$S$14,18,FALSE)</f>
        <v>0.5</v>
      </c>
    </row>
    <row r="86" spans="1:15">
      <c r="A86" s="27" t="str">
        <f>SoilVeg!B86</f>
        <v>LSA</v>
      </c>
      <c r="B86" s="27" t="str">
        <f>SoilVeg!D86</f>
        <v>LPS</v>
      </c>
      <c r="C86" s="27" t="str">
        <f>SoilVeg!A86</f>
        <v>LSALPS</v>
      </c>
      <c r="D86" s="74">
        <f>IF(VLOOKUP(SoilVeg!C86,LU!$A$2:$O$27,15,FALSE)=0,VLOOKUP(A86,Soil!$B$2:$R$14,8,FALSE),0.000000000001)</f>
        <v>1.2094734374999998E-5</v>
      </c>
      <c r="E86" s="74">
        <f>IF(VLOOKUP(SoilVeg!C86,LU!$A$2:$O$27,15,FALSE)=0,VLOOKUP(A86,Soil!$B$2:$R$14,12,FALSE),0.000000000001)</f>
        <v>2.094597715670771E-4</v>
      </c>
      <c r="F86">
        <f>VLOOKUP(A86,Soil!$B$2:$P$17,14,FALSE)</f>
        <v>1.6E-2</v>
      </c>
      <c r="G86">
        <f>VLOOKUP(B86,LU!$B$1:$N$51,6,FALSE)</f>
        <v>4.5</v>
      </c>
      <c r="H86">
        <f>VLOOKUP(B86,LU!$B$1:$N$51,7,FALSE)</f>
        <v>0.8</v>
      </c>
      <c r="I86">
        <f>VLOOKUP(B86,LU!$B$1:$N$51,8,FALSE)</f>
        <v>15</v>
      </c>
      <c r="J86">
        <v>1.5847</v>
      </c>
      <c r="K86">
        <f>VLOOKUP(B86,LU!$B$1:$N$51,5,FALSE)</f>
        <v>0.8</v>
      </c>
      <c r="L86">
        <v>0.48887216</v>
      </c>
      <c r="M86" s="74">
        <f>SoilVeg!G86</f>
        <v>18.2</v>
      </c>
      <c r="N86" s="74">
        <f>SoilVeg!H86</f>
        <v>0.245</v>
      </c>
      <c r="O86" s="74">
        <f>VLOOKUP(A86,Soil!$B$2:$S$14,18,FALSE)</f>
        <v>0.5</v>
      </c>
    </row>
    <row r="87" spans="1:15">
      <c r="A87" s="27" t="str">
        <f>SoilVeg!B87</f>
        <v>LSA</v>
      </c>
      <c r="B87" s="27" t="str">
        <f>SoilVeg!D87</f>
        <v>LPK</v>
      </c>
      <c r="C87" s="27" t="str">
        <f>SoilVeg!A87</f>
        <v>LSALPK</v>
      </c>
      <c r="D87" s="74">
        <f>IF(VLOOKUP(SoilVeg!C87,LU!$A$2:$O$27,15,FALSE)=0,VLOOKUP(A87,Soil!$B$2:$R$14,8,FALSE),0.000000000001)</f>
        <v>1.2094734374999998E-5</v>
      </c>
      <c r="E87" s="74">
        <f>IF(VLOOKUP(SoilVeg!C87,LU!$A$2:$O$27,15,FALSE)=0,VLOOKUP(A87,Soil!$B$2:$R$14,12,FALSE),0.000000000001)</f>
        <v>2.094597715670771E-4</v>
      </c>
      <c r="F87">
        <f>VLOOKUP(A87,Soil!$B$2:$P$17,14,FALSE)</f>
        <v>1.6E-2</v>
      </c>
      <c r="G87">
        <f>VLOOKUP(B87,LU!$B$1:$N$51,6,FALSE)</f>
        <v>3</v>
      </c>
      <c r="H87">
        <f>VLOOKUP(B87,LU!$B$1:$N$51,7,FALSE)</f>
        <v>0.6</v>
      </c>
      <c r="I87">
        <f>VLOOKUP(B87,LU!$B$1:$N$51,8,FALSE)</f>
        <v>15</v>
      </c>
      <c r="J87">
        <f>VLOOKUP(A87,Soil!$B$2:$P$17,13,FALSE)</f>
        <v>1.8165</v>
      </c>
      <c r="K87">
        <f>VLOOKUP(B87,LU!$B$1:$N$51,5,FALSE)</f>
        <v>0.8</v>
      </c>
      <c r="L87">
        <f>VLOOKUP(A87,Soil!$B$2:$P$17,15,FALSE)</f>
        <v>0.36609999999999998</v>
      </c>
      <c r="M87" s="74">
        <f>SoilVeg!G87</f>
        <v>18.2</v>
      </c>
      <c r="N87" s="74">
        <f>SoilVeg!H87</f>
        <v>0.245</v>
      </c>
      <c r="O87" s="74">
        <f>VLOOKUP(A87,Soil!$B$2:$S$14,18,FALSE)</f>
        <v>0.5</v>
      </c>
    </row>
    <row r="88" spans="1:15">
      <c r="A88" s="27" t="str">
        <f>SoilVeg!B88</f>
        <v>LSA</v>
      </c>
      <c r="B88" s="27" t="str">
        <f>SoilVeg!D88</f>
        <v>AZP</v>
      </c>
      <c r="C88" s="27" t="str">
        <f>SoilVeg!A88</f>
        <v>LSAAZP</v>
      </c>
      <c r="D88" s="74">
        <f>IF(VLOOKUP(SoilVeg!C88,LU!$A$2:$O$27,15,FALSE)=0,VLOOKUP(A88,Soil!$B$2:$R$14,8,FALSE),0.000000000001)</f>
        <v>9.9999999999999998E-13</v>
      </c>
      <c r="E88" s="74">
        <f>IF(VLOOKUP(SoilVeg!C88,LU!$A$2:$O$27,15,FALSE)=0,VLOOKUP(A88,Soil!$B$2:$R$14,12,FALSE),0.000000000001)</f>
        <v>9.9999999999999998E-13</v>
      </c>
      <c r="F88">
        <f>VLOOKUP(A88,Soil!$B$2:$P$17,14,FALSE)</f>
        <v>1.6E-2</v>
      </c>
      <c r="G88">
        <f>VLOOKUP(B88,LU!$B$1:$N$51,6,FALSE)</f>
        <v>0</v>
      </c>
      <c r="H88">
        <f>VLOOKUP(B88,LU!$B$1:$N$51,7,FALSE)</f>
        <v>0</v>
      </c>
      <c r="I88">
        <f>VLOOKUP(B88,LU!$B$1:$N$51,8,FALSE)</f>
        <v>2.5</v>
      </c>
      <c r="J88">
        <f>VLOOKUP(A88,Soil!$B$2:$P$17,13,FALSE)</f>
        <v>1.8165</v>
      </c>
      <c r="K88">
        <f>VLOOKUP(B88,LU!$B$1:$N$51,5,FALSE)</f>
        <v>0.05</v>
      </c>
      <c r="L88">
        <f>VLOOKUP(A88,Soil!$B$2:$P$17,15,FALSE)</f>
        <v>0.36609999999999998</v>
      </c>
      <c r="M88" s="74">
        <f>SoilVeg!G88</f>
        <v>100</v>
      </c>
      <c r="N88" s="74">
        <f>SoilVeg!H88</f>
        <v>1</v>
      </c>
      <c r="O88" s="74">
        <f>VLOOKUP(A88,Soil!$B$2:$S$14,18,FALSE)</f>
        <v>0.5</v>
      </c>
    </row>
    <row r="89" spans="1:15">
      <c r="A89" s="27" t="str">
        <f>SoilVeg!B89</f>
        <v>LSA</v>
      </c>
      <c r="B89" s="27" t="str">
        <f>SoilVeg!D89</f>
        <v>AZPN</v>
      </c>
      <c r="C89" s="27" t="str">
        <f>SoilVeg!A89</f>
        <v>LSAAZPN</v>
      </c>
      <c r="D89" s="74">
        <f>IF(VLOOKUP(SoilVeg!C89,LU!$A$2:$O$27,15,FALSE)=0,VLOOKUP(A89,Soil!$B$2:$R$14,8,FALSE),0.000000000001)</f>
        <v>9.9999999999999998E-13</v>
      </c>
      <c r="E89" s="74">
        <f>IF(VLOOKUP(SoilVeg!C89,LU!$A$2:$O$27,15,FALSE)=0,VLOOKUP(A89,Soil!$B$2:$R$14,12,FALSE),0.000000000001)</f>
        <v>9.9999999999999998E-13</v>
      </c>
      <c r="F89">
        <f>VLOOKUP(A89,Soil!$B$2:$P$17,14,FALSE)</f>
        <v>1.6E-2</v>
      </c>
      <c r="G89">
        <f>VLOOKUP(B89,LU!$B$1:$N$51,6,FALSE)</f>
        <v>0</v>
      </c>
      <c r="H89">
        <f>VLOOKUP(B89,LU!$B$1:$N$51,7,FALSE)</f>
        <v>0</v>
      </c>
      <c r="I89">
        <f>VLOOKUP(B89,LU!$B$1:$N$51,8,FALSE)</f>
        <v>0</v>
      </c>
      <c r="J89">
        <f>VLOOKUP(A89,Soil!$B$2:$P$17,13,FALSE)</f>
        <v>1.8165</v>
      </c>
      <c r="K89">
        <f>VLOOKUP(B89,LU!$B$1:$N$51,5,FALSE)</f>
        <v>0.01</v>
      </c>
      <c r="L89">
        <f>VLOOKUP(A89,Soil!$B$2:$P$17,15,FALSE)</f>
        <v>0.36609999999999998</v>
      </c>
      <c r="M89" s="74">
        <f>SoilVeg!G89</f>
        <v>100</v>
      </c>
      <c r="N89" s="74">
        <f>SoilVeg!H89</f>
        <v>1</v>
      </c>
      <c r="O89" s="74">
        <f>VLOOKUP(A89,Soil!$B$2:$S$14,18,FALSE)</f>
        <v>0.5</v>
      </c>
    </row>
    <row r="90" spans="1:15">
      <c r="A90" s="27" t="str">
        <f>SoilVeg!B90</f>
        <v>LSA</v>
      </c>
      <c r="B90" s="27" t="str">
        <f>SoilVeg!D90</f>
        <v>AZPPL</v>
      </c>
      <c r="C90" s="27" t="str">
        <f>SoilVeg!A90</f>
        <v>LSAAZPPL</v>
      </c>
      <c r="D90" s="74">
        <f>IF(VLOOKUP(SoilVeg!C90,LU!$A$2:$O$27,15,FALSE)=0,VLOOKUP(A90,Soil!$B$2:$R$14,8,FALSE),0.000000000001)</f>
        <v>1.2094734374999998E-5</v>
      </c>
      <c r="E90" s="74">
        <f>IF(VLOOKUP(SoilVeg!C90,LU!$A$2:$O$27,15,FALSE)=0,VLOOKUP(A90,Soil!$B$2:$R$14,12,FALSE),0.000000000001)</f>
        <v>2.094597715670771E-4</v>
      </c>
      <c r="F90">
        <f>VLOOKUP(A90,Soil!$B$2:$P$17,14,FALSE)</f>
        <v>1.6E-2</v>
      </c>
      <c r="G90">
        <f>VLOOKUP(B90,LU!$B$1:$N$51,6,FALSE)</f>
        <v>0</v>
      </c>
      <c r="H90">
        <f>VLOOKUP(B90,LU!$B$1:$N$51,7,FALSE)</f>
        <v>0</v>
      </c>
      <c r="I90">
        <f>VLOOKUP(B90,LU!$B$1:$N$51,8,FALSE)</f>
        <v>2.5</v>
      </c>
      <c r="J90">
        <f>VLOOKUP(A90,Soil!$B$2:$P$17,13,FALSE)</f>
        <v>1.8165</v>
      </c>
      <c r="K90">
        <f>VLOOKUP(B90,LU!$B$1:$N$51,5,FALSE)</f>
        <v>0.02</v>
      </c>
      <c r="L90">
        <f>VLOOKUP(A90,Soil!$B$2:$P$17,15,FALSE)</f>
        <v>0.36609999999999998</v>
      </c>
      <c r="M90" s="74">
        <f>SoilVeg!G90</f>
        <v>0.182</v>
      </c>
      <c r="N90" s="74">
        <f>SoilVeg!H90</f>
        <v>0.245</v>
      </c>
      <c r="O90" s="74">
        <f>VLOOKUP(A90,Soil!$B$2:$S$14,18,FALSE)</f>
        <v>0.5</v>
      </c>
    </row>
    <row r="91" spans="1:15">
      <c r="A91" s="27" t="str">
        <f>SoilVeg!B91</f>
        <v>LSA</v>
      </c>
      <c r="B91" s="27" t="str">
        <f>SoilVeg!D91</f>
        <v>AZPP</v>
      </c>
      <c r="C91" s="27" t="str">
        <f>SoilVeg!A91</f>
        <v>LSAAZPP</v>
      </c>
      <c r="D91" s="74">
        <f>IF(VLOOKUP(SoilVeg!C91,LU!$A$2:$O$27,15,FALSE)=0,VLOOKUP(A91,Soil!$B$2:$R$14,8,FALSE),0.000000000001)</f>
        <v>1.2094734374999998E-5</v>
      </c>
      <c r="E91" s="74">
        <f>IF(VLOOKUP(SoilVeg!C91,LU!$A$2:$O$27,15,FALSE)=0,VLOOKUP(A91,Soil!$B$2:$R$14,12,FALSE),0.000000000001)</f>
        <v>2.094597715670771E-4</v>
      </c>
      <c r="F91">
        <f>VLOOKUP(A91,Soil!$B$2:$P$17,14,FALSE)</f>
        <v>1.6E-2</v>
      </c>
      <c r="G91">
        <f>VLOOKUP(B91,LU!$B$1:$N$51,6,FALSE)</f>
        <v>0</v>
      </c>
      <c r="H91">
        <f>VLOOKUP(B91,LU!$B$1:$N$51,7,FALSE)</f>
        <v>0</v>
      </c>
      <c r="I91">
        <f>VLOOKUP(B91,LU!$B$1:$N$51,8,FALSE)</f>
        <v>7</v>
      </c>
      <c r="J91">
        <f>VLOOKUP(A91,Soil!$B$2:$P$17,13,FALSE)</f>
        <v>1.8165</v>
      </c>
      <c r="K91">
        <f>VLOOKUP(B91,LU!$B$1:$N$51,5,FALSE)</f>
        <v>0.1</v>
      </c>
      <c r="L91">
        <f>VLOOKUP(A91,Soil!$B$2:$P$17,15,FALSE)</f>
        <v>0.36609999999999998</v>
      </c>
      <c r="M91" s="74">
        <f>SoilVeg!G91</f>
        <v>18.2</v>
      </c>
      <c r="N91" s="74">
        <f>SoilVeg!H91</f>
        <v>0.245</v>
      </c>
      <c r="O91" s="74">
        <f>VLOOKUP(A91,Soil!$B$2:$S$14,18,FALSE)</f>
        <v>0.5</v>
      </c>
    </row>
    <row r="92" spans="1:15">
      <c r="A92" s="27" t="str">
        <f>SoilVeg!B92</f>
        <v>LSA</v>
      </c>
      <c r="B92" s="27" t="str">
        <f>SoilVeg!D92</f>
        <v>ETK</v>
      </c>
      <c r="C92" s="27" t="str">
        <f>SoilVeg!A92</f>
        <v>LSAETK</v>
      </c>
      <c r="D92" s="74">
        <f>IF(VLOOKUP(SoilVeg!C92,LU!$A$2:$O$27,15,FALSE)=0,VLOOKUP(A92,Soil!$B$2:$R$14,8,FALSE),0.000000000001)</f>
        <v>1.2094734374999998E-5</v>
      </c>
      <c r="E92" s="74">
        <f>IF(VLOOKUP(SoilVeg!C92,LU!$A$2:$O$27,15,FALSE)=0,VLOOKUP(A92,Soil!$B$2:$R$14,12,FALSE),0.000000000001)</f>
        <v>2.094597715670771E-4</v>
      </c>
      <c r="F92">
        <f>VLOOKUP(A92,Soil!$B$2:$P$17,14,FALSE)</f>
        <v>1.6E-2</v>
      </c>
      <c r="G92">
        <f>VLOOKUP(B92,LU!$B$1:$N$51,6,FALSE)</f>
        <v>1.4</v>
      </c>
      <c r="H92">
        <f>VLOOKUP(B92,LU!$B$1:$N$51,7,FALSE)</f>
        <v>0.65</v>
      </c>
      <c r="I92">
        <f>VLOOKUP(B92,LU!$B$1:$N$51,8,FALSE)</f>
        <v>8</v>
      </c>
      <c r="J92">
        <f>VLOOKUP(A92,Soil!$B$2:$P$17,13,FALSE)</f>
        <v>1.8165</v>
      </c>
      <c r="K92">
        <f>VLOOKUP(B92,LU!$B$1:$N$51,5,FALSE)</f>
        <v>0.35</v>
      </c>
      <c r="L92">
        <f>VLOOKUP(A92,Soil!$B$2:$P$17,15,FALSE)</f>
        <v>0.36609999999999998</v>
      </c>
      <c r="M92" s="74">
        <f>SoilVeg!G92</f>
        <v>18.2</v>
      </c>
      <c r="N92" s="74">
        <f>SoilVeg!H92</f>
        <v>0.245</v>
      </c>
      <c r="O92" s="74">
        <f>VLOOKUP(A92,Soil!$B$2:$S$14,18,FALSE)</f>
        <v>0.5</v>
      </c>
    </row>
    <row r="93" spans="1:15">
      <c r="A93" s="27" t="str">
        <f>SoilVeg!B93</f>
        <v>LSA</v>
      </c>
      <c r="B93" s="27" t="str">
        <f>SoilVeg!D93</f>
        <v>ETK1</v>
      </c>
      <c r="C93" s="27" t="str">
        <f>SoilVeg!A93</f>
        <v>LSAETK1</v>
      </c>
      <c r="D93" s="74">
        <f>IF(VLOOKUP(SoilVeg!C93,LU!$A$2:$O$27,15,FALSE)=0,VLOOKUP(A93,Soil!$B$2:$R$14,8,FALSE),0.000000000001)</f>
        <v>1.2094734374999998E-5</v>
      </c>
      <c r="E93" s="74">
        <f>IF(VLOOKUP(SoilVeg!C93,LU!$A$2:$O$27,15,FALSE)=0,VLOOKUP(A93,Soil!$B$2:$R$14,12,FALSE),0.000000000001)</f>
        <v>2.094597715670771E-4</v>
      </c>
      <c r="F93">
        <f>VLOOKUP(A93,Soil!$B$2:$P$17,14,FALSE)</f>
        <v>1.6E-2</v>
      </c>
      <c r="G93">
        <f>VLOOKUP(B93,LU!$B$1:$N$51,6,FALSE)</f>
        <v>1</v>
      </c>
      <c r="H93">
        <f>VLOOKUP(B93,LU!$B$1:$N$51,7,FALSE)</f>
        <v>0.4</v>
      </c>
      <c r="I93">
        <f>VLOOKUP(B93,LU!$B$1:$N$51,8,FALSE)</f>
        <v>5</v>
      </c>
      <c r="J93">
        <f>VLOOKUP(A93,Soil!$B$2:$P$17,13,FALSE)</f>
        <v>1.8165</v>
      </c>
      <c r="K93">
        <f>VLOOKUP(B93,LU!$B$1:$N$51,5,FALSE)</f>
        <v>0.15</v>
      </c>
      <c r="L93">
        <f>VLOOKUP(A93,Soil!$B$2:$P$17,15,FALSE)</f>
        <v>0.36609999999999998</v>
      </c>
      <c r="M93" s="74">
        <f>SoilVeg!G93</f>
        <v>18.2</v>
      </c>
      <c r="N93" s="74">
        <f>SoilVeg!H93</f>
        <v>0.245</v>
      </c>
      <c r="O93" s="74">
        <f>VLOOKUP(A93,Soil!$B$2:$S$14,18,FALSE)</f>
        <v>0.5</v>
      </c>
    </row>
    <row r="94" spans="1:15">
      <c r="A94" s="27" t="str">
        <f>SoilVeg!B94</f>
        <v>LSA</v>
      </c>
      <c r="B94" s="27" t="str">
        <f>SoilVeg!D94</f>
        <v>ETK2</v>
      </c>
      <c r="C94" s="27" t="str">
        <f>SoilVeg!A94</f>
        <v>LSAETK2</v>
      </c>
      <c r="D94" s="74">
        <f>IF(VLOOKUP(SoilVeg!C94,LU!$A$2:$O$27,15,FALSE)=0,VLOOKUP(A94,Soil!$B$2:$R$14,8,FALSE),0.000000000001)</f>
        <v>1.2094734374999998E-5</v>
      </c>
      <c r="E94" s="74">
        <f>IF(VLOOKUP(SoilVeg!C94,LU!$A$2:$O$27,15,FALSE)=0,VLOOKUP(A94,Soil!$B$2:$R$14,12,FALSE),0.000000000001)</f>
        <v>2.094597715670771E-4</v>
      </c>
      <c r="F94">
        <f>VLOOKUP(A94,Soil!$B$2:$P$17,14,FALSE)</f>
        <v>1.6E-2</v>
      </c>
      <c r="G94">
        <f>VLOOKUP(B94,LU!$B$1:$N$51,6,FALSE)</f>
        <v>1.1000000000000001</v>
      </c>
      <c r="H94">
        <f>VLOOKUP(B94,LU!$B$1:$N$51,7,FALSE)</f>
        <v>0.4</v>
      </c>
      <c r="I94">
        <f>VLOOKUP(B94,LU!$B$1:$N$51,8,FALSE)</f>
        <v>7</v>
      </c>
      <c r="J94">
        <f>VLOOKUP(A94,Soil!$B$2:$P$17,13,FALSE)</f>
        <v>1.8165</v>
      </c>
      <c r="K94">
        <f>VLOOKUP(B94,LU!$B$1:$N$51,5,FALSE)</f>
        <v>0.35</v>
      </c>
      <c r="L94">
        <f>VLOOKUP(A94,Soil!$B$2:$P$17,15,FALSE)</f>
        <v>0.36609999999999998</v>
      </c>
      <c r="M94" s="74">
        <f>SoilVeg!G94</f>
        <v>18.2</v>
      </c>
      <c r="N94" s="74">
        <f>SoilVeg!H94</f>
        <v>0.245</v>
      </c>
      <c r="O94" s="74">
        <f>VLOOKUP(A94,Soil!$B$2:$S$14,18,FALSE)</f>
        <v>0.5</v>
      </c>
    </row>
    <row r="95" spans="1:15">
      <c r="A95" s="27" t="str">
        <f>SoilVeg!B95</f>
        <v>LSA</v>
      </c>
      <c r="B95" s="27" t="str">
        <f>SoilVeg!D95</f>
        <v>ETK3</v>
      </c>
      <c r="C95" s="27" t="str">
        <f>SoilVeg!A95</f>
        <v>LSAETK3</v>
      </c>
      <c r="D95" s="74">
        <f>IF(VLOOKUP(SoilVeg!C95,LU!$A$2:$O$27,15,FALSE)=0,VLOOKUP(A95,Soil!$B$2:$R$14,8,FALSE),0.000000000001)</f>
        <v>1.2094734374999998E-5</v>
      </c>
      <c r="E95" s="74">
        <f>IF(VLOOKUP(SoilVeg!C95,LU!$A$2:$O$27,15,FALSE)=0,VLOOKUP(A95,Soil!$B$2:$R$14,12,FALSE),0.000000000001)</f>
        <v>2.094597715670771E-4</v>
      </c>
      <c r="F95">
        <f>VLOOKUP(A95,Soil!$B$2:$P$17,14,FALSE)</f>
        <v>1.6E-2</v>
      </c>
      <c r="G95">
        <f>VLOOKUP(B95,LU!$B$1:$N$51,6,FALSE)</f>
        <v>1.35454545455</v>
      </c>
      <c r="H95">
        <f>VLOOKUP(B95,LU!$B$1:$N$51,7,FALSE)</f>
        <v>0.62272727272999995</v>
      </c>
      <c r="I95">
        <f>VLOOKUP(B95,LU!$B$1:$N$51,8,FALSE)</f>
        <v>10</v>
      </c>
      <c r="J95">
        <f>VLOOKUP(A95,Soil!$B$2:$P$17,13,FALSE)</f>
        <v>1.8165</v>
      </c>
      <c r="K95">
        <f>VLOOKUP(B95,LU!$B$1:$N$51,5,FALSE)</f>
        <v>0.4</v>
      </c>
      <c r="L95">
        <f>VLOOKUP(A95,Soil!$B$2:$P$17,15,FALSE)</f>
        <v>0.36609999999999998</v>
      </c>
      <c r="M95" s="74">
        <f>SoilVeg!G95</f>
        <v>18.2</v>
      </c>
      <c r="N95" s="74">
        <f>SoilVeg!H95</f>
        <v>0.245</v>
      </c>
      <c r="O95" s="74">
        <f>VLOOKUP(A95,Soil!$B$2:$S$14,18,FALSE)</f>
        <v>0.5</v>
      </c>
    </row>
    <row r="96" spans="1:15">
      <c r="A96" s="27" t="str">
        <f>SoilVeg!B96</f>
        <v>LSA</v>
      </c>
      <c r="B96" s="27" t="str">
        <f>SoilVeg!D96</f>
        <v>VT</v>
      </c>
      <c r="C96" s="27" t="str">
        <f>SoilVeg!A96</f>
        <v>LSAVT</v>
      </c>
      <c r="D96" s="74">
        <f>IF(VLOOKUP(SoilVeg!C96,LU!$A$2:$O$27,15,FALSE)=0,VLOOKUP(A96,Soil!$B$2:$R$14,8,FALSE),0.000000000001)</f>
        <v>9.9999999999999998E-13</v>
      </c>
      <c r="E96" s="74">
        <f>IF(VLOOKUP(SoilVeg!C96,LU!$A$2:$O$27,15,FALSE)=0,VLOOKUP(A96,Soil!$B$2:$R$14,12,FALSE),0.000000000001)</f>
        <v>9.9999999999999998E-13</v>
      </c>
      <c r="F96">
        <f>VLOOKUP(A96,Soil!$B$2:$P$17,14,FALSE)</f>
        <v>1.6E-2</v>
      </c>
      <c r="G96">
        <f>VLOOKUP(B96,LU!$B$1:$N$51,6,FALSE)</f>
        <v>0</v>
      </c>
      <c r="H96">
        <f>VLOOKUP(B96,LU!$B$1:$N$51,7,FALSE)</f>
        <v>0</v>
      </c>
      <c r="I96">
        <f>VLOOKUP(B96,LU!$B$1:$N$51,8,FALSE)</f>
        <v>0</v>
      </c>
      <c r="J96">
        <f>VLOOKUP(A96,Soil!$B$2:$P$17,13,FALSE)</f>
        <v>1.8165</v>
      </c>
      <c r="K96">
        <f>VLOOKUP(B96,LU!$B$1:$N$51,5,FALSE)</f>
        <v>0.03</v>
      </c>
      <c r="L96">
        <f>VLOOKUP(A96,Soil!$B$2:$P$17,15,FALSE)</f>
        <v>0.36609999999999998</v>
      </c>
      <c r="M96" s="74">
        <f>SoilVeg!G96</f>
        <v>100</v>
      </c>
      <c r="N96" s="74">
        <f>SoilVeg!H96</f>
        <v>1</v>
      </c>
      <c r="O96" s="74">
        <f>VLOOKUP(A96,Soil!$B$2:$S$14,18,FALSE)</f>
        <v>0.5</v>
      </c>
    </row>
    <row r="97" spans="1:15">
      <c r="A97" s="27" t="str">
        <f>SoilVeg!B97</f>
        <v>LSA</v>
      </c>
      <c r="B97" s="27" t="str">
        <f>SoilVeg!D97</f>
        <v>VP</v>
      </c>
      <c r="C97" s="27" t="str">
        <f>SoilVeg!A97</f>
        <v>LSAVP</v>
      </c>
      <c r="D97" s="74">
        <f>IF(VLOOKUP(SoilVeg!C97,LU!$A$2:$O$27,15,FALSE)=0,VLOOKUP(A97,Soil!$B$2:$R$14,8,FALSE),0.000000000001)</f>
        <v>9.9999999999999998E-13</v>
      </c>
      <c r="E97" s="74">
        <f>IF(VLOOKUP(SoilVeg!C97,LU!$A$2:$O$27,15,FALSE)=0,VLOOKUP(A97,Soil!$B$2:$R$14,12,FALSE),0.000000000001)</f>
        <v>9.9999999999999998E-13</v>
      </c>
      <c r="F97">
        <f>VLOOKUP(A97,Soil!$B$2:$P$17,14,FALSE)</f>
        <v>1.6E-2</v>
      </c>
      <c r="G97">
        <f>VLOOKUP(B97,LU!$B$1:$N$51,6,FALSE)</f>
        <v>0</v>
      </c>
      <c r="H97">
        <f>VLOOKUP(B97,LU!$B$1:$N$51,7,FALSE)</f>
        <v>0</v>
      </c>
      <c r="I97">
        <f>VLOOKUP(B97,LU!$B$1:$N$51,8,FALSE)</f>
        <v>0</v>
      </c>
      <c r="J97">
        <f>VLOOKUP(A97,Soil!$B$2:$P$17,13,FALSE)</f>
        <v>1.8165</v>
      </c>
      <c r="K97">
        <f>VLOOKUP(B97,LU!$B$1:$N$51,5,FALSE)</f>
        <v>0.01</v>
      </c>
      <c r="L97">
        <f>VLOOKUP(A97,Soil!$B$2:$P$17,15,FALSE)</f>
        <v>0.36609999999999998</v>
      </c>
      <c r="M97" s="74">
        <f>SoilVeg!G97</f>
        <v>100</v>
      </c>
      <c r="N97" s="74">
        <f>SoilVeg!H97</f>
        <v>1</v>
      </c>
      <c r="O97" s="74">
        <f>VLOOKUP(A97,Soil!$B$2:$S$14,18,FALSE)</f>
        <v>0.5</v>
      </c>
    </row>
    <row r="98" spans="1:15">
      <c r="A98" s="27" t="str">
        <f>SoilVeg!B98</f>
        <v>LSA</v>
      </c>
      <c r="B98" s="27" t="str">
        <f>SoilVeg!D98</f>
        <v>TPT</v>
      </c>
      <c r="C98" s="27" t="str">
        <f>SoilVeg!A98</f>
        <v>LSATPT</v>
      </c>
      <c r="D98" s="74">
        <f>IF(VLOOKUP(SoilVeg!C98,LU!$A$2:$O$27,15,FALSE)=0,VLOOKUP(A98,Soil!$B$2:$R$14,8,FALSE),0.000000000001)</f>
        <v>1.2094734374999998E-5</v>
      </c>
      <c r="E98" s="74">
        <f>IF(VLOOKUP(SoilVeg!C98,LU!$A$2:$O$27,15,FALSE)=0,VLOOKUP(A98,Soil!$B$2:$R$14,12,FALSE),0.000000000001)</f>
        <v>2.094597715670771E-4</v>
      </c>
      <c r="F98">
        <f>VLOOKUP(A98,Soil!$B$2:$P$17,14,FALSE)</f>
        <v>1.6E-2</v>
      </c>
      <c r="G98">
        <f>VLOOKUP(B98,LU!$B$1:$N$51,6,FALSE)</f>
        <v>1.1000000000000001</v>
      </c>
      <c r="H98">
        <f>VLOOKUP(B98,LU!$B$1:$N$51,7,FALSE)</f>
        <v>0.4</v>
      </c>
      <c r="I98">
        <f>VLOOKUP(B98,LU!$B$1:$N$51,8,FALSE)</f>
        <v>7</v>
      </c>
      <c r="J98">
        <f>VLOOKUP(A98,Soil!$B$2:$P$17,13,FALSE)</f>
        <v>1.8165</v>
      </c>
      <c r="K98">
        <f>VLOOKUP(B98,LU!$B$1:$N$51,5,FALSE)</f>
        <v>0.27500000000000002</v>
      </c>
      <c r="L98">
        <f>VLOOKUP(A98,Soil!$B$2:$P$17,15,FALSE)</f>
        <v>0.36609999999999998</v>
      </c>
      <c r="M98" s="74">
        <f>SoilVeg!G98</f>
        <v>18.2</v>
      </c>
      <c r="N98" s="74">
        <f>SoilVeg!H98</f>
        <v>0.245</v>
      </c>
      <c r="O98" s="74">
        <f>VLOOKUP(A98,Soil!$B$2:$S$14,18,FALSE)</f>
        <v>0.5</v>
      </c>
    </row>
    <row r="99" spans="1:15">
      <c r="A99" s="27" t="str">
        <f>SoilVeg!B99</f>
        <v>LSA</v>
      </c>
      <c r="B99" s="27" t="str">
        <f>SoilVeg!D99</f>
        <v>VPT</v>
      </c>
      <c r="C99" s="27" t="str">
        <f>SoilVeg!A99</f>
        <v>LSAVPT</v>
      </c>
      <c r="D99" s="74">
        <f>IF(VLOOKUP(SoilVeg!C99,LU!$A$2:$O$27,15,FALSE)=0,VLOOKUP(A99,Soil!$B$2:$R$14,8,FALSE),0.000000000001)</f>
        <v>9.9999999999999998E-13</v>
      </c>
      <c r="E99" s="74">
        <f>IF(VLOOKUP(SoilVeg!C99,LU!$A$2:$O$27,15,FALSE)=0,VLOOKUP(A99,Soil!$B$2:$R$14,12,FALSE),0.000000000001)</f>
        <v>9.9999999999999998E-13</v>
      </c>
      <c r="F99">
        <f>VLOOKUP(A99,Soil!$B$2:$P$17,14,FALSE)</f>
        <v>1.6E-2</v>
      </c>
      <c r="G99">
        <f>VLOOKUP(B99,LU!$B$1:$N$51,6,FALSE)</f>
        <v>0</v>
      </c>
      <c r="H99">
        <f>VLOOKUP(B99,LU!$B$1:$N$51,7,FALSE)</f>
        <v>0</v>
      </c>
      <c r="I99">
        <f>VLOOKUP(B99,LU!$B$1:$N$51,8,FALSE)</f>
        <v>150</v>
      </c>
      <c r="J99">
        <f>VLOOKUP(A99,Soil!$B$2:$P$17,13,FALSE)</f>
        <v>1.8165</v>
      </c>
      <c r="K99">
        <f>VLOOKUP(B99,LU!$B$1:$N$51,5,FALSE)</f>
        <v>0.01</v>
      </c>
      <c r="L99">
        <f>VLOOKUP(A99,Soil!$B$2:$P$17,15,FALSE)</f>
        <v>0.36609999999999998</v>
      </c>
      <c r="M99" s="74">
        <f>SoilVeg!G99</f>
        <v>100</v>
      </c>
      <c r="N99" s="74">
        <f>SoilVeg!H99</f>
        <v>1</v>
      </c>
      <c r="O99" s="74">
        <f>VLOOKUP(A99,Soil!$B$2:$S$14,18,FALSE)</f>
        <v>0.5</v>
      </c>
    </row>
    <row r="100" spans="1:15">
      <c r="A100" s="27" t="str">
        <f>SoilVeg!B100</f>
        <v>LSA</v>
      </c>
      <c r="B100" s="27" t="str">
        <f>SoilVeg!D100</f>
        <v>MOK</v>
      </c>
      <c r="C100" s="27" t="str">
        <f>SoilVeg!A100</f>
        <v>LSAMOK</v>
      </c>
      <c r="D100" s="74">
        <f>IF(VLOOKUP(SoilVeg!C100,LU!$A$2:$O$27,15,FALSE)=0,VLOOKUP(A100,Soil!$B$2:$R$14,8,FALSE),0.000000000001)</f>
        <v>1.2094734374999998E-5</v>
      </c>
      <c r="E100" s="74">
        <f>IF(VLOOKUP(SoilVeg!C100,LU!$A$2:$O$27,15,FALSE)=0,VLOOKUP(A100,Soil!$B$2:$R$14,12,FALSE),0.000000000001)</f>
        <v>2.094597715670771E-4</v>
      </c>
      <c r="F100">
        <f>VLOOKUP(A100,Soil!$B$2:$P$17,14,FALSE)</f>
        <v>1.6E-2</v>
      </c>
      <c r="G100">
        <f>VLOOKUP(B100,LU!$B$1:$N$51,6,FALSE)</f>
        <v>1.35454545455</v>
      </c>
      <c r="H100">
        <f>VLOOKUP(B100,LU!$B$1:$N$51,7,FALSE)</f>
        <v>0.62272727272999995</v>
      </c>
      <c r="I100">
        <f>VLOOKUP(B100,LU!$B$1:$N$51,8,FALSE)</f>
        <v>10</v>
      </c>
      <c r="J100">
        <f>VLOOKUP(A100,Soil!$B$2:$P$17,13,FALSE)</f>
        <v>1.8165</v>
      </c>
      <c r="K100">
        <f>VLOOKUP(B100,LU!$B$1:$N$51,5,FALSE)</f>
        <v>0.4</v>
      </c>
      <c r="L100">
        <f>VLOOKUP(A100,Soil!$B$2:$P$17,15,FALSE)</f>
        <v>0.36609999999999998</v>
      </c>
      <c r="M100" s="74">
        <f>SoilVeg!G100</f>
        <v>18.2</v>
      </c>
      <c r="N100" s="74">
        <f>SoilVeg!H100</f>
        <v>0.245</v>
      </c>
      <c r="O100" s="74">
        <f>VLOOKUP(A100,Soil!$B$2:$S$14,18,FALSE)</f>
        <v>0.5</v>
      </c>
    </row>
    <row r="101" spans="1:15">
      <c r="A101" s="27" t="str">
        <f>SoilVeg!B101</f>
        <v>LSA</v>
      </c>
      <c r="B101" s="27" t="str">
        <f>SoilVeg!D101</f>
        <v>RET</v>
      </c>
      <c r="C101" s="27" t="str">
        <f>SoilVeg!A101</f>
        <v>LSARET</v>
      </c>
      <c r="D101" s="74">
        <f>IF(VLOOKUP(SoilVeg!C101,LU!$A$2:$O$27,15,FALSE)=0,VLOOKUP(A101,Soil!$B$2:$R$14,8,FALSE),0.000000000001)</f>
        <v>1.2094734374999998E-5</v>
      </c>
      <c r="E101" s="74">
        <f>IF(VLOOKUP(SoilVeg!C101,LU!$A$2:$O$27,15,FALSE)=0,VLOOKUP(A101,Soil!$B$2:$R$14,12,FALSE),0.000000000001)</f>
        <v>2.094597715670771E-4</v>
      </c>
      <c r="F101">
        <f>VLOOKUP(A101,Soil!$B$2:$P$17,14,FALSE)</f>
        <v>1.6E-2</v>
      </c>
      <c r="G101">
        <f>VLOOKUP(B101,LU!$B$1:$N$51,6,FALSE)</f>
        <v>1.1000000000000001</v>
      </c>
      <c r="H101">
        <f>VLOOKUP(B101,LU!$B$1:$N$51,7,FALSE)</f>
        <v>0.4</v>
      </c>
      <c r="I101">
        <f>VLOOKUP(B101,LU!$B$1:$N$51,8,FALSE)</f>
        <v>150</v>
      </c>
      <c r="J101">
        <f>VLOOKUP(A101,Soil!$B$2:$P$17,13,FALSE)</f>
        <v>1.8165</v>
      </c>
      <c r="K101">
        <f>VLOOKUP(B101,LU!$B$1:$N$51,5,FALSE)</f>
        <v>0.27500000000000002</v>
      </c>
      <c r="L101">
        <f>VLOOKUP(A101,Soil!$B$2:$P$17,15,FALSE)</f>
        <v>0.36609999999999998</v>
      </c>
      <c r="M101" s="74">
        <f>SoilVeg!G101</f>
        <v>18.2</v>
      </c>
      <c r="N101" s="74">
        <f>SoilVeg!H101</f>
        <v>0.245</v>
      </c>
      <c r="O101" s="74">
        <f>VLOOKUP(A101,Soil!$B$2:$S$14,18,FALSE)</f>
        <v>0.5</v>
      </c>
    </row>
    <row r="102" spans="1:15">
      <c r="A102" s="27" t="str">
        <f>SoilVeg!B102</f>
        <v>SA</v>
      </c>
      <c r="B102" s="27" t="str">
        <f>SoilVeg!D102</f>
        <v>OP</v>
      </c>
      <c r="C102" s="27" t="str">
        <f>SoilVeg!A102</f>
        <v>SAOP</v>
      </c>
      <c r="D102" s="74">
        <f>IF(VLOOKUP(SoilVeg!C102,LU!$A$2:$O$27,15,FALSE)=0,VLOOKUP(A102,Soil!$B$2:$R$14,8,FALSE),0.000000000001)</f>
        <v>1.7959303356481481E-5</v>
      </c>
      <c r="E102" s="74">
        <f>IF(VLOOKUP(SoilVeg!C102,LU!$A$2:$O$27,15,FALSE)=0,VLOOKUP(A102,Soil!$B$2:$R$14,12,FALSE),0.000000000001)</f>
        <v>2.3629037448708737E-4</v>
      </c>
      <c r="F102">
        <f>VLOOKUP(A102,Soil!$B$2:$P$17,14,FALSE)</f>
        <v>1.6E-2</v>
      </c>
      <c r="G102">
        <f>VLOOKUP(B102,LU!$B$1:$N$51,6,FALSE)</f>
        <v>0.16</v>
      </c>
      <c r="H102">
        <f>VLOOKUP(B102,LU!$B$1:$N$51,7,FALSE)</f>
        <v>0.13</v>
      </c>
      <c r="I102">
        <f>VLOOKUP(B102,LU!$B$1:$N$51,8,FALSE)</f>
        <v>5</v>
      </c>
      <c r="J102">
        <f>VLOOKUP(A102,Soil!$B$2:$P$17,13,FALSE)</f>
        <v>1.8165</v>
      </c>
      <c r="K102">
        <f>VLOOKUP(B102,LU!$B$1:$N$51,5,FALSE)</f>
        <v>7.4999999999999997E-2</v>
      </c>
      <c r="L102">
        <f>VLOOKUP(A102,Soil!$B$2:$P$17,15,FALSE)</f>
        <v>0.36609999999999998</v>
      </c>
      <c r="M102" s="74">
        <f>SoilVeg!G102</f>
        <v>9.1</v>
      </c>
      <c r="N102" s="74">
        <f>SoilVeg!H102</f>
        <v>0.245</v>
      </c>
      <c r="O102" s="74">
        <f>VLOOKUP(A102,Soil!$B$2:$S$14,18,FALSE)</f>
        <v>1</v>
      </c>
    </row>
    <row r="103" spans="1:15">
      <c r="A103" s="27" t="str">
        <f>SoilVeg!B103</f>
        <v>SA</v>
      </c>
      <c r="B103" s="27" t="str">
        <f>SoilVeg!D103</f>
        <v>OPTP</v>
      </c>
      <c r="C103" s="27" t="str">
        <f>SoilVeg!A103</f>
        <v>SAOPTP</v>
      </c>
      <c r="D103" s="74">
        <f>IF(VLOOKUP(SoilVeg!C103,LU!$A$2:$O$27,15,FALSE)=0,VLOOKUP(A103,Soil!$B$2:$R$14,8,FALSE),0.000000000001)</f>
        <v>1.7959303356481481E-5</v>
      </c>
      <c r="E103" s="74">
        <f>IF(VLOOKUP(SoilVeg!C103,LU!$A$2:$O$27,15,FALSE)=0,VLOOKUP(A103,Soil!$B$2:$R$14,12,FALSE),0.000000000001)</f>
        <v>2.3629037448708737E-4</v>
      </c>
      <c r="F103">
        <f>VLOOKUP(A103,Soil!$B$2:$P$17,14,FALSE)</f>
        <v>1.6E-2</v>
      </c>
      <c r="G103">
        <f>VLOOKUP(B103,LU!$B$1:$N$51,6,FALSE)</f>
        <v>1.1000000000000001</v>
      </c>
      <c r="H103">
        <f>VLOOKUP(B103,LU!$B$1:$N$51,7,FALSE)</f>
        <v>0.4</v>
      </c>
      <c r="I103">
        <f>VLOOKUP(B103,LU!$B$1:$N$51,8,FALSE)</f>
        <v>7</v>
      </c>
      <c r="J103">
        <f>VLOOKUP(A103,Soil!$B$2:$P$17,13,FALSE)</f>
        <v>1.8165</v>
      </c>
      <c r="K103">
        <f>VLOOKUP(B103,LU!$B$1:$N$51,5,FALSE)</f>
        <v>0.27500000000000002</v>
      </c>
      <c r="L103">
        <f>VLOOKUP(A103,Soil!$B$2:$P$17,15,FALSE)</f>
        <v>0.36609999999999998</v>
      </c>
      <c r="M103" s="74">
        <f>SoilVeg!G103</f>
        <v>18.2</v>
      </c>
      <c r="N103" s="74">
        <f>SoilVeg!H103</f>
        <v>0.245</v>
      </c>
      <c r="O103" s="74">
        <f>VLOOKUP(A103,Soil!$B$2:$S$14,18,FALSE)</f>
        <v>1</v>
      </c>
    </row>
    <row r="104" spans="1:15">
      <c r="A104" s="27" t="str">
        <f>SoilVeg!B104</f>
        <v>SA</v>
      </c>
      <c r="B104" s="27" t="str">
        <f>SoilVeg!D104</f>
        <v>OPSR</v>
      </c>
      <c r="C104" s="27" t="str">
        <f>SoilVeg!A104</f>
        <v>SAOPSR</v>
      </c>
      <c r="D104" s="74">
        <f>IF(VLOOKUP(SoilVeg!C104,LU!$A$2:$O$27,15,FALSE)=0,VLOOKUP(A104,Soil!$B$2:$R$14,8,FALSE),0.000000000001)</f>
        <v>1.7959303356481481E-5</v>
      </c>
      <c r="E104" s="74">
        <f>IF(VLOOKUP(SoilVeg!C104,LU!$A$2:$O$27,15,FALSE)=0,VLOOKUP(A104,Soil!$B$2:$R$14,12,FALSE),0.000000000001)</f>
        <v>2.3629037448708737E-4</v>
      </c>
      <c r="F104">
        <f>VLOOKUP(A104,Soil!$B$2:$P$17,14,FALSE)</f>
        <v>1.6E-2</v>
      </c>
      <c r="G104">
        <f>VLOOKUP(B104,LU!$B$1:$N$51,6,FALSE)</f>
        <v>0.26</v>
      </c>
      <c r="H104">
        <f>VLOOKUP(B104,LU!$B$1:$N$51,7,FALSE)</f>
        <v>0.25</v>
      </c>
      <c r="I104">
        <f>VLOOKUP(B104,LU!$B$1:$N$51,8,FALSE)</f>
        <v>4</v>
      </c>
      <c r="J104">
        <f>VLOOKUP(A104,Soil!$B$2:$P$17,13,FALSE)</f>
        <v>1.8165</v>
      </c>
      <c r="K104">
        <f>VLOOKUP(B104,LU!$B$1:$N$51,5,FALSE)</f>
        <v>0.06</v>
      </c>
      <c r="L104">
        <f>VLOOKUP(A104,Soil!$B$2:$P$17,15,FALSE)</f>
        <v>0.36609999999999998</v>
      </c>
      <c r="M104" s="74">
        <f>SoilVeg!G104</f>
        <v>7.2799999999999994</v>
      </c>
      <c r="N104" s="74">
        <f>SoilVeg!H104</f>
        <v>0.245</v>
      </c>
      <c r="O104" s="74">
        <f>VLOOKUP(A104,Soil!$B$2:$S$14,18,FALSE)</f>
        <v>1</v>
      </c>
    </row>
    <row r="105" spans="1:15">
      <c r="A105" s="27" t="str">
        <f>SoilVeg!B105</f>
        <v>SA</v>
      </c>
      <c r="B105" s="27" t="str">
        <f>SoilVeg!D105</f>
        <v>OPUR</v>
      </c>
      <c r="C105" s="27" t="str">
        <f>SoilVeg!A105</f>
        <v>SAOPUR</v>
      </c>
      <c r="D105" s="74">
        <f>IF(VLOOKUP(SoilVeg!C105,LU!$A$2:$O$27,15,FALSE)=0,VLOOKUP(A105,Soil!$B$2:$R$14,8,FALSE),0.000000000001)</f>
        <v>1.7959303356481481E-5</v>
      </c>
      <c r="E105" s="74">
        <f>IF(VLOOKUP(SoilVeg!C105,LU!$A$2:$O$27,15,FALSE)=0,VLOOKUP(A105,Soil!$B$2:$R$14,12,FALSE),0.000000000001)</f>
        <v>2.3629037448708737E-4</v>
      </c>
      <c r="F105">
        <f>VLOOKUP(A105,Soil!$B$2:$P$17,14,FALSE)</f>
        <v>1.6E-2</v>
      </c>
      <c r="G105">
        <f>VLOOKUP(B105,LU!$B$1:$N$51,6,FALSE)</f>
        <v>0.4</v>
      </c>
      <c r="H105">
        <f>VLOOKUP(B105,LU!$B$1:$N$51,7,FALSE)</f>
        <v>0.3</v>
      </c>
      <c r="I105">
        <f>VLOOKUP(B105,LU!$B$1:$N$51,8,FALSE)</f>
        <v>6</v>
      </c>
      <c r="J105">
        <f>VLOOKUP(A105,Soil!$B$2:$P$17,13,FALSE)</f>
        <v>1.8165</v>
      </c>
      <c r="K105">
        <f>VLOOKUP(B105,LU!$B$1:$N$51,5,FALSE)</f>
        <v>0.1</v>
      </c>
      <c r="L105">
        <f>VLOOKUP(A105,Soil!$B$2:$P$17,15,FALSE)</f>
        <v>0.36609999999999998</v>
      </c>
      <c r="M105" s="74">
        <f>SoilVeg!G105</f>
        <v>9.1</v>
      </c>
      <c r="N105" s="74">
        <f>SoilVeg!H105</f>
        <v>0.245</v>
      </c>
      <c r="O105" s="74">
        <f>VLOOKUP(A105,Soil!$B$2:$S$14,18,FALSE)</f>
        <v>1</v>
      </c>
    </row>
    <row r="106" spans="1:15">
      <c r="A106" s="27" t="str">
        <f>SoilVeg!B106</f>
        <v>SA</v>
      </c>
      <c r="B106" s="27" t="str">
        <f>SoilVeg!D106</f>
        <v>OPU</v>
      </c>
      <c r="C106" s="27" t="str">
        <f>SoilVeg!A106</f>
        <v>SAOPU</v>
      </c>
      <c r="D106" s="74">
        <f>IF(VLOOKUP(SoilVeg!C106,LU!$A$2:$O$27,15,FALSE)=0,VLOOKUP(A106,Soil!$B$2:$R$14,8,FALSE),0.000000000001)</f>
        <v>1.7959303356481481E-5</v>
      </c>
      <c r="E106" s="74">
        <f>IF(VLOOKUP(SoilVeg!C106,LU!$A$2:$O$27,15,FALSE)=0,VLOOKUP(A106,Soil!$B$2:$R$14,12,FALSE),0.000000000001)</f>
        <v>2.3629037448708737E-4</v>
      </c>
      <c r="F106">
        <f>VLOOKUP(A106,Soil!$B$2:$P$17,14,FALSE)</f>
        <v>1.6E-2</v>
      </c>
      <c r="G106">
        <f>VLOOKUP(B106,LU!$B$1:$N$51,6,FALSE)</f>
        <v>0</v>
      </c>
      <c r="H106">
        <f>VLOOKUP(B106,LU!$B$1:$N$51,7,FALSE)</f>
        <v>0</v>
      </c>
      <c r="I106">
        <f>VLOOKUP(B106,LU!$B$1:$N$51,8,FALSE)</f>
        <v>3.5</v>
      </c>
      <c r="J106">
        <f>VLOOKUP(A106,Soil!$B$2:$P$17,13,FALSE)</f>
        <v>1.8165</v>
      </c>
      <c r="K106">
        <f>VLOOKUP(B106,LU!$B$1:$N$51,5,FALSE)</f>
        <v>0.03</v>
      </c>
      <c r="L106">
        <f>VLOOKUP(A106,Soil!$B$2:$P$17,15,FALSE)</f>
        <v>0.36609999999999998</v>
      </c>
      <c r="M106" s="74">
        <f>SoilVeg!G106</f>
        <v>6.0666666666666664</v>
      </c>
      <c r="N106" s="74">
        <f>SoilVeg!H106</f>
        <v>0.245</v>
      </c>
      <c r="O106" s="74">
        <f>VLOOKUP(A106,Soil!$B$2:$S$14,18,FALSE)</f>
        <v>1</v>
      </c>
    </row>
    <row r="107" spans="1:15">
      <c r="A107" s="27" t="str">
        <f>SoilVeg!B107</f>
        <v>SA</v>
      </c>
      <c r="B107" s="27" t="str">
        <f>SoilVeg!D107</f>
        <v>TP</v>
      </c>
      <c r="C107" s="27" t="str">
        <f>SoilVeg!A107</f>
        <v>SATP</v>
      </c>
      <c r="D107" s="74">
        <f>IF(VLOOKUP(SoilVeg!C107,LU!$A$2:$O$27,15,FALSE)=0,VLOOKUP(A107,Soil!$B$2:$R$14,8,FALSE),0.000000000001)</f>
        <v>1.7959303356481481E-5</v>
      </c>
      <c r="E107" s="74">
        <f>IF(VLOOKUP(SoilVeg!C107,LU!$A$2:$O$27,15,FALSE)=0,VLOOKUP(A107,Soil!$B$2:$R$14,12,FALSE),0.000000000001)</f>
        <v>2.3629037448708737E-4</v>
      </c>
      <c r="F107">
        <f>VLOOKUP(A107,Soil!$B$2:$P$17,14,FALSE)</f>
        <v>1.6E-2</v>
      </c>
      <c r="G107">
        <f>VLOOKUP(B107,LU!$B$1:$N$51,6,FALSE)</f>
        <v>1.1000000000000001</v>
      </c>
      <c r="H107">
        <f>VLOOKUP(B107,LU!$B$1:$N$51,7,FALSE)</f>
        <v>0.4</v>
      </c>
      <c r="I107">
        <f>VLOOKUP(B107,LU!$B$1:$N$51,8,FALSE)</f>
        <v>7</v>
      </c>
      <c r="J107">
        <f>VLOOKUP(A107,Soil!$B$2:$P$17,13,FALSE)</f>
        <v>1.8165</v>
      </c>
      <c r="K107">
        <f>VLOOKUP(B107,LU!$B$1:$N$51,5,FALSE)</f>
        <v>0.27500000000000002</v>
      </c>
      <c r="L107">
        <f>VLOOKUP(A107,Soil!$B$2:$P$17,15,FALSE)</f>
        <v>0.36609999999999998</v>
      </c>
      <c r="M107" s="74">
        <f>SoilVeg!G107</f>
        <v>18.2</v>
      </c>
      <c r="N107" s="74">
        <f>SoilVeg!H107</f>
        <v>0.245</v>
      </c>
      <c r="O107" s="74">
        <f>VLOOKUP(A107,Soil!$B$2:$S$14,18,FALSE)</f>
        <v>1</v>
      </c>
    </row>
    <row r="108" spans="1:15">
      <c r="A108" s="27" t="str">
        <f>SoilVeg!B108</f>
        <v>SA</v>
      </c>
      <c r="B108" s="27" t="str">
        <f>SoilVeg!D108</f>
        <v>LP</v>
      </c>
      <c r="C108" s="27" t="str">
        <f>SoilVeg!A108</f>
        <v>SALP</v>
      </c>
      <c r="D108" s="74">
        <f>IF(VLOOKUP(SoilVeg!C108,LU!$A$2:$O$27,15,FALSE)=0,VLOOKUP(A108,Soil!$B$2:$R$14,8,FALSE),0.000000000001)</f>
        <v>1.7959303356481481E-5</v>
      </c>
      <c r="E108" s="74">
        <f>IF(VLOOKUP(SoilVeg!C108,LU!$A$2:$O$27,15,FALSE)=0,VLOOKUP(A108,Soil!$B$2:$R$14,12,FALSE),0.000000000001)</f>
        <v>2.3629037448708737E-4</v>
      </c>
      <c r="F108">
        <f>VLOOKUP(A108,Soil!$B$2:$P$17,14,FALSE)</f>
        <v>1.6E-2</v>
      </c>
      <c r="G108">
        <f>VLOOKUP(B108,LU!$B$1:$N$51,6,FALSE)</f>
        <v>3</v>
      </c>
      <c r="H108">
        <f>VLOOKUP(B108,LU!$B$1:$N$51,7,FALSE)</f>
        <v>0.62272727272999995</v>
      </c>
      <c r="I108">
        <f>VLOOKUP(B108,LU!$B$1:$N$51,8,FALSE)</f>
        <v>9.4545454545500007</v>
      </c>
      <c r="J108">
        <f>VLOOKUP(A108,Soil!$B$2:$P$17,13,FALSE)</f>
        <v>1.8165</v>
      </c>
      <c r="K108">
        <f>VLOOKUP(B108,LU!$B$1:$N$51,5,FALSE)</f>
        <v>0.4</v>
      </c>
      <c r="L108">
        <f>VLOOKUP(A108,Soil!$B$2:$P$17,15,FALSE)</f>
        <v>0.36609999999999998</v>
      </c>
      <c r="M108" s="74">
        <f>SoilVeg!G108</f>
        <v>18.2</v>
      </c>
      <c r="N108" s="74">
        <f>SoilVeg!H108</f>
        <v>0.245</v>
      </c>
      <c r="O108" s="74">
        <f>VLOOKUP(A108,Soil!$B$2:$S$14,18,FALSE)</f>
        <v>1</v>
      </c>
    </row>
    <row r="109" spans="1:15">
      <c r="A109" s="27" t="str">
        <f>SoilVeg!B109</f>
        <v>SA</v>
      </c>
      <c r="B109" s="27" t="str">
        <f>SoilVeg!D109</f>
        <v>LPL</v>
      </c>
      <c r="C109" s="27" t="str">
        <f>SoilVeg!A109</f>
        <v>SALPL</v>
      </c>
      <c r="D109" s="74">
        <f>IF(VLOOKUP(SoilVeg!C109,LU!$A$2:$O$27,15,FALSE)=0,VLOOKUP(A109,Soil!$B$2:$R$14,8,FALSE),0.000000000001)</f>
        <v>1.7959303356481481E-5</v>
      </c>
      <c r="E109" s="74">
        <f>IF(VLOOKUP(SoilVeg!C109,LU!$A$2:$O$27,15,FALSE)=0,VLOOKUP(A109,Soil!$B$2:$R$14,12,FALSE),0.000000000001)</f>
        <v>2.3629037448708737E-4</v>
      </c>
      <c r="F109">
        <f>VLOOKUP(A109,Soil!$B$2:$P$17,14,FALSE)</f>
        <v>1.6E-2</v>
      </c>
      <c r="G109">
        <f>VLOOKUP(B109,LU!$B$1:$N$51,6,FALSE)</f>
        <v>4</v>
      </c>
      <c r="H109">
        <f>VLOOKUP(B109,LU!$B$1:$N$51,7,FALSE)</f>
        <v>0.62272727272999995</v>
      </c>
      <c r="I109">
        <f>VLOOKUP(B109,LU!$B$1:$N$51,8,FALSE)</f>
        <v>10.5</v>
      </c>
      <c r="J109">
        <f>VLOOKUP(A109,Soil!$B$2:$P$17,13,FALSE)</f>
        <v>1.8165</v>
      </c>
      <c r="K109">
        <f>VLOOKUP(B109,LU!$B$1:$N$51,5,FALSE)</f>
        <v>0.6</v>
      </c>
      <c r="L109">
        <f>VLOOKUP(A109,Soil!$B$2:$P$17,15,FALSE)</f>
        <v>0.36609999999999998</v>
      </c>
      <c r="M109" s="74">
        <f>SoilVeg!G109</f>
        <v>18.2</v>
      </c>
      <c r="N109" s="74">
        <f>SoilVeg!H109</f>
        <v>0.245</v>
      </c>
      <c r="O109" s="74">
        <f>VLOOKUP(A109,Soil!$B$2:$S$14,18,FALSE)</f>
        <v>1</v>
      </c>
    </row>
    <row r="110" spans="1:15">
      <c r="A110" s="27" t="str">
        <f>SoilVeg!B110</f>
        <v>SA</v>
      </c>
      <c r="B110" s="27" t="str">
        <f>SoilVeg!D110</f>
        <v>LPJ</v>
      </c>
      <c r="C110" s="27" t="str">
        <f>SoilVeg!A110</f>
        <v>SALPJ</v>
      </c>
      <c r="D110" s="74">
        <f>IF(VLOOKUP(SoilVeg!C110,LU!$A$2:$O$27,15,FALSE)=0,VLOOKUP(A110,Soil!$B$2:$R$14,8,FALSE),0.000000000001)</f>
        <v>1.7959303356481481E-5</v>
      </c>
      <c r="E110" s="74">
        <f>IF(VLOOKUP(SoilVeg!C110,LU!$A$2:$O$27,15,FALSE)=0,VLOOKUP(A110,Soil!$B$2:$R$14,12,FALSE),0.000000000001)</f>
        <v>2.3629037448708737E-4</v>
      </c>
      <c r="F110">
        <f>VLOOKUP(A110,Soil!$B$2:$P$17,14,FALSE)</f>
        <v>1.6E-2</v>
      </c>
      <c r="G110">
        <f>VLOOKUP(B110,LU!$B$1:$N$51,6,FALSE)</f>
        <v>3</v>
      </c>
      <c r="H110">
        <f>VLOOKUP(B110,LU!$B$1:$N$51,7,FALSE)</f>
        <v>0.62272727272999995</v>
      </c>
      <c r="I110">
        <f>VLOOKUP(B110,LU!$B$1:$N$51,8,FALSE)</f>
        <v>6.5</v>
      </c>
      <c r="J110">
        <f>VLOOKUP(A110,Soil!$B$2:$P$17,13,FALSE)</f>
        <v>1.8165</v>
      </c>
      <c r="K110">
        <f>VLOOKUP(B110,LU!$B$1:$N$51,5,FALSE)</f>
        <v>0.35</v>
      </c>
      <c r="L110">
        <f>VLOOKUP(A110,Soil!$B$2:$P$17,15,FALSE)</f>
        <v>0.36609999999999998</v>
      </c>
      <c r="M110" s="74">
        <f>SoilVeg!G110</f>
        <v>18.2</v>
      </c>
      <c r="N110" s="74">
        <f>SoilVeg!H110</f>
        <v>0.245</v>
      </c>
      <c r="O110" s="74">
        <f>VLOOKUP(A110,Soil!$B$2:$S$14,18,FALSE)</f>
        <v>1</v>
      </c>
    </row>
    <row r="111" spans="1:15">
      <c r="A111" s="27" t="str">
        <f>SoilVeg!B111</f>
        <v>SA</v>
      </c>
      <c r="B111" s="27" t="str">
        <f>SoilVeg!D111</f>
        <v>LPS</v>
      </c>
      <c r="C111" s="27" t="str">
        <f>SoilVeg!A111</f>
        <v>SALPS</v>
      </c>
      <c r="D111" s="74">
        <f>IF(VLOOKUP(SoilVeg!C111,LU!$A$2:$O$27,15,FALSE)=0,VLOOKUP(A111,Soil!$B$2:$R$14,8,FALSE),0.000000000001)</f>
        <v>1.7959303356481481E-5</v>
      </c>
      <c r="E111" s="74">
        <f>IF(VLOOKUP(SoilVeg!C111,LU!$A$2:$O$27,15,FALSE)=0,VLOOKUP(A111,Soil!$B$2:$R$14,12,FALSE),0.000000000001)</f>
        <v>2.3629037448708737E-4</v>
      </c>
      <c r="F111">
        <f>VLOOKUP(A111,Soil!$B$2:$P$17,14,FALSE)</f>
        <v>1.6E-2</v>
      </c>
      <c r="G111">
        <f>VLOOKUP(B111,LU!$B$1:$N$51,6,FALSE)</f>
        <v>4.5</v>
      </c>
      <c r="H111">
        <f>VLOOKUP(B111,LU!$B$1:$N$51,7,FALSE)</f>
        <v>0.8</v>
      </c>
      <c r="I111">
        <f>VLOOKUP(B111,LU!$B$1:$N$51,8,FALSE)</f>
        <v>15</v>
      </c>
      <c r="J111">
        <f>VLOOKUP(A111,Soil!$B$2:$P$17,13,FALSE)</f>
        <v>1.8165</v>
      </c>
      <c r="K111">
        <f>VLOOKUP(B111,LU!$B$1:$N$51,5,FALSE)</f>
        <v>0.8</v>
      </c>
      <c r="L111">
        <f>VLOOKUP(A111,Soil!$B$2:$P$17,15,FALSE)</f>
        <v>0.36609999999999998</v>
      </c>
      <c r="M111" s="74">
        <f>SoilVeg!G111</f>
        <v>18.2</v>
      </c>
      <c r="N111" s="74">
        <f>SoilVeg!H111</f>
        <v>0.245</v>
      </c>
      <c r="O111" s="74">
        <f>VLOOKUP(A111,Soil!$B$2:$S$14,18,FALSE)</f>
        <v>1</v>
      </c>
    </row>
    <row r="112" spans="1:15">
      <c r="A112" s="27" t="str">
        <f>SoilVeg!B112</f>
        <v>SA</v>
      </c>
      <c r="B112" s="27" t="str">
        <f>SoilVeg!D112</f>
        <v>LPK</v>
      </c>
      <c r="C112" s="27" t="str">
        <f>SoilVeg!A112</f>
        <v>SALPK</v>
      </c>
      <c r="D112" s="74">
        <f>IF(VLOOKUP(SoilVeg!C112,LU!$A$2:$O$27,15,FALSE)=0,VLOOKUP(A112,Soil!$B$2:$R$14,8,FALSE),0.000000000001)</f>
        <v>1.7959303356481481E-5</v>
      </c>
      <c r="E112" s="74">
        <f>IF(VLOOKUP(SoilVeg!C112,LU!$A$2:$O$27,15,FALSE)=0,VLOOKUP(A112,Soil!$B$2:$R$14,12,FALSE),0.000000000001)</f>
        <v>2.3629037448708737E-4</v>
      </c>
      <c r="F112">
        <f>VLOOKUP(A112,Soil!$B$2:$P$17,14,FALSE)</f>
        <v>1.6E-2</v>
      </c>
      <c r="G112">
        <f>VLOOKUP(B112,LU!$B$1:$N$51,6,FALSE)</f>
        <v>3</v>
      </c>
      <c r="H112">
        <f>VLOOKUP(B112,LU!$B$1:$N$51,7,FALSE)</f>
        <v>0.6</v>
      </c>
      <c r="I112">
        <f>VLOOKUP(B112,LU!$B$1:$N$51,8,FALSE)</f>
        <v>15</v>
      </c>
      <c r="J112">
        <f>VLOOKUP(A112,Soil!$B$2:$P$17,13,FALSE)</f>
        <v>1.8165</v>
      </c>
      <c r="K112">
        <f>VLOOKUP(B112,LU!$B$1:$N$51,5,FALSE)</f>
        <v>0.8</v>
      </c>
      <c r="L112">
        <f>VLOOKUP(A112,Soil!$B$2:$P$17,15,FALSE)</f>
        <v>0.36609999999999998</v>
      </c>
      <c r="M112" s="74">
        <f>SoilVeg!G112</f>
        <v>18.2</v>
      </c>
      <c r="N112" s="74">
        <f>SoilVeg!H112</f>
        <v>0.245</v>
      </c>
      <c r="O112" s="74">
        <f>VLOOKUP(A112,Soil!$B$2:$S$14,18,FALSE)</f>
        <v>1</v>
      </c>
    </row>
    <row r="113" spans="1:15">
      <c r="A113" s="27" t="str">
        <f>SoilVeg!B113</f>
        <v>SA</v>
      </c>
      <c r="B113" s="27" t="str">
        <f>SoilVeg!D113</f>
        <v>AZP</v>
      </c>
      <c r="C113" s="27" t="str">
        <f>SoilVeg!A113</f>
        <v>SAAZP</v>
      </c>
      <c r="D113" s="74">
        <f>IF(VLOOKUP(SoilVeg!C113,LU!$A$2:$O$27,15,FALSE)=0,VLOOKUP(A113,Soil!$B$2:$R$14,8,FALSE),0.000000000001)</f>
        <v>9.9999999999999998E-13</v>
      </c>
      <c r="E113" s="74">
        <f>IF(VLOOKUP(SoilVeg!C113,LU!$A$2:$O$27,15,FALSE)=0,VLOOKUP(A113,Soil!$B$2:$R$14,12,FALSE),0.000000000001)</f>
        <v>9.9999999999999998E-13</v>
      </c>
      <c r="F113">
        <f>VLOOKUP(A113,Soil!$B$2:$P$17,14,FALSE)</f>
        <v>1.6E-2</v>
      </c>
      <c r="G113">
        <f>VLOOKUP(B113,LU!$B$1:$N$51,6,FALSE)</f>
        <v>0</v>
      </c>
      <c r="H113">
        <f>VLOOKUP(B113,LU!$B$1:$N$51,7,FALSE)</f>
        <v>0</v>
      </c>
      <c r="I113">
        <f>VLOOKUP(B113,LU!$B$1:$N$51,8,FALSE)</f>
        <v>2.5</v>
      </c>
      <c r="J113">
        <f>VLOOKUP(A113,Soil!$B$2:$P$17,13,FALSE)</f>
        <v>1.8165</v>
      </c>
      <c r="K113">
        <f>VLOOKUP(B113,LU!$B$1:$N$51,5,FALSE)</f>
        <v>0.05</v>
      </c>
      <c r="L113">
        <f>VLOOKUP(A113,Soil!$B$2:$P$17,15,FALSE)</f>
        <v>0.36609999999999998</v>
      </c>
      <c r="M113" s="74">
        <f>SoilVeg!G113</f>
        <v>100</v>
      </c>
      <c r="N113" s="74">
        <f>SoilVeg!H113</f>
        <v>1</v>
      </c>
      <c r="O113" s="74">
        <f>VLOOKUP(A113,Soil!$B$2:$S$14,18,FALSE)</f>
        <v>1</v>
      </c>
    </row>
    <row r="114" spans="1:15">
      <c r="A114" s="27" t="str">
        <f>SoilVeg!B114</f>
        <v>SA</v>
      </c>
      <c r="B114" s="27" t="str">
        <f>SoilVeg!D114</f>
        <v>AZPN</v>
      </c>
      <c r="C114" s="27" t="str">
        <f>SoilVeg!A114</f>
        <v>SAAZPN</v>
      </c>
      <c r="D114" s="74">
        <f>IF(VLOOKUP(SoilVeg!C114,LU!$A$2:$O$27,15,FALSE)=0,VLOOKUP(A114,Soil!$B$2:$R$14,8,FALSE),0.000000000001)</f>
        <v>9.9999999999999998E-13</v>
      </c>
      <c r="E114" s="74">
        <f>IF(VLOOKUP(SoilVeg!C114,LU!$A$2:$O$27,15,FALSE)=0,VLOOKUP(A114,Soil!$B$2:$R$14,12,FALSE),0.000000000001)</f>
        <v>9.9999999999999998E-13</v>
      </c>
      <c r="F114">
        <f>VLOOKUP(A114,Soil!$B$2:$P$17,14,FALSE)</f>
        <v>1.6E-2</v>
      </c>
      <c r="G114">
        <f>VLOOKUP(B114,LU!$B$1:$N$51,6,FALSE)</f>
        <v>0</v>
      </c>
      <c r="H114">
        <f>VLOOKUP(B114,LU!$B$1:$N$51,7,FALSE)</f>
        <v>0</v>
      </c>
      <c r="I114">
        <f>VLOOKUP(B114,LU!$B$1:$N$51,8,FALSE)</f>
        <v>0</v>
      </c>
      <c r="J114">
        <f>VLOOKUP(A114,Soil!$B$2:$P$17,13,FALSE)</f>
        <v>1.8165</v>
      </c>
      <c r="K114">
        <f>VLOOKUP(B114,LU!$B$1:$N$51,5,FALSE)</f>
        <v>0.01</v>
      </c>
      <c r="L114">
        <f>VLOOKUP(A114,Soil!$B$2:$P$17,15,FALSE)</f>
        <v>0.36609999999999998</v>
      </c>
      <c r="M114" s="74">
        <f>SoilVeg!G114</f>
        <v>100</v>
      </c>
      <c r="N114" s="74">
        <f>SoilVeg!H114</f>
        <v>1</v>
      </c>
      <c r="O114" s="74">
        <f>VLOOKUP(A114,Soil!$B$2:$S$14,18,FALSE)</f>
        <v>1</v>
      </c>
    </row>
    <row r="115" spans="1:15">
      <c r="A115" s="27" t="str">
        <f>SoilVeg!B115</f>
        <v>SA</v>
      </c>
      <c r="B115" s="27" t="str">
        <f>SoilVeg!D115</f>
        <v>AZPPL</v>
      </c>
      <c r="C115" s="27" t="str">
        <f>SoilVeg!A115</f>
        <v>SAAZPPL</v>
      </c>
      <c r="D115" s="74">
        <f>IF(VLOOKUP(SoilVeg!C115,LU!$A$2:$O$27,15,FALSE)=0,VLOOKUP(A115,Soil!$B$2:$R$14,8,FALSE),0.000000000001)</f>
        <v>1.7959303356481481E-5</v>
      </c>
      <c r="E115" s="74">
        <f>IF(VLOOKUP(SoilVeg!C115,LU!$A$2:$O$27,15,FALSE)=0,VLOOKUP(A115,Soil!$B$2:$R$14,12,FALSE),0.000000000001)</f>
        <v>2.3629037448708737E-4</v>
      </c>
      <c r="F115">
        <f>VLOOKUP(A115,Soil!$B$2:$P$17,14,FALSE)</f>
        <v>1.6E-2</v>
      </c>
      <c r="G115">
        <f>VLOOKUP(B115,LU!$B$1:$N$51,6,FALSE)</f>
        <v>0</v>
      </c>
      <c r="H115">
        <f>VLOOKUP(B115,LU!$B$1:$N$51,7,FALSE)</f>
        <v>0</v>
      </c>
      <c r="I115">
        <f>VLOOKUP(B115,LU!$B$1:$N$51,8,FALSE)</f>
        <v>2.5</v>
      </c>
      <c r="J115">
        <f>VLOOKUP(A115,Soil!$B$2:$P$17,13,FALSE)</f>
        <v>1.8165</v>
      </c>
      <c r="K115">
        <f>VLOOKUP(B115,LU!$B$1:$N$51,5,FALSE)</f>
        <v>0.02</v>
      </c>
      <c r="L115">
        <f>VLOOKUP(A115,Soil!$B$2:$P$17,15,FALSE)</f>
        <v>0.36609999999999998</v>
      </c>
      <c r="M115" s="74">
        <f>SoilVeg!G115</f>
        <v>0.182</v>
      </c>
      <c r="N115" s="74">
        <f>SoilVeg!H115</f>
        <v>0.245</v>
      </c>
      <c r="O115" s="74">
        <f>VLOOKUP(A115,Soil!$B$2:$S$14,18,FALSE)</f>
        <v>1</v>
      </c>
    </row>
    <row r="116" spans="1:15">
      <c r="A116" s="27" t="str">
        <f>SoilVeg!B116</f>
        <v>SA</v>
      </c>
      <c r="B116" s="27" t="str">
        <f>SoilVeg!D116</f>
        <v>AZPP</v>
      </c>
      <c r="C116" s="27" t="str">
        <f>SoilVeg!A116</f>
        <v>SAAZPP</v>
      </c>
      <c r="D116" s="74">
        <f>IF(VLOOKUP(SoilVeg!C116,LU!$A$2:$O$27,15,FALSE)=0,VLOOKUP(A116,Soil!$B$2:$R$14,8,FALSE),0.000000000001)</f>
        <v>1.7959303356481481E-5</v>
      </c>
      <c r="E116" s="74">
        <f>IF(VLOOKUP(SoilVeg!C116,LU!$A$2:$O$27,15,FALSE)=0,VLOOKUP(A116,Soil!$B$2:$R$14,12,FALSE),0.000000000001)</f>
        <v>2.3629037448708737E-4</v>
      </c>
      <c r="F116">
        <f>VLOOKUP(A116,Soil!$B$2:$P$17,14,FALSE)</f>
        <v>1.6E-2</v>
      </c>
      <c r="G116">
        <f>VLOOKUP(B116,LU!$B$1:$N$51,6,FALSE)</f>
        <v>0</v>
      </c>
      <c r="H116">
        <f>VLOOKUP(B116,LU!$B$1:$N$51,7,FALSE)</f>
        <v>0</v>
      </c>
      <c r="I116">
        <f>VLOOKUP(B116,LU!$B$1:$N$51,8,FALSE)</f>
        <v>7</v>
      </c>
      <c r="J116">
        <f>VLOOKUP(A116,Soil!$B$2:$P$17,13,FALSE)</f>
        <v>1.8165</v>
      </c>
      <c r="K116">
        <f>VLOOKUP(B116,LU!$B$1:$N$51,5,FALSE)</f>
        <v>0.1</v>
      </c>
      <c r="L116">
        <f>VLOOKUP(A116,Soil!$B$2:$P$17,15,FALSE)</f>
        <v>0.36609999999999998</v>
      </c>
      <c r="M116" s="74">
        <f>SoilVeg!G116</f>
        <v>18.2</v>
      </c>
      <c r="N116" s="74">
        <f>SoilVeg!H116</f>
        <v>0.245</v>
      </c>
      <c r="O116" s="74">
        <f>VLOOKUP(A116,Soil!$B$2:$S$14,18,FALSE)</f>
        <v>1</v>
      </c>
    </row>
    <row r="117" spans="1:15">
      <c r="A117" s="27" t="str">
        <f>SoilVeg!B117</f>
        <v>SA</v>
      </c>
      <c r="B117" s="27" t="str">
        <f>SoilVeg!D117</f>
        <v>ETK</v>
      </c>
      <c r="C117" s="27" t="str">
        <f>SoilVeg!A117</f>
        <v>SAETK</v>
      </c>
      <c r="D117" s="74">
        <f>IF(VLOOKUP(SoilVeg!C117,LU!$A$2:$O$27,15,FALSE)=0,VLOOKUP(A117,Soil!$B$2:$R$14,8,FALSE),0.000000000001)</f>
        <v>1.7959303356481481E-5</v>
      </c>
      <c r="E117" s="74">
        <f>IF(VLOOKUP(SoilVeg!C117,LU!$A$2:$O$27,15,FALSE)=0,VLOOKUP(A117,Soil!$B$2:$R$14,12,FALSE),0.000000000001)</f>
        <v>2.3629037448708737E-4</v>
      </c>
      <c r="F117">
        <f>VLOOKUP(A117,Soil!$B$2:$P$17,14,FALSE)</f>
        <v>1.6E-2</v>
      </c>
      <c r="G117">
        <f>VLOOKUP(B117,LU!$B$1:$N$51,6,FALSE)</f>
        <v>1.4</v>
      </c>
      <c r="H117">
        <f>VLOOKUP(B117,LU!$B$1:$N$51,7,FALSE)</f>
        <v>0.65</v>
      </c>
      <c r="I117">
        <f>VLOOKUP(B117,LU!$B$1:$N$51,8,FALSE)</f>
        <v>8</v>
      </c>
      <c r="J117">
        <f>VLOOKUP(A117,Soil!$B$2:$P$17,13,FALSE)</f>
        <v>1.8165</v>
      </c>
      <c r="K117">
        <f>VLOOKUP(B117,LU!$B$1:$N$51,5,FALSE)</f>
        <v>0.35</v>
      </c>
      <c r="L117">
        <f>VLOOKUP(A117,Soil!$B$2:$P$17,15,FALSE)</f>
        <v>0.36609999999999998</v>
      </c>
      <c r="M117" s="74">
        <f>SoilVeg!G117</f>
        <v>18.2</v>
      </c>
      <c r="N117" s="74">
        <f>SoilVeg!H117</f>
        <v>0.245</v>
      </c>
      <c r="O117" s="74">
        <f>VLOOKUP(A117,Soil!$B$2:$S$14,18,FALSE)</f>
        <v>1</v>
      </c>
    </row>
    <row r="118" spans="1:15">
      <c r="A118" s="27" t="str">
        <f>SoilVeg!B118</f>
        <v>SA</v>
      </c>
      <c r="B118" s="27" t="str">
        <f>SoilVeg!D118</f>
        <v>ETK1</v>
      </c>
      <c r="C118" s="27" t="str">
        <f>SoilVeg!A118</f>
        <v>SAETK1</v>
      </c>
      <c r="D118" s="74">
        <f>IF(VLOOKUP(SoilVeg!C118,LU!$A$2:$O$27,15,FALSE)=0,VLOOKUP(A118,Soil!$B$2:$R$14,8,FALSE),0.000000000001)</f>
        <v>1.7959303356481481E-5</v>
      </c>
      <c r="E118" s="74">
        <f>IF(VLOOKUP(SoilVeg!C118,LU!$A$2:$O$27,15,FALSE)=0,VLOOKUP(A118,Soil!$B$2:$R$14,12,FALSE),0.000000000001)</f>
        <v>2.3629037448708737E-4</v>
      </c>
      <c r="F118">
        <f>VLOOKUP(A118,Soil!$B$2:$P$17,14,FALSE)</f>
        <v>1.6E-2</v>
      </c>
      <c r="G118">
        <f>VLOOKUP(B118,LU!$B$1:$N$51,6,FALSE)</f>
        <v>1</v>
      </c>
      <c r="H118">
        <f>VLOOKUP(B118,LU!$B$1:$N$51,7,FALSE)</f>
        <v>0.4</v>
      </c>
      <c r="I118">
        <f>VLOOKUP(B118,LU!$B$1:$N$51,8,FALSE)</f>
        <v>5</v>
      </c>
      <c r="J118">
        <f>VLOOKUP(A118,Soil!$B$2:$P$17,13,FALSE)</f>
        <v>1.8165</v>
      </c>
      <c r="K118">
        <f>VLOOKUP(B118,LU!$B$1:$N$51,5,FALSE)</f>
        <v>0.15</v>
      </c>
      <c r="L118">
        <f>VLOOKUP(A118,Soil!$B$2:$P$17,15,FALSE)</f>
        <v>0.36609999999999998</v>
      </c>
      <c r="M118" s="74">
        <f>SoilVeg!G118</f>
        <v>18.2</v>
      </c>
      <c r="N118" s="74">
        <f>SoilVeg!H118</f>
        <v>0.245</v>
      </c>
      <c r="O118" s="74">
        <f>VLOOKUP(A118,Soil!$B$2:$S$14,18,FALSE)</f>
        <v>1</v>
      </c>
    </row>
    <row r="119" spans="1:15">
      <c r="A119" s="27" t="str">
        <f>SoilVeg!B119</f>
        <v>SA</v>
      </c>
      <c r="B119" s="27" t="str">
        <f>SoilVeg!D119</f>
        <v>ETK2</v>
      </c>
      <c r="C119" s="27" t="str">
        <f>SoilVeg!A119</f>
        <v>SAETK2</v>
      </c>
      <c r="D119" s="74">
        <f>IF(VLOOKUP(SoilVeg!C119,LU!$A$2:$O$27,15,FALSE)=0,VLOOKUP(A119,Soil!$B$2:$R$14,8,FALSE),0.000000000001)</f>
        <v>1.7959303356481481E-5</v>
      </c>
      <c r="E119" s="74">
        <f>IF(VLOOKUP(SoilVeg!C119,LU!$A$2:$O$27,15,FALSE)=0,VLOOKUP(A119,Soil!$B$2:$R$14,12,FALSE),0.000000000001)</f>
        <v>2.3629037448708737E-4</v>
      </c>
      <c r="F119">
        <f>VLOOKUP(A119,Soil!$B$2:$P$17,14,FALSE)</f>
        <v>1.6E-2</v>
      </c>
      <c r="G119">
        <f>VLOOKUP(B119,LU!$B$1:$N$51,6,FALSE)</f>
        <v>1.1000000000000001</v>
      </c>
      <c r="H119">
        <f>VLOOKUP(B119,LU!$B$1:$N$51,7,FALSE)</f>
        <v>0.4</v>
      </c>
      <c r="I119">
        <f>VLOOKUP(B119,LU!$B$1:$N$51,8,FALSE)</f>
        <v>7</v>
      </c>
      <c r="J119">
        <f>VLOOKUP(A119,Soil!$B$2:$P$17,13,FALSE)</f>
        <v>1.8165</v>
      </c>
      <c r="K119">
        <f>VLOOKUP(B119,LU!$B$1:$N$51,5,FALSE)</f>
        <v>0.35</v>
      </c>
      <c r="L119">
        <f>VLOOKUP(A119,Soil!$B$2:$P$17,15,FALSE)</f>
        <v>0.36609999999999998</v>
      </c>
      <c r="M119" s="74">
        <f>SoilVeg!G119</f>
        <v>18.2</v>
      </c>
      <c r="N119" s="74">
        <f>SoilVeg!H119</f>
        <v>0.245</v>
      </c>
      <c r="O119" s="74">
        <f>VLOOKUP(A119,Soil!$B$2:$S$14,18,FALSE)</f>
        <v>1</v>
      </c>
    </row>
    <row r="120" spans="1:15">
      <c r="A120" s="27" t="str">
        <f>SoilVeg!B120</f>
        <v>SA</v>
      </c>
      <c r="B120" s="27" t="str">
        <f>SoilVeg!D120</f>
        <v>ETK3</v>
      </c>
      <c r="C120" s="27" t="str">
        <f>SoilVeg!A120</f>
        <v>SAETK3</v>
      </c>
      <c r="D120" s="74">
        <f>IF(VLOOKUP(SoilVeg!C120,LU!$A$2:$O$27,15,FALSE)=0,VLOOKUP(A120,Soil!$B$2:$R$14,8,FALSE),0.000000000001)</f>
        <v>1.7959303356481481E-5</v>
      </c>
      <c r="E120" s="74">
        <f>IF(VLOOKUP(SoilVeg!C120,LU!$A$2:$O$27,15,FALSE)=0,VLOOKUP(A120,Soil!$B$2:$R$14,12,FALSE),0.000000000001)</f>
        <v>2.3629037448708737E-4</v>
      </c>
      <c r="F120">
        <f>VLOOKUP(A120,Soil!$B$2:$P$17,14,FALSE)</f>
        <v>1.6E-2</v>
      </c>
      <c r="G120">
        <f>VLOOKUP(B120,LU!$B$1:$N$51,6,FALSE)</f>
        <v>1.35454545455</v>
      </c>
      <c r="H120">
        <f>VLOOKUP(B120,LU!$B$1:$N$51,7,FALSE)</f>
        <v>0.62272727272999995</v>
      </c>
      <c r="I120">
        <f>VLOOKUP(B120,LU!$B$1:$N$51,8,FALSE)</f>
        <v>10</v>
      </c>
      <c r="J120">
        <f>VLOOKUP(A120,Soil!$B$2:$P$17,13,FALSE)</f>
        <v>1.8165</v>
      </c>
      <c r="K120">
        <f>VLOOKUP(B120,LU!$B$1:$N$51,5,FALSE)</f>
        <v>0.4</v>
      </c>
      <c r="L120">
        <f>VLOOKUP(A120,Soil!$B$2:$P$17,15,FALSE)</f>
        <v>0.36609999999999998</v>
      </c>
      <c r="M120" s="74">
        <f>SoilVeg!G120</f>
        <v>18.2</v>
      </c>
      <c r="N120" s="74">
        <f>SoilVeg!H120</f>
        <v>0.245</v>
      </c>
      <c r="O120" s="74">
        <f>VLOOKUP(A120,Soil!$B$2:$S$14,18,FALSE)</f>
        <v>1</v>
      </c>
    </row>
    <row r="121" spans="1:15">
      <c r="A121" s="27" t="str">
        <f>SoilVeg!B121</f>
        <v>SA</v>
      </c>
      <c r="B121" s="27" t="str">
        <f>SoilVeg!D121</f>
        <v>VT</v>
      </c>
      <c r="C121" s="27" t="str">
        <f>SoilVeg!A121</f>
        <v>SAVT</v>
      </c>
      <c r="D121" s="74">
        <f>IF(VLOOKUP(SoilVeg!C121,LU!$A$2:$O$27,15,FALSE)=0,VLOOKUP(A121,Soil!$B$2:$R$14,8,FALSE),0.000000000001)</f>
        <v>9.9999999999999998E-13</v>
      </c>
      <c r="E121" s="74">
        <f>IF(VLOOKUP(SoilVeg!C121,LU!$A$2:$O$27,15,FALSE)=0,VLOOKUP(A121,Soil!$B$2:$R$14,12,FALSE),0.000000000001)</f>
        <v>9.9999999999999998E-13</v>
      </c>
      <c r="F121">
        <f>VLOOKUP(A121,Soil!$B$2:$P$17,14,FALSE)</f>
        <v>1.6E-2</v>
      </c>
      <c r="G121">
        <f>VLOOKUP(B121,LU!$B$1:$N$51,6,FALSE)</f>
        <v>0</v>
      </c>
      <c r="H121">
        <f>VLOOKUP(B121,LU!$B$1:$N$51,7,FALSE)</f>
        <v>0</v>
      </c>
      <c r="I121">
        <f>VLOOKUP(B121,LU!$B$1:$N$51,8,FALSE)</f>
        <v>0</v>
      </c>
      <c r="J121">
        <f>VLOOKUP(A121,Soil!$B$2:$P$17,13,FALSE)</f>
        <v>1.8165</v>
      </c>
      <c r="K121">
        <f>VLOOKUP(B121,LU!$B$1:$N$51,5,FALSE)</f>
        <v>0.03</v>
      </c>
      <c r="L121">
        <f>VLOOKUP(A121,Soil!$B$2:$P$17,15,FALSE)</f>
        <v>0.36609999999999998</v>
      </c>
      <c r="M121" s="74">
        <f>SoilVeg!G121</f>
        <v>100</v>
      </c>
      <c r="N121" s="74">
        <f>SoilVeg!H121</f>
        <v>1</v>
      </c>
      <c r="O121" s="74">
        <f>VLOOKUP(A121,Soil!$B$2:$S$14,18,FALSE)</f>
        <v>1</v>
      </c>
    </row>
    <row r="122" spans="1:15">
      <c r="A122" s="27" t="str">
        <f>SoilVeg!B122</f>
        <v>SA</v>
      </c>
      <c r="B122" s="27" t="str">
        <f>SoilVeg!D122</f>
        <v>VP</v>
      </c>
      <c r="C122" s="27" t="str">
        <f>SoilVeg!A122</f>
        <v>SAVP</v>
      </c>
      <c r="D122" s="74">
        <f>IF(VLOOKUP(SoilVeg!C122,LU!$A$2:$O$27,15,FALSE)=0,VLOOKUP(A122,Soil!$B$2:$R$14,8,FALSE),0.000000000001)</f>
        <v>9.9999999999999998E-13</v>
      </c>
      <c r="E122" s="74">
        <f>IF(VLOOKUP(SoilVeg!C122,LU!$A$2:$O$27,15,FALSE)=0,VLOOKUP(A122,Soil!$B$2:$R$14,12,FALSE),0.000000000001)</f>
        <v>9.9999999999999998E-13</v>
      </c>
      <c r="F122">
        <f>VLOOKUP(A122,Soil!$B$2:$P$17,14,FALSE)</f>
        <v>1.6E-2</v>
      </c>
      <c r="G122">
        <f>VLOOKUP(B122,LU!$B$1:$N$51,6,FALSE)</f>
        <v>0</v>
      </c>
      <c r="H122">
        <f>VLOOKUP(B122,LU!$B$1:$N$51,7,FALSE)</f>
        <v>0</v>
      </c>
      <c r="I122">
        <f>VLOOKUP(B122,LU!$B$1:$N$51,8,FALSE)</f>
        <v>0</v>
      </c>
      <c r="J122">
        <f>VLOOKUP(A122,Soil!$B$2:$P$17,13,FALSE)</f>
        <v>1.8165</v>
      </c>
      <c r="K122">
        <f>VLOOKUP(B122,LU!$B$1:$N$51,5,FALSE)</f>
        <v>0.01</v>
      </c>
      <c r="L122">
        <f>VLOOKUP(A122,Soil!$B$2:$P$17,15,FALSE)</f>
        <v>0.36609999999999998</v>
      </c>
      <c r="M122" s="74">
        <f>SoilVeg!G122</f>
        <v>100</v>
      </c>
      <c r="N122" s="74">
        <f>SoilVeg!H122</f>
        <v>1</v>
      </c>
      <c r="O122" s="74">
        <f>VLOOKUP(A122,Soil!$B$2:$S$14,18,FALSE)</f>
        <v>1</v>
      </c>
    </row>
    <row r="123" spans="1:15">
      <c r="A123" s="27" t="str">
        <f>SoilVeg!B123</f>
        <v>SA</v>
      </c>
      <c r="B123" s="27" t="str">
        <f>SoilVeg!D123</f>
        <v>TPT</v>
      </c>
      <c r="C123" s="27" t="str">
        <f>SoilVeg!A123</f>
        <v>SATPT</v>
      </c>
      <c r="D123" s="74">
        <f>IF(VLOOKUP(SoilVeg!C123,LU!$A$2:$O$27,15,FALSE)=0,VLOOKUP(A123,Soil!$B$2:$R$14,8,FALSE),0.000000000001)</f>
        <v>1.7959303356481481E-5</v>
      </c>
      <c r="E123" s="74">
        <f>IF(VLOOKUP(SoilVeg!C123,LU!$A$2:$O$27,15,FALSE)=0,VLOOKUP(A123,Soil!$B$2:$R$14,12,FALSE),0.000000000001)</f>
        <v>2.3629037448708737E-4</v>
      </c>
      <c r="F123">
        <f>VLOOKUP(A123,Soil!$B$2:$P$17,14,FALSE)</f>
        <v>1.6E-2</v>
      </c>
      <c r="G123">
        <f>VLOOKUP(B123,LU!$B$1:$N$51,6,FALSE)</f>
        <v>1.1000000000000001</v>
      </c>
      <c r="H123">
        <f>VLOOKUP(B123,LU!$B$1:$N$51,7,FALSE)</f>
        <v>0.4</v>
      </c>
      <c r="I123">
        <f>VLOOKUP(B123,LU!$B$1:$N$51,8,FALSE)</f>
        <v>7</v>
      </c>
      <c r="J123">
        <f>VLOOKUP(A123,Soil!$B$2:$P$17,13,FALSE)</f>
        <v>1.8165</v>
      </c>
      <c r="K123">
        <f>VLOOKUP(B123,LU!$B$1:$N$51,5,FALSE)</f>
        <v>0.27500000000000002</v>
      </c>
      <c r="L123">
        <f>VLOOKUP(A123,Soil!$B$2:$P$17,15,FALSE)</f>
        <v>0.36609999999999998</v>
      </c>
      <c r="M123" s="74">
        <f>SoilVeg!G123</f>
        <v>18.2</v>
      </c>
      <c r="N123" s="74">
        <f>SoilVeg!H123</f>
        <v>0.245</v>
      </c>
      <c r="O123" s="74">
        <f>VLOOKUP(A123,Soil!$B$2:$S$14,18,FALSE)</f>
        <v>1</v>
      </c>
    </row>
    <row r="124" spans="1:15">
      <c r="A124" s="27" t="str">
        <f>SoilVeg!B124</f>
        <v>SA</v>
      </c>
      <c r="B124" s="27" t="str">
        <f>SoilVeg!D124</f>
        <v>VPT</v>
      </c>
      <c r="C124" s="27" t="str">
        <f>SoilVeg!A124</f>
        <v>SAVPT</v>
      </c>
      <c r="D124" s="74">
        <f>IF(VLOOKUP(SoilVeg!C124,LU!$A$2:$O$27,15,FALSE)=0,VLOOKUP(A124,Soil!$B$2:$R$14,8,FALSE),0.000000000001)</f>
        <v>9.9999999999999998E-13</v>
      </c>
      <c r="E124" s="74">
        <f>IF(VLOOKUP(SoilVeg!C124,LU!$A$2:$O$27,15,FALSE)=0,VLOOKUP(A124,Soil!$B$2:$R$14,12,FALSE),0.000000000001)</f>
        <v>9.9999999999999998E-13</v>
      </c>
      <c r="F124">
        <f>VLOOKUP(A124,Soil!$B$2:$P$17,14,FALSE)</f>
        <v>1.6E-2</v>
      </c>
      <c r="G124">
        <f>VLOOKUP(B124,LU!$B$1:$N$51,6,FALSE)</f>
        <v>0</v>
      </c>
      <c r="H124">
        <f>VLOOKUP(B124,LU!$B$1:$N$51,7,FALSE)</f>
        <v>0</v>
      </c>
      <c r="I124">
        <f>VLOOKUP(B124,LU!$B$1:$N$51,8,FALSE)</f>
        <v>150</v>
      </c>
      <c r="J124">
        <f>VLOOKUP(A124,Soil!$B$2:$P$17,13,FALSE)</f>
        <v>1.8165</v>
      </c>
      <c r="K124">
        <f>VLOOKUP(B124,LU!$B$1:$N$51,5,FALSE)</f>
        <v>0.01</v>
      </c>
      <c r="L124">
        <f>VLOOKUP(A124,Soil!$B$2:$P$17,15,FALSE)</f>
        <v>0.36609999999999998</v>
      </c>
      <c r="M124" s="74">
        <f>SoilVeg!G124</f>
        <v>100</v>
      </c>
      <c r="N124" s="74">
        <f>SoilVeg!H124</f>
        <v>1</v>
      </c>
      <c r="O124" s="74">
        <f>VLOOKUP(A124,Soil!$B$2:$S$14,18,FALSE)</f>
        <v>1</v>
      </c>
    </row>
    <row r="125" spans="1:15">
      <c r="A125" s="27" t="str">
        <f>SoilVeg!B125</f>
        <v>SA</v>
      </c>
      <c r="B125" s="27" t="str">
        <f>SoilVeg!D125</f>
        <v>MOK</v>
      </c>
      <c r="C125" s="27" t="str">
        <f>SoilVeg!A125</f>
        <v>SAMOK</v>
      </c>
      <c r="D125" s="74">
        <f>IF(VLOOKUP(SoilVeg!C125,LU!$A$2:$O$27,15,FALSE)=0,VLOOKUP(A125,Soil!$B$2:$R$14,8,FALSE),0.000000000001)</f>
        <v>1.7959303356481481E-5</v>
      </c>
      <c r="E125" s="74">
        <f>IF(VLOOKUP(SoilVeg!C125,LU!$A$2:$O$27,15,FALSE)=0,VLOOKUP(A125,Soil!$B$2:$R$14,12,FALSE),0.000000000001)</f>
        <v>2.3629037448708737E-4</v>
      </c>
      <c r="F125">
        <f>VLOOKUP(A125,Soil!$B$2:$P$17,14,FALSE)</f>
        <v>1.6E-2</v>
      </c>
      <c r="G125">
        <f>VLOOKUP(B125,LU!$B$1:$N$51,6,FALSE)</f>
        <v>1.35454545455</v>
      </c>
      <c r="H125">
        <f>VLOOKUP(B125,LU!$B$1:$N$51,7,FALSE)</f>
        <v>0.62272727272999995</v>
      </c>
      <c r="I125">
        <f>VLOOKUP(B125,LU!$B$1:$N$51,8,FALSE)</f>
        <v>10</v>
      </c>
      <c r="J125">
        <f>VLOOKUP(A125,Soil!$B$2:$P$17,13,FALSE)</f>
        <v>1.8165</v>
      </c>
      <c r="K125">
        <f>VLOOKUP(B125,LU!$B$1:$N$51,5,FALSE)</f>
        <v>0.4</v>
      </c>
      <c r="L125">
        <f>VLOOKUP(A125,Soil!$B$2:$P$17,15,FALSE)</f>
        <v>0.36609999999999998</v>
      </c>
      <c r="M125" s="74">
        <f>SoilVeg!G125</f>
        <v>18.2</v>
      </c>
      <c r="N125" s="74">
        <f>SoilVeg!H125</f>
        <v>0.245</v>
      </c>
      <c r="O125" s="74">
        <f>VLOOKUP(A125,Soil!$B$2:$S$14,18,FALSE)</f>
        <v>1</v>
      </c>
    </row>
    <row r="126" spans="1:15">
      <c r="A126" s="27" t="str">
        <f>SoilVeg!B126</f>
        <v>SA</v>
      </c>
      <c r="B126" s="27" t="str">
        <f>SoilVeg!D126</f>
        <v>RET</v>
      </c>
      <c r="C126" s="27" t="str">
        <f>SoilVeg!A126</f>
        <v>SARET</v>
      </c>
      <c r="D126" s="74">
        <f>IF(VLOOKUP(SoilVeg!C126,LU!$A$2:$O$27,15,FALSE)=0,VLOOKUP(A126,Soil!$B$2:$R$14,8,FALSE),0.000000000001)</f>
        <v>1.7959303356481481E-5</v>
      </c>
      <c r="E126" s="74">
        <f>IF(VLOOKUP(SoilVeg!C126,LU!$A$2:$O$27,15,FALSE)=0,VLOOKUP(A126,Soil!$B$2:$R$14,12,FALSE),0.000000000001)</f>
        <v>2.3629037448708737E-4</v>
      </c>
      <c r="F126">
        <f>VLOOKUP(A126,Soil!$B$2:$P$17,14,FALSE)</f>
        <v>1.6E-2</v>
      </c>
      <c r="G126">
        <f>VLOOKUP(B126,LU!$B$1:$N$51,6,FALSE)</f>
        <v>1.1000000000000001</v>
      </c>
      <c r="H126">
        <f>VLOOKUP(B126,LU!$B$1:$N$51,7,FALSE)</f>
        <v>0.4</v>
      </c>
      <c r="I126">
        <f>VLOOKUP(B126,LU!$B$1:$N$51,8,FALSE)</f>
        <v>150</v>
      </c>
      <c r="J126">
        <f>VLOOKUP(A126,Soil!$B$2:$P$17,13,FALSE)</f>
        <v>1.8165</v>
      </c>
      <c r="K126">
        <f>VLOOKUP(B126,LU!$B$1:$N$51,5,FALSE)</f>
        <v>0.27500000000000002</v>
      </c>
      <c r="L126">
        <f>VLOOKUP(A126,Soil!$B$2:$P$17,15,FALSE)</f>
        <v>0.36609999999999998</v>
      </c>
      <c r="M126" s="74">
        <f>SoilVeg!G126</f>
        <v>18.2</v>
      </c>
      <c r="N126" s="74">
        <f>SoilVeg!H126</f>
        <v>0.245</v>
      </c>
      <c r="O126" s="74">
        <f>VLOOKUP(A126,Soil!$B$2:$S$14,18,FALSE)</f>
        <v>1</v>
      </c>
    </row>
    <row r="127" spans="1:15">
      <c r="A127" s="27" t="str">
        <f>SoilVeg!B127</f>
        <v>SAC</v>
      </c>
      <c r="B127" s="27" t="str">
        <f>SoilVeg!D127</f>
        <v>OP</v>
      </c>
      <c r="C127" s="27" t="str">
        <f>SoilVeg!A127</f>
        <v>SACOP</v>
      </c>
      <c r="D127" s="74">
        <f>IF(VLOOKUP(SoilVeg!C127,LU!$A$2:$O$27,15,FALSE)=0,VLOOKUP(A127,Soil!$B$2:$R$14,8,FALSE),0.000000000001)</f>
        <v>0</v>
      </c>
      <c r="E127" s="74">
        <f>IF(VLOOKUP(SoilVeg!C127,LU!$A$2:$O$27,15,FALSE)=0,VLOOKUP(A127,Soil!$B$2:$R$14,12,FALSE),0.000000000001)</f>
        <v>0</v>
      </c>
      <c r="F127">
        <f>VLOOKUP(A127,Soil!$B$2:$P$17,14,FALSE)</f>
        <v>1.2E-2</v>
      </c>
      <c r="G127">
        <f>VLOOKUP(B127,LU!$B$1:$N$51,6,FALSE)</f>
        <v>0.16</v>
      </c>
      <c r="H127">
        <f>VLOOKUP(B127,LU!$B$1:$N$51,7,FALSE)</f>
        <v>0.13</v>
      </c>
      <c r="I127">
        <f>VLOOKUP(B127,LU!$B$1:$N$51,8,FALSE)</f>
        <v>5</v>
      </c>
      <c r="J127">
        <f>VLOOKUP(A127,Soil!$B$2:$P$17,13,FALSE)</f>
        <v>0</v>
      </c>
      <c r="K127">
        <f>VLOOKUP(B127,LU!$B$1:$N$51,5,FALSE)</f>
        <v>7.4999999999999997E-2</v>
      </c>
      <c r="L127">
        <f>VLOOKUP(A127,Soil!$B$2:$P$17,15,FALSE)</f>
        <v>0</v>
      </c>
      <c r="M127" s="74">
        <f>SoilVeg!G127</f>
        <v>0</v>
      </c>
      <c r="N127" s="74">
        <f>SoilVeg!H127</f>
        <v>0</v>
      </c>
      <c r="O127" s="74">
        <f>VLOOKUP(A127,Soil!$B$2:$S$14,18,FALSE)</f>
        <v>0</v>
      </c>
    </row>
    <row r="128" spans="1:15">
      <c r="A128" s="27" t="str">
        <f>SoilVeg!B128</f>
        <v>SAC</v>
      </c>
      <c r="B128" s="27" t="str">
        <f>SoilVeg!D128</f>
        <v>OPTP</v>
      </c>
      <c r="C128" s="27" t="str">
        <f>SoilVeg!A128</f>
        <v>SACOPTP</v>
      </c>
      <c r="D128" s="74">
        <f>IF(VLOOKUP(SoilVeg!C128,LU!$A$2:$O$27,15,FALSE)=0,VLOOKUP(A128,Soil!$B$2:$R$14,8,FALSE),0.000000000001)</f>
        <v>0</v>
      </c>
      <c r="E128" s="74">
        <f>IF(VLOOKUP(SoilVeg!C128,LU!$A$2:$O$27,15,FALSE)=0,VLOOKUP(A128,Soil!$B$2:$R$14,12,FALSE),0.000000000001)</f>
        <v>0</v>
      </c>
      <c r="F128">
        <f>VLOOKUP(A128,Soil!$B$2:$P$17,14,FALSE)</f>
        <v>1.2E-2</v>
      </c>
      <c r="G128">
        <f>VLOOKUP(B128,LU!$B$1:$N$51,6,FALSE)</f>
        <v>1.1000000000000001</v>
      </c>
      <c r="H128">
        <f>VLOOKUP(B128,LU!$B$1:$N$51,7,FALSE)</f>
        <v>0.4</v>
      </c>
      <c r="I128">
        <f>VLOOKUP(B128,LU!$B$1:$N$51,8,FALSE)</f>
        <v>7</v>
      </c>
      <c r="J128">
        <f>VLOOKUP(A128,Soil!$B$2:$P$17,13,FALSE)</f>
        <v>0</v>
      </c>
      <c r="K128">
        <f>VLOOKUP(B128,LU!$B$1:$N$51,5,FALSE)</f>
        <v>0.27500000000000002</v>
      </c>
      <c r="L128">
        <f>VLOOKUP(A128,Soil!$B$2:$P$17,15,FALSE)</f>
        <v>0</v>
      </c>
      <c r="M128" s="74">
        <f>SoilVeg!G128</f>
        <v>0</v>
      </c>
      <c r="N128" s="74">
        <f>SoilVeg!H128</f>
        <v>0</v>
      </c>
      <c r="O128" s="74">
        <f>VLOOKUP(A128,Soil!$B$2:$S$14,18,FALSE)</f>
        <v>0</v>
      </c>
    </row>
    <row r="129" spans="1:15">
      <c r="A129" s="27" t="str">
        <f>SoilVeg!B129</f>
        <v>SAC</v>
      </c>
      <c r="B129" s="27" t="str">
        <f>SoilVeg!D129</f>
        <v>OPSR</v>
      </c>
      <c r="C129" s="27" t="str">
        <f>SoilVeg!A129</f>
        <v>SACOPSR</v>
      </c>
      <c r="D129" s="74">
        <f>IF(VLOOKUP(SoilVeg!C129,LU!$A$2:$O$27,15,FALSE)=0,VLOOKUP(A129,Soil!$B$2:$R$14,8,FALSE),0.000000000001)</f>
        <v>0</v>
      </c>
      <c r="E129" s="74">
        <f>IF(VLOOKUP(SoilVeg!C129,LU!$A$2:$O$27,15,FALSE)=0,VLOOKUP(A129,Soil!$B$2:$R$14,12,FALSE),0.000000000001)</f>
        <v>0</v>
      </c>
      <c r="F129">
        <f>VLOOKUP(A129,Soil!$B$2:$P$17,14,FALSE)</f>
        <v>1.2E-2</v>
      </c>
      <c r="G129">
        <f>VLOOKUP(B129,LU!$B$1:$N$51,6,FALSE)</f>
        <v>0.26</v>
      </c>
      <c r="H129">
        <f>VLOOKUP(B129,LU!$B$1:$N$51,7,FALSE)</f>
        <v>0.25</v>
      </c>
      <c r="I129">
        <f>VLOOKUP(B129,LU!$B$1:$N$51,8,FALSE)</f>
        <v>4</v>
      </c>
      <c r="J129">
        <f>VLOOKUP(A129,Soil!$B$2:$P$17,13,FALSE)</f>
        <v>0</v>
      </c>
      <c r="K129">
        <f>VLOOKUP(B129,LU!$B$1:$N$51,5,FALSE)</f>
        <v>0.06</v>
      </c>
      <c r="L129">
        <f>VLOOKUP(A129,Soil!$B$2:$P$17,15,FALSE)</f>
        <v>0</v>
      </c>
      <c r="M129" s="74">
        <f>SoilVeg!G129</f>
        <v>0</v>
      </c>
      <c r="N129" s="74">
        <f>SoilVeg!H129</f>
        <v>0</v>
      </c>
      <c r="O129" s="74">
        <f>VLOOKUP(A129,Soil!$B$2:$S$14,18,FALSE)</f>
        <v>0</v>
      </c>
    </row>
    <row r="130" spans="1:15">
      <c r="A130" s="27" t="str">
        <f>SoilVeg!B130</f>
        <v>SAC</v>
      </c>
      <c r="B130" s="27" t="str">
        <f>SoilVeg!D130</f>
        <v>OPUR</v>
      </c>
      <c r="C130" s="27" t="str">
        <f>SoilVeg!A130</f>
        <v>SACOPUR</v>
      </c>
      <c r="D130" s="74">
        <f>IF(VLOOKUP(SoilVeg!C130,LU!$A$2:$O$27,15,FALSE)=0,VLOOKUP(A130,Soil!$B$2:$R$14,8,FALSE),0.000000000001)</f>
        <v>0</v>
      </c>
      <c r="E130" s="74">
        <f>IF(VLOOKUP(SoilVeg!C130,LU!$A$2:$O$27,15,FALSE)=0,VLOOKUP(A130,Soil!$B$2:$R$14,12,FALSE),0.000000000001)</f>
        <v>0</v>
      </c>
      <c r="F130">
        <f>VLOOKUP(A130,Soil!$B$2:$P$17,14,FALSE)</f>
        <v>1.2E-2</v>
      </c>
      <c r="G130">
        <f>VLOOKUP(B130,LU!$B$1:$N$51,6,FALSE)</f>
        <v>0.4</v>
      </c>
      <c r="H130">
        <f>VLOOKUP(B130,LU!$B$1:$N$51,7,FALSE)</f>
        <v>0.3</v>
      </c>
      <c r="I130">
        <f>VLOOKUP(B130,LU!$B$1:$N$51,8,FALSE)</f>
        <v>6</v>
      </c>
      <c r="J130">
        <f>VLOOKUP(A130,Soil!$B$2:$P$17,13,FALSE)</f>
        <v>0</v>
      </c>
      <c r="K130">
        <f>VLOOKUP(B130,LU!$B$1:$N$51,5,FALSE)</f>
        <v>0.1</v>
      </c>
      <c r="L130">
        <f>VLOOKUP(A130,Soil!$B$2:$P$17,15,FALSE)</f>
        <v>0</v>
      </c>
      <c r="M130" s="74">
        <f>SoilVeg!G130</f>
        <v>0</v>
      </c>
      <c r="N130" s="74">
        <f>SoilVeg!H130</f>
        <v>0</v>
      </c>
      <c r="O130" s="74">
        <f>VLOOKUP(A130,Soil!$B$2:$S$14,18,FALSE)</f>
        <v>0</v>
      </c>
    </row>
    <row r="131" spans="1:15">
      <c r="A131" s="27" t="str">
        <f>SoilVeg!B131</f>
        <v>SAC</v>
      </c>
      <c r="B131" s="27" t="str">
        <f>SoilVeg!D131</f>
        <v>OPU</v>
      </c>
      <c r="C131" s="27" t="str">
        <f>SoilVeg!A131</f>
        <v>SACOPU</v>
      </c>
      <c r="D131" s="74">
        <f>IF(VLOOKUP(SoilVeg!C131,LU!$A$2:$O$27,15,FALSE)=0,VLOOKUP(A131,Soil!$B$2:$R$14,8,FALSE),0.000000000001)</f>
        <v>0</v>
      </c>
      <c r="E131" s="74">
        <f>IF(VLOOKUP(SoilVeg!C131,LU!$A$2:$O$27,15,FALSE)=0,VLOOKUP(A131,Soil!$B$2:$R$14,12,FALSE),0.000000000001)</f>
        <v>0</v>
      </c>
      <c r="F131">
        <f>VLOOKUP(A131,Soil!$B$2:$P$17,14,FALSE)</f>
        <v>1.2E-2</v>
      </c>
      <c r="G131">
        <f>VLOOKUP(B131,LU!$B$1:$N$51,6,FALSE)</f>
        <v>0</v>
      </c>
      <c r="H131">
        <f>VLOOKUP(B131,LU!$B$1:$N$51,7,FALSE)</f>
        <v>0</v>
      </c>
      <c r="I131">
        <f>VLOOKUP(B131,LU!$B$1:$N$51,8,FALSE)</f>
        <v>3.5</v>
      </c>
      <c r="J131">
        <f>VLOOKUP(A131,Soil!$B$2:$P$17,13,FALSE)</f>
        <v>0</v>
      </c>
      <c r="K131">
        <f>VLOOKUP(B131,LU!$B$1:$N$51,5,FALSE)</f>
        <v>0.03</v>
      </c>
      <c r="L131">
        <f>VLOOKUP(A131,Soil!$B$2:$P$17,15,FALSE)</f>
        <v>0</v>
      </c>
      <c r="M131" s="74">
        <f>SoilVeg!G131</f>
        <v>0</v>
      </c>
      <c r="N131" s="74">
        <f>SoilVeg!H131</f>
        <v>0</v>
      </c>
      <c r="O131" s="74">
        <f>VLOOKUP(A131,Soil!$B$2:$S$14,18,FALSE)</f>
        <v>0</v>
      </c>
    </row>
    <row r="132" spans="1:15">
      <c r="A132" s="27" t="str">
        <f>SoilVeg!B132</f>
        <v>SAC</v>
      </c>
      <c r="B132" s="27" t="str">
        <f>SoilVeg!D132</f>
        <v>TP</v>
      </c>
      <c r="C132" s="27" t="str">
        <f>SoilVeg!A132</f>
        <v>SACTP</v>
      </c>
      <c r="D132" s="74">
        <f>IF(VLOOKUP(SoilVeg!C132,LU!$A$2:$O$27,15,FALSE)=0,VLOOKUP(A132,Soil!$B$2:$R$14,8,FALSE),0.000000000001)</f>
        <v>0</v>
      </c>
      <c r="E132" s="74">
        <f>IF(VLOOKUP(SoilVeg!C132,LU!$A$2:$O$27,15,FALSE)=0,VLOOKUP(A132,Soil!$B$2:$R$14,12,FALSE),0.000000000001)</f>
        <v>0</v>
      </c>
      <c r="F132">
        <f>VLOOKUP(A132,Soil!$B$2:$P$17,14,FALSE)</f>
        <v>1.2E-2</v>
      </c>
      <c r="G132">
        <f>VLOOKUP(B132,LU!$B$1:$N$51,6,FALSE)</f>
        <v>1.1000000000000001</v>
      </c>
      <c r="H132">
        <f>VLOOKUP(B132,LU!$B$1:$N$51,7,FALSE)</f>
        <v>0.4</v>
      </c>
      <c r="I132">
        <f>VLOOKUP(B132,LU!$B$1:$N$51,8,FALSE)</f>
        <v>7</v>
      </c>
      <c r="J132">
        <f>VLOOKUP(A132,Soil!$B$2:$P$17,13,FALSE)</f>
        <v>0</v>
      </c>
      <c r="K132">
        <f>VLOOKUP(B132,LU!$B$1:$N$51,5,FALSE)</f>
        <v>0.27500000000000002</v>
      </c>
      <c r="L132">
        <f>VLOOKUP(A132,Soil!$B$2:$P$17,15,FALSE)</f>
        <v>0</v>
      </c>
      <c r="M132" s="74">
        <f>SoilVeg!G132</f>
        <v>0</v>
      </c>
      <c r="N132" s="74">
        <f>SoilVeg!H132</f>
        <v>0</v>
      </c>
      <c r="O132" s="74">
        <f>VLOOKUP(A132,Soil!$B$2:$S$14,18,FALSE)</f>
        <v>0</v>
      </c>
    </row>
    <row r="133" spans="1:15">
      <c r="A133" s="27" t="str">
        <f>SoilVeg!B133</f>
        <v>SAC</v>
      </c>
      <c r="B133" s="27" t="str">
        <f>SoilVeg!D133</f>
        <v>LP</v>
      </c>
      <c r="C133" s="27" t="str">
        <f>SoilVeg!A133</f>
        <v>SACLP</v>
      </c>
      <c r="D133" s="74">
        <f>IF(VLOOKUP(SoilVeg!C133,LU!$A$2:$O$27,15,FALSE)=0,VLOOKUP(A133,Soil!$B$2:$R$14,8,FALSE),0.000000000001)</f>
        <v>0</v>
      </c>
      <c r="E133" s="74">
        <f>IF(VLOOKUP(SoilVeg!C133,LU!$A$2:$O$27,15,FALSE)=0,VLOOKUP(A133,Soil!$B$2:$R$14,12,FALSE),0.000000000001)</f>
        <v>0</v>
      </c>
      <c r="F133">
        <f>VLOOKUP(A133,Soil!$B$2:$P$17,14,FALSE)</f>
        <v>1.2E-2</v>
      </c>
      <c r="G133">
        <f>VLOOKUP(B133,LU!$B$1:$N$51,6,FALSE)</f>
        <v>3</v>
      </c>
      <c r="H133">
        <f>VLOOKUP(B133,LU!$B$1:$N$51,7,FALSE)</f>
        <v>0.62272727272999995</v>
      </c>
      <c r="I133">
        <f>VLOOKUP(B133,LU!$B$1:$N$51,8,FALSE)</f>
        <v>9.4545454545500007</v>
      </c>
      <c r="J133">
        <f>VLOOKUP(A133,Soil!$B$2:$P$17,13,FALSE)</f>
        <v>0</v>
      </c>
      <c r="K133">
        <f>VLOOKUP(B133,LU!$B$1:$N$51,5,FALSE)</f>
        <v>0.4</v>
      </c>
      <c r="L133">
        <f>VLOOKUP(A133,Soil!$B$2:$P$17,15,FALSE)</f>
        <v>0</v>
      </c>
      <c r="M133" s="74">
        <f>SoilVeg!G133</f>
        <v>0</v>
      </c>
      <c r="N133" s="74">
        <f>SoilVeg!H133</f>
        <v>0</v>
      </c>
      <c r="O133" s="74">
        <f>VLOOKUP(A133,Soil!$B$2:$S$14,18,FALSE)</f>
        <v>0</v>
      </c>
    </row>
    <row r="134" spans="1:15">
      <c r="A134" s="27" t="str">
        <f>SoilVeg!B134</f>
        <v>SAC</v>
      </c>
      <c r="B134" s="27" t="str">
        <f>SoilVeg!D134</f>
        <v>LPL</v>
      </c>
      <c r="C134" s="27" t="str">
        <f>SoilVeg!A134</f>
        <v>SACLPL</v>
      </c>
      <c r="D134" s="74">
        <f>IF(VLOOKUP(SoilVeg!C134,LU!$A$2:$O$27,15,FALSE)=0,VLOOKUP(A134,Soil!$B$2:$R$14,8,FALSE),0.000000000001)</f>
        <v>0</v>
      </c>
      <c r="E134" s="74">
        <f>IF(VLOOKUP(SoilVeg!C134,LU!$A$2:$O$27,15,FALSE)=0,VLOOKUP(A134,Soil!$B$2:$R$14,12,FALSE),0.000000000001)</f>
        <v>0</v>
      </c>
      <c r="F134">
        <f>VLOOKUP(A134,Soil!$B$2:$P$17,14,FALSE)</f>
        <v>1.2E-2</v>
      </c>
      <c r="G134">
        <f>VLOOKUP(B134,LU!$B$1:$N$51,6,FALSE)</f>
        <v>4</v>
      </c>
      <c r="H134">
        <f>VLOOKUP(B134,LU!$B$1:$N$51,7,FALSE)</f>
        <v>0.62272727272999995</v>
      </c>
      <c r="I134">
        <f>VLOOKUP(B134,LU!$B$1:$N$51,8,FALSE)</f>
        <v>10.5</v>
      </c>
      <c r="J134">
        <f>VLOOKUP(A134,Soil!$B$2:$P$17,13,FALSE)</f>
        <v>0</v>
      </c>
      <c r="K134">
        <f>VLOOKUP(B134,LU!$B$1:$N$51,5,FALSE)</f>
        <v>0.6</v>
      </c>
      <c r="L134">
        <f>VLOOKUP(A134,Soil!$B$2:$P$17,15,FALSE)</f>
        <v>0</v>
      </c>
      <c r="M134" s="74">
        <f>SoilVeg!G134</f>
        <v>0</v>
      </c>
      <c r="N134" s="74">
        <f>SoilVeg!H134</f>
        <v>0</v>
      </c>
      <c r="O134" s="74">
        <f>VLOOKUP(A134,Soil!$B$2:$S$14,18,FALSE)</f>
        <v>0</v>
      </c>
    </row>
    <row r="135" spans="1:15">
      <c r="A135" s="27" t="str">
        <f>SoilVeg!B135</f>
        <v>SAC</v>
      </c>
      <c r="B135" s="27" t="str">
        <f>SoilVeg!D135</f>
        <v>LPJ</v>
      </c>
      <c r="C135" s="27" t="str">
        <f>SoilVeg!A135</f>
        <v>SACLPJ</v>
      </c>
      <c r="D135" s="74">
        <f>IF(VLOOKUP(SoilVeg!C135,LU!$A$2:$O$27,15,FALSE)=0,VLOOKUP(A135,Soil!$B$2:$R$14,8,FALSE),0.000000000001)</f>
        <v>0</v>
      </c>
      <c r="E135" s="74">
        <f>IF(VLOOKUP(SoilVeg!C135,LU!$A$2:$O$27,15,FALSE)=0,VLOOKUP(A135,Soil!$B$2:$R$14,12,FALSE),0.000000000001)</f>
        <v>0</v>
      </c>
      <c r="F135">
        <f>VLOOKUP(A135,Soil!$B$2:$P$17,14,FALSE)</f>
        <v>1.2E-2</v>
      </c>
      <c r="G135">
        <f>VLOOKUP(B135,LU!$B$1:$N$51,6,FALSE)</f>
        <v>3</v>
      </c>
      <c r="H135">
        <f>VLOOKUP(B135,LU!$B$1:$N$51,7,FALSE)</f>
        <v>0.62272727272999995</v>
      </c>
      <c r="I135">
        <f>VLOOKUP(B135,LU!$B$1:$N$51,8,FALSE)</f>
        <v>6.5</v>
      </c>
      <c r="J135">
        <f>VLOOKUP(A135,Soil!$B$2:$P$17,13,FALSE)</f>
        <v>0</v>
      </c>
      <c r="K135">
        <f>VLOOKUP(B135,LU!$B$1:$N$51,5,FALSE)</f>
        <v>0.35</v>
      </c>
      <c r="L135">
        <f>VLOOKUP(A135,Soil!$B$2:$P$17,15,FALSE)</f>
        <v>0</v>
      </c>
      <c r="M135" s="74">
        <f>SoilVeg!G135</f>
        <v>0</v>
      </c>
      <c r="N135" s="74">
        <f>SoilVeg!H135</f>
        <v>0</v>
      </c>
      <c r="O135" s="74">
        <f>VLOOKUP(A135,Soil!$B$2:$S$14,18,FALSE)</f>
        <v>0</v>
      </c>
    </row>
    <row r="136" spans="1:15">
      <c r="A136" s="27" t="str">
        <f>SoilVeg!B136</f>
        <v>SAC</v>
      </c>
      <c r="B136" s="27" t="str">
        <f>SoilVeg!D136</f>
        <v>LPS</v>
      </c>
      <c r="C136" s="27" t="str">
        <f>SoilVeg!A136</f>
        <v>SACLPS</v>
      </c>
      <c r="D136" s="74">
        <f>IF(VLOOKUP(SoilVeg!C136,LU!$A$2:$O$27,15,FALSE)=0,VLOOKUP(A136,Soil!$B$2:$R$14,8,FALSE),0.000000000001)</f>
        <v>0</v>
      </c>
      <c r="E136" s="74">
        <f>IF(VLOOKUP(SoilVeg!C136,LU!$A$2:$O$27,15,FALSE)=0,VLOOKUP(A136,Soil!$B$2:$R$14,12,FALSE),0.000000000001)</f>
        <v>0</v>
      </c>
      <c r="F136">
        <f>VLOOKUP(A136,Soil!$B$2:$P$17,14,FALSE)</f>
        <v>1.2E-2</v>
      </c>
      <c r="G136">
        <f>VLOOKUP(B136,LU!$B$1:$N$51,6,FALSE)</f>
        <v>4.5</v>
      </c>
      <c r="H136">
        <f>VLOOKUP(B136,LU!$B$1:$N$51,7,FALSE)</f>
        <v>0.8</v>
      </c>
      <c r="I136">
        <f>VLOOKUP(B136,LU!$B$1:$N$51,8,FALSE)</f>
        <v>15</v>
      </c>
      <c r="J136">
        <f>VLOOKUP(A136,Soil!$B$2:$P$17,13,FALSE)</f>
        <v>0</v>
      </c>
      <c r="K136">
        <f>VLOOKUP(B136,LU!$B$1:$N$51,5,FALSE)</f>
        <v>0.8</v>
      </c>
      <c r="L136">
        <f>VLOOKUP(A136,Soil!$B$2:$P$17,15,FALSE)</f>
        <v>0</v>
      </c>
      <c r="M136" s="74">
        <f>SoilVeg!G136</f>
        <v>0</v>
      </c>
      <c r="N136" s="74">
        <f>SoilVeg!H136</f>
        <v>0</v>
      </c>
      <c r="O136" s="74">
        <f>VLOOKUP(A136,Soil!$B$2:$S$14,18,FALSE)</f>
        <v>0</v>
      </c>
    </row>
    <row r="137" spans="1:15">
      <c r="A137" s="27" t="str">
        <f>SoilVeg!B137</f>
        <v>SAC</v>
      </c>
      <c r="B137" s="27" t="str">
        <f>SoilVeg!D137</f>
        <v>LPK</v>
      </c>
      <c r="C137" s="27" t="str">
        <f>SoilVeg!A137</f>
        <v>SACLPK</v>
      </c>
      <c r="D137" s="74">
        <f>IF(VLOOKUP(SoilVeg!C137,LU!$A$2:$O$27,15,FALSE)=0,VLOOKUP(A137,Soil!$B$2:$R$14,8,FALSE),0.000000000001)</f>
        <v>0</v>
      </c>
      <c r="E137" s="74">
        <f>IF(VLOOKUP(SoilVeg!C137,LU!$A$2:$O$27,15,FALSE)=0,VLOOKUP(A137,Soil!$B$2:$R$14,12,FALSE),0.000000000001)</f>
        <v>0</v>
      </c>
      <c r="F137">
        <f>VLOOKUP(A137,Soil!$B$2:$P$17,14,FALSE)</f>
        <v>1.2E-2</v>
      </c>
      <c r="G137">
        <f>VLOOKUP(B137,LU!$B$1:$N$51,6,FALSE)</f>
        <v>3</v>
      </c>
      <c r="H137">
        <f>VLOOKUP(B137,LU!$B$1:$N$51,7,FALSE)</f>
        <v>0.6</v>
      </c>
      <c r="I137">
        <f>VLOOKUP(B137,LU!$B$1:$N$51,8,FALSE)</f>
        <v>15</v>
      </c>
      <c r="J137">
        <f>VLOOKUP(A137,Soil!$B$2:$P$17,13,FALSE)</f>
        <v>0</v>
      </c>
      <c r="K137">
        <f>VLOOKUP(B137,LU!$B$1:$N$51,5,FALSE)</f>
        <v>0.8</v>
      </c>
      <c r="L137">
        <f>VLOOKUP(A137,Soil!$B$2:$P$17,15,FALSE)</f>
        <v>0</v>
      </c>
      <c r="M137" s="74">
        <f>SoilVeg!G137</f>
        <v>0</v>
      </c>
      <c r="N137" s="74">
        <f>SoilVeg!H137</f>
        <v>0</v>
      </c>
      <c r="O137" s="74">
        <f>VLOOKUP(A137,Soil!$B$2:$S$14,18,FALSE)</f>
        <v>0</v>
      </c>
    </row>
    <row r="138" spans="1:15">
      <c r="A138" s="27" t="str">
        <f>SoilVeg!B138</f>
        <v>SAC</v>
      </c>
      <c r="B138" s="27" t="str">
        <f>SoilVeg!D138</f>
        <v>AZP</v>
      </c>
      <c r="C138" s="27" t="str">
        <f>SoilVeg!A138</f>
        <v>SACAZP</v>
      </c>
      <c r="D138" s="74">
        <f>IF(VLOOKUP(SoilVeg!C138,LU!$A$2:$O$27,15,FALSE)=0,VLOOKUP(A138,Soil!$B$2:$R$14,8,FALSE),0.000000000001)</f>
        <v>9.9999999999999998E-13</v>
      </c>
      <c r="E138" s="74">
        <f>IF(VLOOKUP(SoilVeg!C138,LU!$A$2:$O$27,15,FALSE)=0,VLOOKUP(A138,Soil!$B$2:$R$14,12,FALSE),0.000000000001)</f>
        <v>9.9999999999999998E-13</v>
      </c>
      <c r="F138">
        <f>VLOOKUP(A138,Soil!$B$2:$P$17,14,FALSE)</f>
        <v>1.2E-2</v>
      </c>
      <c r="G138">
        <f>VLOOKUP(B138,LU!$B$1:$N$51,6,FALSE)</f>
        <v>0</v>
      </c>
      <c r="H138">
        <f>VLOOKUP(B138,LU!$B$1:$N$51,7,FALSE)</f>
        <v>0</v>
      </c>
      <c r="I138">
        <f>VLOOKUP(B138,LU!$B$1:$N$51,8,FALSE)</f>
        <v>2.5</v>
      </c>
      <c r="J138">
        <f>VLOOKUP(A138,Soil!$B$2:$P$17,13,FALSE)</f>
        <v>0</v>
      </c>
      <c r="K138">
        <f>VLOOKUP(B138,LU!$B$1:$N$51,5,FALSE)</f>
        <v>0.05</v>
      </c>
      <c r="L138">
        <f>VLOOKUP(A138,Soil!$B$2:$P$17,15,FALSE)</f>
        <v>0</v>
      </c>
      <c r="M138" s="74">
        <f>SoilVeg!G138</f>
        <v>100</v>
      </c>
      <c r="N138" s="74">
        <f>SoilVeg!H138</f>
        <v>1</v>
      </c>
      <c r="O138" s="74">
        <f>VLOOKUP(A138,Soil!$B$2:$S$14,18,FALSE)</f>
        <v>0</v>
      </c>
    </row>
    <row r="139" spans="1:15">
      <c r="A139" s="27" t="str">
        <f>SoilVeg!B139</f>
        <v>SAC</v>
      </c>
      <c r="B139" s="27" t="str">
        <f>SoilVeg!D139</f>
        <v>AZPN</v>
      </c>
      <c r="C139" s="27" t="str">
        <f>SoilVeg!A139</f>
        <v>SACAZPN</v>
      </c>
      <c r="D139" s="74">
        <f>IF(VLOOKUP(SoilVeg!C139,LU!$A$2:$O$27,15,FALSE)=0,VLOOKUP(A139,Soil!$B$2:$R$14,8,FALSE),0.000000000001)</f>
        <v>9.9999999999999998E-13</v>
      </c>
      <c r="E139" s="74">
        <f>IF(VLOOKUP(SoilVeg!C139,LU!$A$2:$O$27,15,FALSE)=0,VLOOKUP(A139,Soil!$B$2:$R$14,12,FALSE),0.000000000001)</f>
        <v>9.9999999999999998E-13</v>
      </c>
      <c r="F139">
        <f>VLOOKUP(A139,Soil!$B$2:$P$17,14,FALSE)</f>
        <v>1.2E-2</v>
      </c>
      <c r="G139">
        <f>VLOOKUP(B139,LU!$B$1:$N$51,6,FALSE)</f>
        <v>0</v>
      </c>
      <c r="H139">
        <f>VLOOKUP(B139,LU!$B$1:$N$51,7,FALSE)</f>
        <v>0</v>
      </c>
      <c r="I139">
        <f>VLOOKUP(B139,LU!$B$1:$N$51,8,FALSE)</f>
        <v>0</v>
      </c>
      <c r="J139">
        <f>VLOOKUP(A139,Soil!$B$2:$P$17,13,FALSE)</f>
        <v>0</v>
      </c>
      <c r="K139">
        <f>VLOOKUP(B139,LU!$B$1:$N$51,5,FALSE)</f>
        <v>0.01</v>
      </c>
      <c r="L139">
        <f>VLOOKUP(A139,Soil!$B$2:$P$17,15,FALSE)</f>
        <v>0</v>
      </c>
      <c r="M139" s="74">
        <f>SoilVeg!G139</f>
        <v>100</v>
      </c>
      <c r="N139" s="74">
        <f>SoilVeg!H139</f>
        <v>1</v>
      </c>
      <c r="O139" s="74">
        <f>VLOOKUP(A139,Soil!$B$2:$S$14,18,FALSE)</f>
        <v>0</v>
      </c>
    </row>
    <row r="140" spans="1:15">
      <c r="A140" s="27" t="str">
        <f>SoilVeg!B140</f>
        <v>SAC</v>
      </c>
      <c r="B140" s="27" t="str">
        <f>SoilVeg!D140</f>
        <v>AZPPL</v>
      </c>
      <c r="C140" s="27" t="str">
        <f>SoilVeg!A140</f>
        <v>SACAZPPL</v>
      </c>
      <c r="D140" s="74">
        <f>IF(VLOOKUP(SoilVeg!C140,LU!$A$2:$O$27,15,FALSE)=0,VLOOKUP(A140,Soil!$B$2:$R$14,8,FALSE),0.000000000001)</f>
        <v>0</v>
      </c>
      <c r="E140" s="74">
        <f>IF(VLOOKUP(SoilVeg!C140,LU!$A$2:$O$27,15,FALSE)=0,VLOOKUP(A140,Soil!$B$2:$R$14,12,FALSE),0.000000000001)</f>
        <v>0</v>
      </c>
      <c r="F140">
        <f>VLOOKUP(A140,Soil!$B$2:$P$17,14,FALSE)</f>
        <v>1.2E-2</v>
      </c>
      <c r="G140">
        <f>VLOOKUP(B140,LU!$B$1:$N$51,6,FALSE)</f>
        <v>0</v>
      </c>
      <c r="H140">
        <f>VLOOKUP(B140,LU!$B$1:$N$51,7,FALSE)</f>
        <v>0</v>
      </c>
      <c r="I140">
        <f>VLOOKUP(B140,LU!$B$1:$N$51,8,FALSE)</f>
        <v>2.5</v>
      </c>
      <c r="J140">
        <f>VLOOKUP(A140,Soil!$B$2:$P$17,13,FALSE)</f>
        <v>0</v>
      </c>
      <c r="K140">
        <f>VLOOKUP(B140,LU!$B$1:$N$51,5,FALSE)</f>
        <v>0.02</v>
      </c>
      <c r="L140">
        <f>VLOOKUP(A140,Soil!$B$2:$P$17,15,FALSE)</f>
        <v>0</v>
      </c>
      <c r="M140" s="74">
        <f>SoilVeg!G140</f>
        <v>0</v>
      </c>
      <c r="N140" s="74">
        <f>SoilVeg!H140</f>
        <v>0</v>
      </c>
      <c r="O140" s="74">
        <f>VLOOKUP(A140,Soil!$B$2:$S$14,18,FALSE)</f>
        <v>0</v>
      </c>
    </row>
    <row r="141" spans="1:15">
      <c r="A141" s="27" t="str">
        <f>SoilVeg!B141</f>
        <v>SAC</v>
      </c>
      <c r="B141" s="27" t="str">
        <f>SoilVeg!D141</f>
        <v>AZPP</v>
      </c>
      <c r="C141" s="27" t="str">
        <f>SoilVeg!A141</f>
        <v>SACAZPP</v>
      </c>
      <c r="D141" s="74">
        <f>IF(VLOOKUP(SoilVeg!C141,LU!$A$2:$O$27,15,FALSE)=0,VLOOKUP(A141,Soil!$B$2:$R$14,8,FALSE),0.000000000001)</f>
        <v>0</v>
      </c>
      <c r="E141" s="74">
        <f>IF(VLOOKUP(SoilVeg!C141,LU!$A$2:$O$27,15,FALSE)=0,VLOOKUP(A141,Soil!$B$2:$R$14,12,FALSE),0.000000000001)</f>
        <v>0</v>
      </c>
      <c r="F141">
        <f>VLOOKUP(A141,Soil!$B$2:$P$17,14,FALSE)</f>
        <v>1.2E-2</v>
      </c>
      <c r="G141">
        <f>VLOOKUP(B141,LU!$B$1:$N$51,6,FALSE)</f>
        <v>0</v>
      </c>
      <c r="H141">
        <f>VLOOKUP(B141,LU!$B$1:$N$51,7,FALSE)</f>
        <v>0</v>
      </c>
      <c r="I141">
        <f>VLOOKUP(B141,LU!$B$1:$N$51,8,FALSE)</f>
        <v>7</v>
      </c>
      <c r="J141">
        <f>VLOOKUP(A141,Soil!$B$2:$P$17,13,FALSE)</f>
        <v>0</v>
      </c>
      <c r="K141">
        <f>VLOOKUP(B141,LU!$B$1:$N$51,5,FALSE)</f>
        <v>0.1</v>
      </c>
      <c r="L141">
        <f>VLOOKUP(A141,Soil!$B$2:$P$17,15,FALSE)</f>
        <v>0</v>
      </c>
      <c r="M141" s="74">
        <f>SoilVeg!G141</f>
        <v>0</v>
      </c>
      <c r="N141" s="74">
        <f>SoilVeg!H141</f>
        <v>0</v>
      </c>
      <c r="O141" s="74">
        <f>VLOOKUP(A141,Soil!$B$2:$S$14,18,FALSE)</f>
        <v>0</v>
      </c>
    </row>
    <row r="142" spans="1:15">
      <c r="A142" s="27" t="str">
        <f>SoilVeg!B142</f>
        <v>SAC</v>
      </c>
      <c r="B142" s="27" t="str">
        <f>SoilVeg!D142</f>
        <v>ETK</v>
      </c>
      <c r="C142" s="27" t="str">
        <f>SoilVeg!A142</f>
        <v>SACETK</v>
      </c>
      <c r="D142" s="74">
        <f>IF(VLOOKUP(SoilVeg!C142,LU!$A$2:$O$27,15,FALSE)=0,VLOOKUP(A142,Soil!$B$2:$R$14,8,FALSE),0.000000000001)</f>
        <v>0</v>
      </c>
      <c r="E142" s="74">
        <f>IF(VLOOKUP(SoilVeg!C142,LU!$A$2:$O$27,15,FALSE)=0,VLOOKUP(A142,Soil!$B$2:$R$14,12,FALSE),0.000000000001)</f>
        <v>0</v>
      </c>
      <c r="F142">
        <f>VLOOKUP(A142,Soil!$B$2:$P$17,14,FALSE)</f>
        <v>1.2E-2</v>
      </c>
      <c r="G142">
        <f>VLOOKUP(B142,LU!$B$1:$N$51,6,FALSE)</f>
        <v>1.4</v>
      </c>
      <c r="H142">
        <f>VLOOKUP(B142,LU!$B$1:$N$51,7,FALSE)</f>
        <v>0.65</v>
      </c>
      <c r="I142">
        <f>VLOOKUP(B142,LU!$B$1:$N$51,8,FALSE)</f>
        <v>8</v>
      </c>
      <c r="J142">
        <f>VLOOKUP(A142,Soil!$B$2:$P$17,13,FALSE)</f>
        <v>0</v>
      </c>
      <c r="K142">
        <f>VLOOKUP(B142,LU!$B$1:$N$51,5,FALSE)</f>
        <v>0.35</v>
      </c>
      <c r="L142">
        <f>VLOOKUP(A142,Soil!$B$2:$P$17,15,FALSE)</f>
        <v>0</v>
      </c>
      <c r="M142" s="74">
        <f>SoilVeg!G142</f>
        <v>0</v>
      </c>
      <c r="N142" s="74">
        <f>SoilVeg!H142</f>
        <v>0</v>
      </c>
      <c r="O142" s="74">
        <f>VLOOKUP(A142,Soil!$B$2:$S$14,18,FALSE)</f>
        <v>0</v>
      </c>
    </row>
    <row r="143" spans="1:15">
      <c r="A143" s="27" t="str">
        <f>SoilVeg!B143</f>
        <v>SAC</v>
      </c>
      <c r="B143" s="27" t="str">
        <f>SoilVeg!D143</f>
        <v>ETK1</v>
      </c>
      <c r="C143" s="27" t="str">
        <f>SoilVeg!A143</f>
        <v>SACETK1</v>
      </c>
      <c r="D143" s="74">
        <f>IF(VLOOKUP(SoilVeg!C143,LU!$A$2:$O$27,15,FALSE)=0,VLOOKUP(A143,Soil!$B$2:$R$14,8,FALSE),0.000000000001)</f>
        <v>0</v>
      </c>
      <c r="E143" s="74">
        <f>IF(VLOOKUP(SoilVeg!C143,LU!$A$2:$O$27,15,FALSE)=0,VLOOKUP(A143,Soil!$B$2:$R$14,12,FALSE),0.000000000001)</f>
        <v>0</v>
      </c>
      <c r="F143">
        <f>VLOOKUP(A143,Soil!$B$2:$P$17,14,FALSE)</f>
        <v>1.2E-2</v>
      </c>
      <c r="G143">
        <f>VLOOKUP(B143,LU!$B$1:$N$51,6,FALSE)</f>
        <v>1</v>
      </c>
      <c r="H143">
        <f>VLOOKUP(B143,LU!$B$1:$N$51,7,FALSE)</f>
        <v>0.4</v>
      </c>
      <c r="I143">
        <f>VLOOKUP(B143,LU!$B$1:$N$51,8,FALSE)</f>
        <v>5</v>
      </c>
      <c r="J143">
        <f>VLOOKUP(A143,Soil!$B$2:$P$17,13,FALSE)</f>
        <v>0</v>
      </c>
      <c r="K143">
        <f>VLOOKUP(B143,LU!$B$1:$N$51,5,FALSE)</f>
        <v>0.15</v>
      </c>
      <c r="L143">
        <f>VLOOKUP(A143,Soil!$B$2:$P$17,15,FALSE)</f>
        <v>0</v>
      </c>
      <c r="M143" s="74">
        <f>SoilVeg!G143</f>
        <v>0</v>
      </c>
      <c r="N143" s="74">
        <f>SoilVeg!H143</f>
        <v>0</v>
      </c>
      <c r="O143" s="74">
        <f>VLOOKUP(A143,Soil!$B$2:$S$14,18,FALSE)</f>
        <v>0</v>
      </c>
    </row>
    <row r="144" spans="1:15">
      <c r="A144" s="27" t="str">
        <f>SoilVeg!B144</f>
        <v>SAC</v>
      </c>
      <c r="B144" s="27" t="str">
        <f>SoilVeg!D144</f>
        <v>ETK2</v>
      </c>
      <c r="C144" s="27" t="str">
        <f>SoilVeg!A144</f>
        <v>SACETK2</v>
      </c>
      <c r="D144" s="74">
        <f>IF(VLOOKUP(SoilVeg!C144,LU!$A$2:$O$27,15,FALSE)=0,VLOOKUP(A144,Soil!$B$2:$R$14,8,FALSE),0.000000000001)</f>
        <v>0</v>
      </c>
      <c r="E144" s="74">
        <f>IF(VLOOKUP(SoilVeg!C144,LU!$A$2:$O$27,15,FALSE)=0,VLOOKUP(A144,Soil!$B$2:$R$14,12,FALSE),0.000000000001)</f>
        <v>0</v>
      </c>
      <c r="F144">
        <f>VLOOKUP(A144,Soil!$B$2:$P$17,14,FALSE)</f>
        <v>1.2E-2</v>
      </c>
      <c r="G144">
        <f>VLOOKUP(B144,LU!$B$1:$N$51,6,FALSE)</f>
        <v>1.1000000000000001</v>
      </c>
      <c r="H144">
        <f>VLOOKUP(B144,LU!$B$1:$N$51,7,FALSE)</f>
        <v>0.4</v>
      </c>
      <c r="I144">
        <f>VLOOKUP(B144,LU!$B$1:$N$51,8,FALSE)</f>
        <v>7</v>
      </c>
      <c r="J144">
        <f>VLOOKUP(A144,Soil!$B$2:$P$17,13,FALSE)</f>
        <v>0</v>
      </c>
      <c r="K144">
        <f>VLOOKUP(B144,LU!$B$1:$N$51,5,FALSE)</f>
        <v>0.35</v>
      </c>
      <c r="L144">
        <f>VLOOKUP(A144,Soil!$B$2:$P$17,15,FALSE)</f>
        <v>0</v>
      </c>
      <c r="M144" s="74">
        <f>SoilVeg!G144</f>
        <v>0</v>
      </c>
      <c r="N144" s="74">
        <f>SoilVeg!H144</f>
        <v>0</v>
      </c>
      <c r="O144" s="74">
        <f>VLOOKUP(A144,Soil!$B$2:$S$14,18,FALSE)</f>
        <v>0</v>
      </c>
    </row>
    <row r="145" spans="1:15">
      <c r="A145" s="84" t="str">
        <f>SoilVeg!B145</f>
        <v>SAC</v>
      </c>
      <c r="B145" s="84" t="str">
        <f>SoilVeg!D145</f>
        <v>ETK3</v>
      </c>
      <c r="C145" s="84" t="str">
        <f>SoilVeg!A145</f>
        <v>SACETK3</v>
      </c>
      <c r="D145" s="74">
        <f>IF(VLOOKUP(SoilVeg!C145,LU!$A$2:$O$27,15,FALSE)=0,VLOOKUP(A145,Soil!$B$2:$R$14,8,FALSE),0.000000000001)</f>
        <v>0</v>
      </c>
      <c r="E145" s="74">
        <f>IF(VLOOKUP(SoilVeg!C145,LU!$A$2:$O$27,15,FALSE)=0,VLOOKUP(A145,Soil!$B$2:$R$14,12,FALSE),0.000000000001)</f>
        <v>0</v>
      </c>
      <c r="F145" s="74">
        <f>VLOOKUP(A145,Soil!$B$2:$P$17,14,FALSE)</f>
        <v>1.2E-2</v>
      </c>
      <c r="G145" s="74">
        <f>VLOOKUP(B145,LU!$B$1:$N$51,6,FALSE)</f>
        <v>1.35454545455</v>
      </c>
      <c r="H145" s="74">
        <f>VLOOKUP(B145,LU!$B$1:$N$51,7,FALSE)</f>
        <v>0.62272727272999995</v>
      </c>
      <c r="I145" s="74">
        <f>VLOOKUP(B145,LU!$B$1:$N$51,8,FALSE)</f>
        <v>10</v>
      </c>
      <c r="J145" s="74">
        <f>VLOOKUP(A145,Soil!$B$2:$P$17,13,FALSE)</f>
        <v>0</v>
      </c>
      <c r="K145" s="74">
        <f>VLOOKUP(B145,LU!$B$1:$N$51,5,FALSE)</f>
        <v>0.4</v>
      </c>
      <c r="L145" s="74">
        <f>VLOOKUP(A145,Soil!$B$2:$P$17,15,FALSE)</f>
        <v>0</v>
      </c>
      <c r="M145" s="74">
        <f>SoilVeg!G145</f>
        <v>0</v>
      </c>
      <c r="N145" s="74">
        <f>SoilVeg!H145</f>
        <v>0</v>
      </c>
      <c r="O145" s="74">
        <f>VLOOKUP(A145,Soil!$B$2:$S$14,18,FALSE)</f>
        <v>0</v>
      </c>
    </row>
    <row r="146" spans="1:15">
      <c r="A146" s="84" t="str">
        <f>SoilVeg!B146</f>
        <v>SAC</v>
      </c>
      <c r="B146" s="84" t="str">
        <f>SoilVeg!D146</f>
        <v>VT</v>
      </c>
      <c r="C146" s="84" t="str">
        <f>SoilVeg!A146</f>
        <v>SACVT</v>
      </c>
      <c r="D146" s="74">
        <f>IF(VLOOKUP(SoilVeg!C146,LU!$A$2:$O$27,15,FALSE)=0,VLOOKUP(A146,Soil!$B$2:$R$14,8,FALSE),0.000000000001)</f>
        <v>9.9999999999999998E-13</v>
      </c>
      <c r="E146" s="74">
        <f>IF(VLOOKUP(SoilVeg!C146,LU!$A$2:$O$27,15,FALSE)=0,VLOOKUP(A146,Soil!$B$2:$R$14,12,FALSE),0.000000000001)</f>
        <v>9.9999999999999998E-13</v>
      </c>
      <c r="F146" s="74">
        <f>VLOOKUP(A146,Soil!$B$2:$P$17,14,FALSE)</f>
        <v>1.2E-2</v>
      </c>
      <c r="G146" s="74">
        <f>VLOOKUP(B146,LU!$B$1:$N$51,6,FALSE)</f>
        <v>0</v>
      </c>
      <c r="H146" s="74">
        <f>VLOOKUP(B146,LU!$B$1:$N$51,7,FALSE)</f>
        <v>0</v>
      </c>
      <c r="I146" s="74">
        <f>VLOOKUP(B146,LU!$B$1:$N$51,8,FALSE)</f>
        <v>0</v>
      </c>
      <c r="J146" s="74">
        <f>VLOOKUP(A146,Soil!$B$2:$P$17,13,FALSE)</f>
        <v>0</v>
      </c>
      <c r="K146" s="74">
        <f>VLOOKUP(B146,LU!$B$1:$N$51,5,FALSE)</f>
        <v>0.03</v>
      </c>
      <c r="L146" s="74">
        <f>VLOOKUP(A146,Soil!$B$2:$P$17,15,FALSE)</f>
        <v>0</v>
      </c>
      <c r="M146" s="74">
        <f>SoilVeg!G146</f>
        <v>100</v>
      </c>
      <c r="N146" s="74">
        <f>SoilVeg!H146</f>
        <v>1</v>
      </c>
      <c r="O146" s="74">
        <f>VLOOKUP(A146,Soil!$B$2:$S$14,18,FALSE)</f>
        <v>0</v>
      </c>
    </row>
    <row r="147" spans="1:15">
      <c r="A147" s="84" t="str">
        <f>SoilVeg!B147</f>
        <v>SAC</v>
      </c>
      <c r="B147" s="84" t="str">
        <f>SoilVeg!D147</f>
        <v>VP</v>
      </c>
      <c r="C147" s="84" t="str">
        <f>SoilVeg!A147</f>
        <v>SACVP</v>
      </c>
      <c r="D147" s="74">
        <f>IF(VLOOKUP(SoilVeg!C147,LU!$A$2:$O$27,15,FALSE)=0,VLOOKUP(A147,Soil!$B$2:$R$14,8,FALSE),0.000000000001)</f>
        <v>9.9999999999999998E-13</v>
      </c>
      <c r="E147" s="74">
        <f>IF(VLOOKUP(SoilVeg!C147,LU!$A$2:$O$27,15,FALSE)=0,VLOOKUP(A147,Soil!$B$2:$R$14,12,FALSE),0.000000000001)</f>
        <v>9.9999999999999998E-13</v>
      </c>
      <c r="F147" s="74">
        <f>VLOOKUP(A147,Soil!$B$2:$P$17,14,FALSE)</f>
        <v>1.2E-2</v>
      </c>
      <c r="G147" s="74">
        <f>VLOOKUP(B147,LU!$B$1:$N$51,6,FALSE)</f>
        <v>0</v>
      </c>
      <c r="H147" s="74">
        <f>VLOOKUP(B147,LU!$B$1:$N$51,7,FALSE)</f>
        <v>0</v>
      </c>
      <c r="I147" s="74">
        <f>VLOOKUP(B147,LU!$B$1:$N$51,8,FALSE)</f>
        <v>0</v>
      </c>
      <c r="J147" s="74">
        <f>VLOOKUP(A147,Soil!$B$2:$P$17,13,FALSE)</f>
        <v>0</v>
      </c>
      <c r="K147" s="74">
        <f>VLOOKUP(B147,LU!$B$1:$N$51,5,FALSE)</f>
        <v>0.01</v>
      </c>
      <c r="L147" s="74">
        <f>VLOOKUP(A147,Soil!$B$2:$P$17,15,FALSE)</f>
        <v>0</v>
      </c>
      <c r="M147" s="74">
        <f>SoilVeg!G147</f>
        <v>100</v>
      </c>
      <c r="N147" s="74">
        <f>SoilVeg!H147</f>
        <v>1</v>
      </c>
      <c r="O147" s="74">
        <f>VLOOKUP(A147,Soil!$B$2:$S$14,18,FALSE)</f>
        <v>0</v>
      </c>
    </row>
    <row r="148" spans="1:15">
      <c r="A148" s="84" t="str">
        <f>SoilVeg!B148</f>
        <v>SAC</v>
      </c>
      <c r="B148" s="84" t="str">
        <f>SoilVeg!D148</f>
        <v>TPT</v>
      </c>
      <c r="C148" s="84" t="str">
        <f>SoilVeg!A148</f>
        <v>SACTPT</v>
      </c>
      <c r="D148" s="74">
        <f>IF(VLOOKUP(SoilVeg!C148,LU!$A$2:$O$27,15,FALSE)=0,VLOOKUP(A148,Soil!$B$2:$R$14,8,FALSE),0.000000000001)</f>
        <v>0</v>
      </c>
      <c r="E148" s="74">
        <f>IF(VLOOKUP(SoilVeg!C148,LU!$A$2:$O$27,15,FALSE)=0,VLOOKUP(A148,Soil!$B$2:$R$14,12,FALSE),0.000000000001)</f>
        <v>0</v>
      </c>
      <c r="F148" s="74">
        <f>VLOOKUP(A148,Soil!$B$2:$P$17,14,FALSE)</f>
        <v>1.2E-2</v>
      </c>
      <c r="G148" s="74">
        <f>VLOOKUP(B148,LU!$B$1:$N$51,6,FALSE)</f>
        <v>1.1000000000000001</v>
      </c>
      <c r="H148" s="74">
        <f>VLOOKUP(B148,LU!$B$1:$N$51,7,FALSE)</f>
        <v>0.4</v>
      </c>
      <c r="I148" s="74">
        <f>VLOOKUP(B148,LU!$B$1:$N$51,8,FALSE)</f>
        <v>7</v>
      </c>
      <c r="J148" s="74">
        <f>VLOOKUP(A148,Soil!$B$2:$P$17,13,FALSE)</f>
        <v>0</v>
      </c>
      <c r="K148" s="74">
        <f>VLOOKUP(B148,LU!$B$1:$N$51,5,FALSE)</f>
        <v>0.27500000000000002</v>
      </c>
      <c r="L148" s="74">
        <f>VLOOKUP(A148,Soil!$B$2:$P$17,15,FALSE)</f>
        <v>0</v>
      </c>
      <c r="M148" s="74">
        <f>SoilVeg!G148</f>
        <v>0</v>
      </c>
      <c r="N148" s="74">
        <f>SoilVeg!H148</f>
        <v>0</v>
      </c>
      <c r="O148" s="74">
        <f>VLOOKUP(A148,Soil!$B$2:$S$14,18,FALSE)</f>
        <v>0</v>
      </c>
    </row>
    <row r="149" spans="1:15">
      <c r="A149" s="84" t="str">
        <f>SoilVeg!B149</f>
        <v>SAC</v>
      </c>
      <c r="B149" s="84" t="str">
        <f>SoilVeg!D149</f>
        <v>VPT</v>
      </c>
      <c r="C149" s="84" t="str">
        <f>SoilVeg!A149</f>
        <v>SACVPT</v>
      </c>
      <c r="D149" s="74">
        <f>IF(VLOOKUP(SoilVeg!C149,LU!$A$2:$O$27,15,FALSE)=0,VLOOKUP(A149,Soil!$B$2:$R$14,8,FALSE),0.000000000001)</f>
        <v>9.9999999999999998E-13</v>
      </c>
      <c r="E149" s="74">
        <f>IF(VLOOKUP(SoilVeg!C149,LU!$A$2:$O$27,15,FALSE)=0,VLOOKUP(A149,Soil!$B$2:$R$14,12,FALSE),0.000000000001)</f>
        <v>9.9999999999999998E-13</v>
      </c>
      <c r="F149" s="74">
        <f>VLOOKUP(A149,Soil!$B$2:$P$17,14,FALSE)</f>
        <v>1.2E-2</v>
      </c>
      <c r="G149" s="74">
        <f>VLOOKUP(B149,LU!$B$1:$N$51,6,FALSE)</f>
        <v>0</v>
      </c>
      <c r="H149" s="74">
        <f>VLOOKUP(B149,LU!$B$1:$N$51,7,FALSE)</f>
        <v>0</v>
      </c>
      <c r="I149" s="74">
        <f>VLOOKUP(B149,LU!$B$1:$N$51,8,FALSE)</f>
        <v>150</v>
      </c>
      <c r="J149" s="74">
        <f>VLOOKUP(A149,Soil!$B$2:$P$17,13,FALSE)</f>
        <v>0</v>
      </c>
      <c r="K149" s="74">
        <f>VLOOKUP(B149,LU!$B$1:$N$51,5,FALSE)</f>
        <v>0.01</v>
      </c>
      <c r="L149" s="74">
        <f>VLOOKUP(A149,Soil!$B$2:$P$17,15,FALSE)</f>
        <v>0</v>
      </c>
      <c r="M149" s="74">
        <f>SoilVeg!G149</f>
        <v>100</v>
      </c>
      <c r="N149" s="74">
        <f>SoilVeg!H149</f>
        <v>1</v>
      </c>
      <c r="O149" s="74">
        <f>VLOOKUP(A149,Soil!$B$2:$S$14,18,FALSE)</f>
        <v>0</v>
      </c>
    </row>
    <row r="150" spans="1:15">
      <c r="A150" s="84" t="str">
        <f>SoilVeg!B150</f>
        <v>SAC</v>
      </c>
      <c r="B150" s="84" t="str">
        <f>SoilVeg!D150</f>
        <v>MOK</v>
      </c>
      <c r="C150" s="84" t="str">
        <f>SoilVeg!A150</f>
        <v>SACMOK</v>
      </c>
      <c r="D150" s="74">
        <f>IF(VLOOKUP(SoilVeg!C150,LU!$A$2:$O$27,15,FALSE)=0,VLOOKUP(A150,Soil!$B$2:$R$14,8,FALSE),0.000000000001)</f>
        <v>0</v>
      </c>
      <c r="E150" s="74">
        <f>IF(VLOOKUP(SoilVeg!C150,LU!$A$2:$O$27,15,FALSE)=0,VLOOKUP(A150,Soil!$B$2:$R$14,12,FALSE),0.000000000001)</f>
        <v>0</v>
      </c>
      <c r="F150" s="74">
        <f>VLOOKUP(A150,Soil!$B$2:$P$17,14,FALSE)</f>
        <v>1.2E-2</v>
      </c>
      <c r="G150" s="74">
        <f>VLOOKUP(B150,LU!$B$1:$N$51,6,FALSE)</f>
        <v>1.35454545455</v>
      </c>
      <c r="H150" s="74">
        <f>VLOOKUP(B150,LU!$B$1:$N$51,7,FALSE)</f>
        <v>0.62272727272999995</v>
      </c>
      <c r="I150" s="74">
        <f>VLOOKUP(B150,LU!$B$1:$N$51,8,FALSE)</f>
        <v>10</v>
      </c>
      <c r="J150" s="74">
        <f>VLOOKUP(A150,Soil!$B$2:$P$17,13,FALSE)</f>
        <v>0</v>
      </c>
      <c r="K150" s="74">
        <f>VLOOKUP(B150,LU!$B$1:$N$51,5,FALSE)</f>
        <v>0.4</v>
      </c>
      <c r="L150" s="74">
        <f>VLOOKUP(A150,Soil!$B$2:$P$17,15,FALSE)</f>
        <v>0</v>
      </c>
      <c r="M150" s="74">
        <f>SoilVeg!G150</f>
        <v>0</v>
      </c>
      <c r="N150" s="74">
        <f>SoilVeg!H150</f>
        <v>0</v>
      </c>
      <c r="O150" s="74">
        <f>VLOOKUP(A150,Soil!$B$2:$S$14,18,FALSE)</f>
        <v>0</v>
      </c>
    </row>
    <row r="151" spans="1:15">
      <c r="A151" s="84" t="str">
        <f>SoilVeg!B151</f>
        <v>SAC</v>
      </c>
      <c r="B151" s="84" t="str">
        <f>SoilVeg!D151</f>
        <v>RET</v>
      </c>
      <c r="C151" s="84" t="str">
        <f>SoilVeg!A151</f>
        <v>SACRET</v>
      </c>
      <c r="D151" s="74">
        <f>IF(VLOOKUP(SoilVeg!C151,LU!$A$2:$O$27,15,FALSE)=0,VLOOKUP(A151,Soil!$B$2:$R$14,8,FALSE),0.000000000001)</f>
        <v>0</v>
      </c>
      <c r="E151" s="74">
        <f>IF(VLOOKUP(SoilVeg!C151,LU!$A$2:$O$27,15,FALSE)=0,VLOOKUP(A151,Soil!$B$2:$R$14,12,FALSE),0.000000000001)</f>
        <v>0</v>
      </c>
      <c r="F151" s="74">
        <f>VLOOKUP(A151,Soil!$B$2:$P$17,14,FALSE)</f>
        <v>1.2E-2</v>
      </c>
      <c r="G151" s="74">
        <f>VLOOKUP(B151,LU!$B$1:$N$51,6,FALSE)</f>
        <v>1.1000000000000001</v>
      </c>
      <c r="H151" s="74">
        <f>VLOOKUP(B151,LU!$B$1:$N$51,7,FALSE)</f>
        <v>0.4</v>
      </c>
      <c r="I151" s="74">
        <f>VLOOKUP(B151,LU!$B$1:$N$51,8,FALSE)</f>
        <v>150</v>
      </c>
      <c r="J151" s="74">
        <f>VLOOKUP(A151,Soil!$B$2:$P$17,13,FALSE)</f>
        <v>0</v>
      </c>
      <c r="K151" s="74">
        <f>VLOOKUP(B151,LU!$B$1:$N$51,5,FALSE)</f>
        <v>0.27500000000000002</v>
      </c>
      <c r="L151" s="74">
        <f>VLOOKUP(A151,Soil!$B$2:$P$17,15,FALSE)</f>
        <v>0</v>
      </c>
      <c r="M151" s="74">
        <f>SoilVeg!G151</f>
        <v>0</v>
      </c>
      <c r="N151" s="74">
        <f>SoilVeg!H151</f>
        <v>0</v>
      </c>
      <c r="O151" s="74">
        <f>VLOOKUP(A151,Soil!$B$2:$S$14,18,FALSE)</f>
        <v>0</v>
      </c>
    </row>
    <row r="152" spans="1:15">
      <c r="A152" s="84" t="str">
        <f>SoilVeg!B152</f>
        <v>SACL</v>
      </c>
      <c r="B152" s="84" t="str">
        <f>SoilVeg!D152</f>
        <v>OP</v>
      </c>
      <c r="C152" s="84" t="str">
        <f>SoilVeg!A152</f>
        <v>SACLOP</v>
      </c>
      <c r="D152" s="74">
        <f>IF(VLOOKUP(SoilVeg!C152,LU!$A$2:$O$27,15,FALSE)=0,VLOOKUP(A152,Soil!$B$2:$R$14,8,FALSE),0.000000000001)</f>
        <v>5.8915399305555546E-6</v>
      </c>
      <c r="E152" s="74">
        <f>IF(VLOOKUP(SoilVeg!C152,LU!$A$2:$O$27,15,FALSE)=0,VLOOKUP(A152,Soil!$B$2:$R$14,12,FALSE),0.000000000001)</f>
        <v>3.4540590947900116E-5</v>
      </c>
      <c r="F152" s="74">
        <f>VLOOKUP(A152,Soil!$B$2:$P$17,14,FALSE)</f>
        <v>1.2E-2</v>
      </c>
      <c r="G152" s="74">
        <f>VLOOKUP(B152,LU!$B$1:$N$51,6,FALSE)</f>
        <v>0.16</v>
      </c>
      <c r="H152" s="74">
        <f>VLOOKUP(B152,LU!$B$1:$N$51,7,FALSE)</f>
        <v>0.13</v>
      </c>
      <c r="I152" s="74">
        <f>VLOOKUP(B152,LU!$B$1:$N$51,8,FALSE)</f>
        <v>5</v>
      </c>
      <c r="J152" s="74">
        <f>VLOOKUP(A152,Soil!$B$2:$P$17,13,FALSE)</f>
        <v>1.7024999999999999</v>
      </c>
      <c r="K152" s="74">
        <f>VLOOKUP(B152,LU!$B$1:$N$51,5,FALSE)</f>
        <v>7.4999999999999997E-2</v>
      </c>
      <c r="L152" s="74">
        <f>VLOOKUP(A152,Soil!$B$2:$P$17,15,FALSE)</f>
        <v>0.6028</v>
      </c>
      <c r="M152" s="74">
        <f>SoilVeg!G152</f>
        <v>11.1</v>
      </c>
      <c r="N152" s="74">
        <f>SoilVeg!H152</f>
        <v>0.26400000000000001</v>
      </c>
      <c r="O152" s="74">
        <f>VLOOKUP(A152,Soil!$B$2:$S$14,18,FALSE)</f>
        <v>0.15</v>
      </c>
    </row>
    <row r="153" spans="1:15">
      <c r="A153" s="84" t="str">
        <f>SoilVeg!B153</f>
        <v>SACL</v>
      </c>
      <c r="B153" s="84" t="str">
        <f>SoilVeg!D153</f>
        <v>OPTP</v>
      </c>
      <c r="C153" s="84" t="str">
        <f>SoilVeg!A153</f>
        <v>SACLOPTP</v>
      </c>
      <c r="D153" s="74">
        <f>IF(VLOOKUP(SoilVeg!C153,LU!$A$2:$O$27,15,FALSE)=0,VLOOKUP(A153,Soil!$B$2:$R$14,8,FALSE),0.000000000001)</f>
        <v>5.8915399305555546E-6</v>
      </c>
      <c r="E153" s="74">
        <f>IF(VLOOKUP(SoilVeg!C153,LU!$A$2:$O$27,15,FALSE)=0,VLOOKUP(A153,Soil!$B$2:$R$14,12,FALSE),0.000000000001)</f>
        <v>3.4540590947900116E-5</v>
      </c>
      <c r="F153" s="74">
        <f>VLOOKUP(A153,Soil!$B$2:$P$17,14,FALSE)</f>
        <v>1.2E-2</v>
      </c>
      <c r="G153" s="74">
        <f>VLOOKUP(B153,LU!$B$1:$N$51,6,FALSE)</f>
        <v>1.1000000000000001</v>
      </c>
      <c r="H153" s="74">
        <f>VLOOKUP(B153,LU!$B$1:$N$51,7,FALSE)</f>
        <v>0.4</v>
      </c>
      <c r="I153" s="74">
        <f>VLOOKUP(B153,LU!$B$1:$N$51,8,FALSE)</f>
        <v>7</v>
      </c>
      <c r="J153" s="74">
        <f>VLOOKUP(A153,Soil!$B$2:$P$17,13,FALSE)</f>
        <v>1.7024999999999999</v>
      </c>
      <c r="K153" s="74">
        <f>VLOOKUP(B153,LU!$B$1:$N$51,5,FALSE)</f>
        <v>0.27500000000000002</v>
      </c>
      <c r="L153" s="74">
        <f>VLOOKUP(A153,Soil!$B$2:$P$17,15,FALSE)</f>
        <v>0.6028</v>
      </c>
      <c r="M153" s="74">
        <f>SoilVeg!G153</f>
        <v>22.2</v>
      </c>
      <c r="N153" s="74">
        <f>SoilVeg!H153</f>
        <v>0.26400000000000001</v>
      </c>
      <c r="O153" s="74">
        <f>VLOOKUP(A153,Soil!$B$2:$S$14,18,FALSE)</f>
        <v>0.15</v>
      </c>
    </row>
    <row r="154" spans="1:15">
      <c r="A154" s="84" t="str">
        <f>SoilVeg!B154</f>
        <v>SACL</v>
      </c>
      <c r="B154" s="84" t="str">
        <f>SoilVeg!D154</f>
        <v>OPSR</v>
      </c>
      <c r="C154" s="84" t="str">
        <f>SoilVeg!A154</f>
        <v>SACLOPSR</v>
      </c>
      <c r="D154" s="74">
        <f>IF(VLOOKUP(SoilVeg!C154,LU!$A$2:$O$27,15,FALSE)=0,VLOOKUP(A154,Soil!$B$2:$R$14,8,FALSE),0.000000000001)</f>
        <v>5.8915399305555546E-6</v>
      </c>
      <c r="E154" s="74">
        <f>IF(VLOOKUP(SoilVeg!C154,LU!$A$2:$O$27,15,FALSE)=0,VLOOKUP(A154,Soil!$B$2:$R$14,12,FALSE),0.000000000001)</f>
        <v>3.4540590947900116E-5</v>
      </c>
      <c r="F154" s="74">
        <f>VLOOKUP(A154,Soil!$B$2:$P$17,14,FALSE)</f>
        <v>1.2E-2</v>
      </c>
      <c r="G154" s="74">
        <f>VLOOKUP(B154,LU!$B$1:$N$51,6,FALSE)</f>
        <v>0.26</v>
      </c>
      <c r="H154" s="74">
        <f>VLOOKUP(B154,LU!$B$1:$N$51,7,FALSE)</f>
        <v>0.25</v>
      </c>
      <c r="I154" s="74">
        <f>VLOOKUP(B154,LU!$B$1:$N$51,8,FALSE)</f>
        <v>4</v>
      </c>
      <c r="J154" s="74">
        <f>VLOOKUP(A154,Soil!$B$2:$P$17,13,FALSE)</f>
        <v>1.7024999999999999</v>
      </c>
      <c r="K154" s="74">
        <f>VLOOKUP(B154,LU!$B$1:$N$51,5,FALSE)</f>
        <v>0.06</v>
      </c>
      <c r="L154" s="74">
        <f>VLOOKUP(A154,Soil!$B$2:$P$17,15,FALSE)</f>
        <v>0.6028</v>
      </c>
      <c r="M154" s="74">
        <f>SoilVeg!G154</f>
        <v>8.879999999999999</v>
      </c>
      <c r="N154" s="74">
        <f>SoilVeg!H154</f>
        <v>0.26400000000000001</v>
      </c>
      <c r="O154" s="74">
        <f>VLOOKUP(A154,Soil!$B$2:$S$14,18,FALSE)</f>
        <v>0.15</v>
      </c>
    </row>
    <row r="155" spans="1:15">
      <c r="A155" s="84" t="str">
        <f>SoilVeg!B155</f>
        <v>SACL</v>
      </c>
      <c r="B155" s="84" t="str">
        <f>SoilVeg!D155</f>
        <v>OPUR</v>
      </c>
      <c r="C155" s="84" t="str">
        <f>SoilVeg!A155</f>
        <v>SACLOPUR</v>
      </c>
      <c r="D155" s="74">
        <f>IF(VLOOKUP(SoilVeg!C155,LU!$A$2:$O$27,15,FALSE)=0,VLOOKUP(A155,Soil!$B$2:$R$14,8,FALSE),0.000000000001)</f>
        <v>5.8915399305555546E-6</v>
      </c>
      <c r="E155" s="74">
        <f>IF(VLOOKUP(SoilVeg!C155,LU!$A$2:$O$27,15,FALSE)=0,VLOOKUP(A155,Soil!$B$2:$R$14,12,FALSE),0.000000000001)</f>
        <v>3.4540590947900116E-5</v>
      </c>
      <c r="F155" s="74">
        <f>VLOOKUP(A155,Soil!$B$2:$P$17,14,FALSE)</f>
        <v>1.2E-2</v>
      </c>
      <c r="G155" s="74">
        <f>VLOOKUP(B155,LU!$B$1:$N$51,6,FALSE)</f>
        <v>0.4</v>
      </c>
      <c r="H155" s="74">
        <f>VLOOKUP(B155,LU!$B$1:$N$51,7,FALSE)</f>
        <v>0.3</v>
      </c>
      <c r="I155" s="74">
        <f>VLOOKUP(B155,LU!$B$1:$N$51,8,FALSE)</f>
        <v>6</v>
      </c>
      <c r="J155" s="74">
        <f>VLOOKUP(A155,Soil!$B$2:$P$17,13,FALSE)</f>
        <v>1.7024999999999999</v>
      </c>
      <c r="K155" s="74">
        <f>VLOOKUP(B155,LU!$B$1:$N$51,5,FALSE)</f>
        <v>0.1</v>
      </c>
      <c r="L155" s="74">
        <f>VLOOKUP(A155,Soil!$B$2:$P$17,15,FALSE)</f>
        <v>0.6028</v>
      </c>
      <c r="M155" s="74">
        <f>SoilVeg!G155</f>
        <v>11.1</v>
      </c>
      <c r="N155" s="74">
        <f>SoilVeg!H155</f>
        <v>0.26400000000000001</v>
      </c>
      <c r="O155" s="74">
        <f>VLOOKUP(A155,Soil!$B$2:$S$14,18,FALSE)</f>
        <v>0.15</v>
      </c>
    </row>
    <row r="156" spans="1:15">
      <c r="A156" s="84" t="str">
        <f>SoilVeg!B156</f>
        <v>SACL</v>
      </c>
      <c r="B156" s="84" t="str">
        <f>SoilVeg!D156</f>
        <v>OPU</v>
      </c>
      <c r="C156" s="84" t="str">
        <f>SoilVeg!A156</f>
        <v>SACLOPU</v>
      </c>
      <c r="D156" s="74">
        <f>IF(VLOOKUP(SoilVeg!C156,LU!$A$2:$O$27,15,FALSE)=0,VLOOKUP(A156,Soil!$B$2:$R$14,8,FALSE),0.000000000001)</f>
        <v>5.8915399305555546E-6</v>
      </c>
      <c r="E156" s="74">
        <f>IF(VLOOKUP(SoilVeg!C156,LU!$A$2:$O$27,15,FALSE)=0,VLOOKUP(A156,Soil!$B$2:$R$14,12,FALSE),0.000000000001)</f>
        <v>3.4540590947900116E-5</v>
      </c>
      <c r="F156" s="74">
        <f>VLOOKUP(A156,Soil!$B$2:$P$17,14,FALSE)</f>
        <v>1.2E-2</v>
      </c>
      <c r="G156" s="74">
        <f>VLOOKUP(B156,LU!$B$1:$N$51,6,FALSE)</f>
        <v>0</v>
      </c>
      <c r="H156" s="74">
        <f>VLOOKUP(B156,LU!$B$1:$N$51,7,FALSE)</f>
        <v>0</v>
      </c>
      <c r="I156" s="74">
        <f>VLOOKUP(B156,LU!$B$1:$N$51,8,FALSE)</f>
        <v>3.5</v>
      </c>
      <c r="J156" s="74">
        <f>VLOOKUP(A156,Soil!$B$2:$P$17,13,FALSE)</f>
        <v>1.7024999999999999</v>
      </c>
      <c r="K156" s="74">
        <f>VLOOKUP(B156,LU!$B$1:$N$51,5,FALSE)</f>
        <v>0.03</v>
      </c>
      <c r="L156" s="74">
        <f>VLOOKUP(A156,Soil!$B$2:$P$17,15,FALSE)</f>
        <v>0.6028</v>
      </c>
      <c r="M156" s="74">
        <f>SoilVeg!G156</f>
        <v>7.3999999999999995</v>
      </c>
      <c r="N156" s="74">
        <f>SoilVeg!H156</f>
        <v>0.26400000000000001</v>
      </c>
      <c r="O156" s="74">
        <f>VLOOKUP(A156,Soil!$B$2:$S$14,18,FALSE)</f>
        <v>0.15</v>
      </c>
    </row>
    <row r="157" spans="1:15">
      <c r="A157" s="84" t="str">
        <f>SoilVeg!B157</f>
        <v>SACL</v>
      </c>
      <c r="B157" s="84" t="str">
        <f>SoilVeg!D157</f>
        <v>TP</v>
      </c>
      <c r="C157" s="84" t="str">
        <f>SoilVeg!A157</f>
        <v>SACLTP</v>
      </c>
      <c r="D157" s="74">
        <f>IF(VLOOKUP(SoilVeg!C157,LU!$A$2:$O$27,15,FALSE)=0,VLOOKUP(A157,Soil!$B$2:$R$14,8,FALSE),0.000000000001)</f>
        <v>5.8915399305555546E-6</v>
      </c>
      <c r="E157" s="74">
        <f>IF(VLOOKUP(SoilVeg!C157,LU!$A$2:$O$27,15,FALSE)=0,VLOOKUP(A157,Soil!$B$2:$R$14,12,FALSE),0.000000000001)</f>
        <v>3.4540590947900116E-5</v>
      </c>
      <c r="F157" s="74">
        <f>VLOOKUP(A157,Soil!$B$2:$P$17,14,FALSE)</f>
        <v>1.2E-2</v>
      </c>
      <c r="G157" s="74">
        <f>VLOOKUP(B157,LU!$B$1:$N$51,6,FALSE)</f>
        <v>1.1000000000000001</v>
      </c>
      <c r="H157" s="74">
        <f>VLOOKUP(B157,LU!$B$1:$N$51,7,FALSE)</f>
        <v>0.4</v>
      </c>
      <c r="I157" s="74">
        <f>VLOOKUP(B157,LU!$B$1:$N$51,8,FALSE)</f>
        <v>7</v>
      </c>
      <c r="J157" s="74">
        <f>VLOOKUP(A157,Soil!$B$2:$P$17,13,FALSE)</f>
        <v>1.7024999999999999</v>
      </c>
      <c r="K157" s="74">
        <f>VLOOKUP(B157,LU!$B$1:$N$51,5,FALSE)</f>
        <v>0.27500000000000002</v>
      </c>
      <c r="L157" s="74">
        <f>VLOOKUP(A157,Soil!$B$2:$P$17,15,FALSE)</f>
        <v>0.6028</v>
      </c>
      <c r="M157" s="74">
        <f>SoilVeg!G157</f>
        <v>22.2</v>
      </c>
      <c r="N157" s="74">
        <f>SoilVeg!H157</f>
        <v>0.26400000000000001</v>
      </c>
      <c r="O157" s="74">
        <f>VLOOKUP(A157,Soil!$B$2:$S$14,18,FALSE)</f>
        <v>0.15</v>
      </c>
    </row>
    <row r="158" spans="1:15">
      <c r="A158" s="84" t="str">
        <f>SoilVeg!B158</f>
        <v>SACL</v>
      </c>
      <c r="B158" s="84" t="str">
        <f>SoilVeg!D158</f>
        <v>LP</v>
      </c>
      <c r="C158" s="84" t="str">
        <f>SoilVeg!A158</f>
        <v>SACLLP</v>
      </c>
      <c r="D158" s="74">
        <f>IF(VLOOKUP(SoilVeg!C158,LU!$A$2:$O$27,15,FALSE)=0,VLOOKUP(A158,Soil!$B$2:$R$14,8,FALSE),0.000000000001)</f>
        <v>5.8915399305555546E-6</v>
      </c>
      <c r="E158" s="74">
        <f>IF(VLOOKUP(SoilVeg!C158,LU!$A$2:$O$27,15,FALSE)=0,VLOOKUP(A158,Soil!$B$2:$R$14,12,FALSE),0.000000000001)</f>
        <v>3.4540590947900116E-5</v>
      </c>
      <c r="F158" s="74">
        <f>VLOOKUP(A158,Soil!$B$2:$P$17,14,FALSE)</f>
        <v>1.2E-2</v>
      </c>
      <c r="G158" s="74">
        <f>VLOOKUP(B158,LU!$B$1:$N$51,6,FALSE)</f>
        <v>3</v>
      </c>
      <c r="H158" s="74">
        <f>VLOOKUP(B158,LU!$B$1:$N$51,7,FALSE)</f>
        <v>0.62272727272999995</v>
      </c>
      <c r="I158" s="74">
        <f>VLOOKUP(B158,LU!$B$1:$N$51,8,FALSE)</f>
        <v>9.4545454545500007</v>
      </c>
      <c r="J158" s="74">
        <f>VLOOKUP(A158,Soil!$B$2:$P$17,13,FALSE)</f>
        <v>1.7024999999999999</v>
      </c>
      <c r="K158" s="74">
        <f>VLOOKUP(B158,LU!$B$1:$N$51,5,FALSE)</f>
        <v>0.4</v>
      </c>
      <c r="L158" s="74">
        <f>VLOOKUP(A158,Soil!$B$2:$P$17,15,FALSE)</f>
        <v>0.6028</v>
      </c>
      <c r="M158" s="74">
        <f>SoilVeg!G158</f>
        <v>22.2</v>
      </c>
      <c r="N158" s="74">
        <f>SoilVeg!H158</f>
        <v>0.26400000000000001</v>
      </c>
      <c r="O158" s="74">
        <f>VLOOKUP(A158,Soil!$B$2:$S$14,18,FALSE)</f>
        <v>0.15</v>
      </c>
    </row>
    <row r="159" spans="1:15">
      <c r="A159" s="84" t="str">
        <f>SoilVeg!B159</f>
        <v>SACL</v>
      </c>
      <c r="B159" s="84" t="str">
        <f>SoilVeg!D159</f>
        <v>LPL</v>
      </c>
      <c r="C159" s="84" t="str">
        <f>SoilVeg!A159</f>
        <v>SACLLPL</v>
      </c>
      <c r="D159" s="74">
        <f>IF(VLOOKUP(SoilVeg!C159,LU!$A$2:$O$27,15,FALSE)=0,VLOOKUP(A159,Soil!$B$2:$R$14,8,FALSE),0.000000000001)</f>
        <v>5.8915399305555546E-6</v>
      </c>
      <c r="E159" s="74">
        <f>IF(VLOOKUP(SoilVeg!C159,LU!$A$2:$O$27,15,FALSE)=0,VLOOKUP(A159,Soil!$B$2:$R$14,12,FALSE),0.000000000001)</f>
        <v>3.4540590947900116E-5</v>
      </c>
      <c r="F159" s="74">
        <f>VLOOKUP(A159,Soil!$B$2:$P$17,14,FALSE)</f>
        <v>1.2E-2</v>
      </c>
      <c r="G159" s="74">
        <f>VLOOKUP(B159,LU!$B$1:$N$51,6,FALSE)</f>
        <v>4</v>
      </c>
      <c r="H159" s="74">
        <f>VLOOKUP(B159,LU!$B$1:$N$51,7,FALSE)</f>
        <v>0.62272727272999995</v>
      </c>
      <c r="I159" s="74">
        <f>VLOOKUP(B159,LU!$B$1:$N$51,8,FALSE)</f>
        <v>10.5</v>
      </c>
      <c r="J159" s="74">
        <f>VLOOKUP(A159,Soil!$B$2:$P$17,13,FALSE)</f>
        <v>1.7024999999999999</v>
      </c>
      <c r="K159" s="74">
        <f>VLOOKUP(B159,LU!$B$1:$N$51,5,FALSE)</f>
        <v>0.6</v>
      </c>
      <c r="L159" s="74">
        <f>VLOOKUP(A159,Soil!$B$2:$P$17,15,FALSE)</f>
        <v>0.6028</v>
      </c>
      <c r="M159" s="74">
        <f>SoilVeg!G159</f>
        <v>22.2</v>
      </c>
      <c r="N159" s="74">
        <f>SoilVeg!H159</f>
        <v>0.26400000000000001</v>
      </c>
      <c r="O159" s="74">
        <f>VLOOKUP(A159,Soil!$B$2:$S$14,18,FALSE)</f>
        <v>0.15</v>
      </c>
    </row>
    <row r="160" spans="1:15">
      <c r="A160" s="84" t="str">
        <f>SoilVeg!B160</f>
        <v>SACL</v>
      </c>
      <c r="B160" s="84" t="str">
        <f>SoilVeg!D160</f>
        <v>LPJ</v>
      </c>
      <c r="C160" s="84" t="str">
        <f>SoilVeg!A160</f>
        <v>SACLLPJ</v>
      </c>
      <c r="D160" s="74">
        <f>IF(VLOOKUP(SoilVeg!C160,LU!$A$2:$O$27,15,FALSE)=0,VLOOKUP(A160,Soil!$B$2:$R$14,8,FALSE),0.000000000001)</f>
        <v>5.8915399305555546E-6</v>
      </c>
      <c r="E160" s="74">
        <f>IF(VLOOKUP(SoilVeg!C160,LU!$A$2:$O$27,15,FALSE)=0,VLOOKUP(A160,Soil!$B$2:$R$14,12,FALSE),0.000000000001)</f>
        <v>3.4540590947900116E-5</v>
      </c>
      <c r="F160" s="74">
        <f>VLOOKUP(A160,Soil!$B$2:$P$17,14,FALSE)</f>
        <v>1.2E-2</v>
      </c>
      <c r="G160" s="74">
        <f>VLOOKUP(B160,LU!$B$1:$N$51,6,FALSE)</f>
        <v>3</v>
      </c>
      <c r="H160" s="74">
        <f>VLOOKUP(B160,LU!$B$1:$N$51,7,FALSE)</f>
        <v>0.62272727272999995</v>
      </c>
      <c r="I160" s="74">
        <f>VLOOKUP(B160,LU!$B$1:$N$51,8,FALSE)</f>
        <v>6.5</v>
      </c>
      <c r="J160" s="74">
        <f>VLOOKUP(A160,Soil!$B$2:$P$17,13,FALSE)</f>
        <v>1.7024999999999999</v>
      </c>
      <c r="K160" s="74">
        <f>VLOOKUP(B160,LU!$B$1:$N$51,5,FALSE)</f>
        <v>0.35</v>
      </c>
      <c r="L160" s="74">
        <f>VLOOKUP(A160,Soil!$B$2:$P$17,15,FALSE)</f>
        <v>0.6028</v>
      </c>
      <c r="M160" s="74">
        <f>SoilVeg!G160</f>
        <v>22.2</v>
      </c>
      <c r="N160" s="74">
        <f>SoilVeg!H160</f>
        <v>0.26400000000000001</v>
      </c>
      <c r="O160" s="74">
        <f>VLOOKUP(A160,Soil!$B$2:$S$14,18,FALSE)</f>
        <v>0.15</v>
      </c>
    </row>
    <row r="161" spans="1:15">
      <c r="A161" s="84" t="str">
        <f>SoilVeg!B161</f>
        <v>SACL</v>
      </c>
      <c r="B161" s="84" t="str">
        <f>SoilVeg!D161</f>
        <v>LPS</v>
      </c>
      <c r="C161" s="84" t="str">
        <f>SoilVeg!A161</f>
        <v>SACLLPS</v>
      </c>
      <c r="D161" s="74">
        <f>IF(VLOOKUP(SoilVeg!C161,LU!$A$2:$O$27,15,FALSE)=0,VLOOKUP(A161,Soil!$B$2:$R$14,8,FALSE),0.000000000001)</f>
        <v>5.8915399305555546E-6</v>
      </c>
      <c r="E161" s="74">
        <f>IF(VLOOKUP(SoilVeg!C161,LU!$A$2:$O$27,15,FALSE)=0,VLOOKUP(A161,Soil!$B$2:$R$14,12,FALSE),0.000000000001)</f>
        <v>3.4540590947900116E-5</v>
      </c>
      <c r="F161" s="74">
        <f>VLOOKUP(A161,Soil!$B$2:$P$17,14,FALSE)</f>
        <v>1.2E-2</v>
      </c>
      <c r="G161" s="74">
        <f>VLOOKUP(B161,LU!$B$1:$N$51,6,FALSE)</f>
        <v>4.5</v>
      </c>
      <c r="H161" s="74">
        <f>VLOOKUP(B161,LU!$B$1:$N$51,7,FALSE)</f>
        <v>0.8</v>
      </c>
      <c r="I161" s="74">
        <f>VLOOKUP(B161,LU!$B$1:$N$51,8,FALSE)</f>
        <v>15</v>
      </c>
      <c r="J161" s="74">
        <f>VLOOKUP(A161,Soil!$B$2:$P$17,13,FALSE)</f>
        <v>1.7024999999999999</v>
      </c>
      <c r="K161" s="74">
        <f>VLOOKUP(B161,LU!$B$1:$N$51,5,FALSE)</f>
        <v>0.8</v>
      </c>
      <c r="L161" s="74">
        <f>VLOOKUP(A161,Soil!$B$2:$P$17,15,FALSE)</f>
        <v>0.6028</v>
      </c>
      <c r="M161" s="74">
        <f>SoilVeg!G161</f>
        <v>22.2</v>
      </c>
      <c r="N161" s="74">
        <f>SoilVeg!H161</f>
        <v>0.26400000000000001</v>
      </c>
      <c r="O161" s="74">
        <f>VLOOKUP(A161,Soil!$B$2:$S$14,18,FALSE)</f>
        <v>0.15</v>
      </c>
    </row>
    <row r="162" spans="1:15">
      <c r="A162" s="84" t="str">
        <f>SoilVeg!B162</f>
        <v>SACL</v>
      </c>
      <c r="B162" s="84" t="str">
        <f>SoilVeg!D162</f>
        <v>LPK</v>
      </c>
      <c r="C162" s="84" t="str">
        <f>SoilVeg!A162</f>
        <v>SACLLPK</v>
      </c>
      <c r="D162" s="74">
        <f>IF(VLOOKUP(SoilVeg!C162,LU!$A$2:$O$27,15,FALSE)=0,VLOOKUP(A162,Soil!$B$2:$R$14,8,FALSE),0.000000000001)</f>
        <v>5.8915399305555546E-6</v>
      </c>
      <c r="E162" s="74">
        <f>IF(VLOOKUP(SoilVeg!C162,LU!$A$2:$O$27,15,FALSE)=0,VLOOKUP(A162,Soil!$B$2:$R$14,12,FALSE),0.000000000001)</f>
        <v>3.4540590947900116E-5</v>
      </c>
      <c r="F162" s="74">
        <f>VLOOKUP(A162,Soil!$B$2:$P$17,14,FALSE)</f>
        <v>1.2E-2</v>
      </c>
      <c r="G162" s="74">
        <f>VLOOKUP(B162,LU!$B$1:$N$51,6,FALSE)</f>
        <v>3</v>
      </c>
      <c r="H162" s="74">
        <f>VLOOKUP(B162,LU!$B$1:$N$51,7,FALSE)</f>
        <v>0.6</v>
      </c>
      <c r="I162" s="74">
        <f>VLOOKUP(B162,LU!$B$1:$N$51,8,FALSE)</f>
        <v>15</v>
      </c>
      <c r="J162" s="74">
        <f>VLOOKUP(A162,Soil!$B$2:$P$17,13,FALSE)</f>
        <v>1.7024999999999999</v>
      </c>
      <c r="K162" s="74">
        <f>VLOOKUP(B162,LU!$B$1:$N$51,5,FALSE)</f>
        <v>0.8</v>
      </c>
      <c r="L162" s="74">
        <f>VLOOKUP(A162,Soil!$B$2:$P$17,15,FALSE)</f>
        <v>0.6028</v>
      </c>
      <c r="M162" s="74">
        <f>SoilVeg!G162</f>
        <v>22.2</v>
      </c>
      <c r="N162" s="74">
        <f>SoilVeg!H162</f>
        <v>0.26400000000000001</v>
      </c>
      <c r="O162" s="74">
        <f>VLOOKUP(A162,Soil!$B$2:$S$14,18,FALSE)</f>
        <v>0.15</v>
      </c>
    </row>
    <row r="163" spans="1:15">
      <c r="A163" s="84" t="str">
        <f>SoilVeg!B163</f>
        <v>SACL</v>
      </c>
      <c r="B163" s="84" t="str">
        <f>SoilVeg!D163</f>
        <v>AZP</v>
      </c>
      <c r="C163" s="84" t="str">
        <f>SoilVeg!A163</f>
        <v>SACLAZP</v>
      </c>
      <c r="D163" s="74">
        <f>IF(VLOOKUP(SoilVeg!C163,LU!$A$2:$O$27,15,FALSE)=0,VLOOKUP(A163,Soil!$B$2:$R$14,8,FALSE),0.000000000001)</f>
        <v>9.9999999999999998E-13</v>
      </c>
      <c r="E163" s="74">
        <f>IF(VLOOKUP(SoilVeg!C163,LU!$A$2:$O$27,15,FALSE)=0,VLOOKUP(A163,Soil!$B$2:$R$14,12,FALSE),0.000000000001)</f>
        <v>9.9999999999999998E-13</v>
      </c>
      <c r="F163" s="74">
        <f>VLOOKUP(A163,Soil!$B$2:$P$17,14,FALSE)</f>
        <v>1.2E-2</v>
      </c>
      <c r="G163" s="74">
        <f>VLOOKUP(B163,LU!$B$1:$N$51,6,FALSE)</f>
        <v>0</v>
      </c>
      <c r="H163" s="74">
        <f>VLOOKUP(B163,LU!$B$1:$N$51,7,FALSE)</f>
        <v>0</v>
      </c>
      <c r="I163" s="74">
        <f>VLOOKUP(B163,LU!$B$1:$N$51,8,FALSE)</f>
        <v>2.5</v>
      </c>
      <c r="J163" s="74">
        <f>VLOOKUP(A163,Soil!$B$2:$P$17,13,FALSE)</f>
        <v>1.7024999999999999</v>
      </c>
      <c r="K163" s="74">
        <f>VLOOKUP(B163,LU!$B$1:$N$51,5,FALSE)</f>
        <v>0.05</v>
      </c>
      <c r="L163" s="74">
        <f>VLOOKUP(A163,Soil!$B$2:$P$17,15,FALSE)</f>
        <v>0.6028</v>
      </c>
      <c r="M163" s="74">
        <f>SoilVeg!G163</f>
        <v>100</v>
      </c>
      <c r="N163" s="74">
        <f>SoilVeg!H163</f>
        <v>1</v>
      </c>
      <c r="O163" s="74">
        <f>VLOOKUP(A163,Soil!$B$2:$S$14,18,FALSE)</f>
        <v>0.15</v>
      </c>
    </row>
    <row r="164" spans="1:15">
      <c r="A164" s="84" t="str">
        <f>SoilVeg!B164</f>
        <v>SACL</v>
      </c>
      <c r="B164" s="84" t="str">
        <f>SoilVeg!D164</f>
        <v>AZPN</v>
      </c>
      <c r="C164" s="84" t="str">
        <f>SoilVeg!A164</f>
        <v>SACLAZPN</v>
      </c>
      <c r="D164" s="74">
        <f>IF(VLOOKUP(SoilVeg!C164,LU!$A$2:$O$27,15,FALSE)=0,VLOOKUP(A164,Soil!$B$2:$R$14,8,FALSE),0.000000000001)</f>
        <v>9.9999999999999998E-13</v>
      </c>
      <c r="E164" s="74">
        <f>IF(VLOOKUP(SoilVeg!C164,LU!$A$2:$O$27,15,FALSE)=0,VLOOKUP(A164,Soil!$B$2:$R$14,12,FALSE),0.000000000001)</f>
        <v>9.9999999999999998E-13</v>
      </c>
      <c r="F164" s="74">
        <f>VLOOKUP(A164,Soil!$B$2:$P$17,14,FALSE)</f>
        <v>1.2E-2</v>
      </c>
      <c r="G164" s="74">
        <f>VLOOKUP(B164,LU!$B$1:$N$51,6,FALSE)</f>
        <v>0</v>
      </c>
      <c r="H164" s="74">
        <f>VLOOKUP(B164,LU!$B$1:$N$51,7,FALSE)</f>
        <v>0</v>
      </c>
      <c r="I164" s="74">
        <f>VLOOKUP(B164,LU!$B$1:$N$51,8,FALSE)</f>
        <v>0</v>
      </c>
      <c r="J164" s="74">
        <f>VLOOKUP(A164,Soil!$B$2:$P$17,13,FALSE)</f>
        <v>1.7024999999999999</v>
      </c>
      <c r="K164" s="74">
        <f>VLOOKUP(B164,LU!$B$1:$N$51,5,FALSE)</f>
        <v>0.01</v>
      </c>
      <c r="L164" s="74">
        <f>VLOOKUP(A164,Soil!$B$2:$P$17,15,FALSE)</f>
        <v>0.6028</v>
      </c>
      <c r="M164" s="74">
        <f>SoilVeg!G164</f>
        <v>100</v>
      </c>
      <c r="N164" s="74">
        <f>SoilVeg!H164</f>
        <v>1</v>
      </c>
      <c r="O164" s="74">
        <f>VLOOKUP(A164,Soil!$B$2:$S$14,18,FALSE)</f>
        <v>0.15</v>
      </c>
    </row>
    <row r="165" spans="1:15">
      <c r="A165" s="84" t="str">
        <f>SoilVeg!B165</f>
        <v>SACL</v>
      </c>
      <c r="B165" s="84" t="str">
        <f>SoilVeg!D165</f>
        <v>AZPPL</v>
      </c>
      <c r="C165" s="84" t="str">
        <f>SoilVeg!A165</f>
        <v>SACLAZPPL</v>
      </c>
      <c r="D165" s="74">
        <f>IF(VLOOKUP(SoilVeg!C165,LU!$A$2:$O$27,15,FALSE)=0,VLOOKUP(A165,Soil!$B$2:$R$14,8,FALSE),0.000000000001)</f>
        <v>5.8915399305555546E-6</v>
      </c>
      <c r="E165" s="74">
        <f>IF(VLOOKUP(SoilVeg!C165,LU!$A$2:$O$27,15,FALSE)=0,VLOOKUP(A165,Soil!$B$2:$R$14,12,FALSE),0.000000000001)</f>
        <v>3.4540590947900116E-5</v>
      </c>
      <c r="F165" s="74">
        <f>VLOOKUP(A165,Soil!$B$2:$P$17,14,FALSE)</f>
        <v>1.2E-2</v>
      </c>
      <c r="G165" s="74">
        <f>VLOOKUP(B165,LU!$B$1:$N$51,6,FALSE)</f>
        <v>0</v>
      </c>
      <c r="H165" s="74">
        <f>VLOOKUP(B165,LU!$B$1:$N$51,7,FALSE)</f>
        <v>0</v>
      </c>
      <c r="I165" s="74">
        <f>VLOOKUP(B165,LU!$B$1:$N$51,8,FALSE)</f>
        <v>2.5</v>
      </c>
      <c r="J165" s="74">
        <f>VLOOKUP(A165,Soil!$B$2:$P$17,13,FALSE)</f>
        <v>1.7024999999999999</v>
      </c>
      <c r="K165" s="74">
        <f>VLOOKUP(B165,LU!$B$1:$N$51,5,FALSE)</f>
        <v>0.02</v>
      </c>
      <c r="L165" s="74">
        <f>VLOOKUP(A165,Soil!$B$2:$P$17,15,FALSE)</f>
        <v>0.6028</v>
      </c>
      <c r="M165" s="74">
        <f>SoilVeg!G165</f>
        <v>0.222</v>
      </c>
      <c r="N165" s="74">
        <f>SoilVeg!H165</f>
        <v>0.26400000000000001</v>
      </c>
      <c r="O165" s="74">
        <f>VLOOKUP(A165,Soil!$B$2:$S$14,18,FALSE)</f>
        <v>0.15</v>
      </c>
    </row>
    <row r="166" spans="1:15">
      <c r="A166" s="84" t="str">
        <f>SoilVeg!B166</f>
        <v>SACL</v>
      </c>
      <c r="B166" s="84" t="str">
        <f>SoilVeg!D166</f>
        <v>AZPP</v>
      </c>
      <c r="C166" s="84" t="str">
        <f>SoilVeg!A166</f>
        <v>SACLAZPP</v>
      </c>
      <c r="D166" s="74">
        <f>IF(VLOOKUP(SoilVeg!C166,LU!$A$2:$O$27,15,FALSE)=0,VLOOKUP(A166,Soil!$B$2:$R$14,8,FALSE),0.000000000001)</f>
        <v>5.8915399305555546E-6</v>
      </c>
      <c r="E166" s="74">
        <f>IF(VLOOKUP(SoilVeg!C166,LU!$A$2:$O$27,15,FALSE)=0,VLOOKUP(A166,Soil!$B$2:$R$14,12,FALSE),0.000000000001)</f>
        <v>3.4540590947900116E-5</v>
      </c>
      <c r="F166" s="74">
        <f>VLOOKUP(A166,Soil!$B$2:$P$17,14,FALSE)</f>
        <v>1.2E-2</v>
      </c>
      <c r="G166" s="74">
        <f>VLOOKUP(B166,LU!$B$1:$N$51,6,FALSE)</f>
        <v>0</v>
      </c>
      <c r="H166" s="74">
        <f>VLOOKUP(B166,LU!$B$1:$N$51,7,FALSE)</f>
        <v>0</v>
      </c>
      <c r="I166" s="74">
        <f>VLOOKUP(B166,LU!$B$1:$N$51,8,FALSE)</f>
        <v>7</v>
      </c>
      <c r="J166" s="74">
        <f>VLOOKUP(A166,Soil!$B$2:$P$17,13,FALSE)</f>
        <v>1.7024999999999999</v>
      </c>
      <c r="K166" s="74">
        <f>VLOOKUP(B166,LU!$B$1:$N$51,5,FALSE)</f>
        <v>0.1</v>
      </c>
      <c r="L166" s="74">
        <f>VLOOKUP(A166,Soil!$B$2:$P$17,15,FALSE)</f>
        <v>0.6028</v>
      </c>
      <c r="M166" s="74">
        <f>SoilVeg!G166</f>
        <v>22.2</v>
      </c>
      <c r="N166" s="74">
        <f>SoilVeg!H166</f>
        <v>0.26400000000000001</v>
      </c>
      <c r="O166" s="74">
        <f>VLOOKUP(A166,Soil!$B$2:$S$14,18,FALSE)</f>
        <v>0.15</v>
      </c>
    </row>
    <row r="167" spans="1:15">
      <c r="A167" s="84" t="str">
        <f>SoilVeg!B167</f>
        <v>SACL</v>
      </c>
      <c r="B167" s="84" t="str">
        <f>SoilVeg!D167</f>
        <v>ETK</v>
      </c>
      <c r="C167" s="84" t="str">
        <f>SoilVeg!A167</f>
        <v>SACLETK</v>
      </c>
      <c r="D167" s="74">
        <f>IF(VLOOKUP(SoilVeg!C167,LU!$A$2:$O$27,15,FALSE)=0,VLOOKUP(A167,Soil!$B$2:$R$14,8,FALSE),0.000000000001)</f>
        <v>5.8915399305555546E-6</v>
      </c>
      <c r="E167" s="74">
        <f>IF(VLOOKUP(SoilVeg!C167,LU!$A$2:$O$27,15,FALSE)=0,VLOOKUP(A167,Soil!$B$2:$R$14,12,FALSE),0.000000000001)</f>
        <v>3.4540590947900116E-5</v>
      </c>
      <c r="F167" s="74">
        <f>VLOOKUP(A167,Soil!$B$2:$P$17,14,FALSE)</f>
        <v>1.2E-2</v>
      </c>
      <c r="G167" s="74">
        <f>VLOOKUP(B167,LU!$B$1:$N$51,6,FALSE)</f>
        <v>1.4</v>
      </c>
      <c r="H167" s="74">
        <f>VLOOKUP(B167,LU!$B$1:$N$51,7,FALSE)</f>
        <v>0.65</v>
      </c>
      <c r="I167" s="74">
        <f>VLOOKUP(B167,LU!$B$1:$N$51,8,FALSE)</f>
        <v>8</v>
      </c>
      <c r="J167" s="74">
        <f>VLOOKUP(A167,Soil!$B$2:$P$17,13,FALSE)</f>
        <v>1.7024999999999999</v>
      </c>
      <c r="K167" s="74">
        <f>VLOOKUP(B167,LU!$B$1:$N$51,5,FALSE)</f>
        <v>0.35</v>
      </c>
      <c r="L167" s="74">
        <f>VLOOKUP(A167,Soil!$B$2:$P$17,15,FALSE)</f>
        <v>0.6028</v>
      </c>
      <c r="M167" s="74">
        <f>SoilVeg!G167</f>
        <v>22.2</v>
      </c>
      <c r="N167" s="74">
        <f>SoilVeg!H167</f>
        <v>0.26400000000000001</v>
      </c>
      <c r="O167" s="74">
        <f>VLOOKUP(A167,Soil!$B$2:$S$14,18,FALSE)</f>
        <v>0.15</v>
      </c>
    </row>
    <row r="168" spans="1:15">
      <c r="A168" s="84" t="str">
        <f>SoilVeg!B168</f>
        <v>SACL</v>
      </c>
      <c r="B168" s="84" t="str">
        <f>SoilVeg!D168</f>
        <v>ETK1</v>
      </c>
      <c r="C168" s="84" t="str">
        <f>SoilVeg!A168</f>
        <v>SACLETK1</v>
      </c>
      <c r="D168" s="74">
        <f>IF(VLOOKUP(SoilVeg!C168,LU!$A$2:$O$27,15,FALSE)=0,VLOOKUP(A168,Soil!$B$2:$R$14,8,FALSE),0.000000000001)</f>
        <v>5.8915399305555546E-6</v>
      </c>
      <c r="E168" s="74">
        <f>IF(VLOOKUP(SoilVeg!C168,LU!$A$2:$O$27,15,FALSE)=0,VLOOKUP(A168,Soil!$B$2:$R$14,12,FALSE),0.000000000001)</f>
        <v>3.4540590947900116E-5</v>
      </c>
      <c r="F168" s="74">
        <f>VLOOKUP(A168,Soil!$B$2:$P$17,14,FALSE)</f>
        <v>1.2E-2</v>
      </c>
      <c r="G168" s="74">
        <f>VLOOKUP(B168,LU!$B$1:$N$51,6,FALSE)</f>
        <v>1</v>
      </c>
      <c r="H168" s="74">
        <f>VLOOKUP(B168,LU!$B$1:$N$51,7,FALSE)</f>
        <v>0.4</v>
      </c>
      <c r="I168" s="74">
        <f>VLOOKUP(B168,LU!$B$1:$N$51,8,FALSE)</f>
        <v>5</v>
      </c>
      <c r="J168" s="74">
        <f>VLOOKUP(A168,Soil!$B$2:$P$17,13,FALSE)</f>
        <v>1.7024999999999999</v>
      </c>
      <c r="K168" s="74">
        <f>VLOOKUP(B168,LU!$B$1:$N$51,5,FALSE)</f>
        <v>0.15</v>
      </c>
      <c r="L168" s="74">
        <f>VLOOKUP(A168,Soil!$B$2:$P$17,15,FALSE)</f>
        <v>0.6028</v>
      </c>
      <c r="M168" s="74">
        <f>SoilVeg!G168</f>
        <v>22.2</v>
      </c>
      <c r="N168" s="74">
        <f>SoilVeg!H168</f>
        <v>0.26400000000000001</v>
      </c>
      <c r="O168" s="74">
        <f>VLOOKUP(A168,Soil!$B$2:$S$14,18,FALSE)</f>
        <v>0.15</v>
      </c>
    </row>
    <row r="169" spans="1:15">
      <c r="A169" s="84" t="str">
        <f>SoilVeg!B169</f>
        <v>SACL</v>
      </c>
      <c r="B169" s="84" t="str">
        <f>SoilVeg!D169</f>
        <v>ETK2</v>
      </c>
      <c r="C169" s="84" t="str">
        <f>SoilVeg!A169</f>
        <v>SACLETK2</v>
      </c>
      <c r="D169" s="74">
        <f>IF(VLOOKUP(SoilVeg!C169,LU!$A$2:$O$27,15,FALSE)=0,VLOOKUP(A169,Soil!$B$2:$R$14,8,FALSE),0.000000000001)</f>
        <v>5.8915399305555546E-6</v>
      </c>
      <c r="E169" s="74">
        <f>IF(VLOOKUP(SoilVeg!C169,LU!$A$2:$O$27,15,FALSE)=0,VLOOKUP(A169,Soil!$B$2:$R$14,12,FALSE),0.000000000001)</f>
        <v>3.4540590947900116E-5</v>
      </c>
      <c r="F169" s="74">
        <f>VLOOKUP(A169,Soil!$B$2:$P$17,14,FALSE)</f>
        <v>1.2E-2</v>
      </c>
      <c r="G169" s="74">
        <f>VLOOKUP(B169,LU!$B$1:$N$51,6,FALSE)</f>
        <v>1.1000000000000001</v>
      </c>
      <c r="H169" s="74">
        <f>VLOOKUP(B169,LU!$B$1:$N$51,7,FALSE)</f>
        <v>0.4</v>
      </c>
      <c r="I169" s="74">
        <f>VLOOKUP(B169,LU!$B$1:$N$51,8,FALSE)</f>
        <v>7</v>
      </c>
      <c r="J169" s="74">
        <f>VLOOKUP(A169,Soil!$B$2:$P$17,13,FALSE)</f>
        <v>1.7024999999999999</v>
      </c>
      <c r="K169" s="74">
        <f>VLOOKUP(B169,LU!$B$1:$N$51,5,FALSE)</f>
        <v>0.35</v>
      </c>
      <c r="L169" s="74">
        <f>VLOOKUP(A169,Soil!$B$2:$P$17,15,FALSE)</f>
        <v>0.6028</v>
      </c>
      <c r="M169" s="74">
        <f>SoilVeg!G169</f>
        <v>22.2</v>
      </c>
      <c r="N169" s="74">
        <f>SoilVeg!H169</f>
        <v>0.26400000000000001</v>
      </c>
      <c r="O169" s="74">
        <f>VLOOKUP(A169,Soil!$B$2:$S$14,18,FALSE)</f>
        <v>0.15</v>
      </c>
    </row>
    <row r="170" spans="1:15">
      <c r="A170" s="84" t="str">
        <f>SoilVeg!B170</f>
        <v>SACL</v>
      </c>
      <c r="B170" s="84" t="str">
        <f>SoilVeg!D170</f>
        <v>ETK3</v>
      </c>
      <c r="C170" s="84" t="str">
        <f>SoilVeg!A170</f>
        <v>SACLETK3</v>
      </c>
      <c r="D170" s="74">
        <f>IF(VLOOKUP(SoilVeg!C170,LU!$A$2:$O$27,15,FALSE)=0,VLOOKUP(A170,Soil!$B$2:$R$14,8,FALSE),0.000000000001)</f>
        <v>5.8915399305555546E-6</v>
      </c>
      <c r="E170" s="74">
        <f>IF(VLOOKUP(SoilVeg!C170,LU!$A$2:$O$27,15,FALSE)=0,VLOOKUP(A170,Soil!$B$2:$R$14,12,FALSE),0.000000000001)</f>
        <v>3.4540590947900116E-5</v>
      </c>
      <c r="F170" s="74">
        <f>VLOOKUP(A170,Soil!$B$2:$P$17,14,FALSE)</f>
        <v>1.2E-2</v>
      </c>
      <c r="G170" s="74">
        <f>VLOOKUP(B170,LU!$B$1:$N$51,6,FALSE)</f>
        <v>1.35454545455</v>
      </c>
      <c r="H170" s="74">
        <f>VLOOKUP(B170,LU!$B$1:$N$51,7,FALSE)</f>
        <v>0.62272727272999995</v>
      </c>
      <c r="I170" s="74">
        <f>VLOOKUP(B170,LU!$B$1:$N$51,8,FALSE)</f>
        <v>10</v>
      </c>
      <c r="J170" s="74">
        <f>VLOOKUP(A170,Soil!$B$2:$P$17,13,FALSE)</f>
        <v>1.7024999999999999</v>
      </c>
      <c r="K170" s="74">
        <f>VLOOKUP(B170,LU!$B$1:$N$51,5,FALSE)</f>
        <v>0.4</v>
      </c>
      <c r="L170" s="74">
        <f>VLOOKUP(A170,Soil!$B$2:$P$17,15,FALSE)</f>
        <v>0.6028</v>
      </c>
      <c r="M170" s="74">
        <f>SoilVeg!G170</f>
        <v>22.2</v>
      </c>
      <c r="N170" s="74">
        <f>SoilVeg!H170</f>
        <v>0.26400000000000001</v>
      </c>
      <c r="O170" s="74">
        <f>VLOOKUP(A170,Soil!$B$2:$S$14,18,FALSE)</f>
        <v>0.15</v>
      </c>
    </row>
    <row r="171" spans="1:15">
      <c r="A171" s="84" t="str">
        <f>SoilVeg!B171</f>
        <v>SACL</v>
      </c>
      <c r="B171" s="84" t="str">
        <f>SoilVeg!D171</f>
        <v>VT</v>
      </c>
      <c r="C171" s="84" t="str">
        <f>SoilVeg!A171</f>
        <v>SACLVT</v>
      </c>
      <c r="D171" s="74">
        <f>IF(VLOOKUP(SoilVeg!C171,LU!$A$2:$O$27,15,FALSE)=0,VLOOKUP(A171,Soil!$B$2:$R$14,8,FALSE),0.000000000001)</f>
        <v>9.9999999999999998E-13</v>
      </c>
      <c r="E171" s="74">
        <f>IF(VLOOKUP(SoilVeg!C171,LU!$A$2:$O$27,15,FALSE)=0,VLOOKUP(A171,Soil!$B$2:$R$14,12,FALSE),0.000000000001)</f>
        <v>9.9999999999999998E-13</v>
      </c>
      <c r="F171" s="74">
        <f>VLOOKUP(A171,Soil!$B$2:$P$17,14,FALSE)</f>
        <v>1.2E-2</v>
      </c>
      <c r="G171" s="74">
        <f>VLOOKUP(B171,LU!$B$1:$N$51,6,FALSE)</f>
        <v>0</v>
      </c>
      <c r="H171" s="74">
        <f>VLOOKUP(B171,LU!$B$1:$N$51,7,FALSE)</f>
        <v>0</v>
      </c>
      <c r="I171" s="74">
        <f>VLOOKUP(B171,LU!$B$1:$N$51,8,FALSE)</f>
        <v>0</v>
      </c>
      <c r="J171" s="74">
        <f>VLOOKUP(A171,Soil!$B$2:$P$17,13,FALSE)</f>
        <v>1.7024999999999999</v>
      </c>
      <c r="K171" s="74">
        <f>VLOOKUP(B171,LU!$B$1:$N$51,5,FALSE)</f>
        <v>0.03</v>
      </c>
      <c r="L171" s="74">
        <f>VLOOKUP(A171,Soil!$B$2:$P$17,15,FALSE)</f>
        <v>0.6028</v>
      </c>
      <c r="M171" s="74">
        <f>SoilVeg!G171</f>
        <v>100</v>
      </c>
      <c r="N171" s="74">
        <f>SoilVeg!H171</f>
        <v>1</v>
      </c>
      <c r="O171" s="74">
        <f>VLOOKUP(A171,Soil!$B$2:$S$14,18,FALSE)</f>
        <v>0.15</v>
      </c>
    </row>
    <row r="172" spans="1:15">
      <c r="A172" s="84" t="str">
        <f>SoilVeg!B172</f>
        <v>SACL</v>
      </c>
      <c r="B172" s="84" t="str">
        <f>SoilVeg!D172</f>
        <v>VP</v>
      </c>
      <c r="C172" s="84" t="str">
        <f>SoilVeg!A172</f>
        <v>SACLVP</v>
      </c>
      <c r="D172" s="74">
        <f>IF(VLOOKUP(SoilVeg!C172,LU!$A$2:$O$27,15,FALSE)=0,VLOOKUP(A172,Soil!$B$2:$R$14,8,FALSE),0.000000000001)</f>
        <v>9.9999999999999998E-13</v>
      </c>
      <c r="E172" s="74">
        <f>IF(VLOOKUP(SoilVeg!C172,LU!$A$2:$O$27,15,FALSE)=0,VLOOKUP(A172,Soil!$B$2:$R$14,12,FALSE),0.000000000001)</f>
        <v>9.9999999999999998E-13</v>
      </c>
      <c r="F172" s="74">
        <f>VLOOKUP(A172,Soil!$B$2:$P$17,14,FALSE)</f>
        <v>1.2E-2</v>
      </c>
      <c r="G172" s="74">
        <f>VLOOKUP(B172,LU!$B$1:$N$51,6,FALSE)</f>
        <v>0</v>
      </c>
      <c r="H172" s="74">
        <f>VLOOKUP(B172,LU!$B$1:$N$51,7,FALSE)</f>
        <v>0</v>
      </c>
      <c r="I172" s="74">
        <f>VLOOKUP(B172,LU!$B$1:$N$51,8,FALSE)</f>
        <v>0</v>
      </c>
      <c r="J172" s="74">
        <f>VLOOKUP(A172,Soil!$B$2:$P$17,13,FALSE)</f>
        <v>1.7024999999999999</v>
      </c>
      <c r="K172" s="74">
        <f>VLOOKUP(B172,LU!$B$1:$N$51,5,FALSE)</f>
        <v>0.01</v>
      </c>
      <c r="L172" s="74">
        <f>VLOOKUP(A172,Soil!$B$2:$P$17,15,FALSE)</f>
        <v>0.6028</v>
      </c>
      <c r="M172" s="74">
        <f>SoilVeg!G172</f>
        <v>100</v>
      </c>
      <c r="N172" s="74">
        <f>SoilVeg!H172</f>
        <v>1</v>
      </c>
      <c r="O172" s="74">
        <f>VLOOKUP(A172,Soil!$B$2:$S$14,18,FALSE)</f>
        <v>0.15</v>
      </c>
    </row>
    <row r="173" spans="1:15">
      <c r="A173" s="84" t="str">
        <f>SoilVeg!B173</f>
        <v>SACL</v>
      </c>
      <c r="B173" s="84" t="str">
        <f>SoilVeg!D173</f>
        <v>TPT</v>
      </c>
      <c r="C173" s="84" t="str">
        <f>SoilVeg!A173</f>
        <v>SACLTPT</v>
      </c>
      <c r="D173" s="74">
        <f>IF(VLOOKUP(SoilVeg!C173,LU!$A$2:$O$27,15,FALSE)=0,VLOOKUP(A173,Soil!$B$2:$R$14,8,FALSE),0.000000000001)</f>
        <v>5.8915399305555546E-6</v>
      </c>
      <c r="E173" s="74">
        <f>IF(VLOOKUP(SoilVeg!C173,LU!$A$2:$O$27,15,FALSE)=0,VLOOKUP(A173,Soil!$B$2:$R$14,12,FALSE),0.000000000001)</f>
        <v>3.4540590947900116E-5</v>
      </c>
      <c r="F173" s="74">
        <f>VLOOKUP(A173,Soil!$B$2:$P$17,14,FALSE)</f>
        <v>1.2E-2</v>
      </c>
      <c r="G173" s="74">
        <f>VLOOKUP(B173,LU!$B$1:$N$51,6,FALSE)</f>
        <v>1.1000000000000001</v>
      </c>
      <c r="H173" s="74">
        <f>VLOOKUP(B173,LU!$B$1:$N$51,7,FALSE)</f>
        <v>0.4</v>
      </c>
      <c r="I173" s="74">
        <f>VLOOKUP(B173,LU!$B$1:$N$51,8,FALSE)</f>
        <v>7</v>
      </c>
      <c r="J173" s="74">
        <f>VLOOKUP(A173,Soil!$B$2:$P$17,13,FALSE)</f>
        <v>1.7024999999999999</v>
      </c>
      <c r="K173" s="74">
        <f>VLOOKUP(B173,LU!$B$1:$N$51,5,FALSE)</f>
        <v>0.27500000000000002</v>
      </c>
      <c r="L173" s="74">
        <f>VLOOKUP(A173,Soil!$B$2:$P$17,15,FALSE)</f>
        <v>0.6028</v>
      </c>
      <c r="M173" s="74">
        <f>SoilVeg!G173</f>
        <v>22.2</v>
      </c>
      <c r="N173" s="74">
        <f>SoilVeg!H173</f>
        <v>0.26400000000000001</v>
      </c>
      <c r="O173" s="74">
        <f>VLOOKUP(A173,Soil!$B$2:$S$14,18,FALSE)</f>
        <v>0.15</v>
      </c>
    </row>
    <row r="174" spans="1:15">
      <c r="A174" s="84" t="str">
        <f>SoilVeg!B174</f>
        <v>SACL</v>
      </c>
      <c r="B174" s="84" t="str">
        <f>SoilVeg!D174</f>
        <v>VPT</v>
      </c>
      <c r="C174" s="84" t="str">
        <f>SoilVeg!A174</f>
        <v>SACLVPT</v>
      </c>
      <c r="D174" s="74">
        <f>IF(VLOOKUP(SoilVeg!C174,LU!$A$2:$O$27,15,FALSE)=0,VLOOKUP(A174,Soil!$B$2:$R$14,8,FALSE),0.000000000001)</f>
        <v>9.9999999999999998E-13</v>
      </c>
      <c r="E174" s="74">
        <f>IF(VLOOKUP(SoilVeg!C174,LU!$A$2:$O$27,15,FALSE)=0,VLOOKUP(A174,Soil!$B$2:$R$14,12,FALSE),0.000000000001)</f>
        <v>9.9999999999999998E-13</v>
      </c>
      <c r="F174" s="74">
        <f>VLOOKUP(A174,Soil!$B$2:$P$17,14,FALSE)</f>
        <v>1.2E-2</v>
      </c>
      <c r="G174" s="74">
        <f>VLOOKUP(B174,LU!$B$1:$N$51,6,FALSE)</f>
        <v>0</v>
      </c>
      <c r="H174" s="74">
        <f>VLOOKUP(B174,LU!$B$1:$N$51,7,FALSE)</f>
        <v>0</v>
      </c>
      <c r="I174" s="74">
        <f>VLOOKUP(B174,LU!$B$1:$N$51,8,FALSE)</f>
        <v>150</v>
      </c>
      <c r="J174" s="74">
        <f>VLOOKUP(A174,Soil!$B$2:$P$17,13,FALSE)</f>
        <v>1.7024999999999999</v>
      </c>
      <c r="K174" s="74">
        <f>VLOOKUP(B174,LU!$B$1:$N$51,5,FALSE)</f>
        <v>0.01</v>
      </c>
      <c r="L174" s="74">
        <f>VLOOKUP(A174,Soil!$B$2:$P$17,15,FALSE)</f>
        <v>0.6028</v>
      </c>
      <c r="M174" s="74">
        <f>SoilVeg!G174</f>
        <v>100</v>
      </c>
      <c r="N174" s="74">
        <f>SoilVeg!H174</f>
        <v>1</v>
      </c>
      <c r="O174" s="74">
        <f>VLOOKUP(A174,Soil!$B$2:$S$14,18,FALSE)</f>
        <v>0.15</v>
      </c>
    </row>
    <row r="175" spans="1:15">
      <c r="A175" s="84" t="str">
        <f>SoilVeg!B175</f>
        <v>SACL</v>
      </c>
      <c r="B175" s="84" t="str">
        <f>SoilVeg!D175</f>
        <v>MOK</v>
      </c>
      <c r="C175" s="84" t="str">
        <f>SoilVeg!A175</f>
        <v>SACLMOK</v>
      </c>
      <c r="D175" s="74">
        <f>IF(VLOOKUP(SoilVeg!C175,LU!$A$2:$O$27,15,FALSE)=0,VLOOKUP(A175,Soil!$B$2:$R$14,8,FALSE),0.000000000001)</f>
        <v>5.8915399305555546E-6</v>
      </c>
      <c r="E175" s="74">
        <f>IF(VLOOKUP(SoilVeg!C175,LU!$A$2:$O$27,15,FALSE)=0,VLOOKUP(A175,Soil!$B$2:$R$14,12,FALSE),0.000000000001)</f>
        <v>3.4540590947900116E-5</v>
      </c>
      <c r="F175" s="74">
        <f>VLOOKUP(A175,Soil!$B$2:$P$17,14,FALSE)</f>
        <v>1.2E-2</v>
      </c>
      <c r="G175" s="74">
        <f>VLOOKUP(B175,LU!$B$1:$N$51,6,FALSE)</f>
        <v>1.35454545455</v>
      </c>
      <c r="H175" s="74">
        <f>VLOOKUP(B175,LU!$B$1:$N$51,7,FALSE)</f>
        <v>0.62272727272999995</v>
      </c>
      <c r="I175" s="74">
        <f>VLOOKUP(B175,LU!$B$1:$N$51,8,FALSE)</f>
        <v>10</v>
      </c>
      <c r="J175" s="74">
        <f>VLOOKUP(A175,Soil!$B$2:$P$17,13,FALSE)</f>
        <v>1.7024999999999999</v>
      </c>
      <c r="K175" s="74">
        <f>VLOOKUP(B175,LU!$B$1:$N$51,5,FALSE)</f>
        <v>0.4</v>
      </c>
      <c r="L175" s="74">
        <f>VLOOKUP(A175,Soil!$B$2:$P$17,15,FALSE)</f>
        <v>0.6028</v>
      </c>
      <c r="M175" s="74">
        <f>SoilVeg!G175</f>
        <v>22.2</v>
      </c>
      <c r="N175" s="74">
        <f>SoilVeg!H175</f>
        <v>0.26400000000000001</v>
      </c>
      <c r="O175" s="74">
        <f>VLOOKUP(A175,Soil!$B$2:$S$14,18,FALSE)</f>
        <v>0.15</v>
      </c>
    </row>
    <row r="176" spans="1:15">
      <c r="A176" s="84" t="str">
        <f>SoilVeg!B176</f>
        <v>SACL</v>
      </c>
      <c r="B176" s="84" t="str">
        <f>SoilVeg!D176</f>
        <v>RET</v>
      </c>
      <c r="C176" s="84" t="str">
        <f>SoilVeg!A176</f>
        <v>SACLRET</v>
      </c>
      <c r="D176" s="74">
        <f>IF(VLOOKUP(SoilVeg!C176,LU!$A$2:$O$27,15,FALSE)=0,VLOOKUP(A176,Soil!$B$2:$R$14,8,FALSE),0.000000000001)</f>
        <v>5.8915399305555546E-6</v>
      </c>
      <c r="E176" s="74">
        <f>IF(VLOOKUP(SoilVeg!C176,LU!$A$2:$O$27,15,FALSE)=0,VLOOKUP(A176,Soil!$B$2:$R$14,12,FALSE),0.000000000001)</f>
        <v>3.4540590947900116E-5</v>
      </c>
      <c r="F176" s="74">
        <f>VLOOKUP(A176,Soil!$B$2:$P$17,14,FALSE)</f>
        <v>1.2E-2</v>
      </c>
      <c r="G176" s="74">
        <f>VLOOKUP(B176,LU!$B$1:$N$51,6,FALSE)</f>
        <v>1.1000000000000001</v>
      </c>
      <c r="H176" s="74">
        <f>VLOOKUP(B176,LU!$B$1:$N$51,7,FALSE)</f>
        <v>0.4</v>
      </c>
      <c r="I176" s="74">
        <f>VLOOKUP(B176,LU!$B$1:$N$51,8,FALSE)</f>
        <v>150</v>
      </c>
      <c r="J176" s="74">
        <f>VLOOKUP(A176,Soil!$B$2:$P$17,13,FALSE)</f>
        <v>1.7024999999999999</v>
      </c>
      <c r="K176" s="74">
        <f>VLOOKUP(B176,LU!$B$1:$N$51,5,FALSE)</f>
        <v>0.27500000000000002</v>
      </c>
      <c r="L176" s="74">
        <f>VLOOKUP(A176,Soil!$B$2:$P$17,15,FALSE)</f>
        <v>0.6028</v>
      </c>
      <c r="M176" s="74">
        <f>SoilVeg!G176</f>
        <v>22.2</v>
      </c>
      <c r="N176" s="74">
        <f>SoilVeg!H176</f>
        <v>0.26400000000000001</v>
      </c>
      <c r="O176" s="74">
        <f>VLOOKUP(A176,Soil!$B$2:$S$14,18,FALSE)</f>
        <v>0.15</v>
      </c>
    </row>
    <row r="177" spans="1:15">
      <c r="A177" s="84" t="str">
        <f>SoilVeg!B177</f>
        <v>SAL</v>
      </c>
      <c r="B177" s="84" t="str">
        <f>SoilVeg!D177</f>
        <v>OP</v>
      </c>
      <c r="C177" s="84" t="str">
        <f>SoilVeg!A177</f>
        <v>SALOP</v>
      </c>
      <c r="D177" s="74">
        <f>IF(VLOOKUP(SoilVeg!C177,LU!$A$2:$O$27,15,FALSE)=0,VLOOKUP(A177,Soil!$B$2:$R$14,8,FALSE),0.000000000001)</f>
        <v>6.0882038194444433E-6</v>
      </c>
      <c r="E177" s="74">
        <f>IF(VLOOKUP(SoilVeg!C177,LU!$A$2:$O$27,15,FALSE)=0,VLOOKUP(A177,Soil!$B$2:$R$14,12,FALSE),0.000000000001)</f>
        <v>7.9069968046234574E-5</v>
      </c>
      <c r="F177" s="74">
        <f>VLOOKUP(A177,Soil!$B$2:$P$17,14,FALSE)</f>
        <v>1.4E-2</v>
      </c>
      <c r="G177" s="74">
        <f>VLOOKUP(B177,LU!$B$1:$N$51,6,FALSE)</f>
        <v>0.16</v>
      </c>
      <c r="H177" s="74">
        <f>VLOOKUP(B177,LU!$B$1:$N$51,7,FALSE)</f>
        <v>0.13</v>
      </c>
      <c r="I177" s="74">
        <f>VLOOKUP(B177,LU!$B$1:$N$51,8,FALSE)</f>
        <v>5</v>
      </c>
      <c r="J177" s="74">
        <f>VLOOKUP(A177,Soil!$B$2:$P$17,13,FALSE)</f>
        <v>1.7925</v>
      </c>
      <c r="K177" s="74">
        <f>VLOOKUP(B177,LU!$B$1:$N$51,5,FALSE)</f>
        <v>7.4999999999999997E-2</v>
      </c>
      <c r="L177" s="74">
        <f>VLOOKUP(A177,Soil!$B$2:$P$17,15,FALSE)</f>
        <v>0.4622</v>
      </c>
      <c r="M177" s="74">
        <f>SoilVeg!G177</f>
        <v>9.1</v>
      </c>
      <c r="N177" s="74">
        <f>SoilVeg!H177</f>
        <v>0.245</v>
      </c>
      <c r="O177" s="74">
        <f>VLOOKUP(A177,Soil!$B$2:$S$14,18,FALSE)</f>
        <v>0.3</v>
      </c>
    </row>
    <row r="178" spans="1:15">
      <c r="A178" s="84" t="str">
        <f>SoilVeg!B178</f>
        <v>SAL</v>
      </c>
      <c r="B178" s="84" t="str">
        <f>SoilVeg!D178</f>
        <v>OPTP</v>
      </c>
      <c r="C178" s="84" t="str">
        <f>SoilVeg!A178</f>
        <v>SALOPTP</v>
      </c>
      <c r="D178" s="74">
        <f>IF(VLOOKUP(SoilVeg!C178,LU!$A$2:$O$27,15,FALSE)=0,VLOOKUP(A178,Soil!$B$2:$R$14,8,FALSE),0.000000000001)</f>
        <v>6.0882038194444433E-6</v>
      </c>
      <c r="E178" s="74">
        <f>IF(VLOOKUP(SoilVeg!C178,LU!$A$2:$O$27,15,FALSE)=0,VLOOKUP(A178,Soil!$B$2:$R$14,12,FALSE),0.000000000001)</f>
        <v>7.9069968046234574E-5</v>
      </c>
      <c r="F178" s="74">
        <f>VLOOKUP(A178,Soil!$B$2:$P$17,14,FALSE)</f>
        <v>1.4E-2</v>
      </c>
      <c r="G178" s="74">
        <f>VLOOKUP(B178,LU!$B$1:$N$51,6,FALSE)</f>
        <v>1.1000000000000001</v>
      </c>
      <c r="H178" s="74">
        <f>VLOOKUP(B178,LU!$B$1:$N$51,7,FALSE)</f>
        <v>0.4</v>
      </c>
      <c r="I178" s="74">
        <f>VLOOKUP(B178,LU!$B$1:$N$51,8,FALSE)</f>
        <v>7</v>
      </c>
      <c r="J178" s="74">
        <f>VLOOKUP(A178,Soil!$B$2:$P$17,13,FALSE)</f>
        <v>1.7925</v>
      </c>
      <c r="K178" s="74">
        <f>VLOOKUP(B178,LU!$B$1:$N$51,5,FALSE)</f>
        <v>0.27500000000000002</v>
      </c>
      <c r="L178" s="74">
        <f>VLOOKUP(A178,Soil!$B$2:$P$17,15,FALSE)</f>
        <v>0.4622</v>
      </c>
      <c r="M178" s="74">
        <f>SoilVeg!G178</f>
        <v>18.2</v>
      </c>
      <c r="N178" s="74">
        <f>SoilVeg!H178</f>
        <v>0.245</v>
      </c>
      <c r="O178" s="74">
        <f>VLOOKUP(A178,Soil!$B$2:$S$14,18,FALSE)</f>
        <v>0.3</v>
      </c>
    </row>
    <row r="179" spans="1:15">
      <c r="A179" s="84" t="str">
        <f>SoilVeg!B179</f>
        <v>SAL</v>
      </c>
      <c r="B179" s="84" t="str">
        <f>SoilVeg!D179</f>
        <v>OPSR</v>
      </c>
      <c r="C179" s="84" t="str">
        <f>SoilVeg!A179</f>
        <v>SALOPSR</v>
      </c>
      <c r="D179" s="74">
        <f>IF(VLOOKUP(SoilVeg!C179,LU!$A$2:$O$27,15,FALSE)=0,VLOOKUP(A179,Soil!$B$2:$R$14,8,FALSE),0.000000000001)</f>
        <v>6.0882038194444433E-6</v>
      </c>
      <c r="E179" s="74">
        <f>IF(VLOOKUP(SoilVeg!C179,LU!$A$2:$O$27,15,FALSE)=0,VLOOKUP(A179,Soil!$B$2:$R$14,12,FALSE),0.000000000001)</f>
        <v>7.9069968046234574E-5</v>
      </c>
      <c r="F179" s="74">
        <f>VLOOKUP(A179,Soil!$B$2:$P$17,14,FALSE)</f>
        <v>1.4E-2</v>
      </c>
      <c r="G179" s="74">
        <f>VLOOKUP(B179,LU!$B$1:$N$51,6,FALSE)</f>
        <v>0.26</v>
      </c>
      <c r="H179" s="74">
        <f>VLOOKUP(B179,LU!$B$1:$N$51,7,FALSE)</f>
        <v>0.25</v>
      </c>
      <c r="I179" s="74">
        <f>VLOOKUP(B179,LU!$B$1:$N$51,8,FALSE)</f>
        <v>4</v>
      </c>
      <c r="J179" s="74">
        <f>VLOOKUP(A179,Soil!$B$2:$P$17,13,FALSE)</f>
        <v>1.7925</v>
      </c>
      <c r="K179" s="74">
        <f>VLOOKUP(B179,LU!$B$1:$N$51,5,FALSE)</f>
        <v>0.06</v>
      </c>
      <c r="L179" s="74">
        <f>VLOOKUP(A179,Soil!$B$2:$P$17,15,FALSE)</f>
        <v>0.4622</v>
      </c>
      <c r="M179" s="74">
        <f>SoilVeg!G179</f>
        <v>7.2799999999999994</v>
      </c>
      <c r="N179" s="74">
        <f>SoilVeg!H179</f>
        <v>0.245</v>
      </c>
      <c r="O179" s="74">
        <f>VLOOKUP(A179,Soil!$B$2:$S$14,18,FALSE)</f>
        <v>0.3</v>
      </c>
    </row>
    <row r="180" spans="1:15">
      <c r="A180" s="84" t="str">
        <f>SoilVeg!B180</f>
        <v>SAL</v>
      </c>
      <c r="B180" s="84" t="str">
        <f>SoilVeg!D180</f>
        <v>OPUR</v>
      </c>
      <c r="C180" s="84" t="str">
        <f>SoilVeg!A180</f>
        <v>SALOPUR</v>
      </c>
      <c r="D180" s="74">
        <f>IF(VLOOKUP(SoilVeg!C180,LU!$A$2:$O$27,15,FALSE)=0,VLOOKUP(A180,Soil!$B$2:$R$14,8,FALSE),0.000000000001)</f>
        <v>6.0882038194444433E-6</v>
      </c>
      <c r="E180" s="74">
        <f>IF(VLOOKUP(SoilVeg!C180,LU!$A$2:$O$27,15,FALSE)=0,VLOOKUP(A180,Soil!$B$2:$R$14,12,FALSE),0.000000000001)</f>
        <v>7.9069968046234574E-5</v>
      </c>
      <c r="F180" s="74">
        <f>VLOOKUP(A180,Soil!$B$2:$P$17,14,FALSE)</f>
        <v>1.4E-2</v>
      </c>
      <c r="G180" s="74">
        <f>VLOOKUP(B180,LU!$B$1:$N$51,6,FALSE)</f>
        <v>0.4</v>
      </c>
      <c r="H180" s="74">
        <f>VLOOKUP(B180,LU!$B$1:$N$51,7,FALSE)</f>
        <v>0.3</v>
      </c>
      <c r="I180" s="74">
        <f>VLOOKUP(B180,LU!$B$1:$N$51,8,FALSE)</f>
        <v>6</v>
      </c>
      <c r="J180" s="74">
        <f>VLOOKUP(A180,Soil!$B$2:$P$17,13,FALSE)</f>
        <v>1.7925</v>
      </c>
      <c r="K180" s="74">
        <f>VLOOKUP(B180,LU!$B$1:$N$51,5,FALSE)</f>
        <v>0.1</v>
      </c>
      <c r="L180" s="74">
        <f>VLOOKUP(A180,Soil!$B$2:$P$17,15,FALSE)</f>
        <v>0.4622</v>
      </c>
      <c r="M180" s="74">
        <f>SoilVeg!G180</f>
        <v>9.1</v>
      </c>
      <c r="N180" s="74">
        <f>SoilVeg!H180</f>
        <v>0.245</v>
      </c>
      <c r="O180" s="74">
        <f>VLOOKUP(A180,Soil!$B$2:$S$14,18,FALSE)</f>
        <v>0.3</v>
      </c>
    </row>
    <row r="181" spans="1:15">
      <c r="A181" s="84" t="str">
        <f>SoilVeg!B181</f>
        <v>SAL</v>
      </c>
      <c r="B181" s="84" t="str">
        <f>SoilVeg!D181</f>
        <v>OPU</v>
      </c>
      <c r="C181" s="84" t="str">
        <f>SoilVeg!A181</f>
        <v>SALOPU</v>
      </c>
      <c r="D181" s="74">
        <f>IF(VLOOKUP(SoilVeg!C181,LU!$A$2:$O$27,15,FALSE)=0,VLOOKUP(A181,Soil!$B$2:$R$14,8,FALSE),0.000000000001)</f>
        <v>6.0882038194444433E-6</v>
      </c>
      <c r="E181" s="74">
        <f>IF(VLOOKUP(SoilVeg!C181,LU!$A$2:$O$27,15,FALSE)=0,VLOOKUP(A181,Soil!$B$2:$R$14,12,FALSE),0.000000000001)</f>
        <v>7.9069968046234574E-5</v>
      </c>
      <c r="F181" s="74">
        <f>VLOOKUP(A181,Soil!$B$2:$P$17,14,FALSE)</f>
        <v>1.4E-2</v>
      </c>
      <c r="G181" s="74">
        <f>VLOOKUP(B181,LU!$B$1:$N$51,6,FALSE)</f>
        <v>0</v>
      </c>
      <c r="H181" s="74">
        <f>VLOOKUP(B181,LU!$B$1:$N$51,7,FALSE)</f>
        <v>0</v>
      </c>
      <c r="I181" s="74">
        <f>VLOOKUP(B181,LU!$B$1:$N$51,8,FALSE)</f>
        <v>3.5</v>
      </c>
      <c r="J181" s="74">
        <f>VLOOKUP(A181,Soil!$B$2:$P$17,13,FALSE)</f>
        <v>1.7925</v>
      </c>
      <c r="K181" s="74">
        <f>VLOOKUP(B181,LU!$B$1:$N$51,5,FALSE)</f>
        <v>0.03</v>
      </c>
      <c r="L181" s="74">
        <f>VLOOKUP(A181,Soil!$B$2:$P$17,15,FALSE)</f>
        <v>0.4622</v>
      </c>
      <c r="M181" s="74">
        <f>SoilVeg!G181</f>
        <v>6.0666666666666664</v>
      </c>
      <c r="N181" s="74">
        <f>SoilVeg!H181</f>
        <v>0.245</v>
      </c>
      <c r="O181" s="74">
        <f>VLOOKUP(A181,Soil!$B$2:$S$14,18,FALSE)</f>
        <v>0.3</v>
      </c>
    </row>
    <row r="182" spans="1:15">
      <c r="A182" s="84" t="str">
        <f>SoilVeg!B182</f>
        <v>SAL</v>
      </c>
      <c r="B182" s="84" t="str">
        <f>SoilVeg!D182</f>
        <v>TP</v>
      </c>
      <c r="C182" s="84" t="str">
        <f>SoilVeg!A182</f>
        <v>SALTP</v>
      </c>
      <c r="D182" s="74">
        <f>IF(VLOOKUP(SoilVeg!C182,LU!$A$2:$O$27,15,FALSE)=0,VLOOKUP(A182,Soil!$B$2:$R$14,8,FALSE),0.000000000001)</f>
        <v>6.0882038194444433E-6</v>
      </c>
      <c r="E182" s="74">
        <f>IF(VLOOKUP(SoilVeg!C182,LU!$A$2:$O$27,15,FALSE)=0,VLOOKUP(A182,Soil!$B$2:$R$14,12,FALSE),0.000000000001)</f>
        <v>7.9069968046234574E-5</v>
      </c>
      <c r="F182" s="74">
        <f>VLOOKUP(A182,Soil!$B$2:$P$17,14,FALSE)</f>
        <v>1.4E-2</v>
      </c>
      <c r="G182" s="74">
        <f>VLOOKUP(B182,LU!$B$1:$N$51,6,FALSE)</f>
        <v>1.1000000000000001</v>
      </c>
      <c r="H182" s="74">
        <f>VLOOKUP(B182,LU!$B$1:$N$51,7,FALSE)</f>
        <v>0.4</v>
      </c>
      <c r="I182" s="74">
        <f>VLOOKUP(B182,LU!$B$1:$N$51,8,FALSE)</f>
        <v>7</v>
      </c>
      <c r="J182" s="74">
        <f>VLOOKUP(A182,Soil!$B$2:$P$17,13,FALSE)</f>
        <v>1.7925</v>
      </c>
      <c r="K182" s="74">
        <f>VLOOKUP(B182,LU!$B$1:$N$51,5,FALSE)</f>
        <v>0.27500000000000002</v>
      </c>
      <c r="L182" s="74">
        <f>VLOOKUP(A182,Soil!$B$2:$P$17,15,FALSE)</f>
        <v>0.4622</v>
      </c>
      <c r="M182" s="74">
        <f>SoilVeg!G182</f>
        <v>18.2</v>
      </c>
      <c r="N182" s="74">
        <f>SoilVeg!H182</f>
        <v>0.245</v>
      </c>
      <c r="O182" s="74">
        <f>VLOOKUP(A182,Soil!$B$2:$S$14,18,FALSE)</f>
        <v>0.3</v>
      </c>
    </row>
    <row r="183" spans="1:15">
      <c r="A183" s="84" t="str">
        <f>SoilVeg!B183</f>
        <v>SAL</v>
      </c>
      <c r="B183" s="84" t="str">
        <f>SoilVeg!D183</f>
        <v>LP</v>
      </c>
      <c r="C183" s="84" t="str">
        <f>SoilVeg!A183</f>
        <v>SALLP</v>
      </c>
      <c r="D183" s="74">
        <f>IF(VLOOKUP(SoilVeg!C183,LU!$A$2:$O$27,15,FALSE)=0,VLOOKUP(A183,Soil!$B$2:$R$14,8,FALSE),0.000000000001)</f>
        <v>6.0882038194444433E-6</v>
      </c>
      <c r="E183" s="74">
        <f>IF(VLOOKUP(SoilVeg!C183,LU!$A$2:$O$27,15,FALSE)=0,VLOOKUP(A183,Soil!$B$2:$R$14,12,FALSE),0.000000000001)</f>
        <v>7.9069968046234574E-5</v>
      </c>
      <c r="F183" s="74">
        <f>VLOOKUP(A183,Soil!$B$2:$P$17,14,FALSE)</f>
        <v>1.4E-2</v>
      </c>
      <c r="G183" s="74">
        <f>VLOOKUP(B183,LU!$B$1:$N$51,6,FALSE)</f>
        <v>3</v>
      </c>
      <c r="H183" s="74">
        <f>VLOOKUP(B183,LU!$B$1:$N$51,7,FALSE)</f>
        <v>0.62272727272999995</v>
      </c>
      <c r="I183" s="74">
        <f>VLOOKUP(B183,LU!$B$1:$N$51,8,FALSE)</f>
        <v>9.4545454545500007</v>
      </c>
      <c r="J183" s="74">
        <f>VLOOKUP(A183,Soil!$B$2:$P$17,13,FALSE)</f>
        <v>1.7925</v>
      </c>
      <c r="K183" s="74">
        <f>VLOOKUP(B183,LU!$B$1:$N$51,5,FALSE)</f>
        <v>0.4</v>
      </c>
      <c r="L183" s="74">
        <f>VLOOKUP(A183,Soil!$B$2:$P$17,15,FALSE)</f>
        <v>0.4622</v>
      </c>
      <c r="M183" s="74">
        <f>SoilVeg!G183</f>
        <v>18.2</v>
      </c>
      <c r="N183" s="74">
        <f>SoilVeg!H183</f>
        <v>0.245</v>
      </c>
      <c r="O183" s="74">
        <f>VLOOKUP(A183,Soil!$B$2:$S$14,18,FALSE)</f>
        <v>0.3</v>
      </c>
    </row>
    <row r="184" spans="1:15">
      <c r="A184" s="84" t="str">
        <f>SoilVeg!B184</f>
        <v>SAL</v>
      </c>
      <c r="B184" s="84" t="str">
        <f>SoilVeg!D184</f>
        <v>LPL</v>
      </c>
      <c r="C184" s="84" t="str">
        <f>SoilVeg!A184</f>
        <v>SALLPL</v>
      </c>
      <c r="D184" s="74">
        <f>IF(VLOOKUP(SoilVeg!C184,LU!$A$2:$O$27,15,FALSE)=0,VLOOKUP(A184,Soil!$B$2:$R$14,8,FALSE),0.000000000001)</f>
        <v>6.0882038194444433E-6</v>
      </c>
      <c r="E184" s="74">
        <f>IF(VLOOKUP(SoilVeg!C184,LU!$A$2:$O$27,15,FALSE)=0,VLOOKUP(A184,Soil!$B$2:$R$14,12,FALSE),0.000000000001)</f>
        <v>7.9069968046234574E-5</v>
      </c>
      <c r="F184" s="74">
        <f>VLOOKUP(A184,Soil!$B$2:$P$17,14,FALSE)</f>
        <v>1.4E-2</v>
      </c>
      <c r="G184" s="74">
        <f>VLOOKUP(B184,LU!$B$1:$N$51,6,FALSE)</f>
        <v>4</v>
      </c>
      <c r="H184" s="74">
        <f>VLOOKUP(B184,LU!$B$1:$N$51,7,FALSE)</f>
        <v>0.62272727272999995</v>
      </c>
      <c r="I184" s="74">
        <f>VLOOKUP(B184,LU!$B$1:$N$51,8,FALSE)</f>
        <v>10.5</v>
      </c>
      <c r="J184" s="74">
        <f>VLOOKUP(A184,Soil!$B$2:$P$17,13,FALSE)</f>
        <v>1.7925</v>
      </c>
      <c r="K184" s="74">
        <f>VLOOKUP(B184,LU!$B$1:$N$51,5,FALSE)</f>
        <v>0.6</v>
      </c>
      <c r="L184" s="74">
        <f>VLOOKUP(A184,Soil!$B$2:$P$17,15,FALSE)</f>
        <v>0.4622</v>
      </c>
      <c r="M184" s="74">
        <f>SoilVeg!G184</f>
        <v>18.2</v>
      </c>
      <c r="N184" s="74">
        <f>SoilVeg!H184</f>
        <v>0.245</v>
      </c>
      <c r="O184" s="74">
        <f>VLOOKUP(A184,Soil!$B$2:$S$14,18,FALSE)</f>
        <v>0.3</v>
      </c>
    </row>
    <row r="185" spans="1:15">
      <c r="A185" s="84" t="str">
        <f>SoilVeg!B185</f>
        <v>SAL</v>
      </c>
      <c r="B185" s="84" t="str">
        <f>SoilVeg!D185</f>
        <v>LPJ</v>
      </c>
      <c r="C185" s="84" t="str">
        <f>SoilVeg!A185</f>
        <v>SALLPJ</v>
      </c>
      <c r="D185" s="74">
        <f>IF(VLOOKUP(SoilVeg!C185,LU!$A$2:$O$27,15,FALSE)=0,VLOOKUP(A185,Soil!$B$2:$R$14,8,FALSE),0.000000000001)</f>
        <v>6.0882038194444433E-6</v>
      </c>
      <c r="E185" s="74">
        <f>IF(VLOOKUP(SoilVeg!C185,LU!$A$2:$O$27,15,FALSE)=0,VLOOKUP(A185,Soil!$B$2:$R$14,12,FALSE),0.000000000001)</f>
        <v>7.9069968046234574E-5</v>
      </c>
      <c r="F185" s="74">
        <f>VLOOKUP(A185,Soil!$B$2:$P$17,14,FALSE)</f>
        <v>1.4E-2</v>
      </c>
      <c r="G185" s="74">
        <f>VLOOKUP(B185,LU!$B$1:$N$51,6,FALSE)</f>
        <v>3</v>
      </c>
      <c r="H185" s="74">
        <f>VLOOKUP(B185,LU!$B$1:$N$51,7,FALSE)</f>
        <v>0.62272727272999995</v>
      </c>
      <c r="I185" s="74">
        <f>VLOOKUP(B185,LU!$B$1:$N$51,8,FALSE)</f>
        <v>6.5</v>
      </c>
      <c r="J185" s="74">
        <f>VLOOKUP(A185,Soil!$B$2:$P$17,13,FALSE)</f>
        <v>1.7925</v>
      </c>
      <c r="K185" s="74">
        <f>VLOOKUP(B185,LU!$B$1:$N$51,5,FALSE)</f>
        <v>0.35</v>
      </c>
      <c r="L185" s="74">
        <f>VLOOKUP(A185,Soil!$B$2:$P$17,15,FALSE)</f>
        <v>0.4622</v>
      </c>
      <c r="M185" s="74">
        <f>SoilVeg!G185</f>
        <v>18.2</v>
      </c>
      <c r="N185" s="74">
        <f>SoilVeg!H185</f>
        <v>0.245</v>
      </c>
      <c r="O185" s="74">
        <f>VLOOKUP(A185,Soil!$B$2:$S$14,18,FALSE)</f>
        <v>0.3</v>
      </c>
    </row>
    <row r="186" spans="1:15">
      <c r="A186" s="84" t="str">
        <f>SoilVeg!B186</f>
        <v>SAL</v>
      </c>
      <c r="B186" s="84" t="str">
        <f>SoilVeg!D186</f>
        <v>LPS</v>
      </c>
      <c r="C186" s="84" t="str">
        <f>SoilVeg!A186</f>
        <v>SALLPS</v>
      </c>
      <c r="D186" s="74">
        <f>IF(VLOOKUP(SoilVeg!C186,LU!$A$2:$O$27,15,FALSE)=0,VLOOKUP(A186,Soil!$B$2:$R$14,8,FALSE),0.000000000001)</f>
        <v>6.0882038194444433E-6</v>
      </c>
      <c r="E186" s="74">
        <f>IF(VLOOKUP(SoilVeg!C186,LU!$A$2:$O$27,15,FALSE)=0,VLOOKUP(A186,Soil!$B$2:$R$14,12,FALSE),0.000000000001)</f>
        <v>7.9069968046234574E-5</v>
      </c>
      <c r="F186" s="74">
        <f>VLOOKUP(A186,Soil!$B$2:$P$17,14,FALSE)</f>
        <v>1.4E-2</v>
      </c>
      <c r="G186" s="74">
        <f>VLOOKUP(B186,LU!$B$1:$N$51,6,FALSE)</f>
        <v>4.5</v>
      </c>
      <c r="H186" s="74">
        <f>VLOOKUP(B186,LU!$B$1:$N$51,7,FALSE)</f>
        <v>0.8</v>
      </c>
      <c r="I186" s="74">
        <f>VLOOKUP(B186,LU!$B$1:$N$51,8,FALSE)</f>
        <v>15</v>
      </c>
      <c r="J186" s="74">
        <f>VLOOKUP(A186,Soil!$B$2:$P$17,13,FALSE)</f>
        <v>1.7925</v>
      </c>
      <c r="K186" s="74">
        <f>VLOOKUP(B186,LU!$B$1:$N$51,5,FALSE)</f>
        <v>0.8</v>
      </c>
      <c r="L186" s="74">
        <f>VLOOKUP(A186,Soil!$B$2:$P$17,15,FALSE)</f>
        <v>0.4622</v>
      </c>
      <c r="M186" s="74">
        <f>SoilVeg!G186</f>
        <v>18.2</v>
      </c>
      <c r="N186" s="74">
        <f>SoilVeg!H186</f>
        <v>0.245</v>
      </c>
      <c r="O186" s="74">
        <f>VLOOKUP(A186,Soil!$B$2:$S$14,18,FALSE)</f>
        <v>0.3</v>
      </c>
    </row>
    <row r="187" spans="1:15">
      <c r="A187" s="84" t="str">
        <f>SoilVeg!B187</f>
        <v>SAL</v>
      </c>
      <c r="B187" s="84" t="str">
        <f>SoilVeg!D187</f>
        <v>LPK</v>
      </c>
      <c r="C187" s="84" t="str">
        <f>SoilVeg!A187</f>
        <v>SALLPK</v>
      </c>
      <c r="D187" s="74">
        <f>IF(VLOOKUP(SoilVeg!C187,LU!$A$2:$O$27,15,FALSE)=0,VLOOKUP(A187,Soil!$B$2:$R$14,8,FALSE),0.000000000001)</f>
        <v>6.0882038194444433E-6</v>
      </c>
      <c r="E187" s="74">
        <f>IF(VLOOKUP(SoilVeg!C187,LU!$A$2:$O$27,15,FALSE)=0,VLOOKUP(A187,Soil!$B$2:$R$14,12,FALSE),0.000000000001)</f>
        <v>7.9069968046234574E-5</v>
      </c>
      <c r="F187" s="74">
        <f>VLOOKUP(A187,Soil!$B$2:$P$17,14,FALSE)</f>
        <v>1.4E-2</v>
      </c>
      <c r="G187" s="74">
        <f>VLOOKUP(B187,LU!$B$1:$N$51,6,FALSE)</f>
        <v>3</v>
      </c>
      <c r="H187" s="74">
        <f>VLOOKUP(B187,LU!$B$1:$N$51,7,FALSE)</f>
        <v>0.6</v>
      </c>
      <c r="I187" s="74">
        <f>VLOOKUP(B187,LU!$B$1:$N$51,8,FALSE)</f>
        <v>15</v>
      </c>
      <c r="J187" s="74">
        <f>VLOOKUP(A187,Soil!$B$2:$P$17,13,FALSE)</f>
        <v>1.7925</v>
      </c>
      <c r="K187" s="74">
        <f>VLOOKUP(B187,LU!$B$1:$N$51,5,FALSE)</f>
        <v>0.8</v>
      </c>
      <c r="L187" s="74">
        <f>VLOOKUP(A187,Soil!$B$2:$P$17,15,FALSE)</f>
        <v>0.4622</v>
      </c>
      <c r="M187" s="74">
        <f>SoilVeg!G187</f>
        <v>18.2</v>
      </c>
      <c r="N187" s="74">
        <f>SoilVeg!H187</f>
        <v>0.245</v>
      </c>
      <c r="O187" s="74">
        <f>VLOOKUP(A187,Soil!$B$2:$S$14,18,FALSE)</f>
        <v>0.3</v>
      </c>
    </row>
    <row r="188" spans="1:15">
      <c r="A188" s="84" t="str">
        <f>SoilVeg!B188</f>
        <v>SAL</v>
      </c>
      <c r="B188" s="84" t="str">
        <f>SoilVeg!D188</f>
        <v>AZP</v>
      </c>
      <c r="C188" s="84" t="str">
        <f>SoilVeg!A188</f>
        <v>SALAZP</v>
      </c>
      <c r="D188" s="74">
        <f>IF(VLOOKUP(SoilVeg!C188,LU!$A$2:$O$27,15,FALSE)=0,VLOOKUP(A188,Soil!$B$2:$R$14,8,FALSE),0.000000000001)</f>
        <v>9.9999999999999998E-13</v>
      </c>
      <c r="E188" s="74">
        <f>IF(VLOOKUP(SoilVeg!C188,LU!$A$2:$O$27,15,FALSE)=0,VLOOKUP(A188,Soil!$B$2:$R$14,12,FALSE),0.000000000001)</f>
        <v>9.9999999999999998E-13</v>
      </c>
      <c r="F188" s="74">
        <f>VLOOKUP(A188,Soil!$B$2:$P$17,14,FALSE)</f>
        <v>1.4E-2</v>
      </c>
      <c r="G188" s="74">
        <f>VLOOKUP(B188,LU!$B$1:$N$51,6,FALSE)</f>
        <v>0</v>
      </c>
      <c r="H188" s="74">
        <f>VLOOKUP(B188,LU!$B$1:$N$51,7,FALSE)</f>
        <v>0</v>
      </c>
      <c r="I188" s="74">
        <f>VLOOKUP(B188,LU!$B$1:$N$51,8,FALSE)</f>
        <v>2.5</v>
      </c>
      <c r="J188" s="74">
        <f>VLOOKUP(A188,Soil!$B$2:$P$17,13,FALSE)</f>
        <v>1.7925</v>
      </c>
      <c r="K188" s="74">
        <f>VLOOKUP(B188,LU!$B$1:$N$51,5,FALSE)</f>
        <v>0.05</v>
      </c>
      <c r="L188" s="74">
        <f>VLOOKUP(A188,Soil!$B$2:$P$17,15,FALSE)</f>
        <v>0.4622</v>
      </c>
      <c r="M188" s="74">
        <f>SoilVeg!G188</f>
        <v>100</v>
      </c>
      <c r="N188" s="74">
        <f>SoilVeg!H188</f>
        <v>1</v>
      </c>
      <c r="O188" s="74">
        <f>VLOOKUP(A188,Soil!$B$2:$S$14,18,FALSE)</f>
        <v>0.3</v>
      </c>
    </row>
    <row r="189" spans="1:15">
      <c r="A189" s="84" t="str">
        <f>SoilVeg!B189</f>
        <v>SAL</v>
      </c>
      <c r="B189" s="84" t="str">
        <f>SoilVeg!D189</f>
        <v>AZPN</v>
      </c>
      <c r="C189" s="84" t="str">
        <f>SoilVeg!A189</f>
        <v>SALAZPN</v>
      </c>
      <c r="D189" s="74">
        <f>IF(VLOOKUP(SoilVeg!C189,LU!$A$2:$O$27,15,FALSE)=0,VLOOKUP(A189,Soil!$B$2:$R$14,8,FALSE),0.000000000001)</f>
        <v>9.9999999999999998E-13</v>
      </c>
      <c r="E189" s="74">
        <f>IF(VLOOKUP(SoilVeg!C189,LU!$A$2:$O$27,15,FALSE)=0,VLOOKUP(A189,Soil!$B$2:$R$14,12,FALSE),0.000000000001)</f>
        <v>9.9999999999999998E-13</v>
      </c>
      <c r="F189" s="74">
        <f>VLOOKUP(A189,Soil!$B$2:$P$17,14,FALSE)</f>
        <v>1.4E-2</v>
      </c>
      <c r="G189" s="74">
        <f>VLOOKUP(B189,LU!$B$1:$N$51,6,FALSE)</f>
        <v>0</v>
      </c>
      <c r="H189" s="74">
        <f>VLOOKUP(B189,LU!$B$1:$N$51,7,FALSE)</f>
        <v>0</v>
      </c>
      <c r="I189" s="74">
        <f>VLOOKUP(B189,LU!$B$1:$N$51,8,FALSE)</f>
        <v>0</v>
      </c>
      <c r="J189" s="74">
        <f>VLOOKUP(A189,Soil!$B$2:$P$17,13,FALSE)</f>
        <v>1.7925</v>
      </c>
      <c r="K189" s="74">
        <f>VLOOKUP(B189,LU!$B$1:$N$51,5,FALSE)</f>
        <v>0.01</v>
      </c>
      <c r="L189" s="74">
        <f>VLOOKUP(A189,Soil!$B$2:$P$17,15,FALSE)</f>
        <v>0.4622</v>
      </c>
      <c r="M189" s="74">
        <f>SoilVeg!G189</f>
        <v>100</v>
      </c>
      <c r="N189" s="74">
        <f>SoilVeg!H189</f>
        <v>1</v>
      </c>
      <c r="O189" s="74">
        <f>VLOOKUP(A189,Soil!$B$2:$S$14,18,FALSE)</f>
        <v>0.3</v>
      </c>
    </row>
    <row r="190" spans="1:15">
      <c r="A190" s="84" t="str">
        <f>SoilVeg!B190</f>
        <v>SAL</v>
      </c>
      <c r="B190" s="84" t="str">
        <f>SoilVeg!D190</f>
        <v>AZPPL</v>
      </c>
      <c r="C190" s="84" t="str">
        <f>SoilVeg!A190</f>
        <v>SALAZPPL</v>
      </c>
      <c r="D190" s="74">
        <f>IF(VLOOKUP(SoilVeg!C190,LU!$A$2:$O$27,15,FALSE)=0,VLOOKUP(A190,Soil!$B$2:$R$14,8,FALSE),0.000000000001)</f>
        <v>6.0882038194444433E-6</v>
      </c>
      <c r="E190" s="74">
        <f>IF(VLOOKUP(SoilVeg!C190,LU!$A$2:$O$27,15,FALSE)=0,VLOOKUP(A190,Soil!$B$2:$R$14,12,FALSE),0.000000000001)</f>
        <v>7.9069968046234574E-5</v>
      </c>
      <c r="F190" s="74">
        <f>VLOOKUP(A190,Soil!$B$2:$P$17,14,FALSE)</f>
        <v>1.4E-2</v>
      </c>
      <c r="G190" s="74">
        <f>VLOOKUP(B190,LU!$B$1:$N$51,6,FALSE)</f>
        <v>0</v>
      </c>
      <c r="H190" s="74">
        <f>VLOOKUP(B190,LU!$B$1:$N$51,7,FALSE)</f>
        <v>0</v>
      </c>
      <c r="I190" s="74">
        <f>VLOOKUP(B190,LU!$B$1:$N$51,8,FALSE)</f>
        <v>2.5</v>
      </c>
      <c r="J190" s="74">
        <f>VLOOKUP(A190,Soil!$B$2:$P$17,13,FALSE)</f>
        <v>1.7925</v>
      </c>
      <c r="K190" s="74">
        <f>VLOOKUP(B190,LU!$B$1:$N$51,5,FALSE)</f>
        <v>0.02</v>
      </c>
      <c r="L190" s="74">
        <f>VLOOKUP(A190,Soil!$B$2:$P$17,15,FALSE)</f>
        <v>0.4622</v>
      </c>
      <c r="M190" s="74">
        <f>SoilVeg!G190</f>
        <v>0.182</v>
      </c>
      <c r="N190" s="74">
        <f>SoilVeg!H190</f>
        <v>0.245</v>
      </c>
      <c r="O190" s="74">
        <f>VLOOKUP(A190,Soil!$B$2:$S$14,18,FALSE)</f>
        <v>0.3</v>
      </c>
    </row>
    <row r="191" spans="1:15">
      <c r="A191" s="84" t="str">
        <f>SoilVeg!B191</f>
        <v>SAL</v>
      </c>
      <c r="B191" s="84" t="str">
        <f>SoilVeg!D191</f>
        <v>AZPP</v>
      </c>
      <c r="C191" s="84" t="str">
        <f>SoilVeg!A191</f>
        <v>SALAZPP</v>
      </c>
      <c r="D191" s="74">
        <f>IF(VLOOKUP(SoilVeg!C191,LU!$A$2:$O$27,15,FALSE)=0,VLOOKUP(A191,Soil!$B$2:$R$14,8,FALSE),0.000000000001)</f>
        <v>6.0882038194444433E-6</v>
      </c>
      <c r="E191" s="74">
        <f>IF(VLOOKUP(SoilVeg!C191,LU!$A$2:$O$27,15,FALSE)=0,VLOOKUP(A191,Soil!$B$2:$R$14,12,FALSE),0.000000000001)</f>
        <v>7.9069968046234574E-5</v>
      </c>
      <c r="F191" s="74">
        <f>VLOOKUP(A191,Soil!$B$2:$P$17,14,FALSE)</f>
        <v>1.4E-2</v>
      </c>
      <c r="G191" s="74">
        <f>VLOOKUP(B191,LU!$B$1:$N$51,6,FALSE)</f>
        <v>0</v>
      </c>
      <c r="H191" s="74">
        <f>VLOOKUP(B191,LU!$B$1:$N$51,7,FALSE)</f>
        <v>0</v>
      </c>
      <c r="I191" s="74">
        <f>VLOOKUP(B191,LU!$B$1:$N$51,8,FALSE)</f>
        <v>7</v>
      </c>
      <c r="J191" s="74">
        <f>VLOOKUP(A191,Soil!$B$2:$P$17,13,FALSE)</f>
        <v>1.7925</v>
      </c>
      <c r="K191" s="74">
        <f>VLOOKUP(B191,LU!$B$1:$N$51,5,FALSE)</f>
        <v>0.1</v>
      </c>
      <c r="L191" s="74">
        <f>VLOOKUP(A191,Soil!$B$2:$P$17,15,FALSE)</f>
        <v>0.4622</v>
      </c>
      <c r="M191" s="74">
        <f>SoilVeg!G191</f>
        <v>18.2</v>
      </c>
      <c r="N191" s="74">
        <f>SoilVeg!H191</f>
        <v>0.245</v>
      </c>
      <c r="O191" s="74">
        <f>VLOOKUP(A191,Soil!$B$2:$S$14,18,FALSE)</f>
        <v>0.3</v>
      </c>
    </row>
    <row r="192" spans="1:15">
      <c r="A192" s="84" t="str">
        <f>SoilVeg!B192</f>
        <v>SAL</v>
      </c>
      <c r="B192" s="84" t="str">
        <f>SoilVeg!D192</f>
        <v>ETK</v>
      </c>
      <c r="C192" s="84" t="str">
        <f>SoilVeg!A192</f>
        <v>SALETK</v>
      </c>
      <c r="D192" s="74">
        <f>IF(VLOOKUP(SoilVeg!C192,LU!$A$2:$O$27,15,FALSE)=0,VLOOKUP(A192,Soil!$B$2:$R$14,8,FALSE),0.000000000001)</f>
        <v>6.0882038194444433E-6</v>
      </c>
      <c r="E192" s="74">
        <f>IF(VLOOKUP(SoilVeg!C192,LU!$A$2:$O$27,15,FALSE)=0,VLOOKUP(A192,Soil!$B$2:$R$14,12,FALSE),0.000000000001)</f>
        <v>7.9069968046234574E-5</v>
      </c>
      <c r="F192" s="74">
        <f>VLOOKUP(A192,Soil!$B$2:$P$17,14,FALSE)</f>
        <v>1.4E-2</v>
      </c>
      <c r="G192" s="74">
        <f>VLOOKUP(B192,LU!$B$1:$N$51,6,FALSE)</f>
        <v>1.4</v>
      </c>
      <c r="H192" s="74">
        <f>VLOOKUP(B192,LU!$B$1:$N$51,7,FALSE)</f>
        <v>0.65</v>
      </c>
      <c r="I192" s="74">
        <f>VLOOKUP(B192,LU!$B$1:$N$51,8,FALSE)</f>
        <v>8</v>
      </c>
      <c r="J192" s="74">
        <f>VLOOKUP(A192,Soil!$B$2:$P$17,13,FALSE)</f>
        <v>1.7925</v>
      </c>
      <c r="K192" s="74">
        <f>VLOOKUP(B192,LU!$B$1:$N$51,5,FALSE)</f>
        <v>0.35</v>
      </c>
      <c r="L192" s="74">
        <f>VLOOKUP(A192,Soil!$B$2:$P$17,15,FALSE)</f>
        <v>0.4622</v>
      </c>
      <c r="M192" s="74">
        <f>SoilVeg!G192</f>
        <v>18.2</v>
      </c>
      <c r="N192" s="74">
        <f>SoilVeg!H192</f>
        <v>0.245</v>
      </c>
      <c r="O192" s="74">
        <f>VLOOKUP(A192,Soil!$B$2:$S$14,18,FALSE)</f>
        <v>0.3</v>
      </c>
    </row>
    <row r="193" spans="1:15">
      <c r="A193" s="84" t="str">
        <f>SoilVeg!B193</f>
        <v>SAL</v>
      </c>
      <c r="B193" s="84" t="str">
        <f>SoilVeg!D193</f>
        <v>ETK1</v>
      </c>
      <c r="C193" s="84" t="str">
        <f>SoilVeg!A193</f>
        <v>SALETK1</v>
      </c>
      <c r="D193" s="74">
        <f>IF(VLOOKUP(SoilVeg!C193,LU!$A$2:$O$27,15,FALSE)=0,VLOOKUP(A193,Soil!$B$2:$R$14,8,FALSE),0.000000000001)</f>
        <v>6.0882038194444433E-6</v>
      </c>
      <c r="E193" s="74">
        <f>IF(VLOOKUP(SoilVeg!C193,LU!$A$2:$O$27,15,FALSE)=0,VLOOKUP(A193,Soil!$B$2:$R$14,12,FALSE),0.000000000001)</f>
        <v>7.9069968046234574E-5</v>
      </c>
      <c r="F193" s="74">
        <f>VLOOKUP(A193,Soil!$B$2:$P$17,14,FALSE)</f>
        <v>1.4E-2</v>
      </c>
      <c r="G193" s="74">
        <f>VLOOKUP(B193,LU!$B$1:$N$51,6,FALSE)</f>
        <v>1</v>
      </c>
      <c r="H193" s="74">
        <f>VLOOKUP(B193,LU!$B$1:$N$51,7,FALSE)</f>
        <v>0.4</v>
      </c>
      <c r="I193" s="74">
        <f>VLOOKUP(B193,LU!$B$1:$N$51,8,FALSE)</f>
        <v>5</v>
      </c>
      <c r="J193" s="74">
        <f>VLOOKUP(A193,Soil!$B$2:$P$17,13,FALSE)</f>
        <v>1.7925</v>
      </c>
      <c r="K193" s="74">
        <f>VLOOKUP(B193,LU!$B$1:$N$51,5,FALSE)</f>
        <v>0.15</v>
      </c>
      <c r="L193" s="74">
        <f>VLOOKUP(A193,Soil!$B$2:$P$17,15,FALSE)</f>
        <v>0.4622</v>
      </c>
      <c r="M193" s="74">
        <f>SoilVeg!G193</f>
        <v>18.2</v>
      </c>
      <c r="N193" s="74">
        <f>SoilVeg!H193</f>
        <v>0.245</v>
      </c>
      <c r="O193" s="74">
        <f>VLOOKUP(A193,Soil!$B$2:$S$14,18,FALSE)</f>
        <v>0.3</v>
      </c>
    </row>
    <row r="194" spans="1:15">
      <c r="A194" s="84" t="str">
        <f>SoilVeg!B194</f>
        <v>SAL</v>
      </c>
      <c r="B194" s="84" t="str">
        <f>SoilVeg!D194</f>
        <v>ETK2</v>
      </c>
      <c r="C194" s="84" t="str">
        <f>SoilVeg!A194</f>
        <v>SALETK2</v>
      </c>
      <c r="D194" s="74">
        <f>IF(VLOOKUP(SoilVeg!C194,LU!$A$2:$O$27,15,FALSE)=0,VLOOKUP(A194,Soil!$B$2:$R$14,8,FALSE),0.000000000001)</f>
        <v>6.0882038194444433E-6</v>
      </c>
      <c r="E194" s="74">
        <f>IF(VLOOKUP(SoilVeg!C194,LU!$A$2:$O$27,15,FALSE)=0,VLOOKUP(A194,Soil!$B$2:$R$14,12,FALSE),0.000000000001)</f>
        <v>7.9069968046234574E-5</v>
      </c>
      <c r="F194" s="74">
        <f>VLOOKUP(A194,Soil!$B$2:$P$17,14,FALSE)</f>
        <v>1.4E-2</v>
      </c>
      <c r="G194" s="74">
        <f>VLOOKUP(B194,LU!$B$1:$N$51,6,FALSE)</f>
        <v>1.1000000000000001</v>
      </c>
      <c r="H194" s="74">
        <f>VLOOKUP(B194,LU!$B$1:$N$51,7,FALSE)</f>
        <v>0.4</v>
      </c>
      <c r="I194" s="74">
        <f>VLOOKUP(B194,LU!$B$1:$N$51,8,FALSE)</f>
        <v>7</v>
      </c>
      <c r="J194" s="74">
        <f>VLOOKUP(A194,Soil!$B$2:$P$17,13,FALSE)</f>
        <v>1.7925</v>
      </c>
      <c r="K194" s="74">
        <f>VLOOKUP(B194,LU!$B$1:$N$51,5,FALSE)</f>
        <v>0.35</v>
      </c>
      <c r="L194" s="74">
        <f>VLOOKUP(A194,Soil!$B$2:$P$17,15,FALSE)</f>
        <v>0.4622</v>
      </c>
      <c r="M194" s="74">
        <f>SoilVeg!G194</f>
        <v>18.2</v>
      </c>
      <c r="N194" s="74">
        <f>SoilVeg!H194</f>
        <v>0.245</v>
      </c>
      <c r="O194" s="74">
        <f>VLOOKUP(A194,Soil!$B$2:$S$14,18,FALSE)</f>
        <v>0.3</v>
      </c>
    </row>
    <row r="195" spans="1:15">
      <c r="A195" s="84" t="str">
        <f>SoilVeg!B195</f>
        <v>SAL</v>
      </c>
      <c r="B195" s="84" t="str">
        <f>SoilVeg!D195</f>
        <v>ETK3</v>
      </c>
      <c r="C195" s="84" t="str">
        <f>SoilVeg!A195</f>
        <v>SALETK3</v>
      </c>
      <c r="D195" s="74">
        <f>IF(VLOOKUP(SoilVeg!C195,LU!$A$2:$O$27,15,FALSE)=0,VLOOKUP(A195,Soil!$B$2:$R$14,8,FALSE),0.000000000001)</f>
        <v>6.0882038194444433E-6</v>
      </c>
      <c r="E195" s="74">
        <f>IF(VLOOKUP(SoilVeg!C195,LU!$A$2:$O$27,15,FALSE)=0,VLOOKUP(A195,Soil!$B$2:$R$14,12,FALSE),0.000000000001)</f>
        <v>7.9069968046234574E-5</v>
      </c>
      <c r="F195" s="74">
        <f>VLOOKUP(A195,Soil!$B$2:$P$17,14,FALSE)</f>
        <v>1.4E-2</v>
      </c>
      <c r="G195" s="74">
        <f>VLOOKUP(B195,LU!$B$1:$N$51,6,FALSE)</f>
        <v>1.35454545455</v>
      </c>
      <c r="H195" s="74">
        <f>VLOOKUP(B195,LU!$B$1:$N$51,7,FALSE)</f>
        <v>0.62272727272999995</v>
      </c>
      <c r="I195" s="74">
        <f>VLOOKUP(B195,LU!$B$1:$N$51,8,FALSE)</f>
        <v>10</v>
      </c>
      <c r="J195" s="74">
        <f>VLOOKUP(A195,Soil!$B$2:$P$17,13,FALSE)</f>
        <v>1.7925</v>
      </c>
      <c r="K195" s="74">
        <f>VLOOKUP(B195,LU!$B$1:$N$51,5,FALSE)</f>
        <v>0.4</v>
      </c>
      <c r="L195" s="74">
        <f>VLOOKUP(A195,Soil!$B$2:$P$17,15,FALSE)</f>
        <v>0.4622</v>
      </c>
      <c r="M195" s="74">
        <f>SoilVeg!G195</f>
        <v>18.2</v>
      </c>
      <c r="N195" s="74">
        <f>SoilVeg!H195</f>
        <v>0.245</v>
      </c>
      <c r="O195" s="74">
        <f>VLOOKUP(A195,Soil!$B$2:$S$14,18,FALSE)</f>
        <v>0.3</v>
      </c>
    </row>
    <row r="196" spans="1:15">
      <c r="A196" s="84" t="str">
        <f>SoilVeg!B196</f>
        <v>SAL</v>
      </c>
      <c r="B196" s="84" t="str">
        <f>SoilVeg!D196</f>
        <v>VT</v>
      </c>
      <c r="C196" s="84" t="str">
        <f>SoilVeg!A196</f>
        <v>SALVT</v>
      </c>
      <c r="D196" s="74">
        <f>IF(VLOOKUP(SoilVeg!C196,LU!$A$2:$O$27,15,FALSE)=0,VLOOKUP(A196,Soil!$B$2:$R$14,8,FALSE),0.000000000001)</f>
        <v>9.9999999999999998E-13</v>
      </c>
      <c r="E196" s="74">
        <f>IF(VLOOKUP(SoilVeg!C196,LU!$A$2:$O$27,15,FALSE)=0,VLOOKUP(A196,Soil!$B$2:$R$14,12,FALSE),0.000000000001)</f>
        <v>9.9999999999999998E-13</v>
      </c>
      <c r="F196" s="74">
        <f>VLOOKUP(A196,Soil!$B$2:$P$17,14,FALSE)</f>
        <v>1.4E-2</v>
      </c>
      <c r="G196" s="74">
        <f>VLOOKUP(B196,LU!$B$1:$N$51,6,FALSE)</f>
        <v>0</v>
      </c>
      <c r="H196" s="74">
        <f>VLOOKUP(B196,LU!$B$1:$N$51,7,FALSE)</f>
        <v>0</v>
      </c>
      <c r="I196" s="74">
        <f>VLOOKUP(B196,LU!$B$1:$N$51,8,FALSE)</f>
        <v>0</v>
      </c>
      <c r="J196" s="74">
        <f>VLOOKUP(A196,Soil!$B$2:$P$17,13,FALSE)</f>
        <v>1.7925</v>
      </c>
      <c r="K196" s="74">
        <f>VLOOKUP(B196,LU!$B$1:$N$51,5,FALSE)</f>
        <v>0.03</v>
      </c>
      <c r="L196" s="74">
        <f>VLOOKUP(A196,Soil!$B$2:$P$17,15,FALSE)</f>
        <v>0.4622</v>
      </c>
      <c r="M196" s="74">
        <f>SoilVeg!G196</f>
        <v>100</v>
      </c>
      <c r="N196" s="74">
        <f>SoilVeg!H196</f>
        <v>1</v>
      </c>
      <c r="O196" s="74">
        <f>VLOOKUP(A196,Soil!$B$2:$S$14,18,FALSE)</f>
        <v>0.3</v>
      </c>
    </row>
    <row r="197" spans="1:15">
      <c r="A197" s="84" t="str">
        <f>SoilVeg!B197</f>
        <v>SAL</v>
      </c>
      <c r="B197" s="84" t="str">
        <f>SoilVeg!D197</f>
        <v>VP</v>
      </c>
      <c r="C197" s="84" t="str">
        <f>SoilVeg!A197</f>
        <v>SALVP</v>
      </c>
      <c r="D197" s="74">
        <f>IF(VLOOKUP(SoilVeg!C197,LU!$A$2:$O$27,15,FALSE)=0,VLOOKUP(A197,Soil!$B$2:$R$14,8,FALSE),0.000000000001)</f>
        <v>9.9999999999999998E-13</v>
      </c>
      <c r="E197" s="74">
        <f>IF(VLOOKUP(SoilVeg!C197,LU!$A$2:$O$27,15,FALSE)=0,VLOOKUP(A197,Soil!$B$2:$R$14,12,FALSE),0.000000000001)</f>
        <v>9.9999999999999998E-13</v>
      </c>
      <c r="F197" s="74">
        <f>VLOOKUP(A197,Soil!$B$2:$P$17,14,FALSE)</f>
        <v>1.4E-2</v>
      </c>
      <c r="G197" s="74">
        <f>VLOOKUP(B197,LU!$B$1:$N$51,6,FALSE)</f>
        <v>0</v>
      </c>
      <c r="H197" s="74">
        <f>VLOOKUP(B197,LU!$B$1:$N$51,7,FALSE)</f>
        <v>0</v>
      </c>
      <c r="I197" s="74">
        <f>VLOOKUP(B197,LU!$B$1:$N$51,8,FALSE)</f>
        <v>0</v>
      </c>
      <c r="J197" s="74">
        <f>VLOOKUP(A197,Soil!$B$2:$P$17,13,FALSE)</f>
        <v>1.7925</v>
      </c>
      <c r="K197" s="74">
        <f>VLOOKUP(B197,LU!$B$1:$N$51,5,FALSE)</f>
        <v>0.01</v>
      </c>
      <c r="L197" s="74">
        <f>VLOOKUP(A197,Soil!$B$2:$P$17,15,FALSE)</f>
        <v>0.4622</v>
      </c>
      <c r="M197" s="74">
        <f>SoilVeg!G197</f>
        <v>100</v>
      </c>
      <c r="N197" s="74">
        <f>SoilVeg!H197</f>
        <v>1</v>
      </c>
      <c r="O197" s="74">
        <f>VLOOKUP(A197,Soil!$B$2:$S$14,18,FALSE)</f>
        <v>0.3</v>
      </c>
    </row>
    <row r="198" spans="1:15">
      <c r="A198" s="84" t="str">
        <f>SoilVeg!B198</f>
        <v>SAL</v>
      </c>
      <c r="B198" s="84" t="str">
        <f>SoilVeg!D198</f>
        <v>TPT</v>
      </c>
      <c r="C198" s="84" t="str">
        <f>SoilVeg!A198</f>
        <v>SALTPT</v>
      </c>
      <c r="D198" s="74">
        <f>IF(VLOOKUP(SoilVeg!C198,LU!$A$2:$O$27,15,FALSE)=0,VLOOKUP(A198,Soil!$B$2:$R$14,8,FALSE),0.000000000001)</f>
        <v>6.0882038194444433E-6</v>
      </c>
      <c r="E198" s="74">
        <f>IF(VLOOKUP(SoilVeg!C198,LU!$A$2:$O$27,15,FALSE)=0,VLOOKUP(A198,Soil!$B$2:$R$14,12,FALSE),0.000000000001)</f>
        <v>7.9069968046234574E-5</v>
      </c>
      <c r="F198" s="74">
        <f>VLOOKUP(A198,Soil!$B$2:$P$17,14,FALSE)</f>
        <v>1.4E-2</v>
      </c>
      <c r="G198" s="74">
        <f>VLOOKUP(B198,LU!$B$1:$N$51,6,FALSE)</f>
        <v>1.1000000000000001</v>
      </c>
      <c r="H198" s="74">
        <f>VLOOKUP(B198,LU!$B$1:$N$51,7,FALSE)</f>
        <v>0.4</v>
      </c>
      <c r="I198" s="74">
        <f>VLOOKUP(B198,LU!$B$1:$N$51,8,FALSE)</f>
        <v>7</v>
      </c>
      <c r="J198" s="74">
        <f>VLOOKUP(A198,Soil!$B$2:$P$17,13,FALSE)</f>
        <v>1.7925</v>
      </c>
      <c r="K198" s="74">
        <f>VLOOKUP(B198,LU!$B$1:$N$51,5,FALSE)</f>
        <v>0.27500000000000002</v>
      </c>
      <c r="L198" s="74">
        <f>VLOOKUP(A198,Soil!$B$2:$P$17,15,FALSE)</f>
        <v>0.4622</v>
      </c>
      <c r="M198" s="74">
        <f>SoilVeg!G198</f>
        <v>18.2</v>
      </c>
      <c r="N198" s="74">
        <f>SoilVeg!H198</f>
        <v>0.245</v>
      </c>
      <c r="O198" s="74">
        <f>VLOOKUP(A198,Soil!$B$2:$S$14,18,FALSE)</f>
        <v>0.3</v>
      </c>
    </row>
    <row r="199" spans="1:15">
      <c r="A199" s="84" t="str">
        <f>SoilVeg!B199</f>
        <v>SAL</v>
      </c>
      <c r="B199" s="84" t="str">
        <f>SoilVeg!D199</f>
        <v>VPT</v>
      </c>
      <c r="C199" s="84" t="str">
        <f>SoilVeg!A199</f>
        <v>SALVPT</v>
      </c>
      <c r="D199" s="74">
        <f>IF(VLOOKUP(SoilVeg!C199,LU!$A$2:$O$27,15,FALSE)=0,VLOOKUP(A199,Soil!$B$2:$R$14,8,FALSE),0.000000000001)</f>
        <v>9.9999999999999998E-13</v>
      </c>
      <c r="E199" s="74">
        <f>IF(VLOOKUP(SoilVeg!C199,LU!$A$2:$O$27,15,FALSE)=0,VLOOKUP(A199,Soil!$B$2:$R$14,12,FALSE),0.000000000001)</f>
        <v>9.9999999999999998E-13</v>
      </c>
      <c r="F199" s="74">
        <f>VLOOKUP(A199,Soil!$B$2:$P$17,14,FALSE)</f>
        <v>1.4E-2</v>
      </c>
      <c r="G199" s="74">
        <f>VLOOKUP(B199,LU!$B$1:$N$51,6,FALSE)</f>
        <v>0</v>
      </c>
      <c r="H199" s="74">
        <f>VLOOKUP(B199,LU!$B$1:$N$51,7,FALSE)</f>
        <v>0</v>
      </c>
      <c r="I199" s="74">
        <f>VLOOKUP(B199,LU!$B$1:$N$51,8,FALSE)</f>
        <v>150</v>
      </c>
      <c r="J199" s="74">
        <f>VLOOKUP(A199,Soil!$B$2:$P$17,13,FALSE)</f>
        <v>1.7925</v>
      </c>
      <c r="K199" s="74">
        <f>VLOOKUP(B199,LU!$B$1:$N$51,5,FALSE)</f>
        <v>0.01</v>
      </c>
      <c r="L199" s="74">
        <f>VLOOKUP(A199,Soil!$B$2:$P$17,15,FALSE)</f>
        <v>0.4622</v>
      </c>
      <c r="M199" s="74">
        <f>SoilVeg!G199</f>
        <v>100</v>
      </c>
      <c r="N199" s="74">
        <f>SoilVeg!H199</f>
        <v>1</v>
      </c>
      <c r="O199" s="74">
        <f>VLOOKUP(A199,Soil!$B$2:$S$14,18,FALSE)</f>
        <v>0.3</v>
      </c>
    </row>
    <row r="200" spans="1:15">
      <c r="A200" s="84" t="str">
        <f>SoilVeg!B200</f>
        <v>SAL</v>
      </c>
      <c r="B200" s="84" t="str">
        <f>SoilVeg!D200</f>
        <v>MOK</v>
      </c>
      <c r="C200" s="84" t="str">
        <f>SoilVeg!A200</f>
        <v>SALMOK</v>
      </c>
      <c r="D200" s="74">
        <f>IF(VLOOKUP(SoilVeg!C200,LU!$A$2:$O$27,15,FALSE)=0,VLOOKUP(A200,Soil!$B$2:$R$14,8,FALSE),0.000000000001)</f>
        <v>6.0882038194444433E-6</v>
      </c>
      <c r="E200" s="74">
        <f>IF(VLOOKUP(SoilVeg!C200,LU!$A$2:$O$27,15,FALSE)=0,VLOOKUP(A200,Soil!$B$2:$R$14,12,FALSE),0.000000000001)</f>
        <v>7.9069968046234574E-5</v>
      </c>
      <c r="F200" s="74">
        <f>VLOOKUP(A200,Soil!$B$2:$P$17,14,FALSE)</f>
        <v>1.4E-2</v>
      </c>
      <c r="G200" s="74">
        <f>VLOOKUP(B200,LU!$B$1:$N$51,6,FALSE)</f>
        <v>1.35454545455</v>
      </c>
      <c r="H200" s="74">
        <f>VLOOKUP(B200,LU!$B$1:$N$51,7,FALSE)</f>
        <v>0.62272727272999995</v>
      </c>
      <c r="I200" s="74">
        <f>VLOOKUP(B200,LU!$B$1:$N$51,8,FALSE)</f>
        <v>10</v>
      </c>
      <c r="J200" s="74">
        <f>VLOOKUP(A200,Soil!$B$2:$P$17,13,FALSE)</f>
        <v>1.7925</v>
      </c>
      <c r="K200" s="74">
        <f>VLOOKUP(B200,LU!$B$1:$N$51,5,FALSE)</f>
        <v>0.4</v>
      </c>
      <c r="L200" s="74">
        <f>VLOOKUP(A200,Soil!$B$2:$P$17,15,FALSE)</f>
        <v>0.4622</v>
      </c>
      <c r="M200" s="74">
        <f>SoilVeg!G200</f>
        <v>18.2</v>
      </c>
      <c r="N200" s="74">
        <f>SoilVeg!H200</f>
        <v>0.245</v>
      </c>
      <c r="O200" s="74">
        <f>VLOOKUP(A200,Soil!$B$2:$S$14,18,FALSE)</f>
        <v>0.3</v>
      </c>
    </row>
    <row r="201" spans="1:15">
      <c r="A201" s="84" t="str">
        <f>SoilVeg!B201</f>
        <v>SAL</v>
      </c>
      <c r="B201" s="84" t="str">
        <f>SoilVeg!D201</f>
        <v>RET</v>
      </c>
      <c r="C201" s="84" t="str">
        <f>SoilVeg!A201</f>
        <v>SALRET</v>
      </c>
      <c r="D201" s="74">
        <f>IF(VLOOKUP(SoilVeg!C201,LU!$A$2:$O$27,15,FALSE)=0,VLOOKUP(A201,Soil!$B$2:$R$14,8,FALSE),0.000000000001)</f>
        <v>6.0882038194444433E-6</v>
      </c>
      <c r="E201" s="74">
        <f>IF(VLOOKUP(SoilVeg!C201,LU!$A$2:$O$27,15,FALSE)=0,VLOOKUP(A201,Soil!$B$2:$R$14,12,FALSE),0.000000000001)</f>
        <v>7.9069968046234574E-5</v>
      </c>
      <c r="F201" s="74">
        <f>VLOOKUP(A201,Soil!$B$2:$P$17,14,FALSE)</f>
        <v>1.4E-2</v>
      </c>
      <c r="G201" s="74">
        <f>VLOOKUP(B201,LU!$B$1:$N$51,6,FALSE)</f>
        <v>1.1000000000000001</v>
      </c>
      <c r="H201" s="74">
        <f>VLOOKUP(B201,LU!$B$1:$N$51,7,FALSE)</f>
        <v>0.4</v>
      </c>
      <c r="I201" s="74">
        <f>VLOOKUP(B201,LU!$B$1:$N$51,8,FALSE)</f>
        <v>150</v>
      </c>
      <c r="J201" s="74">
        <f>VLOOKUP(A201,Soil!$B$2:$P$17,13,FALSE)</f>
        <v>1.7925</v>
      </c>
      <c r="K201" s="74">
        <f>VLOOKUP(B201,LU!$B$1:$N$51,5,FALSE)</f>
        <v>0.27500000000000002</v>
      </c>
      <c r="L201" s="74">
        <f>VLOOKUP(A201,Soil!$B$2:$P$17,15,FALSE)</f>
        <v>0.4622</v>
      </c>
      <c r="M201" s="74">
        <f>SoilVeg!G201</f>
        <v>18.2</v>
      </c>
      <c r="N201" s="74">
        <f>SoilVeg!H201</f>
        <v>0.245</v>
      </c>
      <c r="O201" s="74">
        <f>VLOOKUP(A201,Soil!$B$2:$S$14,18,FALSE)</f>
        <v>0.3</v>
      </c>
    </row>
    <row r="202" spans="1:15">
      <c r="A202" s="84" t="str">
        <f>SoilVeg!B202</f>
        <v>SI</v>
      </c>
      <c r="B202" s="84" t="str">
        <f>SoilVeg!D202</f>
        <v>OP</v>
      </c>
      <c r="C202" s="84" t="str">
        <f>SoilVeg!A202</f>
        <v>SIOP</v>
      </c>
      <c r="D202" s="74">
        <f>IF(VLOOKUP(SoilVeg!C202,LU!$A$2:$O$27,15,FALSE)=0,VLOOKUP(A202,Soil!$B$2:$R$14,8,FALSE),0.000000000001)</f>
        <v>0</v>
      </c>
      <c r="E202" s="74">
        <f>IF(VLOOKUP(SoilVeg!C202,LU!$A$2:$O$27,15,FALSE)=0,VLOOKUP(A202,Soil!$B$2:$R$14,12,FALSE),0.000000000001)</f>
        <v>0</v>
      </c>
      <c r="F202" s="74">
        <f>VLOOKUP(A202,Soil!$B$2:$P$17,14,FALSE)</f>
        <v>1.2E-2</v>
      </c>
      <c r="G202" s="74">
        <f>VLOOKUP(B202,LU!$B$1:$N$51,6,FALSE)</f>
        <v>0.16</v>
      </c>
      <c r="H202" s="74">
        <f>VLOOKUP(B202,LU!$B$1:$N$51,7,FALSE)</f>
        <v>0.13</v>
      </c>
      <c r="I202" s="74">
        <f>VLOOKUP(B202,LU!$B$1:$N$51,8,FALSE)</f>
        <v>5</v>
      </c>
      <c r="J202" s="74">
        <f>VLOOKUP(A202,Soil!$B$2:$P$17,13,FALSE)</f>
        <v>0</v>
      </c>
      <c r="K202" s="74">
        <f>VLOOKUP(B202,LU!$B$1:$N$51,5,FALSE)</f>
        <v>7.4999999999999997E-2</v>
      </c>
      <c r="L202" s="74">
        <f>VLOOKUP(A202,Soil!$B$2:$P$17,15,FALSE)</f>
        <v>0</v>
      </c>
      <c r="M202" s="74">
        <f>SoilVeg!G202</f>
        <v>0</v>
      </c>
      <c r="N202" s="74">
        <f>SoilVeg!H202</f>
        <v>0</v>
      </c>
      <c r="O202" s="74">
        <f>VLOOKUP(A202,Soil!$B$2:$S$14,18,FALSE)</f>
        <v>0</v>
      </c>
    </row>
    <row r="203" spans="1:15">
      <c r="A203" s="84" t="str">
        <f>SoilVeg!B203</f>
        <v>SI</v>
      </c>
      <c r="B203" s="84" t="str">
        <f>SoilVeg!D203</f>
        <v>OPTP</v>
      </c>
      <c r="C203" s="84" t="str">
        <f>SoilVeg!A203</f>
        <v>SIOPTP</v>
      </c>
      <c r="D203" s="74">
        <f>IF(VLOOKUP(SoilVeg!C203,LU!$A$2:$O$27,15,FALSE)=0,VLOOKUP(A203,Soil!$B$2:$R$14,8,FALSE),0.000000000001)</f>
        <v>0</v>
      </c>
      <c r="E203" s="74">
        <f>IF(VLOOKUP(SoilVeg!C203,LU!$A$2:$O$27,15,FALSE)=0,VLOOKUP(A203,Soil!$B$2:$R$14,12,FALSE),0.000000000001)</f>
        <v>0</v>
      </c>
      <c r="F203" s="74">
        <f>VLOOKUP(A203,Soil!$B$2:$P$17,14,FALSE)</f>
        <v>1.2E-2</v>
      </c>
      <c r="G203" s="74">
        <f>VLOOKUP(B203,LU!$B$1:$N$51,6,FALSE)</f>
        <v>1.1000000000000001</v>
      </c>
      <c r="H203" s="74">
        <f>VLOOKUP(B203,LU!$B$1:$N$51,7,FALSE)</f>
        <v>0.4</v>
      </c>
      <c r="I203" s="74">
        <f>VLOOKUP(B203,LU!$B$1:$N$51,8,FALSE)</f>
        <v>7</v>
      </c>
      <c r="J203" s="74">
        <f>VLOOKUP(A203,Soil!$B$2:$P$17,13,FALSE)</f>
        <v>0</v>
      </c>
      <c r="K203" s="74">
        <f>VLOOKUP(B203,LU!$B$1:$N$51,5,FALSE)</f>
        <v>0.27500000000000002</v>
      </c>
      <c r="L203" s="74">
        <f>VLOOKUP(A203,Soil!$B$2:$P$17,15,FALSE)</f>
        <v>0</v>
      </c>
      <c r="M203" s="74">
        <f>SoilVeg!G203</f>
        <v>0</v>
      </c>
      <c r="N203" s="74">
        <f>SoilVeg!H203</f>
        <v>0</v>
      </c>
      <c r="O203" s="74">
        <f>VLOOKUP(A203,Soil!$B$2:$S$14,18,FALSE)</f>
        <v>0</v>
      </c>
    </row>
    <row r="204" spans="1:15">
      <c r="A204" s="84" t="str">
        <f>SoilVeg!B204</f>
        <v>SI</v>
      </c>
      <c r="B204" s="84" t="str">
        <f>SoilVeg!D204</f>
        <v>OPSR</v>
      </c>
      <c r="C204" s="84" t="str">
        <f>SoilVeg!A204</f>
        <v>SIOPSR</v>
      </c>
      <c r="D204" s="74">
        <f>IF(VLOOKUP(SoilVeg!C204,LU!$A$2:$O$27,15,FALSE)=0,VLOOKUP(A204,Soil!$B$2:$R$14,8,FALSE),0.000000000001)</f>
        <v>0</v>
      </c>
      <c r="E204" s="74">
        <f>IF(VLOOKUP(SoilVeg!C204,LU!$A$2:$O$27,15,FALSE)=0,VLOOKUP(A204,Soil!$B$2:$R$14,12,FALSE),0.000000000001)</f>
        <v>0</v>
      </c>
      <c r="F204" s="74">
        <f>VLOOKUP(A204,Soil!$B$2:$P$17,14,FALSE)</f>
        <v>1.2E-2</v>
      </c>
      <c r="G204" s="74">
        <f>VLOOKUP(B204,LU!$B$1:$N$51,6,FALSE)</f>
        <v>0.26</v>
      </c>
      <c r="H204" s="74">
        <f>VLOOKUP(B204,LU!$B$1:$N$51,7,FALSE)</f>
        <v>0.25</v>
      </c>
      <c r="I204" s="74">
        <f>VLOOKUP(B204,LU!$B$1:$N$51,8,FALSE)</f>
        <v>4</v>
      </c>
      <c r="J204" s="74">
        <f>VLOOKUP(A204,Soil!$B$2:$P$17,13,FALSE)</f>
        <v>0</v>
      </c>
      <c r="K204" s="74">
        <f>VLOOKUP(B204,LU!$B$1:$N$51,5,FALSE)</f>
        <v>0.06</v>
      </c>
      <c r="L204" s="74">
        <f>VLOOKUP(A204,Soil!$B$2:$P$17,15,FALSE)</f>
        <v>0</v>
      </c>
      <c r="M204" s="74">
        <f>SoilVeg!G204</f>
        <v>0</v>
      </c>
      <c r="N204" s="74">
        <f>SoilVeg!H204</f>
        <v>0</v>
      </c>
      <c r="O204" s="74">
        <f>VLOOKUP(A204,Soil!$B$2:$S$14,18,FALSE)</f>
        <v>0</v>
      </c>
    </row>
    <row r="205" spans="1:15">
      <c r="A205" s="84" t="str">
        <f>SoilVeg!B205</f>
        <v>SI</v>
      </c>
      <c r="B205" s="84" t="str">
        <f>SoilVeg!D205</f>
        <v>OPUR</v>
      </c>
      <c r="C205" s="84" t="str">
        <f>SoilVeg!A205</f>
        <v>SIOPUR</v>
      </c>
      <c r="D205" s="74">
        <f>IF(VLOOKUP(SoilVeg!C205,LU!$A$2:$O$27,15,FALSE)=0,VLOOKUP(A205,Soil!$B$2:$R$14,8,FALSE),0.000000000001)</f>
        <v>0</v>
      </c>
      <c r="E205" s="74">
        <f>IF(VLOOKUP(SoilVeg!C205,LU!$A$2:$O$27,15,FALSE)=0,VLOOKUP(A205,Soil!$B$2:$R$14,12,FALSE),0.000000000001)</f>
        <v>0</v>
      </c>
      <c r="F205" s="74">
        <f>VLOOKUP(A205,Soil!$B$2:$P$17,14,FALSE)</f>
        <v>1.2E-2</v>
      </c>
      <c r="G205" s="74">
        <f>VLOOKUP(B205,LU!$B$1:$N$51,6,FALSE)</f>
        <v>0.4</v>
      </c>
      <c r="H205" s="74">
        <f>VLOOKUP(B205,LU!$B$1:$N$51,7,FALSE)</f>
        <v>0.3</v>
      </c>
      <c r="I205" s="74">
        <f>VLOOKUP(B205,LU!$B$1:$N$51,8,FALSE)</f>
        <v>6</v>
      </c>
      <c r="J205" s="74">
        <f>VLOOKUP(A205,Soil!$B$2:$P$17,13,FALSE)</f>
        <v>0</v>
      </c>
      <c r="K205" s="74">
        <f>VLOOKUP(B205,LU!$B$1:$N$51,5,FALSE)</f>
        <v>0.1</v>
      </c>
      <c r="L205" s="74">
        <f>VLOOKUP(A205,Soil!$B$2:$P$17,15,FALSE)</f>
        <v>0</v>
      </c>
      <c r="M205" s="74">
        <f>SoilVeg!G205</f>
        <v>0</v>
      </c>
      <c r="N205" s="74">
        <f>SoilVeg!H205</f>
        <v>0</v>
      </c>
      <c r="O205" s="74">
        <f>VLOOKUP(A205,Soil!$B$2:$S$14,18,FALSE)</f>
        <v>0</v>
      </c>
    </row>
    <row r="206" spans="1:15">
      <c r="A206" s="84" t="str">
        <f>SoilVeg!B206</f>
        <v>SI</v>
      </c>
      <c r="B206" s="84" t="str">
        <f>SoilVeg!D206</f>
        <v>OPU</v>
      </c>
      <c r="C206" s="84" t="str">
        <f>SoilVeg!A206</f>
        <v>SIOPU</v>
      </c>
      <c r="D206" s="74">
        <f>IF(VLOOKUP(SoilVeg!C206,LU!$A$2:$O$27,15,FALSE)=0,VLOOKUP(A206,Soil!$B$2:$R$14,8,FALSE),0.000000000001)</f>
        <v>0</v>
      </c>
      <c r="E206" s="74">
        <f>IF(VLOOKUP(SoilVeg!C206,LU!$A$2:$O$27,15,FALSE)=0,VLOOKUP(A206,Soil!$B$2:$R$14,12,FALSE),0.000000000001)</f>
        <v>0</v>
      </c>
      <c r="F206" s="74">
        <f>VLOOKUP(A206,Soil!$B$2:$P$17,14,FALSE)</f>
        <v>1.2E-2</v>
      </c>
      <c r="G206" s="74">
        <f>VLOOKUP(B206,LU!$B$1:$N$51,6,FALSE)</f>
        <v>0</v>
      </c>
      <c r="H206" s="74">
        <f>VLOOKUP(B206,LU!$B$1:$N$51,7,FALSE)</f>
        <v>0</v>
      </c>
      <c r="I206" s="74">
        <f>VLOOKUP(B206,LU!$B$1:$N$51,8,FALSE)</f>
        <v>3.5</v>
      </c>
      <c r="J206" s="74">
        <f>VLOOKUP(A206,Soil!$B$2:$P$17,13,FALSE)</f>
        <v>0</v>
      </c>
      <c r="K206" s="74">
        <f>VLOOKUP(B206,LU!$B$1:$N$51,5,FALSE)</f>
        <v>0.03</v>
      </c>
      <c r="L206" s="74">
        <f>VLOOKUP(A206,Soil!$B$2:$P$17,15,FALSE)</f>
        <v>0</v>
      </c>
      <c r="M206" s="74">
        <f>SoilVeg!G206</f>
        <v>0</v>
      </c>
      <c r="N206" s="74">
        <f>SoilVeg!H206</f>
        <v>0</v>
      </c>
      <c r="O206" s="74">
        <f>VLOOKUP(A206,Soil!$B$2:$S$14,18,FALSE)</f>
        <v>0</v>
      </c>
    </row>
    <row r="207" spans="1:15">
      <c r="A207" s="84" t="str">
        <f>SoilVeg!B207</f>
        <v>SI</v>
      </c>
      <c r="B207" s="84" t="str">
        <f>SoilVeg!D207</f>
        <v>TP</v>
      </c>
      <c r="C207" s="84" t="str">
        <f>SoilVeg!A207</f>
        <v>SITP</v>
      </c>
      <c r="D207" s="74">
        <f>IF(VLOOKUP(SoilVeg!C207,LU!$A$2:$O$27,15,FALSE)=0,VLOOKUP(A207,Soil!$B$2:$R$14,8,FALSE),0.000000000001)</f>
        <v>0</v>
      </c>
      <c r="E207" s="74">
        <f>IF(VLOOKUP(SoilVeg!C207,LU!$A$2:$O$27,15,FALSE)=0,VLOOKUP(A207,Soil!$B$2:$R$14,12,FALSE),0.000000000001)</f>
        <v>0</v>
      </c>
      <c r="F207" s="74">
        <f>VLOOKUP(A207,Soil!$B$2:$P$17,14,FALSE)</f>
        <v>1.2E-2</v>
      </c>
      <c r="G207" s="74">
        <f>VLOOKUP(B207,LU!$B$1:$N$51,6,FALSE)</f>
        <v>1.1000000000000001</v>
      </c>
      <c r="H207" s="74">
        <f>VLOOKUP(B207,LU!$B$1:$N$51,7,FALSE)</f>
        <v>0.4</v>
      </c>
      <c r="I207" s="74">
        <f>VLOOKUP(B207,LU!$B$1:$N$51,8,FALSE)</f>
        <v>7</v>
      </c>
      <c r="J207" s="74">
        <f>VLOOKUP(A207,Soil!$B$2:$P$17,13,FALSE)</f>
        <v>0</v>
      </c>
      <c r="K207" s="74">
        <f>VLOOKUP(B207,LU!$B$1:$N$51,5,FALSE)</f>
        <v>0.27500000000000002</v>
      </c>
      <c r="L207" s="74">
        <f>VLOOKUP(A207,Soil!$B$2:$P$17,15,FALSE)</f>
        <v>0</v>
      </c>
      <c r="M207" s="74">
        <f>SoilVeg!G207</f>
        <v>0</v>
      </c>
      <c r="N207" s="74">
        <f>SoilVeg!H207</f>
        <v>0</v>
      </c>
      <c r="O207" s="74">
        <f>VLOOKUP(A207,Soil!$B$2:$S$14,18,FALSE)</f>
        <v>0</v>
      </c>
    </row>
    <row r="208" spans="1:15">
      <c r="A208" s="84" t="str">
        <f>SoilVeg!B208</f>
        <v>SI</v>
      </c>
      <c r="B208" s="84" t="str">
        <f>SoilVeg!D208</f>
        <v>LP</v>
      </c>
      <c r="C208" s="84" t="str">
        <f>SoilVeg!A208</f>
        <v>SILP</v>
      </c>
      <c r="D208" s="74">
        <f>IF(VLOOKUP(SoilVeg!C208,LU!$A$2:$O$27,15,FALSE)=0,VLOOKUP(A208,Soil!$B$2:$R$14,8,FALSE),0.000000000001)</f>
        <v>0</v>
      </c>
      <c r="E208" s="74">
        <f>IF(VLOOKUP(SoilVeg!C208,LU!$A$2:$O$27,15,FALSE)=0,VLOOKUP(A208,Soil!$B$2:$R$14,12,FALSE),0.000000000001)</f>
        <v>0</v>
      </c>
      <c r="F208" s="74">
        <f>VLOOKUP(A208,Soil!$B$2:$P$17,14,FALSE)</f>
        <v>1.2E-2</v>
      </c>
      <c r="G208" s="74">
        <f>VLOOKUP(B208,LU!$B$1:$N$51,6,FALSE)</f>
        <v>3</v>
      </c>
      <c r="H208" s="74">
        <f>VLOOKUP(B208,LU!$B$1:$N$51,7,FALSE)</f>
        <v>0.62272727272999995</v>
      </c>
      <c r="I208" s="74">
        <f>VLOOKUP(B208,LU!$B$1:$N$51,8,FALSE)</f>
        <v>9.4545454545500007</v>
      </c>
      <c r="J208" s="74">
        <f>VLOOKUP(A208,Soil!$B$2:$P$17,13,FALSE)</f>
        <v>0</v>
      </c>
      <c r="K208" s="74">
        <f>VLOOKUP(B208,LU!$B$1:$N$51,5,FALSE)</f>
        <v>0.4</v>
      </c>
      <c r="L208" s="74">
        <f>VLOOKUP(A208,Soil!$B$2:$P$17,15,FALSE)</f>
        <v>0</v>
      </c>
      <c r="M208" s="74">
        <f>SoilVeg!G208</f>
        <v>0</v>
      </c>
      <c r="N208" s="74">
        <f>SoilVeg!H208</f>
        <v>0</v>
      </c>
      <c r="O208" s="74">
        <f>VLOOKUP(A208,Soil!$B$2:$S$14,18,FALSE)</f>
        <v>0</v>
      </c>
    </row>
    <row r="209" spans="1:15">
      <c r="A209" s="84" t="str">
        <f>SoilVeg!B209</f>
        <v>SI</v>
      </c>
      <c r="B209" s="84" t="str">
        <f>SoilVeg!D209</f>
        <v>LPL</v>
      </c>
      <c r="C209" s="84" t="str">
        <f>SoilVeg!A209</f>
        <v>SILPL</v>
      </c>
      <c r="D209" s="74">
        <f>IF(VLOOKUP(SoilVeg!C209,LU!$A$2:$O$27,15,FALSE)=0,VLOOKUP(A209,Soil!$B$2:$R$14,8,FALSE),0.000000000001)</f>
        <v>0</v>
      </c>
      <c r="E209" s="74">
        <f>IF(VLOOKUP(SoilVeg!C209,LU!$A$2:$O$27,15,FALSE)=0,VLOOKUP(A209,Soil!$B$2:$R$14,12,FALSE),0.000000000001)</f>
        <v>0</v>
      </c>
      <c r="F209" s="74">
        <f>VLOOKUP(A209,Soil!$B$2:$P$17,14,FALSE)</f>
        <v>1.2E-2</v>
      </c>
      <c r="G209" s="74">
        <f>VLOOKUP(B209,LU!$B$1:$N$51,6,FALSE)</f>
        <v>4</v>
      </c>
      <c r="H209" s="74">
        <f>VLOOKUP(B209,LU!$B$1:$N$51,7,FALSE)</f>
        <v>0.62272727272999995</v>
      </c>
      <c r="I209" s="74">
        <f>VLOOKUP(B209,LU!$B$1:$N$51,8,FALSE)</f>
        <v>10.5</v>
      </c>
      <c r="J209" s="74">
        <f>VLOOKUP(A209,Soil!$B$2:$P$17,13,FALSE)</f>
        <v>0</v>
      </c>
      <c r="K209" s="74">
        <f>VLOOKUP(B209,LU!$B$1:$N$51,5,FALSE)</f>
        <v>0.6</v>
      </c>
      <c r="L209" s="74">
        <f>VLOOKUP(A209,Soil!$B$2:$P$17,15,FALSE)</f>
        <v>0</v>
      </c>
      <c r="M209" s="74">
        <f>SoilVeg!G209</f>
        <v>0</v>
      </c>
      <c r="N209" s="74">
        <f>SoilVeg!H209</f>
        <v>0</v>
      </c>
      <c r="O209" s="74">
        <f>VLOOKUP(A209,Soil!$B$2:$S$14,18,FALSE)</f>
        <v>0</v>
      </c>
    </row>
    <row r="210" spans="1:15">
      <c r="A210" s="84" t="str">
        <f>SoilVeg!B210</f>
        <v>SI</v>
      </c>
      <c r="B210" s="84" t="str">
        <f>SoilVeg!D210</f>
        <v>LPJ</v>
      </c>
      <c r="C210" s="84" t="str">
        <f>SoilVeg!A210</f>
        <v>SILPJ</v>
      </c>
      <c r="D210" s="74">
        <f>IF(VLOOKUP(SoilVeg!C210,LU!$A$2:$O$27,15,FALSE)=0,VLOOKUP(A210,Soil!$B$2:$R$14,8,FALSE),0.000000000001)</f>
        <v>0</v>
      </c>
      <c r="E210" s="74">
        <f>IF(VLOOKUP(SoilVeg!C210,LU!$A$2:$O$27,15,FALSE)=0,VLOOKUP(A210,Soil!$B$2:$R$14,12,FALSE),0.000000000001)</f>
        <v>0</v>
      </c>
      <c r="F210" s="74">
        <f>VLOOKUP(A210,Soil!$B$2:$P$17,14,FALSE)</f>
        <v>1.2E-2</v>
      </c>
      <c r="G210" s="74">
        <f>VLOOKUP(B210,LU!$B$1:$N$51,6,FALSE)</f>
        <v>3</v>
      </c>
      <c r="H210" s="74">
        <f>VLOOKUP(B210,LU!$B$1:$N$51,7,FALSE)</f>
        <v>0.62272727272999995</v>
      </c>
      <c r="I210" s="74">
        <f>VLOOKUP(B210,LU!$B$1:$N$51,8,FALSE)</f>
        <v>6.5</v>
      </c>
      <c r="J210" s="74">
        <f>VLOOKUP(A210,Soil!$B$2:$P$17,13,FALSE)</f>
        <v>0</v>
      </c>
      <c r="K210" s="74">
        <f>VLOOKUP(B210,LU!$B$1:$N$51,5,FALSE)</f>
        <v>0.35</v>
      </c>
      <c r="L210" s="74">
        <f>VLOOKUP(A210,Soil!$B$2:$P$17,15,FALSE)</f>
        <v>0</v>
      </c>
      <c r="M210" s="74">
        <f>SoilVeg!G210</f>
        <v>0</v>
      </c>
      <c r="N210" s="74">
        <f>SoilVeg!H210</f>
        <v>0</v>
      </c>
      <c r="O210" s="74">
        <f>VLOOKUP(A210,Soil!$B$2:$S$14,18,FALSE)</f>
        <v>0</v>
      </c>
    </row>
    <row r="211" spans="1:15">
      <c r="A211" s="84" t="str">
        <f>SoilVeg!B211</f>
        <v>SI</v>
      </c>
      <c r="B211" s="84" t="str">
        <f>SoilVeg!D211</f>
        <v>LPS</v>
      </c>
      <c r="C211" s="84" t="str">
        <f>SoilVeg!A211</f>
        <v>SILPS</v>
      </c>
      <c r="D211" s="74">
        <f>IF(VLOOKUP(SoilVeg!C211,LU!$A$2:$O$27,15,FALSE)=0,VLOOKUP(A211,Soil!$B$2:$R$14,8,FALSE),0.000000000001)</f>
        <v>0</v>
      </c>
      <c r="E211" s="74">
        <f>IF(VLOOKUP(SoilVeg!C211,LU!$A$2:$O$27,15,FALSE)=0,VLOOKUP(A211,Soil!$B$2:$R$14,12,FALSE),0.000000000001)</f>
        <v>0</v>
      </c>
      <c r="F211" s="74">
        <f>VLOOKUP(A211,Soil!$B$2:$P$17,14,FALSE)</f>
        <v>1.2E-2</v>
      </c>
      <c r="G211" s="74">
        <f>VLOOKUP(B211,LU!$B$1:$N$51,6,FALSE)</f>
        <v>4.5</v>
      </c>
      <c r="H211" s="74">
        <f>VLOOKUP(B211,LU!$B$1:$N$51,7,FALSE)</f>
        <v>0.8</v>
      </c>
      <c r="I211" s="74">
        <f>VLOOKUP(B211,LU!$B$1:$N$51,8,FALSE)</f>
        <v>15</v>
      </c>
      <c r="J211" s="74">
        <f>VLOOKUP(A211,Soil!$B$2:$P$17,13,FALSE)</f>
        <v>0</v>
      </c>
      <c r="K211" s="74">
        <f>VLOOKUP(B211,LU!$B$1:$N$51,5,FALSE)</f>
        <v>0.8</v>
      </c>
      <c r="L211" s="74">
        <f>VLOOKUP(A211,Soil!$B$2:$P$17,15,FALSE)</f>
        <v>0</v>
      </c>
      <c r="M211" s="74">
        <f>SoilVeg!G211</f>
        <v>0</v>
      </c>
      <c r="N211" s="74">
        <f>SoilVeg!H211</f>
        <v>0</v>
      </c>
      <c r="O211" s="74">
        <f>VLOOKUP(A211,Soil!$B$2:$S$14,18,FALSE)</f>
        <v>0</v>
      </c>
    </row>
    <row r="212" spans="1:15">
      <c r="A212" s="84" t="str">
        <f>SoilVeg!B212</f>
        <v>SI</v>
      </c>
      <c r="B212" s="84" t="str">
        <f>SoilVeg!D212</f>
        <v>LPK</v>
      </c>
      <c r="C212" s="84" t="str">
        <f>SoilVeg!A212</f>
        <v>SILPK</v>
      </c>
      <c r="D212" s="74">
        <f>IF(VLOOKUP(SoilVeg!C212,LU!$A$2:$O$27,15,FALSE)=0,VLOOKUP(A212,Soil!$B$2:$R$14,8,FALSE),0.000000000001)</f>
        <v>0</v>
      </c>
      <c r="E212" s="74">
        <f>IF(VLOOKUP(SoilVeg!C212,LU!$A$2:$O$27,15,FALSE)=0,VLOOKUP(A212,Soil!$B$2:$R$14,12,FALSE),0.000000000001)</f>
        <v>0</v>
      </c>
      <c r="F212" s="74">
        <f>VLOOKUP(A212,Soil!$B$2:$P$17,14,FALSE)</f>
        <v>1.2E-2</v>
      </c>
      <c r="G212" s="74">
        <f>VLOOKUP(B212,LU!$B$1:$N$51,6,FALSE)</f>
        <v>3</v>
      </c>
      <c r="H212" s="74">
        <f>VLOOKUP(B212,LU!$B$1:$N$51,7,FALSE)</f>
        <v>0.6</v>
      </c>
      <c r="I212" s="74">
        <f>VLOOKUP(B212,LU!$B$1:$N$51,8,FALSE)</f>
        <v>15</v>
      </c>
      <c r="J212" s="74">
        <f>VLOOKUP(A212,Soil!$B$2:$P$17,13,FALSE)</f>
        <v>0</v>
      </c>
      <c r="K212" s="74">
        <f>VLOOKUP(B212,LU!$B$1:$N$51,5,FALSE)</f>
        <v>0.8</v>
      </c>
      <c r="L212" s="74">
        <f>VLOOKUP(A212,Soil!$B$2:$P$17,15,FALSE)</f>
        <v>0</v>
      </c>
      <c r="M212" s="74">
        <f>SoilVeg!G212</f>
        <v>0</v>
      </c>
      <c r="N212" s="74">
        <f>SoilVeg!H212</f>
        <v>0</v>
      </c>
      <c r="O212" s="74">
        <f>VLOOKUP(A212,Soil!$B$2:$S$14,18,FALSE)</f>
        <v>0</v>
      </c>
    </row>
    <row r="213" spans="1:15">
      <c r="A213" s="84" t="str">
        <f>SoilVeg!B213</f>
        <v>SI</v>
      </c>
      <c r="B213" s="84" t="str">
        <f>SoilVeg!D213</f>
        <v>AZP</v>
      </c>
      <c r="C213" s="84" t="str">
        <f>SoilVeg!A213</f>
        <v>SIAZP</v>
      </c>
      <c r="D213" s="74">
        <f>IF(VLOOKUP(SoilVeg!C213,LU!$A$2:$O$27,15,FALSE)=0,VLOOKUP(A213,Soil!$B$2:$R$14,8,FALSE),0.000000000001)</f>
        <v>9.9999999999999998E-13</v>
      </c>
      <c r="E213" s="74">
        <f>IF(VLOOKUP(SoilVeg!C213,LU!$A$2:$O$27,15,FALSE)=0,VLOOKUP(A213,Soil!$B$2:$R$14,12,FALSE),0.000000000001)</f>
        <v>9.9999999999999998E-13</v>
      </c>
      <c r="F213" s="74">
        <f>VLOOKUP(A213,Soil!$B$2:$P$17,14,FALSE)</f>
        <v>1.2E-2</v>
      </c>
      <c r="G213" s="74">
        <f>VLOOKUP(B213,LU!$B$1:$N$51,6,FALSE)</f>
        <v>0</v>
      </c>
      <c r="H213" s="74">
        <f>VLOOKUP(B213,LU!$B$1:$N$51,7,FALSE)</f>
        <v>0</v>
      </c>
      <c r="I213" s="74">
        <f>VLOOKUP(B213,LU!$B$1:$N$51,8,FALSE)</f>
        <v>2.5</v>
      </c>
      <c r="J213" s="74">
        <f>VLOOKUP(A213,Soil!$B$2:$P$17,13,FALSE)</f>
        <v>0</v>
      </c>
      <c r="K213" s="74">
        <f>VLOOKUP(B213,LU!$B$1:$N$51,5,FALSE)</f>
        <v>0.05</v>
      </c>
      <c r="L213" s="74">
        <f>VLOOKUP(A213,Soil!$B$2:$P$17,15,FALSE)</f>
        <v>0</v>
      </c>
      <c r="M213" s="74">
        <f>SoilVeg!G213</f>
        <v>100</v>
      </c>
      <c r="N213" s="74">
        <f>SoilVeg!H213</f>
        <v>1</v>
      </c>
      <c r="O213" s="74">
        <f>VLOOKUP(A213,Soil!$B$2:$S$14,18,FALSE)</f>
        <v>0</v>
      </c>
    </row>
    <row r="214" spans="1:15">
      <c r="A214" s="84" t="str">
        <f>SoilVeg!B214</f>
        <v>SI</v>
      </c>
      <c r="B214" s="84" t="str">
        <f>SoilVeg!D214</f>
        <v>AZPN</v>
      </c>
      <c r="C214" s="84" t="str">
        <f>SoilVeg!A214</f>
        <v>SIAZPN</v>
      </c>
      <c r="D214" s="74">
        <f>IF(VLOOKUP(SoilVeg!C214,LU!$A$2:$O$27,15,FALSE)=0,VLOOKUP(A214,Soil!$B$2:$R$14,8,FALSE),0.000000000001)</f>
        <v>9.9999999999999998E-13</v>
      </c>
      <c r="E214" s="74">
        <f>IF(VLOOKUP(SoilVeg!C214,LU!$A$2:$O$27,15,FALSE)=0,VLOOKUP(A214,Soil!$B$2:$R$14,12,FALSE),0.000000000001)</f>
        <v>9.9999999999999998E-13</v>
      </c>
      <c r="F214" s="74">
        <f>VLOOKUP(A214,Soil!$B$2:$P$17,14,FALSE)</f>
        <v>1.2E-2</v>
      </c>
      <c r="G214" s="74">
        <f>VLOOKUP(B214,LU!$B$1:$N$51,6,FALSE)</f>
        <v>0</v>
      </c>
      <c r="H214" s="74">
        <f>VLOOKUP(B214,LU!$B$1:$N$51,7,FALSE)</f>
        <v>0</v>
      </c>
      <c r="I214" s="74">
        <f>VLOOKUP(B214,LU!$B$1:$N$51,8,FALSE)</f>
        <v>0</v>
      </c>
      <c r="J214" s="74">
        <f>VLOOKUP(A214,Soil!$B$2:$P$17,13,FALSE)</f>
        <v>0</v>
      </c>
      <c r="K214" s="74">
        <f>VLOOKUP(B214,LU!$B$1:$N$51,5,FALSE)</f>
        <v>0.01</v>
      </c>
      <c r="L214" s="74">
        <f>VLOOKUP(A214,Soil!$B$2:$P$17,15,FALSE)</f>
        <v>0</v>
      </c>
      <c r="M214" s="74">
        <f>SoilVeg!G214</f>
        <v>100</v>
      </c>
      <c r="N214" s="74">
        <f>SoilVeg!H214</f>
        <v>1</v>
      </c>
      <c r="O214" s="74">
        <f>VLOOKUP(A214,Soil!$B$2:$S$14,18,FALSE)</f>
        <v>0</v>
      </c>
    </row>
    <row r="215" spans="1:15">
      <c r="A215" s="84" t="str">
        <f>SoilVeg!B215</f>
        <v>SI</v>
      </c>
      <c r="B215" s="84" t="str">
        <f>SoilVeg!D215</f>
        <v>AZPPL</v>
      </c>
      <c r="C215" s="84" t="str">
        <f>SoilVeg!A215</f>
        <v>SIAZPPL</v>
      </c>
      <c r="D215" s="74">
        <f>IF(VLOOKUP(SoilVeg!C215,LU!$A$2:$O$27,15,FALSE)=0,VLOOKUP(A215,Soil!$B$2:$R$14,8,FALSE),0.000000000001)</f>
        <v>0</v>
      </c>
      <c r="E215" s="74">
        <f>IF(VLOOKUP(SoilVeg!C215,LU!$A$2:$O$27,15,FALSE)=0,VLOOKUP(A215,Soil!$B$2:$R$14,12,FALSE),0.000000000001)</f>
        <v>0</v>
      </c>
      <c r="F215" s="74">
        <f>VLOOKUP(A215,Soil!$B$2:$P$17,14,FALSE)</f>
        <v>1.2E-2</v>
      </c>
      <c r="G215" s="74">
        <f>VLOOKUP(B215,LU!$B$1:$N$51,6,FALSE)</f>
        <v>0</v>
      </c>
      <c r="H215" s="74">
        <f>VLOOKUP(B215,LU!$B$1:$N$51,7,FALSE)</f>
        <v>0</v>
      </c>
      <c r="I215" s="74">
        <f>VLOOKUP(B215,LU!$B$1:$N$51,8,FALSE)</f>
        <v>2.5</v>
      </c>
      <c r="J215" s="74">
        <f>VLOOKUP(A215,Soil!$B$2:$P$17,13,FALSE)</f>
        <v>0</v>
      </c>
      <c r="K215" s="74">
        <f>VLOOKUP(B215,LU!$B$1:$N$51,5,FALSE)</f>
        <v>0.02</v>
      </c>
      <c r="L215" s="74">
        <f>VLOOKUP(A215,Soil!$B$2:$P$17,15,FALSE)</f>
        <v>0</v>
      </c>
      <c r="M215" s="74">
        <f>SoilVeg!G215</f>
        <v>0</v>
      </c>
      <c r="N215" s="74">
        <f>SoilVeg!H215</f>
        <v>0</v>
      </c>
      <c r="O215" s="74">
        <f>VLOOKUP(A215,Soil!$B$2:$S$14,18,FALSE)</f>
        <v>0</v>
      </c>
    </row>
    <row r="216" spans="1:15">
      <c r="A216" s="84" t="str">
        <f>SoilVeg!B216</f>
        <v>SI</v>
      </c>
      <c r="B216" s="84" t="str">
        <f>SoilVeg!D216</f>
        <v>AZPP</v>
      </c>
      <c r="C216" s="84" t="str">
        <f>SoilVeg!A216</f>
        <v>SIAZPP</v>
      </c>
      <c r="D216" s="74">
        <f>IF(VLOOKUP(SoilVeg!C216,LU!$A$2:$O$27,15,FALSE)=0,VLOOKUP(A216,Soil!$B$2:$R$14,8,FALSE),0.000000000001)</f>
        <v>0</v>
      </c>
      <c r="E216" s="74">
        <f>IF(VLOOKUP(SoilVeg!C216,LU!$A$2:$O$27,15,FALSE)=0,VLOOKUP(A216,Soil!$B$2:$R$14,12,FALSE),0.000000000001)</f>
        <v>0</v>
      </c>
      <c r="F216" s="74">
        <f>VLOOKUP(A216,Soil!$B$2:$P$17,14,FALSE)</f>
        <v>1.2E-2</v>
      </c>
      <c r="G216" s="74">
        <f>VLOOKUP(B216,LU!$B$1:$N$51,6,FALSE)</f>
        <v>0</v>
      </c>
      <c r="H216" s="74">
        <f>VLOOKUP(B216,LU!$B$1:$N$51,7,FALSE)</f>
        <v>0</v>
      </c>
      <c r="I216" s="74">
        <f>VLOOKUP(B216,LU!$B$1:$N$51,8,FALSE)</f>
        <v>7</v>
      </c>
      <c r="J216" s="74">
        <f>VLOOKUP(A216,Soil!$B$2:$P$17,13,FALSE)</f>
        <v>0</v>
      </c>
      <c r="K216" s="74">
        <f>VLOOKUP(B216,LU!$B$1:$N$51,5,FALSE)</f>
        <v>0.1</v>
      </c>
      <c r="L216" s="74">
        <f>VLOOKUP(A216,Soil!$B$2:$P$17,15,FALSE)</f>
        <v>0</v>
      </c>
      <c r="M216" s="74">
        <f>SoilVeg!G216</f>
        <v>0</v>
      </c>
      <c r="N216" s="74">
        <f>SoilVeg!H216</f>
        <v>0</v>
      </c>
      <c r="O216" s="74">
        <f>VLOOKUP(A216,Soil!$B$2:$S$14,18,FALSE)</f>
        <v>0</v>
      </c>
    </row>
    <row r="217" spans="1:15">
      <c r="A217" s="84" t="str">
        <f>SoilVeg!B217</f>
        <v>SI</v>
      </c>
      <c r="B217" s="84" t="str">
        <f>SoilVeg!D217</f>
        <v>ETK</v>
      </c>
      <c r="C217" s="84" t="str">
        <f>SoilVeg!A217</f>
        <v>SIETK</v>
      </c>
      <c r="D217" s="74">
        <f>IF(VLOOKUP(SoilVeg!C217,LU!$A$2:$O$27,15,FALSE)=0,VLOOKUP(A217,Soil!$B$2:$R$14,8,FALSE),0.000000000001)</f>
        <v>0</v>
      </c>
      <c r="E217" s="74">
        <f>IF(VLOOKUP(SoilVeg!C217,LU!$A$2:$O$27,15,FALSE)=0,VLOOKUP(A217,Soil!$B$2:$R$14,12,FALSE),0.000000000001)</f>
        <v>0</v>
      </c>
      <c r="F217" s="74">
        <f>VLOOKUP(A217,Soil!$B$2:$P$17,14,FALSE)</f>
        <v>1.2E-2</v>
      </c>
      <c r="G217" s="74">
        <f>VLOOKUP(B217,LU!$B$1:$N$51,6,FALSE)</f>
        <v>1.4</v>
      </c>
      <c r="H217" s="74">
        <f>VLOOKUP(B217,LU!$B$1:$N$51,7,FALSE)</f>
        <v>0.65</v>
      </c>
      <c r="I217" s="74">
        <f>VLOOKUP(B217,LU!$B$1:$N$51,8,FALSE)</f>
        <v>8</v>
      </c>
      <c r="J217" s="74">
        <f>VLOOKUP(A217,Soil!$B$2:$P$17,13,FALSE)</f>
        <v>0</v>
      </c>
      <c r="K217" s="74">
        <f>VLOOKUP(B217,LU!$B$1:$N$51,5,FALSE)</f>
        <v>0.35</v>
      </c>
      <c r="L217" s="74">
        <f>VLOOKUP(A217,Soil!$B$2:$P$17,15,FALSE)</f>
        <v>0</v>
      </c>
      <c r="M217" s="74">
        <f>SoilVeg!G217</f>
        <v>0</v>
      </c>
      <c r="N217" s="74">
        <f>SoilVeg!H217</f>
        <v>0</v>
      </c>
      <c r="O217" s="74">
        <f>VLOOKUP(A217,Soil!$B$2:$S$14,18,FALSE)</f>
        <v>0</v>
      </c>
    </row>
    <row r="218" spans="1:15">
      <c r="A218" s="84" t="str">
        <f>SoilVeg!B218</f>
        <v>SI</v>
      </c>
      <c r="B218" s="84" t="str">
        <f>SoilVeg!D218</f>
        <v>ETK1</v>
      </c>
      <c r="C218" s="84" t="str">
        <f>SoilVeg!A218</f>
        <v>SIETK1</v>
      </c>
      <c r="D218" s="74">
        <f>IF(VLOOKUP(SoilVeg!C218,LU!$A$2:$O$27,15,FALSE)=0,VLOOKUP(A218,Soil!$B$2:$R$14,8,FALSE),0.000000000001)</f>
        <v>0</v>
      </c>
      <c r="E218" s="74">
        <f>IF(VLOOKUP(SoilVeg!C218,LU!$A$2:$O$27,15,FALSE)=0,VLOOKUP(A218,Soil!$B$2:$R$14,12,FALSE),0.000000000001)</f>
        <v>0</v>
      </c>
      <c r="F218" s="74">
        <f>VLOOKUP(A218,Soil!$B$2:$P$17,14,FALSE)</f>
        <v>1.2E-2</v>
      </c>
      <c r="G218" s="74">
        <f>VLOOKUP(B218,LU!$B$1:$N$51,6,FALSE)</f>
        <v>1</v>
      </c>
      <c r="H218" s="74">
        <f>VLOOKUP(B218,LU!$B$1:$N$51,7,FALSE)</f>
        <v>0.4</v>
      </c>
      <c r="I218" s="74">
        <f>VLOOKUP(B218,LU!$B$1:$N$51,8,FALSE)</f>
        <v>5</v>
      </c>
      <c r="J218" s="74">
        <f>VLOOKUP(A218,Soil!$B$2:$P$17,13,FALSE)</f>
        <v>0</v>
      </c>
      <c r="K218" s="74">
        <f>VLOOKUP(B218,LU!$B$1:$N$51,5,FALSE)</f>
        <v>0.15</v>
      </c>
      <c r="L218" s="74">
        <f>VLOOKUP(A218,Soil!$B$2:$P$17,15,FALSE)</f>
        <v>0</v>
      </c>
      <c r="M218" s="74">
        <f>SoilVeg!G218</f>
        <v>0</v>
      </c>
      <c r="N218" s="74">
        <f>SoilVeg!H218</f>
        <v>0</v>
      </c>
      <c r="O218" s="74">
        <f>VLOOKUP(A218,Soil!$B$2:$S$14,18,FALSE)</f>
        <v>0</v>
      </c>
    </row>
    <row r="219" spans="1:15">
      <c r="A219" s="84" t="str">
        <f>SoilVeg!B219</f>
        <v>SI</v>
      </c>
      <c r="B219" s="84" t="str">
        <f>SoilVeg!D219</f>
        <v>ETK2</v>
      </c>
      <c r="C219" s="84" t="str">
        <f>SoilVeg!A219</f>
        <v>SIETK2</v>
      </c>
      <c r="D219" s="74">
        <f>IF(VLOOKUP(SoilVeg!C219,LU!$A$2:$O$27,15,FALSE)=0,VLOOKUP(A219,Soil!$B$2:$R$14,8,FALSE),0.000000000001)</f>
        <v>0</v>
      </c>
      <c r="E219" s="74">
        <f>IF(VLOOKUP(SoilVeg!C219,LU!$A$2:$O$27,15,FALSE)=0,VLOOKUP(A219,Soil!$B$2:$R$14,12,FALSE),0.000000000001)</f>
        <v>0</v>
      </c>
      <c r="F219" s="74">
        <f>VLOOKUP(A219,Soil!$B$2:$P$17,14,FALSE)</f>
        <v>1.2E-2</v>
      </c>
      <c r="G219" s="74">
        <f>VLOOKUP(B219,LU!$B$1:$N$51,6,FALSE)</f>
        <v>1.1000000000000001</v>
      </c>
      <c r="H219" s="74">
        <f>VLOOKUP(B219,LU!$B$1:$N$51,7,FALSE)</f>
        <v>0.4</v>
      </c>
      <c r="I219" s="74">
        <f>VLOOKUP(B219,LU!$B$1:$N$51,8,FALSE)</f>
        <v>7</v>
      </c>
      <c r="J219" s="74">
        <f>VLOOKUP(A219,Soil!$B$2:$P$17,13,FALSE)</f>
        <v>0</v>
      </c>
      <c r="K219" s="74">
        <f>VLOOKUP(B219,LU!$B$1:$N$51,5,FALSE)</f>
        <v>0.35</v>
      </c>
      <c r="L219" s="74">
        <f>VLOOKUP(A219,Soil!$B$2:$P$17,15,FALSE)</f>
        <v>0</v>
      </c>
      <c r="M219" s="74">
        <f>SoilVeg!G219</f>
        <v>0</v>
      </c>
      <c r="N219" s="74">
        <f>SoilVeg!H219</f>
        <v>0</v>
      </c>
      <c r="O219" s="74">
        <f>VLOOKUP(A219,Soil!$B$2:$S$14,18,FALSE)</f>
        <v>0</v>
      </c>
    </row>
    <row r="220" spans="1:15">
      <c r="A220" s="84" t="str">
        <f>SoilVeg!B220</f>
        <v>SI</v>
      </c>
      <c r="B220" s="84" t="str">
        <f>SoilVeg!D220</f>
        <v>ETK3</v>
      </c>
      <c r="C220" s="84" t="str">
        <f>SoilVeg!A220</f>
        <v>SIETK3</v>
      </c>
      <c r="D220" s="74">
        <f>IF(VLOOKUP(SoilVeg!C220,LU!$A$2:$O$27,15,FALSE)=0,VLOOKUP(A220,Soil!$B$2:$R$14,8,FALSE),0.000000000001)</f>
        <v>0</v>
      </c>
      <c r="E220" s="74">
        <f>IF(VLOOKUP(SoilVeg!C220,LU!$A$2:$O$27,15,FALSE)=0,VLOOKUP(A220,Soil!$B$2:$R$14,12,FALSE),0.000000000001)</f>
        <v>0</v>
      </c>
      <c r="F220" s="74">
        <f>VLOOKUP(A220,Soil!$B$2:$P$17,14,FALSE)</f>
        <v>1.2E-2</v>
      </c>
      <c r="G220" s="74">
        <f>VLOOKUP(B220,LU!$B$1:$N$51,6,FALSE)</f>
        <v>1.35454545455</v>
      </c>
      <c r="H220" s="74">
        <f>VLOOKUP(B220,LU!$B$1:$N$51,7,FALSE)</f>
        <v>0.62272727272999995</v>
      </c>
      <c r="I220" s="74">
        <f>VLOOKUP(B220,LU!$B$1:$N$51,8,FALSE)</f>
        <v>10</v>
      </c>
      <c r="J220" s="74">
        <f>VLOOKUP(A220,Soil!$B$2:$P$17,13,FALSE)</f>
        <v>0</v>
      </c>
      <c r="K220" s="74">
        <f>VLOOKUP(B220,LU!$B$1:$N$51,5,FALSE)</f>
        <v>0.4</v>
      </c>
      <c r="L220" s="74">
        <f>VLOOKUP(A220,Soil!$B$2:$P$17,15,FALSE)</f>
        <v>0</v>
      </c>
      <c r="M220" s="74">
        <f>SoilVeg!G220</f>
        <v>0</v>
      </c>
      <c r="N220" s="74">
        <f>SoilVeg!H220</f>
        <v>0</v>
      </c>
      <c r="O220" s="74">
        <f>VLOOKUP(A220,Soil!$B$2:$S$14,18,FALSE)</f>
        <v>0</v>
      </c>
    </row>
    <row r="221" spans="1:15">
      <c r="A221" s="84" t="str">
        <f>SoilVeg!B221</f>
        <v>SI</v>
      </c>
      <c r="B221" s="84" t="str">
        <f>SoilVeg!D221</f>
        <v>VT</v>
      </c>
      <c r="C221" s="84" t="str">
        <f>SoilVeg!A221</f>
        <v>SIVT</v>
      </c>
      <c r="D221" s="74">
        <f>IF(VLOOKUP(SoilVeg!C221,LU!$A$2:$O$27,15,FALSE)=0,VLOOKUP(A221,Soil!$B$2:$R$14,8,FALSE),0.000000000001)</f>
        <v>9.9999999999999998E-13</v>
      </c>
      <c r="E221" s="74">
        <f>IF(VLOOKUP(SoilVeg!C221,LU!$A$2:$O$27,15,FALSE)=0,VLOOKUP(A221,Soil!$B$2:$R$14,12,FALSE),0.000000000001)</f>
        <v>9.9999999999999998E-13</v>
      </c>
      <c r="F221" s="74">
        <f>VLOOKUP(A221,Soil!$B$2:$P$17,14,FALSE)</f>
        <v>1.2E-2</v>
      </c>
      <c r="G221" s="74">
        <f>VLOOKUP(B221,LU!$B$1:$N$51,6,FALSE)</f>
        <v>0</v>
      </c>
      <c r="H221" s="74">
        <f>VLOOKUP(B221,LU!$B$1:$N$51,7,FALSE)</f>
        <v>0</v>
      </c>
      <c r="I221" s="74">
        <f>VLOOKUP(B221,LU!$B$1:$N$51,8,FALSE)</f>
        <v>0</v>
      </c>
      <c r="J221" s="74">
        <f>VLOOKUP(A221,Soil!$B$2:$P$17,13,FALSE)</f>
        <v>0</v>
      </c>
      <c r="K221" s="74">
        <f>VLOOKUP(B221,LU!$B$1:$N$51,5,FALSE)</f>
        <v>0.03</v>
      </c>
      <c r="L221" s="74">
        <f>VLOOKUP(A221,Soil!$B$2:$P$17,15,FALSE)</f>
        <v>0</v>
      </c>
      <c r="M221" s="74">
        <f>SoilVeg!G221</f>
        <v>100</v>
      </c>
      <c r="N221" s="74">
        <f>SoilVeg!H221</f>
        <v>1</v>
      </c>
      <c r="O221" s="74">
        <f>VLOOKUP(A221,Soil!$B$2:$S$14,18,FALSE)</f>
        <v>0</v>
      </c>
    </row>
    <row r="222" spans="1:15">
      <c r="A222" s="84" t="str">
        <f>SoilVeg!B222</f>
        <v>SI</v>
      </c>
      <c r="B222" s="84" t="str">
        <f>SoilVeg!D222</f>
        <v>VP</v>
      </c>
      <c r="C222" s="84" t="str">
        <f>SoilVeg!A222</f>
        <v>SIVP</v>
      </c>
      <c r="D222" s="74">
        <f>IF(VLOOKUP(SoilVeg!C222,LU!$A$2:$O$27,15,FALSE)=0,VLOOKUP(A222,Soil!$B$2:$R$14,8,FALSE),0.000000000001)</f>
        <v>9.9999999999999998E-13</v>
      </c>
      <c r="E222" s="74">
        <f>IF(VLOOKUP(SoilVeg!C222,LU!$A$2:$O$27,15,FALSE)=0,VLOOKUP(A222,Soil!$B$2:$R$14,12,FALSE),0.000000000001)</f>
        <v>9.9999999999999998E-13</v>
      </c>
      <c r="F222" s="74">
        <f>VLOOKUP(A222,Soil!$B$2:$P$17,14,FALSE)</f>
        <v>1.2E-2</v>
      </c>
      <c r="G222" s="74">
        <f>VLOOKUP(B222,LU!$B$1:$N$51,6,FALSE)</f>
        <v>0</v>
      </c>
      <c r="H222" s="74">
        <f>VLOOKUP(B222,LU!$B$1:$N$51,7,FALSE)</f>
        <v>0</v>
      </c>
      <c r="I222" s="74">
        <f>VLOOKUP(B222,LU!$B$1:$N$51,8,FALSE)</f>
        <v>0</v>
      </c>
      <c r="J222" s="74">
        <f>VLOOKUP(A222,Soil!$B$2:$P$17,13,FALSE)</f>
        <v>0</v>
      </c>
      <c r="K222" s="74">
        <f>VLOOKUP(B222,LU!$B$1:$N$51,5,FALSE)</f>
        <v>0.01</v>
      </c>
      <c r="L222" s="74">
        <f>VLOOKUP(A222,Soil!$B$2:$P$17,15,FALSE)</f>
        <v>0</v>
      </c>
      <c r="M222" s="74">
        <f>SoilVeg!G222</f>
        <v>100</v>
      </c>
      <c r="N222" s="74">
        <f>SoilVeg!H222</f>
        <v>1</v>
      </c>
      <c r="O222" s="74">
        <f>VLOOKUP(A222,Soil!$B$2:$S$14,18,FALSE)</f>
        <v>0</v>
      </c>
    </row>
    <row r="223" spans="1:15">
      <c r="A223" s="84" t="str">
        <f>SoilVeg!B223</f>
        <v>SI</v>
      </c>
      <c r="B223" s="84" t="str">
        <f>SoilVeg!D223</f>
        <v>TPT</v>
      </c>
      <c r="C223" s="84" t="str">
        <f>SoilVeg!A223</f>
        <v>SITPT</v>
      </c>
      <c r="D223" s="74">
        <f>IF(VLOOKUP(SoilVeg!C223,LU!$A$2:$O$27,15,FALSE)=0,VLOOKUP(A223,Soil!$B$2:$R$14,8,FALSE),0.000000000001)</f>
        <v>0</v>
      </c>
      <c r="E223" s="74">
        <f>IF(VLOOKUP(SoilVeg!C223,LU!$A$2:$O$27,15,FALSE)=0,VLOOKUP(A223,Soil!$B$2:$R$14,12,FALSE),0.000000000001)</f>
        <v>0</v>
      </c>
      <c r="F223" s="74">
        <f>VLOOKUP(A223,Soil!$B$2:$P$17,14,FALSE)</f>
        <v>1.2E-2</v>
      </c>
      <c r="G223" s="74">
        <f>VLOOKUP(B223,LU!$B$1:$N$51,6,FALSE)</f>
        <v>1.1000000000000001</v>
      </c>
      <c r="H223" s="74">
        <f>VLOOKUP(B223,LU!$B$1:$N$51,7,FALSE)</f>
        <v>0.4</v>
      </c>
      <c r="I223" s="74">
        <f>VLOOKUP(B223,LU!$B$1:$N$51,8,FALSE)</f>
        <v>7</v>
      </c>
      <c r="J223" s="74">
        <f>VLOOKUP(A223,Soil!$B$2:$P$17,13,FALSE)</f>
        <v>0</v>
      </c>
      <c r="K223" s="74">
        <f>VLOOKUP(B223,LU!$B$1:$N$51,5,FALSE)</f>
        <v>0.27500000000000002</v>
      </c>
      <c r="L223" s="74">
        <f>VLOOKUP(A223,Soil!$B$2:$P$17,15,FALSE)</f>
        <v>0</v>
      </c>
      <c r="M223" s="74">
        <f>SoilVeg!G223</f>
        <v>0</v>
      </c>
      <c r="N223" s="74">
        <f>SoilVeg!H223</f>
        <v>0</v>
      </c>
      <c r="O223" s="74">
        <f>VLOOKUP(A223,Soil!$B$2:$S$14,18,FALSE)</f>
        <v>0</v>
      </c>
    </row>
    <row r="224" spans="1:15">
      <c r="A224" s="84" t="str">
        <f>SoilVeg!B224</f>
        <v>SI</v>
      </c>
      <c r="B224" s="84" t="str">
        <f>SoilVeg!D224</f>
        <v>VPT</v>
      </c>
      <c r="C224" s="84" t="str">
        <f>SoilVeg!A224</f>
        <v>SIVPT</v>
      </c>
      <c r="D224" s="74">
        <f>IF(VLOOKUP(SoilVeg!C224,LU!$A$2:$O$27,15,FALSE)=0,VLOOKUP(A224,Soil!$B$2:$R$14,8,FALSE),0.000000000001)</f>
        <v>9.9999999999999998E-13</v>
      </c>
      <c r="E224" s="74">
        <f>IF(VLOOKUP(SoilVeg!C224,LU!$A$2:$O$27,15,FALSE)=0,VLOOKUP(A224,Soil!$B$2:$R$14,12,FALSE),0.000000000001)</f>
        <v>9.9999999999999998E-13</v>
      </c>
      <c r="F224" s="74">
        <f>VLOOKUP(A224,Soil!$B$2:$P$17,14,FALSE)</f>
        <v>1.2E-2</v>
      </c>
      <c r="G224" s="74">
        <f>VLOOKUP(B224,LU!$B$1:$N$51,6,FALSE)</f>
        <v>0</v>
      </c>
      <c r="H224" s="74">
        <f>VLOOKUP(B224,LU!$B$1:$N$51,7,FALSE)</f>
        <v>0</v>
      </c>
      <c r="I224" s="74">
        <f>VLOOKUP(B224,LU!$B$1:$N$51,8,FALSE)</f>
        <v>150</v>
      </c>
      <c r="J224" s="74">
        <f>VLOOKUP(A224,Soil!$B$2:$P$17,13,FALSE)</f>
        <v>0</v>
      </c>
      <c r="K224" s="74">
        <f>VLOOKUP(B224,LU!$B$1:$N$51,5,FALSE)</f>
        <v>0.01</v>
      </c>
      <c r="L224" s="74">
        <f>VLOOKUP(A224,Soil!$B$2:$P$17,15,FALSE)</f>
        <v>0</v>
      </c>
      <c r="M224" s="74">
        <f>SoilVeg!G224</f>
        <v>100</v>
      </c>
      <c r="N224" s="74">
        <f>SoilVeg!H224</f>
        <v>1</v>
      </c>
      <c r="O224" s="74">
        <f>VLOOKUP(A224,Soil!$B$2:$S$14,18,FALSE)</f>
        <v>0</v>
      </c>
    </row>
    <row r="225" spans="1:15">
      <c r="A225" s="84" t="str">
        <f>SoilVeg!B225</f>
        <v>SI</v>
      </c>
      <c r="B225" s="84" t="str">
        <f>SoilVeg!D225</f>
        <v>MOK</v>
      </c>
      <c r="C225" s="84" t="str">
        <f>SoilVeg!A225</f>
        <v>SIMOK</v>
      </c>
      <c r="D225" s="74">
        <f>IF(VLOOKUP(SoilVeg!C225,LU!$A$2:$O$27,15,FALSE)=0,VLOOKUP(A225,Soil!$B$2:$R$14,8,FALSE),0.000000000001)</f>
        <v>0</v>
      </c>
      <c r="E225" s="74">
        <f>IF(VLOOKUP(SoilVeg!C225,LU!$A$2:$O$27,15,FALSE)=0,VLOOKUP(A225,Soil!$B$2:$R$14,12,FALSE),0.000000000001)</f>
        <v>0</v>
      </c>
      <c r="F225" s="74">
        <f>VLOOKUP(A225,Soil!$B$2:$P$17,14,FALSE)</f>
        <v>1.2E-2</v>
      </c>
      <c r="G225" s="74">
        <f>VLOOKUP(B225,LU!$B$1:$N$51,6,FALSE)</f>
        <v>1.35454545455</v>
      </c>
      <c r="H225" s="74">
        <f>VLOOKUP(B225,LU!$B$1:$N$51,7,FALSE)</f>
        <v>0.62272727272999995</v>
      </c>
      <c r="I225" s="74">
        <f>VLOOKUP(B225,LU!$B$1:$N$51,8,FALSE)</f>
        <v>10</v>
      </c>
      <c r="J225" s="74">
        <f>VLOOKUP(A225,Soil!$B$2:$P$17,13,FALSE)</f>
        <v>0</v>
      </c>
      <c r="K225" s="74">
        <f>VLOOKUP(B225,LU!$B$1:$N$51,5,FALSE)</f>
        <v>0.4</v>
      </c>
      <c r="L225" s="74">
        <f>VLOOKUP(A225,Soil!$B$2:$P$17,15,FALSE)</f>
        <v>0</v>
      </c>
      <c r="M225" s="74">
        <f>SoilVeg!G225</f>
        <v>0</v>
      </c>
      <c r="N225" s="74">
        <f>SoilVeg!H225</f>
        <v>0</v>
      </c>
      <c r="O225" s="74">
        <f>VLOOKUP(A225,Soil!$B$2:$S$14,18,FALSE)</f>
        <v>0</v>
      </c>
    </row>
    <row r="226" spans="1:15">
      <c r="A226" s="84" t="str">
        <f>SoilVeg!B226</f>
        <v>SI</v>
      </c>
      <c r="B226" s="84" t="str">
        <f>SoilVeg!D226</f>
        <v>RET</v>
      </c>
      <c r="C226" s="84" t="str">
        <f>SoilVeg!A226</f>
        <v>SIRET</v>
      </c>
      <c r="D226" s="74">
        <f>IF(VLOOKUP(SoilVeg!C226,LU!$A$2:$O$27,15,FALSE)=0,VLOOKUP(A226,Soil!$B$2:$R$14,8,FALSE),0.000000000001)</f>
        <v>0</v>
      </c>
      <c r="E226" s="74">
        <f>IF(VLOOKUP(SoilVeg!C226,LU!$A$2:$O$27,15,FALSE)=0,VLOOKUP(A226,Soil!$B$2:$R$14,12,FALSE),0.000000000001)</f>
        <v>0</v>
      </c>
      <c r="F226" s="74">
        <f>VLOOKUP(A226,Soil!$B$2:$P$17,14,FALSE)</f>
        <v>1.2E-2</v>
      </c>
      <c r="G226" s="74">
        <f>VLOOKUP(B226,LU!$B$1:$N$51,6,FALSE)</f>
        <v>1.1000000000000001</v>
      </c>
      <c r="H226" s="74">
        <f>VLOOKUP(B226,LU!$B$1:$N$51,7,FALSE)</f>
        <v>0.4</v>
      </c>
      <c r="I226" s="74">
        <f>VLOOKUP(B226,LU!$B$1:$N$51,8,FALSE)</f>
        <v>150</v>
      </c>
      <c r="J226" s="74">
        <f>VLOOKUP(A226,Soil!$B$2:$P$17,13,FALSE)</f>
        <v>0</v>
      </c>
      <c r="K226" s="74">
        <f>VLOOKUP(B226,LU!$B$1:$N$51,5,FALSE)</f>
        <v>0.27500000000000002</v>
      </c>
      <c r="L226" s="74">
        <f>VLOOKUP(A226,Soil!$B$2:$P$17,15,FALSE)</f>
        <v>0</v>
      </c>
      <c r="M226" s="74">
        <f>SoilVeg!G226</f>
        <v>0</v>
      </c>
      <c r="N226" s="74">
        <f>SoilVeg!H226</f>
        <v>0</v>
      </c>
      <c r="O226" s="74">
        <f>VLOOKUP(A226,Soil!$B$2:$S$14,18,FALSE)</f>
        <v>0</v>
      </c>
    </row>
    <row r="227" spans="1:15">
      <c r="A227" s="84" t="str">
        <f>SoilVeg!B227</f>
        <v>SIL</v>
      </c>
      <c r="B227" s="84" t="str">
        <f>SoilVeg!D227</f>
        <v>OP</v>
      </c>
      <c r="C227" s="84" t="str">
        <f>SoilVeg!A227</f>
        <v>SILOP</v>
      </c>
      <c r="D227" s="74">
        <f>IF(VLOOKUP(SoilVeg!C227,LU!$A$2:$O$27,15,FALSE)=0,VLOOKUP(A227,Soil!$B$2:$R$14,8,FALSE),0.000000000001)</f>
        <v>2.292499074074075E-6</v>
      </c>
      <c r="E227" s="74">
        <f>IF(VLOOKUP(SoilVeg!C227,LU!$A$2:$O$27,15,FALSE)=0,VLOOKUP(A227,Soil!$B$2:$R$14,12,FALSE),0.000000000001)</f>
        <v>5.8771962960391301E-5</v>
      </c>
      <c r="F227" s="74">
        <f>VLOOKUP(A227,Soil!$B$2:$P$17,14,FALSE)</f>
        <v>1.2E-2</v>
      </c>
      <c r="G227" s="74">
        <f>VLOOKUP(B227,LU!$B$1:$N$51,6,FALSE)</f>
        <v>0.16</v>
      </c>
      <c r="H227" s="74">
        <f>VLOOKUP(B227,LU!$B$1:$N$51,7,FALSE)</f>
        <v>0.13</v>
      </c>
      <c r="I227" s="74">
        <f>VLOOKUP(B227,LU!$B$1:$N$51,8,FALSE)</f>
        <v>5</v>
      </c>
      <c r="J227" s="74">
        <f>VLOOKUP(A227,Soil!$B$2:$P$17,13,FALSE)</f>
        <v>1.7384999999999999</v>
      </c>
      <c r="K227" s="74">
        <f>VLOOKUP(B227,LU!$B$1:$N$51,5,FALSE)</f>
        <v>7.4999999999999997E-2</v>
      </c>
      <c r="L227" s="74">
        <f>VLOOKUP(A227,Soil!$B$2:$P$17,15,FALSE)</f>
        <v>0.56130000000000002</v>
      </c>
      <c r="M227" s="74">
        <f>SoilVeg!G227</f>
        <v>9.6999999999999993</v>
      </c>
      <c r="N227" s="74">
        <f>SoilVeg!H227</f>
        <v>0.248</v>
      </c>
      <c r="O227" s="74">
        <f>VLOOKUP(A227,Soil!$B$2:$S$14,18,FALSE)</f>
        <v>0.02</v>
      </c>
    </row>
    <row r="228" spans="1:15">
      <c r="A228" s="84" t="str">
        <f>SoilVeg!B228</f>
        <v>SIL</v>
      </c>
      <c r="B228" s="84" t="str">
        <f>SoilVeg!D228</f>
        <v>OPTP</v>
      </c>
      <c r="C228" s="84" t="str">
        <f>SoilVeg!A228</f>
        <v>SILOPTP</v>
      </c>
      <c r="D228" s="74">
        <f>IF(VLOOKUP(SoilVeg!C228,LU!$A$2:$O$27,15,FALSE)=0,VLOOKUP(A228,Soil!$B$2:$R$14,8,FALSE),0.000000000001)</f>
        <v>2.292499074074075E-6</v>
      </c>
      <c r="E228" s="74">
        <f>IF(VLOOKUP(SoilVeg!C228,LU!$A$2:$O$27,15,FALSE)=0,VLOOKUP(A228,Soil!$B$2:$R$14,12,FALSE),0.000000000001)</f>
        <v>5.8771962960391301E-5</v>
      </c>
      <c r="F228" s="74">
        <f>VLOOKUP(A228,Soil!$B$2:$P$17,14,FALSE)</f>
        <v>1.2E-2</v>
      </c>
      <c r="G228" s="74">
        <f>VLOOKUP(B228,LU!$B$1:$N$51,6,FALSE)</f>
        <v>1.1000000000000001</v>
      </c>
      <c r="H228" s="74">
        <f>VLOOKUP(B228,LU!$B$1:$N$51,7,FALSE)</f>
        <v>0.4</v>
      </c>
      <c r="I228" s="74">
        <f>VLOOKUP(B228,LU!$B$1:$N$51,8,FALSE)</f>
        <v>7</v>
      </c>
      <c r="J228" s="74">
        <f>VLOOKUP(A228,Soil!$B$2:$P$17,13,FALSE)</f>
        <v>1.7384999999999999</v>
      </c>
      <c r="K228" s="74">
        <f>VLOOKUP(B228,LU!$B$1:$N$51,5,FALSE)</f>
        <v>0.27500000000000002</v>
      </c>
      <c r="L228" s="74">
        <f>VLOOKUP(A228,Soil!$B$2:$P$17,15,FALSE)</f>
        <v>0.56130000000000002</v>
      </c>
      <c r="M228" s="74">
        <f>SoilVeg!G228</f>
        <v>19.399999999999999</v>
      </c>
      <c r="N228" s="74">
        <f>SoilVeg!H228</f>
        <v>0.248</v>
      </c>
      <c r="O228" s="74">
        <f>VLOOKUP(A228,Soil!$B$2:$S$14,18,FALSE)</f>
        <v>0.02</v>
      </c>
    </row>
    <row r="229" spans="1:15">
      <c r="A229" s="84" t="str">
        <f>SoilVeg!B229</f>
        <v>SIL</v>
      </c>
      <c r="B229" s="84" t="str">
        <f>SoilVeg!D229</f>
        <v>OPSR</v>
      </c>
      <c r="C229" s="84" t="str">
        <f>SoilVeg!A229</f>
        <v>SILOPSR</v>
      </c>
      <c r="D229" s="74">
        <f>IF(VLOOKUP(SoilVeg!C229,LU!$A$2:$O$27,15,FALSE)=0,VLOOKUP(A229,Soil!$B$2:$R$14,8,FALSE),0.000000000001)</f>
        <v>2.292499074074075E-6</v>
      </c>
      <c r="E229" s="74">
        <f>IF(VLOOKUP(SoilVeg!C229,LU!$A$2:$O$27,15,FALSE)=0,VLOOKUP(A229,Soil!$B$2:$R$14,12,FALSE),0.000000000001)</f>
        <v>5.8771962960391301E-5</v>
      </c>
      <c r="F229" s="74">
        <f>VLOOKUP(A229,Soil!$B$2:$P$17,14,FALSE)</f>
        <v>1.2E-2</v>
      </c>
      <c r="G229" s="74">
        <f>VLOOKUP(B229,LU!$B$1:$N$51,6,FALSE)</f>
        <v>0.26</v>
      </c>
      <c r="H229" s="74">
        <f>VLOOKUP(B229,LU!$B$1:$N$51,7,FALSE)</f>
        <v>0.25</v>
      </c>
      <c r="I229" s="74">
        <f>VLOOKUP(B229,LU!$B$1:$N$51,8,FALSE)</f>
        <v>4</v>
      </c>
      <c r="J229" s="74">
        <f>VLOOKUP(A229,Soil!$B$2:$P$17,13,FALSE)</f>
        <v>1.7384999999999999</v>
      </c>
      <c r="K229" s="74">
        <f>VLOOKUP(B229,LU!$B$1:$N$51,5,FALSE)</f>
        <v>0.06</v>
      </c>
      <c r="L229" s="74">
        <f>VLOOKUP(A229,Soil!$B$2:$P$17,15,FALSE)</f>
        <v>0.56130000000000002</v>
      </c>
      <c r="M229" s="74">
        <f>SoilVeg!G229</f>
        <v>7.76</v>
      </c>
      <c r="N229" s="74">
        <f>SoilVeg!H229</f>
        <v>0.248</v>
      </c>
      <c r="O229" s="74">
        <f>VLOOKUP(A229,Soil!$B$2:$S$14,18,FALSE)</f>
        <v>0.02</v>
      </c>
    </row>
    <row r="230" spans="1:15">
      <c r="A230" s="84" t="str">
        <f>SoilVeg!B230</f>
        <v>SIL</v>
      </c>
      <c r="B230" s="84" t="str">
        <f>SoilVeg!D230</f>
        <v>OPUR</v>
      </c>
      <c r="C230" s="84" t="str">
        <f>SoilVeg!A230</f>
        <v>SILOPUR</v>
      </c>
      <c r="D230" s="74">
        <f>IF(VLOOKUP(SoilVeg!C230,LU!$A$2:$O$27,15,FALSE)=0,VLOOKUP(A230,Soil!$B$2:$R$14,8,FALSE),0.000000000001)</f>
        <v>2.292499074074075E-6</v>
      </c>
      <c r="E230" s="74">
        <f>IF(VLOOKUP(SoilVeg!C230,LU!$A$2:$O$27,15,FALSE)=0,VLOOKUP(A230,Soil!$B$2:$R$14,12,FALSE),0.000000000001)</f>
        <v>5.8771962960391301E-5</v>
      </c>
      <c r="F230" s="74">
        <f>VLOOKUP(A230,Soil!$B$2:$P$17,14,FALSE)</f>
        <v>1.2E-2</v>
      </c>
      <c r="G230" s="74">
        <f>VLOOKUP(B230,LU!$B$1:$N$51,6,FALSE)</f>
        <v>0.4</v>
      </c>
      <c r="H230" s="74">
        <f>VLOOKUP(B230,LU!$B$1:$N$51,7,FALSE)</f>
        <v>0.3</v>
      </c>
      <c r="I230" s="74">
        <f>VLOOKUP(B230,LU!$B$1:$N$51,8,FALSE)</f>
        <v>6</v>
      </c>
      <c r="J230" s="74">
        <f>VLOOKUP(A230,Soil!$B$2:$P$17,13,FALSE)</f>
        <v>1.7384999999999999</v>
      </c>
      <c r="K230" s="74">
        <f>VLOOKUP(B230,LU!$B$1:$N$51,5,FALSE)</f>
        <v>0.1</v>
      </c>
      <c r="L230" s="74">
        <f>VLOOKUP(A230,Soil!$B$2:$P$17,15,FALSE)</f>
        <v>0.56130000000000002</v>
      </c>
      <c r="M230" s="74">
        <f>SoilVeg!G230</f>
        <v>9.6999999999999993</v>
      </c>
      <c r="N230" s="74">
        <f>SoilVeg!H230</f>
        <v>0.248</v>
      </c>
      <c r="O230" s="74">
        <f>VLOOKUP(A230,Soil!$B$2:$S$14,18,FALSE)</f>
        <v>0.02</v>
      </c>
    </row>
    <row r="231" spans="1:15">
      <c r="A231" s="84" t="str">
        <f>SoilVeg!B231</f>
        <v>SIL</v>
      </c>
      <c r="B231" s="84" t="str">
        <f>SoilVeg!D231</f>
        <v>OPU</v>
      </c>
      <c r="C231" s="84" t="str">
        <f>SoilVeg!A231</f>
        <v>SILOPU</v>
      </c>
      <c r="D231" s="74">
        <f>IF(VLOOKUP(SoilVeg!C231,LU!$A$2:$O$27,15,FALSE)=0,VLOOKUP(A231,Soil!$B$2:$R$14,8,FALSE),0.000000000001)</f>
        <v>2.292499074074075E-6</v>
      </c>
      <c r="E231" s="74">
        <f>IF(VLOOKUP(SoilVeg!C231,LU!$A$2:$O$27,15,FALSE)=0,VLOOKUP(A231,Soil!$B$2:$R$14,12,FALSE),0.000000000001)</f>
        <v>5.8771962960391301E-5</v>
      </c>
      <c r="F231" s="74">
        <f>VLOOKUP(A231,Soil!$B$2:$P$17,14,FALSE)</f>
        <v>1.2E-2</v>
      </c>
      <c r="G231" s="74">
        <f>VLOOKUP(B231,LU!$B$1:$N$51,6,FALSE)</f>
        <v>0</v>
      </c>
      <c r="H231" s="74">
        <f>VLOOKUP(B231,LU!$B$1:$N$51,7,FALSE)</f>
        <v>0</v>
      </c>
      <c r="I231" s="74">
        <f>VLOOKUP(B231,LU!$B$1:$N$51,8,FALSE)</f>
        <v>3.5</v>
      </c>
      <c r="J231" s="74">
        <f>VLOOKUP(A231,Soil!$B$2:$P$17,13,FALSE)</f>
        <v>1.7384999999999999</v>
      </c>
      <c r="K231" s="74">
        <f>VLOOKUP(B231,LU!$B$1:$N$51,5,FALSE)</f>
        <v>0.03</v>
      </c>
      <c r="L231" s="74">
        <f>VLOOKUP(A231,Soil!$B$2:$P$17,15,FALSE)</f>
        <v>0.56130000000000002</v>
      </c>
      <c r="M231" s="74">
        <f>SoilVeg!G231</f>
        <v>6.4666666666666659</v>
      </c>
      <c r="N231" s="74">
        <f>SoilVeg!H231</f>
        <v>0.248</v>
      </c>
      <c r="O231" s="74">
        <f>VLOOKUP(A231,Soil!$B$2:$S$14,18,FALSE)</f>
        <v>0.02</v>
      </c>
    </row>
    <row r="232" spans="1:15">
      <c r="A232" s="84" t="str">
        <f>SoilVeg!B232</f>
        <v>SIL</v>
      </c>
      <c r="B232" s="84" t="str">
        <f>SoilVeg!D232</f>
        <v>TP</v>
      </c>
      <c r="C232" s="84" t="str">
        <f>SoilVeg!A232</f>
        <v>SILTP</v>
      </c>
      <c r="D232" s="74">
        <f>IF(VLOOKUP(SoilVeg!C232,LU!$A$2:$O$27,15,FALSE)=0,VLOOKUP(A232,Soil!$B$2:$R$14,8,FALSE),0.000000000001)</f>
        <v>2.292499074074075E-6</v>
      </c>
      <c r="E232" s="74">
        <f>IF(VLOOKUP(SoilVeg!C232,LU!$A$2:$O$27,15,FALSE)=0,VLOOKUP(A232,Soil!$B$2:$R$14,12,FALSE),0.000000000001)</f>
        <v>5.8771962960391301E-5</v>
      </c>
      <c r="F232" s="74">
        <f>VLOOKUP(A232,Soil!$B$2:$P$17,14,FALSE)</f>
        <v>1.2E-2</v>
      </c>
      <c r="G232" s="74">
        <f>VLOOKUP(B232,LU!$B$1:$N$51,6,FALSE)</f>
        <v>1.1000000000000001</v>
      </c>
      <c r="H232" s="74">
        <f>VLOOKUP(B232,LU!$B$1:$N$51,7,FALSE)</f>
        <v>0.4</v>
      </c>
      <c r="I232" s="74">
        <f>VLOOKUP(B232,LU!$B$1:$N$51,8,FALSE)</f>
        <v>7</v>
      </c>
      <c r="J232" s="74">
        <f>VLOOKUP(A232,Soil!$B$2:$P$17,13,FALSE)</f>
        <v>1.7384999999999999</v>
      </c>
      <c r="K232" s="74">
        <f>VLOOKUP(B232,LU!$B$1:$N$51,5,FALSE)</f>
        <v>0.27500000000000002</v>
      </c>
      <c r="L232" s="74">
        <f>VLOOKUP(A232,Soil!$B$2:$P$17,15,FALSE)</f>
        <v>0.56130000000000002</v>
      </c>
      <c r="M232" s="74">
        <f>SoilVeg!G232</f>
        <v>19.399999999999999</v>
      </c>
      <c r="N232" s="74">
        <f>SoilVeg!H232</f>
        <v>0.248</v>
      </c>
      <c r="O232" s="74">
        <f>VLOOKUP(A232,Soil!$B$2:$S$14,18,FALSE)</f>
        <v>0.02</v>
      </c>
    </row>
    <row r="233" spans="1:15">
      <c r="A233" s="84" t="str">
        <f>SoilVeg!B233</f>
        <v>SIL</v>
      </c>
      <c r="B233" s="84" t="str">
        <f>SoilVeg!D233</f>
        <v>LP</v>
      </c>
      <c r="C233" s="84" t="str">
        <f>SoilVeg!A233</f>
        <v>SILLP</v>
      </c>
      <c r="D233" s="74">
        <f>IF(VLOOKUP(SoilVeg!C233,LU!$A$2:$O$27,15,FALSE)=0,VLOOKUP(A233,Soil!$B$2:$R$14,8,FALSE),0.000000000001)</f>
        <v>2.292499074074075E-6</v>
      </c>
      <c r="E233" s="74">
        <f>IF(VLOOKUP(SoilVeg!C233,LU!$A$2:$O$27,15,FALSE)=0,VLOOKUP(A233,Soil!$B$2:$R$14,12,FALSE),0.000000000001)</f>
        <v>5.8771962960391301E-5</v>
      </c>
      <c r="F233" s="74">
        <f>VLOOKUP(A233,Soil!$B$2:$P$17,14,FALSE)</f>
        <v>1.2E-2</v>
      </c>
      <c r="G233" s="74">
        <f>VLOOKUP(B233,LU!$B$1:$N$51,6,FALSE)</f>
        <v>3</v>
      </c>
      <c r="H233" s="74">
        <f>VLOOKUP(B233,LU!$B$1:$N$51,7,FALSE)</f>
        <v>0.62272727272999995</v>
      </c>
      <c r="I233" s="74">
        <f>VLOOKUP(B233,LU!$B$1:$N$51,8,FALSE)</f>
        <v>9.4545454545500007</v>
      </c>
      <c r="J233" s="74">
        <f>VLOOKUP(A233,Soil!$B$2:$P$17,13,FALSE)</f>
        <v>1.7384999999999999</v>
      </c>
      <c r="K233" s="74">
        <f>VLOOKUP(B233,LU!$B$1:$N$51,5,FALSE)</f>
        <v>0.4</v>
      </c>
      <c r="L233" s="74">
        <f>VLOOKUP(A233,Soil!$B$2:$P$17,15,FALSE)</f>
        <v>0.56130000000000002</v>
      </c>
      <c r="M233" s="74">
        <f>SoilVeg!G233</f>
        <v>19.399999999999999</v>
      </c>
      <c r="N233" s="74">
        <f>SoilVeg!H233</f>
        <v>0.248</v>
      </c>
      <c r="O233" s="74">
        <f>VLOOKUP(A233,Soil!$B$2:$S$14,18,FALSE)</f>
        <v>0.02</v>
      </c>
    </row>
    <row r="234" spans="1:15">
      <c r="A234" s="84" t="str">
        <f>SoilVeg!B234</f>
        <v>SIL</v>
      </c>
      <c r="B234" s="84" t="str">
        <f>SoilVeg!D234</f>
        <v>LPL</v>
      </c>
      <c r="C234" s="84" t="str">
        <f>SoilVeg!A234</f>
        <v>SILLPL</v>
      </c>
      <c r="D234" s="74">
        <f>IF(VLOOKUP(SoilVeg!C234,LU!$A$2:$O$27,15,FALSE)=0,VLOOKUP(A234,Soil!$B$2:$R$14,8,FALSE),0.000000000001)</f>
        <v>2.292499074074075E-6</v>
      </c>
      <c r="E234" s="74">
        <f>IF(VLOOKUP(SoilVeg!C234,LU!$A$2:$O$27,15,FALSE)=0,VLOOKUP(A234,Soil!$B$2:$R$14,12,FALSE),0.000000000001)</f>
        <v>5.8771962960391301E-5</v>
      </c>
      <c r="F234" s="74">
        <f>VLOOKUP(A234,Soil!$B$2:$P$17,14,FALSE)</f>
        <v>1.2E-2</v>
      </c>
      <c r="G234" s="74">
        <f>VLOOKUP(B234,LU!$B$1:$N$51,6,FALSE)</f>
        <v>4</v>
      </c>
      <c r="H234" s="74">
        <f>VLOOKUP(B234,LU!$B$1:$N$51,7,FALSE)</f>
        <v>0.62272727272999995</v>
      </c>
      <c r="I234" s="74">
        <f>VLOOKUP(B234,LU!$B$1:$N$51,8,FALSE)</f>
        <v>10.5</v>
      </c>
      <c r="J234" s="74">
        <f>VLOOKUP(A234,Soil!$B$2:$P$17,13,FALSE)</f>
        <v>1.7384999999999999</v>
      </c>
      <c r="K234" s="74">
        <f>VLOOKUP(B234,LU!$B$1:$N$51,5,FALSE)</f>
        <v>0.6</v>
      </c>
      <c r="L234" s="74">
        <f>VLOOKUP(A234,Soil!$B$2:$P$17,15,FALSE)</f>
        <v>0.56130000000000002</v>
      </c>
      <c r="M234" s="74">
        <f>SoilVeg!G234</f>
        <v>19.399999999999999</v>
      </c>
      <c r="N234" s="74">
        <f>SoilVeg!H234</f>
        <v>0.248</v>
      </c>
      <c r="O234" s="74">
        <f>VLOOKUP(A234,Soil!$B$2:$S$14,18,FALSE)</f>
        <v>0.02</v>
      </c>
    </row>
    <row r="235" spans="1:15">
      <c r="A235" s="84" t="str">
        <f>SoilVeg!B235</f>
        <v>SIL</v>
      </c>
      <c r="B235" s="84" t="str">
        <f>SoilVeg!D235</f>
        <v>LPJ</v>
      </c>
      <c r="C235" s="84" t="str">
        <f>SoilVeg!A235</f>
        <v>SILLPJ</v>
      </c>
      <c r="D235" s="74">
        <f>IF(VLOOKUP(SoilVeg!C235,LU!$A$2:$O$27,15,FALSE)=0,VLOOKUP(A235,Soil!$B$2:$R$14,8,FALSE),0.000000000001)</f>
        <v>2.292499074074075E-6</v>
      </c>
      <c r="E235" s="74">
        <f>IF(VLOOKUP(SoilVeg!C235,LU!$A$2:$O$27,15,FALSE)=0,VLOOKUP(A235,Soil!$B$2:$R$14,12,FALSE),0.000000000001)</f>
        <v>5.8771962960391301E-5</v>
      </c>
      <c r="F235" s="74">
        <f>VLOOKUP(A235,Soil!$B$2:$P$17,14,FALSE)</f>
        <v>1.2E-2</v>
      </c>
      <c r="G235" s="74">
        <f>VLOOKUP(B235,LU!$B$1:$N$51,6,FALSE)</f>
        <v>3</v>
      </c>
      <c r="H235" s="74">
        <f>VLOOKUP(B235,LU!$B$1:$N$51,7,FALSE)</f>
        <v>0.62272727272999995</v>
      </c>
      <c r="I235" s="74">
        <f>VLOOKUP(B235,LU!$B$1:$N$51,8,FALSE)</f>
        <v>6.5</v>
      </c>
      <c r="J235" s="74">
        <f>VLOOKUP(A235,Soil!$B$2:$P$17,13,FALSE)</f>
        <v>1.7384999999999999</v>
      </c>
      <c r="K235" s="74">
        <f>VLOOKUP(B235,LU!$B$1:$N$51,5,FALSE)</f>
        <v>0.35</v>
      </c>
      <c r="L235" s="74">
        <f>VLOOKUP(A235,Soil!$B$2:$P$17,15,FALSE)</f>
        <v>0.56130000000000002</v>
      </c>
      <c r="M235" s="74">
        <f>SoilVeg!G235</f>
        <v>19.399999999999999</v>
      </c>
      <c r="N235" s="74">
        <f>SoilVeg!H235</f>
        <v>0.248</v>
      </c>
      <c r="O235" s="74">
        <f>VLOOKUP(A235,Soil!$B$2:$S$14,18,FALSE)</f>
        <v>0.02</v>
      </c>
    </row>
    <row r="236" spans="1:15">
      <c r="A236" s="84" t="str">
        <f>SoilVeg!B236</f>
        <v>SIL</v>
      </c>
      <c r="B236" s="84" t="str">
        <f>SoilVeg!D236</f>
        <v>LPS</v>
      </c>
      <c r="C236" s="84" t="str">
        <f>SoilVeg!A236</f>
        <v>SILLPS</v>
      </c>
      <c r="D236" s="74">
        <f>IF(VLOOKUP(SoilVeg!C236,LU!$A$2:$O$27,15,FALSE)=0,VLOOKUP(A236,Soil!$B$2:$R$14,8,FALSE),0.000000000001)</f>
        <v>2.292499074074075E-6</v>
      </c>
      <c r="E236" s="74">
        <f>IF(VLOOKUP(SoilVeg!C236,LU!$A$2:$O$27,15,FALSE)=0,VLOOKUP(A236,Soil!$B$2:$R$14,12,FALSE),0.000000000001)</f>
        <v>5.8771962960391301E-5</v>
      </c>
      <c r="F236" s="74">
        <f>VLOOKUP(A236,Soil!$B$2:$P$17,14,FALSE)</f>
        <v>1.2E-2</v>
      </c>
      <c r="G236" s="74">
        <f>VLOOKUP(B236,LU!$B$1:$N$51,6,FALSE)</f>
        <v>4.5</v>
      </c>
      <c r="H236" s="74">
        <f>VLOOKUP(B236,LU!$B$1:$N$51,7,FALSE)</f>
        <v>0.8</v>
      </c>
      <c r="I236" s="74">
        <f>VLOOKUP(B236,LU!$B$1:$N$51,8,FALSE)</f>
        <v>15</v>
      </c>
      <c r="J236" s="74">
        <f>VLOOKUP(A236,Soil!$B$2:$P$17,13,FALSE)</f>
        <v>1.7384999999999999</v>
      </c>
      <c r="K236" s="74">
        <f>VLOOKUP(B236,LU!$B$1:$N$51,5,FALSE)</f>
        <v>0.8</v>
      </c>
      <c r="L236" s="74">
        <f>VLOOKUP(A236,Soil!$B$2:$P$17,15,FALSE)</f>
        <v>0.56130000000000002</v>
      </c>
      <c r="M236" s="74">
        <f>SoilVeg!G236</f>
        <v>19.399999999999999</v>
      </c>
      <c r="N236" s="74">
        <f>SoilVeg!H236</f>
        <v>0.248</v>
      </c>
      <c r="O236" s="74">
        <f>VLOOKUP(A236,Soil!$B$2:$S$14,18,FALSE)</f>
        <v>0.02</v>
      </c>
    </row>
    <row r="237" spans="1:15">
      <c r="A237" s="84" t="str">
        <f>SoilVeg!B237</f>
        <v>SIL</v>
      </c>
      <c r="B237" s="84" t="str">
        <f>SoilVeg!D237</f>
        <v>LPK</v>
      </c>
      <c r="C237" s="84" t="str">
        <f>SoilVeg!A237</f>
        <v>SILLPK</v>
      </c>
      <c r="D237" s="74">
        <f>IF(VLOOKUP(SoilVeg!C237,LU!$A$2:$O$27,15,FALSE)=0,VLOOKUP(A237,Soil!$B$2:$R$14,8,FALSE),0.000000000001)</f>
        <v>2.292499074074075E-6</v>
      </c>
      <c r="E237" s="74">
        <f>IF(VLOOKUP(SoilVeg!C237,LU!$A$2:$O$27,15,FALSE)=0,VLOOKUP(A237,Soil!$B$2:$R$14,12,FALSE),0.000000000001)</f>
        <v>5.8771962960391301E-5</v>
      </c>
      <c r="F237" s="74">
        <f>VLOOKUP(A237,Soil!$B$2:$P$17,14,FALSE)</f>
        <v>1.2E-2</v>
      </c>
      <c r="G237" s="74">
        <f>VLOOKUP(B237,LU!$B$1:$N$51,6,FALSE)</f>
        <v>3</v>
      </c>
      <c r="H237" s="74">
        <f>VLOOKUP(B237,LU!$B$1:$N$51,7,FALSE)</f>
        <v>0.6</v>
      </c>
      <c r="I237" s="74">
        <f>VLOOKUP(B237,LU!$B$1:$N$51,8,FALSE)</f>
        <v>15</v>
      </c>
      <c r="J237" s="74">
        <f>VLOOKUP(A237,Soil!$B$2:$P$17,13,FALSE)</f>
        <v>1.7384999999999999</v>
      </c>
      <c r="K237" s="74">
        <f>VLOOKUP(B237,LU!$B$1:$N$51,5,FALSE)</f>
        <v>0.8</v>
      </c>
      <c r="L237" s="74">
        <f>VLOOKUP(A237,Soil!$B$2:$P$17,15,FALSE)</f>
        <v>0.56130000000000002</v>
      </c>
      <c r="M237" s="74">
        <f>SoilVeg!G237</f>
        <v>19.399999999999999</v>
      </c>
      <c r="N237" s="74">
        <f>SoilVeg!H237</f>
        <v>0.248</v>
      </c>
      <c r="O237" s="74">
        <f>VLOOKUP(A237,Soil!$B$2:$S$14,18,FALSE)</f>
        <v>0.02</v>
      </c>
    </row>
    <row r="238" spans="1:15">
      <c r="A238" s="84" t="str">
        <f>SoilVeg!B238</f>
        <v>SIL</v>
      </c>
      <c r="B238" s="84" t="str">
        <f>SoilVeg!D238</f>
        <v>AZP</v>
      </c>
      <c r="C238" s="84" t="str">
        <f>SoilVeg!A238</f>
        <v>SILAZP</v>
      </c>
      <c r="D238" s="74">
        <f>IF(VLOOKUP(SoilVeg!C238,LU!$A$2:$O$27,15,FALSE)=0,VLOOKUP(A238,Soil!$B$2:$R$14,8,FALSE),0.000000000001)</f>
        <v>9.9999999999999998E-13</v>
      </c>
      <c r="E238" s="74">
        <f>IF(VLOOKUP(SoilVeg!C238,LU!$A$2:$O$27,15,FALSE)=0,VLOOKUP(A238,Soil!$B$2:$R$14,12,FALSE),0.000000000001)</f>
        <v>9.9999999999999998E-13</v>
      </c>
      <c r="F238" s="74">
        <f>VLOOKUP(A238,Soil!$B$2:$P$17,14,FALSE)</f>
        <v>1.2E-2</v>
      </c>
      <c r="G238" s="74">
        <f>VLOOKUP(B238,LU!$B$1:$N$51,6,FALSE)</f>
        <v>0</v>
      </c>
      <c r="H238" s="74">
        <f>VLOOKUP(B238,LU!$B$1:$N$51,7,FALSE)</f>
        <v>0</v>
      </c>
      <c r="I238" s="74">
        <f>VLOOKUP(B238,LU!$B$1:$N$51,8,FALSE)</f>
        <v>2.5</v>
      </c>
      <c r="J238" s="74">
        <f>VLOOKUP(A238,Soil!$B$2:$P$17,13,FALSE)</f>
        <v>1.7384999999999999</v>
      </c>
      <c r="K238" s="74">
        <f>VLOOKUP(B238,LU!$B$1:$N$51,5,FALSE)</f>
        <v>0.05</v>
      </c>
      <c r="L238" s="74">
        <f>VLOOKUP(A238,Soil!$B$2:$P$17,15,FALSE)</f>
        <v>0.56130000000000002</v>
      </c>
      <c r="M238" s="74">
        <f>SoilVeg!G238</f>
        <v>100</v>
      </c>
      <c r="N238" s="74">
        <f>SoilVeg!H238</f>
        <v>1</v>
      </c>
      <c r="O238" s="74">
        <f>VLOOKUP(A238,Soil!$B$2:$S$14,18,FALSE)</f>
        <v>0.02</v>
      </c>
    </row>
    <row r="239" spans="1:15">
      <c r="A239" s="84" t="str">
        <f>SoilVeg!B239</f>
        <v>SIL</v>
      </c>
      <c r="B239" s="84" t="str">
        <f>SoilVeg!D239</f>
        <v>AZPN</v>
      </c>
      <c r="C239" s="84" t="str">
        <f>SoilVeg!A239</f>
        <v>SILAZPN</v>
      </c>
      <c r="D239" s="74">
        <f>IF(VLOOKUP(SoilVeg!C239,LU!$A$2:$O$27,15,FALSE)=0,VLOOKUP(A239,Soil!$B$2:$R$14,8,FALSE),0.000000000001)</f>
        <v>9.9999999999999998E-13</v>
      </c>
      <c r="E239" s="74">
        <f>IF(VLOOKUP(SoilVeg!C239,LU!$A$2:$O$27,15,FALSE)=0,VLOOKUP(A239,Soil!$B$2:$R$14,12,FALSE),0.000000000001)</f>
        <v>9.9999999999999998E-13</v>
      </c>
      <c r="F239" s="74">
        <f>VLOOKUP(A239,Soil!$B$2:$P$17,14,FALSE)</f>
        <v>1.2E-2</v>
      </c>
      <c r="G239" s="74">
        <f>VLOOKUP(B239,LU!$B$1:$N$51,6,FALSE)</f>
        <v>0</v>
      </c>
      <c r="H239" s="74">
        <f>VLOOKUP(B239,LU!$B$1:$N$51,7,FALSE)</f>
        <v>0</v>
      </c>
      <c r="I239" s="74">
        <f>VLOOKUP(B239,LU!$B$1:$N$51,8,FALSE)</f>
        <v>0</v>
      </c>
      <c r="J239" s="74">
        <f>VLOOKUP(A239,Soil!$B$2:$P$17,13,FALSE)</f>
        <v>1.7384999999999999</v>
      </c>
      <c r="K239" s="74">
        <f>VLOOKUP(B239,LU!$B$1:$N$51,5,FALSE)</f>
        <v>0.01</v>
      </c>
      <c r="L239" s="74">
        <f>VLOOKUP(A239,Soil!$B$2:$P$17,15,FALSE)</f>
        <v>0.56130000000000002</v>
      </c>
      <c r="M239" s="74">
        <f>SoilVeg!G239</f>
        <v>100</v>
      </c>
      <c r="N239" s="74">
        <f>SoilVeg!H239</f>
        <v>1</v>
      </c>
      <c r="O239" s="74">
        <f>VLOOKUP(A239,Soil!$B$2:$S$14,18,FALSE)</f>
        <v>0.02</v>
      </c>
    </row>
    <row r="240" spans="1:15">
      <c r="A240" s="84" t="str">
        <f>SoilVeg!B240</f>
        <v>SIL</v>
      </c>
      <c r="B240" s="84" t="str">
        <f>SoilVeg!D240</f>
        <v>AZPPL</v>
      </c>
      <c r="C240" s="84" t="str">
        <f>SoilVeg!A240</f>
        <v>SILAZPPL</v>
      </c>
      <c r="D240" s="74">
        <f>IF(VLOOKUP(SoilVeg!C240,LU!$A$2:$O$27,15,FALSE)=0,VLOOKUP(A240,Soil!$B$2:$R$14,8,FALSE),0.000000000001)</f>
        <v>2.292499074074075E-6</v>
      </c>
      <c r="E240" s="74">
        <f>IF(VLOOKUP(SoilVeg!C240,LU!$A$2:$O$27,15,FALSE)=0,VLOOKUP(A240,Soil!$B$2:$R$14,12,FALSE),0.000000000001)</f>
        <v>5.8771962960391301E-5</v>
      </c>
      <c r="F240" s="74">
        <f>VLOOKUP(A240,Soil!$B$2:$P$17,14,FALSE)</f>
        <v>1.2E-2</v>
      </c>
      <c r="G240" s="74">
        <f>VLOOKUP(B240,LU!$B$1:$N$51,6,FALSE)</f>
        <v>0</v>
      </c>
      <c r="H240" s="74">
        <f>VLOOKUP(B240,LU!$B$1:$N$51,7,FALSE)</f>
        <v>0</v>
      </c>
      <c r="I240" s="74">
        <f>VLOOKUP(B240,LU!$B$1:$N$51,8,FALSE)</f>
        <v>2.5</v>
      </c>
      <c r="J240" s="74">
        <f>VLOOKUP(A240,Soil!$B$2:$P$17,13,FALSE)</f>
        <v>1.7384999999999999</v>
      </c>
      <c r="K240" s="74">
        <f>VLOOKUP(B240,LU!$B$1:$N$51,5,FALSE)</f>
        <v>0.02</v>
      </c>
      <c r="L240" s="74">
        <f>VLOOKUP(A240,Soil!$B$2:$P$17,15,FALSE)</f>
        <v>0.56130000000000002</v>
      </c>
      <c r="M240" s="74">
        <f>SoilVeg!G240</f>
        <v>0.19399999999999998</v>
      </c>
      <c r="N240" s="74">
        <f>SoilVeg!H240</f>
        <v>0.248</v>
      </c>
      <c r="O240" s="74">
        <f>VLOOKUP(A240,Soil!$B$2:$S$14,18,FALSE)</f>
        <v>0.02</v>
      </c>
    </row>
    <row r="241" spans="1:15">
      <c r="A241" s="84" t="str">
        <f>SoilVeg!B241</f>
        <v>SIL</v>
      </c>
      <c r="B241" s="84" t="str">
        <f>SoilVeg!D241</f>
        <v>AZPP</v>
      </c>
      <c r="C241" s="84" t="str">
        <f>SoilVeg!A241</f>
        <v>SILAZPP</v>
      </c>
      <c r="D241" s="74">
        <f>IF(VLOOKUP(SoilVeg!C241,LU!$A$2:$O$27,15,FALSE)=0,VLOOKUP(A241,Soil!$B$2:$R$14,8,FALSE),0.000000000001)</f>
        <v>2.292499074074075E-6</v>
      </c>
      <c r="E241" s="74">
        <f>IF(VLOOKUP(SoilVeg!C241,LU!$A$2:$O$27,15,FALSE)=0,VLOOKUP(A241,Soil!$B$2:$R$14,12,FALSE),0.000000000001)</f>
        <v>5.8771962960391301E-5</v>
      </c>
      <c r="F241" s="74">
        <f>VLOOKUP(A241,Soil!$B$2:$P$17,14,FALSE)</f>
        <v>1.2E-2</v>
      </c>
      <c r="G241" s="74">
        <f>VLOOKUP(B241,LU!$B$1:$N$51,6,FALSE)</f>
        <v>0</v>
      </c>
      <c r="H241" s="74">
        <f>VLOOKUP(B241,LU!$B$1:$N$51,7,FALSE)</f>
        <v>0</v>
      </c>
      <c r="I241" s="74">
        <f>VLOOKUP(B241,LU!$B$1:$N$51,8,FALSE)</f>
        <v>7</v>
      </c>
      <c r="J241" s="74">
        <f>VLOOKUP(A241,Soil!$B$2:$P$17,13,FALSE)</f>
        <v>1.7384999999999999</v>
      </c>
      <c r="K241" s="74">
        <f>VLOOKUP(B241,LU!$B$1:$N$51,5,FALSE)</f>
        <v>0.1</v>
      </c>
      <c r="L241" s="74">
        <f>VLOOKUP(A241,Soil!$B$2:$P$17,15,FALSE)</f>
        <v>0.56130000000000002</v>
      </c>
      <c r="M241" s="74">
        <f>SoilVeg!G241</f>
        <v>19.399999999999999</v>
      </c>
      <c r="N241" s="74">
        <f>SoilVeg!H241</f>
        <v>0.248</v>
      </c>
      <c r="O241" s="74">
        <f>VLOOKUP(A241,Soil!$B$2:$S$14,18,FALSE)</f>
        <v>0.02</v>
      </c>
    </row>
    <row r="242" spans="1:15">
      <c r="A242" s="84" t="str">
        <f>SoilVeg!B242</f>
        <v>SIL</v>
      </c>
      <c r="B242" s="84" t="str">
        <f>SoilVeg!D242</f>
        <v>ETK</v>
      </c>
      <c r="C242" s="84" t="str">
        <f>SoilVeg!A242</f>
        <v>SILETK</v>
      </c>
      <c r="D242" s="74">
        <f>IF(VLOOKUP(SoilVeg!C242,LU!$A$2:$O$27,15,FALSE)=0,VLOOKUP(A242,Soil!$B$2:$R$14,8,FALSE),0.000000000001)</f>
        <v>2.292499074074075E-6</v>
      </c>
      <c r="E242" s="74">
        <f>IF(VLOOKUP(SoilVeg!C242,LU!$A$2:$O$27,15,FALSE)=0,VLOOKUP(A242,Soil!$B$2:$R$14,12,FALSE),0.000000000001)</f>
        <v>5.8771962960391301E-5</v>
      </c>
      <c r="F242" s="74">
        <f>VLOOKUP(A242,Soil!$B$2:$P$17,14,FALSE)</f>
        <v>1.2E-2</v>
      </c>
      <c r="G242" s="74">
        <f>VLOOKUP(B242,LU!$B$1:$N$51,6,FALSE)</f>
        <v>1.4</v>
      </c>
      <c r="H242" s="74">
        <f>VLOOKUP(B242,LU!$B$1:$N$51,7,FALSE)</f>
        <v>0.65</v>
      </c>
      <c r="I242" s="74">
        <f>VLOOKUP(B242,LU!$B$1:$N$51,8,FALSE)</f>
        <v>8</v>
      </c>
      <c r="J242" s="74">
        <f>VLOOKUP(A242,Soil!$B$2:$P$17,13,FALSE)</f>
        <v>1.7384999999999999</v>
      </c>
      <c r="K242" s="74">
        <f>VLOOKUP(B242,LU!$B$1:$N$51,5,FALSE)</f>
        <v>0.35</v>
      </c>
      <c r="L242" s="74">
        <f>VLOOKUP(A242,Soil!$B$2:$P$17,15,FALSE)</f>
        <v>0.56130000000000002</v>
      </c>
      <c r="M242" s="74">
        <f>SoilVeg!G242</f>
        <v>19.399999999999999</v>
      </c>
      <c r="N242" s="74">
        <f>SoilVeg!H242</f>
        <v>0.248</v>
      </c>
      <c r="O242" s="74">
        <f>VLOOKUP(A242,Soil!$B$2:$S$14,18,FALSE)</f>
        <v>0.02</v>
      </c>
    </row>
    <row r="243" spans="1:15">
      <c r="A243" s="84" t="str">
        <f>SoilVeg!B243</f>
        <v>SIL</v>
      </c>
      <c r="B243" s="84" t="str">
        <f>SoilVeg!D243</f>
        <v>ETK1</v>
      </c>
      <c r="C243" s="84" t="str">
        <f>SoilVeg!A243</f>
        <v>SILETK1</v>
      </c>
      <c r="D243" s="74">
        <f>IF(VLOOKUP(SoilVeg!C243,LU!$A$2:$O$27,15,FALSE)=0,VLOOKUP(A243,Soil!$B$2:$R$14,8,FALSE),0.000000000001)</f>
        <v>2.292499074074075E-6</v>
      </c>
      <c r="E243" s="74">
        <f>IF(VLOOKUP(SoilVeg!C243,LU!$A$2:$O$27,15,FALSE)=0,VLOOKUP(A243,Soil!$B$2:$R$14,12,FALSE),0.000000000001)</f>
        <v>5.8771962960391301E-5</v>
      </c>
      <c r="F243" s="74">
        <f>VLOOKUP(A243,Soil!$B$2:$P$17,14,FALSE)</f>
        <v>1.2E-2</v>
      </c>
      <c r="G243" s="74">
        <f>VLOOKUP(B243,LU!$B$1:$N$51,6,FALSE)</f>
        <v>1</v>
      </c>
      <c r="H243" s="74">
        <f>VLOOKUP(B243,LU!$B$1:$N$51,7,FALSE)</f>
        <v>0.4</v>
      </c>
      <c r="I243" s="74">
        <f>VLOOKUP(B243,LU!$B$1:$N$51,8,FALSE)</f>
        <v>5</v>
      </c>
      <c r="J243" s="74">
        <f>VLOOKUP(A243,Soil!$B$2:$P$17,13,FALSE)</f>
        <v>1.7384999999999999</v>
      </c>
      <c r="K243" s="74">
        <f>VLOOKUP(B243,LU!$B$1:$N$51,5,FALSE)</f>
        <v>0.15</v>
      </c>
      <c r="L243" s="74">
        <f>VLOOKUP(A243,Soil!$B$2:$P$17,15,FALSE)</f>
        <v>0.56130000000000002</v>
      </c>
      <c r="M243" s="74">
        <f>SoilVeg!G243</f>
        <v>19.399999999999999</v>
      </c>
      <c r="N243" s="74">
        <f>SoilVeg!H243</f>
        <v>0.248</v>
      </c>
      <c r="O243" s="74">
        <f>VLOOKUP(A243,Soil!$B$2:$S$14,18,FALSE)</f>
        <v>0.02</v>
      </c>
    </row>
    <row r="244" spans="1:15">
      <c r="A244" s="84" t="str">
        <f>SoilVeg!B244</f>
        <v>SIL</v>
      </c>
      <c r="B244" s="84" t="str">
        <f>SoilVeg!D244</f>
        <v>ETK2</v>
      </c>
      <c r="C244" s="84" t="str">
        <f>SoilVeg!A244</f>
        <v>SILETK2</v>
      </c>
      <c r="D244" s="74">
        <f>IF(VLOOKUP(SoilVeg!C244,LU!$A$2:$O$27,15,FALSE)=0,VLOOKUP(A244,Soil!$B$2:$R$14,8,FALSE),0.000000000001)</f>
        <v>2.292499074074075E-6</v>
      </c>
      <c r="E244" s="74">
        <f>IF(VLOOKUP(SoilVeg!C244,LU!$A$2:$O$27,15,FALSE)=0,VLOOKUP(A244,Soil!$B$2:$R$14,12,FALSE),0.000000000001)</f>
        <v>5.8771962960391301E-5</v>
      </c>
      <c r="F244" s="74">
        <f>VLOOKUP(A244,Soil!$B$2:$P$17,14,FALSE)</f>
        <v>1.2E-2</v>
      </c>
      <c r="G244" s="74">
        <f>VLOOKUP(B244,LU!$B$1:$N$51,6,FALSE)</f>
        <v>1.1000000000000001</v>
      </c>
      <c r="H244" s="74">
        <f>VLOOKUP(B244,LU!$B$1:$N$51,7,FALSE)</f>
        <v>0.4</v>
      </c>
      <c r="I244" s="74">
        <f>VLOOKUP(B244,LU!$B$1:$N$51,8,FALSE)</f>
        <v>7</v>
      </c>
      <c r="J244" s="74">
        <f>VLOOKUP(A244,Soil!$B$2:$P$17,13,FALSE)</f>
        <v>1.7384999999999999</v>
      </c>
      <c r="K244" s="74">
        <f>VLOOKUP(B244,LU!$B$1:$N$51,5,FALSE)</f>
        <v>0.35</v>
      </c>
      <c r="L244" s="74">
        <f>VLOOKUP(A244,Soil!$B$2:$P$17,15,FALSE)</f>
        <v>0.56130000000000002</v>
      </c>
      <c r="M244" s="74">
        <f>SoilVeg!G244</f>
        <v>19.399999999999999</v>
      </c>
      <c r="N244" s="74">
        <f>SoilVeg!H244</f>
        <v>0.248</v>
      </c>
      <c r="O244" s="74">
        <f>VLOOKUP(A244,Soil!$B$2:$S$14,18,FALSE)</f>
        <v>0.02</v>
      </c>
    </row>
    <row r="245" spans="1:15">
      <c r="A245" s="84" t="str">
        <f>SoilVeg!B245</f>
        <v>SIL</v>
      </c>
      <c r="B245" s="84" t="str">
        <f>SoilVeg!D245</f>
        <v>ETK3</v>
      </c>
      <c r="C245" s="84" t="str">
        <f>SoilVeg!A245</f>
        <v>SILETK3</v>
      </c>
      <c r="D245" s="74">
        <f>IF(VLOOKUP(SoilVeg!C245,LU!$A$2:$O$27,15,FALSE)=0,VLOOKUP(A245,Soil!$B$2:$R$14,8,FALSE),0.000000000001)</f>
        <v>2.292499074074075E-6</v>
      </c>
      <c r="E245" s="74">
        <f>IF(VLOOKUP(SoilVeg!C245,LU!$A$2:$O$27,15,FALSE)=0,VLOOKUP(A245,Soil!$B$2:$R$14,12,FALSE),0.000000000001)</f>
        <v>5.8771962960391301E-5</v>
      </c>
      <c r="F245" s="74">
        <f>VLOOKUP(A245,Soil!$B$2:$P$17,14,FALSE)</f>
        <v>1.2E-2</v>
      </c>
      <c r="G245" s="74">
        <f>VLOOKUP(B245,LU!$B$1:$N$51,6,FALSE)</f>
        <v>1.35454545455</v>
      </c>
      <c r="H245" s="74">
        <f>VLOOKUP(B245,LU!$B$1:$N$51,7,FALSE)</f>
        <v>0.62272727272999995</v>
      </c>
      <c r="I245" s="74">
        <f>VLOOKUP(B245,LU!$B$1:$N$51,8,FALSE)</f>
        <v>10</v>
      </c>
      <c r="J245" s="74">
        <f>VLOOKUP(A245,Soil!$B$2:$P$17,13,FALSE)</f>
        <v>1.7384999999999999</v>
      </c>
      <c r="K245" s="74">
        <f>VLOOKUP(B245,LU!$B$1:$N$51,5,FALSE)</f>
        <v>0.4</v>
      </c>
      <c r="L245" s="74">
        <f>VLOOKUP(A245,Soil!$B$2:$P$17,15,FALSE)</f>
        <v>0.56130000000000002</v>
      </c>
      <c r="M245" s="74">
        <f>SoilVeg!G245</f>
        <v>19.399999999999999</v>
      </c>
      <c r="N245" s="74">
        <f>SoilVeg!H245</f>
        <v>0.248</v>
      </c>
      <c r="O245" s="74">
        <f>VLOOKUP(A245,Soil!$B$2:$S$14,18,FALSE)</f>
        <v>0.02</v>
      </c>
    </row>
    <row r="246" spans="1:15">
      <c r="A246" s="84" t="str">
        <f>SoilVeg!B246</f>
        <v>SIL</v>
      </c>
      <c r="B246" s="84" t="str">
        <f>SoilVeg!D246</f>
        <v>VT</v>
      </c>
      <c r="C246" s="84" t="str">
        <f>SoilVeg!A246</f>
        <v>SILVT</v>
      </c>
      <c r="D246" s="74">
        <f>IF(VLOOKUP(SoilVeg!C246,LU!$A$2:$O$27,15,FALSE)=0,VLOOKUP(A246,Soil!$B$2:$R$14,8,FALSE),0.000000000001)</f>
        <v>9.9999999999999998E-13</v>
      </c>
      <c r="E246" s="74">
        <f>IF(VLOOKUP(SoilVeg!C246,LU!$A$2:$O$27,15,FALSE)=0,VLOOKUP(A246,Soil!$B$2:$R$14,12,FALSE),0.000000000001)</f>
        <v>9.9999999999999998E-13</v>
      </c>
      <c r="F246" s="74">
        <f>VLOOKUP(A246,Soil!$B$2:$P$17,14,FALSE)</f>
        <v>1.2E-2</v>
      </c>
      <c r="G246" s="74">
        <f>VLOOKUP(B246,LU!$B$1:$N$51,6,FALSE)</f>
        <v>0</v>
      </c>
      <c r="H246" s="74">
        <f>VLOOKUP(B246,LU!$B$1:$N$51,7,FALSE)</f>
        <v>0</v>
      </c>
      <c r="I246" s="74">
        <f>VLOOKUP(B246,LU!$B$1:$N$51,8,FALSE)</f>
        <v>0</v>
      </c>
      <c r="J246" s="74">
        <f>VLOOKUP(A246,Soil!$B$2:$P$17,13,FALSE)</f>
        <v>1.7384999999999999</v>
      </c>
      <c r="K246" s="74">
        <f>VLOOKUP(B246,LU!$B$1:$N$51,5,FALSE)</f>
        <v>0.03</v>
      </c>
      <c r="L246" s="74">
        <f>VLOOKUP(A246,Soil!$B$2:$P$17,15,FALSE)</f>
        <v>0.56130000000000002</v>
      </c>
      <c r="M246" s="74">
        <f>SoilVeg!G246</f>
        <v>100</v>
      </c>
      <c r="N246" s="74">
        <f>SoilVeg!H246</f>
        <v>1</v>
      </c>
      <c r="O246" s="74">
        <f>VLOOKUP(A246,Soil!$B$2:$S$14,18,FALSE)</f>
        <v>0.02</v>
      </c>
    </row>
    <row r="247" spans="1:15">
      <c r="A247" s="84" t="str">
        <f>SoilVeg!B247</f>
        <v>SIL</v>
      </c>
      <c r="B247" s="84" t="str">
        <f>SoilVeg!D247</f>
        <v>VP</v>
      </c>
      <c r="C247" s="84" t="str">
        <f>SoilVeg!A247</f>
        <v>SILVP</v>
      </c>
      <c r="D247" s="74">
        <f>IF(VLOOKUP(SoilVeg!C247,LU!$A$2:$O$27,15,FALSE)=0,VLOOKUP(A247,Soil!$B$2:$R$14,8,FALSE),0.000000000001)</f>
        <v>9.9999999999999998E-13</v>
      </c>
      <c r="E247" s="74">
        <f>IF(VLOOKUP(SoilVeg!C247,LU!$A$2:$O$27,15,FALSE)=0,VLOOKUP(A247,Soil!$B$2:$R$14,12,FALSE),0.000000000001)</f>
        <v>9.9999999999999998E-13</v>
      </c>
      <c r="F247" s="74">
        <f>VLOOKUP(A247,Soil!$B$2:$P$17,14,FALSE)</f>
        <v>1.2E-2</v>
      </c>
      <c r="G247" s="74">
        <f>VLOOKUP(B247,LU!$B$1:$N$51,6,FALSE)</f>
        <v>0</v>
      </c>
      <c r="H247" s="74">
        <f>VLOOKUP(B247,LU!$B$1:$N$51,7,FALSE)</f>
        <v>0</v>
      </c>
      <c r="I247" s="74">
        <f>VLOOKUP(B247,LU!$B$1:$N$51,8,FALSE)</f>
        <v>0</v>
      </c>
      <c r="J247" s="74">
        <f>VLOOKUP(A247,Soil!$B$2:$P$17,13,FALSE)</f>
        <v>1.7384999999999999</v>
      </c>
      <c r="K247" s="74">
        <f>VLOOKUP(B247,LU!$B$1:$N$51,5,FALSE)</f>
        <v>0.01</v>
      </c>
      <c r="L247" s="74">
        <f>VLOOKUP(A247,Soil!$B$2:$P$17,15,FALSE)</f>
        <v>0.56130000000000002</v>
      </c>
      <c r="M247" s="74">
        <f>SoilVeg!G247</f>
        <v>100</v>
      </c>
      <c r="N247" s="74">
        <f>SoilVeg!H247</f>
        <v>1</v>
      </c>
      <c r="O247" s="74">
        <f>VLOOKUP(A247,Soil!$B$2:$S$14,18,FALSE)</f>
        <v>0.02</v>
      </c>
    </row>
    <row r="248" spans="1:15">
      <c r="A248" s="84" t="str">
        <f>SoilVeg!B248</f>
        <v>SIL</v>
      </c>
      <c r="B248" s="84" t="str">
        <f>SoilVeg!D248</f>
        <v>TPT</v>
      </c>
      <c r="C248" s="84" t="str">
        <f>SoilVeg!A248</f>
        <v>SILTPT</v>
      </c>
      <c r="D248" s="74">
        <f>IF(VLOOKUP(SoilVeg!C248,LU!$A$2:$O$27,15,FALSE)=0,VLOOKUP(A248,Soil!$B$2:$R$14,8,FALSE),0.000000000001)</f>
        <v>2.292499074074075E-6</v>
      </c>
      <c r="E248" s="74">
        <f>IF(VLOOKUP(SoilVeg!C248,LU!$A$2:$O$27,15,FALSE)=0,VLOOKUP(A248,Soil!$B$2:$R$14,12,FALSE),0.000000000001)</f>
        <v>5.8771962960391301E-5</v>
      </c>
      <c r="F248" s="74">
        <f>VLOOKUP(A248,Soil!$B$2:$P$17,14,FALSE)</f>
        <v>1.2E-2</v>
      </c>
      <c r="G248" s="74">
        <f>VLOOKUP(B248,LU!$B$1:$N$51,6,FALSE)</f>
        <v>1.1000000000000001</v>
      </c>
      <c r="H248" s="74">
        <f>VLOOKUP(B248,LU!$B$1:$N$51,7,FALSE)</f>
        <v>0.4</v>
      </c>
      <c r="I248" s="74">
        <f>VLOOKUP(B248,LU!$B$1:$N$51,8,FALSE)</f>
        <v>7</v>
      </c>
      <c r="J248" s="74">
        <f>VLOOKUP(A248,Soil!$B$2:$P$17,13,FALSE)</f>
        <v>1.7384999999999999</v>
      </c>
      <c r="K248" s="74">
        <f>VLOOKUP(B248,LU!$B$1:$N$51,5,FALSE)</f>
        <v>0.27500000000000002</v>
      </c>
      <c r="L248" s="74">
        <f>VLOOKUP(A248,Soil!$B$2:$P$17,15,FALSE)</f>
        <v>0.56130000000000002</v>
      </c>
      <c r="M248" s="74">
        <f>SoilVeg!G248</f>
        <v>19.399999999999999</v>
      </c>
      <c r="N248" s="74">
        <f>SoilVeg!H248</f>
        <v>0.248</v>
      </c>
      <c r="O248" s="74">
        <f>VLOOKUP(A248,Soil!$B$2:$S$14,18,FALSE)</f>
        <v>0.02</v>
      </c>
    </row>
    <row r="249" spans="1:15">
      <c r="A249" s="84" t="str">
        <f>SoilVeg!B249</f>
        <v>SIL</v>
      </c>
      <c r="B249" s="84" t="str">
        <f>SoilVeg!D249</f>
        <v>VPT</v>
      </c>
      <c r="C249" s="84" t="str">
        <f>SoilVeg!A249</f>
        <v>SILVPT</v>
      </c>
      <c r="D249" s="74">
        <f>IF(VLOOKUP(SoilVeg!C249,LU!$A$2:$O$27,15,FALSE)=0,VLOOKUP(A249,Soil!$B$2:$R$14,8,FALSE),0.000000000001)</f>
        <v>9.9999999999999998E-13</v>
      </c>
      <c r="E249" s="74">
        <f>IF(VLOOKUP(SoilVeg!C249,LU!$A$2:$O$27,15,FALSE)=0,VLOOKUP(A249,Soil!$B$2:$R$14,12,FALSE),0.000000000001)</f>
        <v>9.9999999999999998E-13</v>
      </c>
      <c r="F249" s="74">
        <f>VLOOKUP(A249,Soil!$B$2:$P$17,14,FALSE)</f>
        <v>1.2E-2</v>
      </c>
      <c r="G249" s="74">
        <f>VLOOKUP(B249,LU!$B$1:$N$51,6,FALSE)</f>
        <v>0</v>
      </c>
      <c r="H249" s="74">
        <f>VLOOKUP(B249,LU!$B$1:$N$51,7,FALSE)</f>
        <v>0</v>
      </c>
      <c r="I249" s="74">
        <f>VLOOKUP(B249,LU!$B$1:$N$51,8,FALSE)</f>
        <v>150</v>
      </c>
      <c r="J249" s="74">
        <f>VLOOKUP(A249,Soil!$B$2:$P$17,13,FALSE)</f>
        <v>1.7384999999999999</v>
      </c>
      <c r="K249" s="74">
        <f>VLOOKUP(B249,LU!$B$1:$N$51,5,FALSE)</f>
        <v>0.01</v>
      </c>
      <c r="L249" s="74">
        <f>VLOOKUP(A249,Soil!$B$2:$P$17,15,FALSE)</f>
        <v>0.56130000000000002</v>
      </c>
      <c r="M249" s="74">
        <f>SoilVeg!G249</f>
        <v>100</v>
      </c>
      <c r="N249" s="74">
        <f>SoilVeg!H249</f>
        <v>1</v>
      </c>
      <c r="O249" s="74">
        <f>VLOOKUP(A249,Soil!$B$2:$S$14,18,FALSE)</f>
        <v>0.02</v>
      </c>
    </row>
    <row r="250" spans="1:15">
      <c r="A250" s="84" t="str">
        <f>SoilVeg!B250</f>
        <v>SIL</v>
      </c>
      <c r="B250" s="84" t="str">
        <f>SoilVeg!D250</f>
        <v>MOK</v>
      </c>
      <c r="C250" s="84" t="str">
        <f>SoilVeg!A250</f>
        <v>SILMOK</v>
      </c>
      <c r="D250" s="74">
        <f>IF(VLOOKUP(SoilVeg!C250,LU!$A$2:$O$27,15,FALSE)=0,VLOOKUP(A250,Soil!$B$2:$R$14,8,FALSE),0.000000000001)</f>
        <v>2.292499074074075E-6</v>
      </c>
      <c r="E250" s="74">
        <f>IF(VLOOKUP(SoilVeg!C250,LU!$A$2:$O$27,15,FALSE)=0,VLOOKUP(A250,Soil!$B$2:$R$14,12,FALSE),0.000000000001)</f>
        <v>5.8771962960391301E-5</v>
      </c>
      <c r="F250" s="74">
        <f>VLOOKUP(A250,Soil!$B$2:$P$17,14,FALSE)</f>
        <v>1.2E-2</v>
      </c>
      <c r="G250" s="74">
        <f>VLOOKUP(B250,LU!$B$1:$N$51,6,FALSE)</f>
        <v>1.35454545455</v>
      </c>
      <c r="H250" s="74">
        <f>VLOOKUP(B250,LU!$B$1:$N$51,7,FALSE)</f>
        <v>0.62272727272999995</v>
      </c>
      <c r="I250" s="74">
        <f>VLOOKUP(B250,LU!$B$1:$N$51,8,FALSE)</f>
        <v>10</v>
      </c>
      <c r="J250" s="74">
        <f>VLOOKUP(A250,Soil!$B$2:$P$17,13,FALSE)</f>
        <v>1.7384999999999999</v>
      </c>
      <c r="K250" s="74">
        <f>VLOOKUP(B250,LU!$B$1:$N$51,5,FALSE)</f>
        <v>0.4</v>
      </c>
      <c r="L250" s="74">
        <f>VLOOKUP(A250,Soil!$B$2:$P$17,15,FALSE)</f>
        <v>0.56130000000000002</v>
      </c>
      <c r="M250" s="74">
        <f>SoilVeg!G250</f>
        <v>19.399999999999999</v>
      </c>
      <c r="N250" s="74">
        <f>SoilVeg!H250</f>
        <v>0.248</v>
      </c>
      <c r="O250" s="74">
        <f>VLOOKUP(A250,Soil!$B$2:$S$14,18,FALSE)</f>
        <v>0.02</v>
      </c>
    </row>
    <row r="251" spans="1:15">
      <c r="A251" s="84" t="str">
        <f>SoilVeg!B251</f>
        <v>SIL</v>
      </c>
      <c r="B251" s="84" t="str">
        <f>SoilVeg!D251</f>
        <v>RET</v>
      </c>
      <c r="C251" s="84" t="str">
        <f>SoilVeg!A251</f>
        <v>SILRET</v>
      </c>
      <c r="D251" s="74">
        <f>IF(VLOOKUP(SoilVeg!C251,LU!$A$2:$O$27,15,FALSE)=0,VLOOKUP(A251,Soil!$B$2:$R$14,8,FALSE),0.000000000001)</f>
        <v>2.292499074074075E-6</v>
      </c>
      <c r="E251" s="74">
        <f>IF(VLOOKUP(SoilVeg!C251,LU!$A$2:$O$27,15,FALSE)=0,VLOOKUP(A251,Soil!$B$2:$R$14,12,FALSE),0.000000000001)</f>
        <v>5.8771962960391301E-5</v>
      </c>
      <c r="F251" s="74">
        <f>VLOOKUP(A251,Soil!$B$2:$P$17,14,FALSE)</f>
        <v>1.2E-2</v>
      </c>
      <c r="G251" s="74">
        <f>VLOOKUP(B251,LU!$B$1:$N$51,6,FALSE)</f>
        <v>1.1000000000000001</v>
      </c>
      <c r="H251" s="74">
        <f>VLOOKUP(B251,LU!$B$1:$N$51,7,FALSE)</f>
        <v>0.4</v>
      </c>
      <c r="I251" s="74">
        <f>VLOOKUP(B251,LU!$B$1:$N$51,8,FALSE)</f>
        <v>150</v>
      </c>
      <c r="J251" s="74">
        <f>VLOOKUP(A251,Soil!$B$2:$P$17,13,FALSE)</f>
        <v>1.7384999999999999</v>
      </c>
      <c r="K251" s="74">
        <f>VLOOKUP(B251,LU!$B$1:$N$51,5,FALSE)</f>
        <v>0.27500000000000002</v>
      </c>
      <c r="L251" s="74">
        <f>VLOOKUP(A251,Soil!$B$2:$P$17,15,FALSE)</f>
        <v>0.56130000000000002</v>
      </c>
      <c r="M251" s="74">
        <f>SoilVeg!G251</f>
        <v>19.399999999999999</v>
      </c>
      <c r="N251" s="74">
        <f>SoilVeg!H251</f>
        <v>0.248</v>
      </c>
      <c r="O251" s="74">
        <f>VLOOKUP(A251,Soil!$B$2:$S$14,18,FALSE)</f>
        <v>0.02</v>
      </c>
    </row>
    <row r="252" spans="1:15">
      <c r="A252" s="84" t="str">
        <f>SoilVeg!B252</f>
        <v>SIC</v>
      </c>
      <c r="B252" s="84" t="str">
        <f>SoilVeg!D252</f>
        <v>OP</v>
      </c>
      <c r="C252" s="84" t="str">
        <f>SoilVeg!A252</f>
        <v>SICOP</v>
      </c>
      <c r="D252" s="74">
        <f>IF(VLOOKUP(SoilVeg!C252,LU!$A$2:$O$27,15,FALSE)=0,VLOOKUP(A252,Soil!$B$2:$R$14,8,FALSE),0.000000000001)</f>
        <v>1.8538490740740742E-6</v>
      </c>
      <c r="E252" s="74">
        <f>IF(VLOOKUP(SoilVeg!C252,LU!$A$2:$O$27,15,FALSE)=0,VLOOKUP(A252,Soil!$B$2:$R$14,12,FALSE),0.000000000001)</f>
        <v>2.4380780663607723E-5</v>
      </c>
      <c r="F252" s="74">
        <f>VLOOKUP(A252,Soil!$B$2:$P$17,14,FALSE)</f>
        <v>0.01</v>
      </c>
      <c r="G252" s="74">
        <f>VLOOKUP(B252,LU!$B$1:$N$51,6,FALSE)</f>
        <v>0.16</v>
      </c>
      <c r="H252" s="74">
        <f>VLOOKUP(B252,LU!$B$1:$N$51,7,FALSE)</f>
        <v>0.13</v>
      </c>
      <c r="I252" s="74">
        <f>VLOOKUP(B252,LU!$B$1:$N$51,8,FALSE)</f>
        <v>5</v>
      </c>
      <c r="J252" s="74">
        <f>VLOOKUP(A252,Soil!$B$2:$P$17,13,FALSE)</f>
        <v>1.6665000000000001</v>
      </c>
      <c r="K252" s="74">
        <f>VLOOKUP(B252,LU!$B$1:$N$51,5,FALSE)</f>
        <v>7.4999999999999997E-2</v>
      </c>
      <c r="L252" s="74">
        <f>VLOOKUP(A252,Soil!$B$2:$P$17,15,FALSE)</f>
        <v>0.63580000000000003</v>
      </c>
      <c r="M252" s="74">
        <f>SoilVeg!G252</f>
        <v>11.5</v>
      </c>
      <c r="N252" s="74">
        <f>SoilVeg!H252</f>
        <v>0.30499999999999999</v>
      </c>
      <c r="O252" s="74">
        <f>VLOOKUP(A252,Soil!$B$2:$S$14,18,FALSE)</f>
        <v>0.01</v>
      </c>
    </row>
    <row r="253" spans="1:15">
      <c r="A253" s="84" t="str">
        <f>SoilVeg!B253</f>
        <v>SIC</v>
      </c>
      <c r="B253" s="84" t="str">
        <f>SoilVeg!D253</f>
        <v>OPTP</v>
      </c>
      <c r="C253" s="84" t="str">
        <f>SoilVeg!A253</f>
        <v>SICOPTP</v>
      </c>
      <c r="D253" s="74">
        <f>IF(VLOOKUP(SoilVeg!C253,LU!$A$2:$O$27,15,FALSE)=0,VLOOKUP(A253,Soil!$B$2:$R$14,8,FALSE),0.000000000001)</f>
        <v>1.8538490740740742E-6</v>
      </c>
      <c r="E253" s="74">
        <f>IF(VLOOKUP(SoilVeg!C253,LU!$A$2:$O$27,15,FALSE)=0,VLOOKUP(A253,Soil!$B$2:$R$14,12,FALSE),0.000000000001)</f>
        <v>2.4380780663607723E-5</v>
      </c>
      <c r="F253" s="74">
        <f>VLOOKUP(A253,Soil!$B$2:$P$17,14,FALSE)</f>
        <v>0.01</v>
      </c>
      <c r="G253" s="74">
        <f>VLOOKUP(B253,LU!$B$1:$N$51,6,FALSE)</f>
        <v>1.1000000000000001</v>
      </c>
      <c r="H253" s="74">
        <f>VLOOKUP(B253,LU!$B$1:$N$51,7,FALSE)</f>
        <v>0.4</v>
      </c>
      <c r="I253" s="74">
        <f>VLOOKUP(B253,LU!$B$1:$N$51,8,FALSE)</f>
        <v>7</v>
      </c>
      <c r="J253" s="74">
        <f>VLOOKUP(A253,Soil!$B$2:$P$17,13,FALSE)</f>
        <v>1.6665000000000001</v>
      </c>
      <c r="K253" s="74">
        <f>VLOOKUP(B253,LU!$B$1:$N$51,5,FALSE)</f>
        <v>0.27500000000000002</v>
      </c>
      <c r="L253" s="74">
        <f>VLOOKUP(A253,Soil!$B$2:$P$17,15,FALSE)</f>
        <v>0.63580000000000003</v>
      </c>
      <c r="M253" s="74">
        <f>SoilVeg!G253</f>
        <v>23</v>
      </c>
      <c r="N253" s="74">
        <f>SoilVeg!H253</f>
        <v>0.30499999999999999</v>
      </c>
      <c r="O253" s="74">
        <f>VLOOKUP(A253,Soil!$B$2:$S$14,18,FALSE)</f>
        <v>0.01</v>
      </c>
    </row>
    <row r="254" spans="1:15">
      <c r="A254" s="84" t="str">
        <f>SoilVeg!B254</f>
        <v>SIC</v>
      </c>
      <c r="B254" s="84" t="str">
        <f>SoilVeg!D254</f>
        <v>OPSR</v>
      </c>
      <c r="C254" s="84" t="str">
        <f>SoilVeg!A254</f>
        <v>SICOPSR</v>
      </c>
      <c r="D254" s="74">
        <f>IF(VLOOKUP(SoilVeg!C254,LU!$A$2:$O$27,15,FALSE)=0,VLOOKUP(A254,Soil!$B$2:$R$14,8,FALSE),0.000000000001)</f>
        <v>1.8538490740740742E-6</v>
      </c>
      <c r="E254" s="74">
        <f>IF(VLOOKUP(SoilVeg!C254,LU!$A$2:$O$27,15,FALSE)=0,VLOOKUP(A254,Soil!$B$2:$R$14,12,FALSE),0.000000000001)</f>
        <v>2.4380780663607723E-5</v>
      </c>
      <c r="F254" s="74">
        <f>VLOOKUP(A254,Soil!$B$2:$P$17,14,FALSE)</f>
        <v>0.01</v>
      </c>
      <c r="G254" s="74">
        <f>VLOOKUP(B254,LU!$B$1:$N$51,6,FALSE)</f>
        <v>0.26</v>
      </c>
      <c r="H254" s="74">
        <f>VLOOKUP(B254,LU!$B$1:$N$51,7,FALSE)</f>
        <v>0.25</v>
      </c>
      <c r="I254" s="74">
        <f>VLOOKUP(B254,LU!$B$1:$N$51,8,FALSE)</f>
        <v>4</v>
      </c>
      <c r="J254" s="74">
        <f>VLOOKUP(A254,Soil!$B$2:$P$17,13,FALSE)</f>
        <v>1.6665000000000001</v>
      </c>
      <c r="K254" s="74">
        <f>VLOOKUP(B254,LU!$B$1:$N$51,5,FALSE)</f>
        <v>0.06</v>
      </c>
      <c r="L254" s="74">
        <f>VLOOKUP(A254,Soil!$B$2:$P$17,15,FALSE)</f>
        <v>0.63580000000000003</v>
      </c>
      <c r="M254" s="74">
        <f>SoilVeg!G254</f>
        <v>9.1999999999999993</v>
      </c>
      <c r="N254" s="74">
        <f>SoilVeg!H254</f>
        <v>0.30499999999999999</v>
      </c>
      <c r="O254" s="74">
        <f>VLOOKUP(A254,Soil!$B$2:$S$14,18,FALSE)</f>
        <v>0.01</v>
      </c>
    </row>
    <row r="255" spans="1:15">
      <c r="A255" s="84" t="str">
        <f>SoilVeg!B255</f>
        <v>SIC</v>
      </c>
      <c r="B255" s="84" t="str">
        <f>SoilVeg!D255</f>
        <v>OPUR</v>
      </c>
      <c r="C255" s="84" t="str">
        <f>SoilVeg!A255</f>
        <v>SICOPUR</v>
      </c>
      <c r="D255" s="74">
        <f>IF(VLOOKUP(SoilVeg!C255,LU!$A$2:$O$27,15,FALSE)=0,VLOOKUP(A255,Soil!$B$2:$R$14,8,FALSE),0.000000000001)</f>
        <v>1.8538490740740742E-6</v>
      </c>
      <c r="E255" s="74">
        <f>IF(VLOOKUP(SoilVeg!C255,LU!$A$2:$O$27,15,FALSE)=0,VLOOKUP(A255,Soil!$B$2:$R$14,12,FALSE),0.000000000001)</f>
        <v>2.4380780663607723E-5</v>
      </c>
      <c r="F255" s="74">
        <f>VLOOKUP(A255,Soil!$B$2:$P$17,14,FALSE)</f>
        <v>0.01</v>
      </c>
      <c r="G255" s="74">
        <f>VLOOKUP(B255,LU!$B$1:$N$51,6,FALSE)</f>
        <v>0.4</v>
      </c>
      <c r="H255" s="74">
        <f>VLOOKUP(B255,LU!$B$1:$N$51,7,FALSE)</f>
        <v>0.3</v>
      </c>
      <c r="I255" s="74">
        <f>VLOOKUP(B255,LU!$B$1:$N$51,8,FALSE)</f>
        <v>6</v>
      </c>
      <c r="J255" s="74">
        <f>VLOOKUP(A255,Soil!$B$2:$P$17,13,FALSE)</f>
        <v>1.6665000000000001</v>
      </c>
      <c r="K255" s="74">
        <f>VLOOKUP(B255,LU!$B$1:$N$51,5,FALSE)</f>
        <v>0.1</v>
      </c>
      <c r="L255" s="74">
        <f>VLOOKUP(A255,Soil!$B$2:$P$17,15,FALSE)</f>
        <v>0.63580000000000003</v>
      </c>
      <c r="M255" s="74">
        <f>SoilVeg!G255</f>
        <v>11.5</v>
      </c>
      <c r="N255" s="74">
        <f>SoilVeg!H255</f>
        <v>0.30499999999999999</v>
      </c>
      <c r="O255" s="74">
        <f>VLOOKUP(A255,Soil!$B$2:$S$14,18,FALSE)</f>
        <v>0.01</v>
      </c>
    </row>
    <row r="256" spans="1:15">
      <c r="A256" s="84" t="str">
        <f>SoilVeg!B256</f>
        <v>SIC</v>
      </c>
      <c r="B256" s="84" t="str">
        <f>SoilVeg!D256</f>
        <v>OPU</v>
      </c>
      <c r="C256" s="84" t="str">
        <f>SoilVeg!A256</f>
        <v>SICOPU</v>
      </c>
      <c r="D256" s="74">
        <f>IF(VLOOKUP(SoilVeg!C256,LU!$A$2:$O$27,15,FALSE)=0,VLOOKUP(A256,Soil!$B$2:$R$14,8,FALSE),0.000000000001)</f>
        <v>1.8538490740740742E-6</v>
      </c>
      <c r="E256" s="74">
        <f>IF(VLOOKUP(SoilVeg!C256,LU!$A$2:$O$27,15,FALSE)=0,VLOOKUP(A256,Soil!$B$2:$R$14,12,FALSE),0.000000000001)</f>
        <v>2.4380780663607723E-5</v>
      </c>
      <c r="F256" s="74">
        <f>VLOOKUP(A256,Soil!$B$2:$P$17,14,FALSE)</f>
        <v>0.01</v>
      </c>
      <c r="G256" s="74">
        <f>VLOOKUP(B256,LU!$B$1:$N$51,6,FALSE)</f>
        <v>0</v>
      </c>
      <c r="H256" s="74">
        <f>VLOOKUP(B256,LU!$B$1:$N$51,7,FALSE)</f>
        <v>0</v>
      </c>
      <c r="I256" s="74">
        <f>VLOOKUP(B256,LU!$B$1:$N$51,8,FALSE)</f>
        <v>3.5</v>
      </c>
      <c r="J256" s="74">
        <f>VLOOKUP(A256,Soil!$B$2:$P$17,13,FALSE)</f>
        <v>1.6665000000000001</v>
      </c>
      <c r="K256" s="74">
        <f>VLOOKUP(B256,LU!$B$1:$N$51,5,FALSE)</f>
        <v>0.03</v>
      </c>
      <c r="L256" s="74">
        <f>VLOOKUP(A256,Soil!$B$2:$P$17,15,FALSE)</f>
        <v>0.63580000000000003</v>
      </c>
      <c r="M256" s="74">
        <f>SoilVeg!G256</f>
        <v>7.666666666666667</v>
      </c>
      <c r="N256" s="74">
        <f>SoilVeg!H256</f>
        <v>0.30499999999999999</v>
      </c>
      <c r="O256" s="74">
        <f>VLOOKUP(A256,Soil!$B$2:$S$14,18,FALSE)</f>
        <v>0.01</v>
      </c>
    </row>
    <row r="257" spans="1:15">
      <c r="A257" s="84" t="str">
        <f>SoilVeg!B257</f>
        <v>SIC</v>
      </c>
      <c r="B257" s="84" t="str">
        <f>SoilVeg!D257</f>
        <v>TP</v>
      </c>
      <c r="C257" s="84" t="str">
        <f>SoilVeg!A257</f>
        <v>SICTP</v>
      </c>
      <c r="D257" s="74">
        <f>IF(VLOOKUP(SoilVeg!C257,LU!$A$2:$O$27,15,FALSE)=0,VLOOKUP(A257,Soil!$B$2:$R$14,8,FALSE),0.000000000001)</f>
        <v>1.8538490740740742E-6</v>
      </c>
      <c r="E257" s="74">
        <f>IF(VLOOKUP(SoilVeg!C257,LU!$A$2:$O$27,15,FALSE)=0,VLOOKUP(A257,Soil!$B$2:$R$14,12,FALSE),0.000000000001)</f>
        <v>2.4380780663607723E-5</v>
      </c>
      <c r="F257" s="74">
        <f>VLOOKUP(A257,Soil!$B$2:$P$17,14,FALSE)</f>
        <v>0.01</v>
      </c>
      <c r="G257" s="74">
        <f>VLOOKUP(B257,LU!$B$1:$N$51,6,FALSE)</f>
        <v>1.1000000000000001</v>
      </c>
      <c r="H257" s="74">
        <f>VLOOKUP(B257,LU!$B$1:$N$51,7,FALSE)</f>
        <v>0.4</v>
      </c>
      <c r="I257" s="74">
        <f>VLOOKUP(B257,LU!$B$1:$N$51,8,FALSE)</f>
        <v>7</v>
      </c>
      <c r="J257" s="74">
        <f>VLOOKUP(A257,Soil!$B$2:$P$17,13,FALSE)</f>
        <v>1.6665000000000001</v>
      </c>
      <c r="K257" s="74">
        <f>VLOOKUP(B257,LU!$B$1:$N$51,5,FALSE)</f>
        <v>0.27500000000000002</v>
      </c>
      <c r="L257" s="74">
        <f>VLOOKUP(A257,Soil!$B$2:$P$17,15,FALSE)</f>
        <v>0.63580000000000003</v>
      </c>
      <c r="M257" s="74">
        <f>SoilVeg!G257</f>
        <v>23</v>
      </c>
      <c r="N257" s="74">
        <f>SoilVeg!H257</f>
        <v>0.30499999999999999</v>
      </c>
      <c r="O257" s="74">
        <f>VLOOKUP(A257,Soil!$B$2:$S$14,18,FALSE)</f>
        <v>0.01</v>
      </c>
    </row>
    <row r="258" spans="1:15">
      <c r="A258" s="84" t="str">
        <f>SoilVeg!B258</f>
        <v>SIC</v>
      </c>
      <c r="B258" s="84" t="str">
        <f>SoilVeg!D258</f>
        <v>LP</v>
      </c>
      <c r="C258" s="84" t="str">
        <f>SoilVeg!A258</f>
        <v>SICLP</v>
      </c>
      <c r="D258" s="74">
        <f>IF(VLOOKUP(SoilVeg!C258,LU!$A$2:$O$27,15,FALSE)=0,VLOOKUP(A258,Soil!$B$2:$R$14,8,FALSE),0.000000000001)</f>
        <v>1.8538490740740742E-6</v>
      </c>
      <c r="E258" s="74">
        <f>IF(VLOOKUP(SoilVeg!C258,LU!$A$2:$O$27,15,FALSE)=0,VLOOKUP(A258,Soil!$B$2:$R$14,12,FALSE),0.000000000001)</f>
        <v>2.4380780663607723E-5</v>
      </c>
      <c r="F258" s="74">
        <f>VLOOKUP(A258,Soil!$B$2:$P$17,14,FALSE)</f>
        <v>0.01</v>
      </c>
      <c r="G258" s="74">
        <f>VLOOKUP(B258,LU!$B$1:$N$51,6,FALSE)</f>
        <v>3</v>
      </c>
      <c r="H258" s="74">
        <f>VLOOKUP(B258,LU!$B$1:$N$51,7,FALSE)</f>
        <v>0.62272727272999995</v>
      </c>
      <c r="I258" s="74">
        <f>VLOOKUP(B258,LU!$B$1:$N$51,8,FALSE)</f>
        <v>9.4545454545500007</v>
      </c>
      <c r="J258" s="74">
        <f>VLOOKUP(A258,Soil!$B$2:$P$17,13,FALSE)</f>
        <v>1.6665000000000001</v>
      </c>
      <c r="K258" s="74">
        <f>VLOOKUP(B258,LU!$B$1:$N$51,5,FALSE)</f>
        <v>0.4</v>
      </c>
      <c r="L258" s="74">
        <f>VLOOKUP(A258,Soil!$B$2:$P$17,15,FALSE)</f>
        <v>0.63580000000000003</v>
      </c>
      <c r="M258" s="74">
        <f>SoilVeg!G258</f>
        <v>23</v>
      </c>
      <c r="N258" s="74">
        <f>SoilVeg!H258</f>
        <v>0.30499999999999999</v>
      </c>
      <c r="O258" s="74">
        <f>VLOOKUP(A258,Soil!$B$2:$S$14,18,FALSE)</f>
        <v>0.01</v>
      </c>
    </row>
    <row r="259" spans="1:15">
      <c r="A259" s="84" t="str">
        <f>SoilVeg!B259</f>
        <v>SIC</v>
      </c>
      <c r="B259" s="84" t="str">
        <f>SoilVeg!D259</f>
        <v>LPL</v>
      </c>
      <c r="C259" s="84" t="str">
        <f>SoilVeg!A259</f>
        <v>SICLPL</v>
      </c>
      <c r="D259" s="74">
        <f>IF(VLOOKUP(SoilVeg!C259,LU!$A$2:$O$27,15,FALSE)=0,VLOOKUP(A259,Soil!$B$2:$R$14,8,FALSE),0.000000000001)</f>
        <v>1.8538490740740742E-6</v>
      </c>
      <c r="E259" s="74">
        <f>IF(VLOOKUP(SoilVeg!C259,LU!$A$2:$O$27,15,FALSE)=0,VLOOKUP(A259,Soil!$B$2:$R$14,12,FALSE),0.000000000001)</f>
        <v>2.4380780663607723E-5</v>
      </c>
      <c r="F259" s="74">
        <f>VLOOKUP(A259,Soil!$B$2:$P$17,14,FALSE)</f>
        <v>0.01</v>
      </c>
      <c r="G259" s="74">
        <f>VLOOKUP(B259,LU!$B$1:$N$51,6,FALSE)</f>
        <v>4</v>
      </c>
      <c r="H259" s="74">
        <f>VLOOKUP(B259,LU!$B$1:$N$51,7,FALSE)</f>
        <v>0.62272727272999995</v>
      </c>
      <c r="I259" s="74">
        <f>VLOOKUP(B259,LU!$B$1:$N$51,8,FALSE)</f>
        <v>10.5</v>
      </c>
      <c r="J259" s="74">
        <f>VLOOKUP(A259,Soil!$B$2:$P$17,13,FALSE)</f>
        <v>1.6665000000000001</v>
      </c>
      <c r="K259" s="74">
        <f>VLOOKUP(B259,LU!$B$1:$N$51,5,FALSE)</f>
        <v>0.6</v>
      </c>
      <c r="L259" s="74">
        <f>VLOOKUP(A259,Soil!$B$2:$P$17,15,FALSE)</f>
        <v>0.63580000000000003</v>
      </c>
      <c r="M259" s="74">
        <f>SoilVeg!G259</f>
        <v>23</v>
      </c>
      <c r="N259" s="74">
        <f>SoilVeg!H259</f>
        <v>0.30499999999999999</v>
      </c>
      <c r="O259" s="74">
        <f>VLOOKUP(A259,Soil!$B$2:$S$14,18,FALSE)</f>
        <v>0.01</v>
      </c>
    </row>
    <row r="260" spans="1:15">
      <c r="A260" s="84" t="str">
        <f>SoilVeg!B260</f>
        <v>SIC</v>
      </c>
      <c r="B260" s="84" t="str">
        <f>SoilVeg!D260</f>
        <v>LPJ</v>
      </c>
      <c r="C260" s="84" t="str">
        <f>SoilVeg!A260</f>
        <v>SICLPJ</v>
      </c>
      <c r="D260" s="74">
        <f>IF(VLOOKUP(SoilVeg!C260,LU!$A$2:$O$27,15,FALSE)=0,VLOOKUP(A260,Soil!$B$2:$R$14,8,FALSE),0.000000000001)</f>
        <v>1.8538490740740742E-6</v>
      </c>
      <c r="E260" s="74">
        <f>IF(VLOOKUP(SoilVeg!C260,LU!$A$2:$O$27,15,FALSE)=0,VLOOKUP(A260,Soil!$B$2:$R$14,12,FALSE),0.000000000001)</f>
        <v>2.4380780663607723E-5</v>
      </c>
      <c r="F260" s="74">
        <f>VLOOKUP(A260,Soil!$B$2:$P$17,14,FALSE)</f>
        <v>0.01</v>
      </c>
      <c r="G260" s="74">
        <f>VLOOKUP(B260,LU!$B$1:$N$51,6,FALSE)</f>
        <v>3</v>
      </c>
      <c r="H260" s="74">
        <f>VLOOKUP(B260,LU!$B$1:$N$51,7,FALSE)</f>
        <v>0.62272727272999995</v>
      </c>
      <c r="I260" s="74">
        <f>VLOOKUP(B260,LU!$B$1:$N$51,8,FALSE)</f>
        <v>6.5</v>
      </c>
      <c r="J260" s="74">
        <f>VLOOKUP(A260,Soil!$B$2:$P$17,13,FALSE)</f>
        <v>1.6665000000000001</v>
      </c>
      <c r="K260" s="74">
        <f>VLOOKUP(B260,LU!$B$1:$N$51,5,FALSE)</f>
        <v>0.35</v>
      </c>
      <c r="L260" s="74">
        <f>VLOOKUP(A260,Soil!$B$2:$P$17,15,FALSE)</f>
        <v>0.63580000000000003</v>
      </c>
      <c r="M260" s="74">
        <f>SoilVeg!G260</f>
        <v>23</v>
      </c>
      <c r="N260" s="74">
        <f>SoilVeg!H260</f>
        <v>0.30499999999999999</v>
      </c>
      <c r="O260" s="74">
        <f>VLOOKUP(A260,Soil!$B$2:$S$14,18,FALSE)</f>
        <v>0.01</v>
      </c>
    </row>
    <row r="261" spans="1:15">
      <c r="A261" s="84" t="str">
        <f>SoilVeg!B261</f>
        <v>SIC</v>
      </c>
      <c r="B261" s="84" t="str">
        <f>SoilVeg!D261</f>
        <v>LPS</v>
      </c>
      <c r="C261" s="84" t="str">
        <f>SoilVeg!A261</f>
        <v>SICLPS</v>
      </c>
      <c r="D261" s="74">
        <f>IF(VLOOKUP(SoilVeg!C261,LU!$A$2:$O$27,15,FALSE)=0,VLOOKUP(A261,Soil!$B$2:$R$14,8,FALSE),0.000000000001)</f>
        <v>1.8538490740740742E-6</v>
      </c>
      <c r="E261" s="74">
        <f>IF(VLOOKUP(SoilVeg!C261,LU!$A$2:$O$27,15,FALSE)=0,VLOOKUP(A261,Soil!$B$2:$R$14,12,FALSE),0.000000000001)</f>
        <v>2.4380780663607723E-5</v>
      </c>
      <c r="F261" s="74">
        <f>VLOOKUP(A261,Soil!$B$2:$P$17,14,FALSE)</f>
        <v>0.01</v>
      </c>
      <c r="G261" s="74">
        <f>VLOOKUP(B261,LU!$B$1:$N$51,6,FALSE)</f>
        <v>4.5</v>
      </c>
      <c r="H261" s="74">
        <f>VLOOKUP(B261,LU!$B$1:$N$51,7,FALSE)</f>
        <v>0.8</v>
      </c>
      <c r="I261" s="74">
        <f>VLOOKUP(B261,LU!$B$1:$N$51,8,FALSE)</f>
        <v>15</v>
      </c>
      <c r="J261" s="74">
        <f>VLOOKUP(A261,Soil!$B$2:$P$17,13,FALSE)</f>
        <v>1.6665000000000001</v>
      </c>
      <c r="K261" s="74">
        <f>VLOOKUP(B261,LU!$B$1:$N$51,5,FALSE)</f>
        <v>0.8</v>
      </c>
      <c r="L261" s="74">
        <f>VLOOKUP(A261,Soil!$B$2:$P$17,15,FALSE)</f>
        <v>0.63580000000000003</v>
      </c>
      <c r="M261" s="74">
        <f>SoilVeg!G261</f>
        <v>23</v>
      </c>
      <c r="N261" s="74">
        <f>SoilVeg!H261</f>
        <v>0.30499999999999999</v>
      </c>
      <c r="O261" s="74">
        <f>VLOOKUP(A261,Soil!$B$2:$S$14,18,FALSE)</f>
        <v>0.01</v>
      </c>
    </row>
    <row r="262" spans="1:15">
      <c r="A262" s="84" t="str">
        <f>SoilVeg!B262</f>
        <v>SIC</v>
      </c>
      <c r="B262" s="84" t="str">
        <f>SoilVeg!D262</f>
        <v>LPK</v>
      </c>
      <c r="C262" s="84" t="str">
        <f>SoilVeg!A262</f>
        <v>SICLPK</v>
      </c>
      <c r="D262" s="74">
        <f>IF(VLOOKUP(SoilVeg!C262,LU!$A$2:$O$27,15,FALSE)=0,VLOOKUP(A262,Soil!$B$2:$R$14,8,FALSE),0.000000000001)</f>
        <v>1.8538490740740742E-6</v>
      </c>
      <c r="E262" s="74">
        <f>IF(VLOOKUP(SoilVeg!C262,LU!$A$2:$O$27,15,FALSE)=0,VLOOKUP(A262,Soil!$B$2:$R$14,12,FALSE),0.000000000001)</f>
        <v>2.4380780663607723E-5</v>
      </c>
      <c r="F262" s="74">
        <f>VLOOKUP(A262,Soil!$B$2:$P$17,14,FALSE)</f>
        <v>0.01</v>
      </c>
      <c r="G262" s="74">
        <f>VLOOKUP(B262,LU!$B$1:$N$51,6,FALSE)</f>
        <v>3</v>
      </c>
      <c r="H262" s="74">
        <f>VLOOKUP(B262,LU!$B$1:$N$51,7,FALSE)</f>
        <v>0.6</v>
      </c>
      <c r="I262" s="74">
        <f>VLOOKUP(B262,LU!$B$1:$N$51,8,FALSE)</f>
        <v>15</v>
      </c>
      <c r="J262" s="74">
        <f>VLOOKUP(A262,Soil!$B$2:$P$17,13,FALSE)</f>
        <v>1.6665000000000001</v>
      </c>
      <c r="K262" s="74">
        <f>VLOOKUP(B262,LU!$B$1:$N$51,5,FALSE)</f>
        <v>0.8</v>
      </c>
      <c r="L262" s="74">
        <f>VLOOKUP(A262,Soil!$B$2:$P$17,15,FALSE)</f>
        <v>0.63580000000000003</v>
      </c>
      <c r="M262" s="74">
        <f>SoilVeg!G262</f>
        <v>23</v>
      </c>
      <c r="N262" s="74">
        <f>SoilVeg!H262</f>
        <v>0.30499999999999999</v>
      </c>
      <c r="O262" s="74">
        <f>VLOOKUP(A262,Soil!$B$2:$S$14,18,FALSE)</f>
        <v>0.01</v>
      </c>
    </row>
    <row r="263" spans="1:15">
      <c r="A263" s="84" t="str">
        <f>SoilVeg!B263</f>
        <v>SIC</v>
      </c>
      <c r="B263" s="84" t="str">
        <f>SoilVeg!D263</f>
        <v>AZP</v>
      </c>
      <c r="C263" s="84" t="str">
        <f>SoilVeg!A263</f>
        <v>SICAZP</v>
      </c>
      <c r="D263" s="74">
        <f>IF(VLOOKUP(SoilVeg!C263,LU!$A$2:$O$27,15,FALSE)=0,VLOOKUP(A263,Soil!$B$2:$R$14,8,FALSE),0.000000000001)</f>
        <v>9.9999999999999998E-13</v>
      </c>
      <c r="E263" s="74">
        <f>IF(VLOOKUP(SoilVeg!C263,LU!$A$2:$O$27,15,FALSE)=0,VLOOKUP(A263,Soil!$B$2:$R$14,12,FALSE),0.000000000001)</f>
        <v>9.9999999999999998E-13</v>
      </c>
      <c r="F263" s="74">
        <f>VLOOKUP(A263,Soil!$B$2:$P$17,14,FALSE)</f>
        <v>0.01</v>
      </c>
      <c r="G263" s="74">
        <f>VLOOKUP(B263,LU!$B$1:$N$51,6,FALSE)</f>
        <v>0</v>
      </c>
      <c r="H263" s="74">
        <f>VLOOKUP(B263,LU!$B$1:$N$51,7,FALSE)</f>
        <v>0</v>
      </c>
      <c r="I263" s="74">
        <f>VLOOKUP(B263,LU!$B$1:$N$51,8,FALSE)</f>
        <v>2.5</v>
      </c>
      <c r="J263" s="74">
        <f>VLOOKUP(A263,Soil!$B$2:$P$17,13,FALSE)</f>
        <v>1.6665000000000001</v>
      </c>
      <c r="K263" s="74">
        <f>VLOOKUP(B263,LU!$B$1:$N$51,5,FALSE)</f>
        <v>0.05</v>
      </c>
      <c r="L263" s="74">
        <f>VLOOKUP(A263,Soil!$B$2:$P$17,15,FALSE)</f>
        <v>0.63580000000000003</v>
      </c>
      <c r="M263" s="74">
        <f>SoilVeg!G263</f>
        <v>100</v>
      </c>
      <c r="N263" s="74">
        <f>SoilVeg!H263</f>
        <v>1</v>
      </c>
      <c r="O263" s="74">
        <f>VLOOKUP(A263,Soil!$B$2:$S$14,18,FALSE)</f>
        <v>0.01</v>
      </c>
    </row>
    <row r="264" spans="1:15">
      <c r="A264" s="84" t="str">
        <f>SoilVeg!B264</f>
        <v>SIC</v>
      </c>
      <c r="B264" s="84" t="str">
        <f>SoilVeg!D264</f>
        <v>AZPN</v>
      </c>
      <c r="C264" s="84" t="str">
        <f>SoilVeg!A264</f>
        <v>SICAZPN</v>
      </c>
      <c r="D264" s="74">
        <f>IF(VLOOKUP(SoilVeg!C264,LU!$A$2:$O$27,15,FALSE)=0,VLOOKUP(A264,Soil!$B$2:$R$14,8,FALSE),0.000000000001)</f>
        <v>9.9999999999999998E-13</v>
      </c>
      <c r="E264" s="74">
        <f>IF(VLOOKUP(SoilVeg!C264,LU!$A$2:$O$27,15,FALSE)=0,VLOOKUP(A264,Soil!$B$2:$R$14,12,FALSE),0.000000000001)</f>
        <v>9.9999999999999998E-13</v>
      </c>
      <c r="F264" s="74">
        <f>VLOOKUP(A264,Soil!$B$2:$P$17,14,FALSE)</f>
        <v>0.01</v>
      </c>
      <c r="G264" s="74">
        <f>VLOOKUP(B264,LU!$B$1:$N$51,6,FALSE)</f>
        <v>0</v>
      </c>
      <c r="H264" s="74">
        <f>VLOOKUP(B264,LU!$B$1:$N$51,7,FALSE)</f>
        <v>0</v>
      </c>
      <c r="I264" s="74">
        <f>VLOOKUP(B264,LU!$B$1:$N$51,8,FALSE)</f>
        <v>0</v>
      </c>
      <c r="J264" s="74">
        <f>VLOOKUP(A264,Soil!$B$2:$P$17,13,FALSE)</f>
        <v>1.6665000000000001</v>
      </c>
      <c r="K264" s="74">
        <f>VLOOKUP(B264,LU!$B$1:$N$51,5,FALSE)</f>
        <v>0.01</v>
      </c>
      <c r="L264" s="74">
        <f>VLOOKUP(A264,Soil!$B$2:$P$17,15,FALSE)</f>
        <v>0.63580000000000003</v>
      </c>
      <c r="M264" s="74">
        <f>SoilVeg!G264</f>
        <v>100</v>
      </c>
      <c r="N264" s="74">
        <f>SoilVeg!H264</f>
        <v>1</v>
      </c>
      <c r="O264" s="74">
        <f>VLOOKUP(A264,Soil!$B$2:$S$14,18,FALSE)</f>
        <v>0.01</v>
      </c>
    </row>
    <row r="265" spans="1:15">
      <c r="A265" s="84" t="str">
        <f>SoilVeg!B265</f>
        <v>SIC</v>
      </c>
      <c r="B265" s="84" t="str">
        <f>SoilVeg!D265</f>
        <v>AZPPL</v>
      </c>
      <c r="C265" s="84" t="str">
        <f>SoilVeg!A265</f>
        <v>SICAZPPL</v>
      </c>
      <c r="D265" s="74">
        <f>IF(VLOOKUP(SoilVeg!C265,LU!$A$2:$O$27,15,FALSE)=0,VLOOKUP(A265,Soil!$B$2:$R$14,8,FALSE),0.000000000001)</f>
        <v>1.8538490740740742E-6</v>
      </c>
      <c r="E265" s="74">
        <f>IF(VLOOKUP(SoilVeg!C265,LU!$A$2:$O$27,15,FALSE)=0,VLOOKUP(A265,Soil!$B$2:$R$14,12,FALSE),0.000000000001)</f>
        <v>2.4380780663607723E-5</v>
      </c>
      <c r="F265" s="74">
        <f>VLOOKUP(A265,Soil!$B$2:$P$17,14,FALSE)</f>
        <v>0.01</v>
      </c>
      <c r="G265" s="74">
        <f>VLOOKUP(B265,LU!$B$1:$N$51,6,FALSE)</f>
        <v>0</v>
      </c>
      <c r="H265" s="74">
        <f>VLOOKUP(B265,LU!$B$1:$N$51,7,FALSE)</f>
        <v>0</v>
      </c>
      <c r="I265" s="74">
        <f>VLOOKUP(B265,LU!$B$1:$N$51,8,FALSE)</f>
        <v>2.5</v>
      </c>
      <c r="J265" s="74">
        <f>VLOOKUP(A265,Soil!$B$2:$P$17,13,FALSE)</f>
        <v>1.6665000000000001</v>
      </c>
      <c r="K265" s="74">
        <f>VLOOKUP(B265,LU!$B$1:$N$51,5,FALSE)</f>
        <v>0.02</v>
      </c>
      <c r="L265" s="74">
        <f>VLOOKUP(A265,Soil!$B$2:$P$17,15,FALSE)</f>
        <v>0.63580000000000003</v>
      </c>
      <c r="M265" s="74">
        <f>SoilVeg!G265</f>
        <v>0.23</v>
      </c>
      <c r="N265" s="74">
        <f>SoilVeg!H265</f>
        <v>0.30499999999999999</v>
      </c>
      <c r="O265" s="74">
        <f>VLOOKUP(A265,Soil!$B$2:$S$14,18,FALSE)</f>
        <v>0.01</v>
      </c>
    </row>
    <row r="266" spans="1:15">
      <c r="A266" s="84" t="str">
        <f>SoilVeg!B266</f>
        <v>SIC</v>
      </c>
      <c r="B266" s="84" t="str">
        <f>SoilVeg!D266</f>
        <v>AZPP</v>
      </c>
      <c r="C266" s="84" t="str">
        <f>SoilVeg!A266</f>
        <v>SICAZPP</v>
      </c>
      <c r="D266" s="74">
        <f>IF(VLOOKUP(SoilVeg!C266,LU!$A$2:$O$27,15,FALSE)=0,VLOOKUP(A266,Soil!$B$2:$R$14,8,FALSE),0.000000000001)</f>
        <v>1.8538490740740742E-6</v>
      </c>
      <c r="E266" s="74">
        <f>IF(VLOOKUP(SoilVeg!C266,LU!$A$2:$O$27,15,FALSE)=0,VLOOKUP(A266,Soil!$B$2:$R$14,12,FALSE),0.000000000001)</f>
        <v>2.4380780663607723E-5</v>
      </c>
      <c r="F266" s="74">
        <f>VLOOKUP(A266,Soil!$B$2:$P$17,14,FALSE)</f>
        <v>0.01</v>
      </c>
      <c r="G266" s="74">
        <f>VLOOKUP(B266,LU!$B$1:$N$51,6,FALSE)</f>
        <v>0</v>
      </c>
      <c r="H266" s="74">
        <f>VLOOKUP(B266,LU!$B$1:$N$51,7,FALSE)</f>
        <v>0</v>
      </c>
      <c r="I266" s="74">
        <f>VLOOKUP(B266,LU!$B$1:$N$51,8,FALSE)</f>
        <v>7</v>
      </c>
      <c r="J266" s="74">
        <f>VLOOKUP(A266,Soil!$B$2:$P$17,13,FALSE)</f>
        <v>1.6665000000000001</v>
      </c>
      <c r="K266" s="74">
        <f>VLOOKUP(B266,LU!$B$1:$N$51,5,FALSE)</f>
        <v>0.1</v>
      </c>
      <c r="L266" s="74">
        <f>VLOOKUP(A266,Soil!$B$2:$P$17,15,FALSE)</f>
        <v>0.63580000000000003</v>
      </c>
      <c r="M266" s="74">
        <f>SoilVeg!G266</f>
        <v>23</v>
      </c>
      <c r="N266" s="74">
        <f>SoilVeg!H266</f>
        <v>0.30499999999999999</v>
      </c>
      <c r="O266" s="74">
        <f>VLOOKUP(A266,Soil!$B$2:$S$14,18,FALSE)</f>
        <v>0.01</v>
      </c>
    </row>
    <row r="267" spans="1:15">
      <c r="A267" s="84" t="str">
        <f>SoilVeg!B267</f>
        <v>SIC</v>
      </c>
      <c r="B267" s="84" t="str">
        <f>SoilVeg!D267</f>
        <v>ETK</v>
      </c>
      <c r="C267" s="84" t="str">
        <f>SoilVeg!A267</f>
        <v>SICETK</v>
      </c>
      <c r="D267" s="74">
        <f>IF(VLOOKUP(SoilVeg!C267,LU!$A$2:$O$27,15,FALSE)=0,VLOOKUP(A267,Soil!$B$2:$R$14,8,FALSE),0.000000000001)</f>
        <v>1.8538490740740742E-6</v>
      </c>
      <c r="E267" s="74">
        <f>IF(VLOOKUP(SoilVeg!C267,LU!$A$2:$O$27,15,FALSE)=0,VLOOKUP(A267,Soil!$B$2:$R$14,12,FALSE),0.000000000001)</f>
        <v>2.4380780663607723E-5</v>
      </c>
      <c r="F267" s="74">
        <f>VLOOKUP(A267,Soil!$B$2:$P$17,14,FALSE)</f>
        <v>0.01</v>
      </c>
      <c r="G267" s="74">
        <f>VLOOKUP(B267,LU!$B$1:$N$51,6,FALSE)</f>
        <v>1.4</v>
      </c>
      <c r="H267" s="74">
        <f>VLOOKUP(B267,LU!$B$1:$N$51,7,FALSE)</f>
        <v>0.65</v>
      </c>
      <c r="I267" s="74">
        <f>VLOOKUP(B267,LU!$B$1:$N$51,8,FALSE)</f>
        <v>8</v>
      </c>
      <c r="J267" s="74">
        <f>VLOOKUP(A267,Soil!$B$2:$P$17,13,FALSE)</f>
        <v>1.6665000000000001</v>
      </c>
      <c r="K267" s="74">
        <f>VLOOKUP(B267,LU!$B$1:$N$51,5,FALSE)</f>
        <v>0.35</v>
      </c>
      <c r="L267" s="74">
        <f>VLOOKUP(A267,Soil!$B$2:$P$17,15,FALSE)</f>
        <v>0.63580000000000003</v>
      </c>
      <c r="M267" s="74">
        <f>SoilVeg!G267</f>
        <v>23</v>
      </c>
      <c r="N267" s="74">
        <f>SoilVeg!H267</f>
        <v>0.30499999999999999</v>
      </c>
      <c r="O267" s="74">
        <f>VLOOKUP(A267,Soil!$B$2:$S$14,18,FALSE)</f>
        <v>0.01</v>
      </c>
    </row>
    <row r="268" spans="1:15">
      <c r="A268" s="84" t="str">
        <f>SoilVeg!B268</f>
        <v>SIC</v>
      </c>
      <c r="B268" s="84" t="str">
        <f>SoilVeg!D268</f>
        <v>ETK1</v>
      </c>
      <c r="C268" s="84" t="str">
        <f>SoilVeg!A268</f>
        <v>SICETK1</v>
      </c>
      <c r="D268" s="74">
        <f>IF(VLOOKUP(SoilVeg!C268,LU!$A$2:$O$27,15,FALSE)=0,VLOOKUP(A268,Soil!$B$2:$R$14,8,FALSE),0.000000000001)</f>
        <v>1.8538490740740742E-6</v>
      </c>
      <c r="E268" s="74">
        <f>IF(VLOOKUP(SoilVeg!C268,LU!$A$2:$O$27,15,FALSE)=0,VLOOKUP(A268,Soil!$B$2:$R$14,12,FALSE),0.000000000001)</f>
        <v>2.4380780663607723E-5</v>
      </c>
      <c r="F268" s="74">
        <f>VLOOKUP(A268,Soil!$B$2:$P$17,14,FALSE)</f>
        <v>0.01</v>
      </c>
      <c r="G268" s="74">
        <f>VLOOKUP(B268,LU!$B$1:$N$51,6,FALSE)</f>
        <v>1</v>
      </c>
      <c r="H268" s="74">
        <f>VLOOKUP(B268,LU!$B$1:$N$51,7,FALSE)</f>
        <v>0.4</v>
      </c>
      <c r="I268" s="74">
        <f>VLOOKUP(B268,LU!$B$1:$N$51,8,FALSE)</f>
        <v>5</v>
      </c>
      <c r="J268" s="74">
        <f>VLOOKUP(A268,Soil!$B$2:$P$17,13,FALSE)</f>
        <v>1.6665000000000001</v>
      </c>
      <c r="K268" s="74">
        <f>VLOOKUP(B268,LU!$B$1:$N$51,5,FALSE)</f>
        <v>0.15</v>
      </c>
      <c r="L268" s="74">
        <f>VLOOKUP(A268,Soil!$B$2:$P$17,15,FALSE)</f>
        <v>0.63580000000000003</v>
      </c>
      <c r="M268" s="74">
        <f>SoilVeg!G268</f>
        <v>23</v>
      </c>
      <c r="N268" s="74">
        <f>SoilVeg!H268</f>
        <v>0.30499999999999999</v>
      </c>
      <c r="O268" s="74">
        <f>VLOOKUP(A268,Soil!$B$2:$S$14,18,FALSE)</f>
        <v>0.01</v>
      </c>
    </row>
    <row r="269" spans="1:15">
      <c r="A269" s="84" t="str">
        <f>SoilVeg!B269</f>
        <v>SIC</v>
      </c>
      <c r="B269" s="84" t="str">
        <f>SoilVeg!D269</f>
        <v>ETK2</v>
      </c>
      <c r="C269" s="84" t="str">
        <f>SoilVeg!A269</f>
        <v>SICETK2</v>
      </c>
      <c r="D269" s="74">
        <f>IF(VLOOKUP(SoilVeg!C269,LU!$A$2:$O$27,15,FALSE)=0,VLOOKUP(A269,Soil!$B$2:$R$14,8,FALSE),0.000000000001)</f>
        <v>1.8538490740740742E-6</v>
      </c>
      <c r="E269" s="74">
        <f>IF(VLOOKUP(SoilVeg!C269,LU!$A$2:$O$27,15,FALSE)=0,VLOOKUP(A269,Soil!$B$2:$R$14,12,FALSE),0.000000000001)</f>
        <v>2.4380780663607723E-5</v>
      </c>
      <c r="F269" s="74">
        <f>VLOOKUP(A269,Soil!$B$2:$P$17,14,FALSE)</f>
        <v>0.01</v>
      </c>
      <c r="G269" s="74">
        <f>VLOOKUP(B269,LU!$B$1:$N$51,6,FALSE)</f>
        <v>1.1000000000000001</v>
      </c>
      <c r="H269" s="74">
        <f>VLOOKUP(B269,LU!$B$1:$N$51,7,FALSE)</f>
        <v>0.4</v>
      </c>
      <c r="I269" s="74">
        <f>VLOOKUP(B269,LU!$B$1:$N$51,8,FALSE)</f>
        <v>7</v>
      </c>
      <c r="J269" s="74">
        <f>VLOOKUP(A269,Soil!$B$2:$P$17,13,FALSE)</f>
        <v>1.6665000000000001</v>
      </c>
      <c r="K269" s="74">
        <f>VLOOKUP(B269,LU!$B$1:$N$51,5,FALSE)</f>
        <v>0.35</v>
      </c>
      <c r="L269" s="74">
        <f>VLOOKUP(A269,Soil!$B$2:$P$17,15,FALSE)</f>
        <v>0.63580000000000003</v>
      </c>
      <c r="M269" s="74">
        <f>SoilVeg!G269</f>
        <v>23</v>
      </c>
      <c r="N269" s="74">
        <f>SoilVeg!H269</f>
        <v>0.30499999999999999</v>
      </c>
      <c r="O269" s="74">
        <f>VLOOKUP(A269,Soil!$B$2:$S$14,18,FALSE)</f>
        <v>0.01</v>
      </c>
    </row>
    <row r="270" spans="1:15">
      <c r="A270" s="84" t="str">
        <f>SoilVeg!B270</f>
        <v>SIC</v>
      </c>
      <c r="B270" s="84" t="str">
        <f>SoilVeg!D270</f>
        <v>ETK3</v>
      </c>
      <c r="C270" s="84" t="str">
        <f>SoilVeg!A270</f>
        <v>SICETK3</v>
      </c>
      <c r="D270" s="74">
        <f>IF(VLOOKUP(SoilVeg!C270,LU!$A$2:$O$27,15,FALSE)=0,VLOOKUP(A270,Soil!$B$2:$R$14,8,FALSE),0.000000000001)</f>
        <v>1.8538490740740742E-6</v>
      </c>
      <c r="E270" s="74">
        <f>IF(VLOOKUP(SoilVeg!C270,LU!$A$2:$O$27,15,FALSE)=0,VLOOKUP(A270,Soil!$B$2:$R$14,12,FALSE),0.000000000001)</f>
        <v>2.4380780663607723E-5</v>
      </c>
      <c r="F270" s="74">
        <f>VLOOKUP(A270,Soil!$B$2:$P$17,14,FALSE)</f>
        <v>0.01</v>
      </c>
      <c r="G270" s="74">
        <f>VLOOKUP(B270,LU!$B$1:$N$51,6,FALSE)</f>
        <v>1.35454545455</v>
      </c>
      <c r="H270" s="74">
        <f>VLOOKUP(B270,LU!$B$1:$N$51,7,FALSE)</f>
        <v>0.62272727272999995</v>
      </c>
      <c r="I270" s="74">
        <f>VLOOKUP(B270,LU!$B$1:$N$51,8,FALSE)</f>
        <v>10</v>
      </c>
      <c r="J270" s="74">
        <f>VLOOKUP(A270,Soil!$B$2:$P$17,13,FALSE)</f>
        <v>1.6665000000000001</v>
      </c>
      <c r="K270" s="74">
        <f>VLOOKUP(B270,LU!$B$1:$N$51,5,FALSE)</f>
        <v>0.4</v>
      </c>
      <c r="L270" s="74">
        <f>VLOOKUP(A270,Soil!$B$2:$P$17,15,FALSE)</f>
        <v>0.63580000000000003</v>
      </c>
      <c r="M270" s="74">
        <f>SoilVeg!G270</f>
        <v>23</v>
      </c>
      <c r="N270" s="74">
        <f>SoilVeg!H270</f>
        <v>0.30499999999999999</v>
      </c>
      <c r="O270" s="74">
        <f>VLOOKUP(A270,Soil!$B$2:$S$14,18,FALSE)</f>
        <v>0.01</v>
      </c>
    </row>
    <row r="271" spans="1:15">
      <c r="A271" s="84" t="str">
        <f>SoilVeg!B271</f>
        <v>SIC</v>
      </c>
      <c r="B271" s="84" t="str">
        <f>SoilVeg!D271</f>
        <v>VT</v>
      </c>
      <c r="C271" s="84" t="str">
        <f>SoilVeg!A271</f>
        <v>SICVT</v>
      </c>
      <c r="D271" s="74">
        <f>IF(VLOOKUP(SoilVeg!C271,LU!$A$2:$O$27,15,FALSE)=0,VLOOKUP(A271,Soil!$B$2:$R$14,8,FALSE),0.000000000001)</f>
        <v>9.9999999999999998E-13</v>
      </c>
      <c r="E271" s="74">
        <f>IF(VLOOKUP(SoilVeg!C271,LU!$A$2:$O$27,15,FALSE)=0,VLOOKUP(A271,Soil!$B$2:$R$14,12,FALSE),0.000000000001)</f>
        <v>9.9999999999999998E-13</v>
      </c>
      <c r="F271" s="74">
        <f>VLOOKUP(A271,Soil!$B$2:$P$17,14,FALSE)</f>
        <v>0.01</v>
      </c>
      <c r="G271" s="74">
        <f>VLOOKUP(B271,LU!$B$1:$N$51,6,FALSE)</f>
        <v>0</v>
      </c>
      <c r="H271" s="74">
        <f>VLOOKUP(B271,LU!$B$1:$N$51,7,FALSE)</f>
        <v>0</v>
      </c>
      <c r="I271" s="74">
        <f>VLOOKUP(B271,LU!$B$1:$N$51,8,FALSE)</f>
        <v>0</v>
      </c>
      <c r="J271" s="74">
        <f>VLOOKUP(A271,Soil!$B$2:$P$17,13,FALSE)</f>
        <v>1.6665000000000001</v>
      </c>
      <c r="K271" s="74">
        <f>VLOOKUP(B271,LU!$B$1:$N$51,5,FALSE)</f>
        <v>0.03</v>
      </c>
      <c r="L271" s="74">
        <f>VLOOKUP(A271,Soil!$B$2:$P$17,15,FALSE)</f>
        <v>0.63580000000000003</v>
      </c>
      <c r="M271" s="74">
        <f>SoilVeg!G271</f>
        <v>100</v>
      </c>
      <c r="N271" s="74">
        <f>SoilVeg!H271</f>
        <v>1</v>
      </c>
      <c r="O271" s="74">
        <f>VLOOKUP(A271,Soil!$B$2:$S$14,18,FALSE)</f>
        <v>0.01</v>
      </c>
    </row>
    <row r="272" spans="1:15">
      <c r="A272" s="84" t="str">
        <f>SoilVeg!B272</f>
        <v>SIC</v>
      </c>
      <c r="B272" s="84" t="str">
        <f>SoilVeg!D272</f>
        <v>VP</v>
      </c>
      <c r="C272" s="84" t="str">
        <f>SoilVeg!A272</f>
        <v>SICVP</v>
      </c>
      <c r="D272" s="74">
        <f>IF(VLOOKUP(SoilVeg!C272,LU!$A$2:$O$27,15,FALSE)=0,VLOOKUP(A272,Soil!$B$2:$R$14,8,FALSE),0.000000000001)</f>
        <v>9.9999999999999998E-13</v>
      </c>
      <c r="E272" s="74">
        <f>IF(VLOOKUP(SoilVeg!C272,LU!$A$2:$O$27,15,FALSE)=0,VLOOKUP(A272,Soil!$B$2:$R$14,12,FALSE),0.000000000001)</f>
        <v>9.9999999999999998E-13</v>
      </c>
      <c r="F272" s="74">
        <f>VLOOKUP(A272,Soil!$B$2:$P$17,14,FALSE)</f>
        <v>0.01</v>
      </c>
      <c r="G272" s="74">
        <f>VLOOKUP(B272,LU!$B$1:$N$51,6,FALSE)</f>
        <v>0</v>
      </c>
      <c r="H272" s="74">
        <f>VLOOKUP(B272,LU!$B$1:$N$51,7,FALSE)</f>
        <v>0</v>
      </c>
      <c r="I272" s="74">
        <f>VLOOKUP(B272,LU!$B$1:$N$51,8,FALSE)</f>
        <v>0</v>
      </c>
      <c r="J272" s="74">
        <f>VLOOKUP(A272,Soil!$B$2:$P$17,13,FALSE)</f>
        <v>1.6665000000000001</v>
      </c>
      <c r="K272" s="74">
        <f>VLOOKUP(B272,LU!$B$1:$N$51,5,FALSE)</f>
        <v>0.01</v>
      </c>
      <c r="L272" s="74">
        <f>VLOOKUP(A272,Soil!$B$2:$P$17,15,FALSE)</f>
        <v>0.63580000000000003</v>
      </c>
      <c r="M272" s="74">
        <f>SoilVeg!G272</f>
        <v>100</v>
      </c>
      <c r="N272" s="74">
        <f>SoilVeg!H272</f>
        <v>1</v>
      </c>
      <c r="O272" s="74">
        <f>VLOOKUP(A272,Soil!$B$2:$S$14,18,FALSE)</f>
        <v>0.01</v>
      </c>
    </row>
    <row r="273" spans="1:15">
      <c r="A273" s="84" t="str">
        <f>SoilVeg!B273</f>
        <v>SIC</v>
      </c>
      <c r="B273" s="84" t="str">
        <f>SoilVeg!D273</f>
        <v>TPT</v>
      </c>
      <c r="C273" s="84" t="str">
        <f>SoilVeg!A273</f>
        <v>SICTPT</v>
      </c>
      <c r="D273" s="74">
        <f>IF(VLOOKUP(SoilVeg!C273,LU!$A$2:$O$27,15,FALSE)=0,VLOOKUP(A273,Soil!$B$2:$R$14,8,FALSE),0.000000000001)</f>
        <v>1.8538490740740742E-6</v>
      </c>
      <c r="E273" s="74">
        <f>IF(VLOOKUP(SoilVeg!C273,LU!$A$2:$O$27,15,FALSE)=0,VLOOKUP(A273,Soil!$B$2:$R$14,12,FALSE),0.000000000001)</f>
        <v>2.4380780663607723E-5</v>
      </c>
      <c r="F273" s="74">
        <f>VLOOKUP(A273,Soil!$B$2:$P$17,14,FALSE)</f>
        <v>0.01</v>
      </c>
      <c r="G273" s="74">
        <f>VLOOKUP(B273,LU!$B$1:$N$51,6,FALSE)</f>
        <v>1.1000000000000001</v>
      </c>
      <c r="H273" s="74">
        <f>VLOOKUP(B273,LU!$B$1:$N$51,7,FALSE)</f>
        <v>0.4</v>
      </c>
      <c r="I273" s="74">
        <f>VLOOKUP(B273,LU!$B$1:$N$51,8,FALSE)</f>
        <v>7</v>
      </c>
      <c r="J273" s="74">
        <f>VLOOKUP(A273,Soil!$B$2:$P$17,13,FALSE)</f>
        <v>1.6665000000000001</v>
      </c>
      <c r="K273" s="74">
        <f>VLOOKUP(B273,LU!$B$1:$N$51,5,FALSE)</f>
        <v>0.27500000000000002</v>
      </c>
      <c r="L273" s="74">
        <f>VLOOKUP(A273,Soil!$B$2:$P$17,15,FALSE)</f>
        <v>0.63580000000000003</v>
      </c>
      <c r="M273" s="74">
        <f>SoilVeg!G273</f>
        <v>23</v>
      </c>
      <c r="N273" s="74">
        <f>SoilVeg!H273</f>
        <v>0.30499999999999999</v>
      </c>
      <c r="O273" s="74">
        <f>VLOOKUP(A273,Soil!$B$2:$S$14,18,FALSE)</f>
        <v>0.01</v>
      </c>
    </row>
    <row r="274" spans="1:15">
      <c r="A274" s="84" t="str">
        <f>SoilVeg!B274</f>
        <v>SIC</v>
      </c>
      <c r="B274" s="84" t="str">
        <f>SoilVeg!D274</f>
        <v>VPT</v>
      </c>
      <c r="C274" s="84" t="str">
        <f>SoilVeg!A274</f>
        <v>SICVPT</v>
      </c>
      <c r="D274" s="74">
        <f>IF(VLOOKUP(SoilVeg!C274,LU!$A$2:$O$27,15,FALSE)=0,VLOOKUP(A274,Soil!$B$2:$R$14,8,FALSE),0.000000000001)</f>
        <v>9.9999999999999998E-13</v>
      </c>
      <c r="E274" s="74">
        <f>IF(VLOOKUP(SoilVeg!C274,LU!$A$2:$O$27,15,FALSE)=0,VLOOKUP(A274,Soil!$B$2:$R$14,12,FALSE),0.000000000001)</f>
        <v>9.9999999999999998E-13</v>
      </c>
      <c r="F274" s="74">
        <f>VLOOKUP(A274,Soil!$B$2:$P$17,14,FALSE)</f>
        <v>0.01</v>
      </c>
      <c r="G274" s="74">
        <f>VLOOKUP(B274,LU!$B$1:$N$51,6,FALSE)</f>
        <v>0</v>
      </c>
      <c r="H274" s="74">
        <f>VLOOKUP(B274,LU!$B$1:$N$51,7,FALSE)</f>
        <v>0</v>
      </c>
      <c r="I274" s="74">
        <f>VLOOKUP(B274,LU!$B$1:$N$51,8,FALSE)</f>
        <v>150</v>
      </c>
      <c r="J274" s="74">
        <f>VLOOKUP(A274,Soil!$B$2:$P$17,13,FALSE)</f>
        <v>1.6665000000000001</v>
      </c>
      <c r="K274" s="74">
        <f>VLOOKUP(B274,LU!$B$1:$N$51,5,FALSE)</f>
        <v>0.01</v>
      </c>
      <c r="L274" s="74">
        <f>VLOOKUP(A274,Soil!$B$2:$P$17,15,FALSE)</f>
        <v>0.63580000000000003</v>
      </c>
      <c r="M274" s="74">
        <f>SoilVeg!G274</f>
        <v>100</v>
      </c>
      <c r="N274" s="74">
        <f>SoilVeg!H274</f>
        <v>1</v>
      </c>
      <c r="O274" s="74">
        <f>VLOOKUP(A274,Soil!$B$2:$S$14,18,FALSE)</f>
        <v>0.01</v>
      </c>
    </row>
    <row r="275" spans="1:15">
      <c r="A275" s="84" t="str">
        <f>SoilVeg!B275</f>
        <v>SIC</v>
      </c>
      <c r="B275" s="84" t="str">
        <f>SoilVeg!D275</f>
        <v>MOK</v>
      </c>
      <c r="C275" s="84" t="str">
        <f>SoilVeg!A275</f>
        <v>SICMOK</v>
      </c>
      <c r="D275" s="74">
        <f>IF(VLOOKUP(SoilVeg!C275,LU!$A$2:$O$27,15,FALSE)=0,VLOOKUP(A275,Soil!$B$2:$R$14,8,FALSE),0.000000000001)</f>
        <v>1.8538490740740742E-6</v>
      </c>
      <c r="E275" s="74">
        <f>IF(VLOOKUP(SoilVeg!C275,LU!$A$2:$O$27,15,FALSE)=0,VLOOKUP(A275,Soil!$B$2:$R$14,12,FALSE),0.000000000001)</f>
        <v>2.4380780663607723E-5</v>
      </c>
      <c r="F275" s="74">
        <f>VLOOKUP(A275,Soil!$B$2:$P$17,14,FALSE)</f>
        <v>0.01</v>
      </c>
      <c r="G275" s="74">
        <f>VLOOKUP(B275,LU!$B$1:$N$51,6,FALSE)</f>
        <v>1.35454545455</v>
      </c>
      <c r="H275" s="74">
        <f>VLOOKUP(B275,LU!$B$1:$N$51,7,FALSE)</f>
        <v>0.62272727272999995</v>
      </c>
      <c r="I275" s="74">
        <f>VLOOKUP(B275,LU!$B$1:$N$51,8,FALSE)</f>
        <v>10</v>
      </c>
      <c r="J275" s="74">
        <f>VLOOKUP(A275,Soil!$B$2:$P$17,13,FALSE)</f>
        <v>1.6665000000000001</v>
      </c>
      <c r="K275" s="74">
        <f>VLOOKUP(B275,LU!$B$1:$N$51,5,FALSE)</f>
        <v>0.4</v>
      </c>
      <c r="L275" s="74">
        <f>VLOOKUP(A275,Soil!$B$2:$P$17,15,FALSE)</f>
        <v>0.63580000000000003</v>
      </c>
      <c r="M275" s="74">
        <f>SoilVeg!G275</f>
        <v>23</v>
      </c>
      <c r="N275" s="74">
        <f>SoilVeg!H275</f>
        <v>0.30499999999999999</v>
      </c>
      <c r="O275" s="74">
        <f>VLOOKUP(A275,Soil!$B$2:$S$14,18,FALSE)</f>
        <v>0.01</v>
      </c>
    </row>
    <row r="276" spans="1:15">
      <c r="A276" s="84" t="str">
        <f>SoilVeg!B276</f>
        <v>SIC</v>
      </c>
      <c r="B276" s="84" t="str">
        <f>SoilVeg!D276</f>
        <v>RET</v>
      </c>
      <c r="C276" s="84" t="str">
        <f>SoilVeg!A276</f>
        <v>SICRET</v>
      </c>
      <c r="D276" s="74">
        <f>IF(VLOOKUP(SoilVeg!C276,LU!$A$2:$O$27,15,FALSE)=0,VLOOKUP(A276,Soil!$B$2:$R$14,8,FALSE),0.000000000001)</f>
        <v>1.8538490740740742E-6</v>
      </c>
      <c r="E276" s="74">
        <f>IF(VLOOKUP(SoilVeg!C276,LU!$A$2:$O$27,15,FALSE)=0,VLOOKUP(A276,Soil!$B$2:$R$14,12,FALSE),0.000000000001)</f>
        <v>2.4380780663607723E-5</v>
      </c>
      <c r="F276" s="74">
        <f>VLOOKUP(A276,Soil!$B$2:$P$17,14,FALSE)</f>
        <v>0.01</v>
      </c>
      <c r="G276" s="74">
        <f>VLOOKUP(B276,LU!$B$1:$N$51,6,FALSE)</f>
        <v>1.1000000000000001</v>
      </c>
      <c r="H276" s="74">
        <f>VLOOKUP(B276,LU!$B$1:$N$51,7,FALSE)</f>
        <v>0.4</v>
      </c>
      <c r="I276" s="74">
        <f>VLOOKUP(B276,LU!$B$1:$N$51,8,FALSE)</f>
        <v>150</v>
      </c>
      <c r="J276" s="74">
        <f>VLOOKUP(A276,Soil!$B$2:$P$17,13,FALSE)</f>
        <v>1.6665000000000001</v>
      </c>
      <c r="K276" s="74">
        <f>VLOOKUP(B276,LU!$B$1:$N$51,5,FALSE)</f>
        <v>0.27500000000000002</v>
      </c>
      <c r="L276" s="74">
        <f>VLOOKUP(A276,Soil!$B$2:$P$17,15,FALSE)</f>
        <v>0.63580000000000003</v>
      </c>
      <c r="M276" s="74">
        <f>SoilVeg!G276</f>
        <v>23</v>
      </c>
      <c r="N276" s="74">
        <f>SoilVeg!H276</f>
        <v>0.30499999999999999</v>
      </c>
      <c r="O276" s="74">
        <f>VLOOKUP(A276,Soil!$B$2:$S$14,18,FALSE)</f>
        <v>0.01</v>
      </c>
    </row>
    <row r="277" spans="1:15">
      <c r="A277" s="84" t="str">
        <f>SoilVeg!B277</f>
        <v>SICL</v>
      </c>
      <c r="B277" s="84" t="str">
        <f>SoilVeg!D277</f>
        <v>OP</v>
      </c>
      <c r="C277" s="84" t="str">
        <f>SoilVeg!A277</f>
        <v>SICLOP</v>
      </c>
      <c r="D277" s="74">
        <f>IF(VLOOKUP(SoilVeg!C277,LU!$A$2:$O$27,15,FALSE)=0,VLOOKUP(A277,Soil!$B$2:$R$14,8,FALSE),0.000000000001)</f>
        <v>1.8156736111111112E-6</v>
      </c>
      <c r="E277" s="74">
        <f>IF(VLOOKUP(SoilVeg!C277,LU!$A$2:$O$27,15,FALSE)=0,VLOOKUP(A277,Soil!$B$2:$R$14,12,FALSE),0.000000000001)</f>
        <v>3.446178823729627E-5</v>
      </c>
      <c r="F277" s="74">
        <f>VLOOKUP(A277,Soil!$B$2:$P$17,14,FALSE)</f>
        <v>1.2E-2</v>
      </c>
      <c r="G277" s="74">
        <f>VLOOKUP(B277,LU!$B$1:$N$51,6,FALSE)</f>
        <v>0.16</v>
      </c>
      <c r="H277" s="74">
        <f>VLOOKUP(B277,LU!$B$1:$N$51,7,FALSE)</f>
        <v>0.13</v>
      </c>
      <c r="I277" s="74">
        <f>VLOOKUP(B277,LU!$B$1:$N$51,8,FALSE)</f>
        <v>5</v>
      </c>
      <c r="J277" s="74">
        <f>VLOOKUP(A277,Soil!$B$2:$P$17,13,FALSE)</f>
        <v>1.7024999999999999</v>
      </c>
      <c r="K277" s="74">
        <f>VLOOKUP(B277,LU!$B$1:$N$51,5,FALSE)</f>
        <v>7.4999999999999997E-2</v>
      </c>
      <c r="L277" s="74">
        <f>VLOOKUP(A277,Soil!$B$2:$P$17,15,FALSE)</f>
        <v>0.6028</v>
      </c>
      <c r="M277" s="74">
        <f>SoilVeg!G277</f>
        <v>11.1</v>
      </c>
      <c r="N277" s="74">
        <f>SoilVeg!H277</f>
        <v>0.26400000000000001</v>
      </c>
      <c r="O277" s="74">
        <f>VLOOKUP(A277,Soil!$B$2:$S$14,18,FALSE)</f>
        <v>0.01</v>
      </c>
    </row>
    <row r="278" spans="1:15">
      <c r="A278" s="84" t="str">
        <f>SoilVeg!B278</f>
        <v>SICL</v>
      </c>
      <c r="B278" s="84" t="str">
        <f>SoilVeg!D278</f>
        <v>OPTP</v>
      </c>
      <c r="C278" s="84" t="str">
        <f>SoilVeg!A278</f>
        <v>SICLOPTP</v>
      </c>
      <c r="D278" s="74">
        <f>IF(VLOOKUP(SoilVeg!C278,LU!$A$2:$O$27,15,FALSE)=0,VLOOKUP(A278,Soil!$B$2:$R$14,8,FALSE),0.000000000001)</f>
        <v>1.8156736111111112E-6</v>
      </c>
      <c r="E278" s="74">
        <f>IF(VLOOKUP(SoilVeg!C278,LU!$A$2:$O$27,15,FALSE)=0,VLOOKUP(A278,Soil!$B$2:$R$14,12,FALSE),0.000000000001)</f>
        <v>3.446178823729627E-5</v>
      </c>
      <c r="F278" s="74">
        <f>VLOOKUP(A278,Soil!$B$2:$P$17,14,FALSE)</f>
        <v>1.2E-2</v>
      </c>
      <c r="G278" s="74">
        <f>VLOOKUP(B278,LU!$B$1:$N$51,6,FALSE)</f>
        <v>1.1000000000000001</v>
      </c>
      <c r="H278" s="74">
        <f>VLOOKUP(B278,LU!$B$1:$N$51,7,FALSE)</f>
        <v>0.4</v>
      </c>
      <c r="I278" s="74">
        <f>VLOOKUP(B278,LU!$B$1:$N$51,8,FALSE)</f>
        <v>7</v>
      </c>
      <c r="J278" s="74">
        <f>VLOOKUP(A278,Soil!$B$2:$P$17,13,FALSE)</f>
        <v>1.7024999999999999</v>
      </c>
      <c r="K278" s="74">
        <f>VLOOKUP(B278,LU!$B$1:$N$51,5,FALSE)</f>
        <v>0.27500000000000002</v>
      </c>
      <c r="L278" s="74">
        <f>VLOOKUP(A278,Soil!$B$2:$P$17,15,FALSE)</f>
        <v>0.6028</v>
      </c>
      <c r="M278" s="74">
        <f>SoilVeg!G278</f>
        <v>22.2</v>
      </c>
      <c r="N278" s="74">
        <f>SoilVeg!H278</f>
        <v>0.26400000000000001</v>
      </c>
      <c r="O278" s="74">
        <f>VLOOKUP(A278,Soil!$B$2:$S$14,18,FALSE)</f>
        <v>0.01</v>
      </c>
    </row>
    <row r="279" spans="1:15">
      <c r="A279" s="84" t="str">
        <f>SoilVeg!B279</f>
        <v>SICL</v>
      </c>
      <c r="B279" s="84" t="str">
        <f>SoilVeg!D279</f>
        <v>OPSR</v>
      </c>
      <c r="C279" s="84" t="str">
        <f>SoilVeg!A279</f>
        <v>SICLOPSR</v>
      </c>
      <c r="D279" s="74">
        <f>IF(VLOOKUP(SoilVeg!C279,LU!$A$2:$O$27,15,FALSE)=0,VLOOKUP(A279,Soil!$B$2:$R$14,8,FALSE),0.000000000001)</f>
        <v>1.8156736111111112E-6</v>
      </c>
      <c r="E279" s="74">
        <f>IF(VLOOKUP(SoilVeg!C279,LU!$A$2:$O$27,15,FALSE)=0,VLOOKUP(A279,Soil!$B$2:$R$14,12,FALSE),0.000000000001)</f>
        <v>3.446178823729627E-5</v>
      </c>
      <c r="F279" s="74">
        <f>VLOOKUP(A279,Soil!$B$2:$P$17,14,FALSE)</f>
        <v>1.2E-2</v>
      </c>
      <c r="G279" s="74">
        <f>VLOOKUP(B279,LU!$B$1:$N$51,6,FALSE)</f>
        <v>0.26</v>
      </c>
      <c r="H279" s="74">
        <f>VLOOKUP(B279,LU!$B$1:$N$51,7,FALSE)</f>
        <v>0.25</v>
      </c>
      <c r="I279" s="74">
        <f>VLOOKUP(B279,LU!$B$1:$N$51,8,FALSE)</f>
        <v>4</v>
      </c>
      <c r="J279" s="74">
        <f>VLOOKUP(A279,Soil!$B$2:$P$17,13,FALSE)</f>
        <v>1.7024999999999999</v>
      </c>
      <c r="K279" s="74">
        <f>VLOOKUP(B279,LU!$B$1:$N$51,5,FALSE)</f>
        <v>0.06</v>
      </c>
      <c r="L279" s="74">
        <f>VLOOKUP(A279,Soil!$B$2:$P$17,15,FALSE)</f>
        <v>0.6028</v>
      </c>
      <c r="M279" s="74">
        <f>SoilVeg!G279</f>
        <v>8.879999999999999</v>
      </c>
      <c r="N279" s="74">
        <f>SoilVeg!H279</f>
        <v>0.26400000000000001</v>
      </c>
      <c r="O279" s="74">
        <f>VLOOKUP(A279,Soil!$B$2:$S$14,18,FALSE)</f>
        <v>0.01</v>
      </c>
    </row>
    <row r="280" spans="1:15">
      <c r="A280" s="84" t="str">
        <f>SoilVeg!B280</f>
        <v>SICL</v>
      </c>
      <c r="B280" s="84" t="str">
        <f>SoilVeg!D280</f>
        <v>OPUR</v>
      </c>
      <c r="C280" s="84" t="str">
        <f>SoilVeg!A280</f>
        <v>SICLOPUR</v>
      </c>
      <c r="D280" s="74">
        <f>IF(VLOOKUP(SoilVeg!C280,LU!$A$2:$O$27,15,FALSE)=0,VLOOKUP(A280,Soil!$B$2:$R$14,8,FALSE),0.000000000001)</f>
        <v>1.8156736111111112E-6</v>
      </c>
      <c r="E280" s="74">
        <f>IF(VLOOKUP(SoilVeg!C280,LU!$A$2:$O$27,15,FALSE)=0,VLOOKUP(A280,Soil!$B$2:$R$14,12,FALSE),0.000000000001)</f>
        <v>3.446178823729627E-5</v>
      </c>
      <c r="F280" s="74">
        <f>VLOOKUP(A280,Soil!$B$2:$P$17,14,FALSE)</f>
        <v>1.2E-2</v>
      </c>
      <c r="G280" s="74">
        <f>VLOOKUP(B280,LU!$B$1:$N$51,6,FALSE)</f>
        <v>0.4</v>
      </c>
      <c r="H280" s="74">
        <f>VLOOKUP(B280,LU!$B$1:$N$51,7,FALSE)</f>
        <v>0.3</v>
      </c>
      <c r="I280" s="74">
        <f>VLOOKUP(B280,LU!$B$1:$N$51,8,FALSE)</f>
        <v>6</v>
      </c>
      <c r="J280" s="74">
        <f>VLOOKUP(A280,Soil!$B$2:$P$17,13,FALSE)</f>
        <v>1.7024999999999999</v>
      </c>
      <c r="K280" s="74">
        <f>VLOOKUP(B280,LU!$B$1:$N$51,5,FALSE)</f>
        <v>0.1</v>
      </c>
      <c r="L280" s="74">
        <f>VLOOKUP(A280,Soil!$B$2:$P$17,15,FALSE)</f>
        <v>0.6028</v>
      </c>
      <c r="M280" s="74">
        <f>SoilVeg!G280</f>
        <v>11.1</v>
      </c>
      <c r="N280" s="74">
        <f>SoilVeg!H280</f>
        <v>0.26400000000000001</v>
      </c>
      <c r="O280" s="74">
        <f>VLOOKUP(A280,Soil!$B$2:$S$14,18,FALSE)</f>
        <v>0.01</v>
      </c>
    </row>
    <row r="281" spans="1:15">
      <c r="A281" s="84" t="str">
        <f>SoilVeg!B281</f>
        <v>SICL</v>
      </c>
      <c r="B281" s="84" t="str">
        <f>SoilVeg!D281</f>
        <v>OPU</v>
      </c>
      <c r="C281" s="84" t="str">
        <f>SoilVeg!A281</f>
        <v>SICLOPU</v>
      </c>
      <c r="D281" s="74">
        <f>IF(VLOOKUP(SoilVeg!C281,LU!$A$2:$O$27,15,FALSE)=0,VLOOKUP(A281,Soil!$B$2:$R$14,8,FALSE),0.000000000001)</f>
        <v>1.8156736111111112E-6</v>
      </c>
      <c r="E281" s="74">
        <f>IF(VLOOKUP(SoilVeg!C281,LU!$A$2:$O$27,15,FALSE)=0,VLOOKUP(A281,Soil!$B$2:$R$14,12,FALSE),0.000000000001)</f>
        <v>3.446178823729627E-5</v>
      </c>
      <c r="F281" s="74">
        <f>VLOOKUP(A281,Soil!$B$2:$P$17,14,FALSE)</f>
        <v>1.2E-2</v>
      </c>
      <c r="G281" s="74">
        <f>VLOOKUP(B281,LU!$B$1:$N$51,6,FALSE)</f>
        <v>0</v>
      </c>
      <c r="H281" s="74">
        <f>VLOOKUP(B281,LU!$B$1:$N$51,7,FALSE)</f>
        <v>0</v>
      </c>
      <c r="I281" s="74">
        <f>VLOOKUP(B281,LU!$B$1:$N$51,8,FALSE)</f>
        <v>3.5</v>
      </c>
      <c r="J281" s="74">
        <f>VLOOKUP(A281,Soil!$B$2:$P$17,13,FALSE)</f>
        <v>1.7024999999999999</v>
      </c>
      <c r="K281" s="74">
        <f>VLOOKUP(B281,LU!$B$1:$N$51,5,FALSE)</f>
        <v>0.03</v>
      </c>
      <c r="L281" s="74">
        <f>VLOOKUP(A281,Soil!$B$2:$P$17,15,FALSE)</f>
        <v>0.6028</v>
      </c>
      <c r="M281" s="74">
        <f>SoilVeg!G281</f>
        <v>7.3999999999999995</v>
      </c>
      <c r="N281" s="74">
        <f>SoilVeg!H281</f>
        <v>0.26400000000000001</v>
      </c>
      <c r="O281" s="74">
        <f>VLOOKUP(A281,Soil!$B$2:$S$14,18,FALSE)</f>
        <v>0.01</v>
      </c>
    </row>
    <row r="282" spans="1:15">
      <c r="A282" s="84" t="str">
        <f>SoilVeg!B282</f>
        <v>SICL</v>
      </c>
      <c r="B282" s="84" t="str">
        <f>SoilVeg!D282</f>
        <v>TP</v>
      </c>
      <c r="C282" s="84" t="str">
        <f>SoilVeg!A282</f>
        <v>SICLTP</v>
      </c>
      <c r="D282" s="74">
        <f>IF(VLOOKUP(SoilVeg!C282,LU!$A$2:$O$27,15,FALSE)=0,VLOOKUP(A282,Soil!$B$2:$R$14,8,FALSE),0.000000000001)</f>
        <v>1.8156736111111112E-6</v>
      </c>
      <c r="E282" s="74">
        <f>IF(VLOOKUP(SoilVeg!C282,LU!$A$2:$O$27,15,FALSE)=0,VLOOKUP(A282,Soil!$B$2:$R$14,12,FALSE),0.000000000001)</f>
        <v>3.446178823729627E-5</v>
      </c>
      <c r="F282" s="74">
        <f>VLOOKUP(A282,Soil!$B$2:$P$17,14,FALSE)</f>
        <v>1.2E-2</v>
      </c>
      <c r="G282" s="74">
        <f>VLOOKUP(B282,LU!$B$1:$N$51,6,FALSE)</f>
        <v>1.1000000000000001</v>
      </c>
      <c r="H282" s="74">
        <f>VLOOKUP(B282,LU!$B$1:$N$51,7,FALSE)</f>
        <v>0.4</v>
      </c>
      <c r="I282" s="74">
        <f>VLOOKUP(B282,LU!$B$1:$N$51,8,FALSE)</f>
        <v>7</v>
      </c>
      <c r="J282" s="74">
        <f>VLOOKUP(A282,Soil!$B$2:$P$17,13,FALSE)</f>
        <v>1.7024999999999999</v>
      </c>
      <c r="K282" s="74">
        <f>VLOOKUP(B282,LU!$B$1:$N$51,5,FALSE)</f>
        <v>0.27500000000000002</v>
      </c>
      <c r="L282" s="74">
        <f>VLOOKUP(A282,Soil!$B$2:$P$17,15,FALSE)</f>
        <v>0.6028</v>
      </c>
      <c r="M282" s="74">
        <f>SoilVeg!G282</f>
        <v>22.2</v>
      </c>
      <c r="N282" s="74">
        <f>SoilVeg!H282</f>
        <v>0.26400000000000001</v>
      </c>
      <c r="O282" s="74">
        <f>VLOOKUP(A282,Soil!$B$2:$S$14,18,FALSE)</f>
        <v>0.01</v>
      </c>
    </row>
    <row r="283" spans="1:15">
      <c r="A283" s="84" t="str">
        <f>SoilVeg!B283</f>
        <v>SICL</v>
      </c>
      <c r="B283" s="84" t="str">
        <f>SoilVeg!D283</f>
        <v>LP</v>
      </c>
      <c r="C283" s="84" t="str">
        <f>SoilVeg!A283</f>
        <v>SICLLP</v>
      </c>
      <c r="D283" s="74">
        <f>IF(VLOOKUP(SoilVeg!C283,LU!$A$2:$O$27,15,FALSE)=0,VLOOKUP(A283,Soil!$B$2:$R$14,8,FALSE),0.000000000001)</f>
        <v>1.8156736111111112E-6</v>
      </c>
      <c r="E283" s="74">
        <f>IF(VLOOKUP(SoilVeg!C283,LU!$A$2:$O$27,15,FALSE)=0,VLOOKUP(A283,Soil!$B$2:$R$14,12,FALSE),0.000000000001)</f>
        <v>3.446178823729627E-5</v>
      </c>
      <c r="F283" s="74">
        <f>VLOOKUP(A283,Soil!$B$2:$P$17,14,FALSE)</f>
        <v>1.2E-2</v>
      </c>
      <c r="G283" s="74">
        <f>VLOOKUP(B283,LU!$B$1:$N$51,6,FALSE)</f>
        <v>3</v>
      </c>
      <c r="H283" s="74">
        <f>VLOOKUP(B283,LU!$B$1:$N$51,7,FALSE)</f>
        <v>0.62272727272999995</v>
      </c>
      <c r="I283" s="74">
        <f>VLOOKUP(B283,LU!$B$1:$N$51,8,FALSE)</f>
        <v>9.4545454545500007</v>
      </c>
      <c r="J283" s="74">
        <f>VLOOKUP(A283,Soil!$B$2:$P$17,13,FALSE)</f>
        <v>1.7024999999999999</v>
      </c>
      <c r="K283" s="74">
        <f>VLOOKUP(B283,LU!$B$1:$N$51,5,FALSE)</f>
        <v>0.4</v>
      </c>
      <c r="L283" s="74">
        <f>VLOOKUP(A283,Soil!$B$2:$P$17,15,FALSE)</f>
        <v>0.6028</v>
      </c>
      <c r="M283" s="74">
        <f>SoilVeg!G283</f>
        <v>22.2</v>
      </c>
      <c r="N283" s="74">
        <f>SoilVeg!H283</f>
        <v>0.26400000000000001</v>
      </c>
      <c r="O283" s="74">
        <f>VLOOKUP(A283,Soil!$B$2:$S$14,18,FALSE)</f>
        <v>0.01</v>
      </c>
    </row>
    <row r="284" spans="1:15">
      <c r="A284" s="84" t="str">
        <f>SoilVeg!B284</f>
        <v>SICL</v>
      </c>
      <c r="B284" s="84" t="str">
        <f>SoilVeg!D284</f>
        <v>LPL</v>
      </c>
      <c r="C284" s="84" t="str">
        <f>SoilVeg!A284</f>
        <v>SICLLPL</v>
      </c>
      <c r="D284" s="74">
        <f>IF(VLOOKUP(SoilVeg!C284,LU!$A$2:$O$27,15,FALSE)=0,VLOOKUP(A284,Soil!$B$2:$R$14,8,FALSE),0.000000000001)</f>
        <v>1.8156736111111112E-6</v>
      </c>
      <c r="E284" s="74">
        <f>IF(VLOOKUP(SoilVeg!C284,LU!$A$2:$O$27,15,FALSE)=0,VLOOKUP(A284,Soil!$B$2:$R$14,12,FALSE),0.000000000001)</f>
        <v>3.446178823729627E-5</v>
      </c>
      <c r="F284" s="74">
        <f>VLOOKUP(A284,Soil!$B$2:$P$17,14,FALSE)</f>
        <v>1.2E-2</v>
      </c>
      <c r="G284" s="74">
        <f>VLOOKUP(B284,LU!$B$1:$N$51,6,FALSE)</f>
        <v>4</v>
      </c>
      <c r="H284" s="74">
        <f>VLOOKUP(B284,LU!$B$1:$N$51,7,FALSE)</f>
        <v>0.62272727272999995</v>
      </c>
      <c r="I284" s="74">
        <f>VLOOKUP(B284,LU!$B$1:$N$51,8,FALSE)</f>
        <v>10.5</v>
      </c>
      <c r="J284" s="74">
        <f>VLOOKUP(A284,Soil!$B$2:$P$17,13,FALSE)</f>
        <v>1.7024999999999999</v>
      </c>
      <c r="K284" s="74">
        <f>VLOOKUP(B284,LU!$B$1:$N$51,5,FALSE)</f>
        <v>0.6</v>
      </c>
      <c r="L284" s="74">
        <f>VLOOKUP(A284,Soil!$B$2:$P$17,15,FALSE)</f>
        <v>0.6028</v>
      </c>
      <c r="M284" s="74">
        <f>SoilVeg!G284</f>
        <v>22.2</v>
      </c>
      <c r="N284" s="74">
        <f>SoilVeg!H284</f>
        <v>0.26400000000000001</v>
      </c>
      <c r="O284" s="74">
        <f>VLOOKUP(A284,Soil!$B$2:$S$14,18,FALSE)</f>
        <v>0.01</v>
      </c>
    </row>
    <row r="285" spans="1:15">
      <c r="A285" s="84" t="str">
        <f>SoilVeg!B285</f>
        <v>SICL</v>
      </c>
      <c r="B285" s="84" t="str">
        <f>SoilVeg!D285</f>
        <v>LPJ</v>
      </c>
      <c r="C285" s="84" t="str">
        <f>SoilVeg!A285</f>
        <v>SICLLPJ</v>
      </c>
      <c r="D285" s="74">
        <f>IF(VLOOKUP(SoilVeg!C285,LU!$A$2:$O$27,15,FALSE)=0,VLOOKUP(A285,Soil!$B$2:$R$14,8,FALSE),0.000000000001)</f>
        <v>1.8156736111111112E-6</v>
      </c>
      <c r="E285" s="74">
        <f>IF(VLOOKUP(SoilVeg!C285,LU!$A$2:$O$27,15,FALSE)=0,VLOOKUP(A285,Soil!$B$2:$R$14,12,FALSE),0.000000000001)</f>
        <v>3.446178823729627E-5</v>
      </c>
      <c r="F285" s="74">
        <f>VLOOKUP(A285,Soil!$B$2:$P$17,14,FALSE)</f>
        <v>1.2E-2</v>
      </c>
      <c r="G285" s="74">
        <f>VLOOKUP(B285,LU!$B$1:$N$51,6,FALSE)</f>
        <v>3</v>
      </c>
      <c r="H285" s="74">
        <f>VLOOKUP(B285,LU!$B$1:$N$51,7,FALSE)</f>
        <v>0.62272727272999995</v>
      </c>
      <c r="I285" s="74">
        <f>VLOOKUP(B285,LU!$B$1:$N$51,8,FALSE)</f>
        <v>6.5</v>
      </c>
      <c r="J285" s="74">
        <f>VLOOKUP(A285,Soil!$B$2:$P$17,13,FALSE)</f>
        <v>1.7024999999999999</v>
      </c>
      <c r="K285" s="74">
        <f>VLOOKUP(B285,LU!$B$1:$N$51,5,FALSE)</f>
        <v>0.35</v>
      </c>
      <c r="L285" s="74">
        <f>VLOOKUP(A285,Soil!$B$2:$P$17,15,FALSE)</f>
        <v>0.6028</v>
      </c>
      <c r="M285" s="74">
        <f>SoilVeg!G285</f>
        <v>22.2</v>
      </c>
      <c r="N285" s="74">
        <f>SoilVeg!H285</f>
        <v>0.26400000000000001</v>
      </c>
      <c r="O285" s="74">
        <f>VLOOKUP(A285,Soil!$B$2:$S$14,18,FALSE)</f>
        <v>0.01</v>
      </c>
    </row>
    <row r="286" spans="1:15">
      <c r="A286" s="84" t="str">
        <f>SoilVeg!B286</f>
        <v>SICL</v>
      </c>
      <c r="B286" s="84" t="str">
        <f>SoilVeg!D286</f>
        <v>LPS</v>
      </c>
      <c r="C286" s="84" t="str">
        <f>SoilVeg!A286</f>
        <v>SICLLPS</v>
      </c>
      <c r="D286" s="74">
        <f>IF(VLOOKUP(SoilVeg!C286,LU!$A$2:$O$27,15,FALSE)=0,VLOOKUP(A286,Soil!$B$2:$R$14,8,FALSE),0.000000000001)</f>
        <v>1.8156736111111112E-6</v>
      </c>
      <c r="E286" s="74">
        <f>IF(VLOOKUP(SoilVeg!C286,LU!$A$2:$O$27,15,FALSE)=0,VLOOKUP(A286,Soil!$B$2:$R$14,12,FALSE),0.000000000001)</f>
        <v>3.446178823729627E-5</v>
      </c>
      <c r="F286" s="74">
        <f>VLOOKUP(A286,Soil!$B$2:$P$17,14,FALSE)</f>
        <v>1.2E-2</v>
      </c>
      <c r="G286" s="74">
        <f>VLOOKUP(B286,LU!$B$1:$N$51,6,FALSE)</f>
        <v>4.5</v>
      </c>
      <c r="H286" s="74">
        <f>VLOOKUP(B286,LU!$B$1:$N$51,7,FALSE)</f>
        <v>0.8</v>
      </c>
      <c r="I286" s="74">
        <f>VLOOKUP(B286,LU!$B$1:$N$51,8,FALSE)</f>
        <v>15</v>
      </c>
      <c r="J286" s="74">
        <f>VLOOKUP(A286,Soil!$B$2:$P$17,13,FALSE)</f>
        <v>1.7024999999999999</v>
      </c>
      <c r="K286" s="74">
        <f>VLOOKUP(B286,LU!$B$1:$N$51,5,FALSE)</f>
        <v>0.8</v>
      </c>
      <c r="L286" s="74">
        <f>VLOOKUP(A286,Soil!$B$2:$P$17,15,FALSE)</f>
        <v>0.6028</v>
      </c>
      <c r="M286" s="74">
        <f>SoilVeg!G286</f>
        <v>22.2</v>
      </c>
      <c r="N286" s="74">
        <f>SoilVeg!H286</f>
        <v>0.26400000000000001</v>
      </c>
      <c r="O286" s="74">
        <f>VLOOKUP(A286,Soil!$B$2:$S$14,18,FALSE)</f>
        <v>0.01</v>
      </c>
    </row>
    <row r="287" spans="1:15">
      <c r="A287" s="84" t="str">
        <f>SoilVeg!B287</f>
        <v>SICL</v>
      </c>
      <c r="B287" s="84" t="str">
        <f>SoilVeg!D287</f>
        <v>LPK</v>
      </c>
      <c r="C287" s="84" t="str">
        <f>SoilVeg!A287</f>
        <v>SICLLPK</v>
      </c>
      <c r="D287" s="74">
        <f>IF(VLOOKUP(SoilVeg!C287,LU!$A$2:$O$27,15,FALSE)=0,VLOOKUP(A287,Soil!$B$2:$R$14,8,FALSE),0.000000000001)</f>
        <v>1.8156736111111112E-6</v>
      </c>
      <c r="E287" s="74">
        <f>IF(VLOOKUP(SoilVeg!C287,LU!$A$2:$O$27,15,FALSE)=0,VLOOKUP(A287,Soil!$B$2:$R$14,12,FALSE),0.000000000001)</f>
        <v>3.446178823729627E-5</v>
      </c>
      <c r="F287" s="74">
        <f>VLOOKUP(A287,Soil!$B$2:$P$17,14,FALSE)</f>
        <v>1.2E-2</v>
      </c>
      <c r="G287" s="74">
        <f>VLOOKUP(B287,LU!$B$1:$N$51,6,FALSE)</f>
        <v>3</v>
      </c>
      <c r="H287" s="74">
        <f>VLOOKUP(B287,LU!$B$1:$N$51,7,FALSE)</f>
        <v>0.6</v>
      </c>
      <c r="I287" s="74">
        <f>VLOOKUP(B287,LU!$B$1:$N$51,8,FALSE)</f>
        <v>15</v>
      </c>
      <c r="J287" s="74">
        <f>VLOOKUP(A287,Soil!$B$2:$P$17,13,FALSE)</f>
        <v>1.7024999999999999</v>
      </c>
      <c r="K287" s="74">
        <f>VLOOKUP(B287,LU!$B$1:$N$51,5,FALSE)</f>
        <v>0.8</v>
      </c>
      <c r="L287" s="74">
        <f>VLOOKUP(A287,Soil!$B$2:$P$17,15,FALSE)</f>
        <v>0.6028</v>
      </c>
      <c r="M287" s="74">
        <f>SoilVeg!G287</f>
        <v>22.2</v>
      </c>
      <c r="N287" s="74">
        <f>SoilVeg!H287</f>
        <v>0.26400000000000001</v>
      </c>
      <c r="O287" s="74">
        <f>VLOOKUP(A287,Soil!$B$2:$S$14,18,FALSE)</f>
        <v>0.01</v>
      </c>
    </row>
    <row r="288" spans="1:15">
      <c r="A288" s="84" t="str">
        <f>SoilVeg!B288</f>
        <v>SICL</v>
      </c>
      <c r="B288" s="84" t="str">
        <f>SoilVeg!D288</f>
        <v>AZP</v>
      </c>
      <c r="C288" s="84" t="str">
        <f>SoilVeg!A288</f>
        <v>SICLAZP</v>
      </c>
      <c r="D288" s="74">
        <f>IF(VLOOKUP(SoilVeg!C288,LU!$A$2:$O$27,15,FALSE)=0,VLOOKUP(A288,Soil!$B$2:$R$14,8,FALSE),0.000000000001)</f>
        <v>9.9999999999999998E-13</v>
      </c>
      <c r="E288" s="74">
        <f>IF(VLOOKUP(SoilVeg!C288,LU!$A$2:$O$27,15,FALSE)=0,VLOOKUP(A288,Soil!$B$2:$R$14,12,FALSE),0.000000000001)</f>
        <v>9.9999999999999998E-13</v>
      </c>
      <c r="F288" s="74">
        <f>VLOOKUP(A288,Soil!$B$2:$P$17,14,FALSE)</f>
        <v>1.2E-2</v>
      </c>
      <c r="G288" s="74">
        <f>VLOOKUP(B288,LU!$B$1:$N$51,6,FALSE)</f>
        <v>0</v>
      </c>
      <c r="H288" s="74">
        <f>VLOOKUP(B288,LU!$B$1:$N$51,7,FALSE)</f>
        <v>0</v>
      </c>
      <c r="I288" s="74">
        <f>VLOOKUP(B288,LU!$B$1:$N$51,8,FALSE)</f>
        <v>2.5</v>
      </c>
      <c r="J288" s="74">
        <f>VLOOKUP(A288,Soil!$B$2:$P$17,13,FALSE)</f>
        <v>1.7024999999999999</v>
      </c>
      <c r="K288" s="74">
        <f>VLOOKUP(B288,LU!$B$1:$N$51,5,FALSE)</f>
        <v>0.05</v>
      </c>
      <c r="L288" s="74">
        <f>VLOOKUP(A288,Soil!$B$2:$P$17,15,FALSE)</f>
        <v>0.6028</v>
      </c>
      <c r="M288" s="74">
        <f>SoilVeg!G288</f>
        <v>100</v>
      </c>
      <c r="N288" s="74">
        <f>SoilVeg!H288</f>
        <v>1</v>
      </c>
      <c r="O288" s="74">
        <f>VLOOKUP(A288,Soil!$B$2:$S$14,18,FALSE)</f>
        <v>0.01</v>
      </c>
    </row>
    <row r="289" spans="1:15">
      <c r="A289" s="84" t="str">
        <f>SoilVeg!B289</f>
        <v>SICL</v>
      </c>
      <c r="B289" s="84" t="str">
        <f>SoilVeg!D289</f>
        <v>AZPN</v>
      </c>
      <c r="C289" s="84" t="str">
        <f>SoilVeg!A289</f>
        <v>SICLAZPN</v>
      </c>
      <c r="D289" s="74">
        <f>IF(VLOOKUP(SoilVeg!C289,LU!$A$2:$O$27,15,FALSE)=0,VLOOKUP(A289,Soil!$B$2:$R$14,8,FALSE),0.000000000001)</f>
        <v>9.9999999999999998E-13</v>
      </c>
      <c r="E289" s="74">
        <f>IF(VLOOKUP(SoilVeg!C289,LU!$A$2:$O$27,15,FALSE)=0,VLOOKUP(A289,Soil!$B$2:$R$14,12,FALSE),0.000000000001)</f>
        <v>9.9999999999999998E-13</v>
      </c>
      <c r="F289" s="74">
        <f>VLOOKUP(A289,Soil!$B$2:$P$17,14,FALSE)</f>
        <v>1.2E-2</v>
      </c>
      <c r="G289" s="74">
        <f>VLOOKUP(B289,LU!$B$1:$N$51,6,FALSE)</f>
        <v>0</v>
      </c>
      <c r="H289" s="74">
        <f>VLOOKUP(B289,LU!$B$1:$N$51,7,FALSE)</f>
        <v>0</v>
      </c>
      <c r="I289" s="74">
        <f>VLOOKUP(B289,LU!$B$1:$N$51,8,FALSE)</f>
        <v>0</v>
      </c>
      <c r="J289" s="74">
        <f>VLOOKUP(A289,Soil!$B$2:$P$17,13,FALSE)</f>
        <v>1.7024999999999999</v>
      </c>
      <c r="K289" s="74">
        <f>VLOOKUP(B289,LU!$B$1:$N$51,5,FALSE)</f>
        <v>0.01</v>
      </c>
      <c r="L289" s="74">
        <f>VLOOKUP(A289,Soil!$B$2:$P$17,15,FALSE)</f>
        <v>0.6028</v>
      </c>
      <c r="M289" s="74">
        <f>SoilVeg!G289</f>
        <v>100</v>
      </c>
      <c r="N289" s="74">
        <f>SoilVeg!H289</f>
        <v>1</v>
      </c>
      <c r="O289" s="74">
        <f>VLOOKUP(A289,Soil!$B$2:$S$14,18,FALSE)</f>
        <v>0.01</v>
      </c>
    </row>
    <row r="290" spans="1:15">
      <c r="A290" s="84" t="str">
        <f>SoilVeg!B290</f>
        <v>SICL</v>
      </c>
      <c r="B290" s="84" t="str">
        <f>SoilVeg!D290</f>
        <v>AZPPL</v>
      </c>
      <c r="C290" s="84" t="str">
        <f>SoilVeg!A290</f>
        <v>SICLAZPPL</v>
      </c>
      <c r="D290" s="74">
        <f>IF(VLOOKUP(SoilVeg!C290,LU!$A$2:$O$27,15,FALSE)=0,VLOOKUP(A290,Soil!$B$2:$R$14,8,FALSE),0.000000000001)</f>
        <v>1.8156736111111112E-6</v>
      </c>
      <c r="E290" s="74">
        <f>IF(VLOOKUP(SoilVeg!C290,LU!$A$2:$O$27,15,FALSE)=0,VLOOKUP(A290,Soil!$B$2:$R$14,12,FALSE),0.000000000001)</f>
        <v>3.446178823729627E-5</v>
      </c>
      <c r="F290" s="74">
        <f>VLOOKUP(A290,Soil!$B$2:$P$17,14,FALSE)</f>
        <v>1.2E-2</v>
      </c>
      <c r="G290" s="74">
        <f>VLOOKUP(B290,LU!$B$1:$N$51,6,FALSE)</f>
        <v>0</v>
      </c>
      <c r="H290" s="74">
        <f>VLOOKUP(B290,LU!$B$1:$N$51,7,FALSE)</f>
        <v>0</v>
      </c>
      <c r="I290" s="74">
        <f>VLOOKUP(B290,LU!$B$1:$N$51,8,FALSE)</f>
        <v>2.5</v>
      </c>
      <c r="J290" s="74">
        <f>VLOOKUP(A290,Soil!$B$2:$P$17,13,FALSE)</f>
        <v>1.7024999999999999</v>
      </c>
      <c r="K290" s="74">
        <f>VLOOKUP(B290,LU!$B$1:$N$51,5,FALSE)</f>
        <v>0.02</v>
      </c>
      <c r="L290" s="74">
        <f>VLOOKUP(A290,Soil!$B$2:$P$17,15,FALSE)</f>
        <v>0.6028</v>
      </c>
      <c r="M290" s="74">
        <f>SoilVeg!G290</f>
        <v>0.222</v>
      </c>
      <c r="N290" s="74">
        <f>SoilVeg!H290</f>
        <v>0.26400000000000001</v>
      </c>
      <c r="O290" s="74">
        <f>VLOOKUP(A290,Soil!$B$2:$S$14,18,FALSE)</f>
        <v>0.01</v>
      </c>
    </row>
    <row r="291" spans="1:15">
      <c r="A291" s="84" t="str">
        <f>SoilVeg!B291</f>
        <v>SICL</v>
      </c>
      <c r="B291" s="84" t="str">
        <f>SoilVeg!D291</f>
        <v>AZPP</v>
      </c>
      <c r="C291" s="84" t="str">
        <f>SoilVeg!A291</f>
        <v>SICLAZPP</v>
      </c>
      <c r="D291" s="74">
        <f>IF(VLOOKUP(SoilVeg!C291,LU!$A$2:$O$27,15,FALSE)=0,VLOOKUP(A291,Soil!$B$2:$R$14,8,FALSE),0.000000000001)</f>
        <v>1.8156736111111112E-6</v>
      </c>
      <c r="E291" s="74">
        <f>IF(VLOOKUP(SoilVeg!C291,LU!$A$2:$O$27,15,FALSE)=0,VLOOKUP(A291,Soil!$B$2:$R$14,12,FALSE),0.000000000001)</f>
        <v>3.446178823729627E-5</v>
      </c>
      <c r="F291" s="74">
        <f>VLOOKUP(A291,Soil!$B$2:$P$17,14,FALSE)</f>
        <v>1.2E-2</v>
      </c>
      <c r="G291" s="74">
        <f>VLOOKUP(B291,LU!$B$1:$N$51,6,FALSE)</f>
        <v>0</v>
      </c>
      <c r="H291" s="74">
        <f>VLOOKUP(B291,LU!$B$1:$N$51,7,FALSE)</f>
        <v>0</v>
      </c>
      <c r="I291" s="74">
        <f>VLOOKUP(B291,LU!$B$1:$N$51,8,FALSE)</f>
        <v>7</v>
      </c>
      <c r="J291" s="74">
        <f>VLOOKUP(A291,Soil!$B$2:$P$17,13,FALSE)</f>
        <v>1.7024999999999999</v>
      </c>
      <c r="K291" s="74">
        <f>VLOOKUP(B291,LU!$B$1:$N$51,5,FALSE)</f>
        <v>0.1</v>
      </c>
      <c r="L291" s="74">
        <f>VLOOKUP(A291,Soil!$B$2:$P$17,15,FALSE)</f>
        <v>0.6028</v>
      </c>
      <c r="M291" s="74">
        <f>SoilVeg!G291</f>
        <v>22.2</v>
      </c>
      <c r="N291" s="74">
        <f>SoilVeg!H291</f>
        <v>0.26400000000000001</v>
      </c>
      <c r="O291" s="74">
        <f>VLOOKUP(A291,Soil!$B$2:$S$14,18,FALSE)</f>
        <v>0.01</v>
      </c>
    </row>
    <row r="292" spans="1:15">
      <c r="A292" s="84" t="str">
        <f>SoilVeg!B292</f>
        <v>SICL</v>
      </c>
      <c r="B292" s="84" t="str">
        <f>SoilVeg!D292</f>
        <v>ETK</v>
      </c>
      <c r="C292" s="84" t="str">
        <f>SoilVeg!A292</f>
        <v>SICLETK</v>
      </c>
      <c r="D292" s="74">
        <f>IF(VLOOKUP(SoilVeg!C292,LU!$A$2:$O$27,15,FALSE)=0,VLOOKUP(A292,Soil!$B$2:$R$14,8,FALSE),0.000000000001)</f>
        <v>1.8156736111111112E-6</v>
      </c>
      <c r="E292" s="74">
        <f>IF(VLOOKUP(SoilVeg!C292,LU!$A$2:$O$27,15,FALSE)=0,VLOOKUP(A292,Soil!$B$2:$R$14,12,FALSE),0.000000000001)</f>
        <v>3.446178823729627E-5</v>
      </c>
      <c r="F292" s="74">
        <f>VLOOKUP(A292,Soil!$B$2:$P$17,14,FALSE)</f>
        <v>1.2E-2</v>
      </c>
      <c r="G292" s="74">
        <f>VLOOKUP(B292,LU!$B$1:$N$51,6,FALSE)</f>
        <v>1.4</v>
      </c>
      <c r="H292" s="74">
        <f>VLOOKUP(B292,LU!$B$1:$N$51,7,FALSE)</f>
        <v>0.65</v>
      </c>
      <c r="I292" s="74">
        <f>VLOOKUP(B292,LU!$B$1:$N$51,8,FALSE)</f>
        <v>8</v>
      </c>
      <c r="J292" s="74">
        <f>VLOOKUP(A292,Soil!$B$2:$P$17,13,FALSE)</f>
        <v>1.7024999999999999</v>
      </c>
      <c r="K292" s="74">
        <f>VLOOKUP(B292,LU!$B$1:$N$51,5,FALSE)</f>
        <v>0.35</v>
      </c>
      <c r="L292" s="74">
        <f>VLOOKUP(A292,Soil!$B$2:$P$17,15,FALSE)</f>
        <v>0.6028</v>
      </c>
      <c r="M292" s="74">
        <f>SoilVeg!G292</f>
        <v>22.2</v>
      </c>
      <c r="N292" s="74">
        <f>SoilVeg!H292</f>
        <v>0.26400000000000001</v>
      </c>
      <c r="O292" s="74">
        <f>VLOOKUP(A292,Soil!$B$2:$S$14,18,FALSE)</f>
        <v>0.01</v>
      </c>
    </row>
    <row r="293" spans="1:15">
      <c r="A293" s="84" t="str">
        <f>SoilVeg!B293</f>
        <v>SICL</v>
      </c>
      <c r="B293" s="84" t="str">
        <f>SoilVeg!D293</f>
        <v>ETK1</v>
      </c>
      <c r="C293" s="84" t="str">
        <f>SoilVeg!A293</f>
        <v>SICLETK1</v>
      </c>
      <c r="D293" s="74">
        <f>IF(VLOOKUP(SoilVeg!C293,LU!$A$2:$O$27,15,FALSE)=0,VLOOKUP(A293,Soil!$B$2:$R$14,8,FALSE),0.000000000001)</f>
        <v>1.8156736111111112E-6</v>
      </c>
      <c r="E293" s="74">
        <f>IF(VLOOKUP(SoilVeg!C293,LU!$A$2:$O$27,15,FALSE)=0,VLOOKUP(A293,Soil!$B$2:$R$14,12,FALSE),0.000000000001)</f>
        <v>3.446178823729627E-5</v>
      </c>
      <c r="F293" s="74">
        <f>VLOOKUP(A293,Soil!$B$2:$P$17,14,FALSE)</f>
        <v>1.2E-2</v>
      </c>
      <c r="G293" s="74">
        <f>VLOOKUP(B293,LU!$B$1:$N$51,6,FALSE)</f>
        <v>1</v>
      </c>
      <c r="H293" s="74">
        <f>VLOOKUP(B293,LU!$B$1:$N$51,7,FALSE)</f>
        <v>0.4</v>
      </c>
      <c r="I293" s="74">
        <f>VLOOKUP(B293,LU!$B$1:$N$51,8,FALSE)</f>
        <v>5</v>
      </c>
      <c r="J293" s="74">
        <f>VLOOKUP(A293,Soil!$B$2:$P$17,13,FALSE)</f>
        <v>1.7024999999999999</v>
      </c>
      <c r="K293" s="74">
        <f>VLOOKUP(B293,LU!$B$1:$N$51,5,FALSE)</f>
        <v>0.15</v>
      </c>
      <c r="L293" s="74">
        <f>VLOOKUP(A293,Soil!$B$2:$P$17,15,FALSE)</f>
        <v>0.6028</v>
      </c>
      <c r="M293" s="74">
        <f>SoilVeg!G293</f>
        <v>22.2</v>
      </c>
      <c r="N293" s="74">
        <f>SoilVeg!H293</f>
        <v>0.26400000000000001</v>
      </c>
      <c r="O293" s="74">
        <f>VLOOKUP(A293,Soil!$B$2:$S$14,18,FALSE)</f>
        <v>0.01</v>
      </c>
    </row>
    <row r="294" spans="1:15">
      <c r="A294" s="84" t="str">
        <f>SoilVeg!B294</f>
        <v>SICL</v>
      </c>
      <c r="B294" s="84" t="str">
        <f>SoilVeg!D294</f>
        <v>ETK2</v>
      </c>
      <c r="C294" s="84" t="str">
        <f>SoilVeg!A294</f>
        <v>SICLETK2</v>
      </c>
      <c r="D294" s="74">
        <f>IF(VLOOKUP(SoilVeg!C294,LU!$A$2:$O$27,15,FALSE)=0,VLOOKUP(A294,Soil!$B$2:$R$14,8,FALSE),0.000000000001)</f>
        <v>1.8156736111111112E-6</v>
      </c>
      <c r="E294" s="74">
        <f>IF(VLOOKUP(SoilVeg!C294,LU!$A$2:$O$27,15,FALSE)=0,VLOOKUP(A294,Soil!$B$2:$R$14,12,FALSE),0.000000000001)</f>
        <v>3.446178823729627E-5</v>
      </c>
      <c r="F294" s="74">
        <f>VLOOKUP(A294,Soil!$B$2:$P$17,14,FALSE)</f>
        <v>1.2E-2</v>
      </c>
      <c r="G294" s="74">
        <f>VLOOKUP(B294,LU!$B$1:$N$51,6,FALSE)</f>
        <v>1.1000000000000001</v>
      </c>
      <c r="H294" s="74">
        <f>VLOOKUP(B294,LU!$B$1:$N$51,7,FALSE)</f>
        <v>0.4</v>
      </c>
      <c r="I294" s="74">
        <f>VLOOKUP(B294,LU!$B$1:$N$51,8,FALSE)</f>
        <v>7</v>
      </c>
      <c r="J294" s="74">
        <f>VLOOKUP(A294,Soil!$B$2:$P$17,13,FALSE)</f>
        <v>1.7024999999999999</v>
      </c>
      <c r="K294" s="74">
        <f>VLOOKUP(B294,LU!$B$1:$N$51,5,FALSE)</f>
        <v>0.35</v>
      </c>
      <c r="L294" s="74">
        <f>VLOOKUP(A294,Soil!$B$2:$P$17,15,FALSE)</f>
        <v>0.6028</v>
      </c>
      <c r="M294" s="74">
        <f>SoilVeg!G294</f>
        <v>22.2</v>
      </c>
      <c r="N294" s="74">
        <f>SoilVeg!H294</f>
        <v>0.26400000000000001</v>
      </c>
      <c r="O294" s="74">
        <f>VLOOKUP(A294,Soil!$B$2:$S$14,18,FALSE)</f>
        <v>0.01</v>
      </c>
    </row>
    <row r="295" spans="1:15">
      <c r="A295" s="84" t="str">
        <f>SoilVeg!B295</f>
        <v>SICL</v>
      </c>
      <c r="B295" s="84" t="str">
        <f>SoilVeg!D295</f>
        <v>ETK3</v>
      </c>
      <c r="C295" s="84" t="str">
        <f>SoilVeg!A295</f>
        <v>SICLETK3</v>
      </c>
      <c r="D295" s="74">
        <f>IF(VLOOKUP(SoilVeg!C295,LU!$A$2:$O$27,15,FALSE)=0,VLOOKUP(A295,Soil!$B$2:$R$14,8,FALSE),0.000000000001)</f>
        <v>1.8156736111111112E-6</v>
      </c>
      <c r="E295" s="74">
        <f>IF(VLOOKUP(SoilVeg!C295,LU!$A$2:$O$27,15,FALSE)=0,VLOOKUP(A295,Soil!$B$2:$R$14,12,FALSE),0.000000000001)</f>
        <v>3.446178823729627E-5</v>
      </c>
      <c r="F295" s="74">
        <f>VLOOKUP(A295,Soil!$B$2:$P$17,14,FALSE)</f>
        <v>1.2E-2</v>
      </c>
      <c r="G295" s="74">
        <f>VLOOKUP(B295,LU!$B$1:$N$51,6,FALSE)</f>
        <v>1.35454545455</v>
      </c>
      <c r="H295" s="74">
        <f>VLOOKUP(B295,LU!$B$1:$N$51,7,FALSE)</f>
        <v>0.62272727272999995</v>
      </c>
      <c r="I295" s="74">
        <f>VLOOKUP(B295,LU!$B$1:$N$51,8,FALSE)</f>
        <v>10</v>
      </c>
      <c r="J295" s="74">
        <f>VLOOKUP(A295,Soil!$B$2:$P$17,13,FALSE)</f>
        <v>1.7024999999999999</v>
      </c>
      <c r="K295" s="74">
        <f>VLOOKUP(B295,LU!$B$1:$N$51,5,FALSE)</f>
        <v>0.4</v>
      </c>
      <c r="L295" s="74">
        <f>VLOOKUP(A295,Soil!$B$2:$P$17,15,FALSE)</f>
        <v>0.6028</v>
      </c>
      <c r="M295" s="74">
        <f>SoilVeg!G295</f>
        <v>22.2</v>
      </c>
      <c r="N295" s="74">
        <f>SoilVeg!H295</f>
        <v>0.26400000000000001</v>
      </c>
      <c r="O295" s="74">
        <f>VLOOKUP(A295,Soil!$B$2:$S$14,18,FALSE)</f>
        <v>0.01</v>
      </c>
    </row>
    <row r="296" spans="1:15">
      <c r="A296" s="84" t="str">
        <f>SoilVeg!B296</f>
        <v>SICL</v>
      </c>
      <c r="B296" s="84" t="str">
        <f>SoilVeg!D296</f>
        <v>VT</v>
      </c>
      <c r="C296" s="84" t="str">
        <f>SoilVeg!A296</f>
        <v>SICLVT</v>
      </c>
      <c r="D296" s="74">
        <f>IF(VLOOKUP(SoilVeg!C296,LU!$A$2:$O$27,15,FALSE)=0,VLOOKUP(A296,Soil!$B$2:$R$14,8,FALSE),0.000000000001)</f>
        <v>9.9999999999999998E-13</v>
      </c>
      <c r="E296" s="74">
        <f>IF(VLOOKUP(SoilVeg!C296,LU!$A$2:$O$27,15,FALSE)=0,VLOOKUP(A296,Soil!$B$2:$R$14,12,FALSE),0.000000000001)</f>
        <v>9.9999999999999998E-13</v>
      </c>
      <c r="F296" s="74">
        <f>VLOOKUP(A296,Soil!$B$2:$P$17,14,FALSE)</f>
        <v>1.2E-2</v>
      </c>
      <c r="G296" s="74">
        <f>VLOOKUP(B296,LU!$B$1:$N$51,6,FALSE)</f>
        <v>0</v>
      </c>
      <c r="H296" s="74">
        <f>VLOOKUP(B296,LU!$B$1:$N$51,7,FALSE)</f>
        <v>0</v>
      </c>
      <c r="I296" s="74">
        <f>VLOOKUP(B296,LU!$B$1:$N$51,8,FALSE)</f>
        <v>0</v>
      </c>
      <c r="J296" s="74">
        <f>VLOOKUP(A296,Soil!$B$2:$P$17,13,FALSE)</f>
        <v>1.7024999999999999</v>
      </c>
      <c r="K296" s="74">
        <f>VLOOKUP(B296,LU!$B$1:$N$51,5,FALSE)</f>
        <v>0.03</v>
      </c>
      <c r="L296" s="74">
        <f>VLOOKUP(A296,Soil!$B$2:$P$17,15,FALSE)</f>
        <v>0.6028</v>
      </c>
      <c r="M296" s="74">
        <f>SoilVeg!G296</f>
        <v>100</v>
      </c>
      <c r="N296" s="74">
        <f>SoilVeg!H296</f>
        <v>1</v>
      </c>
      <c r="O296" s="74">
        <f>VLOOKUP(A296,Soil!$B$2:$S$14,18,FALSE)</f>
        <v>0.01</v>
      </c>
    </row>
    <row r="297" spans="1:15">
      <c r="A297" s="84" t="str">
        <f>SoilVeg!B297</f>
        <v>SICL</v>
      </c>
      <c r="B297" s="84" t="str">
        <f>SoilVeg!D297</f>
        <v>VP</v>
      </c>
      <c r="C297" s="84" t="str">
        <f>SoilVeg!A297</f>
        <v>SICLVP</v>
      </c>
      <c r="D297" s="74">
        <f>IF(VLOOKUP(SoilVeg!C297,LU!$A$2:$O$27,15,FALSE)=0,VLOOKUP(A297,Soil!$B$2:$R$14,8,FALSE),0.000000000001)</f>
        <v>9.9999999999999998E-13</v>
      </c>
      <c r="E297" s="74">
        <f>IF(VLOOKUP(SoilVeg!C297,LU!$A$2:$O$27,15,FALSE)=0,VLOOKUP(A297,Soil!$B$2:$R$14,12,FALSE),0.000000000001)</f>
        <v>9.9999999999999998E-13</v>
      </c>
      <c r="F297" s="74">
        <f>VLOOKUP(A297,Soil!$B$2:$P$17,14,FALSE)</f>
        <v>1.2E-2</v>
      </c>
      <c r="G297" s="74">
        <f>VLOOKUP(B297,LU!$B$1:$N$51,6,FALSE)</f>
        <v>0</v>
      </c>
      <c r="H297" s="74">
        <f>VLOOKUP(B297,LU!$B$1:$N$51,7,FALSE)</f>
        <v>0</v>
      </c>
      <c r="I297" s="74">
        <f>VLOOKUP(B297,LU!$B$1:$N$51,8,FALSE)</f>
        <v>0</v>
      </c>
      <c r="J297" s="74">
        <f>VLOOKUP(A297,Soil!$B$2:$P$17,13,FALSE)</f>
        <v>1.7024999999999999</v>
      </c>
      <c r="K297" s="74">
        <f>VLOOKUP(B297,LU!$B$1:$N$51,5,FALSE)</f>
        <v>0.01</v>
      </c>
      <c r="L297" s="74">
        <f>VLOOKUP(A297,Soil!$B$2:$P$17,15,FALSE)</f>
        <v>0.6028</v>
      </c>
      <c r="M297" s="74">
        <f>SoilVeg!G297</f>
        <v>100</v>
      </c>
      <c r="N297" s="74">
        <f>SoilVeg!H297</f>
        <v>1</v>
      </c>
      <c r="O297" s="74">
        <f>VLOOKUP(A297,Soil!$B$2:$S$14,18,FALSE)</f>
        <v>0.01</v>
      </c>
    </row>
    <row r="298" spans="1:15">
      <c r="A298" s="84" t="str">
        <f>SoilVeg!B298</f>
        <v>SICL</v>
      </c>
      <c r="B298" s="84" t="str">
        <f>SoilVeg!D298</f>
        <v>TPT</v>
      </c>
      <c r="C298" s="84" t="str">
        <f>SoilVeg!A298</f>
        <v>SICLTPT</v>
      </c>
      <c r="D298" s="74">
        <f>IF(VLOOKUP(SoilVeg!C298,LU!$A$2:$O$27,15,FALSE)=0,VLOOKUP(A298,Soil!$B$2:$R$14,8,FALSE),0.000000000001)</f>
        <v>1.8156736111111112E-6</v>
      </c>
      <c r="E298" s="74">
        <f>IF(VLOOKUP(SoilVeg!C298,LU!$A$2:$O$27,15,FALSE)=0,VLOOKUP(A298,Soil!$B$2:$R$14,12,FALSE),0.000000000001)</f>
        <v>3.446178823729627E-5</v>
      </c>
      <c r="F298" s="74">
        <f>VLOOKUP(A298,Soil!$B$2:$P$17,14,FALSE)</f>
        <v>1.2E-2</v>
      </c>
      <c r="G298" s="74">
        <f>VLOOKUP(B298,LU!$B$1:$N$51,6,FALSE)</f>
        <v>1.1000000000000001</v>
      </c>
      <c r="H298" s="74">
        <f>VLOOKUP(B298,LU!$B$1:$N$51,7,FALSE)</f>
        <v>0.4</v>
      </c>
      <c r="I298" s="74">
        <f>VLOOKUP(B298,LU!$B$1:$N$51,8,FALSE)</f>
        <v>7</v>
      </c>
      <c r="J298" s="74">
        <f>VLOOKUP(A298,Soil!$B$2:$P$17,13,FALSE)</f>
        <v>1.7024999999999999</v>
      </c>
      <c r="K298" s="74">
        <f>VLOOKUP(B298,LU!$B$1:$N$51,5,FALSE)</f>
        <v>0.27500000000000002</v>
      </c>
      <c r="L298" s="74">
        <f>VLOOKUP(A298,Soil!$B$2:$P$17,15,FALSE)</f>
        <v>0.6028</v>
      </c>
      <c r="M298" s="74">
        <f>SoilVeg!G298</f>
        <v>22.2</v>
      </c>
      <c r="N298" s="74">
        <f>SoilVeg!H298</f>
        <v>0.26400000000000001</v>
      </c>
      <c r="O298" s="74">
        <f>VLOOKUP(A298,Soil!$B$2:$S$14,18,FALSE)</f>
        <v>0.01</v>
      </c>
    </row>
    <row r="299" spans="1:15">
      <c r="A299" s="84" t="str">
        <f>SoilVeg!B299</f>
        <v>SICL</v>
      </c>
      <c r="B299" s="84" t="str">
        <f>SoilVeg!D299</f>
        <v>VPT</v>
      </c>
      <c r="C299" s="84" t="str">
        <f>SoilVeg!A299</f>
        <v>SICLVPT</v>
      </c>
      <c r="D299" s="74">
        <f>IF(VLOOKUP(SoilVeg!C299,LU!$A$2:$O$27,15,FALSE)=0,VLOOKUP(A299,Soil!$B$2:$R$14,8,FALSE),0.000000000001)</f>
        <v>9.9999999999999998E-13</v>
      </c>
      <c r="E299" s="74">
        <f>IF(VLOOKUP(SoilVeg!C299,LU!$A$2:$O$27,15,FALSE)=0,VLOOKUP(A299,Soil!$B$2:$R$14,12,FALSE),0.000000000001)</f>
        <v>9.9999999999999998E-13</v>
      </c>
      <c r="F299" s="74">
        <f>VLOOKUP(A299,Soil!$B$2:$P$17,14,FALSE)</f>
        <v>1.2E-2</v>
      </c>
      <c r="G299" s="74">
        <f>VLOOKUP(B299,LU!$B$1:$N$51,6,FALSE)</f>
        <v>0</v>
      </c>
      <c r="H299" s="74">
        <f>VLOOKUP(B299,LU!$B$1:$N$51,7,FALSE)</f>
        <v>0</v>
      </c>
      <c r="I299" s="74">
        <f>VLOOKUP(B299,LU!$B$1:$N$51,8,FALSE)</f>
        <v>150</v>
      </c>
      <c r="J299" s="74">
        <f>VLOOKUP(A299,Soil!$B$2:$P$17,13,FALSE)</f>
        <v>1.7024999999999999</v>
      </c>
      <c r="K299" s="74">
        <f>VLOOKUP(B299,LU!$B$1:$N$51,5,FALSE)</f>
        <v>0.01</v>
      </c>
      <c r="L299" s="74">
        <f>VLOOKUP(A299,Soil!$B$2:$P$17,15,FALSE)</f>
        <v>0.6028</v>
      </c>
      <c r="M299" s="74">
        <f>SoilVeg!G299</f>
        <v>100</v>
      </c>
      <c r="N299" s="74">
        <f>SoilVeg!H299</f>
        <v>1</v>
      </c>
      <c r="O299" s="74">
        <f>VLOOKUP(A299,Soil!$B$2:$S$14,18,FALSE)</f>
        <v>0.01</v>
      </c>
    </row>
    <row r="300" spans="1:15">
      <c r="A300" s="84" t="str">
        <f>SoilVeg!B300</f>
        <v>SICL</v>
      </c>
      <c r="B300" s="84" t="str">
        <f>SoilVeg!D300</f>
        <v>MOK</v>
      </c>
      <c r="C300" s="84" t="str">
        <f>SoilVeg!A300</f>
        <v>SICLMOK</v>
      </c>
      <c r="D300" s="74">
        <f>IF(VLOOKUP(SoilVeg!C300,LU!$A$2:$O$27,15,FALSE)=0,VLOOKUP(A300,Soil!$B$2:$R$14,8,FALSE),0.000000000001)</f>
        <v>1.8156736111111112E-6</v>
      </c>
      <c r="E300" s="74">
        <f>IF(VLOOKUP(SoilVeg!C300,LU!$A$2:$O$27,15,FALSE)=0,VLOOKUP(A300,Soil!$B$2:$R$14,12,FALSE),0.000000000001)</f>
        <v>3.446178823729627E-5</v>
      </c>
      <c r="F300" s="74">
        <f>VLOOKUP(A300,Soil!$B$2:$P$17,14,FALSE)</f>
        <v>1.2E-2</v>
      </c>
      <c r="G300" s="74">
        <f>VLOOKUP(B300,LU!$B$1:$N$51,6,FALSE)</f>
        <v>1.35454545455</v>
      </c>
      <c r="H300" s="74">
        <f>VLOOKUP(B300,LU!$B$1:$N$51,7,FALSE)</f>
        <v>0.62272727272999995</v>
      </c>
      <c r="I300" s="74">
        <f>VLOOKUP(B300,LU!$B$1:$N$51,8,FALSE)</f>
        <v>10</v>
      </c>
      <c r="J300" s="74">
        <f>VLOOKUP(A300,Soil!$B$2:$P$17,13,FALSE)</f>
        <v>1.7024999999999999</v>
      </c>
      <c r="K300" s="74">
        <f>VLOOKUP(B300,LU!$B$1:$N$51,5,FALSE)</f>
        <v>0.4</v>
      </c>
      <c r="L300" s="74">
        <f>VLOOKUP(A300,Soil!$B$2:$P$17,15,FALSE)</f>
        <v>0.6028</v>
      </c>
      <c r="M300" s="74">
        <f>SoilVeg!G300</f>
        <v>22.2</v>
      </c>
      <c r="N300" s="74">
        <f>SoilVeg!H300</f>
        <v>0.26400000000000001</v>
      </c>
      <c r="O300" s="74">
        <f>VLOOKUP(A300,Soil!$B$2:$S$14,18,FALSE)</f>
        <v>0.01</v>
      </c>
    </row>
    <row r="301" spans="1:15">
      <c r="A301" s="84" t="str">
        <f>SoilVeg!B301</f>
        <v>SICL</v>
      </c>
      <c r="B301" s="84" t="str">
        <f>SoilVeg!D301</f>
        <v>RET</v>
      </c>
      <c r="C301" s="84" t="str">
        <f>SoilVeg!A301</f>
        <v>SICLRET</v>
      </c>
      <c r="D301" s="74">
        <f>IF(VLOOKUP(SoilVeg!C301,LU!$A$2:$O$27,15,FALSE)=0,VLOOKUP(A301,Soil!$B$2:$R$14,8,FALSE),0.000000000001)</f>
        <v>1.8156736111111112E-6</v>
      </c>
      <c r="E301" s="74">
        <f>IF(VLOOKUP(SoilVeg!C301,LU!$A$2:$O$27,15,FALSE)=0,VLOOKUP(A301,Soil!$B$2:$R$14,12,FALSE),0.000000000001)</f>
        <v>3.446178823729627E-5</v>
      </c>
      <c r="F301" s="74">
        <f>VLOOKUP(A301,Soil!$B$2:$P$17,14,FALSE)</f>
        <v>1.2E-2</v>
      </c>
      <c r="G301" s="74">
        <f>VLOOKUP(B301,LU!$B$1:$N$51,6,FALSE)</f>
        <v>1.1000000000000001</v>
      </c>
      <c r="H301" s="74">
        <f>VLOOKUP(B301,LU!$B$1:$N$51,7,FALSE)</f>
        <v>0.4</v>
      </c>
      <c r="I301" s="74">
        <f>VLOOKUP(B301,LU!$B$1:$N$51,8,FALSE)</f>
        <v>150</v>
      </c>
      <c r="J301" s="74">
        <f>VLOOKUP(A301,Soil!$B$2:$P$17,13,FALSE)</f>
        <v>1.7024999999999999</v>
      </c>
      <c r="K301" s="74">
        <f>VLOOKUP(B301,LU!$B$1:$N$51,5,FALSE)</f>
        <v>0.27500000000000002</v>
      </c>
      <c r="L301" s="74">
        <f>VLOOKUP(A301,Soil!$B$2:$P$17,15,FALSE)</f>
        <v>0.6028</v>
      </c>
      <c r="M301" s="74">
        <f>SoilVeg!G301</f>
        <v>22.2</v>
      </c>
      <c r="N301" s="74">
        <f>SoilVeg!H301</f>
        <v>0.26400000000000001</v>
      </c>
      <c r="O301" s="74">
        <f>VLOOKUP(A301,Soil!$B$2:$S$14,18,FALSE)</f>
        <v>0.01</v>
      </c>
    </row>
    <row r="302" spans="1:15">
      <c r="A302" s="84" t="str">
        <f>SoilVeg!B302</f>
        <v>NO</v>
      </c>
      <c r="B302" s="84" t="str">
        <f>SoilVeg!D302</f>
        <v>OP</v>
      </c>
      <c r="C302" s="84" t="str">
        <f>SoilVeg!A302</f>
        <v>NOOP</v>
      </c>
      <c r="D302" s="74">
        <f>IF(VLOOKUP(SoilVeg!C302,LU!$A$2:$O$27,15,FALSE)=0,VLOOKUP(A302,Soil!$B$2:$R$14,8,FALSE),0.000000000001)</f>
        <v>0</v>
      </c>
      <c r="E302" s="74">
        <f>IF(VLOOKUP(SoilVeg!C302,LU!$A$2:$O$27,15,FALSE)=0,VLOOKUP(A302,Soil!$B$2:$R$14,12,FALSE),0.000000000001)</f>
        <v>0</v>
      </c>
      <c r="F302" s="74">
        <f>VLOOKUP(A302,Soil!$B$2:$P$17,14,FALSE)</f>
        <v>0.01</v>
      </c>
      <c r="G302" s="74">
        <f>VLOOKUP(B302,LU!$B$1:$N$51,6,FALSE)</f>
        <v>0.16</v>
      </c>
      <c r="H302" s="74">
        <f>VLOOKUP(B302,LU!$B$1:$N$51,7,FALSE)</f>
        <v>0.13</v>
      </c>
      <c r="I302" s="74">
        <f>VLOOKUP(B302,LU!$B$1:$N$51,8,FALSE)</f>
        <v>5</v>
      </c>
      <c r="J302" s="74">
        <f>VLOOKUP(A302,Soil!$B$2:$P$17,13,FALSE)</f>
        <v>1.5847</v>
      </c>
      <c r="K302" s="74">
        <f>VLOOKUP(B302,LU!$B$1:$N$51,5,FALSE)</f>
        <v>7.4999999999999997E-2</v>
      </c>
      <c r="L302" s="74">
        <f>VLOOKUP(A302,Soil!$B$2:$P$17,15,FALSE)</f>
        <v>0.48887216</v>
      </c>
      <c r="M302" s="74">
        <f>SoilVeg!G302</f>
        <v>50</v>
      </c>
      <c r="N302" s="74">
        <f>SoilVeg!H302</f>
        <v>3</v>
      </c>
      <c r="O302" s="74">
        <f>VLOOKUP(A302,Soil!$B$2:$S$14,18,FALSE)</f>
        <v>1</v>
      </c>
    </row>
    <row r="303" spans="1:15">
      <c r="A303" s="84" t="str">
        <f>SoilVeg!B303</f>
        <v>NO</v>
      </c>
      <c r="B303" s="84" t="str">
        <f>SoilVeg!D303</f>
        <v>OPTP</v>
      </c>
      <c r="C303" s="84" t="str">
        <f>SoilVeg!A303</f>
        <v>NOOPTP</v>
      </c>
      <c r="D303" s="74">
        <f>IF(VLOOKUP(SoilVeg!C303,LU!$A$2:$O$27,15,FALSE)=0,VLOOKUP(A303,Soil!$B$2:$R$14,8,FALSE),0.000000000001)</f>
        <v>0</v>
      </c>
      <c r="E303" s="74">
        <f>IF(VLOOKUP(SoilVeg!C303,LU!$A$2:$O$27,15,FALSE)=0,VLOOKUP(A303,Soil!$B$2:$R$14,12,FALSE),0.000000000001)</f>
        <v>0</v>
      </c>
      <c r="F303" s="74">
        <f>VLOOKUP(A303,Soil!$B$2:$P$17,14,FALSE)</f>
        <v>0.01</v>
      </c>
      <c r="G303" s="74">
        <f>VLOOKUP(B303,LU!$B$1:$N$51,6,FALSE)</f>
        <v>1.1000000000000001</v>
      </c>
      <c r="H303" s="74">
        <f>VLOOKUP(B303,LU!$B$1:$N$51,7,FALSE)</f>
        <v>0.4</v>
      </c>
      <c r="I303" s="74">
        <f>VLOOKUP(B303,LU!$B$1:$N$51,8,FALSE)</f>
        <v>7</v>
      </c>
      <c r="J303" s="74">
        <f>VLOOKUP(A303,Soil!$B$2:$P$17,13,FALSE)</f>
        <v>1.5847</v>
      </c>
      <c r="K303" s="74">
        <f>VLOOKUP(B303,LU!$B$1:$N$51,5,FALSE)</f>
        <v>0.27500000000000002</v>
      </c>
      <c r="L303" s="74">
        <f>VLOOKUP(A303,Soil!$B$2:$P$17,15,FALSE)</f>
        <v>0.48887216</v>
      </c>
      <c r="M303" s="74">
        <f>SoilVeg!G303</f>
        <v>100</v>
      </c>
      <c r="N303" s="74">
        <f>SoilVeg!H303</f>
        <v>3</v>
      </c>
      <c r="O303" s="74">
        <f>VLOOKUP(A303,Soil!$B$2:$S$14,18,FALSE)</f>
        <v>1</v>
      </c>
    </row>
    <row r="304" spans="1:15">
      <c r="A304" s="84" t="str">
        <f>SoilVeg!B304</f>
        <v>NO</v>
      </c>
      <c r="B304" s="84" t="str">
        <f>SoilVeg!D304</f>
        <v>OPSR</v>
      </c>
      <c r="C304" s="84" t="str">
        <f>SoilVeg!A304</f>
        <v>NOOPSR</v>
      </c>
      <c r="D304" s="74">
        <f>IF(VLOOKUP(SoilVeg!C304,LU!$A$2:$O$27,15,FALSE)=0,VLOOKUP(A304,Soil!$B$2:$R$14,8,FALSE),0.000000000001)</f>
        <v>0</v>
      </c>
      <c r="E304" s="74">
        <f>IF(VLOOKUP(SoilVeg!C304,LU!$A$2:$O$27,15,FALSE)=0,VLOOKUP(A304,Soil!$B$2:$R$14,12,FALSE),0.000000000001)</f>
        <v>0</v>
      </c>
      <c r="F304" s="74">
        <f>VLOOKUP(A304,Soil!$B$2:$P$17,14,FALSE)</f>
        <v>0.01</v>
      </c>
      <c r="G304" s="74">
        <f>VLOOKUP(B304,LU!$B$1:$N$51,6,FALSE)</f>
        <v>0.26</v>
      </c>
      <c r="H304" s="74">
        <f>VLOOKUP(B304,LU!$B$1:$N$51,7,FALSE)</f>
        <v>0.25</v>
      </c>
      <c r="I304" s="74">
        <f>VLOOKUP(B304,LU!$B$1:$N$51,8,FALSE)</f>
        <v>4</v>
      </c>
      <c r="J304" s="74">
        <f>VLOOKUP(A304,Soil!$B$2:$P$17,13,FALSE)</f>
        <v>1.5847</v>
      </c>
      <c r="K304" s="74">
        <f>VLOOKUP(B304,LU!$B$1:$N$51,5,FALSE)</f>
        <v>0.06</v>
      </c>
      <c r="L304" s="74">
        <f>VLOOKUP(A304,Soil!$B$2:$P$17,15,FALSE)</f>
        <v>0.48887216</v>
      </c>
      <c r="M304" s="74">
        <f>SoilVeg!G304</f>
        <v>40</v>
      </c>
      <c r="N304" s="74">
        <f>SoilVeg!H304</f>
        <v>3</v>
      </c>
      <c r="O304" s="74">
        <f>VLOOKUP(A304,Soil!$B$2:$S$14,18,FALSE)</f>
        <v>1</v>
      </c>
    </row>
    <row r="305" spans="1:15">
      <c r="A305" s="84" t="str">
        <f>SoilVeg!B305</f>
        <v>NO</v>
      </c>
      <c r="B305" s="84" t="str">
        <f>SoilVeg!D305</f>
        <v>OPUR</v>
      </c>
      <c r="C305" s="84" t="str">
        <f>SoilVeg!A305</f>
        <v>NOOPUR</v>
      </c>
      <c r="D305" s="74">
        <f>IF(VLOOKUP(SoilVeg!C305,LU!$A$2:$O$27,15,FALSE)=0,VLOOKUP(A305,Soil!$B$2:$R$14,8,FALSE),0.000000000001)</f>
        <v>0</v>
      </c>
      <c r="E305" s="74">
        <f>IF(VLOOKUP(SoilVeg!C305,LU!$A$2:$O$27,15,FALSE)=0,VLOOKUP(A305,Soil!$B$2:$R$14,12,FALSE),0.000000000001)</f>
        <v>0</v>
      </c>
      <c r="F305" s="74">
        <f>VLOOKUP(A305,Soil!$B$2:$P$17,14,FALSE)</f>
        <v>0.01</v>
      </c>
      <c r="G305" s="74">
        <f>VLOOKUP(B305,LU!$B$1:$N$51,6,FALSE)</f>
        <v>0.4</v>
      </c>
      <c r="H305" s="74">
        <f>VLOOKUP(B305,LU!$B$1:$N$51,7,FALSE)</f>
        <v>0.3</v>
      </c>
      <c r="I305" s="74">
        <f>VLOOKUP(B305,LU!$B$1:$N$51,8,FALSE)</f>
        <v>6</v>
      </c>
      <c r="J305" s="74">
        <f>VLOOKUP(A305,Soil!$B$2:$P$17,13,FALSE)</f>
        <v>1.5847</v>
      </c>
      <c r="K305" s="74">
        <f>VLOOKUP(B305,LU!$B$1:$N$51,5,FALSE)</f>
        <v>0.1</v>
      </c>
      <c r="L305" s="74">
        <f>VLOOKUP(A305,Soil!$B$2:$P$17,15,FALSE)</f>
        <v>0.48887216</v>
      </c>
      <c r="M305" s="74">
        <f>SoilVeg!G305</f>
        <v>50</v>
      </c>
      <c r="N305" s="74">
        <f>SoilVeg!H305</f>
        <v>3</v>
      </c>
      <c r="O305" s="74">
        <f>VLOOKUP(A305,Soil!$B$2:$S$14,18,FALSE)</f>
        <v>1</v>
      </c>
    </row>
    <row r="306" spans="1:15">
      <c r="A306" s="84" t="str">
        <f>SoilVeg!B306</f>
        <v>NO</v>
      </c>
      <c r="B306" s="84" t="str">
        <f>SoilVeg!D306</f>
        <v>OPU</v>
      </c>
      <c r="C306" s="84" t="str">
        <f>SoilVeg!A306</f>
        <v>NOOPU</v>
      </c>
      <c r="D306" s="74">
        <f>IF(VLOOKUP(SoilVeg!C306,LU!$A$2:$O$27,15,FALSE)=0,VLOOKUP(A306,Soil!$B$2:$R$14,8,FALSE),0.000000000001)</f>
        <v>0</v>
      </c>
      <c r="E306" s="74">
        <f>IF(VLOOKUP(SoilVeg!C306,LU!$A$2:$O$27,15,FALSE)=0,VLOOKUP(A306,Soil!$B$2:$R$14,12,FALSE),0.000000000001)</f>
        <v>0</v>
      </c>
      <c r="F306" s="74">
        <f>VLOOKUP(A306,Soil!$B$2:$P$17,14,FALSE)</f>
        <v>0.01</v>
      </c>
      <c r="G306" s="74">
        <f>VLOOKUP(B306,LU!$B$1:$N$51,6,FALSE)</f>
        <v>0</v>
      </c>
      <c r="H306" s="74">
        <f>VLOOKUP(B306,LU!$B$1:$N$51,7,FALSE)</f>
        <v>0</v>
      </c>
      <c r="I306" s="74">
        <f>VLOOKUP(B306,LU!$B$1:$N$51,8,FALSE)</f>
        <v>3.5</v>
      </c>
      <c r="J306" s="74">
        <f>VLOOKUP(A306,Soil!$B$2:$P$17,13,FALSE)</f>
        <v>1.5847</v>
      </c>
      <c r="K306" s="74">
        <f>VLOOKUP(B306,LU!$B$1:$N$51,5,FALSE)</f>
        <v>0.03</v>
      </c>
      <c r="L306" s="74">
        <f>VLOOKUP(A306,Soil!$B$2:$P$17,15,FALSE)</f>
        <v>0.48887216</v>
      </c>
      <c r="M306" s="74">
        <f>SoilVeg!G306</f>
        <v>33.333333333333336</v>
      </c>
      <c r="N306" s="74">
        <f>SoilVeg!H306</f>
        <v>3</v>
      </c>
      <c r="O306" s="74">
        <f>VLOOKUP(A306,Soil!$B$2:$S$14,18,FALSE)</f>
        <v>1</v>
      </c>
    </row>
    <row r="307" spans="1:15">
      <c r="A307" s="84" t="str">
        <f>SoilVeg!B307</f>
        <v>NO</v>
      </c>
      <c r="B307" s="84" t="str">
        <f>SoilVeg!D307</f>
        <v>TP</v>
      </c>
      <c r="C307" s="84" t="str">
        <f>SoilVeg!A307</f>
        <v>NOTP</v>
      </c>
      <c r="D307" s="74">
        <f>IF(VLOOKUP(SoilVeg!C307,LU!$A$2:$O$27,15,FALSE)=0,VLOOKUP(A307,Soil!$B$2:$R$14,8,FALSE),0.000000000001)</f>
        <v>0</v>
      </c>
      <c r="E307" s="74">
        <f>IF(VLOOKUP(SoilVeg!C307,LU!$A$2:$O$27,15,FALSE)=0,VLOOKUP(A307,Soil!$B$2:$R$14,12,FALSE),0.000000000001)</f>
        <v>0</v>
      </c>
      <c r="F307" s="74">
        <f>VLOOKUP(A307,Soil!$B$2:$P$17,14,FALSE)</f>
        <v>0.01</v>
      </c>
      <c r="G307" s="74">
        <f>VLOOKUP(B307,LU!$B$1:$N$51,6,FALSE)</f>
        <v>1.1000000000000001</v>
      </c>
      <c r="H307" s="74">
        <f>VLOOKUP(B307,LU!$B$1:$N$51,7,FALSE)</f>
        <v>0.4</v>
      </c>
      <c r="I307" s="74">
        <f>VLOOKUP(B307,LU!$B$1:$N$51,8,FALSE)</f>
        <v>7</v>
      </c>
      <c r="J307" s="74">
        <f>VLOOKUP(A307,Soil!$B$2:$P$17,13,FALSE)</f>
        <v>1.5847</v>
      </c>
      <c r="K307" s="74">
        <f>VLOOKUP(B307,LU!$B$1:$N$51,5,FALSE)</f>
        <v>0.27500000000000002</v>
      </c>
      <c r="L307" s="74">
        <f>VLOOKUP(A307,Soil!$B$2:$P$17,15,FALSE)</f>
        <v>0.48887216</v>
      </c>
      <c r="M307" s="74">
        <f>SoilVeg!G307</f>
        <v>100</v>
      </c>
      <c r="N307" s="74">
        <f>SoilVeg!H307</f>
        <v>3</v>
      </c>
      <c r="O307" s="74">
        <f>VLOOKUP(A307,Soil!$B$2:$S$14,18,FALSE)</f>
        <v>1</v>
      </c>
    </row>
    <row r="308" spans="1:15">
      <c r="A308" s="84" t="str">
        <f>SoilVeg!B308</f>
        <v>NO</v>
      </c>
      <c r="B308" s="84" t="str">
        <f>SoilVeg!D308</f>
        <v>LP</v>
      </c>
      <c r="C308" s="84" t="str">
        <f>SoilVeg!A308</f>
        <v>NOLP</v>
      </c>
      <c r="D308" s="74">
        <f>IF(VLOOKUP(SoilVeg!C308,LU!$A$2:$O$27,15,FALSE)=0,VLOOKUP(A308,Soil!$B$2:$R$14,8,FALSE),0.000000000001)</f>
        <v>0</v>
      </c>
      <c r="E308" s="74">
        <f>IF(VLOOKUP(SoilVeg!C308,LU!$A$2:$O$27,15,FALSE)=0,VLOOKUP(A308,Soil!$B$2:$R$14,12,FALSE),0.000000000001)</f>
        <v>0</v>
      </c>
      <c r="F308" s="74">
        <f>VLOOKUP(A308,Soil!$B$2:$P$17,14,FALSE)</f>
        <v>0.01</v>
      </c>
      <c r="G308" s="74">
        <f>VLOOKUP(B308,LU!$B$1:$N$51,6,FALSE)</f>
        <v>3</v>
      </c>
      <c r="H308" s="74">
        <f>VLOOKUP(B308,LU!$B$1:$N$51,7,FALSE)</f>
        <v>0.62272727272999995</v>
      </c>
      <c r="I308" s="74">
        <f>VLOOKUP(B308,LU!$B$1:$N$51,8,FALSE)</f>
        <v>9.4545454545500007</v>
      </c>
      <c r="J308" s="74">
        <f>VLOOKUP(A308,Soil!$B$2:$P$17,13,FALSE)</f>
        <v>1.5847</v>
      </c>
      <c r="K308" s="74">
        <f>VLOOKUP(B308,LU!$B$1:$N$51,5,FALSE)</f>
        <v>0.4</v>
      </c>
      <c r="L308" s="74">
        <f>VLOOKUP(A308,Soil!$B$2:$P$17,15,FALSE)</f>
        <v>0.48887216</v>
      </c>
      <c r="M308" s="74">
        <f>SoilVeg!G308</f>
        <v>100</v>
      </c>
      <c r="N308" s="74">
        <f>SoilVeg!H308</f>
        <v>3</v>
      </c>
      <c r="O308" s="74">
        <f>VLOOKUP(A308,Soil!$B$2:$S$14,18,FALSE)</f>
        <v>1</v>
      </c>
    </row>
    <row r="309" spans="1:15">
      <c r="A309" s="84" t="str">
        <f>SoilVeg!B309</f>
        <v>NO</v>
      </c>
      <c r="B309" s="84" t="str">
        <f>SoilVeg!D309</f>
        <v>LPL</v>
      </c>
      <c r="C309" s="84" t="str">
        <f>SoilVeg!A309</f>
        <v>NOLPL</v>
      </c>
      <c r="D309" s="74">
        <f>IF(VLOOKUP(SoilVeg!C309,LU!$A$2:$O$27,15,FALSE)=0,VLOOKUP(A309,Soil!$B$2:$R$14,8,FALSE),0.000000000001)</f>
        <v>0</v>
      </c>
      <c r="E309" s="74">
        <f>IF(VLOOKUP(SoilVeg!C309,LU!$A$2:$O$27,15,FALSE)=0,VLOOKUP(A309,Soil!$B$2:$R$14,12,FALSE),0.000000000001)</f>
        <v>0</v>
      </c>
      <c r="F309" s="74">
        <f>VLOOKUP(A309,Soil!$B$2:$P$17,14,FALSE)</f>
        <v>0.01</v>
      </c>
      <c r="G309" s="74">
        <f>VLOOKUP(B309,LU!$B$1:$N$51,6,FALSE)</f>
        <v>4</v>
      </c>
      <c r="H309" s="74">
        <f>VLOOKUP(B309,LU!$B$1:$N$51,7,FALSE)</f>
        <v>0.62272727272999995</v>
      </c>
      <c r="I309" s="74">
        <f>VLOOKUP(B309,LU!$B$1:$N$51,8,FALSE)</f>
        <v>10.5</v>
      </c>
      <c r="J309" s="74">
        <f>VLOOKUP(A309,Soil!$B$2:$P$17,13,FALSE)</f>
        <v>1.5847</v>
      </c>
      <c r="K309" s="74">
        <f>VLOOKUP(B309,LU!$B$1:$N$51,5,FALSE)</f>
        <v>0.6</v>
      </c>
      <c r="L309" s="74">
        <f>VLOOKUP(A309,Soil!$B$2:$P$17,15,FALSE)</f>
        <v>0.48887216</v>
      </c>
      <c r="M309" s="74">
        <f>SoilVeg!G309</f>
        <v>100</v>
      </c>
      <c r="N309" s="74">
        <f>SoilVeg!H309</f>
        <v>3</v>
      </c>
      <c r="O309" s="74">
        <f>VLOOKUP(A309,Soil!$B$2:$S$14,18,FALSE)</f>
        <v>1</v>
      </c>
    </row>
    <row r="310" spans="1:15">
      <c r="A310" s="84" t="str">
        <f>SoilVeg!B310</f>
        <v>NO</v>
      </c>
      <c r="B310" s="84" t="str">
        <f>SoilVeg!D310</f>
        <v>LPJ</v>
      </c>
      <c r="C310" s="84" t="str">
        <f>SoilVeg!A310</f>
        <v>NOLPJ</v>
      </c>
      <c r="D310" s="74">
        <f>IF(VLOOKUP(SoilVeg!C310,LU!$A$2:$O$27,15,FALSE)=0,VLOOKUP(A310,Soil!$B$2:$R$14,8,FALSE),0.000000000001)</f>
        <v>0</v>
      </c>
      <c r="E310" s="74">
        <f>IF(VLOOKUP(SoilVeg!C310,LU!$A$2:$O$27,15,FALSE)=0,VLOOKUP(A310,Soil!$B$2:$R$14,12,FALSE),0.000000000001)</f>
        <v>0</v>
      </c>
      <c r="F310" s="74">
        <f>VLOOKUP(A310,Soil!$B$2:$P$17,14,FALSE)</f>
        <v>0.01</v>
      </c>
      <c r="G310" s="74">
        <f>VLOOKUP(B310,LU!$B$1:$N$51,6,FALSE)</f>
        <v>3</v>
      </c>
      <c r="H310" s="74">
        <f>VLOOKUP(B310,LU!$B$1:$N$51,7,FALSE)</f>
        <v>0.62272727272999995</v>
      </c>
      <c r="I310" s="74">
        <f>VLOOKUP(B310,LU!$B$1:$N$51,8,FALSE)</f>
        <v>6.5</v>
      </c>
      <c r="J310" s="74">
        <f>VLOOKUP(A310,Soil!$B$2:$P$17,13,FALSE)</f>
        <v>1.5847</v>
      </c>
      <c r="K310" s="74">
        <f>VLOOKUP(B310,LU!$B$1:$N$51,5,FALSE)</f>
        <v>0.35</v>
      </c>
      <c r="L310" s="74">
        <f>VLOOKUP(A310,Soil!$B$2:$P$17,15,FALSE)</f>
        <v>0.48887216</v>
      </c>
      <c r="M310" s="74">
        <f>SoilVeg!G310</f>
        <v>100</v>
      </c>
      <c r="N310" s="74">
        <f>SoilVeg!H310</f>
        <v>3</v>
      </c>
      <c r="O310" s="74">
        <f>VLOOKUP(A310,Soil!$B$2:$S$14,18,FALSE)</f>
        <v>1</v>
      </c>
    </row>
    <row r="311" spans="1:15">
      <c r="A311" s="84" t="str">
        <f>SoilVeg!B311</f>
        <v>NO</v>
      </c>
      <c r="B311" s="84" t="str">
        <f>SoilVeg!D311</f>
        <v>LPS</v>
      </c>
      <c r="C311" s="84" t="str">
        <f>SoilVeg!A311</f>
        <v>NOLPS</v>
      </c>
      <c r="D311" s="74">
        <f>IF(VLOOKUP(SoilVeg!C311,LU!$A$2:$O$27,15,FALSE)=0,VLOOKUP(A311,Soil!$B$2:$R$14,8,FALSE),0.000000000001)</f>
        <v>0</v>
      </c>
      <c r="E311" s="74">
        <f>IF(VLOOKUP(SoilVeg!C311,LU!$A$2:$O$27,15,FALSE)=0,VLOOKUP(A311,Soil!$B$2:$R$14,12,FALSE),0.000000000001)</f>
        <v>0</v>
      </c>
      <c r="F311" s="74">
        <f>VLOOKUP(A311,Soil!$B$2:$P$17,14,FALSE)</f>
        <v>0.01</v>
      </c>
      <c r="G311" s="74">
        <f>VLOOKUP(B311,LU!$B$1:$N$51,6,FALSE)</f>
        <v>4.5</v>
      </c>
      <c r="H311" s="74">
        <f>VLOOKUP(B311,LU!$B$1:$N$51,7,FALSE)</f>
        <v>0.8</v>
      </c>
      <c r="I311" s="74">
        <f>VLOOKUP(B311,LU!$B$1:$N$51,8,FALSE)</f>
        <v>15</v>
      </c>
      <c r="J311" s="74">
        <f>VLOOKUP(A311,Soil!$B$2:$P$17,13,FALSE)</f>
        <v>1.5847</v>
      </c>
      <c r="K311" s="74">
        <f>VLOOKUP(B311,LU!$B$1:$N$51,5,FALSE)</f>
        <v>0.8</v>
      </c>
      <c r="L311" s="74">
        <f>VLOOKUP(A311,Soil!$B$2:$P$17,15,FALSE)</f>
        <v>0.48887216</v>
      </c>
      <c r="M311" s="74">
        <f>SoilVeg!G311</f>
        <v>100</v>
      </c>
      <c r="N311" s="74">
        <f>SoilVeg!H311</f>
        <v>3</v>
      </c>
      <c r="O311" s="74">
        <f>VLOOKUP(A311,Soil!$B$2:$S$14,18,FALSE)</f>
        <v>1</v>
      </c>
    </row>
    <row r="312" spans="1:15">
      <c r="A312" s="84" t="str">
        <f>SoilVeg!B312</f>
        <v>NO</v>
      </c>
      <c r="B312" s="84" t="str">
        <f>SoilVeg!D312</f>
        <v>LPK</v>
      </c>
      <c r="C312" s="84" t="str">
        <f>SoilVeg!A312</f>
        <v>NOLPK</v>
      </c>
      <c r="D312" s="74">
        <f>IF(VLOOKUP(SoilVeg!C312,LU!$A$2:$O$27,15,FALSE)=0,VLOOKUP(A312,Soil!$B$2:$R$14,8,FALSE),0.000000000001)</f>
        <v>0</v>
      </c>
      <c r="E312" s="74">
        <f>IF(VLOOKUP(SoilVeg!C312,LU!$A$2:$O$27,15,FALSE)=0,VLOOKUP(A312,Soil!$B$2:$R$14,12,FALSE),0.000000000001)</f>
        <v>0</v>
      </c>
      <c r="F312" s="74">
        <f>VLOOKUP(A312,Soil!$B$2:$P$17,14,FALSE)</f>
        <v>0.01</v>
      </c>
      <c r="G312" s="74">
        <f>VLOOKUP(B312,LU!$B$1:$N$51,6,FALSE)</f>
        <v>3</v>
      </c>
      <c r="H312" s="74">
        <f>VLOOKUP(B312,LU!$B$1:$N$51,7,FALSE)</f>
        <v>0.6</v>
      </c>
      <c r="I312" s="74">
        <f>VLOOKUP(B312,LU!$B$1:$N$51,8,FALSE)</f>
        <v>15</v>
      </c>
      <c r="J312" s="74">
        <f>VLOOKUP(A312,Soil!$B$2:$P$17,13,FALSE)</f>
        <v>1.5847</v>
      </c>
      <c r="K312" s="74">
        <f>VLOOKUP(B312,LU!$B$1:$N$51,5,FALSE)</f>
        <v>0.8</v>
      </c>
      <c r="L312" s="74">
        <f>VLOOKUP(A312,Soil!$B$2:$P$17,15,FALSE)</f>
        <v>0.48887216</v>
      </c>
      <c r="M312" s="74">
        <f>SoilVeg!G312</f>
        <v>100</v>
      </c>
      <c r="N312" s="74">
        <f>SoilVeg!H312</f>
        <v>3</v>
      </c>
      <c r="O312" s="74">
        <f>VLOOKUP(A312,Soil!$B$2:$S$14,18,FALSE)</f>
        <v>1</v>
      </c>
    </row>
    <row r="313" spans="1:15">
      <c r="A313" s="84" t="str">
        <f>SoilVeg!B313</f>
        <v>NO</v>
      </c>
      <c r="B313" s="84" t="str">
        <f>SoilVeg!D313</f>
        <v>AZP</v>
      </c>
      <c r="C313" s="84" t="str">
        <f>SoilVeg!A313</f>
        <v>NOAZP</v>
      </c>
      <c r="D313" s="74">
        <f>IF(VLOOKUP(SoilVeg!C313,LU!$A$2:$O$27,15,FALSE)=0,VLOOKUP(A313,Soil!$B$2:$R$14,8,FALSE),0.000000000001)</f>
        <v>9.9999999999999998E-13</v>
      </c>
      <c r="E313" s="74">
        <f>IF(VLOOKUP(SoilVeg!C313,LU!$A$2:$O$27,15,FALSE)=0,VLOOKUP(A313,Soil!$B$2:$R$14,12,FALSE),0.000000000001)</f>
        <v>9.9999999999999998E-13</v>
      </c>
      <c r="F313" s="74">
        <f>VLOOKUP(A313,Soil!$B$2:$P$17,14,FALSE)</f>
        <v>0.01</v>
      </c>
      <c r="G313" s="74">
        <f>VLOOKUP(B313,LU!$B$1:$N$51,6,FALSE)</f>
        <v>0</v>
      </c>
      <c r="H313" s="74">
        <f>VLOOKUP(B313,LU!$B$1:$N$51,7,FALSE)</f>
        <v>0</v>
      </c>
      <c r="I313" s="74">
        <f>VLOOKUP(B313,LU!$B$1:$N$51,8,FALSE)</f>
        <v>2.5</v>
      </c>
      <c r="J313" s="74">
        <f>VLOOKUP(A313,Soil!$B$2:$P$17,13,FALSE)</f>
        <v>1.5847</v>
      </c>
      <c r="K313" s="74">
        <f>VLOOKUP(B313,LU!$B$1:$N$51,5,FALSE)</f>
        <v>0.05</v>
      </c>
      <c r="L313" s="74">
        <f>VLOOKUP(A313,Soil!$B$2:$P$17,15,FALSE)</f>
        <v>0.48887216</v>
      </c>
      <c r="M313" s="74">
        <f>SoilVeg!G313</f>
        <v>100</v>
      </c>
      <c r="N313" s="74">
        <f>SoilVeg!H313</f>
        <v>1</v>
      </c>
      <c r="O313" s="74">
        <f>VLOOKUP(A313,Soil!$B$2:$S$14,18,FALSE)</f>
        <v>1</v>
      </c>
    </row>
    <row r="314" spans="1:15">
      <c r="A314" s="84" t="str">
        <f>SoilVeg!B314</f>
        <v>NO</v>
      </c>
      <c r="B314" s="84" t="str">
        <f>SoilVeg!D314</f>
        <v>AZPN</v>
      </c>
      <c r="C314" s="84" t="str">
        <f>SoilVeg!A314</f>
        <v>NOAZPN</v>
      </c>
      <c r="D314" s="74">
        <f>IF(VLOOKUP(SoilVeg!C314,LU!$A$2:$O$27,15,FALSE)=0,VLOOKUP(A314,Soil!$B$2:$R$14,8,FALSE),0.000000000001)</f>
        <v>9.9999999999999998E-13</v>
      </c>
      <c r="E314" s="74">
        <f>IF(VLOOKUP(SoilVeg!C314,LU!$A$2:$O$27,15,FALSE)=0,VLOOKUP(A314,Soil!$B$2:$R$14,12,FALSE),0.000000000001)</f>
        <v>9.9999999999999998E-13</v>
      </c>
      <c r="F314" s="74">
        <f>VLOOKUP(A314,Soil!$B$2:$P$17,14,FALSE)</f>
        <v>0.01</v>
      </c>
      <c r="G314" s="74">
        <f>VLOOKUP(B314,LU!$B$1:$N$51,6,FALSE)</f>
        <v>0</v>
      </c>
      <c r="H314" s="74">
        <f>VLOOKUP(B314,LU!$B$1:$N$51,7,FALSE)</f>
        <v>0</v>
      </c>
      <c r="I314" s="74">
        <f>VLOOKUP(B314,LU!$B$1:$N$51,8,FALSE)</f>
        <v>0</v>
      </c>
      <c r="J314" s="74">
        <f>VLOOKUP(A314,Soil!$B$2:$P$17,13,FALSE)</f>
        <v>1.5847</v>
      </c>
      <c r="K314" s="74">
        <f>VLOOKUP(B314,LU!$B$1:$N$51,5,FALSE)</f>
        <v>0.01</v>
      </c>
      <c r="L314" s="74">
        <f>VLOOKUP(A314,Soil!$B$2:$P$17,15,FALSE)</f>
        <v>0.48887216</v>
      </c>
      <c r="M314" s="74">
        <f>SoilVeg!G314</f>
        <v>100</v>
      </c>
      <c r="N314" s="74">
        <f>SoilVeg!H314</f>
        <v>1</v>
      </c>
      <c r="O314" s="74">
        <f>VLOOKUP(A314,Soil!$B$2:$S$14,18,FALSE)</f>
        <v>1</v>
      </c>
    </row>
    <row r="315" spans="1:15">
      <c r="A315" s="84" t="str">
        <f>SoilVeg!B315</f>
        <v>NO</v>
      </c>
      <c r="B315" s="84" t="str">
        <f>SoilVeg!D315</f>
        <v>AZPPL</v>
      </c>
      <c r="C315" s="84" t="str">
        <f>SoilVeg!A315</f>
        <v>NOAZPPL</v>
      </c>
      <c r="D315" s="74">
        <f>IF(VLOOKUP(SoilVeg!C315,LU!$A$2:$O$27,15,FALSE)=0,VLOOKUP(A315,Soil!$B$2:$R$14,8,FALSE),0.000000000001)</f>
        <v>0</v>
      </c>
      <c r="E315" s="74">
        <f>IF(VLOOKUP(SoilVeg!C315,LU!$A$2:$O$27,15,FALSE)=0,VLOOKUP(A315,Soil!$B$2:$R$14,12,FALSE),0.000000000001)</f>
        <v>0</v>
      </c>
      <c r="F315" s="74">
        <f>VLOOKUP(A315,Soil!$B$2:$P$17,14,FALSE)</f>
        <v>0.01</v>
      </c>
      <c r="G315" s="74">
        <f>VLOOKUP(B315,LU!$B$1:$N$51,6,FALSE)</f>
        <v>0</v>
      </c>
      <c r="H315" s="74">
        <f>VLOOKUP(B315,LU!$B$1:$N$51,7,FALSE)</f>
        <v>0</v>
      </c>
      <c r="I315" s="74">
        <f>VLOOKUP(B315,LU!$B$1:$N$51,8,FALSE)</f>
        <v>2.5</v>
      </c>
      <c r="J315" s="74">
        <f>VLOOKUP(A315,Soil!$B$2:$P$17,13,FALSE)</f>
        <v>1.5847</v>
      </c>
      <c r="K315" s="74">
        <f>VLOOKUP(B315,LU!$B$1:$N$51,5,FALSE)</f>
        <v>0.02</v>
      </c>
      <c r="L315" s="74">
        <f>VLOOKUP(A315,Soil!$B$2:$P$17,15,FALSE)</f>
        <v>0.48887216</v>
      </c>
      <c r="M315" s="74">
        <f>SoilVeg!G315</f>
        <v>1</v>
      </c>
      <c r="N315" s="74">
        <f>SoilVeg!H315</f>
        <v>3</v>
      </c>
      <c r="O315" s="74">
        <f>VLOOKUP(A315,Soil!$B$2:$S$14,18,FALSE)</f>
        <v>1</v>
      </c>
    </row>
    <row r="316" spans="1:15">
      <c r="A316" s="84" t="str">
        <f>SoilVeg!B316</f>
        <v>NO</v>
      </c>
      <c r="B316" s="84" t="str">
        <f>SoilVeg!D316</f>
        <v>AZPP</v>
      </c>
      <c r="C316" s="84" t="str">
        <f>SoilVeg!A316</f>
        <v>NOAZPP</v>
      </c>
      <c r="D316" s="74">
        <f>IF(VLOOKUP(SoilVeg!C316,LU!$A$2:$O$27,15,FALSE)=0,VLOOKUP(A316,Soil!$B$2:$R$14,8,FALSE),0.000000000001)</f>
        <v>0</v>
      </c>
      <c r="E316" s="74">
        <f>IF(VLOOKUP(SoilVeg!C316,LU!$A$2:$O$27,15,FALSE)=0,VLOOKUP(A316,Soil!$B$2:$R$14,12,FALSE),0.000000000001)</f>
        <v>0</v>
      </c>
      <c r="F316" s="74">
        <f>VLOOKUP(A316,Soil!$B$2:$P$17,14,FALSE)</f>
        <v>0.01</v>
      </c>
      <c r="G316" s="74">
        <f>VLOOKUP(B316,LU!$B$1:$N$51,6,FALSE)</f>
        <v>0</v>
      </c>
      <c r="H316" s="74">
        <f>VLOOKUP(B316,LU!$B$1:$N$51,7,FALSE)</f>
        <v>0</v>
      </c>
      <c r="I316" s="74">
        <f>VLOOKUP(B316,LU!$B$1:$N$51,8,FALSE)</f>
        <v>7</v>
      </c>
      <c r="J316" s="74">
        <f>VLOOKUP(A316,Soil!$B$2:$P$17,13,FALSE)</f>
        <v>1.5847</v>
      </c>
      <c r="K316" s="74">
        <f>VLOOKUP(B316,LU!$B$1:$N$51,5,FALSE)</f>
        <v>0.1</v>
      </c>
      <c r="L316" s="74">
        <f>VLOOKUP(A316,Soil!$B$2:$P$17,15,FALSE)</f>
        <v>0.48887216</v>
      </c>
      <c r="M316" s="74">
        <f>SoilVeg!G316</f>
        <v>100</v>
      </c>
      <c r="N316" s="74">
        <f>SoilVeg!H316</f>
        <v>3</v>
      </c>
      <c r="O316" s="74">
        <f>VLOOKUP(A316,Soil!$B$2:$S$14,18,FALSE)</f>
        <v>1</v>
      </c>
    </row>
    <row r="317" spans="1:15">
      <c r="A317" s="84" t="str">
        <f>SoilVeg!B317</f>
        <v>NO</v>
      </c>
      <c r="B317" s="84" t="str">
        <f>SoilVeg!D317</f>
        <v>ETK</v>
      </c>
      <c r="C317" s="84" t="str">
        <f>SoilVeg!A317</f>
        <v>NOETK</v>
      </c>
      <c r="D317" s="74">
        <f>IF(VLOOKUP(SoilVeg!C317,LU!$A$2:$O$27,15,FALSE)=0,VLOOKUP(A317,Soil!$B$2:$R$14,8,FALSE),0.000000000001)</f>
        <v>0</v>
      </c>
      <c r="E317" s="74">
        <f>IF(VLOOKUP(SoilVeg!C317,LU!$A$2:$O$27,15,FALSE)=0,VLOOKUP(A317,Soil!$B$2:$R$14,12,FALSE),0.000000000001)</f>
        <v>0</v>
      </c>
      <c r="F317" s="74">
        <f>VLOOKUP(A317,Soil!$B$2:$P$17,14,FALSE)</f>
        <v>0.01</v>
      </c>
      <c r="G317" s="74">
        <f>VLOOKUP(B317,LU!$B$1:$N$51,6,FALSE)</f>
        <v>1.4</v>
      </c>
      <c r="H317" s="74">
        <f>VLOOKUP(B317,LU!$B$1:$N$51,7,FALSE)</f>
        <v>0.65</v>
      </c>
      <c r="I317" s="74">
        <f>VLOOKUP(B317,LU!$B$1:$N$51,8,FALSE)</f>
        <v>8</v>
      </c>
      <c r="J317" s="74">
        <f>VLOOKUP(A317,Soil!$B$2:$P$17,13,FALSE)</f>
        <v>1.5847</v>
      </c>
      <c r="K317" s="74">
        <f>VLOOKUP(B317,LU!$B$1:$N$51,5,FALSE)</f>
        <v>0.35</v>
      </c>
      <c r="L317" s="74">
        <f>VLOOKUP(A317,Soil!$B$2:$P$17,15,FALSE)</f>
        <v>0.48887216</v>
      </c>
      <c r="M317" s="74">
        <f>SoilVeg!G317</f>
        <v>100</v>
      </c>
      <c r="N317" s="74">
        <f>SoilVeg!H317</f>
        <v>3</v>
      </c>
      <c r="O317" s="74">
        <f>VLOOKUP(A317,Soil!$B$2:$S$14,18,FALSE)</f>
        <v>1</v>
      </c>
    </row>
    <row r="318" spans="1:15">
      <c r="A318" s="84" t="str">
        <f>SoilVeg!B318</f>
        <v>NO</v>
      </c>
      <c r="B318" s="84" t="str">
        <f>SoilVeg!D318</f>
        <v>ETK1</v>
      </c>
      <c r="C318" s="84" t="str">
        <f>SoilVeg!A318</f>
        <v>NOETK1</v>
      </c>
      <c r="D318" s="74">
        <f>IF(VLOOKUP(SoilVeg!C318,LU!$A$2:$O$27,15,FALSE)=0,VLOOKUP(A318,Soil!$B$2:$R$14,8,FALSE),0.000000000001)</f>
        <v>0</v>
      </c>
      <c r="E318" s="74">
        <f>IF(VLOOKUP(SoilVeg!C318,LU!$A$2:$O$27,15,FALSE)=0,VLOOKUP(A318,Soil!$B$2:$R$14,12,FALSE),0.000000000001)</f>
        <v>0</v>
      </c>
      <c r="F318" s="74">
        <f>VLOOKUP(A318,Soil!$B$2:$P$17,14,FALSE)</f>
        <v>0.01</v>
      </c>
      <c r="G318" s="74">
        <f>VLOOKUP(B318,LU!$B$1:$N$51,6,FALSE)</f>
        <v>1</v>
      </c>
      <c r="H318" s="74">
        <f>VLOOKUP(B318,LU!$B$1:$N$51,7,FALSE)</f>
        <v>0.4</v>
      </c>
      <c r="I318" s="74">
        <f>VLOOKUP(B318,LU!$B$1:$N$51,8,FALSE)</f>
        <v>5</v>
      </c>
      <c r="J318" s="74">
        <f>VLOOKUP(A318,Soil!$B$2:$P$17,13,FALSE)</f>
        <v>1.5847</v>
      </c>
      <c r="K318" s="74">
        <f>VLOOKUP(B318,LU!$B$1:$N$51,5,FALSE)</f>
        <v>0.15</v>
      </c>
      <c r="L318" s="74">
        <f>VLOOKUP(A318,Soil!$B$2:$P$17,15,FALSE)</f>
        <v>0.48887216</v>
      </c>
      <c r="M318" s="74">
        <f>SoilVeg!G318</f>
        <v>100</v>
      </c>
      <c r="N318" s="74">
        <f>SoilVeg!H318</f>
        <v>3</v>
      </c>
      <c r="O318" s="74">
        <f>VLOOKUP(A318,Soil!$B$2:$S$14,18,FALSE)</f>
        <v>1</v>
      </c>
    </row>
    <row r="319" spans="1:15">
      <c r="A319" s="84" t="str">
        <f>SoilVeg!B319</f>
        <v>NO</v>
      </c>
      <c r="B319" s="84" t="str">
        <f>SoilVeg!D319</f>
        <v>ETK2</v>
      </c>
      <c r="C319" s="84" t="str">
        <f>SoilVeg!A319</f>
        <v>NOETK2</v>
      </c>
      <c r="D319" s="74">
        <f>IF(VLOOKUP(SoilVeg!C319,LU!$A$2:$O$27,15,FALSE)=0,VLOOKUP(A319,Soil!$B$2:$R$14,8,FALSE),0.000000000001)</f>
        <v>0</v>
      </c>
      <c r="E319" s="74">
        <f>IF(VLOOKUP(SoilVeg!C319,LU!$A$2:$O$27,15,FALSE)=0,VLOOKUP(A319,Soil!$B$2:$R$14,12,FALSE),0.000000000001)</f>
        <v>0</v>
      </c>
      <c r="F319" s="74">
        <f>VLOOKUP(A319,Soil!$B$2:$P$17,14,FALSE)</f>
        <v>0.01</v>
      </c>
      <c r="G319" s="74">
        <f>VLOOKUP(B319,LU!$B$1:$N$51,6,FALSE)</f>
        <v>1.1000000000000001</v>
      </c>
      <c r="H319" s="74">
        <f>VLOOKUP(B319,LU!$B$1:$N$51,7,FALSE)</f>
        <v>0.4</v>
      </c>
      <c r="I319" s="74">
        <f>VLOOKUP(B319,LU!$B$1:$N$51,8,FALSE)</f>
        <v>7</v>
      </c>
      <c r="J319" s="74">
        <f>VLOOKUP(A319,Soil!$B$2:$P$17,13,FALSE)</f>
        <v>1.5847</v>
      </c>
      <c r="K319" s="74">
        <f>VLOOKUP(B319,LU!$B$1:$N$51,5,FALSE)</f>
        <v>0.35</v>
      </c>
      <c r="L319" s="74">
        <f>VLOOKUP(A319,Soil!$B$2:$P$17,15,FALSE)</f>
        <v>0.48887216</v>
      </c>
      <c r="M319" s="74">
        <f>SoilVeg!G319</f>
        <v>100</v>
      </c>
      <c r="N319" s="74">
        <f>SoilVeg!H319</f>
        <v>3</v>
      </c>
      <c r="O319" s="74">
        <f>VLOOKUP(A319,Soil!$B$2:$S$14,18,FALSE)</f>
        <v>1</v>
      </c>
    </row>
    <row r="320" spans="1:15">
      <c r="A320" s="84" t="str">
        <f>SoilVeg!B320</f>
        <v>NO</v>
      </c>
      <c r="B320" s="84" t="str">
        <f>SoilVeg!D320</f>
        <v>ETK3</v>
      </c>
      <c r="C320" s="84" t="str">
        <f>SoilVeg!A320</f>
        <v>NOETK3</v>
      </c>
      <c r="D320" s="74">
        <f>IF(VLOOKUP(SoilVeg!C320,LU!$A$2:$O$27,15,FALSE)=0,VLOOKUP(A320,Soil!$B$2:$R$14,8,FALSE),0.000000000001)</f>
        <v>0</v>
      </c>
      <c r="E320" s="74">
        <f>IF(VLOOKUP(SoilVeg!C320,LU!$A$2:$O$27,15,FALSE)=0,VLOOKUP(A320,Soil!$B$2:$R$14,12,FALSE),0.000000000001)</f>
        <v>0</v>
      </c>
      <c r="F320" s="74">
        <f>VLOOKUP(A320,Soil!$B$2:$P$17,14,FALSE)</f>
        <v>0.01</v>
      </c>
      <c r="G320" s="74">
        <f>VLOOKUP(B320,LU!$B$1:$N$51,6,FALSE)</f>
        <v>1.35454545455</v>
      </c>
      <c r="H320" s="74">
        <f>VLOOKUP(B320,LU!$B$1:$N$51,7,FALSE)</f>
        <v>0.62272727272999995</v>
      </c>
      <c r="I320" s="74">
        <f>VLOOKUP(B320,LU!$B$1:$N$51,8,FALSE)</f>
        <v>10</v>
      </c>
      <c r="J320" s="74">
        <f>VLOOKUP(A320,Soil!$B$2:$P$17,13,FALSE)</f>
        <v>1.5847</v>
      </c>
      <c r="K320" s="74">
        <f>VLOOKUP(B320,LU!$B$1:$N$51,5,FALSE)</f>
        <v>0.4</v>
      </c>
      <c r="L320" s="74">
        <f>VLOOKUP(A320,Soil!$B$2:$P$17,15,FALSE)</f>
        <v>0.48887216</v>
      </c>
      <c r="M320" s="74">
        <f>SoilVeg!G320</f>
        <v>100</v>
      </c>
      <c r="N320" s="74">
        <f>SoilVeg!H320</f>
        <v>3</v>
      </c>
      <c r="O320" s="74">
        <f>VLOOKUP(A320,Soil!$B$2:$S$14,18,FALSE)</f>
        <v>1</v>
      </c>
    </row>
    <row r="321" spans="1:15">
      <c r="A321" s="84" t="str">
        <f>SoilVeg!B321</f>
        <v>NO</v>
      </c>
      <c r="B321" s="84" t="str">
        <f>SoilVeg!D321</f>
        <v>VT</v>
      </c>
      <c r="C321" s="84" t="str">
        <f>SoilVeg!A321</f>
        <v>NOVT</v>
      </c>
      <c r="D321" s="74">
        <f>IF(VLOOKUP(SoilVeg!C321,LU!$A$2:$O$27,15,FALSE)=0,VLOOKUP(A321,Soil!$B$2:$R$14,8,FALSE),0.000000000001)</f>
        <v>9.9999999999999998E-13</v>
      </c>
      <c r="E321" s="74">
        <f>IF(VLOOKUP(SoilVeg!C321,LU!$A$2:$O$27,15,FALSE)=0,VLOOKUP(A321,Soil!$B$2:$R$14,12,FALSE),0.000000000001)</f>
        <v>9.9999999999999998E-13</v>
      </c>
      <c r="F321" s="74">
        <f>VLOOKUP(A321,Soil!$B$2:$P$17,14,FALSE)</f>
        <v>0.01</v>
      </c>
      <c r="G321" s="74">
        <f>VLOOKUP(B321,LU!$B$1:$N$51,6,FALSE)</f>
        <v>0</v>
      </c>
      <c r="H321" s="74">
        <f>VLOOKUP(B321,LU!$B$1:$N$51,7,FALSE)</f>
        <v>0</v>
      </c>
      <c r="I321" s="74">
        <f>VLOOKUP(B321,LU!$B$1:$N$51,8,FALSE)</f>
        <v>0</v>
      </c>
      <c r="J321" s="74">
        <f>VLOOKUP(A321,Soil!$B$2:$P$17,13,FALSE)</f>
        <v>1.5847</v>
      </c>
      <c r="K321" s="74">
        <f>VLOOKUP(B321,LU!$B$1:$N$51,5,FALSE)</f>
        <v>0.03</v>
      </c>
      <c r="L321" s="74">
        <f>VLOOKUP(A321,Soil!$B$2:$P$17,15,FALSE)</f>
        <v>0.48887216</v>
      </c>
      <c r="M321" s="74">
        <f>SoilVeg!G321</f>
        <v>100</v>
      </c>
      <c r="N321" s="74">
        <f>SoilVeg!H321</f>
        <v>1</v>
      </c>
      <c r="O321" s="74">
        <f>VLOOKUP(A321,Soil!$B$2:$S$14,18,FALSE)</f>
        <v>1</v>
      </c>
    </row>
    <row r="322" spans="1:15">
      <c r="A322" s="84" t="str">
        <f>SoilVeg!B322</f>
        <v>NO</v>
      </c>
      <c r="B322" s="84" t="str">
        <f>SoilVeg!D322</f>
        <v>VP</v>
      </c>
      <c r="C322" s="84" t="str">
        <f>SoilVeg!A322</f>
        <v>NOVP</v>
      </c>
      <c r="D322" s="74">
        <f>IF(VLOOKUP(SoilVeg!C322,LU!$A$2:$O$27,15,FALSE)=0,VLOOKUP(A322,Soil!$B$2:$R$14,8,FALSE),0.000000000001)</f>
        <v>9.9999999999999998E-13</v>
      </c>
      <c r="E322" s="74">
        <f>IF(VLOOKUP(SoilVeg!C322,LU!$A$2:$O$27,15,FALSE)=0,VLOOKUP(A322,Soil!$B$2:$R$14,12,FALSE),0.000000000001)</f>
        <v>9.9999999999999998E-13</v>
      </c>
      <c r="F322" s="74">
        <f>VLOOKUP(A322,Soil!$B$2:$P$17,14,FALSE)</f>
        <v>0.01</v>
      </c>
      <c r="G322" s="74">
        <f>VLOOKUP(B322,LU!$B$1:$N$51,6,FALSE)</f>
        <v>0</v>
      </c>
      <c r="H322" s="74">
        <f>VLOOKUP(B322,LU!$B$1:$N$51,7,FALSE)</f>
        <v>0</v>
      </c>
      <c r="I322" s="74">
        <f>VLOOKUP(B322,LU!$B$1:$N$51,8,FALSE)</f>
        <v>0</v>
      </c>
      <c r="J322" s="74">
        <f>VLOOKUP(A322,Soil!$B$2:$P$17,13,FALSE)</f>
        <v>1.5847</v>
      </c>
      <c r="K322" s="74">
        <f>VLOOKUP(B322,LU!$B$1:$N$51,5,FALSE)</f>
        <v>0.01</v>
      </c>
      <c r="L322" s="74">
        <f>VLOOKUP(A322,Soil!$B$2:$P$17,15,FALSE)</f>
        <v>0.48887216</v>
      </c>
      <c r="M322" s="74">
        <f>SoilVeg!G322</f>
        <v>100</v>
      </c>
      <c r="N322" s="74">
        <f>SoilVeg!H322</f>
        <v>1</v>
      </c>
      <c r="O322" s="74">
        <f>VLOOKUP(A322,Soil!$B$2:$S$14,18,FALSE)</f>
        <v>1</v>
      </c>
    </row>
    <row r="323" spans="1:15">
      <c r="A323" s="84" t="str">
        <f>SoilVeg!B323</f>
        <v>NO</v>
      </c>
      <c r="B323" s="84" t="str">
        <f>SoilVeg!D323</f>
        <v>TPT</v>
      </c>
      <c r="C323" s="84" t="str">
        <f>SoilVeg!A323</f>
        <v>NOTPT</v>
      </c>
      <c r="D323" s="74">
        <f>IF(VLOOKUP(SoilVeg!C323,LU!$A$2:$O$27,15,FALSE)=0,VLOOKUP(A323,Soil!$B$2:$R$14,8,FALSE),0.000000000001)</f>
        <v>0</v>
      </c>
      <c r="E323" s="74">
        <f>IF(VLOOKUP(SoilVeg!C323,LU!$A$2:$O$27,15,FALSE)=0,VLOOKUP(A323,Soil!$B$2:$R$14,12,FALSE),0.000000000001)</f>
        <v>0</v>
      </c>
      <c r="F323" s="74">
        <f>VLOOKUP(A323,Soil!$B$2:$P$17,14,FALSE)</f>
        <v>0.01</v>
      </c>
      <c r="G323" s="74">
        <f>VLOOKUP(B323,LU!$B$1:$N$51,6,FALSE)</f>
        <v>1.1000000000000001</v>
      </c>
      <c r="H323" s="74">
        <f>VLOOKUP(B323,LU!$B$1:$N$51,7,FALSE)</f>
        <v>0.4</v>
      </c>
      <c r="I323" s="74">
        <f>VLOOKUP(B323,LU!$B$1:$N$51,8,FALSE)</f>
        <v>7</v>
      </c>
      <c r="J323" s="74">
        <f>VLOOKUP(A323,Soil!$B$2:$P$17,13,FALSE)</f>
        <v>1.5847</v>
      </c>
      <c r="K323" s="74">
        <f>VLOOKUP(B323,LU!$B$1:$N$51,5,FALSE)</f>
        <v>0.27500000000000002</v>
      </c>
      <c r="L323" s="74">
        <f>VLOOKUP(A323,Soil!$B$2:$P$17,15,FALSE)</f>
        <v>0.48887216</v>
      </c>
      <c r="M323" s="74">
        <f>SoilVeg!G323</f>
        <v>100</v>
      </c>
      <c r="N323" s="74">
        <f>SoilVeg!H323</f>
        <v>3</v>
      </c>
      <c r="O323" s="74">
        <f>VLOOKUP(A323,Soil!$B$2:$S$14,18,FALSE)</f>
        <v>1</v>
      </c>
    </row>
    <row r="324" spans="1:15">
      <c r="A324" s="84" t="str">
        <f>SoilVeg!B324</f>
        <v>NO</v>
      </c>
      <c r="B324" s="84" t="str">
        <f>SoilVeg!D324</f>
        <v>VPT</v>
      </c>
      <c r="C324" s="84" t="str">
        <f>SoilVeg!A324</f>
        <v>NOVPT</v>
      </c>
      <c r="D324" s="74">
        <f>IF(VLOOKUP(SoilVeg!C324,LU!$A$2:$O$27,15,FALSE)=0,VLOOKUP(A324,Soil!$B$2:$R$14,8,FALSE),0.000000000001)</f>
        <v>9.9999999999999998E-13</v>
      </c>
      <c r="E324" s="74">
        <f>IF(VLOOKUP(SoilVeg!C324,LU!$A$2:$O$27,15,FALSE)=0,VLOOKUP(A324,Soil!$B$2:$R$14,12,FALSE),0.000000000001)</f>
        <v>9.9999999999999998E-13</v>
      </c>
      <c r="F324" s="74">
        <f>VLOOKUP(A324,Soil!$B$2:$P$17,14,FALSE)</f>
        <v>0.01</v>
      </c>
      <c r="G324" s="74">
        <f>VLOOKUP(B324,LU!$B$1:$N$51,6,FALSE)</f>
        <v>0</v>
      </c>
      <c r="H324" s="74">
        <f>VLOOKUP(B324,LU!$B$1:$N$51,7,FALSE)</f>
        <v>0</v>
      </c>
      <c r="I324" s="74">
        <f>VLOOKUP(B324,LU!$B$1:$N$51,8,FALSE)</f>
        <v>150</v>
      </c>
      <c r="J324" s="74">
        <f>VLOOKUP(A324,Soil!$B$2:$P$17,13,FALSE)</f>
        <v>1.5847</v>
      </c>
      <c r="K324" s="74">
        <f>VLOOKUP(B324,LU!$B$1:$N$51,5,FALSE)</f>
        <v>0.01</v>
      </c>
      <c r="L324" s="74">
        <f>VLOOKUP(A324,Soil!$B$2:$P$17,15,FALSE)</f>
        <v>0.48887216</v>
      </c>
      <c r="M324" s="74">
        <f>SoilVeg!G324</f>
        <v>100</v>
      </c>
      <c r="N324" s="74">
        <f>SoilVeg!H324</f>
        <v>1</v>
      </c>
      <c r="O324" s="74">
        <f>VLOOKUP(A324,Soil!$B$2:$S$14,18,FALSE)</f>
        <v>1</v>
      </c>
    </row>
    <row r="325" spans="1:15">
      <c r="A325" s="84" t="str">
        <f>SoilVeg!B325</f>
        <v>NO</v>
      </c>
      <c r="B325" s="84" t="str">
        <f>SoilVeg!D325</f>
        <v>MOK</v>
      </c>
      <c r="C325" s="84" t="str">
        <f>SoilVeg!A325</f>
        <v>NOMOK</v>
      </c>
      <c r="D325" s="74">
        <f>IF(VLOOKUP(SoilVeg!C325,LU!$A$2:$O$27,15,FALSE)=0,VLOOKUP(A325,Soil!$B$2:$R$14,8,FALSE),0.000000000001)</f>
        <v>0</v>
      </c>
      <c r="E325" s="74">
        <f>IF(VLOOKUP(SoilVeg!C325,LU!$A$2:$O$27,15,FALSE)=0,VLOOKUP(A325,Soil!$B$2:$R$14,12,FALSE),0.000000000001)</f>
        <v>0</v>
      </c>
      <c r="F325" s="74">
        <f>VLOOKUP(A325,Soil!$B$2:$P$17,14,FALSE)</f>
        <v>0.01</v>
      </c>
      <c r="G325" s="74">
        <f>VLOOKUP(B325,LU!$B$1:$N$51,6,FALSE)</f>
        <v>1.35454545455</v>
      </c>
      <c r="H325" s="74">
        <f>VLOOKUP(B325,LU!$B$1:$N$51,7,FALSE)</f>
        <v>0.62272727272999995</v>
      </c>
      <c r="I325" s="74">
        <f>VLOOKUP(B325,LU!$B$1:$N$51,8,FALSE)</f>
        <v>10</v>
      </c>
      <c r="J325" s="74">
        <f>VLOOKUP(A325,Soil!$B$2:$P$17,13,FALSE)</f>
        <v>1.5847</v>
      </c>
      <c r="K325" s="74">
        <f>VLOOKUP(B325,LU!$B$1:$N$51,5,FALSE)</f>
        <v>0.4</v>
      </c>
      <c r="L325" s="74">
        <f>VLOOKUP(A325,Soil!$B$2:$P$17,15,FALSE)</f>
        <v>0.48887216</v>
      </c>
      <c r="M325" s="74">
        <f>SoilVeg!G325</f>
        <v>100</v>
      </c>
      <c r="N325" s="74">
        <f>SoilVeg!H325</f>
        <v>3</v>
      </c>
      <c r="O325" s="74">
        <f>VLOOKUP(A325,Soil!$B$2:$S$14,18,FALSE)</f>
        <v>1</v>
      </c>
    </row>
    <row r="326" spans="1:15">
      <c r="A326" s="84" t="str">
        <f>SoilVeg!B326</f>
        <v>NO</v>
      </c>
      <c r="B326" s="84" t="str">
        <f>SoilVeg!D326</f>
        <v>RET</v>
      </c>
      <c r="C326" s="84" t="str">
        <f>SoilVeg!A326</f>
        <v>NORET</v>
      </c>
      <c r="D326" s="74">
        <f>IF(VLOOKUP(SoilVeg!C326,LU!$A$2:$O$27,15,FALSE)=0,VLOOKUP(A326,Soil!$B$2:$R$14,8,FALSE),0.000000000001)</f>
        <v>0</v>
      </c>
      <c r="E326" s="74">
        <f>IF(VLOOKUP(SoilVeg!C326,LU!$A$2:$O$27,15,FALSE)=0,VLOOKUP(A326,Soil!$B$2:$R$14,12,FALSE),0.000000000001)</f>
        <v>0</v>
      </c>
      <c r="F326" s="74">
        <f>VLOOKUP(A326,Soil!$B$2:$P$17,14,FALSE)</f>
        <v>0.01</v>
      </c>
      <c r="G326" s="74">
        <f>VLOOKUP(B326,LU!$B$1:$N$51,6,FALSE)</f>
        <v>1.1000000000000001</v>
      </c>
      <c r="H326" s="74">
        <f>VLOOKUP(B326,LU!$B$1:$N$51,7,FALSE)</f>
        <v>0.4</v>
      </c>
      <c r="I326" s="74">
        <f>VLOOKUP(B326,LU!$B$1:$N$51,8,FALSE)</f>
        <v>150</v>
      </c>
      <c r="J326" s="74">
        <f>VLOOKUP(A326,Soil!$B$2:$P$17,13,FALSE)</f>
        <v>1.5847</v>
      </c>
      <c r="K326" s="74">
        <f>VLOOKUP(B326,LU!$B$1:$N$51,5,FALSE)</f>
        <v>0.27500000000000002</v>
      </c>
      <c r="L326" s="74">
        <f>VLOOKUP(A326,Soil!$B$2:$P$17,15,FALSE)</f>
        <v>0.48887216</v>
      </c>
      <c r="M326" s="74">
        <f>SoilVeg!G326</f>
        <v>100</v>
      </c>
      <c r="N326" s="74">
        <f>SoilVeg!H326</f>
        <v>3</v>
      </c>
      <c r="O326" s="74">
        <f>VLOOKUP(A326,Soil!$B$2:$S$14,18,FALSE)</f>
        <v>1</v>
      </c>
    </row>
    <row r="327" spans="1:15">
      <c r="A327" s="84"/>
      <c r="B327" s="84"/>
      <c r="C327" s="8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</row>
    <row r="328" spans="1:15">
      <c r="A328" s="84"/>
      <c r="B328" s="84"/>
      <c r="C328" s="8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</row>
    <row r="329" spans="1:15">
      <c r="A329" s="84"/>
      <c r="B329" s="84"/>
      <c r="C329" s="8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</row>
    <row r="330" spans="1:15">
      <c r="A330" s="84"/>
      <c r="B330" s="84"/>
      <c r="C330" s="8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</row>
    <row r="331" spans="1:15">
      <c r="A331" s="84"/>
      <c r="B331" s="84"/>
      <c r="C331" s="8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</row>
    <row r="332" spans="1:15">
      <c r="A332" s="84"/>
      <c r="B332" s="84"/>
      <c r="C332" s="8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</row>
    <row r="333" spans="1:15">
      <c r="A333" s="84"/>
      <c r="B333" s="84"/>
      <c r="C333" s="8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</row>
    <row r="334" spans="1:15">
      <c r="A334" s="84"/>
      <c r="B334" s="84"/>
      <c r="C334" s="8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</row>
    <row r="335" spans="1:15">
      <c r="A335" s="84"/>
      <c r="B335" s="84"/>
      <c r="C335" s="8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</row>
    <row r="336" spans="1:15">
      <c r="A336" s="84"/>
      <c r="B336" s="84"/>
      <c r="C336" s="8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</row>
    <row r="337" spans="1:14">
      <c r="A337" s="84"/>
      <c r="B337" s="84"/>
      <c r="C337" s="8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</row>
    <row r="338" spans="1:14">
      <c r="A338" s="84"/>
      <c r="B338" s="84"/>
      <c r="C338" s="8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</row>
    <row r="339" spans="1:14">
      <c r="A339" s="84"/>
      <c r="B339" s="84"/>
      <c r="C339" s="8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</row>
    <row r="340" spans="1:14">
      <c r="A340" s="84"/>
      <c r="B340" s="84"/>
      <c r="C340" s="8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</row>
    <row r="341" spans="1:14">
      <c r="A341" s="84"/>
      <c r="B341" s="84"/>
      <c r="C341" s="8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</row>
    <row r="342" spans="1:14">
      <c r="A342" s="84"/>
      <c r="B342" s="84"/>
      <c r="C342" s="8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</row>
    <row r="343" spans="1:14">
      <c r="A343" s="84"/>
      <c r="B343" s="84"/>
      <c r="C343" s="8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</row>
    <row r="344" spans="1:14">
      <c r="A344" s="84"/>
      <c r="B344" s="84"/>
      <c r="C344" s="8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</row>
    <row r="345" spans="1:14">
      <c r="A345" s="84"/>
      <c r="B345" s="84"/>
      <c r="C345" s="8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</row>
    <row r="346" spans="1:14">
      <c r="A346" s="84"/>
      <c r="B346" s="84"/>
      <c r="C346" s="8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</row>
    <row r="347" spans="1:14">
      <c r="A347" s="84"/>
      <c r="B347" s="84"/>
      <c r="C347" s="8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</row>
    <row r="348" spans="1:14">
      <c r="A348" s="84"/>
      <c r="B348" s="84"/>
      <c r="C348" s="8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</row>
    <row r="349" spans="1:14">
      <c r="A349" s="84"/>
      <c r="B349" s="84"/>
      <c r="C349" s="8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</row>
    <row r="350" spans="1:14">
      <c r="A350" s="84"/>
      <c r="B350" s="84"/>
      <c r="C350" s="8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</row>
    <row r="351" spans="1:14">
      <c r="A351" s="84"/>
      <c r="B351" s="84"/>
      <c r="C351" s="8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</row>
    <row r="352" spans="1:14">
      <c r="A352" s="84"/>
      <c r="B352" s="84"/>
      <c r="C352" s="8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</row>
    <row r="353" spans="1:14">
      <c r="A353" s="84"/>
      <c r="B353" s="84"/>
      <c r="C353" s="8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</row>
    <row r="354" spans="1:14">
      <c r="A354" s="84"/>
      <c r="B354" s="84"/>
      <c r="C354" s="8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</row>
    <row r="355" spans="1:14">
      <c r="A355" s="84"/>
      <c r="B355" s="84"/>
      <c r="C355" s="8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</row>
    <row r="356" spans="1:14">
      <c r="A356" s="84"/>
      <c r="B356" s="84"/>
      <c r="C356" s="8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</row>
    <row r="357" spans="1:14">
      <c r="A357" s="84"/>
      <c r="B357" s="84"/>
      <c r="C357" s="8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</row>
    <row r="358" spans="1:14">
      <c r="A358" s="84"/>
      <c r="B358" s="84"/>
      <c r="C358" s="8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</row>
    <row r="359" spans="1:14">
      <c r="A359" s="84"/>
      <c r="B359" s="84"/>
      <c r="C359" s="8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</row>
    <row r="360" spans="1:14">
      <c r="A360" s="84"/>
      <c r="B360" s="84"/>
      <c r="C360" s="8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</row>
    <row r="361" spans="1:14">
      <c r="A361" s="84"/>
      <c r="B361" s="84"/>
      <c r="C361" s="8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</row>
    <row r="362" spans="1:14">
      <c r="A362" s="84"/>
      <c r="B362" s="84"/>
      <c r="C362" s="8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</row>
    <row r="363" spans="1:14">
      <c r="A363" s="84"/>
      <c r="B363" s="84"/>
      <c r="C363" s="8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</row>
    <row r="364" spans="1:14">
      <c r="A364" s="84"/>
      <c r="B364" s="84"/>
      <c r="C364" s="8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</row>
    <row r="365" spans="1:14">
      <c r="A365" s="84"/>
      <c r="B365" s="84"/>
      <c r="C365" s="8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</row>
    <row r="366" spans="1:14">
      <c r="A366" s="84"/>
      <c r="B366" s="84"/>
      <c r="C366" s="8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</row>
    <row r="367" spans="1:14">
      <c r="A367" s="84"/>
      <c r="B367" s="84"/>
      <c r="C367" s="8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</row>
    <row r="368" spans="1:14">
      <c r="A368" s="84"/>
      <c r="B368" s="84"/>
      <c r="C368" s="8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</row>
    <row r="369" spans="1:14">
      <c r="A369" s="84"/>
      <c r="B369" s="84"/>
      <c r="C369" s="8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</row>
    <row r="370" spans="1:14">
      <c r="A370" s="84"/>
      <c r="B370" s="84"/>
      <c r="C370" s="8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</row>
    <row r="371" spans="1:14">
      <c r="A371" s="84"/>
      <c r="B371" s="84"/>
      <c r="C371" s="8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</row>
    <row r="372" spans="1:14">
      <c r="A372" s="84"/>
      <c r="B372" s="84"/>
      <c r="C372" s="8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</row>
    <row r="373" spans="1:14">
      <c r="A373" s="84"/>
      <c r="B373" s="84"/>
      <c r="C373" s="8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</row>
    <row r="374" spans="1:14">
      <c r="A374" s="84"/>
      <c r="B374" s="84"/>
      <c r="C374" s="8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</row>
    <row r="375" spans="1:14">
      <c r="A375" s="84"/>
      <c r="B375" s="84"/>
      <c r="C375" s="8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</row>
    <row r="376" spans="1:14">
      <c r="A376" s="84"/>
      <c r="B376" s="84"/>
      <c r="C376" s="8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</row>
    <row r="377" spans="1:14">
      <c r="A377" s="84"/>
      <c r="B377" s="84"/>
      <c r="C377" s="8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</row>
    <row r="378" spans="1:14">
      <c r="A378" s="84"/>
      <c r="B378" s="84"/>
      <c r="C378" s="8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</row>
    <row r="379" spans="1:14">
      <c r="A379" s="84"/>
      <c r="B379" s="84"/>
      <c r="C379" s="8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</row>
    <row r="380" spans="1:14">
      <c r="A380" s="84"/>
      <c r="B380" s="84"/>
      <c r="C380" s="8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</row>
    <row r="381" spans="1:14">
      <c r="A381" s="84"/>
      <c r="B381" s="84"/>
      <c r="C381" s="8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</row>
    <row r="382" spans="1:14">
      <c r="A382" s="84"/>
      <c r="B382" s="84"/>
      <c r="C382" s="8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</row>
    <row r="383" spans="1:14">
      <c r="A383" s="84"/>
      <c r="B383" s="84"/>
      <c r="C383" s="8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</row>
    <row r="384" spans="1:14">
      <c r="A384" s="84"/>
      <c r="B384" s="84"/>
      <c r="C384" s="8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</row>
    <row r="385" spans="1:14">
      <c r="A385" s="84"/>
      <c r="B385" s="84"/>
      <c r="C385" s="8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</row>
    <row r="386" spans="1:14">
      <c r="A386" s="84"/>
      <c r="B386" s="84"/>
      <c r="C386" s="8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</row>
    <row r="387" spans="1:14">
      <c r="A387" s="84"/>
      <c r="B387" s="84"/>
      <c r="C387" s="8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</row>
    <row r="388" spans="1:14">
      <c r="A388" s="84"/>
      <c r="B388" s="84"/>
      <c r="C388" s="8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</row>
    <row r="389" spans="1:14">
      <c r="A389" s="84"/>
      <c r="B389" s="84"/>
      <c r="C389" s="8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</row>
    <row r="390" spans="1:14">
      <c r="A390" s="84"/>
      <c r="B390" s="84"/>
      <c r="C390" s="8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</row>
    <row r="391" spans="1:14">
      <c r="A391" s="84"/>
      <c r="B391" s="84"/>
      <c r="C391" s="8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</row>
    <row r="392" spans="1:14">
      <c r="A392" s="84"/>
      <c r="B392" s="84"/>
      <c r="C392" s="8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</row>
    <row r="393" spans="1:14">
      <c r="A393" s="84"/>
      <c r="B393" s="84"/>
      <c r="C393" s="8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</row>
    <row r="394" spans="1:14">
      <c r="A394" s="84"/>
      <c r="B394" s="84"/>
      <c r="C394" s="8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</row>
    <row r="395" spans="1:14">
      <c r="A395" s="84"/>
      <c r="B395" s="84"/>
      <c r="C395" s="8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</row>
    <row r="396" spans="1:14">
      <c r="A396" s="84"/>
      <c r="B396" s="84"/>
      <c r="C396" s="8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</row>
    <row r="397" spans="1:14">
      <c r="A397" s="84"/>
      <c r="B397" s="84"/>
      <c r="C397" s="8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</row>
    <row r="398" spans="1:14">
      <c r="A398" s="84"/>
      <c r="B398" s="84"/>
      <c r="C398" s="8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</row>
    <row r="399" spans="1:14">
      <c r="A399" s="84"/>
      <c r="B399" s="84"/>
      <c r="C399" s="8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</row>
    <row r="400" spans="1:14">
      <c r="A400" s="84"/>
      <c r="B400" s="84"/>
      <c r="C400" s="8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</row>
    <row r="401" spans="1:14">
      <c r="A401" s="84"/>
      <c r="B401" s="84"/>
      <c r="C401" s="8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</row>
    <row r="402" spans="1:14">
      <c r="A402" s="84"/>
      <c r="B402" s="84"/>
      <c r="C402" s="8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</row>
    <row r="403" spans="1:14">
      <c r="A403" s="84"/>
      <c r="B403" s="84"/>
      <c r="C403" s="8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</row>
    <row r="404" spans="1:14">
      <c r="A404" s="84"/>
      <c r="B404" s="84"/>
      <c r="C404" s="8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</row>
    <row r="405" spans="1:14">
      <c r="A405" s="84"/>
      <c r="B405" s="84"/>
      <c r="C405" s="8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</row>
    <row r="406" spans="1:14">
      <c r="A406" s="84"/>
      <c r="B406" s="84"/>
      <c r="C406" s="8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</row>
    <row r="407" spans="1:14">
      <c r="A407" s="84"/>
      <c r="B407" s="84"/>
      <c r="C407" s="8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</row>
    <row r="408" spans="1:14">
      <c r="A408" s="84"/>
      <c r="B408" s="84"/>
      <c r="C408" s="8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</row>
    <row r="409" spans="1:14">
      <c r="A409" s="84"/>
      <c r="B409" s="84"/>
      <c r="C409" s="8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</row>
    <row r="410" spans="1:14">
      <c r="A410" s="84"/>
      <c r="B410" s="84"/>
      <c r="C410" s="8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</row>
    <row r="411" spans="1:14">
      <c r="A411" s="84"/>
      <c r="B411" s="84"/>
      <c r="C411" s="8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</row>
    <row r="412" spans="1:14">
      <c r="A412" s="84"/>
      <c r="B412" s="84"/>
      <c r="C412" s="8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</row>
    <row r="413" spans="1:14">
      <c r="A413" s="84"/>
      <c r="B413" s="84"/>
      <c r="C413" s="8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</row>
    <row r="414" spans="1:14">
      <c r="A414" s="84"/>
      <c r="B414" s="84"/>
      <c r="C414" s="8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</row>
    <row r="415" spans="1:14">
      <c r="A415" s="84"/>
      <c r="B415" s="84"/>
      <c r="C415" s="8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</row>
    <row r="416" spans="1:14">
      <c r="A416" s="84"/>
      <c r="B416" s="84"/>
      <c r="C416" s="8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</row>
    <row r="417" spans="1:14">
      <c r="A417" s="84"/>
      <c r="B417" s="84"/>
      <c r="C417" s="8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</row>
    <row r="418" spans="1:14">
      <c r="A418" s="84"/>
      <c r="B418" s="84"/>
      <c r="C418" s="8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</row>
    <row r="419" spans="1:14">
      <c r="A419" s="84"/>
      <c r="B419" s="84"/>
      <c r="C419" s="8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</row>
    <row r="420" spans="1:14">
      <c r="A420" s="84"/>
      <c r="B420" s="84"/>
      <c r="C420" s="8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</row>
    <row r="421" spans="1:14">
      <c r="A421" s="84"/>
      <c r="B421" s="84"/>
      <c r="C421" s="8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</row>
    <row r="422" spans="1:14">
      <c r="A422" s="84"/>
      <c r="B422" s="84"/>
      <c r="C422" s="8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</row>
    <row r="423" spans="1:14">
      <c r="A423" s="84"/>
      <c r="B423" s="84"/>
      <c r="C423" s="8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</row>
    <row r="424" spans="1:14">
      <c r="A424" s="84"/>
      <c r="B424" s="84"/>
      <c r="C424" s="8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</row>
    <row r="425" spans="1:14">
      <c r="A425" s="84"/>
      <c r="B425" s="84"/>
      <c r="C425" s="8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</row>
    <row r="426" spans="1:14">
      <c r="A426" s="84"/>
      <c r="B426" s="84"/>
      <c r="C426" s="8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</row>
    <row r="427" spans="1:14">
      <c r="A427" s="84"/>
      <c r="B427" s="84"/>
      <c r="C427" s="8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</row>
    <row r="428" spans="1:14">
      <c r="A428" s="84"/>
      <c r="B428" s="84"/>
      <c r="C428" s="8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</row>
    <row r="429" spans="1:14">
      <c r="A429" s="84"/>
      <c r="B429" s="84"/>
      <c r="C429" s="8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</row>
    <row r="430" spans="1:14">
      <c r="A430" s="84"/>
      <c r="B430" s="84"/>
      <c r="C430" s="8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</row>
    <row r="431" spans="1:14">
      <c r="A431" s="84"/>
      <c r="B431" s="84"/>
      <c r="C431" s="8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</row>
    <row r="432" spans="1:14">
      <c r="A432" s="84"/>
      <c r="B432" s="84"/>
      <c r="C432" s="8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</row>
    <row r="433" spans="1:14">
      <c r="A433" s="84"/>
      <c r="B433" s="84"/>
      <c r="C433" s="8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</row>
    <row r="434" spans="1:14">
      <c r="A434" s="84"/>
      <c r="B434" s="84"/>
      <c r="C434" s="8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</row>
    <row r="435" spans="1:14">
      <c r="A435" s="84"/>
      <c r="B435" s="84"/>
      <c r="C435" s="8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</row>
    <row r="436" spans="1:14">
      <c r="A436" s="84"/>
      <c r="B436" s="84"/>
      <c r="C436" s="8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</row>
    <row r="437" spans="1:14">
      <c r="A437" s="84"/>
      <c r="B437" s="84"/>
      <c r="C437" s="8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</row>
    <row r="438" spans="1:14">
      <c r="A438" s="84"/>
      <c r="B438" s="84"/>
      <c r="C438" s="8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</row>
    <row r="439" spans="1:14">
      <c r="A439" s="84"/>
      <c r="B439" s="84"/>
      <c r="C439" s="8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</row>
    <row r="440" spans="1:14">
      <c r="A440" s="84"/>
      <c r="B440" s="84"/>
      <c r="C440" s="8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</row>
    <row r="441" spans="1:14">
      <c r="A441" s="84"/>
      <c r="B441" s="84"/>
      <c r="C441" s="8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</row>
    <row r="442" spans="1:14">
      <c r="A442" s="84"/>
      <c r="B442" s="84"/>
      <c r="C442" s="8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</row>
    <row r="443" spans="1:14">
      <c r="A443" s="84"/>
      <c r="B443" s="84"/>
      <c r="C443" s="8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</row>
    <row r="444" spans="1:14">
      <c r="A444" s="84"/>
      <c r="B444" s="84"/>
      <c r="C444" s="8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</row>
    <row r="445" spans="1:14">
      <c r="A445" s="84"/>
      <c r="B445" s="84"/>
      <c r="C445" s="8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</row>
    <row r="446" spans="1:14">
      <c r="A446" s="84"/>
      <c r="B446" s="84"/>
      <c r="C446" s="8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</row>
    <row r="447" spans="1:14">
      <c r="A447" s="84"/>
      <c r="B447" s="84"/>
      <c r="C447" s="8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</row>
    <row r="448" spans="1:14">
      <c r="A448" s="84"/>
      <c r="B448" s="84"/>
      <c r="C448" s="8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</row>
    <row r="449" spans="1:14">
      <c r="A449" s="84"/>
      <c r="B449" s="84"/>
      <c r="C449" s="8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</row>
    <row r="450" spans="1:14">
      <c r="A450" s="84"/>
      <c r="B450" s="84"/>
      <c r="C450" s="8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</row>
    <row r="451" spans="1:14">
      <c r="A451" s="84"/>
      <c r="B451" s="84"/>
      <c r="C451" s="8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</row>
    <row r="452" spans="1:14">
      <c r="A452" s="84"/>
      <c r="B452" s="84"/>
      <c r="C452" s="8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</row>
    <row r="453" spans="1:14">
      <c r="A453" s="84"/>
      <c r="B453" s="84"/>
      <c r="C453" s="8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</row>
    <row r="454" spans="1:14">
      <c r="A454" s="84"/>
      <c r="B454" s="84"/>
      <c r="C454" s="8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</row>
    <row r="455" spans="1:14">
      <c r="A455" s="84"/>
      <c r="B455" s="84"/>
      <c r="C455" s="8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</row>
    <row r="456" spans="1:14">
      <c r="A456" s="84"/>
      <c r="B456" s="84"/>
      <c r="C456" s="8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</row>
    <row r="457" spans="1:14">
      <c r="A457" s="84"/>
      <c r="B457" s="84"/>
      <c r="C457" s="8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</row>
    <row r="458" spans="1:14">
      <c r="A458" s="84"/>
      <c r="B458" s="84"/>
      <c r="C458" s="8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</row>
    <row r="459" spans="1:14">
      <c r="A459" s="84"/>
      <c r="B459" s="84"/>
      <c r="C459" s="8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</row>
    <row r="460" spans="1:14">
      <c r="A460" s="84"/>
      <c r="B460" s="84"/>
      <c r="C460" s="8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</row>
    <row r="461" spans="1:14">
      <c r="A461" s="84"/>
      <c r="B461" s="84"/>
      <c r="C461" s="8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</row>
    <row r="462" spans="1:14">
      <c r="A462" s="84"/>
      <c r="B462" s="84"/>
      <c r="C462" s="8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</row>
    <row r="463" spans="1:14">
      <c r="A463" s="84"/>
      <c r="B463" s="84"/>
      <c r="C463" s="8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</row>
    <row r="464" spans="1:14">
      <c r="A464" s="84"/>
      <c r="B464" s="84"/>
      <c r="C464" s="8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</row>
    <row r="465" spans="1:14">
      <c r="A465" s="84"/>
      <c r="B465" s="84"/>
      <c r="C465" s="8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</row>
    <row r="466" spans="1:14">
      <c r="A466" s="84"/>
      <c r="B466" s="84"/>
      <c r="C466" s="8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</row>
    <row r="467" spans="1:14">
      <c r="A467" s="84"/>
      <c r="B467" s="84"/>
      <c r="C467" s="8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</row>
    <row r="468" spans="1:14">
      <c r="A468" s="84"/>
      <c r="B468" s="84"/>
      <c r="C468" s="8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</row>
    <row r="469" spans="1:14">
      <c r="A469" s="84"/>
      <c r="B469" s="84"/>
      <c r="C469" s="8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</row>
    <row r="470" spans="1:14">
      <c r="A470" s="84"/>
      <c r="B470" s="84"/>
      <c r="C470" s="8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</row>
    <row r="471" spans="1:14">
      <c r="A471" s="84"/>
      <c r="B471" s="84"/>
      <c r="C471" s="8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</row>
    <row r="472" spans="1:14">
      <c r="A472" s="84"/>
      <c r="B472" s="84"/>
      <c r="C472" s="8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</row>
    <row r="473" spans="1:14">
      <c r="A473" s="84"/>
      <c r="B473" s="84"/>
      <c r="C473" s="8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</row>
    <row r="474" spans="1:14">
      <c r="A474" s="84"/>
      <c r="B474" s="84"/>
      <c r="C474" s="8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</row>
    <row r="475" spans="1:14">
      <c r="A475" s="84"/>
      <c r="B475" s="84"/>
      <c r="C475" s="8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</row>
    <row r="476" spans="1:14">
      <c r="A476" s="84"/>
      <c r="B476" s="84"/>
      <c r="C476" s="8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</row>
    <row r="477" spans="1:14">
      <c r="A477" s="84"/>
      <c r="B477" s="84"/>
      <c r="C477" s="8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</row>
    <row r="478" spans="1:14">
      <c r="A478" s="84"/>
      <c r="B478" s="84"/>
      <c r="C478" s="8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</row>
    <row r="479" spans="1:14">
      <c r="A479" s="84"/>
      <c r="B479" s="84"/>
      <c r="C479" s="8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</row>
    <row r="480" spans="1:14">
      <c r="A480" s="84"/>
      <c r="B480" s="84"/>
      <c r="C480" s="8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</row>
    <row r="481" spans="1:14">
      <c r="A481" s="84"/>
      <c r="B481" s="84"/>
      <c r="C481" s="8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</row>
    <row r="482" spans="1:14">
      <c r="A482" s="84"/>
      <c r="B482" s="84"/>
      <c r="C482" s="8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</row>
    <row r="483" spans="1:14">
      <c r="A483" s="84"/>
      <c r="B483" s="84"/>
      <c r="C483" s="8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</row>
    <row r="484" spans="1:14">
      <c r="A484" s="84"/>
      <c r="B484" s="84"/>
      <c r="C484" s="8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</row>
    <row r="485" spans="1:14">
      <c r="A485" s="84"/>
      <c r="B485" s="84"/>
      <c r="C485" s="8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</row>
    <row r="486" spans="1:14">
      <c r="A486" s="84"/>
      <c r="B486" s="84"/>
      <c r="C486" s="8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</row>
    <row r="487" spans="1:14">
      <c r="A487" s="84"/>
      <c r="B487" s="84"/>
      <c r="C487" s="8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</row>
    <row r="488" spans="1:14">
      <c r="A488" s="84"/>
      <c r="B488" s="84"/>
      <c r="C488" s="8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</row>
    <row r="489" spans="1:14">
      <c r="A489" s="84"/>
      <c r="B489" s="84"/>
      <c r="C489" s="8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</row>
    <row r="490" spans="1:14">
      <c r="A490" s="84"/>
      <c r="B490" s="84"/>
      <c r="C490" s="8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</row>
    <row r="491" spans="1:14">
      <c r="A491" s="84"/>
      <c r="B491" s="84"/>
      <c r="C491" s="8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</row>
    <row r="492" spans="1:14">
      <c r="A492" s="84"/>
      <c r="B492" s="84"/>
      <c r="C492" s="8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</row>
    <row r="493" spans="1:14">
      <c r="A493" s="84"/>
      <c r="B493" s="84"/>
      <c r="C493" s="8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</row>
    <row r="494" spans="1:14">
      <c r="A494" s="84"/>
      <c r="B494" s="84"/>
      <c r="C494" s="8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</row>
    <row r="495" spans="1:14">
      <c r="A495" s="84"/>
      <c r="B495" s="84"/>
      <c r="C495" s="8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</row>
    <row r="496" spans="1:14">
      <c r="A496" s="84"/>
      <c r="B496" s="84"/>
      <c r="C496" s="8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</row>
    <row r="497" spans="1:14">
      <c r="A497" s="84"/>
      <c r="B497" s="84"/>
      <c r="C497" s="8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</row>
    <row r="498" spans="1:14">
      <c r="A498" s="84"/>
      <c r="B498" s="84"/>
      <c r="C498" s="8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</row>
    <row r="499" spans="1:14">
      <c r="A499" s="84"/>
      <c r="B499" s="84"/>
      <c r="C499" s="8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</row>
    <row r="500" spans="1:14">
      <c r="A500" s="84"/>
      <c r="B500" s="84"/>
      <c r="C500" s="8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</row>
    <row r="501" spans="1:14">
      <c r="A501" s="84"/>
      <c r="B501" s="84"/>
      <c r="C501" s="8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</row>
    <row r="502" spans="1:14">
      <c r="A502" s="84"/>
      <c r="B502" s="84"/>
      <c r="C502" s="8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</row>
    <row r="503" spans="1:14">
      <c r="A503" s="84"/>
      <c r="B503" s="84"/>
      <c r="C503" s="8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</row>
    <row r="504" spans="1:14">
      <c r="A504" s="84"/>
      <c r="B504" s="84"/>
      <c r="C504" s="8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FFC28-14F1-4FC8-9E65-6366A8CCD8F7}">
  <dimension ref="A1:I73"/>
  <sheetViews>
    <sheetView workbookViewId="0">
      <selection activeCell="I4" sqref="I4"/>
    </sheetView>
  </sheetViews>
  <sheetFormatPr defaultColWidth="8.85546875" defaultRowHeight="12.75"/>
  <cols>
    <col min="1" max="1" width="4.85546875" style="26" customWidth="1"/>
    <col min="2" max="2" width="5.5703125" style="26" customWidth="1"/>
    <col min="3" max="3" width="10.140625" style="26" customWidth="1"/>
    <col min="4" max="4" width="25.42578125" style="26" customWidth="1"/>
    <col min="5" max="5" width="38.5703125" style="26" bestFit="1" customWidth="1"/>
    <col min="6" max="16384" width="8.85546875" style="26"/>
  </cols>
  <sheetData>
    <row r="1" spans="1:9">
      <c r="A1" s="34" t="s">
        <v>302</v>
      </c>
      <c r="B1" s="34" t="s">
        <v>455</v>
      </c>
      <c r="C1" s="34" t="s">
        <v>456</v>
      </c>
      <c r="D1" s="34" t="s">
        <v>457</v>
      </c>
      <c r="E1" s="34" t="s">
        <v>458</v>
      </c>
      <c r="F1" s="34" t="s">
        <v>293</v>
      </c>
      <c r="G1" s="34" t="s">
        <v>459</v>
      </c>
      <c r="H1" s="34" t="s">
        <v>460</v>
      </c>
      <c r="I1" s="26" t="s">
        <v>461</v>
      </c>
    </row>
    <row r="2" spans="1:9">
      <c r="A2" s="35">
        <v>2</v>
      </c>
      <c r="B2" s="36">
        <v>0</v>
      </c>
      <c r="C2" s="37" t="s">
        <v>462</v>
      </c>
      <c r="D2" s="38" t="s">
        <v>17</v>
      </c>
      <c r="E2" s="39" t="s">
        <v>463</v>
      </c>
      <c r="F2" s="40" t="s">
        <v>16</v>
      </c>
      <c r="G2" s="40" t="s">
        <v>313</v>
      </c>
      <c r="H2" s="40" t="s">
        <v>302</v>
      </c>
      <c r="I2" s="26">
        <v>10000</v>
      </c>
    </row>
    <row r="3" spans="1:9">
      <c r="A3" s="38">
        <v>2</v>
      </c>
      <c r="B3" s="38">
        <v>1</v>
      </c>
      <c r="C3" s="38" t="s">
        <v>464</v>
      </c>
      <c r="D3" s="38" t="s">
        <v>17</v>
      </c>
      <c r="E3" s="39" t="s">
        <v>465</v>
      </c>
      <c r="F3" s="40" t="s">
        <v>426</v>
      </c>
      <c r="G3" s="40" t="s">
        <v>184</v>
      </c>
      <c r="H3" s="40" t="s">
        <v>184</v>
      </c>
      <c r="I3" s="26">
        <v>44200</v>
      </c>
    </row>
    <row r="4" spans="1:9">
      <c r="A4" s="38">
        <v>2</v>
      </c>
      <c r="B4" s="38">
        <v>2</v>
      </c>
      <c r="C4" s="38" t="s">
        <v>466</v>
      </c>
      <c r="D4" s="38" t="s">
        <v>17</v>
      </c>
      <c r="E4" s="39" t="s">
        <v>467</v>
      </c>
      <c r="F4" s="40" t="s">
        <v>397</v>
      </c>
      <c r="G4" s="40" t="s">
        <v>184</v>
      </c>
      <c r="H4" s="40" t="s">
        <v>308</v>
      </c>
      <c r="I4" s="26">
        <v>11551</v>
      </c>
    </row>
    <row r="5" spans="1:9">
      <c r="A5" s="38">
        <v>2</v>
      </c>
      <c r="B5" s="38">
        <v>3</v>
      </c>
      <c r="C5" s="38" t="s">
        <v>468</v>
      </c>
      <c r="D5" s="38" t="s">
        <v>17</v>
      </c>
      <c r="E5" s="39" t="s">
        <v>469</v>
      </c>
      <c r="F5" s="40" t="s">
        <v>397</v>
      </c>
      <c r="G5" s="40" t="s">
        <v>184</v>
      </c>
      <c r="H5" s="40" t="s">
        <v>308</v>
      </c>
      <c r="I5" s="26">
        <v>33700</v>
      </c>
    </row>
    <row r="6" spans="1:9">
      <c r="A6" s="38">
        <v>2</v>
      </c>
      <c r="B6" s="38">
        <v>29</v>
      </c>
      <c r="C6" s="38" t="s">
        <v>470</v>
      </c>
      <c r="D6" s="38" t="s">
        <v>17</v>
      </c>
      <c r="E6" s="39" t="s">
        <v>471</v>
      </c>
      <c r="F6" s="40" t="s">
        <v>446</v>
      </c>
      <c r="G6" s="40">
        <v>65</v>
      </c>
      <c r="H6" s="40" t="s">
        <v>184</v>
      </c>
      <c r="I6" s="26">
        <v>44200</v>
      </c>
    </row>
    <row r="7" spans="1:9">
      <c r="A7" s="38">
        <v>2</v>
      </c>
      <c r="B7" s="38">
        <v>30</v>
      </c>
      <c r="C7" s="38" t="s">
        <v>472</v>
      </c>
      <c r="D7" s="38" t="s">
        <v>17</v>
      </c>
      <c r="E7" s="39" t="s">
        <v>473</v>
      </c>
      <c r="F7" s="40" t="s">
        <v>397</v>
      </c>
      <c r="G7" s="40" t="s">
        <v>184</v>
      </c>
      <c r="H7" s="40" t="s">
        <v>302</v>
      </c>
      <c r="I7" s="26">
        <v>66100</v>
      </c>
    </row>
    <row r="8" spans="1:9">
      <c r="A8" s="38">
        <v>3</v>
      </c>
      <c r="B8" s="38">
        <v>0</v>
      </c>
      <c r="C8" s="38" t="s">
        <v>474</v>
      </c>
      <c r="D8" s="38" t="s">
        <v>475</v>
      </c>
      <c r="E8" s="39" t="s">
        <v>463</v>
      </c>
      <c r="F8" s="40" t="s">
        <v>387</v>
      </c>
      <c r="G8" s="40" t="s">
        <v>184</v>
      </c>
      <c r="H8" s="40" t="s">
        <v>302</v>
      </c>
      <c r="I8" s="26">
        <v>50000</v>
      </c>
    </row>
    <row r="9" spans="1:9">
      <c r="A9" s="38">
        <v>3</v>
      </c>
      <c r="B9" s="38">
        <v>1</v>
      </c>
      <c r="C9" s="38" t="s">
        <v>476</v>
      </c>
      <c r="D9" s="38" t="s">
        <v>475</v>
      </c>
      <c r="E9" s="39" t="s">
        <v>465</v>
      </c>
      <c r="F9" s="40" t="s">
        <v>426</v>
      </c>
      <c r="G9" s="40" t="s">
        <v>184</v>
      </c>
      <c r="H9" s="40" t="s">
        <v>184</v>
      </c>
      <c r="I9" s="26">
        <v>44200</v>
      </c>
    </row>
    <row r="10" spans="1:9">
      <c r="A10" s="38">
        <v>3</v>
      </c>
      <c r="B10" s="38">
        <v>29</v>
      </c>
      <c r="C10" s="38" t="s">
        <v>477</v>
      </c>
      <c r="D10" s="38" t="s">
        <v>475</v>
      </c>
      <c r="E10" s="39" t="s">
        <v>471</v>
      </c>
      <c r="F10" s="40" t="s">
        <v>446</v>
      </c>
      <c r="G10" s="40">
        <v>65</v>
      </c>
      <c r="H10" s="40" t="s">
        <v>184</v>
      </c>
      <c r="I10" s="26">
        <v>44200</v>
      </c>
    </row>
    <row r="11" spans="1:9">
      <c r="A11" s="38">
        <v>3</v>
      </c>
      <c r="B11" s="38">
        <v>30</v>
      </c>
      <c r="C11" s="38" t="s">
        <v>478</v>
      </c>
      <c r="D11" s="38" t="s">
        <v>475</v>
      </c>
      <c r="E11" s="39" t="s">
        <v>473</v>
      </c>
      <c r="F11" s="40" t="s">
        <v>397</v>
      </c>
      <c r="G11" s="40" t="s">
        <v>184</v>
      </c>
      <c r="H11" s="40" t="s">
        <v>302</v>
      </c>
      <c r="I11" s="26">
        <v>66100</v>
      </c>
    </row>
    <row r="12" spans="1:9">
      <c r="A12" s="38">
        <v>4</v>
      </c>
      <c r="B12" s="38">
        <v>0</v>
      </c>
      <c r="C12" s="38" t="s">
        <v>479</v>
      </c>
      <c r="D12" s="38" t="s">
        <v>480</v>
      </c>
      <c r="E12" s="39" t="s">
        <v>463</v>
      </c>
      <c r="F12" s="40" t="s">
        <v>387</v>
      </c>
      <c r="G12" s="40" t="s">
        <v>184</v>
      </c>
      <c r="H12" s="40" t="s">
        <v>302</v>
      </c>
      <c r="I12" s="26">
        <v>50000</v>
      </c>
    </row>
    <row r="13" spans="1:9">
      <c r="A13" s="38">
        <v>4</v>
      </c>
      <c r="B13" s="38">
        <v>1</v>
      </c>
      <c r="C13" s="38" t="s">
        <v>481</v>
      </c>
      <c r="D13" s="38" t="s">
        <v>480</v>
      </c>
      <c r="E13" s="39" t="s">
        <v>465</v>
      </c>
      <c r="F13" s="40" t="s">
        <v>426</v>
      </c>
      <c r="G13" s="40" t="s">
        <v>184</v>
      </c>
      <c r="H13" s="40" t="s">
        <v>184</v>
      </c>
      <c r="I13" s="26">
        <v>44200</v>
      </c>
    </row>
    <row r="14" spans="1:9">
      <c r="A14" s="38">
        <v>4</v>
      </c>
      <c r="B14" s="38">
        <v>29</v>
      </c>
      <c r="C14" s="38" t="s">
        <v>482</v>
      </c>
      <c r="D14" s="38" t="s">
        <v>480</v>
      </c>
      <c r="E14" s="39" t="s">
        <v>471</v>
      </c>
      <c r="F14" s="40" t="s">
        <v>446</v>
      </c>
      <c r="G14" s="40">
        <v>65</v>
      </c>
      <c r="H14" s="40" t="s">
        <v>184</v>
      </c>
      <c r="I14" s="26">
        <v>44200</v>
      </c>
    </row>
    <row r="15" spans="1:9">
      <c r="A15" s="38">
        <v>4</v>
      </c>
      <c r="B15" s="38">
        <v>30</v>
      </c>
      <c r="C15" s="38" t="s">
        <v>483</v>
      </c>
      <c r="D15" s="38" t="s">
        <v>480</v>
      </c>
      <c r="E15" s="39" t="s">
        <v>473</v>
      </c>
      <c r="F15" s="40" t="s">
        <v>397</v>
      </c>
      <c r="G15" s="40" t="s">
        <v>184</v>
      </c>
      <c r="H15" s="40" t="s">
        <v>302</v>
      </c>
      <c r="I15" s="26">
        <v>66100</v>
      </c>
    </row>
    <row r="16" spans="1:9">
      <c r="A16" s="35">
        <v>5</v>
      </c>
      <c r="B16" s="36">
        <v>0</v>
      </c>
      <c r="C16" s="38" t="s">
        <v>484</v>
      </c>
      <c r="D16" s="38" t="s">
        <v>485</v>
      </c>
      <c r="E16" s="39" t="s">
        <v>463</v>
      </c>
      <c r="F16" s="40" t="s">
        <v>439</v>
      </c>
      <c r="G16" s="40" t="s">
        <v>184</v>
      </c>
      <c r="H16" s="40" t="s">
        <v>390</v>
      </c>
      <c r="I16" s="26">
        <v>50000</v>
      </c>
    </row>
    <row r="17" spans="1:9">
      <c r="A17" s="38">
        <v>5</v>
      </c>
      <c r="B17" s="38">
        <v>1</v>
      </c>
      <c r="C17" s="38" t="s">
        <v>486</v>
      </c>
      <c r="D17" s="38" t="s">
        <v>485</v>
      </c>
      <c r="E17" s="39" t="s">
        <v>465</v>
      </c>
      <c r="F17" s="40" t="s">
        <v>426</v>
      </c>
      <c r="G17" s="40" t="s">
        <v>184</v>
      </c>
      <c r="H17" s="40" t="s">
        <v>184</v>
      </c>
      <c r="I17" s="26">
        <v>44200</v>
      </c>
    </row>
    <row r="18" spans="1:9">
      <c r="A18" s="38">
        <v>5</v>
      </c>
      <c r="B18" s="38">
        <v>29</v>
      </c>
      <c r="C18" s="38" t="s">
        <v>487</v>
      </c>
      <c r="D18" s="38" t="s">
        <v>485</v>
      </c>
      <c r="E18" s="39" t="s">
        <v>471</v>
      </c>
      <c r="F18" s="40" t="s">
        <v>446</v>
      </c>
      <c r="G18" s="40">
        <v>65</v>
      </c>
      <c r="H18" s="40" t="s">
        <v>184</v>
      </c>
      <c r="I18" s="26">
        <v>44200</v>
      </c>
    </row>
    <row r="19" spans="1:9">
      <c r="A19" s="38">
        <v>5</v>
      </c>
      <c r="B19" s="38">
        <v>30</v>
      </c>
      <c r="C19" s="38" t="s">
        <v>488</v>
      </c>
      <c r="D19" s="38" t="s">
        <v>485</v>
      </c>
      <c r="E19" s="39" t="s">
        <v>473</v>
      </c>
      <c r="F19" s="40" t="s">
        <v>397</v>
      </c>
      <c r="G19" s="40" t="s">
        <v>184</v>
      </c>
      <c r="H19" s="40" t="s">
        <v>302</v>
      </c>
      <c r="I19" s="26">
        <v>66100</v>
      </c>
    </row>
    <row r="20" spans="1:9">
      <c r="A20" s="38">
        <v>6</v>
      </c>
      <c r="B20" s="38">
        <v>0</v>
      </c>
      <c r="C20" s="38" t="s">
        <v>489</v>
      </c>
      <c r="D20" s="38" t="s">
        <v>490</v>
      </c>
      <c r="E20" s="39" t="s">
        <v>463</v>
      </c>
      <c r="F20" s="40" t="s">
        <v>404</v>
      </c>
      <c r="G20" s="40" t="s">
        <v>184</v>
      </c>
      <c r="H20" s="40" t="s">
        <v>390</v>
      </c>
      <c r="I20" s="26">
        <v>50000</v>
      </c>
    </row>
    <row r="21" spans="1:9">
      <c r="A21" s="38">
        <v>6</v>
      </c>
      <c r="B21" s="38">
        <v>1</v>
      </c>
      <c r="C21" s="38" t="s">
        <v>491</v>
      </c>
      <c r="D21" s="38" t="s">
        <v>490</v>
      </c>
      <c r="E21" s="39" t="s">
        <v>465</v>
      </c>
      <c r="F21" s="40" t="s">
        <v>426</v>
      </c>
      <c r="G21" s="40" t="s">
        <v>184</v>
      </c>
      <c r="H21" s="40" t="s">
        <v>184</v>
      </c>
      <c r="I21" s="26">
        <v>44200</v>
      </c>
    </row>
    <row r="22" spans="1:9">
      <c r="A22" s="38">
        <v>6</v>
      </c>
      <c r="B22" s="38">
        <v>29</v>
      </c>
      <c r="C22" s="38" t="s">
        <v>492</v>
      </c>
      <c r="D22" s="38" t="s">
        <v>490</v>
      </c>
      <c r="E22" s="39" t="s">
        <v>471</v>
      </c>
      <c r="F22" s="40" t="s">
        <v>446</v>
      </c>
      <c r="G22" s="40">
        <v>65</v>
      </c>
      <c r="H22" s="40" t="s">
        <v>184</v>
      </c>
      <c r="I22" s="26">
        <v>44200</v>
      </c>
    </row>
    <row r="23" spans="1:9">
      <c r="A23" s="38">
        <v>6</v>
      </c>
      <c r="B23" s="38">
        <v>30</v>
      </c>
      <c r="C23" s="38" t="s">
        <v>493</v>
      </c>
      <c r="D23" s="38" t="s">
        <v>490</v>
      </c>
      <c r="E23" s="39" t="s">
        <v>473</v>
      </c>
      <c r="F23" s="40" t="s">
        <v>397</v>
      </c>
      <c r="G23" s="40" t="s">
        <v>184</v>
      </c>
      <c r="H23" s="40" t="s">
        <v>302</v>
      </c>
      <c r="I23" s="26">
        <v>66100</v>
      </c>
    </row>
    <row r="24" spans="1:9">
      <c r="A24" s="35">
        <v>7</v>
      </c>
      <c r="B24" s="36">
        <v>0</v>
      </c>
      <c r="C24" s="38" t="s">
        <v>494</v>
      </c>
      <c r="D24" s="38" t="s">
        <v>495</v>
      </c>
      <c r="E24" s="39" t="s">
        <v>463</v>
      </c>
      <c r="F24" s="40" t="s">
        <v>394</v>
      </c>
      <c r="G24" s="40" t="s">
        <v>184</v>
      </c>
      <c r="H24" s="40" t="s">
        <v>184</v>
      </c>
      <c r="I24" s="26">
        <v>20000</v>
      </c>
    </row>
    <row r="25" spans="1:9">
      <c r="A25" s="38">
        <v>7</v>
      </c>
      <c r="B25" s="38">
        <v>1</v>
      </c>
      <c r="C25" s="38" t="s">
        <v>496</v>
      </c>
      <c r="D25" s="38" t="s">
        <v>495</v>
      </c>
      <c r="E25" s="39" t="s">
        <v>465</v>
      </c>
      <c r="F25" s="40" t="s">
        <v>426</v>
      </c>
      <c r="G25" s="40" t="s">
        <v>184</v>
      </c>
      <c r="H25" s="40" t="s">
        <v>184</v>
      </c>
      <c r="I25" s="26">
        <v>44200</v>
      </c>
    </row>
    <row r="26" spans="1:9">
      <c r="A26" s="38">
        <v>7</v>
      </c>
      <c r="B26" s="38">
        <v>2</v>
      </c>
      <c r="C26" s="38" t="s">
        <v>497</v>
      </c>
      <c r="D26" s="38" t="s">
        <v>495</v>
      </c>
      <c r="E26" s="39" t="s">
        <v>467</v>
      </c>
      <c r="F26" s="40" t="s">
        <v>411</v>
      </c>
      <c r="G26" s="40" t="s">
        <v>184</v>
      </c>
      <c r="H26" s="40" t="s">
        <v>308</v>
      </c>
      <c r="I26" s="26">
        <v>11551</v>
      </c>
    </row>
    <row r="27" spans="1:9">
      <c r="A27" s="38">
        <v>7</v>
      </c>
      <c r="B27" s="38">
        <v>3</v>
      </c>
      <c r="C27" s="38" t="s">
        <v>498</v>
      </c>
      <c r="D27" s="38" t="s">
        <v>495</v>
      </c>
      <c r="E27" s="39" t="s">
        <v>469</v>
      </c>
      <c r="F27" s="40" t="s">
        <v>397</v>
      </c>
      <c r="G27" s="40" t="s">
        <v>184</v>
      </c>
      <c r="H27" s="40" t="s">
        <v>308</v>
      </c>
      <c r="I27" s="26">
        <v>33700</v>
      </c>
    </row>
    <row r="28" spans="1:9">
      <c r="A28" s="38">
        <v>7</v>
      </c>
      <c r="B28" s="38">
        <v>29</v>
      </c>
      <c r="C28" s="38" t="s">
        <v>499</v>
      </c>
      <c r="D28" s="38" t="s">
        <v>495</v>
      </c>
      <c r="E28" s="39" t="s">
        <v>471</v>
      </c>
      <c r="F28" s="40" t="s">
        <v>446</v>
      </c>
      <c r="G28" s="40">
        <v>65</v>
      </c>
      <c r="H28" s="40" t="s">
        <v>184</v>
      </c>
      <c r="I28" s="26">
        <v>44200</v>
      </c>
    </row>
    <row r="29" spans="1:9">
      <c r="A29" s="38">
        <v>7</v>
      </c>
      <c r="B29" s="38">
        <v>30</v>
      </c>
      <c r="C29" s="38" t="s">
        <v>500</v>
      </c>
      <c r="D29" s="38" t="s">
        <v>495</v>
      </c>
      <c r="E29" s="39" t="s">
        <v>473</v>
      </c>
      <c r="F29" s="40" t="s">
        <v>397</v>
      </c>
      <c r="G29" s="40" t="s">
        <v>184</v>
      </c>
      <c r="H29" s="40" t="s">
        <v>302</v>
      </c>
      <c r="I29" s="26">
        <v>66100</v>
      </c>
    </row>
    <row r="30" spans="1:9">
      <c r="A30" s="35">
        <v>10</v>
      </c>
      <c r="B30" s="36">
        <v>0</v>
      </c>
      <c r="C30" s="38" t="s">
        <v>501</v>
      </c>
      <c r="D30" s="38" t="s">
        <v>502</v>
      </c>
      <c r="E30" s="39" t="s">
        <v>463</v>
      </c>
      <c r="F30" s="40" t="s">
        <v>25</v>
      </c>
      <c r="G30" s="40" t="s">
        <v>184</v>
      </c>
      <c r="H30" s="40">
        <v>3</v>
      </c>
      <c r="I30" s="26">
        <v>30000</v>
      </c>
    </row>
    <row r="31" spans="1:9">
      <c r="A31" s="38">
        <v>10</v>
      </c>
      <c r="B31" s="38">
        <v>1</v>
      </c>
      <c r="C31" s="38" t="s">
        <v>503</v>
      </c>
      <c r="D31" s="38" t="s">
        <v>502</v>
      </c>
      <c r="E31" s="39" t="s">
        <v>465</v>
      </c>
      <c r="F31" s="40" t="s">
        <v>426</v>
      </c>
      <c r="G31" s="40" t="s">
        <v>184</v>
      </c>
      <c r="H31" s="40" t="s">
        <v>184</v>
      </c>
      <c r="I31" s="26">
        <v>44200</v>
      </c>
    </row>
    <row r="32" spans="1:9">
      <c r="A32" s="38">
        <v>10</v>
      </c>
      <c r="B32" s="38">
        <v>2</v>
      </c>
      <c r="C32" s="38" t="s">
        <v>504</v>
      </c>
      <c r="D32" s="38" t="s">
        <v>502</v>
      </c>
      <c r="E32" s="39" t="s">
        <v>467</v>
      </c>
      <c r="F32" s="40" t="s">
        <v>25</v>
      </c>
      <c r="G32" s="40" t="s">
        <v>184</v>
      </c>
      <c r="H32" s="40">
        <v>3</v>
      </c>
      <c r="I32" s="26">
        <v>33600</v>
      </c>
    </row>
    <row r="33" spans="1:9">
      <c r="A33" s="38">
        <v>10</v>
      </c>
      <c r="B33" s="38">
        <v>3</v>
      </c>
      <c r="C33" s="38" t="s">
        <v>505</v>
      </c>
      <c r="D33" s="38" t="s">
        <v>502</v>
      </c>
      <c r="E33" s="39" t="s">
        <v>469</v>
      </c>
      <c r="F33" s="40" t="s">
        <v>397</v>
      </c>
      <c r="G33" s="40" t="s">
        <v>184</v>
      </c>
      <c r="H33" s="40" t="s">
        <v>308</v>
      </c>
      <c r="I33" s="26">
        <v>33700</v>
      </c>
    </row>
    <row r="34" spans="1:9">
      <c r="A34" s="38">
        <v>10</v>
      </c>
      <c r="B34" s="38">
        <v>4</v>
      </c>
      <c r="C34" s="38" t="s">
        <v>506</v>
      </c>
      <c r="D34" s="38" t="s">
        <v>502</v>
      </c>
      <c r="E34" s="39" t="s">
        <v>507</v>
      </c>
      <c r="F34" s="40" t="s">
        <v>25</v>
      </c>
      <c r="G34" s="40" t="s">
        <v>184</v>
      </c>
      <c r="H34" s="40">
        <v>5</v>
      </c>
      <c r="I34" s="26">
        <v>30000</v>
      </c>
    </row>
    <row r="35" spans="1:9">
      <c r="A35" s="38">
        <v>10</v>
      </c>
      <c r="B35" s="38">
        <v>5</v>
      </c>
      <c r="C35" s="38" t="s">
        <v>508</v>
      </c>
      <c r="D35" s="38" t="s">
        <v>502</v>
      </c>
      <c r="E35" s="39" t="s">
        <v>509</v>
      </c>
      <c r="F35" s="40" t="s">
        <v>426</v>
      </c>
      <c r="G35" s="40" t="s">
        <v>184</v>
      </c>
      <c r="H35" s="40" t="s">
        <v>184</v>
      </c>
      <c r="I35" s="26">
        <v>44200</v>
      </c>
    </row>
    <row r="36" spans="1:9">
      <c r="A36" s="38">
        <v>10</v>
      </c>
      <c r="B36" s="38">
        <v>17</v>
      </c>
      <c r="C36" s="38" t="s">
        <v>510</v>
      </c>
      <c r="D36" s="38" t="s">
        <v>502</v>
      </c>
      <c r="E36" s="39" t="s">
        <v>511</v>
      </c>
      <c r="F36" s="40" t="s">
        <v>428</v>
      </c>
      <c r="G36" s="40" t="s">
        <v>431</v>
      </c>
      <c r="H36" s="40" t="s">
        <v>184</v>
      </c>
      <c r="I36" s="26">
        <v>44100</v>
      </c>
    </row>
    <row r="37" spans="1:9">
      <c r="A37" s="38">
        <v>10</v>
      </c>
      <c r="B37" s="38">
        <v>20</v>
      </c>
      <c r="C37" s="38" t="s">
        <v>512</v>
      </c>
      <c r="D37" s="38" t="s">
        <v>502</v>
      </c>
      <c r="E37" s="39" t="s">
        <v>513</v>
      </c>
      <c r="F37" s="40" t="s">
        <v>439</v>
      </c>
      <c r="G37" s="40" t="s">
        <v>184</v>
      </c>
      <c r="H37" s="40" t="s">
        <v>302</v>
      </c>
      <c r="I37" s="26">
        <v>44200</v>
      </c>
    </row>
    <row r="38" spans="1:9">
      <c r="A38" s="38">
        <v>10</v>
      </c>
      <c r="B38" s="38">
        <v>29</v>
      </c>
      <c r="C38" s="38" t="s">
        <v>514</v>
      </c>
      <c r="D38" s="38" t="s">
        <v>502</v>
      </c>
      <c r="E38" s="39" t="s">
        <v>471</v>
      </c>
      <c r="F38" s="40" t="s">
        <v>446</v>
      </c>
      <c r="G38" s="40">
        <v>65</v>
      </c>
      <c r="H38" s="40" t="s">
        <v>184</v>
      </c>
      <c r="I38" s="26">
        <v>44200</v>
      </c>
    </row>
    <row r="39" spans="1:9">
      <c r="A39" s="38">
        <v>10</v>
      </c>
      <c r="B39" s="38">
        <v>30</v>
      </c>
      <c r="C39" s="38" t="s">
        <v>515</v>
      </c>
      <c r="D39" s="38" t="s">
        <v>502</v>
      </c>
      <c r="E39" s="39" t="s">
        <v>473</v>
      </c>
      <c r="F39" s="40" t="s">
        <v>25</v>
      </c>
      <c r="G39" s="40" t="s">
        <v>184</v>
      </c>
      <c r="H39" s="40">
        <v>2</v>
      </c>
      <c r="I39" s="26">
        <v>66100</v>
      </c>
    </row>
    <row r="40" spans="1:9">
      <c r="A40" s="38">
        <v>11</v>
      </c>
      <c r="B40" s="38">
        <v>0</v>
      </c>
      <c r="C40" s="38" t="s">
        <v>516</v>
      </c>
      <c r="D40" s="35" t="s">
        <v>517</v>
      </c>
      <c r="E40" s="39" t="s">
        <v>463</v>
      </c>
      <c r="F40" s="40" t="s">
        <v>426</v>
      </c>
      <c r="G40" s="40" t="s">
        <v>184</v>
      </c>
      <c r="H40" s="40" t="s">
        <v>184</v>
      </c>
      <c r="I40" s="26">
        <v>70000</v>
      </c>
    </row>
    <row r="41" spans="1:9">
      <c r="A41" s="38">
        <v>11</v>
      </c>
      <c r="B41" s="38">
        <v>6</v>
      </c>
      <c r="C41" s="38" t="s">
        <v>518</v>
      </c>
      <c r="D41" s="35" t="s">
        <v>517</v>
      </c>
      <c r="E41" s="39" t="s">
        <v>519</v>
      </c>
      <c r="F41" s="40" t="s">
        <v>426</v>
      </c>
      <c r="G41" s="40" t="s">
        <v>184</v>
      </c>
      <c r="H41" s="40" t="s">
        <v>184</v>
      </c>
      <c r="I41" s="26">
        <v>70000</v>
      </c>
    </row>
    <row r="42" spans="1:9">
      <c r="A42" s="38">
        <v>11</v>
      </c>
      <c r="B42" s="38">
        <v>7</v>
      </c>
      <c r="C42" s="38" t="s">
        <v>520</v>
      </c>
      <c r="D42" s="35" t="s">
        <v>517</v>
      </c>
      <c r="E42" s="39" t="s">
        <v>521</v>
      </c>
      <c r="F42" s="40" t="s">
        <v>426</v>
      </c>
      <c r="G42" s="40" t="s">
        <v>184</v>
      </c>
      <c r="H42" s="40" t="s">
        <v>184</v>
      </c>
      <c r="I42" s="26">
        <v>66100</v>
      </c>
    </row>
    <row r="43" spans="1:9">
      <c r="A43" s="38">
        <v>11</v>
      </c>
      <c r="B43" s="38">
        <v>8</v>
      </c>
      <c r="C43" s="38" t="s">
        <v>522</v>
      </c>
      <c r="D43" s="35" t="s">
        <v>517</v>
      </c>
      <c r="E43" s="39" t="s">
        <v>523</v>
      </c>
      <c r="F43" s="40" t="s">
        <v>426</v>
      </c>
      <c r="G43" s="40" t="s">
        <v>184</v>
      </c>
      <c r="H43" s="40" t="s">
        <v>184</v>
      </c>
      <c r="I43" s="26">
        <v>66100</v>
      </c>
    </row>
    <row r="44" spans="1:9">
      <c r="A44" s="38">
        <v>11</v>
      </c>
      <c r="B44" s="38">
        <v>9</v>
      </c>
      <c r="C44" s="38" t="s">
        <v>524</v>
      </c>
      <c r="D44" s="35" t="s">
        <v>517</v>
      </c>
      <c r="E44" s="39" t="s">
        <v>525</v>
      </c>
      <c r="F44" s="40" t="s">
        <v>426</v>
      </c>
      <c r="G44" s="40" t="s">
        <v>184</v>
      </c>
      <c r="H44" s="40" t="s">
        <v>184</v>
      </c>
      <c r="I44" s="26">
        <v>70000</v>
      </c>
    </row>
    <row r="45" spans="1:9">
      <c r="A45" s="38">
        <v>11</v>
      </c>
      <c r="B45" s="38">
        <v>10</v>
      </c>
      <c r="C45" s="38" t="s">
        <v>526</v>
      </c>
      <c r="D45" s="35" t="s">
        <v>517</v>
      </c>
      <c r="E45" s="39" t="s">
        <v>527</v>
      </c>
      <c r="F45" s="40" t="s">
        <v>426</v>
      </c>
      <c r="G45" s="40" t="s">
        <v>184</v>
      </c>
      <c r="H45" s="40" t="s">
        <v>184</v>
      </c>
      <c r="I45" s="26">
        <v>70000</v>
      </c>
    </row>
    <row r="46" spans="1:9">
      <c r="A46" s="38">
        <v>11</v>
      </c>
      <c r="B46" s="38">
        <v>11</v>
      </c>
      <c r="C46" s="38" t="s">
        <v>528</v>
      </c>
      <c r="D46" s="35" t="s">
        <v>517</v>
      </c>
      <c r="E46" s="39" t="s">
        <v>529</v>
      </c>
      <c r="F46" s="40" t="s">
        <v>426</v>
      </c>
      <c r="G46" s="40" t="s">
        <v>184</v>
      </c>
      <c r="H46" s="40" t="s">
        <v>184</v>
      </c>
      <c r="I46" s="26">
        <v>63000</v>
      </c>
    </row>
    <row r="47" spans="1:9">
      <c r="A47" s="38">
        <v>11</v>
      </c>
      <c r="B47" s="38">
        <v>28</v>
      </c>
      <c r="C47" s="38" t="s">
        <v>530</v>
      </c>
      <c r="D47" s="35" t="s">
        <v>517</v>
      </c>
      <c r="E47" s="39" t="s">
        <v>531</v>
      </c>
      <c r="F47" s="40" t="s">
        <v>426</v>
      </c>
      <c r="G47" s="40" t="s">
        <v>184</v>
      </c>
      <c r="H47" s="40" t="s">
        <v>184</v>
      </c>
      <c r="I47" s="26">
        <v>70000</v>
      </c>
    </row>
    <row r="48" spans="1:9">
      <c r="A48" s="38">
        <v>11</v>
      </c>
      <c r="B48" s="38">
        <v>29</v>
      </c>
      <c r="C48" s="38" t="s">
        <v>532</v>
      </c>
      <c r="D48" s="35" t="s">
        <v>517</v>
      </c>
      <c r="E48" s="39" t="s">
        <v>471</v>
      </c>
      <c r="F48" s="40" t="s">
        <v>426</v>
      </c>
      <c r="G48" s="40" t="s">
        <v>184</v>
      </c>
      <c r="H48" s="40" t="s">
        <v>184</v>
      </c>
      <c r="I48" s="26">
        <v>70000</v>
      </c>
    </row>
    <row r="49" spans="1:9">
      <c r="A49" s="38">
        <v>11</v>
      </c>
      <c r="B49" s="38">
        <v>30</v>
      </c>
      <c r="C49" s="38" t="s">
        <v>533</v>
      </c>
      <c r="D49" s="35" t="s">
        <v>517</v>
      </c>
      <c r="E49" s="39" t="s">
        <v>473</v>
      </c>
      <c r="F49" s="40" t="s">
        <v>184</v>
      </c>
      <c r="G49" s="40" t="s">
        <v>184</v>
      </c>
      <c r="H49" s="40" t="s">
        <v>184</v>
      </c>
      <c r="I49" s="26">
        <v>66100</v>
      </c>
    </row>
    <row r="50" spans="1:9">
      <c r="A50" s="35">
        <v>13</v>
      </c>
      <c r="B50" s="36">
        <v>0</v>
      </c>
      <c r="C50" s="38" t="s">
        <v>534</v>
      </c>
      <c r="D50" s="35" t="s">
        <v>535</v>
      </c>
      <c r="E50" s="39" t="s">
        <v>463</v>
      </c>
      <c r="F50" s="40" t="s">
        <v>184</v>
      </c>
      <c r="G50" s="40" t="s">
        <v>184</v>
      </c>
      <c r="H50" s="40" t="s">
        <v>184</v>
      </c>
      <c r="I50" s="26">
        <v>44100</v>
      </c>
    </row>
    <row r="51" spans="1:9">
      <c r="A51" s="38">
        <v>13</v>
      </c>
      <c r="B51" s="38">
        <v>12</v>
      </c>
      <c r="C51" s="38" t="s">
        <v>536</v>
      </c>
      <c r="D51" s="35" t="s">
        <v>535</v>
      </c>
      <c r="E51" s="39" t="s">
        <v>537</v>
      </c>
      <c r="F51" s="40" t="s">
        <v>417</v>
      </c>
      <c r="G51" s="40" t="s">
        <v>184</v>
      </c>
      <c r="H51" s="40" t="s">
        <v>184</v>
      </c>
      <c r="I51" s="26">
        <v>44100</v>
      </c>
    </row>
    <row r="52" spans="1:9">
      <c r="A52" s="38">
        <v>13</v>
      </c>
      <c r="B52" s="38">
        <v>13</v>
      </c>
      <c r="C52" s="38" t="s">
        <v>538</v>
      </c>
      <c r="D52" s="35" t="s">
        <v>535</v>
      </c>
      <c r="E52" s="39" t="s">
        <v>539</v>
      </c>
      <c r="F52" s="40" t="s">
        <v>446</v>
      </c>
      <c r="G52" s="40">
        <v>25</v>
      </c>
      <c r="H52" s="40" t="s">
        <v>184</v>
      </c>
      <c r="I52" s="26">
        <v>44200</v>
      </c>
    </row>
    <row r="53" spans="1:9">
      <c r="A53" s="38">
        <v>13</v>
      </c>
      <c r="B53" s="38">
        <v>29</v>
      </c>
      <c r="C53" s="38" t="s">
        <v>540</v>
      </c>
      <c r="D53" s="35" t="s">
        <v>535</v>
      </c>
      <c r="E53" s="39" t="s">
        <v>471</v>
      </c>
      <c r="F53" s="40" t="s">
        <v>446</v>
      </c>
      <c r="G53" s="40">
        <v>65</v>
      </c>
      <c r="H53" s="40" t="s">
        <v>184</v>
      </c>
      <c r="I53" s="26">
        <v>44100</v>
      </c>
    </row>
    <row r="54" spans="1:9">
      <c r="A54" s="38">
        <v>13</v>
      </c>
      <c r="B54" s="38">
        <v>30</v>
      </c>
      <c r="C54" s="38" t="s">
        <v>541</v>
      </c>
      <c r="D54" s="35" t="s">
        <v>535</v>
      </c>
      <c r="E54" s="39" t="s">
        <v>473</v>
      </c>
      <c r="F54" s="40" t="s">
        <v>446</v>
      </c>
      <c r="G54" s="40">
        <v>25</v>
      </c>
      <c r="H54" s="40" t="s">
        <v>184</v>
      </c>
      <c r="I54" s="26">
        <v>44100</v>
      </c>
    </row>
    <row r="55" spans="1:9">
      <c r="A55" s="38">
        <v>14</v>
      </c>
      <c r="B55" s="38">
        <v>0</v>
      </c>
      <c r="C55" s="38" t="s">
        <v>542</v>
      </c>
      <c r="D55" s="35" t="s">
        <v>543</v>
      </c>
      <c r="E55" s="39" t="s">
        <v>463</v>
      </c>
      <c r="F55" s="40" t="s">
        <v>184</v>
      </c>
      <c r="G55" s="40" t="s">
        <v>184</v>
      </c>
      <c r="H55" s="40" t="s">
        <v>184</v>
      </c>
      <c r="I55" s="26">
        <v>40000</v>
      </c>
    </row>
    <row r="56" spans="1:9">
      <c r="A56" s="38">
        <v>14</v>
      </c>
      <c r="B56" s="38">
        <v>3</v>
      </c>
      <c r="C56" s="38" t="s">
        <v>544</v>
      </c>
      <c r="D56" s="35" t="s">
        <v>543</v>
      </c>
      <c r="E56" s="39" t="s">
        <v>469</v>
      </c>
      <c r="F56" s="40" t="s">
        <v>397</v>
      </c>
      <c r="G56" s="40" t="s">
        <v>184</v>
      </c>
      <c r="H56" s="40" t="s">
        <v>308</v>
      </c>
      <c r="I56" s="26">
        <v>33700</v>
      </c>
    </row>
    <row r="57" spans="1:9">
      <c r="A57" s="38">
        <v>14</v>
      </c>
      <c r="B57" s="38">
        <v>11</v>
      </c>
      <c r="C57" s="38" t="s">
        <v>545</v>
      </c>
      <c r="D57" s="35" t="s">
        <v>543</v>
      </c>
      <c r="E57" s="39" t="s">
        <v>529</v>
      </c>
      <c r="F57" s="40" t="s">
        <v>426</v>
      </c>
      <c r="G57" s="40" t="s">
        <v>184</v>
      </c>
      <c r="H57" s="40" t="s">
        <v>184</v>
      </c>
      <c r="I57" s="26">
        <v>63000</v>
      </c>
    </row>
    <row r="58" spans="1:9">
      <c r="A58" s="38">
        <v>14</v>
      </c>
      <c r="B58" s="38">
        <v>14</v>
      </c>
      <c r="C58" s="38" t="s">
        <v>546</v>
      </c>
      <c r="D58" s="35" t="s">
        <v>543</v>
      </c>
      <c r="E58" s="39" t="s">
        <v>547</v>
      </c>
      <c r="F58" s="40" t="s">
        <v>428</v>
      </c>
      <c r="G58" s="40" t="s">
        <v>434</v>
      </c>
      <c r="H58" s="40" t="s">
        <v>184</v>
      </c>
      <c r="I58" s="26">
        <v>44100</v>
      </c>
    </row>
    <row r="59" spans="1:9">
      <c r="A59" s="38">
        <v>14</v>
      </c>
      <c r="B59" s="38">
        <v>15</v>
      </c>
      <c r="C59" s="38" t="s">
        <v>548</v>
      </c>
      <c r="D59" s="35" t="s">
        <v>543</v>
      </c>
      <c r="E59" s="39" t="s">
        <v>549</v>
      </c>
      <c r="F59" s="40" t="s">
        <v>428</v>
      </c>
      <c r="G59" s="40" t="s">
        <v>431</v>
      </c>
      <c r="H59" s="40" t="s">
        <v>184</v>
      </c>
      <c r="I59" s="26">
        <v>44100</v>
      </c>
    </row>
    <row r="60" spans="1:9">
      <c r="A60" s="38">
        <v>14</v>
      </c>
      <c r="B60" s="38">
        <v>16</v>
      </c>
      <c r="C60" s="38" t="s">
        <v>550</v>
      </c>
      <c r="D60" s="35" t="s">
        <v>543</v>
      </c>
      <c r="E60" s="39" t="s">
        <v>551</v>
      </c>
      <c r="F60" s="40" t="s">
        <v>428</v>
      </c>
      <c r="G60" s="40" t="s">
        <v>431</v>
      </c>
      <c r="H60" s="40" t="s">
        <v>184</v>
      </c>
      <c r="I60" s="26">
        <v>44100</v>
      </c>
    </row>
    <row r="61" spans="1:9">
      <c r="A61" s="38">
        <v>14</v>
      </c>
      <c r="B61" s="38">
        <v>17</v>
      </c>
      <c r="C61" s="38" t="s">
        <v>552</v>
      </c>
      <c r="D61" s="35" t="s">
        <v>543</v>
      </c>
      <c r="E61" s="39" t="s">
        <v>511</v>
      </c>
      <c r="F61" s="40" t="s">
        <v>428</v>
      </c>
      <c r="G61" s="40" t="s">
        <v>431</v>
      </c>
      <c r="H61" s="40" t="s">
        <v>184</v>
      </c>
      <c r="I61" s="26">
        <v>44100</v>
      </c>
    </row>
    <row r="62" spans="1:9">
      <c r="A62" s="38">
        <v>14</v>
      </c>
      <c r="B62" s="38">
        <v>18</v>
      </c>
      <c r="C62" s="38" t="s">
        <v>553</v>
      </c>
      <c r="D62" s="35" t="s">
        <v>543</v>
      </c>
      <c r="E62" s="39" t="s">
        <v>554</v>
      </c>
      <c r="F62" s="40" t="s">
        <v>426</v>
      </c>
      <c r="G62" s="40" t="s">
        <v>184</v>
      </c>
      <c r="H62" s="40" t="s">
        <v>184</v>
      </c>
      <c r="I62" s="26">
        <v>44100</v>
      </c>
    </row>
    <row r="63" spans="1:9">
      <c r="A63" s="38">
        <v>14</v>
      </c>
      <c r="B63" s="38">
        <v>19</v>
      </c>
      <c r="C63" s="38" t="s">
        <v>555</v>
      </c>
      <c r="D63" s="35" t="s">
        <v>543</v>
      </c>
      <c r="E63" s="39" t="s">
        <v>556</v>
      </c>
      <c r="F63" s="40" t="s">
        <v>439</v>
      </c>
      <c r="G63" s="40" t="s">
        <v>184</v>
      </c>
      <c r="H63" s="40" t="s">
        <v>302</v>
      </c>
      <c r="I63" s="26">
        <v>60000</v>
      </c>
    </row>
    <row r="64" spans="1:9">
      <c r="A64" s="38">
        <v>14</v>
      </c>
      <c r="B64" s="38">
        <v>20</v>
      </c>
      <c r="C64" s="38" t="s">
        <v>557</v>
      </c>
      <c r="D64" s="35" t="s">
        <v>543</v>
      </c>
      <c r="E64" s="39" t="s">
        <v>513</v>
      </c>
      <c r="F64" s="40" t="s">
        <v>439</v>
      </c>
      <c r="G64" s="40" t="s">
        <v>184</v>
      </c>
      <c r="H64" s="40" t="s">
        <v>390</v>
      </c>
      <c r="I64" s="26">
        <v>44100</v>
      </c>
    </row>
    <row r="65" spans="1:9">
      <c r="A65" s="38">
        <v>14</v>
      </c>
      <c r="B65" s="38">
        <v>21</v>
      </c>
      <c r="C65" s="38" t="s">
        <v>558</v>
      </c>
      <c r="D65" s="35" t="s">
        <v>543</v>
      </c>
      <c r="E65" s="39" t="s">
        <v>559</v>
      </c>
      <c r="F65" s="40" t="s">
        <v>439</v>
      </c>
      <c r="G65" s="40" t="s">
        <v>184</v>
      </c>
      <c r="H65" s="40" t="s">
        <v>390</v>
      </c>
      <c r="I65" s="26">
        <v>44300</v>
      </c>
    </row>
    <row r="66" spans="1:9">
      <c r="A66" s="38">
        <v>14</v>
      </c>
      <c r="B66" s="38">
        <v>22</v>
      </c>
      <c r="C66" s="38" t="s">
        <v>560</v>
      </c>
      <c r="D66" s="35" t="s">
        <v>543</v>
      </c>
      <c r="E66" s="39" t="s">
        <v>561</v>
      </c>
      <c r="F66" s="40" t="s">
        <v>417</v>
      </c>
      <c r="G66" s="40" t="s">
        <v>184</v>
      </c>
      <c r="H66" s="40" t="s">
        <v>184</v>
      </c>
      <c r="I66" s="26">
        <v>44100</v>
      </c>
    </row>
    <row r="67" spans="1:9">
      <c r="A67" s="38">
        <v>14</v>
      </c>
      <c r="B67" s="38">
        <v>23</v>
      </c>
      <c r="C67" s="38" t="s">
        <v>562</v>
      </c>
      <c r="D67" s="35" t="s">
        <v>543</v>
      </c>
      <c r="E67" s="39" t="s">
        <v>563</v>
      </c>
      <c r="F67" s="40" t="s">
        <v>428</v>
      </c>
      <c r="G67" s="40" t="s">
        <v>434</v>
      </c>
      <c r="H67" s="40" t="s">
        <v>184</v>
      </c>
      <c r="I67" s="26">
        <v>44100</v>
      </c>
    </row>
    <row r="68" spans="1:9">
      <c r="A68" s="38">
        <v>14</v>
      </c>
      <c r="B68" s="38">
        <v>25</v>
      </c>
      <c r="C68" s="38" t="s">
        <v>564</v>
      </c>
      <c r="D68" s="35" t="s">
        <v>543</v>
      </c>
      <c r="E68" s="39" t="s">
        <v>565</v>
      </c>
      <c r="F68" s="40" t="s">
        <v>439</v>
      </c>
      <c r="G68" s="40" t="s">
        <v>184</v>
      </c>
      <c r="H68" s="40" t="s">
        <v>390</v>
      </c>
      <c r="I68" s="26">
        <v>44200</v>
      </c>
    </row>
    <row r="69" spans="1:9">
      <c r="A69" s="38">
        <v>14</v>
      </c>
      <c r="B69" s="38">
        <v>26</v>
      </c>
      <c r="C69" s="38" t="s">
        <v>566</v>
      </c>
      <c r="D69" s="35" t="s">
        <v>543</v>
      </c>
      <c r="E69" s="39" t="s">
        <v>567</v>
      </c>
      <c r="F69" s="40" t="s">
        <v>184</v>
      </c>
      <c r="G69" s="40" t="s">
        <v>184</v>
      </c>
      <c r="H69" s="40" t="s">
        <v>184</v>
      </c>
      <c r="I69" s="26">
        <v>40000</v>
      </c>
    </row>
    <row r="70" spans="1:9">
      <c r="A70" s="38">
        <v>14</v>
      </c>
      <c r="B70" s="38">
        <v>27</v>
      </c>
      <c r="C70" s="38" t="s">
        <v>568</v>
      </c>
      <c r="D70" s="35" t="s">
        <v>543</v>
      </c>
      <c r="E70" s="39" t="s">
        <v>569</v>
      </c>
      <c r="F70" s="40" t="s">
        <v>428</v>
      </c>
      <c r="G70" s="40" t="s">
        <v>437</v>
      </c>
      <c r="H70" s="40" t="s">
        <v>184</v>
      </c>
      <c r="I70" s="26">
        <v>11102</v>
      </c>
    </row>
    <row r="71" spans="1:9">
      <c r="A71" s="38">
        <v>14</v>
      </c>
      <c r="B71" s="38">
        <v>29</v>
      </c>
      <c r="C71" s="38" t="s">
        <v>570</v>
      </c>
      <c r="D71" s="35" t="s">
        <v>543</v>
      </c>
      <c r="E71" s="39" t="s">
        <v>471</v>
      </c>
      <c r="F71" s="40" t="s">
        <v>446</v>
      </c>
      <c r="G71" s="40">
        <v>65</v>
      </c>
      <c r="H71" s="40" t="s">
        <v>184</v>
      </c>
      <c r="I71" s="26">
        <v>40000</v>
      </c>
    </row>
    <row r="72" spans="1:9">
      <c r="A72" s="38">
        <v>14</v>
      </c>
      <c r="B72" s="38">
        <v>30</v>
      </c>
      <c r="C72" s="38" t="s">
        <v>571</v>
      </c>
      <c r="D72" s="35" t="s">
        <v>543</v>
      </c>
      <c r="E72" s="39" t="s">
        <v>473</v>
      </c>
      <c r="F72" s="40" t="s">
        <v>446</v>
      </c>
      <c r="G72" s="40">
        <v>25</v>
      </c>
      <c r="H72" s="40" t="s">
        <v>184</v>
      </c>
      <c r="I72" s="26">
        <v>66100</v>
      </c>
    </row>
    <row r="73" spans="1:9" ht="15">
      <c r="A73" s="35"/>
      <c r="B73" s="41"/>
    </row>
  </sheetData>
  <autoFilter ref="A1:I72" xr:uid="{00000000-0009-0000-0000-000006000000}"/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FC980-F596-48A3-BF25-84FE4CBDA0F5}">
  <sheetPr>
    <outlinePr summaryBelow="0" summaryRight="0"/>
  </sheetPr>
  <dimension ref="A1:G94"/>
  <sheetViews>
    <sheetView zoomScaleNormal="100" workbookViewId="0">
      <pane ySplit="1" topLeftCell="A2" activePane="bottomLeft" state="frozen"/>
      <selection activeCell="I4" sqref="I4"/>
      <selection pane="bottomLeft" activeCell="G2" sqref="G2"/>
    </sheetView>
  </sheetViews>
  <sheetFormatPr defaultRowHeight="12.75"/>
  <cols>
    <col min="1" max="1" width="16" style="43" customWidth="1"/>
    <col min="2" max="3" width="42" style="43" customWidth="1"/>
    <col min="4" max="7" width="16" style="43" customWidth="1"/>
    <col min="8" max="257" width="8.85546875" style="43"/>
    <col min="258" max="258" width="16" style="43" customWidth="1"/>
    <col min="259" max="259" width="42" style="43" customWidth="1"/>
    <col min="260" max="263" width="16" style="43" customWidth="1"/>
    <col min="264" max="513" width="8.85546875" style="43"/>
    <col min="514" max="514" width="16" style="43" customWidth="1"/>
    <col min="515" max="515" width="42" style="43" customWidth="1"/>
    <col min="516" max="519" width="16" style="43" customWidth="1"/>
    <col min="520" max="769" width="8.85546875" style="43"/>
    <col min="770" max="770" width="16" style="43" customWidth="1"/>
    <col min="771" max="771" width="42" style="43" customWidth="1"/>
    <col min="772" max="775" width="16" style="43" customWidth="1"/>
    <col min="776" max="1025" width="8.85546875" style="43"/>
    <col min="1026" max="1026" width="16" style="43" customWidth="1"/>
    <col min="1027" max="1027" width="42" style="43" customWidth="1"/>
    <col min="1028" max="1031" width="16" style="43" customWidth="1"/>
    <col min="1032" max="1281" width="8.85546875" style="43"/>
    <col min="1282" max="1282" width="16" style="43" customWidth="1"/>
    <col min="1283" max="1283" width="42" style="43" customWidth="1"/>
    <col min="1284" max="1287" width="16" style="43" customWidth="1"/>
    <col min="1288" max="1537" width="8.85546875" style="43"/>
    <col min="1538" max="1538" width="16" style="43" customWidth="1"/>
    <col min="1539" max="1539" width="42" style="43" customWidth="1"/>
    <col min="1540" max="1543" width="16" style="43" customWidth="1"/>
    <col min="1544" max="1793" width="8.85546875" style="43"/>
    <col min="1794" max="1794" width="16" style="43" customWidth="1"/>
    <col min="1795" max="1795" width="42" style="43" customWidth="1"/>
    <col min="1796" max="1799" width="16" style="43" customWidth="1"/>
    <col min="1800" max="2049" width="8.85546875" style="43"/>
    <col min="2050" max="2050" width="16" style="43" customWidth="1"/>
    <col min="2051" max="2051" width="42" style="43" customWidth="1"/>
    <col min="2052" max="2055" width="16" style="43" customWidth="1"/>
    <col min="2056" max="2305" width="8.85546875" style="43"/>
    <col min="2306" max="2306" width="16" style="43" customWidth="1"/>
    <col min="2307" max="2307" width="42" style="43" customWidth="1"/>
    <col min="2308" max="2311" width="16" style="43" customWidth="1"/>
    <col min="2312" max="2561" width="8.85546875" style="43"/>
    <col min="2562" max="2562" width="16" style="43" customWidth="1"/>
    <col min="2563" max="2563" width="42" style="43" customWidth="1"/>
    <col min="2564" max="2567" width="16" style="43" customWidth="1"/>
    <col min="2568" max="2817" width="8.85546875" style="43"/>
    <col min="2818" max="2818" width="16" style="43" customWidth="1"/>
    <col min="2819" max="2819" width="42" style="43" customWidth="1"/>
    <col min="2820" max="2823" width="16" style="43" customWidth="1"/>
    <col min="2824" max="3073" width="8.85546875" style="43"/>
    <col min="3074" max="3074" width="16" style="43" customWidth="1"/>
    <col min="3075" max="3075" width="42" style="43" customWidth="1"/>
    <col min="3076" max="3079" width="16" style="43" customWidth="1"/>
    <col min="3080" max="3329" width="8.85546875" style="43"/>
    <col min="3330" max="3330" width="16" style="43" customWidth="1"/>
    <col min="3331" max="3331" width="42" style="43" customWidth="1"/>
    <col min="3332" max="3335" width="16" style="43" customWidth="1"/>
    <col min="3336" max="3585" width="8.85546875" style="43"/>
    <col min="3586" max="3586" width="16" style="43" customWidth="1"/>
    <col min="3587" max="3587" width="42" style="43" customWidth="1"/>
    <col min="3588" max="3591" width="16" style="43" customWidth="1"/>
    <col min="3592" max="3841" width="8.85546875" style="43"/>
    <col min="3842" max="3842" width="16" style="43" customWidth="1"/>
    <col min="3843" max="3843" width="42" style="43" customWidth="1"/>
    <col min="3844" max="3847" width="16" style="43" customWidth="1"/>
    <col min="3848" max="4097" width="8.85546875" style="43"/>
    <col min="4098" max="4098" width="16" style="43" customWidth="1"/>
    <col min="4099" max="4099" width="42" style="43" customWidth="1"/>
    <col min="4100" max="4103" width="16" style="43" customWidth="1"/>
    <col min="4104" max="4353" width="8.85546875" style="43"/>
    <col min="4354" max="4354" width="16" style="43" customWidth="1"/>
    <col min="4355" max="4355" width="42" style="43" customWidth="1"/>
    <col min="4356" max="4359" width="16" style="43" customWidth="1"/>
    <col min="4360" max="4609" width="8.85546875" style="43"/>
    <col min="4610" max="4610" width="16" style="43" customWidth="1"/>
    <col min="4611" max="4611" width="42" style="43" customWidth="1"/>
    <col min="4612" max="4615" width="16" style="43" customWidth="1"/>
    <col min="4616" max="4865" width="8.85546875" style="43"/>
    <col min="4866" max="4866" width="16" style="43" customWidth="1"/>
    <col min="4867" max="4867" width="42" style="43" customWidth="1"/>
    <col min="4868" max="4871" width="16" style="43" customWidth="1"/>
    <col min="4872" max="5121" width="8.85546875" style="43"/>
    <col min="5122" max="5122" width="16" style="43" customWidth="1"/>
    <col min="5123" max="5123" width="42" style="43" customWidth="1"/>
    <col min="5124" max="5127" width="16" style="43" customWidth="1"/>
    <col min="5128" max="5377" width="8.85546875" style="43"/>
    <col min="5378" max="5378" width="16" style="43" customWidth="1"/>
    <col min="5379" max="5379" width="42" style="43" customWidth="1"/>
    <col min="5380" max="5383" width="16" style="43" customWidth="1"/>
    <col min="5384" max="5633" width="8.85546875" style="43"/>
    <col min="5634" max="5634" width="16" style="43" customWidth="1"/>
    <col min="5635" max="5635" width="42" style="43" customWidth="1"/>
    <col min="5636" max="5639" width="16" style="43" customWidth="1"/>
    <col min="5640" max="5889" width="8.85546875" style="43"/>
    <col min="5890" max="5890" width="16" style="43" customWidth="1"/>
    <col min="5891" max="5891" width="42" style="43" customWidth="1"/>
    <col min="5892" max="5895" width="16" style="43" customWidth="1"/>
    <col min="5896" max="6145" width="8.85546875" style="43"/>
    <col min="6146" max="6146" width="16" style="43" customWidth="1"/>
    <col min="6147" max="6147" width="42" style="43" customWidth="1"/>
    <col min="6148" max="6151" width="16" style="43" customWidth="1"/>
    <col min="6152" max="6401" width="8.85546875" style="43"/>
    <col min="6402" max="6402" width="16" style="43" customWidth="1"/>
    <col min="6403" max="6403" width="42" style="43" customWidth="1"/>
    <col min="6404" max="6407" width="16" style="43" customWidth="1"/>
    <col min="6408" max="6657" width="8.85546875" style="43"/>
    <col min="6658" max="6658" width="16" style="43" customWidth="1"/>
    <col min="6659" max="6659" width="42" style="43" customWidth="1"/>
    <col min="6660" max="6663" width="16" style="43" customWidth="1"/>
    <col min="6664" max="6913" width="8.85546875" style="43"/>
    <col min="6914" max="6914" width="16" style="43" customWidth="1"/>
    <col min="6915" max="6915" width="42" style="43" customWidth="1"/>
    <col min="6916" max="6919" width="16" style="43" customWidth="1"/>
    <col min="6920" max="7169" width="8.85546875" style="43"/>
    <col min="7170" max="7170" width="16" style="43" customWidth="1"/>
    <col min="7171" max="7171" width="42" style="43" customWidth="1"/>
    <col min="7172" max="7175" width="16" style="43" customWidth="1"/>
    <col min="7176" max="7425" width="8.85546875" style="43"/>
    <col min="7426" max="7426" width="16" style="43" customWidth="1"/>
    <col min="7427" max="7427" width="42" style="43" customWidth="1"/>
    <col min="7428" max="7431" width="16" style="43" customWidth="1"/>
    <col min="7432" max="7681" width="8.85546875" style="43"/>
    <col min="7682" max="7682" width="16" style="43" customWidth="1"/>
    <col min="7683" max="7683" width="42" style="43" customWidth="1"/>
    <col min="7684" max="7687" width="16" style="43" customWidth="1"/>
    <col min="7688" max="7937" width="8.85546875" style="43"/>
    <col min="7938" max="7938" width="16" style="43" customWidth="1"/>
    <col min="7939" max="7939" width="42" style="43" customWidth="1"/>
    <col min="7940" max="7943" width="16" style="43" customWidth="1"/>
    <col min="7944" max="8193" width="8.85546875" style="43"/>
    <col min="8194" max="8194" width="16" style="43" customWidth="1"/>
    <col min="8195" max="8195" width="42" style="43" customWidth="1"/>
    <col min="8196" max="8199" width="16" style="43" customWidth="1"/>
    <col min="8200" max="8449" width="8.85546875" style="43"/>
    <col min="8450" max="8450" width="16" style="43" customWidth="1"/>
    <col min="8451" max="8451" width="42" style="43" customWidth="1"/>
    <col min="8452" max="8455" width="16" style="43" customWidth="1"/>
    <col min="8456" max="8705" width="8.85546875" style="43"/>
    <col min="8706" max="8706" width="16" style="43" customWidth="1"/>
    <col min="8707" max="8707" width="42" style="43" customWidth="1"/>
    <col min="8708" max="8711" width="16" style="43" customWidth="1"/>
    <col min="8712" max="8961" width="8.85546875" style="43"/>
    <col min="8962" max="8962" width="16" style="43" customWidth="1"/>
    <col min="8963" max="8963" width="42" style="43" customWidth="1"/>
    <col min="8964" max="8967" width="16" style="43" customWidth="1"/>
    <col min="8968" max="9217" width="8.85546875" style="43"/>
    <col min="9218" max="9218" width="16" style="43" customWidth="1"/>
    <col min="9219" max="9219" width="42" style="43" customWidth="1"/>
    <col min="9220" max="9223" width="16" style="43" customWidth="1"/>
    <col min="9224" max="9473" width="8.85546875" style="43"/>
    <col min="9474" max="9474" width="16" style="43" customWidth="1"/>
    <col min="9475" max="9475" width="42" style="43" customWidth="1"/>
    <col min="9476" max="9479" width="16" style="43" customWidth="1"/>
    <col min="9480" max="9729" width="8.85546875" style="43"/>
    <col min="9730" max="9730" width="16" style="43" customWidth="1"/>
    <col min="9731" max="9731" width="42" style="43" customWidth="1"/>
    <col min="9732" max="9735" width="16" style="43" customWidth="1"/>
    <col min="9736" max="9985" width="8.85546875" style="43"/>
    <col min="9986" max="9986" width="16" style="43" customWidth="1"/>
    <col min="9987" max="9987" width="42" style="43" customWidth="1"/>
    <col min="9988" max="9991" width="16" style="43" customWidth="1"/>
    <col min="9992" max="10241" width="8.85546875" style="43"/>
    <col min="10242" max="10242" width="16" style="43" customWidth="1"/>
    <col min="10243" max="10243" width="42" style="43" customWidth="1"/>
    <col min="10244" max="10247" width="16" style="43" customWidth="1"/>
    <col min="10248" max="10497" width="8.85546875" style="43"/>
    <col min="10498" max="10498" width="16" style="43" customWidth="1"/>
    <col min="10499" max="10499" width="42" style="43" customWidth="1"/>
    <col min="10500" max="10503" width="16" style="43" customWidth="1"/>
    <col min="10504" max="10753" width="8.85546875" style="43"/>
    <col min="10754" max="10754" width="16" style="43" customWidth="1"/>
    <col min="10755" max="10755" width="42" style="43" customWidth="1"/>
    <col min="10756" max="10759" width="16" style="43" customWidth="1"/>
    <col min="10760" max="11009" width="8.85546875" style="43"/>
    <col min="11010" max="11010" width="16" style="43" customWidth="1"/>
    <col min="11011" max="11011" width="42" style="43" customWidth="1"/>
    <col min="11012" max="11015" width="16" style="43" customWidth="1"/>
    <col min="11016" max="11265" width="8.85546875" style="43"/>
    <col min="11266" max="11266" width="16" style="43" customWidth="1"/>
    <col min="11267" max="11267" width="42" style="43" customWidth="1"/>
    <col min="11268" max="11271" width="16" style="43" customWidth="1"/>
    <col min="11272" max="11521" width="8.85546875" style="43"/>
    <col min="11522" max="11522" width="16" style="43" customWidth="1"/>
    <col min="11523" max="11523" width="42" style="43" customWidth="1"/>
    <col min="11524" max="11527" width="16" style="43" customWidth="1"/>
    <col min="11528" max="11777" width="8.85546875" style="43"/>
    <col min="11778" max="11778" width="16" style="43" customWidth="1"/>
    <col min="11779" max="11779" width="42" style="43" customWidth="1"/>
    <col min="11780" max="11783" width="16" style="43" customWidth="1"/>
    <col min="11784" max="12033" width="8.85546875" style="43"/>
    <col min="12034" max="12034" width="16" style="43" customWidth="1"/>
    <col min="12035" max="12035" width="42" style="43" customWidth="1"/>
    <col min="12036" max="12039" width="16" style="43" customWidth="1"/>
    <col min="12040" max="12289" width="8.85546875" style="43"/>
    <col min="12290" max="12290" width="16" style="43" customWidth="1"/>
    <col min="12291" max="12291" width="42" style="43" customWidth="1"/>
    <col min="12292" max="12295" width="16" style="43" customWidth="1"/>
    <col min="12296" max="12545" width="8.85546875" style="43"/>
    <col min="12546" max="12546" width="16" style="43" customWidth="1"/>
    <col min="12547" max="12547" width="42" style="43" customWidth="1"/>
    <col min="12548" max="12551" width="16" style="43" customWidth="1"/>
    <col min="12552" max="12801" width="8.85546875" style="43"/>
    <col min="12802" max="12802" width="16" style="43" customWidth="1"/>
    <col min="12803" max="12803" width="42" style="43" customWidth="1"/>
    <col min="12804" max="12807" width="16" style="43" customWidth="1"/>
    <col min="12808" max="13057" width="8.85546875" style="43"/>
    <col min="13058" max="13058" width="16" style="43" customWidth="1"/>
    <col min="13059" max="13059" width="42" style="43" customWidth="1"/>
    <col min="13060" max="13063" width="16" style="43" customWidth="1"/>
    <col min="13064" max="13313" width="8.85546875" style="43"/>
    <col min="13314" max="13314" width="16" style="43" customWidth="1"/>
    <col min="13315" max="13315" width="42" style="43" customWidth="1"/>
    <col min="13316" max="13319" width="16" style="43" customWidth="1"/>
    <col min="13320" max="13569" width="8.85546875" style="43"/>
    <col min="13570" max="13570" width="16" style="43" customWidth="1"/>
    <col min="13571" max="13571" width="42" style="43" customWidth="1"/>
    <col min="13572" max="13575" width="16" style="43" customWidth="1"/>
    <col min="13576" max="13825" width="8.85546875" style="43"/>
    <col min="13826" max="13826" width="16" style="43" customWidth="1"/>
    <col min="13827" max="13827" width="42" style="43" customWidth="1"/>
    <col min="13828" max="13831" width="16" style="43" customWidth="1"/>
    <col min="13832" max="14081" width="8.85546875" style="43"/>
    <col min="14082" max="14082" width="16" style="43" customWidth="1"/>
    <col min="14083" max="14083" width="42" style="43" customWidth="1"/>
    <col min="14084" max="14087" width="16" style="43" customWidth="1"/>
    <col min="14088" max="14337" width="8.85546875" style="43"/>
    <col min="14338" max="14338" width="16" style="43" customWidth="1"/>
    <col min="14339" max="14339" width="42" style="43" customWidth="1"/>
    <col min="14340" max="14343" width="16" style="43" customWidth="1"/>
    <col min="14344" max="14593" width="8.85546875" style="43"/>
    <col min="14594" max="14594" width="16" style="43" customWidth="1"/>
    <col min="14595" max="14595" width="42" style="43" customWidth="1"/>
    <col min="14596" max="14599" width="16" style="43" customWidth="1"/>
    <col min="14600" max="14849" width="8.85546875" style="43"/>
    <col min="14850" max="14850" width="16" style="43" customWidth="1"/>
    <col min="14851" max="14851" width="42" style="43" customWidth="1"/>
    <col min="14852" max="14855" width="16" style="43" customWidth="1"/>
    <col min="14856" max="15105" width="8.85546875" style="43"/>
    <col min="15106" max="15106" width="16" style="43" customWidth="1"/>
    <col min="15107" max="15107" width="42" style="43" customWidth="1"/>
    <col min="15108" max="15111" width="16" style="43" customWidth="1"/>
    <col min="15112" max="15361" width="8.85546875" style="43"/>
    <col min="15362" max="15362" width="16" style="43" customWidth="1"/>
    <col min="15363" max="15363" width="42" style="43" customWidth="1"/>
    <col min="15364" max="15367" width="16" style="43" customWidth="1"/>
    <col min="15368" max="15617" width="8.85546875" style="43"/>
    <col min="15618" max="15618" width="16" style="43" customWidth="1"/>
    <col min="15619" max="15619" width="42" style="43" customWidth="1"/>
    <col min="15620" max="15623" width="16" style="43" customWidth="1"/>
    <col min="15624" max="15873" width="8.85546875" style="43"/>
    <col min="15874" max="15874" width="16" style="43" customWidth="1"/>
    <col min="15875" max="15875" width="42" style="43" customWidth="1"/>
    <col min="15876" max="15879" width="16" style="43" customWidth="1"/>
    <col min="15880" max="16129" width="8.85546875" style="43"/>
    <col min="16130" max="16130" width="16" style="43" customWidth="1"/>
    <col min="16131" max="16131" width="42" style="43" customWidth="1"/>
    <col min="16132" max="16135" width="16" style="43" customWidth="1"/>
    <col min="16136" max="16384" width="8.85546875" style="43"/>
  </cols>
  <sheetData>
    <row r="1" spans="1:7">
      <c r="A1" s="42" t="s">
        <v>166</v>
      </c>
      <c r="B1" s="42" t="s">
        <v>572</v>
      </c>
      <c r="C1" s="42" t="s">
        <v>573</v>
      </c>
      <c r="D1" s="42" t="s">
        <v>297</v>
      </c>
      <c r="E1" s="42" t="s">
        <v>299</v>
      </c>
      <c r="F1" s="42" t="s">
        <v>73</v>
      </c>
      <c r="G1" s="42" t="s">
        <v>302</v>
      </c>
    </row>
    <row r="2" spans="1:7">
      <c r="A2" s="44">
        <v>111</v>
      </c>
      <c r="B2" s="45" t="s">
        <v>574</v>
      </c>
      <c r="C2" s="45" t="s">
        <v>575</v>
      </c>
      <c r="D2" s="44">
        <v>85</v>
      </c>
      <c r="E2" s="44">
        <v>90</v>
      </c>
      <c r="F2" s="44">
        <v>93</v>
      </c>
      <c r="G2" s="44">
        <v>94</v>
      </c>
    </row>
    <row r="3" spans="1:7">
      <c r="A3" s="44">
        <v>112</v>
      </c>
      <c r="B3" s="45" t="s">
        <v>576</v>
      </c>
      <c r="C3" s="45" t="s">
        <v>577</v>
      </c>
      <c r="D3" s="44">
        <v>77</v>
      </c>
      <c r="E3" s="44">
        <v>85</v>
      </c>
      <c r="F3" s="44">
        <v>90</v>
      </c>
      <c r="G3" s="44">
        <v>92</v>
      </c>
    </row>
    <row r="4" spans="1:7">
      <c r="A4" s="44">
        <v>121</v>
      </c>
      <c r="B4" s="45" t="s">
        <v>578</v>
      </c>
      <c r="C4" s="45" t="s">
        <v>579</v>
      </c>
      <c r="D4" s="44">
        <v>85</v>
      </c>
      <c r="E4" s="44">
        <v>90</v>
      </c>
      <c r="F4" s="44">
        <v>93</v>
      </c>
      <c r="G4" s="44">
        <v>94</v>
      </c>
    </row>
    <row r="5" spans="1:7">
      <c r="A5" s="44">
        <v>122</v>
      </c>
      <c r="B5" s="45" t="s">
        <v>580</v>
      </c>
      <c r="C5" s="45" t="s">
        <v>581</v>
      </c>
      <c r="D5" s="44">
        <v>85</v>
      </c>
      <c r="E5" s="44">
        <v>90</v>
      </c>
      <c r="F5" s="44">
        <v>93</v>
      </c>
      <c r="G5" s="44">
        <v>94</v>
      </c>
    </row>
    <row r="6" spans="1:7">
      <c r="A6" s="44">
        <v>123</v>
      </c>
      <c r="B6" s="45" t="s">
        <v>582</v>
      </c>
      <c r="C6" s="45" t="s">
        <v>583</v>
      </c>
      <c r="D6" s="44">
        <v>85</v>
      </c>
      <c r="E6" s="44">
        <v>90</v>
      </c>
      <c r="F6" s="44">
        <v>93</v>
      </c>
      <c r="G6" s="44">
        <v>94</v>
      </c>
    </row>
    <row r="7" spans="1:7">
      <c r="A7" s="44">
        <v>124</v>
      </c>
      <c r="B7" s="45" t="s">
        <v>584</v>
      </c>
      <c r="C7" s="45" t="s">
        <v>585</v>
      </c>
      <c r="D7" s="44">
        <v>85</v>
      </c>
      <c r="E7" s="44">
        <v>90</v>
      </c>
      <c r="F7" s="44">
        <v>93</v>
      </c>
      <c r="G7" s="44">
        <v>94</v>
      </c>
    </row>
    <row r="8" spans="1:7">
      <c r="A8" s="44">
        <v>131</v>
      </c>
      <c r="B8" s="45" t="s">
        <v>586</v>
      </c>
      <c r="C8" s="45" t="s">
        <v>587</v>
      </c>
      <c r="D8" s="44">
        <v>85</v>
      </c>
      <c r="E8" s="44">
        <v>90</v>
      </c>
      <c r="F8" s="44">
        <v>93</v>
      </c>
      <c r="G8" s="44">
        <v>94</v>
      </c>
    </row>
    <row r="9" spans="1:7">
      <c r="A9" s="44">
        <v>132</v>
      </c>
      <c r="B9" s="45" t="s">
        <v>588</v>
      </c>
      <c r="C9" s="45" t="s">
        <v>589</v>
      </c>
      <c r="D9" s="44">
        <v>85</v>
      </c>
      <c r="E9" s="44">
        <v>90</v>
      </c>
      <c r="F9" s="44">
        <v>93</v>
      </c>
      <c r="G9" s="44">
        <v>94</v>
      </c>
    </row>
    <row r="10" spans="1:7">
      <c r="A10" s="44">
        <v>133</v>
      </c>
      <c r="B10" s="45" t="s">
        <v>590</v>
      </c>
      <c r="C10" s="45" t="s">
        <v>591</v>
      </c>
      <c r="D10" s="44">
        <v>85</v>
      </c>
      <c r="E10" s="44">
        <v>90</v>
      </c>
      <c r="F10" s="44">
        <v>93</v>
      </c>
      <c r="G10" s="44">
        <v>94</v>
      </c>
    </row>
    <row r="11" spans="1:7">
      <c r="A11" s="44">
        <v>141</v>
      </c>
      <c r="B11" s="45" t="s">
        <v>592</v>
      </c>
      <c r="C11" s="45" t="s">
        <v>593</v>
      </c>
      <c r="D11" s="44">
        <v>45</v>
      </c>
      <c r="E11" s="44">
        <v>65</v>
      </c>
      <c r="F11" s="44">
        <v>77</v>
      </c>
      <c r="G11" s="44">
        <v>82</v>
      </c>
    </row>
    <row r="12" spans="1:7">
      <c r="A12" s="44">
        <v>142</v>
      </c>
      <c r="B12" s="45" t="s">
        <v>594</v>
      </c>
      <c r="C12" s="45" t="s">
        <v>595</v>
      </c>
      <c r="D12" s="44">
        <v>77</v>
      </c>
      <c r="E12" s="44">
        <v>85</v>
      </c>
      <c r="F12" s="44">
        <v>90</v>
      </c>
      <c r="G12" s="44">
        <v>92</v>
      </c>
    </row>
    <row r="13" spans="1:7">
      <c r="A13" s="44">
        <v>211</v>
      </c>
      <c r="B13" s="45" t="s">
        <v>596</v>
      </c>
      <c r="C13" s="45" t="s">
        <v>597</v>
      </c>
      <c r="D13" s="44">
        <v>64</v>
      </c>
      <c r="E13" s="44">
        <v>73</v>
      </c>
      <c r="F13" s="44">
        <v>83</v>
      </c>
      <c r="G13" s="44">
        <v>87</v>
      </c>
    </row>
    <row r="14" spans="1:7">
      <c r="A14" s="44">
        <v>221</v>
      </c>
      <c r="B14" s="45" t="s">
        <v>598</v>
      </c>
      <c r="C14" s="45" t="s">
        <v>599</v>
      </c>
      <c r="D14" s="44">
        <v>54</v>
      </c>
      <c r="E14" s="44">
        <v>70</v>
      </c>
      <c r="F14" s="44">
        <v>79</v>
      </c>
      <c r="G14" s="44">
        <v>84</v>
      </c>
    </row>
    <row r="15" spans="1:7">
      <c r="A15" s="44">
        <v>222</v>
      </c>
      <c r="B15" s="45" t="s">
        <v>600</v>
      </c>
      <c r="C15" s="45" t="s">
        <v>601</v>
      </c>
      <c r="D15" s="44">
        <v>45</v>
      </c>
      <c r="E15" s="44">
        <v>66</v>
      </c>
      <c r="F15" s="44">
        <v>77</v>
      </c>
      <c r="G15" s="44">
        <v>83</v>
      </c>
    </row>
    <row r="16" spans="1:7">
      <c r="A16" s="44">
        <v>231</v>
      </c>
      <c r="B16" s="45" t="s">
        <v>602</v>
      </c>
      <c r="C16" s="45" t="s">
        <v>603</v>
      </c>
      <c r="D16" s="44">
        <v>49</v>
      </c>
      <c r="E16" s="44">
        <v>69</v>
      </c>
      <c r="F16" s="44">
        <v>79</v>
      </c>
      <c r="G16" s="44">
        <v>84</v>
      </c>
    </row>
    <row r="17" spans="1:7">
      <c r="A17" s="44">
        <v>241</v>
      </c>
      <c r="B17" s="45" t="s">
        <v>604</v>
      </c>
      <c r="C17" s="45" t="s">
        <v>605</v>
      </c>
      <c r="D17" s="44">
        <v>65</v>
      </c>
      <c r="E17" s="44">
        <v>75</v>
      </c>
      <c r="F17" s="44">
        <v>83</v>
      </c>
      <c r="G17" s="44">
        <v>86</v>
      </c>
    </row>
    <row r="18" spans="1:7">
      <c r="A18" s="44">
        <v>242</v>
      </c>
      <c r="B18" s="45" t="s">
        <v>606</v>
      </c>
      <c r="C18" s="45" t="s">
        <v>607</v>
      </c>
      <c r="D18" s="44">
        <v>54</v>
      </c>
      <c r="E18" s="44">
        <v>72</v>
      </c>
      <c r="F18" s="44">
        <v>82</v>
      </c>
      <c r="G18" s="44">
        <v>87</v>
      </c>
    </row>
    <row r="19" spans="1:7">
      <c r="A19" s="44">
        <v>243</v>
      </c>
      <c r="B19" s="45" t="s">
        <v>608</v>
      </c>
      <c r="C19" s="46" t="s">
        <v>609</v>
      </c>
      <c r="D19" s="44">
        <v>71</v>
      </c>
      <c r="E19" s="44">
        <v>82</v>
      </c>
      <c r="F19" s="44">
        <v>87</v>
      </c>
      <c r="G19" s="44">
        <v>90</v>
      </c>
    </row>
    <row r="20" spans="1:7">
      <c r="A20" s="44">
        <v>311</v>
      </c>
      <c r="B20" s="45" t="s">
        <v>610</v>
      </c>
      <c r="C20" s="45" t="s">
        <v>611</v>
      </c>
      <c r="D20" s="44">
        <v>45</v>
      </c>
      <c r="E20" s="44">
        <v>61</v>
      </c>
      <c r="F20" s="44">
        <v>74</v>
      </c>
      <c r="G20" s="44">
        <v>80</v>
      </c>
    </row>
    <row r="21" spans="1:7">
      <c r="A21" s="44">
        <v>312</v>
      </c>
      <c r="B21" s="45" t="s">
        <v>612</v>
      </c>
      <c r="C21" s="45" t="s">
        <v>613</v>
      </c>
      <c r="D21" s="44">
        <v>45</v>
      </c>
      <c r="E21" s="44">
        <v>61</v>
      </c>
      <c r="F21" s="44">
        <v>74</v>
      </c>
      <c r="G21" s="44">
        <v>80</v>
      </c>
    </row>
    <row r="22" spans="1:7">
      <c r="A22" s="44">
        <v>313</v>
      </c>
      <c r="B22" s="45" t="s">
        <v>614</v>
      </c>
      <c r="C22" s="45" t="s">
        <v>615</v>
      </c>
      <c r="D22" s="44">
        <v>45</v>
      </c>
      <c r="E22" s="44">
        <v>61</v>
      </c>
      <c r="F22" s="44">
        <v>74</v>
      </c>
      <c r="G22" s="44">
        <v>80</v>
      </c>
    </row>
    <row r="23" spans="1:7">
      <c r="A23" s="44">
        <v>321</v>
      </c>
      <c r="B23" s="45" t="s">
        <v>616</v>
      </c>
      <c r="C23" s="45" t="s">
        <v>617</v>
      </c>
      <c r="D23" s="44">
        <v>45</v>
      </c>
      <c r="E23" s="44">
        <v>60</v>
      </c>
      <c r="F23" s="44">
        <v>73</v>
      </c>
      <c r="G23" s="44">
        <v>79</v>
      </c>
    </row>
    <row r="24" spans="1:7">
      <c r="A24" s="44">
        <v>322</v>
      </c>
      <c r="B24" s="45" t="s">
        <v>618</v>
      </c>
      <c r="C24" s="45" t="s">
        <v>619</v>
      </c>
      <c r="D24" s="44">
        <v>77</v>
      </c>
      <c r="E24" s="44">
        <v>86</v>
      </c>
      <c r="F24" s="44">
        <v>91</v>
      </c>
      <c r="G24" s="44">
        <v>94</v>
      </c>
    </row>
    <row r="25" spans="1:7">
      <c r="A25" s="44">
        <v>324</v>
      </c>
      <c r="B25" s="45" t="s">
        <v>620</v>
      </c>
      <c r="C25" s="45" t="s">
        <v>621</v>
      </c>
      <c r="D25" s="44">
        <v>45</v>
      </c>
      <c r="E25" s="44">
        <v>58</v>
      </c>
      <c r="F25" s="44">
        <v>72</v>
      </c>
      <c r="G25" s="44">
        <v>78</v>
      </c>
    </row>
    <row r="26" spans="1:7">
      <c r="A26" s="44">
        <v>331</v>
      </c>
      <c r="B26" s="45" t="s">
        <v>622</v>
      </c>
      <c r="C26" s="45" t="s">
        <v>623</v>
      </c>
      <c r="D26" s="44">
        <v>77</v>
      </c>
      <c r="E26" s="44">
        <v>86</v>
      </c>
      <c r="F26" s="44">
        <v>91</v>
      </c>
      <c r="G26" s="44">
        <v>94</v>
      </c>
    </row>
    <row r="27" spans="1:7">
      <c r="A27" s="44">
        <v>332</v>
      </c>
      <c r="B27" s="45" t="s">
        <v>624</v>
      </c>
      <c r="C27" s="45" t="s">
        <v>625</v>
      </c>
      <c r="D27" s="44">
        <v>77</v>
      </c>
      <c r="E27" s="44">
        <v>86</v>
      </c>
      <c r="F27" s="44">
        <v>91</v>
      </c>
      <c r="G27" s="44">
        <v>94</v>
      </c>
    </row>
    <row r="28" spans="1:7">
      <c r="A28" s="44">
        <v>333</v>
      </c>
      <c r="B28" s="45" t="s">
        <v>626</v>
      </c>
      <c r="C28" s="45" t="s">
        <v>627</v>
      </c>
      <c r="D28" s="44">
        <v>63</v>
      </c>
      <c r="E28" s="44">
        <v>77</v>
      </c>
      <c r="F28" s="44">
        <v>84</v>
      </c>
      <c r="G28" s="44">
        <v>89</v>
      </c>
    </row>
    <row r="29" spans="1:7">
      <c r="A29" s="44">
        <v>334</v>
      </c>
      <c r="B29" s="45" t="s">
        <v>628</v>
      </c>
      <c r="C29" s="45" t="s">
        <v>629</v>
      </c>
      <c r="D29" s="44">
        <v>77</v>
      </c>
      <c r="E29" s="44">
        <v>86</v>
      </c>
      <c r="F29" s="44">
        <v>91</v>
      </c>
      <c r="G29" s="44">
        <v>94</v>
      </c>
    </row>
    <row r="30" spans="1:7">
      <c r="A30" s="44">
        <v>335</v>
      </c>
      <c r="B30" s="45" t="s">
        <v>630</v>
      </c>
      <c r="C30" s="45" t="s">
        <v>631</v>
      </c>
      <c r="D30" s="44">
        <v>99</v>
      </c>
      <c r="E30" s="44">
        <v>99</v>
      </c>
      <c r="F30" s="44">
        <v>99</v>
      </c>
      <c r="G30" s="44">
        <v>99</v>
      </c>
    </row>
    <row r="31" spans="1:7">
      <c r="A31" s="44">
        <v>411</v>
      </c>
      <c r="B31" s="45" t="s">
        <v>632</v>
      </c>
      <c r="C31" s="45" t="s">
        <v>633</v>
      </c>
      <c r="D31" s="44">
        <v>85</v>
      </c>
      <c r="E31" s="44">
        <v>90</v>
      </c>
      <c r="F31" s="44">
        <v>93</v>
      </c>
      <c r="G31" s="44">
        <v>94</v>
      </c>
    </row>
    <row r="32" spans="1:7">
      <c r="A32" s="44">
        <v>412</v>
      </c>
      <c r="B32" s="45" t="s">
        <v>634</v>
      </c>
      <c r="C32" s="45" t="s">
        <v>635</v>
      </c>
      <c r="D32" s="44">
        <v>85</v>
      </c>
      <c r="E32" s="44">
        <v>90</v>
      </c>
      <c r="F32" s="44">
        <v>93</v>
      </c>
      <c r="G32" s="44">
        <v>94</v>
      </c>
    </row>
    <row r="33" spans="1:7">
      <c r="A33" s="44">
        <v>511</v>
      </c>
      <c r="B33" s="45" t="s">
        <v>636</v>
      </c>
      <c r="C33" s="45" t="s">
        <v>637</v>
      </c>
      <c r="D33" s="44">
        <v>100</v>
      </c>
      <c r="E33" s="44">
        <v>100</v>
      </c>
      <c r="F33" s="44">
        <v>100</v>
      </c>
      <c r="G33" s="44">
        <v>100</v>
      </c>
    </row>
    <row r="34" spans="1:7">
      <c r="A34" s="44">
        <v>512</v>
      </c>
      <c r="B34" s="45" t="s">
        <v>638</v>
      </c>
      <c r="C34" s="45" t="s">
        <v>639</v>
      </c>
      <c r="D34" s="44">
        <v>100</v>
      </c>
      <c r="E34" s="44">
        <v>100</v>
      </c>
      <c r="F34" s="44">
        <v>100</v>
      </c>
      <c r="G34" s="44">
        <v>100</v>
      </c>
    </row>
    <row r="39" spans="1:7" ht="15">
      <c r="B39" t="s">
        <v>640</v>
      </c>
    </row>
    <row r="94" spans="2:2">
      <c r="B94" s="43" t="s">
        <v>641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73EE0-3D12-4C97-B27A-333BBBE1A716}">
  <dimension ref="A1:F27"/>
  <sheetViews>
    <sheetView zoomScaleNormal="100" workbookViewId="0">
      <selection activeCell="I4" sqref="I4"/>
    </sheetView>
  </sheetViews>
  <sheetFormatPr defaultRowHeight="15"/>
  <cols>
    <col min="1" max="1" width="48.85546875" bestFit="1" customWidth="1"/>
    <col min="2" max="2" width="109" bestFit="1" customWidth="1"/>
    <col min="3" max="3" width="10.28515625" bestFit="1" customWidth="1"/>
    <col min="4" max="5" width="10.140625" bestFit="1" customWidth="1"/>
    <col min="6" max="6" width="10.28515625" bestFit="1" customWidth="1"/>
  </cols>
  <sheetData>
    <row r="1" spans="1:6">
      <c r="B1" t="s">
        <v>642</v>
      </c>
      <c r="C1" t="s">
        <v>9</v>
      </c>
      <c r="D1" t="s">
        <v>10</v>
      </c>
      <c r="E1" t="s">
        <v>11</v>
      </c>
      <c r="F1" t="s">
        <v>12</v>
      </c>
    </row>
    <row r="2" spans="1:6">
      <c r="A2" t="s">
        <v>17</v>
      </c>
      <c r="B2" t="s">
        <v>188</v>
      </c>
      <c r="C2">
        <v>74</v>
      </c>
      <c r="D2">
        <v>83</v>
      </c>
      <c r="E2">
        <v>88</v>
      </c>
      <c r="F2">
        <v>90</v>
      </c>
    </row>
    <row r="3" spans="1:6">
      <c r="B3" t="s">
        <v>196</v>
      </c>
      <c r="C3">
        <v>39</v>
      </c>
      <c r="D3">
        <v>61</v>
      </c>
      <c r="E3">
        <v>74</v>
      </c>
      <c r="F3">
        <v>80</v>
      </c>
    </row>
    <row r="4" spans="1:6">
      <c r="B4" t="s">
        <v>198</v>
      </c>
      <c r="C4">
        <v>72</v>
      </c>
      <c r="D4">
        <v>81</v>
      </c>
      <c r="E4">
        <v>88</v>
      </c>
      <c r="F4">
        <v>91</v>
      </c>
    </row>
    <row r="5" spans="1:6">
      <c r="B5" t="s">
        <v>200</v>
      </c>
      <c r="C5">
        <v>65</v>
      </c>
      <c r="D5">
        <v>75</v>
      </c>
      <c r="E5">
        <v>82</v>
      </c>
      <c r="F5">
        <v>86</v>
      </c>
    </row>
    <row r="6" spans="1:6">
      <c r="B6" t="s">
        <v>202</v>
      </c>
      <c r="C6">
        <v>65</v>
      </c>
      <c r="D6">
        <v>76</v>
      </c>
      <c r="E6">
        <v>84</v>
      </c>
      <c r="F6">
        <v>88</v>
      </c>
    </row>
    <row r="7" spans="1:6">
      <c r="B7" t="s">
        <v>204</v>
      </c>
      <c r="C7">
        <v>61</v>
      </c>
      <c r="D7">
        <v>73</v>
      </c>
      <c r="E7">
        <v>81</v>
      </c>
      <c r="F7">
        <v>84</v>
      </c>
    </row>
    <row r="8" spans="1:6">
      <c r="B8" t="s">
        <v>206</v>
      </c>
      <c r="C8">
        <v>61</v>
      </c>
      <c r="D8">
        <v>73</v>
      </c>
      <c r="E8">
        <v>81</v>
      </c>
      <c r="F8">
        <v>84</v>
      </c>
    </row>
    <row r="9" spans="1:6">
      <c r="B9" t="s">
        <v>208</v>
      </c>
      <c r="C9">
        <v>77</v>
      </c>
      <c r="D9">
        <v>86</v>
      </c>
      <c r="E9">
        <v>91</v>
      </c>
      <c r="F9">
        <v>94</v>
      </c>
    </row>
    <row r="10" spans="1:6">
      <c r="A10" t="s">
        <v>23</v>
      </c>
      <c r="B10" t="s">
        <v>246</v>
      </c>
      <c r="C10">
        <v>68</v>
      </c>
      <c r="D10">
        <v>79</v>
      </c>
      <c r="E10">
        <v>86</v>
      </c>
      <c r="F10">
        <v>89</v>
      </c>
    </row>
    <row r="11" spans="1:6">
      <c r="B11" t="s">
        <v>248</v>
      </c>
      <c r="C11">
        <v>39</v>
      </c>
      <c r="D11">
        <v>61</v>
      </c>
      <c r="E11">
        <v>74</v>
      </c>
      <c r="F11">
        <v>80</v>
      </c>
    </row>
    <row r="12" spans="1:6">
      <c r="B12" t="s">
        <v>249</v>
      </c>
      <c r="C12">
        <v>77</v>
      </c>
      <c r="D12">
        <v>86</v>
      </c>
      <c r="E12">
        <v>91</v>
      </c>
      <c r="F12">
        <v>94</v>
      </c>
    </row>
    <row r="13" spans="1:6">
      <c r="A13" t="s">
        <v>26</v>
      </c>
      <c r="B13" t="s">
        <v>257</v>
      </c>
      <c r="C13">
        <v>30</v>
      </c>
      <c r="D13">
        <v>50</v>
      </c>
      <c r="E13">
        <v>60</v>
      </c>
      <c r="F13">
        <v>67</v>
      </c>
    </row>
    <row r="14" spans="1:6">
      <c r="B14" t="s">
        <v>258</v>
      </c>
      <c r="C14">
        <v>56</v>
      </c>
      <c r="D14">
        <v>71</v>
      </c>
      <c r="E14">
        <v>80</v>
      </c>
      <c r="F14">
        <v>85</v>
      </c>
    </row>
    <row r="15" spans="1:6">
      <c r="B15" t="s">
        <v>259</v>
      </c>
      <c r="C15">
        <v>51</v>
      </c>
      <c r="D15">
        <v>69</v>
      </c>
      <c r="E15">
        <v>79</v>
      </c>
      <c r="F15">
        <v>85</v>
      </c>
    </row>
    <row r="16" spans="1:6">
      <c r="B16" t="s">
        <v>35</v>
      </c>
      <c r="C16">
        <v>30</v>
      </c>
      <c r="D16">
        <v>50</v>
      </c>
      <c r="E16">
        <v>60</v>
      </c>
      <c r="F16">
        <v>67</v>
      </c>
    </row>
    <row r="17" spans="1:6">
      <c r="B17" t="s">
        <v>255</v>
      </c>
      <c r="C17">
        <v>48</v>
      </c>
      <c r="D17">
        <v>67</v>
      </c>
      <c r="E17">
        <v>77</v>
      </c>
      <c r="F17">
        <v>83</v>
      </c>
    </row>
    <row r="18" spans="1:6">
      <c r="A18" t="s">
        <v>37</v>
      </c>
      <c r="B18" t="s">
        <v>40</v>
      </c>
      <c r="C18">
        <v>89</v>
      </c>
      <c r="D18">
        <v>92</v>
      </c>
      <c r="E18">
        <v>94</v>
      </c>
      <c r="F18">
        <v>95</v>
      </c>
    </row>
    <row r="19" spans="1:6">
      <c r="B19" t="s">
        <v>42</v>
      </c>
      <c r="C19">
        <v>61</v>
      </c>
      <c r="D19">
        <v>75</v>
      </c>
      <c r="E19">
        <v>83</v>
      </c>
      <c r="F19">
        <v>87</v>
      </c>
    </row>
    <row r="20" spans="1:6">
      <c r="B20" t="s">
        <v>44</v>
      </c>
      <c r="C20">
        <v>51</v>
      </c>
      <c r="D20">
        <v>68</v>
      </c>
      <c r="E20">
        <v>79</v>
      </c>
      <c r="F20">
        <v>84</v>
      </c>
    </row>
    <row r="21" spans="1:6">
      <c r="A21" t="s">
        <v>273</v>
      </c>
      <c r="C21">
        <v>60</v>
      </c>
      <c r="D21">
        <v>74</v>
      </c>
      <c r="E21">
        <v>83</v>
      </c>
      <c r="F21">
        <v>87</v>
      </c>
    </row>
    <row r="22" spans="1:6">
      <c r="A22" t="s">
        <v>46</v>
      </c>
      <c r="B22" t="s">
        <v>49</v>
      </c>
      <c r="C22">
        <v>43</v>
      </c>
      <c r="D22">
        <v>65</v>
      </c>
      <c r="E22">
        <v>76</v>
      </c>
      <c r="F22">
        <v>82</v>
      </c>
    </row>
    <row r="23" spans="1:6">
      <c r="B23" t="s">
        <v>51</v>
      </c>
      <c r="C23">
        <v>49</v>
      </c>
      <c r="D23">
        <v>69</v>
      </c>
      <c r="E23">
        <v>79</v>
      </c>
      <c r="F23">
        <v>84</v>
      </c>
    </row>
    <row r="24" spans="1:6">
      <c r="B24" t="s">
        <v>53</v>
      </c>
      <c r="C24">
        <v>85</v>
      </c>
      <c r="D24">
        <v>90</v>
      </c>
      <c r="E24">
        <v>93</v>
      </c>
      <c r="F24">
        <v>94</v>
      </c>
    </row>
    <row r="25" spans="1:6">
      <c r="B25" t="s">
        <v>282</v>
      </c>
      <c r="C25">
        <v>63</v>
      </c>
      <c r="D25">
        <v>77</v>
      </c>
      <c r="E25">
        <v>84</v>
      </c>
      <c r="F25">
        <v>89</v>
      </c>
    </row>
    <row r="26" spans="1:6">
      <c r="B26" t="s">
        <v>283</v>
      </c>
      <c r="C26">
        <v>30</v>
      </c>
      <c r="D26">
        <v>58</v>
      </c>
      <c r="E26">
        <v>71</v>
      </c>
      <c r="F26">
        <v>78</v>
      </c>
    </row>
    <row r="27" spans="1:6">
      <c r="A27" t="s">
        <v>58</v>
      </c>
      <c r="C27">
        <v>99</v>
      </c>
      <c r="D27">
        <v>99</v>
      </c>
      <c r="E27">
        <v>99</v>
      </c>
      <c r="F27">
        <v>99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C49E-82BC-4D0C-B172-CF25AB364CBF}">
  <sheetPr>
    <tabColor rgb="FFFFFF00"/>
  </sheetPr>
  <dimension ref="A1:M72"/>
  <sheetViews>
    <sheetView zoomScale="145" zoomScaleNormal="145" workbookViewId="0">
      <pane ySplit="2" topLeftCell="A18" activePane="bottomLeft" state="frozen"/>
      <selection activeCell="G91" sqref="G91"/>
      <selection pane="bottomLeft" activeCell="G91" sqref="G91"/>
    </sheetView>
  </sheetViews>
  <sheetFormatPr defaultColWidth="9.140625" defaultRowHeight="17.25" customHeight="1"/>
  <cols>
    <col min="1" max="1" width="97.140625" style="7" bestFit="1" customWidth="1"/>
    <col min="2" max="2" width="9.7109375" style="7" hidden="1" customWidth="1"/>
    <col min="3" max="3" width="5.5703125" style="7" customWidth="1"/>
    <col min="4" max="4" width="5.5703125" style="7" hidden="1" customWidth="1"/>
    <col min="5" max="5" width="6.28515625" style="7" customWidth="1"/>
    <col min="6" max="6" width="6.28515625" style="7" hidden="1" customWidth="1"/>
    <col min="7" max="7" width="6.140625" style="7" customWidth="1"/>
    <col min="8" max="8" width="6.140625" style="7" hidden="1" customWidth="1"/>
    <col min="9" max="9" width="6.42578125" style="7" customWidth="1"/>
    <col min="10" max="10" width="8" style="25" bestFit="1" customWidth="1"/>
    <col min="11" max="11" width="10.7109375" style="25" customWidth="1"/>
    <col min="12" max="12" width="10.42578125" style="25" customWidth="1"/>
    <col min="13" max="13" width="20.42578125" style="26" customWidth="1"/>
    <col min="14" max="263" width="9.140625" style="7"/>
    <col min="264" max="264" width="50.7109375" style="7" customWidth="1"/>
    <col min="265" max="265" width="5.5703125" style="7" customWidth="1"/>
    <col min="266" max="266" width="6.28515625" style="7" customWidth="1"/>
    <col min="267" max="267" width="6.140625" style="7" customWidth="1"/>
    <col min="268" max="268" width="6.42578125" style="7" customWidth="1"/>
    <col min="269" max="519" width="9.140625" style="7"/>
    <col min="520" max="520" width="50.7109375" style="7" customWidth="1"/>
    <col min="521" max="521" width="5.5703125" style="7" customWidth="1"/>
    <col min="522" max="522" width="6.28515625" style="7" customWidth="1"/>
    <col min="523" max="523" width="6.140625" style="7" customWidth="1"/>
    <col min="524" max="524" width="6.42578125" style="7" customWidth="1"/>
    <col min="525" max="775" width="9.140625" style="7"/>
    <col min="776" max="776" width="50.7109375" style="7" customWidth="1"/>
    <col min="777" max="777" width="5.5703125" style="7" customWidth="1"/>
    <col min="778" max="778" width="6.28515625" style="7" customWidth="1"/>
    <col min="779" max="779" width="6.140625" style="7" customWidth="1"/>
    <col min="780" max="780" width="6.42578125" style="7" customWidth="1"/>
    <col min="781" max="1031" width="9.140625" style="7"/>
    <col min="1032" max="1032" width="50.7109375" style="7" customWidth="1"/>
    <col min="1033" max="1033" width="5.5703125" style="7" customWidth="1"/>
    <col min="1034" max="1034" width="6.28515625" style="7" customWidth="1"/>
    <col min="1035" max="1035" width="6.140625" style="7" customWidth="1"/>
    <col min="1036" max="1036" width="6.42578125" style="7" customWidth="1"/>
    <col min="1037" max="1287" width="9.140625" style="7"/>
    <col min="1288" max="1288" width="50.7109375" style="7" customWidth="1"/>
    <col min="1289" max="1289" width="5.5703125" style="7" customWidth="1"/>
    <col min="1290" max="1290" width="6.28515625" style="7" customWidth="1"/>
    <col min="1291" max="1291" width="6.140625" style="7" customWidth="1"/>
    <col min="1292" max="1292" width="6.42578125" style="7" customWidth="1"/>
    <col min="1293" max="1543" width="9.140625" style="7"/>
    <col min="1544" max="1544" width="50.7109375" style="7" customWidth="1"/>
    <col min="1545" max="1545" width="5.5703125" style="7" customWidth="1"/>
    <col min="1546" max="1546" width="6.28515625" style="7" customWidth="1"/>
    <col min="1547" max="1547" width="6.140625" style="7" customWidth="1"/>
    <col min="1548" max="1548" width="6.42578125" style="7" customWidth="1"/>
    <col min="1549" max="1799" width="9.140625" style="7"/>
    <col min="1800" max="1800" width="50.7109375" style="7" customWidth="1"/>
    <col min="1801" max="1801" width="5.5703125" style="7" customWidth="1"/>
    <col min="1802" max="1802" width="6.28515625" style="7" customWidth="1"/>
    <col min="1803" max="1803" width="6.140625" style="7" customWidth="1"/>
    <col min="1804" max="1804" width="6.42578125" style="7" customWidth="1"/>
    <col min="1805" max="2055" width="9.140625" style="7"/>
    <col min="2056" max="2056" width="50.7109375" style="7" customWidth="1"/>
    <col min="2057" max="2057" width="5.5703125" style="7" customWidth="1"/>
    <col min="2058" max="2058" width="6.28515625" style="7" customWidth="1"/>
    <col min="2059" max="2059" width="6.140625" style="7" customWidth="1"/>
    <col min="2060" max="2060" width="6.42578125" style="7" customWidth="1"/>
    <col min="2061" max="2311" width="9.140625" style="7"/>
    <col min="2312" max="2312" width="50.7109375" style="7" customWidth="1"/>
    <col min="2313" max="2313" width="5.5703125" style="7" customWidth="1"/>
    <col min="2314" max="2314" width="6.28515625" style="7" customWidth="1"/>
    <col min="2315" max="2315" width="6.140625" style="7" customWidth="1"/>
    <col min="2316" max="2316" width="6.42578125" style="7" customWidth="1"/>
    <col min="2317" max="2567" width="9.140625" style="7"/>
    <col min="2568" max="2568" width="50.7109375" style="7" customWidth="1"/>
    <col min="2569" max="2569" width="5.5703125" style="7" customWidth="1"/>
    <col min="2570" max="2570" width="6.28515625" style="7" customWidth="1"/>
    <col min="2571" max="2571" width="6.140625" style="7" customWidth="1"/>
    <col min="2572" max="2572" width="6.42578125" style="7" customWidth="1"/>
    <col min="2573" max="2823" width="9.140625" style="7"/>
    <col min="2824" max="2824" width="50.7109375" style="7" customWidth="1"/>
    <col min="2825" max="2825" width="5.5703125" style="7" customWidth="1"/>
    <col min="2826" max="2826" width="6.28515625" style="7" customWidth="1"/>
    <col min="2827" max="2827" width="6.140625" style="7" customWidth="1"/>
    <col min="2828" max="2828" width="6.42578125" style="7" customWidth="1"/>
    <col min="2829" max="3079" width="9.140625" style="7"/>
    <col min="3080" max="3080" width="50.7109375" style="7" customWidth="1"/>
    <col min="3081" max="3081" width="5.5703125" style="7" customWidth="1"/>
    <col min="3082" max="3082" width="6.28515625" style="7" customWidth="1"/>
    <col min="3083" max="3083" width="6.140625" style="7" customWidth="1"/>
    <col min="3084" max="3084" width="6.42578125" style="7" customWidth="1"/>
    <col min="3085" max="3335" width="9.140625" style="7"/>
    <col min="3336" max="3336" width="50.7109375" style="7" customWidth="1"/>
    <col min="3337" max="3337" width="5.5703125" style="7" customWidth="1"/>
    <col min="3338" max="3338" width="6.28515625" style="7" customWidth="1"/>
    <col min="3339" max="3339" width="6.140625" style="7" customWidth="1"/>
    <col min="3340" max="3340" width="6.42578125" style="7" customWidth="1"/>
    <col min="3341" max="3591" width="9.140625" style="7"/>
    <col min="3592" max="3592" width="50.7109375" style="7" customWidth="1"/>
    <col min="3593" max="3593" width="5.5703125" style="7" customWidth="1"/>
    <col min="3594" max="3594" width="6.28515625" style="7" customWidth="1"/>
    <col min="3595" max="3595" width="6.140625" style="7" customWidth="1"/>
    <col min="3596" max="3596" width="6.42578125" style="7" customWidth="1"/>
    <col min="3597" max="3847" width="9.140625" style="7"/>
    <col min="3848" max="3848" width="50.7109375" style="7" customWidth="1"/>
    <col min="3849" max="3849" width="5.5703125" style="7" customWidth="1"/>
    <col min="3850" max="3850" width="6.28515625" style="7" customWidth="1"/>
    <col min="3851" max="3851" width="6.140625" style="7" customWidth="1"/>
    <col min="3852" max="3852" width="6.42578125" style="7" customWidth="1"/>
    <col min="3853" max="4103" width="9.140625" style="7"/>
    <col min="4104" max="4104" width="50.7109375" style="7" customWidth="1"/>
    <col min="4105" max="4105" width="5.5703125" style="7" customWidth="1"/>
    <col min="4106" max="4106" width="6.28515625" style="7" customWidth="1"/>
    <col min="4107" max="4107" width="6.140625" style="7" customWidth="1"/>
    <col min="4108" max="4108" width="6.42578125" style="7" customWidth="1"/>
    <col min="4109" max="4359" width="9.140625" style="7"/>
    <col min="4360" max="4360" width="50.7109375" style="7" customWidth="1"/>
    <col min="4361" max="4361" width="5.5703125" style="7" customWidth="1"/>
    <col min="4362" max="4362" width="6.28515625" style="7" customWidth="1"/>
    <col min="4363" max="4363" width="6.140625" style="7" customWidth="1"/>
    <col min="4364" max="4364" width="6.42578125" style="7" customWidth="1"/>
    <col min="4365" max="4615" width="9.140625" style="7"/>
    <col min="4616" max="4616" width="50.7109375" style="7" customWidth="1"/>
    <col min="4617" max="4617" width="5.5703125" style="7" customWidth="1"/>
    <col min="4618" max="4618" width="6.28515625" style="7" customWidth="1"/>
    <col min="4619" max="4619" width="6.140625" style="7" customWidth="1"/>
    <col min="4620" max="4620" width="6.42578125" style="7" customWidth="1"/>
    <col min="4621" max="4871" width="9.140625" style="7"/>
    <col min="4872" max="4872" width="50.7109375" style="7" customWidth="1"/>
    <col min="4873" max="4873" width="5.5703125" style="7" customWidth="1"/>
    <col min="4874" max="4874" width="6.28515625" style="7" customWidth="1"/>
    <col min="4875" max="4875" width="6.140625" style="7" customWidth="1"/>
    <col min="4876" max="4876" width="6.42578125" style="7" customWidth="1"/>
    <col min="4877" max="5127" width="9.140625" style="7"/>
    <col min="5128" max="5128" width="50.7109375" style="7" customWidth="1"/>
    <col min="5129" max="5129" width="5.5703125" style="7" customWidth="1"/>
    <col min="5130" max="5130" width="6.28515625" style="7" customWidth="1"/>
    <col min="5131" max="5131" width="6.140625" style="7" customWidth="1"/>
    <col min="5132" max="5132" width="6.42578125" style="7" customWidth="1"/>
    <col min="5133" max="5383" width="9.140625" style="7"/>
    <col min="5384" max="5384" width="50.7109375" style="7" customWidth="1"/>
    <col min="5385" max="5385" width="5.5703125" style="7" customWidth="1"/>
    <col min="5386" max="5386" width="6.28515625" style="7" customWidth="1"/>
    <col min="5387" max="5387" width="6.140625" style="7" customWidth="1"/>
    <col min="5388" max="5388" width="6.42578125" style="7" customWidth="1"/>
    <col min="5389" max="5639" width="9.140625" style="7"/>
    <col min="5640" max="5640" width="50.7109375" style="7" customWidth="1"/>
    <col min="5641" max="5641" width="5.5703125" style="7" customWidth="1"/>
    <col min="5642" max="5642" width="6.28515625" style="7" customWidth="1"/>
    <col min="5643" max="5643" width="6.140625" style="7" customWidth="1"/>
    <col min="5644" max="5644" width="6.42578125" style="7" customWidth="1"/>
    <col min="5645" max="5895" width="9.140625" style="7"/>
    <col min="5896" max="5896" width="50.7109375" style="7" customWidth="1"/>
    <col min="5897" max="5897" width="5.5703125" style="7" customWidth="1"/>
    <col min="5898" max="5898" width="6.28515625" style="7" customWidth="1"/>
    <col min="5899" max="5899" width="6.140625" style="7" customWidth="1"/>
    <col min="5900" max="5900" width="6.42578125" style="7" customWidth="1"/>
    <col min="5901" max="6151" width="9.140625" style="7"/>
    <col min="6152" max="6152" width="50.7109375" style="7" customWidth="1"/>
    <col min="6153" max="6153" width="5.5703125" style="7" customWidth="1"/>
    <col min="6154" max="6154" width="6.28515625" style="7" customWidth="1"/>
    <col min="6155" max="6155" width="6.140625" style="7" customWidth="1"/>
    <col min="6156" max="6156" width="6.42578125" style="7" customWidth="1"/>
    <col min="6157" max="6407" width="9.140625" style="7"/>
    <col min="6408" max="6408" width="50.7109375" style="7" customWidth="1"/>
    <col min="6409" max="6409" width="5.5703125" style="7" customWidth="1"/>
    <col min="6410" max="6410" width="6.28515625" style="7" customWidth="1"/>
    <col min="6411" max="6411" width="6.140625" style="7" customWidth="1"/>
    <col min="6412" max="6412" width="6.42578125" style="7" customWidth="1"/>
    <col min="6413" max="6663" width="9.140625" style="7"/>
    <col min="6664" max="6664" width="50.7109375" style="7" customWidth="1"/>
    <col min="6665" max="6665" width="5.5703125" style="7" customWidth="1"/>
    <col min="6666" max="6666" width="6.28515625" style="7" customWidth="1"/>
    <col min="6667" max="6667" width="6.140625" style="7" customWidth="1"/>
    <col min="6668" max="6668" width="6.42578125" style="7" customWidth="1"/>
    <col min="6669" max="6919" width="9.140625" style="7"/>
    <col min="6920" max="6920" width="50.7109375" style="7" customWidth="1"/>
    <col min="6921" max="6921" width="5.5703125" style="7" customWidth="1"/>
    <col min="6922" max="6922" width="6.28515625" style="7" customWidth="1"/>
    <col min="6923" max="6923" width="6.140625" style="7" customWidth="1"/>
    <col min="6924" max="6924" width="6.42578125" style="7" customWidth="1"/>
    <col min="6925" max="7175" width="9.140625" style="7"/>
    <col min="7176" max="7176" width="50.7109375" style="7" customWidth="1"/>
    <col min="7177" max="7177" width="5.5703125" style="7" customWidth="1"/>
    <col min="7178" max="7178" width="6.28515625" style="7" customWidth="1"/>
    <col min="7179" max="7179" width="6.140625" style="7" customWidth="1"/>
    <col min="7180" max="7180" width="6.42578125" style="7" customWidth="1"/>
    <col min="7181" max="7431" width="9.140625" style="7"/>
    <col min="7432" max="7432" width="50.7109375" style="7" customWidth="1"/>
    <col min="7433" max="7433" width="5.5703125" style="7" customWidth="1"/>
    <col min="7434" max="7434" width="6.28515625" style="7" customWidth="1"/>
    <col min="7435" max="7435" width="6.140625" style="7" customWidth="1"/>
    <col min="7436" max="7436" width="6.42578125" style="7" customWidth="1"/>
    <col min="7437" max="7687" width="9.140625" style="7"/>
    <col min="7688" max="7688" width="50.7109375" style="7" customWidth="1"/>
    <col min="7689" max="7689" width="5.5703125" style="7" customWidth="1"/>
    <col min="7690" max="7690" width="6.28515625" style="7" customWidth="1"/>
    <col min="7691" max="7691" width="6.140625" style="7" customWidth="1"/>
    <col min="7692" max="7692" width="6.42578125" style="7" customWidth="1"/>
    <col min="7693" max="7943" width="9.140625" style="7"/>
    <col min="7944" max="7944" width="50.7109375" style="7" customWidth="1"/>
    <col min="7945" max="7945" width="5.5703125" style="7" customWidth="1"/>
    <col min="7946" max="7946" width="6.28515625" style="7" customWidth="1"/>
    <col min="7947" max="7947" width="6.140625" style="7" customWidth="1"/>
    <col min="7948" max="7948" width="6.42578125" style="7" customWidth="1"/>
    <col min="7949" max="8199" width="9.140625" style="7"/>
    <col min="8200" max="8200" width="50.7109375" style="7" customWidth="1"/>
    <col min="8201" max="8201" width="5.5703125" style="7" customWidth="1"/>
    <col min="8202" max="8202" width="6.28515625" style="7" customWidth="1"/>
    <col min="8203" max="8203" width="6.140625" style="7" customWidth="1"/>
    <col min="8204" max="8204" width="6.42578125" style="7" customWidth="1"/>
    <col min="8205" max="8455" width="9.140625" style="7"/>
    <col min="8456" max="8456" width="50.7109375" style="7" customWidth="1"/>
    <col min="8457" max="8457" width="5.5703125" style="7" customWidth="1"/>
    <col min="8458" max="8458" width="6.28515625" style="7" customWidth="1"/>
    <col min="8459" max="8459" width="6.140625" style="7" customWidth="1"/>
    <col min="8460" max="8460" width="6.42578125" style="7" customWidth="1"/>
    <col min="8461" max="8711" width="9.140625" style="7"/>
    <col min="8712" max="8712" width="50.7109375" style="7" customWidth="1"/>
    <col min="8713" max="8713" width="5.5703125" style="7" customWidth="1"/>
    <col min="8714" max="8714" width="6.28515625" style="7" customWidth="1"/>
    <col min="8715" max="8715" width="6.140625" style="7" customWidth="1"/>
    <col min="8716" max="8716" width="6.42578125" style="7" customWidth="1"/>
    <col min="8717" max="8967" width="9.140625" style="7"/>
    <col min="8968" max="8968" width="50.7109375" style="7" customWidth="1"/>
    <col min="8969" max="8969" width="5.5703125" style="7" customWidth="1"/>
    <col min="8970" max="8970" width="6.28515625" style="7" customWidth="1"/>
    <col min="8971" max="8971" width="6.140625" style="7" customWidth="1"/>
    <col min="8972" max="8972" width="6.42578125" style="7" customWidth="1"/>
    <col min="8973" max="9223" width="9.140625" style="7"/>
    <col min="9224" max="9224" width="50.7109375" style="7" customWidth="1"/>
    <col min="9225" max="9225" width="5.5703125" style="7" customWidth="1"/>
    <col min="9226" max="9226" width="6.28515625" style="7" customWidth="1"/>
    <col min="9227" max="9227" width="6.140625" style="7" customWidth="1"/>
    <col min="9228" max="9228" width="6.42578125" style="7" customWidth="1"/>
    <col min="9229" max="9479" width="9.140625" style="7"/>
    <col min="9480" max="9480" width="50.7109375" style="7" customWidth="1"/>
    <col min="9481" max="9481" width="5.5703125" style="7" customWidth="1"/>
    <col min="9482" max="9482" width="6.28515625" style="7" customWidth="1"/>
    <col min="9483" max="9483" width="6.140625" style="7" customWidth="1"/>
    <col min="9484" max="9484" width="6.42578125" style="7" customWidth="1"/>
    <col min="9485" max="9735" width="9.140625" style="7"/>
    <col min="9736" max="9736" width="50.7109375" style="7" customWidth="1"/>
    <col min="9737" max="9737" width="5.5703125" style="7" customWidth="1"/>
    <col min="9738" max="9738" width="6.28515625" style="7" customWidth="1"/>
    <col min="9739" max="9739" width="6.140625" style="7" customWidth="1"/>
    <col min="9740" max="9740" width="6.42578125" style="7" customWidth="1"/>
    <col min="9741" max="9991" width="9.140625" style="7"/>
    <col min="9992" max="9992" width="50.7109375" style="7" customWidth="1"/>
    <col min="9993" max="9993" width="5.5703125" style="7" customWidth="1"/>
    <col min="9994" max="9994" width="6.28515625" style="7" customWidth="1"/>
    <col min="9995" max="9995" width="6.140625" style="7" customWidth="1"/>
    <col min="9996" max="9996" width="6.42578125" style="7" customWidth="1"/>
    <col min="9997" max="10247" width="9.140625" style="7"/>
    <col min="10248" max="10248" width="50.7109375" style="7" customWidth="1"/>
    <col min="10249" max="10249" width="5.5703125" style="7" customWidth="1"/>
    <col min="10250" max="10250" width="6.28515625" style="7" customWidth="1"/>
    <col min="10251" max="10251" width="6.140625" style="7" customWidth="1"/>
    <col min="10252" max="10252" width="6.42578125" style="7" customWidth="1"/>
    <col min="10253" max="10503" width="9.140625" style="7"/>
    <col min="10504" max="10504" width="50.7109375" style="7" customWidth="1"/>
    <col min="10505" max="10505" width="5.5703125" style="7" customWidth="1"/>
    <col min="10506" max="10506" width="6.28515625" style="7" customWidth="1"/>
    <col min="10507" max="10507" width="6.140625" style="7" customWidth="1"/>
    <col min="10508" max="10508" width="6.42578125" style="7" customWidth="1"/>
    <col min="10509" max="10759" width="9.140625" style="7"/>
    <col min="10760" max="10760" width="50.7109375" style="7" customWidth="1"/>
    <col min="10761" max="10761" width="5.5703125" style="7" customWidth="1"/>
    <col min="10762" max="10762" width="6.28515625" style="7" customWidth="1"/>
    <col min="10763" max="10763" width="6.140625" style="7" customWidth="1"/>
    <col min="10764" max="10764" width="6.42578125" style="7" customWidth="1"/>
    <col min="10765" max="11015" width="9.140625" style="7"/>
    <col min="11016" max="11016" width="50.7109375" style="7" customWidth="1"/>
    <col min="11017" max="11017" width="5.5703125" style="7" customWidth="1"/>
    <col min="11018" max="11018" width="6.28515625" style="7" customWidth="1"/>
    <col min="11019" max="11019" width="6.140625" style="7" customWidth="1"/>
    <col min="11020" max="11020" width="6.42578125" style="7" customWidth="1"/>
    <col min="11021" max="11271" width="9.140625" style="7"/>
    <col min="11272" max="11272" width="50.7109375" style="7" customWidth="1"/>
    <col min="11273" max="11273" width="5.5703125" style="7" customWidth="1"/>
    <col min="11274" max="11274" width="6.28515625" style="7" customWidth="1"/>
    <col min="11275" max="11275" width="6.140625" style="7" customWidth="1"/>
    <col min="11276" max="11276" width="6.42578125" style="7" customWidth="1"/>
    <col min="11277" max="11527" width="9.140625" style="7"/>
    <col min="11528" max="11528" width="50.7109375" style="7" customWidth="1"/>
    <col min="11529" max="11529" width="5.5703125" style="7" customWidth="1"/>
    <col min="11530" max="11530" width="6.28515625" style="7" customWidth="1"/>
    <col min="11531" max="11531" width="6.140625" style="7" customWidth="1"/>
    <col min="11532" max="11532" width="6.42578125" style="7" customWidth="1"/>
    <col min="11533" max="11783" width="9.140625" style="7"/>
    <col min="11784" max="11784" width="50.7109375" style="7" customWidth="1"/>
    <col min="11785" max="11785" width="5.5703125" style="7" customWidth="1"/>
    <col min="11786" max="11786" width="6.28515625" style="7" customWidth="1"/>
    <col min="11787" max="11787" width="6.140625" style="7" customWidth="1"/>
    <col min="11788" max="11788" width="6.42578125" style="7" customWidth="1"/>
    <col min="11789" max="12039" width="9.140625" style="7"/>
    <col min="12040" max="12040" width="50.7109375" style="7" customWidth="1"/>
    <col min="12041" max="12041" width="5.5703125" style="7" customWidth="1"/>
    <col min="12042" max="12042" width="6.28515625" style="7" customWidth="1"/>
    <col min="12043" max="12043" width="6.140625" style="7" customWidth="1"/>
    <col min="12044" max="12044" width="6.42578125" style="7" customWidth="1"/>
    <col min="12045" max="12295" width="9.140625" style="7"/>
    <col min="12296" max="12296" width="50.7109375" style="7" customWidth="1"/>
    <col min="12297" max="12297" width="5.5703125" style="7" customWidth="1"/>
    <col min="12298" max="12298" width="6.28515625" style="7" customWidth="1"/>
    <col min="12299" max="12299" width="6.140625" style="7" customWidth="1"/>
    <col min="12300" max="12300" width="6.42578125" style="7" customWidth="1"/>
    <col min="12301" max="12551" width="9.140625" style="7"/>
    <col min="12552" max="12552" width="50.7109375" style="7" customWidth="1"/>
    <col min="12553" max="12553" width="5.5703125" style="7" customWidth="1"/>
    <col min="12554" max="12554" width="6.28515625" style="7" customWidth="1"/>
    <col min="12555" max="12555" width="6.140625" style="7" customWidth="1"/>
    <col min="12556" max="12556" width="6.42578125" style="7" customWidth="1"/>
    <col min="12557" max="12807" width="9.140625" style="7"/>
    <col min="12808" max="12808" width="50.7109375" style="7" customWidth="1"/>
    <col min="12809" max="12809" width="5.5703125" style="7" customWidth="1"/>
    <col min="12810" max="12810" width="6.28515625" style="7" customWidth="1"/>
    <col min="12811" max="12811" width="6.140625" style="7" customWidth="1"/>
    <col min="12812" max="12812" width="6.42578125" style="7" customWidth="1"/>
    <col min="12813" max="13063" width="9.140625" style="7"/>
    <col min="13064" max="13064" width="50.7109375" style="7" customWidth="1"/>
    <col min="13065" max="13065" width="5.5703125" style="7" customWidth="1"/>
    <col min="13066" max="13066" width="6.28515625" style="7" customWidth="1"/>
    <col min="13067" max="13067" width="6.140625" style="7" customWidth="1"/>
    <col min="13068" max="13068" width="6.42578125" style="7" customWidth="1"/>
    <col min="13069" max="13319" width="9.140625" style="7"/>
    <col min="13320" max="13320" width="50.7109375" style="7" customWidth="1"/>
    <col min="13321" max="13321" width="5.5703125" style="7" customWidth="1"/>
    <col min="13322" max="13322" width="6.28515625" style="7" customWidth="1"/>
    <col min="13323" max="13323" width="6.140625" style="7" customWidth="1"/>
    <col min="13324" max="13324" width="6.42578125" style="7" customWidth="1"/>
    <col min="13325" max="13575" width="9.140625" style="7"/>
    <col min="13576" max="13576" width="50.7109375" style="7" customWidth="1"/>
    <col min="13577" max="13577" width="5.5703125" style="7" customWidth="1"/>
    <col min="13578" max="13578" width="6.28515625" style="7" customWidth="1"/>
    <col min="13579" max="13579" width="6.140625" style="7" customWidth="1"/>
    <col min="13580" max="13580" width="6.42578125" style="7" customWidth="1"/>
    <col min="13581" max="13831" width="9.140625" style="7"/>
    <col min="13832" max="13832" width="50.7109375" style="7" customWidth="1"/>
    <col min="13833" max="13833" width="5.5703125" style="7" customWidth="1"/>
    <col min="13834" max="13834" width="6.28515625" style="7" customWidth="1"/>
    <col min="13835" max="13835" width="6.140625" style="7" customWidth="1"/>
    <col min="13836" max="13836" width="6.42578125" style="7" customWidth="1"/>
    <col min="13837" max="14087" width="9.140625" style="7"/>
    <col min="14088" max="14088" width="50.7109375" style="7" customWidth="1"/>
    <col min="14089" max="14089" width="5.5703125" style="7" customWidth="1"/>
    <col min="14090" max="14090" width="6.28515625" style="7" customWidth="1"/>
    <col min="14091" max="14091" width="6.140625" style="7" customWidth="1"/>
    <col min="14092" max="14092" width="6.42578125" style="7" customWidth="1"/>
    <col min="14093" max="14343" width="9.140625" style="7"/>
    <col min="14344" max="14344" width="50.7109375" style="7" customWidth="1"/>
    <col min="14345" max="14345" width="5.5703125" style="7" customWidth="1"/>
    <col min="14346" max="14346" width="6.28515625" style="7" customWidth="1"/>
    <col min="14347" max="14347" width="6.140625" style="7" customWidth="1"/>
    <col min="14348" max="14348" width="6.42578125" style="7" customWidth="1"/>
    <col min="14349" max="14599" width="9.140625" style="7"/>
    <col min="14600" max="14600" width="50.7109375" style="7" customWidth="1"/>
    <col min="14601" max="14601" width="5.5703125" style="7" customWidth="1"/>
    <col min="14602" max="14602" width="6.28515625" style="7" customWidth="1"/>
    <col min="14603" max="14603" width="6.140625" style="7" customWidth="1"/>
    <col min="14604" max="14604" width="6.42578125" style="7" customWidth="1"/>
    <col min="14605" max="14855" width="9.140625" style="7"/>
    <col min="14856" max="14856" width="50.7109375" style="7" customWidth="1"/>
    <col min="14857" max="14857" width="5.5703125" style="7" customWidth="1"/>
    <col min="14858" max="14858" width="6.28515625" style="7" customWidth="1"/>
    <col min="14859" max="14859" width="6.140625" style="7" customWidth="1"/>
    <col min="14860" max="14860" width="6.42578125" style="7" customWidth="1"/>
    <col min="14861" max="15111" width="9.140625" style="7"/>
    <col min="15112" max="15112" width="50.7109375" style="7" customWidth="1"/>
    <col min="15113" max="15113" width="5.5703125" style="7" customWidth="1"/>
    <col min="15114" max="15114" width="6.28515625" style="7" customWidth="1"/>
    <col min="15115" max="15115" width="6.140625" style="7" customWidth="1"/>
    <col min="15116" max="15116" width="6.42578125" style="7" customWidth="1"/>
    <col min="15117" max="15367" width="9.140625" style="7"/>
    <col min="15368" max="15368" width="50.7109375" style="7" customWidth="1"/>
    <col min="15369" max="15369" width="5.5703125" style="7" customWidth="1"/>
    <col min="15370" max="15370" width="6.28515625" style="7" customWidth="1"/>
    <col min="15371" max="15371" width="6.140625" style="7" customWidth="1"/>
    <col min="15372" max="15372" width="6.42578125" style="7" customWidth="1"/>
    <col min="15373" max="15623" width="9.140625" style="7"/>
    <col min="15624" max="15624" width="50.7109375" style="7" customWidth="1"/>
    <col min="15625" max="15625" width="5.5703125" style="7" customWidth="1"/>
    <col min="15626" max="15626" width="6.28515625" style="7" customWidth="1"/>
    <col min="15627" max="15627" width="6.140625" style="7" customWidth="1"/>
    <col min="15628" max="15628" width="6.42578125" style="7" customWidth="1"/>
    <col min="15629" max="15879" width="9.140625" style="7"/>
    <col min="15880" max="15880" width="50.7109375" style="7" customWidth="1"/>
    <col min="15881" max="15881" width="5.5703125" style="7" customWidth="1"/>
    <col min="15882" max="15882" width="6.28515625" style="7" customWidth="1"/>
    <col min="15883" max="15883" width="6.140625" style="7" customWidth="1"/>
    <col min="15884" max="15884" width="6.42578125" style="7" customWidth="1"/>
    <col min="15885" max="16135" width="9.140625" style="7"/>
    <col min="16136" max="16136" width="50.7109375" style="7" customWidth="1"/>
    <col min="16137" max="16137" width="5.5703125" style="7" customWidth="1"/>
    <col min="16138" max="16138" width="6.28515625" style="7" customWidth="1"/>
    <col min="16139" max="16139" width="6.140625" style="7" customWidth="1"/>
    <col min="16140" max="16140" width="6.42578125" style="7" customWidth="1"/>
    <col min="16141" max="16384" width="9.140625" style="7"/>
  </cols>
  <sheetData>
    <row r="1" spans="1:13" ht="17.25" customHeight="1">
      <c r="A1" s="105" t="s">
        <v>290</v>
      </c>
      <c r="B1" s="103" t="s">
        <v>291</v>
      </c>
      <c r="C1" s="106" t="s">
        <v>292</v>
      </c>
      <c r="D1" s="106"/>
      <c r="E1" s="106"/>
      <c r="F1" s="106"/>
      <c r="G1" s="106"/>
      <c r="H1" s="106"/>
      <c r="I1" s="106"/>
      <c r="J1" s="103" t="s">
        <v>293</v>
      </c>
      <c r="K1" s="103" t="s">
        <v>294</v>
      </c>
      <c r="L1" s="103" t="s">
        <v>295</v>
      </c>
      <c r="M1" s="103" t="s">
        <v>296</v>
      </c>
    </row>
    <row r="2" spans="1:13" ht="17.25" customHeight="1">
      <c r="A2" s="105"/>
      <c r="B2" s="104"/>
      <c r="C2" s="8" t="s">
        <v>297</v>
      </c>
      <c r="D2" s="8" t="s">
        <v>298</v>
      </c>
      <c r="E2" s="8" t="s">
        <v>299</v>
      </c>
      <c r="F2" s="8" t="s">
        <v>300</v>
      </c>
      <c r="G2" s="8" t="s">
        <v>73</v>
      </c>
      <c r="H2" s="8" t="s">
        <v>301</v>
      </c>
      <c r="I2" s="8" t="s">
        <v>302</v>
      </c>
      <c r="J2" s="104"/>
      <c r="K2" s="104"/>
      <c r="L2" s="104"/>
      <c r="M2" s="104"/>
    </row>
    <row r="3" spans="1:13" ht="12.75">
      <c r="A3" s="9" t="s">
        <v>303</v>
      </c>
      <c r="B3" s="9" t="s">
        <v>304</v>
      </c>
      <c r="C3" s="9">
        <v>77</v>
      </c>
      <c r="D3" s="9">
        <f>ROUND(AVERAGE(C3,E3),0)</f>
        <v>82</v>
      </c>
      <c r="E3" s="9">
        <v>86</v>
      </c>
      <c r="F3" s="9">
        <f>ROUND(AVERAGE(E3,G3),0)</f>
        <v>89</v>
      </c>
      <c r="G3" s="9">
        <v>91</v>
      </c>
      <c r="H3" s="9">
        <f>ROUND(AVERAGE(G3,I3),0)</f>
        <v>93</v>
      </c>
      <c r="I3" s="9">
        <v>94</v>
      </c>
      <c r="J3" s="10" t="s">
        <v>16</v>
      </c>
      <c r="K3" s="10" t="s">
        <v>21</v>
      </c>
      <c r="L3" s="10" t="s">
        <v>184</v>
      </c>
      <c r="M3" s="11" t="str">
        <f>J3&amp;"_"&amp;K3&amp;"_"&amp;L3</f>
        <v>OP_U_X</v>
      </c>
    </row>
    <row r="4" spans="1:13" ht="12.75">
      <c r="A4" s="9" t="s">
        <v>305</v>
      </c>
      <c r="B4" s="9" t="s">
        <v>306</v>
      </c>
      <c r="C4" s="9">
        <v>76</v>
      </c>
      <c r="D4" s="9">
        <f>ROUND(AVERAGE(C4,E4),0)</f>
        <v>81</v>
      </c>
      <c r="E4" s="9">
        <v>85</v>
      </c>
      <c r="F4" s="9">
        <f t="shared" ref="F4:F67" si="0">ROUND(AVERAGE(E4,G4),0)</f>
        <v>88</v>
      </c>
      <c r="G4" s="9">
        <v>90</v>
      </c>
      <c r="H4" s="9">
        <f t="shared" ref="H4:H67" si="1">ROUND(AVERAGE(G4,I4),0)</f>
        <v>92</v>
      </c>
      <c r="I4" s="9">
        <v>93</v>
      </c>
      <c r="J4" s="10" t="s">
        <v>16</v>
      </c>
      <c r="K4" s="10" t="s">
        <v>307</v>
      </c>
      <c r="L4" s="10" t="s">
        <v>308</v>
      </c>
      <c r="M4" s="11" t="str">
        <f t="shared" ref="M4:M67" si="2">J4&amp;"_"&amp;K4&amp;"_"&amp;L4</f>
        <v>OP_UPZ_S</v>
      </c>
    </row>
    <row r="5" spans="1:13" ht="12.75">
      <c r="A5" s="9" t="s">
        <v>309</v>
      </c>
      <c r="B5" s="9" t="s">
        <v>310</v>
      </c>
      <c r="C5" s="9">
        <v>74</v>
      </c>
      <c r="D5" s="9">
        <f t="shared" ref="D5:D68" si="3">ROUND(AVERAGE(C5,E5),0)</f>
        <v>79</v>
      </c>
      <c r="E5" s="9">
        <v>83</v>
      </c>
      <c r="F5" s="9">
        <f t="shared" si="0"/>
        <v>86</v>
      </c>
      <c r="G5" s="9">
        <v>88</v>
      </c>
      <c r="H5" s="9">
        <f t="shared" si="1"/>
        <v>89</v>
      </c>
      <c r="I5" s="9">
        <v>90</v>
      </c>
      <c r="J5" s="10" t="s">
        <v>16</v>
      </c>
      <c r="K5" s="10" t="s">
        <v>307</v>
      </c>
      <c r="L5" s="10" t="s">
        <v>302</v>
      </c>
      <c r="M5" s="11" t="str">
        <f t="shared" si="2"/>
        <v>OP_UPZ_D</v>
      </c>
    </row>
    <row r="6" spans="1:13" ht="12.75">
      <c r="A6" s="9" t="s">
        <v>311</v>
      </c>
      <c r="B6" s="9" t="s">
        <v>312</v>
      </c>
      <c r="C6" s="9">
        <v>72</v>
      </c>
      <c r="D6" s="9">
        <f t="shared" si="3"/>
        <v>77</v>
      </c>
      <c r="E6" s="9">
        <v>81</v>
      </c>
      <c r="F6" s="9">
        <f t="shared" si="0"/>
        <v>85</v>
      </c>
      <c r="G6" s="9">
        <v>88</v>
      </c>
      <c r="H6" s="9">
        <f t="shared" si="1"/>
        <v>90</v>
      </c>
      <c r="I6" s="9">
        <v>91</v>
      </c>
      <c r="J6" s="10" t="s">
        <v>16</v>
      </c>
      <c r="K6" s="10" t="s">
        <v>313</v>
      </c>
      <c r="L6" s="10" t="s">
        <v>308</v>
      </c>
      <c r="M6" s="11" t="str">
        <f t="shared" si="2"/>
        <v>OP_SPR_S</v>
      </c>
    </row>
    <row r="7" spans="1:13" ht="12.75">
      <c r="A7" s="9" t="s">
        <v>314</v>
      </c>
      <c r="B7" s="9" t="s">
        <v>315</v>
      </c>
      <c r="C7" s="9">
        <v>67</v>
      </c>
      <c r="D7" s="9">
        <f t="shared" si="3"/>
        <v>73</v>
      </c>
      <c r="E7" s="9">
        <v>78</v>
      </c>
      <c r="F7" s="9">
        <f t="shared" si="0"/>
        <v>82</v>
      </c>
      <c r="G7" s="9">
        <v>85</v>
      </c>
      <c r="H7" s="9">
        <f t="shared" si="1"/>
        <v>87</v>
      </c>
      <c r="I7" s="9">
        <v>89</v>
      </c>
      <c r="J7" s="10" t="s">
        <v>16</v>
      </c>
      <c r="K7" s="10" t="s">
        <v>313</v>
      </c>
      <c r="L7" s="10" t="s">
        <v>302</v>
      </c>
      <c r="M7" s="11" t="str">
        <f t="shared" si="2"/>
        <v>OP_SPR_D</v>
      </c>
    </row>
    <row r="8" spans="1:13" ht="12.75">
      <c r="A8" s="9" t="s">
        <v>316</v>
      </c>
      <c r="B8" s="9" t="s">
        <v>317</v>
      </c>
      <c r="C8" s="9">
        <v>71</v>
      </c>
      <c r="D8" s="9">
        <f t="shared" si="3"/>
        <v>76</v>
      </c>
      <c r="E8" s="9">
        <v>80</v>
      </c>
      <c r="F8" s="9">
        <f t="shared" si="0"/>
        <v>84</v>
      </c>
      <c r="G8" s="9">
        <v>87</v>
      </c>
      <c r="H8" s="9">
        <f t="shared" si="1"/>
        <v>89</v>
      </c>
      <c r="I8" s="9">
        <v>90</v>
      </c>
      <c r="J8" s="10" t="s">
        <v>16</v>
      </c>
      <c r="K8" s="10" t="s">
        <v>318</v>
      </c>
      <c r="L8" s="10" t="s">
        <v>308</v>
      </c>
      <c r="M8" s="11" t="str">
        <f t="shared" si="2"/>
        <v>OP_SPRPZ_S</v>
      </c>
    </row>
    <row r="9" spans="1:13" ht="12.75">
      <c r="A9" s="9" t="s">
        <v>319</v>
      </c>
      <c r="B9" s="9" t="s">
        <v>320</v>
      </c>
      <c r="C9" s="9">
        <v>64</v>
      </c>
      <c r="D9" s="9">
        <f t="shared" si="3"/>
        <v>70</v>
      </c>
      <c r="E9" s="9">
        <v>75</v>
      </c>
      <c r="F9" s="9">
        <f t="shared" si="0"/>
        <v>79</v>
      </c>
      <c r="G9" s="9">
        <v>82</v>
      </c>
      <c r="H9" s="9">
        <f t="shared" si="1"/>
        <v>84</v>
      </c>
      <c r="I9" s="9">
        <v>85</v>
      </c>
      <c r="J9" s="10" t="s">
        <v>16</v>
      </c>
      <c r="K9" s="10" t="s">
        <v>318</v>
      </c>
      <c r="L9" s="10" t="s">
        <v>302</v>
      </c>
      <c r="M9" s="11" t="str">
        <f t="shared" si="2"/>
        <v>OP_SPRPZ_D</v>
      </c>
    </row>
    <row r="10" spans="1:13" ht="12.75">
      <c r="A10" s="9" t="s">
        <v>321</v>
      </c>
      <c r="B10" s="9" t="s">
        <v>322</v>
      </c>
      <c r="C10" s="9">
        <v>70</v>
      </c>
      <c r="D10" s="9">
        <f t="shared" si="3"/>
        <v>75</v>
      </c>
      <c r="E10" s="9">
        <v>79</v>
      </c>
      <c r="F10" s="9">
        <f t="shared" si="0"/>
        <v>82</v>
      </c>
      <c r="G10" s="9">
        <v>84</v>
      </c>
      <c r="H10" s="9">
        <f t="shared" si="1"/>
        <v>86</v>
      </c>
      <c r="I10" s="9">
        <v>88</v>
      </c>
      <c r="J10" s="10" t="s">
        <v>16</v>
      </c>
      <c r="K10" s="10" t="s">
        <v>323</v>
      </c>
      <c r="L10" s="10" t="s">
        <v>308</v>
      </c>
      <c r="M10" s="11" t="str">
        <f t="shared" si="2"/>
        <v>OP_SVR_S</v>
      </c>
    </row>
    <row r="11" spans="1:13" ht="12.75">
      <c r="A11" s="9" t="s">
        <v>324</v>
      </c>
      <c r="B11" s="9" t="s">
        <v>325</v>
      </c>
      <c r="C11" s="9">
        <v>65</v>
      </c>
      <c r="D11" s="9">
        <f t="shared" si="3"/>
        <v>70</v>
      </c>
      <c r="E11" s="9">
        <v>75</v>
      </c>
      <c r="F11" s="9">
        <f t="shared" si="0"/>
        <v>79</v>
      </c>
      <c r="G11" s="9">
        <v>82</v>
      </c>
      <c r="H11" s="9">
        <f t="shared" si="1"/>
        <v>84</v>
      </c>
      <c r="I11" s="9">
        <v>86</v>
      </c>
      <c r="J11" s="10" t="s">
        <v>16</v>
      </c>
      <c r="K11" s="10" t="s">
        <v>323</v>
      </c>
      <c r="L11" s="10" t="s">
        <v>302</v>
      </c>
      <c r="M11" s="11" t="str">
        <f t="shared" si="2"/>
        <v>OP_SVR_D</v>
      </c>
    </row>
    <row r="12" spans="1:13" ht="12.75">
      <c r="A12" s="9" t="s">
        <v>326</v>
      </c>
      <c r="B12" s="9" t="s">
        <v>327</v>
      </c>
      <c r="C12" s="9">
        <v>69</v>
      </c>
      <c r="D12" s="9">
        <f t="shared" si="3"/>
        <v>74</v>
      </c>
      <c r="E12" s="9">
        <v>78</v>
      </c>
      <c r="F12" s="9">
        <f t="shared" si="0"/>
        <v>81</v>
      </c>
      <c r="G12" s="9">
        <v>83</v>
      </c>
      <c r="H12" s="9">
        <f t="shared" si="1"/>
        <v>85</v>
      </c>
      <c r="I12" s="9">
        <v>87</v>
      </c>
      <c r="J12" s="10" t="s">
        <v>16</v>
      </c>
      <c r="K12" s="10" t="s">
        <v>328</v>
      </c>
      <c r="L12" s="10" t="s">
        <v>308</v>
      </c>
      <c r="M12" s="11" t="str">
        <f t="shared" si="2"/>
        <v>OP_SVRPZ_S</v>
      </c>
    </row>
    <row r="13" spans="1:13" ht="12.75">
      <c r="A13" s="9" t="s">
        <v>329</v>
      </c>
      <c r="B13" s="9" t="s">
        <v>330</v>
      </c>
      <c r="C13" s="9">
        <v>64</v>
      </c>
      <c r="D13" s="9">
        <f t="shared" si="3"/>
        <v>69</v>
      </c>
      <c r="E13" s="9">
        <v>74</v>
      </c>
      <c r="F13" s="9">
        <f t="shared" si="0"/>
        <v>78</v>
      </c>
      <c r="G13" s="9">
        <v>81</v>
      </c>
      <c r="H13" s="9">
        <f t="shared" si="1"/>
        <v>83</v>
      </c>
      <c r="I13" s="9">
        <v>85</v>
      </c>
      <c r="J13" s="10" t="s">
        <v>16</v>
      </c>
      <c r="K13" s="10" t="s">
        <v>328</v>
      </c>
      <c r="L13" s="10" t="s">
        <v>302</v>
      </c>
      <c r="M13" s="11" t="str">
        <f t="shared" si="2"/>
        <v>OP_SVRPZ_D</v>
      </c>
    </row>
    <row r="14" spans="1:13" ht="12.75">
      <c r="A14" s="9" t="s">
        <v>331</v>
      </c>
      <c r="B14" s="9" t="s">
        <v>332</v>
      </c>
      <c r="C14" s="9">
        <v>66</v>
      </c>
      <c r="D14" s="9">
        <f t="shared" si="3"/>
        <v>70</v>
      </c>
      <c r="E14" s="9">
        <v>74</v>
      </c>
      <c r="F14" s="9">
        <f t="shared" si="0"/>
        <v>77</v>
      </c>
      <c r="G14" s="9">
        <v>80</v>
      </c>
      <c r="H14" s="9">
        <f t="shared" si="1"/>
        <v>81</v>
      </c>
      <c r="I14" s="9">
        <v>82</v>
      </c>
      <c r="J14" s="10" t="s">
        <v>16</v>
      </c>
      <c r="K14" s="10" t="s">
        <v>333</v>
      </c>
      <c r="L14" s="10" t="s">
        <v>308</v>
      </c>
      <c r="M14" s="11" t="str">
        <f t="shared" si="2"/>
        <v>OP_SVRTE_S</v>
      </c>
    </row>
    <row r="15" spans="1:13" ht="12.75">
      <c r="A15" s="9" t="s">
        <v>334</v>
      </c>
      <c r="B15" s="9" t="s">
        <v>335</v>
      </c>
      <c r="C15" s="9">
        <v>62</v>
      </c>
      <c r="D15" s="9">
        <f t="shared" si="3"/>
        <v>67</v>
      </c>
      <c r="E15" s="9">
        <v>71</v>
      </c>
      <c r="F15" s="9">
        <f t="shared" si="0"/>
        <v>75</v>
      </c>
      <c r="G15" s="9">
        <v>78</v>
      </c>
      <c r="H15" s="9">
        <f t="shared" si="1"/>
        <v>80</v>
      </c>
      <c r="I15" s="9">
        <v>81</v>
      </c>
      <c r="J15" s="10" t="s">
        <v>16</v>
      </c>
      <c r="K15" s="10" t="s">
        <v>333</v>
      </c>
      <c r="L15" s="10" t="s">
        <v>302</v>
      </c>
      <c r="M15" s="11" t="str">
        <f t="shared" si="2"/>
        <v>OP_SVRTE_D</v>
      </c>
    </row>
    <row r="16" spans="1:13" ht="25.5">
      <c r="A16" s="9" t="s">
        <v>336</v>
      </c>
      <c r="B16" s="9" t="s">
        <v>337</v>
      </c>
      <c r="C16" s="9">
        <v>65</v>
      </c>
      <c r="D16" s="9">
        <f t="shared" si="3"/>
        <v>69</v>
      </c>
      <c r="E16" s="9">
        <v>73</v>
      </c>
      <c r="F16" s="9">
        <f t="shared" si="0"/>
        <v>76</v>
      </c>
      <c r="G16" s="9">
        <v>79</v>
      </c>
      <c r="H16" s="9">
        <f t="shared" si="1"/>
        <v>80</v>
      </c>
      <c r="I16" s="9">
        <v>81</v>
      </c>
      <c r="J16" s="10" t="s">
        <v>16</v>
      </c>
      <c r="K16" s="10" t="s">
        <v>338</v>
      </c>
      <c r="L16" s="10" t="s">
        <v>308</v>
      </c>
      <c r="M16" s="11" t="str">
        <f t="shared" si="2"/>
        <v>OP_SVRTEPZ_S</v>
      </c>
    </row>
    <row r="17" spans="1:13" ht="25.5">
      <c r="A17" s="9" t="s">
        <v>339</v>
      </c>
      <c r="B17" s="9" t="s">
        <v>340</v>
      </c>
      <c r="C17" s="9">
        <v>61</v>
      </c>
      <c r="D17" s="9">
        <f t="shared" si="3"/>
        <v>66</v>
      </c>
      <c r="E17" s="9">
        <v>70</v>
      </c>
      <c r="F17" s="9">
        <f t="shared" si="0"/>
        <v>74</v>
      </c>
      <c r="G17" s="9">
        <v>77</v>
      </c>
      <c r="H17" s="9">
        <f t="shared" si="1"/>
        <v>79</v>
      </c>
      <c r="I17" s="9">
        <v>80</v>
      </c>
      <c r="J17" s="10" t="s">
        <v>16</v>
      </c>
      <c r="K17" s="10" t="s">
        <v>338</v>
      </c>
      <c r="L17" s="10" t="s">
        <v>302</v>
      </c>
      <c r="M17" s="11" t="str">
        <f t="shared" si="2"/>
        <v>OP_SVRTEPZ_D</v>
      </c>
    </row>
    <row r="18" spans="1:13" ht="26.45" customHeight="1">
      <c r="A18" s="9" t="s">
        <v>341</v>
      </c>
      <c r="B18" s="9" t="s">
        <v>342</v>
      </c>
      <c r="C18" s="9">
        <v>65</v>
      </c>
      <c r="D18" s="9">
        <f t="shared" si="3"/>
        <v>71</v>
      </c>
      <c r="E18" s="9">
        <v>76</v>
      </c>
      <c r="F18" s="9">
        <f t="shared" si="0"/>
        <v>80</v>
      </c>
      <c r="G18" s="9">
        <v>84</v>
      </c>
      <c r="H18" s="9">
        <f t="shared" si="1"/>
        <v>86</v>
      </c>
      <c r="I18" s="9">
        <v>88</v>
      </c>
      <c r="J18" s="10" t="s">
        <v>16</v>
      </c>
      <c r="K18" s="10" t="s">
        <v>343</v>
      </c>
      <c r="L18" s="10" t="s">
        <v>308</v>
      </c>
      <c r="M18" s="11" t="str">
        <f t="shared" si="2"/>
        <v>OP_UPR_S</v>
      </c>
    </row>
    <row r="19" spans="1:13" ht="12.75">
      <c r="A19" s="9" t="s">
        <v>344</v>
      </c>
      <c r="B19" s="9" t="s">
        <v>345</v>
      </c>
      <c r="C19" s="9">
        <v>63</v>
      </c>
      <c r="D19" s="9">
        <f t="shared" si="3"/>
        <v>69</v>
      </c>
      <c r="E19" s="9">
        <v>75</v>
      </c>
      <c r="F19" s="9">
        <f t="shared" si="0"/>
        <v>79</v>
      </c>
      <c r="G19" s="9">
        <v>83</v>
      </c>
      <c r="H19" s="9">
        <f t="shared" si="1"/>
        <v>85</v>
      </c>
      <c r="I19" s="9">
        <v>87</v>
      </c>
      <c r="J19" s="10" t="s">
        <v>16</v>
      </c>
      <c r="K19" s="10" t="s">
        <v>343</v>
      </c>
      <c r="L19" s="10" t="s">
        <v>302</v>
      </c>
      <c r="M19" s="11" t="str">
        <f t="shared" si="2"/>
        <v>OP_UPR_D</v>
      </c>
    </row>
    <row r="20" spans="1:13" ht="12.75">
      <c r="A20" s="9" t="s">
        <v>346</v>
      </c>
      <c r="B20" s="9" t="s">
        <v>347</v>
      </c>
      <c r="C20" s="9">
        <v>64</v>
      </c>
      <c r="D20" s="9">
        <f t="shared" si="3"/>
        <v>70</v>
      </c>
      <c r="E20" s="9">
        <v>75</v>
      </c>
      <c r="F20" s="9">
        <f t="shared" si="0"/>
        <v>79</v>
      </c>
      <c r="G20" s="9">
        <v>83</v>
      </c>
      <c r="H20" s="9">
        <f t="shared" si="1"/>
        <v>85</v>
      </c>
      <c r="I20" s="9">
        <v>86</v>
      </c>
      <c r="J20" s="10" t="s">
        <v>16</v>
      </c>
      <c r="K20" s="10" t="s">
        <v>348</v>
      </c>
      <c r="L20" s="10" t="s">
        <v>308</v>
      </c>
      <c r="M20" s="11" t="str">
        <f t="shared" si="2"/>
        <v>OP_UPRPZ_S</v>
      </c>
    </row>
    <row r="21" spans="1:13" ht="12.75">
      <c r="A21" s="9" t="s">
        <v>349</v>
      </c>
      <c r="B21" s="9" t="s">
        <v>350</v>
      </c>
      <c r="C21" s="9">
        <v>60</v>
      </c>
      <c r="D21" s="9">
        <f t="shared" si="3"/>
        <v>66</v>
      </c>
      <c r="E21" s="9">
        <v>72</v>
      </c>
      <c r="F21" s="9">
        <f t="shared" si="0"/>
        <v>76</v>
      </c>
      <c r="G21" s="9">
        <v>80</v>
      </c>
      <c r="H21" s="9">
        <f t="shared" si="1"/>
        <v>82</v>
      </c>
      <c r="I21" s="9">
        <v>84</v>
      </c>
      <c r="J21" s="10" t="s">
        <v>16</v>
      </c>
      <c r="K21" s="10" t="s">
        <v>348</v>
      </c>
      <c r="L21" s="10" t="s">
        <v>302</v>
      </c>
      <c r="M21" s="11" t="str">
        <f t="shared" si="2"/>
        <v>OP_UPRPZ_D</v>
      </c>
    </row>
    <row r="22" spans="1:13" ht="12.75">
      <c r="A22" s="9" t="s">
        <v>351</v>
      </c>
      <c r="B22" s="9" t="s">
        <v>352</v>
      </c>
      <c r="C22" s="9">
        <v>63</v>
      </c>
      <c r="D22" s="9">
        <f t="shared" si="3"/>
        <v>69</v>
      </c>
      <c r="E22" s="9">
        <v>74</v>
      </c>
      <c r="F22" s="9">
        <f t="shared" si="0"/>
        <v>78</v>
      </c>
      <c r="G22" s="9">
        <v>82</v>
      </c>
      <c r="H22" s="9">
        <f t="shared" si="1"/>
        <v>84</v>
      </c>
      <c r="I22" s="9">
        <v>85</v>
      </c>
      <c r="J22" s="10" t="s">
        <v>16</v>
      </c>
      <c r="K22" s="10" t="s">
        <v>353</v>
      </c>
      <c r="L22" s="10" t="s">
        <v>308</v>
      </c>
      <c r="M22" s="11" t="str">
        <f t="shared" si="2"/>
        <v>OP_UVR_S</v>
      </c>
    </row>
    <row r="23" spans="1:13" ht="12.75">
      <c r="A23" s="9" t="s">
        <v>354</v>
      </c>
      <c r="B23" s="9" t="s">
        <v>355</v>
      </c>
      <c r="C23" s="9">
        <v>61</v>
      </c>
      <c r="D23" s="9">
        <f t="shared" si="3"/>
        <v>67</v>
      </c>
      <c r="E23" s="9">
        <v>73</v>
      </c>
      <c r="F23" s="9">
        <f t="shared" si="0"/>
        <v>77</v>
      </c>
      <c r="G23" s="9">
        <v>81</v>
      </c>
      <c r="H23" s="9">
        <f t="shared" si="1"/>
        <v>83</v>
      </c>
      <c r="I23" s="9">
        <v>84</v>
      </c>
      <c r="J23" s="10" t="s">
        <v>16</v>
      </c>
      <c r="K23" s="10" t="s">
        <v>353</v>
      </c>
      <c r="L23" s="10" t="s">
        <v>302</v>
      </c>
      <c r="M23" s="11" t="str">
        <f t="shared" si="2"/>
        <v>OP_UVR_D</v>
      </c>
    </row>
    <row r="24" spans="1:13" ht="12.75">
      <c r="A24" s="9" t="s">
        <v>356</v>
      </c>
      <c r="B24" s="9" t="s">
        <v>357</v>
      </c>
      <c r="C24" s="9">
        <v>62</v>
      </c>
      <c r="D24" s="9">
        <f t="shared" si="3"/>
        <v>68</v>
      </c>
      <c r="E24" s="9">
        <v>73</v>
      </c>
      <c r="F24" s="9">
        <f t="shared" si="0"/>
        <v>77</v>
      </c>
      <c r="G24" s="9">
        <v>81</v>
      </c>
      <c r="H24" s="9">
        <f t="shared" si="1"/>
        <v>83</v>
      </c>
      <c r="I24" s="9">
        <v>84</v>
      </c>
      <c r="J24" s="10" t="s">
        <v>16</v>
      </c>
      <c r="K24" s="10" t="s">
        <v>358</v>
      </c>
      <c r="L24" s="10" t="s">
        <v>308</v>
      </c>
      <c r="M24" s="11" t="str">
        <f t="shared" si="2"/>
        <v>OP_UVRPZ_S</v>
      </c>
    </row>
    <row r="25" spans="1:13" ht="12.75">
      <c r="A25" s="9" t="s">
        <v>359</v>
      </c>
      <c r="B25" s="9" t="s">
        <v>360</v>
      </c>
      <c r="C25" s="9">
        <v>60</v>
      </c>
      <c r="D25" s="9">
        <f t="shared" si="3"/>
        <v>66</v>
      </c>
      <c r="E25" s="9">
        <v>72</v>
      </c>
      <c r="F25" s="9">
        <f t="shared" si="0"/>
        <v>76</v>
      </c>
      <c r="G25" s="9">
        <v>80</v>
      </c>
      <c r="H25" s="9">
        <f t="shared" si="1"/>
        <v>82</v>
      </c>
      <c r="I25" s="9">
        <v>83</v>
      </c>
      <c r="J25" s="10" t="s">
        <v>16</v>
      </c>
      <c r="K25" s="10" t="s">
        <v>358</v>
      </c>
      <c r="L25" s="10" t="s">
        <v>302</v>
      </c>
      <c r="M25" s="11" t="str">
        <f t="shared" si="2"/>
        <v>OP_UVRPZ_D</v>
      </c>
    </row>
    <row r="26" spans="1:13" ht="12.75">
      <c r="A26" s="9" t="s">
        <v>361</v>
      </c>
      <c r="B26" s="9" t="s">
        <v>362</v>
      </c>
      <c r="C26" s="9">
        <v>61</v>
      </c>
      <c r="D26" s="9">
        <f t="shared" si="3"/>
        <v>67</v>
      </c>
      <c r="E26" s="9">
        <v>72</v>
      </c>
      <c r="F26" s="9">
        <f t="shared" si="0"/>
        <v>76</v>
      </c>
      <c r="G26" s="9">
        <v>79</v>
      </c>
      <c r="H26" s="9">
        <f t="shared" si="1"/>
        <v>81</v>
      </c>
      <c r="I26" s="9">
        <v>82</v>
      </c>
      <c r="J26" s="10" t="s">
        <v>16</v>
      </c>
      <c r="K26" s="10" t="s">
        <v>363</v>
      </c>
      <c r="L26" s="10" t="s">
        <v>308</v>
      </c>
      <c r="M26" s="11" t="str">
        <f t="shared" si="2"/>
        <v>OP_UVRTE_S</v>
      </c>
    </row>
    <row r="27" spans="1:13" ht="12.75">
      <c r="A27" s="9" t="s">
        <v>364</v>
      </c>
      <c r="B27" s="9" t="s">
        <v>365</v>
      </c>
      <c r="C27" s="9">
        <v>59</v>
      </c>
      <c r="D27" s="9">
        <f t="shared" si="3"/>
        <v>65</v>
      </c>
      <c r="E27" s="9">
        <v>70</v>
      </c>
      <c r="F27" s="9">
        <f t="shared" si="0"/>
        <v>74</v>
      </c>
      <c r="G27" s="9">
        <v>78</v>
      </c>
      <c r="H27" s="9">
        <f t="shared" si="1"/>
        <v>80</v>
      </c>
      <c r="I27" s="9">
        <v>81</v>
      </c>
      <c r="J27" s="10" t="s">
        <v>16</v>
      </c>
      <c r="K27" s="10" t="s">
        <v>363</v>
      </c>
      <c r="L27" s="10" t="s">
        <v>302</v>
      </c>
      <c r="M27" s="11" t="str">
        <f t="shared" si="2"/>
        <v>OP_UVRTE_D</v>
      </c>
    </row>
    <row r="28" spans="1:13" ht="25.5">
      <c r="A28" s="9" t="s">
        <v>366</v>
      </c>
      <c r="B28" s="9" t="s">
        <v>367</v>
      </c>
      <c r="C28" s="9">
        <v>60</v>
      </c>
      <c r="D28" s="9">
        <f t="shared" si="3"/>
        <v>66</v>
      </c>
      <c r="E28" s="9">
        <v>71</v>
      </c>
      <c r="F28" s="9">
        <f t="shared" si="0"/>
        <v>75</v>
      </c>
      <c r="G28" s="9">
        <v>78</v>
      </c>
      <c r="H28" s="9">
        <f t="shared" si="1"/>
        <v>80</v>
      </c>
      <c r="I28" s="9">
        <v>81</v>
      </c>
      <c r="J28" s="10" t="s">
        <v>16</v>
      </c>
      <c r="K28" s="10" t="s">
        <v>368</v>
      </c>
      <c r="L28" s="10" t="s">
        <v>308</v>
      </c>
      <c r="M28" s="11" t="str">
        <f t="shared" si="2"/>
        <v>OP_UVRTEPZ_S</v>
      </c>
    </row>
    <row r="29" spans="1:13" ht="25.5">
      <c r="A29" s="9" t="s">
        <v>369</v>
      </c>
      <c r="B29" s="9" t="s">
        <v>370</v>
      </c>
      <c r="C29" s="9">
        <v>58</v>
      </c>
      <c r="D29" s="9">
        <f t="shared" si="3"/>
        <v>64</v>
      </c>
      <c r="E29" s="9">
        <v>69</v>
      </c>
      <c r="F29" s="9">
        <f t="shared" si="0"/>
        <v>73</v>
      </c>
      <c r="G29" s="9">
        <v>77</v>
      </c>
      <c r="H29" s="9">
        <f t="shared" si="1"/>
        <v>79</v>
      </c>
      <c r="I29" s="9">
        <v>80</v>
      </c>
      <c r="J29" s="10" t="s">
        <v>16</v>
      </c>
      <c r="K29" s="10" t="s">
        <v>368</v>
      </c>
      <c r="L29" s="10" t="s">
        <v>302</v>
      </c>
      <c r="M29" s="11" t="str">
        <f t="shared" si="2"/>
        <v>OP_UVRTEPZ_D</v>
      </c>
    </row>
    <row r="30" spans="1:13" ht="26.45" customHeight="1">
      <c r="A30" s="9" t="s">
        <v>371</v>
      </c>
      <c r="B30" s="9" t="s">
        <v>372</v>
      </c>
      <c r="C30" s="9">
        <v>66</v>
      </c>
      <c r="D30" s="9">
        <f t="shared" si="3"/>
        <v>72</v>
      </c>
      <c r="E30" s="9">
        <v>77</v>
      </c>
      <c r="F30" s="9">
        <f t="shared" si="0"/>
        <v>81</v>
      </c>
      <c r="G30" s="9">
        <v>85</v>
      </c>
      <c r="H30" s="9">
        <f t="shared" si="1"/>
        <v>87</v>
      </c>
      <c r="I30" s="9">
        <v>89</v>
      </c>
      <c r="J30" s="10" t="s">
        <v>16</v>
      </c>
      <c r="K30" s="10" t="s">
        <v>373</v>
      </c>
      <c r="L30" s="10" t="s">
        <v>308</v>
      </c>
      <c r="M30" s="11" t="str">
        <f t="shared" si="2"/>
        <v>OP_PPR_S</v>
      </c>
    </row>
    <row r="31" spans="1:13" ht="12.75">
      <c r="A31" s="9" t="s">
        <v>374</v>
      </c>
      <c r="B31" s="9" t="s">
        <v>375</v>
      </c>
      <c r="C31" s="9">
        <v>58</v>
      </c>
      <c r="D31" s="9">
        <f t="shared" si="3"/>
        <v>65</v>
      </c>
      <c r="E31" s="9">
        <v>72</v>
      </c>
      <c r="F31" s="9">
        <f t="shared" si="0"/>
        <v>77</v>
      </c>
      <c r="G31" s="9">
        <v>81</v>
      </c>
      <c r="H31" s="9">
        <f t="shared" si="1"/>
        <v>83</v>
      </c>
      <c r="I31" s="9">
        <v>85</v>
      </c>
      <c r="J31" s="10" t="s">
        <v>16</v>
      </c>
      <c r="K31" s="10" t="s">
        <v>373</v>
      </c>
      <c r="L31" s="10" t="s">
        <v>302</v>
      </c>
      <c r="M31" s="11" t="str">
        <f t="shared" si="2"/>
        <v>OP_PPR_D</v>
      </c>
    </row>
    <row r="32" spans="1:13" ht="12.75">
      <c r="A32" s="9" t="s">
        <v>376</v>
      </c>
      <c r="B32" s="9" t="s">
        <v>377</v>
      </c>
      <c r="C32" s="9">
        <v>64</v>
      </c>
      <c r="D32" s="9">
        <f t="shared" si="3"/>
        <v>70</v>
      </c>
      <c r="E32" s="9">
        <v>75</v>
      </c>
      <c r="F32" s="9">
        <f t="shared" si="0"/>
        <v>79</v>
      </c>
      <c r="G32" s="9">
        <v>83</v>
      </c>
      <c r="H32" s="9">
        <f t="shared" si="1"/>
        <v>84</v>
      </c>
      <c r="I32" s="9">
        <v>85</v>
      </c>
      <c r="J32" s="10" t="s">
        <v>16</v>
      </c>
      <c r="K32" s="10" t="s">
        <v>378</v>
      </c>
      <c r="L32" s="10" t="s">
        <v>308</v>
      </c>
      <c r="M32" s="11" t="str">
        <f t="shared" si="2"/>
        <v>OP_PVR_S</v>
      </c>
    </row>
    <row r="33" spans="1:13" ht="12.75">
      <c r="A33" s="9" t="s">
        <v>379</v>
      </c>
      <c r="B33" s="9" t="s">
        <v>380</v>
      </c>
      <c r="C33" s="9">
        <v>55</v>
      </c>
      <c r="D33" s="9">
        <f t="shared" si="3"/>
        <v>62</v>
      </c>
      <c r="E33" s="9">
        <v>69</v>
      </c>
      <c r="F33" s="9">
        <f t="shared" si="0"/>
        <v>74</v>
      </c>
      <c r="G33" s="9">
        <v>78</v>
      </c>
      <c r="H33" s="9">
        <f t="shared" si="1"/>
        <v>81</v>
      </c>
      <c r="I33" s="9">
        <v>83</v>
      </c>
      <c r="J33" s="10" t="s">
        <v>16</v>
      </c>
      <c r="K33" s="10" t="s">
        <v>378</v>
      </c>
      <c r="L33" s="10" t="s">
        <v>302</v>
      </c>
      <c r="M33" s="11" t="str">
        <f t="shared" si="2"/>
        <v>OP_PVR_D</v>
      </c>
    </row>
    <row r="34" spans="1:13" ht="12.75">
      <c r="A34" s="9" t="s">
        <v>381</v>
      </c>
      <c r="B34" s="9" t="s">
        <v>382</v>
      </c>
      <c r="C34" s="9">
        <v>63</v>
      </c>
      <c r="D34" s="9">
        <f t="shared" si="3"/>
        <v>68</v>
      </c>
      <c r="E34" s="9">
        <v>73</v>
      </c>
      <c r="F34" s="9">
        <f t="shared" si="0"/>
        <v>77</v>
      </c>
      <c r="G34" s="9">
        <v>80</v>
      </c>
      <c r="H34" s="9">
        <f t="shared" si="1"/>
        <v>82</v>
      </c>
      <c r="I34" s="9">
        <v>83</v>
      </c>
      <c r="J34" s="10" t="s">
        <v>16</v>
      </c>
      <c r="K34" s="10" t="s">
        <v>383</v>
      </c>
      <c r="L34" s="10" t="s">
        <v>308</v>
      </c>
      <c r="M34" s="11" t="str">
        <f t="shared" si="2"/>
        <v>OP_PVRPA_S</v>
      </c>
    </row>
    <row r="35" spans="1:13" ht="12.75">
      <c r="A35" s="9" t="s">
        <v>384</v>
      </c>
      <c r="B35" s="9" t="s">
        <v>385</v>
      </c>
      <c r="C35" s="9">
        <v>51</v>
      </c>
      <c r="D35" s="9">
        <f t="shared" si="3"/>
        <v>59</v>
      </c>
      <c r="E35" s="9">
        <v>67</v>
      </c>
      <c r="F35" s="9">
        <f t="shared" si="0"/>
        <v>72</v>
      </c>
      <c r="G35" s="9">
        <v>76</v>
      </c>
      <c r="H35" s="9">
        <f t="shared" si="1"/>
        <v>78</v>
      </c>
      <c r="I35" s="9">
        <v>80</v>
      </c>
      <c r="J35" s="10" t="s">
        <v>16</v>
      </c>
      <c r="K35" s="10" t="s">
        <v>383</v>
      </c>
      <c r="L35" s="10" t="s">
        <v>302</v>
      </c>
      <c r="M35" s="11" t="str">
        <f t="shared" si="2"/>
        <v>OP_PVRPA_D</v>
      </c>
    </row>
    <row r="36" spans="1:13" ht="13.15" customHeight="1">
      <c r="A36" s="9" t="s">
        <v>386</v>
      </c>
      <c r="B36" s="9" t="s">
        <v>387</v>
      </c>
      <c r="C36" s="9">
        <v>68</v>
      </c>
      <c r="D36" s="9">
        <f t="shared" si="3"/>
        <v>74</v>
      </c>
      <c r="E36" s="9">
        <v>79</v>
      </c>
      <c r="F36" s="9">
        <f t="shared" si="0"/>
        <v>83</v>
      </c>
      <c r="G36" s="9">
        <v>86</v>
      </c>
      <c r="H36" s="9">
        <f t="shared" si="1"/>
        <v>88</v>
      </c>
      <c r="I36" s="9">
        <v>89</v>
      </c>
      <c r="J36" s="12" t="s">
        <v>387</v>
      </c>
      <c r="K36" s="12" t="s">
        <v>184</v>
      </c>
      <c r="L36" s="12" t="s">
        <v>308</v>
      </c>
      <c r="M36" s="13" t="str">
        <f t="shared" si="2"/>
        <v>PA_X_S</v>
      </c>
    </row>
    <row r="37" spans="1:13" ht="12.75">
      <c r="A37" s="9" t="s">
        <v>388</v>
      </c>
      <c r="B37" s="9" t="s">
        <v>389</v>
      </c>
      <c r="C37" s="9">
        <v>49</v>
      </c>
      <c r="D37" s="9">
        <f t="shared" si="3"/>
        <v>59</v>
      </c>
      <c r="E37" s="9">
        <v>69</v>
      </c>
      <c r="F37" s="9">
        <f t="shared" si="0"/>
        <v>74</v>
      </c>
      <c r="G37" s="9">
        <v>79</v>
      </c>
      <c r="H37" s="9">
        <f t="shared" si="1"/>
        <v>82</v>
      </c>
      <c r="I37" s="9">
        <v>84</v>
      </c>
      <c r="J37" s="12" t="s">
        <v>387</v>
      </c>
      <c r="K37" s="12" t="s">
        <v>184</v>
      </c>
      <c r="L37" s="12" t="s">
        <v>390</v>
      </c>
      <c r="M37" s="13" t="str">
        <f t="shared" si="2"/>
        <v>PA_X_P</v>
      </c>
    </row>
    <row r="38" spans="1:13" ht="12.75">
      <c r="A38" s="9" t="s">
        <v>391</v>
      </c>
      <c r="B38" s="9" t="s">
        <v>392</v>
      </c>
      <c r="C38" s="9">
        <v>39</v>
      </c>
      <c r="D38" s="9">
        <f t="shared" si="3"/>
        <v>50</v>
      </c>
      <c r="E38" s="9">
        <v>61</v>
      </c>
      <c r="F38" s="9">
        <f t="shared" si="0"/>
        <v>68</v>
      </c>
      <c r="G38" s="9">
        <v>74</v>
      </c>
      <c r="H38" s="9">
        <f t="shared" si="1"/>
        <v>77</v>
      </c>
      <c r="I38" s="9">
        <v>80</v>
      </c>
      <c r="J38" s="12" t="s">
        <v>387</v>
      </c>
      <c r="K38" s="12" t="s">
        <v>184</v>
      </c>
      <c r="L38" s="12" t="s">
        <v>302</v>
      </c>
      <c r="M38" s="13" t="str">
        <f t="shared" si="2"/>
        <v>PA_X_D</v>
      </c>
    </row>
    <row r="39" spans="1:13" ht="12.75">
      <c r="A39" s="9" t="s">
        <v>393</v>
      </c>
      <c r="B39" s="9" t="s">
        <v>79</v>
      </c>
      <c r="C39" s="9">
        <v>30</v>
      </c>
      <c r="D39" s="9">
        <f t="shared" si="3"/>
        <v>44</v>
      </c>
      <c r="E39" s="9">
        <v>58</v>
      </c>
      <c r="F39" s="9">
        <f t="shared" si="0"/>
        <v>65</v>
      </c>
      <c r="G39" s="9">
        <v>71</v>
      </c>
      <c r="H39" s="9">
        <f t="shared" si="1"/>
        <v>75</v>
      </c>
      <c r="I39" s="9">
        <v>78</v>
      </c>
      <c r="J39" s="12" t="s">
        <v>394</v>
      </c>
      <c r="K39" s="12" t="s">
        <v>184</v>
      </c>
      <c r="L39" s="12" t="s">
        <v>184</v>
      </c>
      <c r="M39" s="13" t="str">
        <f t="shared" si="2"/>
        <v>LO_X_X</v>
      </c>
    </row>
    <row r="40" spans="1:13" ht="13.15" customHeight="1">
      <c r="A40" s="9" t="s">
        <v>395</v>
      </c>
      <c r="B40" s="9" t="s">
        <v>396</v>
      </c>
      <c r="C40" s="9">
        <v>48</v>
      </c>
      <c r="D40" s="9">
        <f t="shared" si="3"/>
        <v>58</v>
      </c>
      <c r="E40" s="9">
        <v>67</v>
      </c>
      <c r="F40" s="9">
        <f t="shared" si="0"/>
        <v>72</v>
      </c>
      <c r="G40" s="9">
        <v>77</v>
      </c>
      <c r="H40" s="9">
        <f t="shared" si="1"/>
        <v>80</v>
      </c>
      <c r="I40" s="9">
        <v>83</v>
      </c>
      <c r="J40" s="14" t="s">
        <v>397</v>
      </c>
      <c r="K40" s="14" t="s">
        <v>184</v>
      </c>
      <c r="L40" s="14" t="s">
        <v>308</v>
      </c>
      <c r="M40" s="15" t="str">
        <f t="shared" si="2"/>
        <v>KP_X_S</v>
      </c>
    </row>
    <row r="41" spans="1:13" ht="12.75">
      <c r="A41" s="9" t="s">
        <v>398</v>
      </c>
      <c r="B41" s="9" t="s">
        <v>399</v>
      </c>
      <c r="C41" s="9">
        <v>35</v>
      </c>
      <c r="D41" s="9">
        <f t="shared" si="3"/>
        <v>46</v>
      </c>
      <c r="E41" s="9">
        <v>56</v>
      </c>
      <c r="F41" s="9">
        <f t="shared" si="0"/>
        <v>63</v>
      </c>
      <c r="G41" s="9">
        <v>70</v>
      </c>
      <c r="H41" s="9">
        <f t="shared" si="1"/>
        <v>74</v>
      </c>
      <c r="I41" s="9">
        <v>77</v>
      </c>
      <c r="J41" s="14" t="s">
        <v>397</v>
      </c>
      <c r="K41" s="14" t="s">
        <v>184</v>
      </c>
      <c r="L41" s="14" t="s">
        <v>390</v>
      </c>
      <c r="M41" s="15" t="str">
        <f t="shared" si="2"/>
        <v>KP_X_P</v>
      </c>
    </row>
    <row r="42" spans="1:13" ht="12.75">
      <c r="A42" s="9" t="s">
        <v>400</v>
      </c>
      <c r="B42" s="9" t="s">
        <v>401</v>
      </c>
      <c r="C42" s="9">
        <v>30</v>
      </c>
      <c r="D42" s="9">
        <f t="shared" si="3"/>
        <v>39</v>
      </c>
      <c r="E42" s="9">
        <v>48</v>
      </c>
      <c r="F42" s="9">
        <f t="shared" si="0"/>
        <v>57</v>
      </c>
      <c r="G42" s="9">
        <v>65</v>
      </c>
      <c r="H42" s="9">
        <f t="shared" si="1"/>
        <v>69</v>
      </c>
      <c r="I42" s="9">
        <v>73</v>
      </c>
      <c r="J42" s="14" t="s">
        <v>397</v>
      </c>
      <c r="K42" s="14" t="s">
        <v>184</v>
      </c>
      <c r="L42" s="14" t="s">
        <v>302</v>
      </c>
      <c r="M42" s="15" t="str">
        <f t="shared" si="2"/>
        <v>KP_X_D</v>
      </c>
    </row>
    <row r="43" spans="1:13" ht="13.15" customHeight="1">
      <c r="A43" s="9" t="s">
        <v>402</v>
      </c>
      <c r="B43" s="9" t="s">
        <v>403</v>
      </c>
      <c r="C43" s="9">
        <v>57</v>
      </c>
      <c r="D43" s="9">
        <f t="shared" si="3"/>
        <v>65</v>
      </c>
      <c r="E43" s="9">
        <v>73</v>
      </c>
      <c r="F43" s="9">
        <f t="shared" si="0"/>
        <v>78</v>
      </c>
      <c r="G43" s="9">
        <v>82</v>
      </c>
      <c r="H43" s="9">
        <f t="shared" si="1"/>
        <v>84</v>
      </c>
      <c r="I43" s="9">
        <v>86</v>
      </c>
      <c r="J43" s="16" t="s">
        <v>404</v>
      </c>
      <c r="K43" s="16" t="s">
        <v>184</v>
      </c>
      <c r="L43" s="16" t="s">
        <v>308</v>
      </c>
      <c r="M43" s="17" t="str">
        <f t="shared" si="2"/>
        <v>SE_X_S</v>
      </c>
    </row>
    <row r="44" spans="1:13" ht="12.75">
      <c r="A44" s="9" t="s">
        <v>405</v>
      </c>
      <c r="B44" s="9" t="s">
        <v>406</v>
      </c>
      <c r="C44" s="9">
        <v>43</v>
      </c>
      <c r="D44" s="9">
        <f t="shared" si="3"/>
        <v>54</v>
      </c>
      <c r="E44" s="9">
        <v>65</v>
      </c>
      <c r="F44" s="9">
        <f t="shared" si="0"/>
        <v>71</v>
      </c>
      <c r="G44" s="9">
        <v>76</v>
      </c>
      <c r="H44" s="9">
        <f t="shared" si="1"/>
        <v>79</v>
      </c>
      <c r="I44" s="9">
        <v>82</v>
      </c>
      <c r="J44" s="16" t="s">
        <v>404</v>
      </c>
      <c r="K44" s="16" t="s">
        <v>184</v>
      </c>
      <c r="L44" s="16" t="s">
        <v>390</v>
      </c>
      <c r="M44" s="17" t="str">
        <f t="shared" si="2"/>
        <v>SE_X_P</v>
      </c>
    </row>
    <row r="45" spans="1:13" ht="12.75">
      <c r="A45" s="9" t="s">
        <v>407</v>
      </c>
      <c r="B45" s="9" t="s">
        <v>408</v>
      </c>
      <c r="C45" s="9">
        <v>32</v>
      </c>
      <c r="D45" s="9">
        <f t="shared" si="3"/>
        <v>45</v>
      </c>
      <c r="E45" s="9">
        <v>58</v>
      </c>
      <c r="F45" s="9">
        <f t="shared" si="0"/>
        <v>65</v>
      </c>
      <c r="G45" s="9">
        <v>72</v>
      </c>
      <c r="H45" s="9">
        <f t="shared" si="1"/>
        <v>76</v>
      </c>
      <c r="I45" s="9">
        <v>79</v>
      </c>
      <c r="J45" s="16" t="s">
        <v>404</v>
      </c>
      <c r="K45" s="16" t="s">
        <v>184</v>
      </c>
      <c r="L45" s="16" t="s">
        <v>302</v>
      </c>
      <c r="M45" s="17" t="str">
        <f t="shared" si="2"/>
        <v>SE_X_D</v>
      </c>
    </row>
    <row r="46" spans="1:13" ht="25.5">
      <c r="A46" s="9" t="s">
        <v>409</v>
      </c>
      <c r="B46" s="9" t="s">
        <v>410</v>
      </c>
      <c r="C46" s="9">
        <v>45</v>
      </c>
      <c r="D46" s="9">
        <f t="shared" si="3"/>
        <v>56</v>
      </c>
      <c r="E46" s="9">
        <v>66</v>
      </c>
      <c r="F46" s="9">
        <f t="shared" si="0"/>
        <v>72</v>
      </c>
      <c r="G46" s="9">
        <v>77</v>
      </c>
      <c r="H46" s="9">
        <f t="shared" si="1"/>
        <v>80</v>
      </c>
      <c r="I46" s="9">
        <v>83</v>
      </c>
      <c r="J46" s="14" t="s">
        <v>411</v>
      </c>
      <c r="K46" s="14" t="s">
        <v>184</v>
      </c>
      <c r="L46" s="14" t="s">
        <v>308</v>
      </c>
      <c r="M46" s="15" t="str">
        <f t="shared" si="2"/>
        <v>LR_X_S</v>
      </c>
    </row>
    <row r="47" spans="1:13" ht="25.5">
      <c r="A47" s="9" t="s">
        <v>412</v>
      </c>
      <c r="B47" s="9" t="s">
        <v>413</v>
      </c>
      <c r="C47" s="9">
        <v>36</v>
      </c>
      <c r="D47" s="9">
        <f t="shared" si="3"/>
        <v>48</v>
      </c>
      <c r="E47" s="9">
        <v>60</v>
      </c>
      <c r="F47" s="9">
        <f t="shared" si="0"/>
        <v>67</v>
      </c>
      <c r="G47" s="9">
        <v>73</v>
      </c>
      <c r="H47" s="9">
        <f t="shared" si="1"/>
        <v>76</v>
      </c>
      <c r="I47" s="9">
        <v>79</v>
      </c>
      <c r="J47" s="14" t="s">
        <v>411</v>
      </c>
      <c r="K47" s="14" t="s">
        <v>184</v>
      </c>
      <c r="L47" s="14" t="s">
        <v>390</v>
      </c>
      <c r="M47" s="15" t="str">
        <f t="shared" si="2"/>
        <v>LR_X_P</v>
      </c>
    </row>
    <row r="48" spans="1:13" ht="25.5">
      <c r="A48" s="9" t="s">
        <v>414</v>
      </c>
      <c r="B48" s="9" t="s">
        <v>415</v>
      </c>
      <c r="C48" s="9">
        <v>30</v>
      </c>
      <c r="D48" s="9">
        <f t="shared" si="3"/>
        <v>43</v>
      </c>
      <c r="E48" s="9">
        <v>55</v>
      </c>
      <c r="F48" s="9">
        <f t="shared" si="0"/>
        <v>63</v>
      </c>
      <c r="G48" s="9">
        <v>70</v>
      </c>
      <c r="H48" s="9">
        <f t="shared" si="1"/>
        <v>74</v>
      </c>
      <c r="I48" s="9">
        <v>77</v>
      </c>
      <c r="J48" s="14" t="s">
        <v>411</v>
      </c>
      <c r="K48" s="14" t="s">
        <v>184</v>
      </c>
      <c r="L48" s="14" t="s">
        <v>302</v>
      </c>
      <c r="M48" s="15" t="str">
        <f t="shared" si="2"/>
        <v>LR_X_D</v>
      </c>
    </row>
    <row r="49" spans="1:13" ht="12.75">
      <c r="A49" s="9" t="s">
        <v>416</v>
      </c>
      <c r="B49" s="9" t="s">
        <v>302</v>
      </c>
      <c r="C49" s="9">
        <v>59</v>
      </c>
      <c r="D49" s="9">
        <f t="shared" si="3"/>
        <v>67</v>
      </c>
      <c r="E49" s="9">
        <v>74</v>
      </c>
      <c r="F49" s="9">
        <f t="shared" si="0"/>
        <v>78</v>
      </c>
      <c r="G49" s="9">
        <v>82</v>
      </c>
      <c r="H49" s="9">
        <f t="shared" si="1"/>
        <v>84</v>
      </c>
      <c r="I49" s="9">
        <v>86</v>
      </c>
      <c r="J49" s="18" t="s">
        <v>417</v>
      </c>
      <c r="K49" s="18" t="s">
        <v>184</v>
      </c>
      <c r="L49" s="18" t="s">
        <v>184</v>
      </c>
      <c r="M49" s="19" t="str">
        <f t="shared" si="2"/>
        <v>HD_X_X</v>
      </c>
    </row>
    <row r="50" spans="1:13" ht="18.75" customHeight="1">
      <c r="A50" s="9" t="s">
        <v>418</v>
      </c>
      <c r="B50" s="9"/>
      <c r="C50" s="20">
        <v>56</v>
      </c>
      <c r="D50" s="20">
        <f t="shared" si="3"/>
        <v>66</v>
      </c>
      <c r="E50" s="20">
        <v>75</v>
      </c>
      <c r="F50" s="20">
        <f t="shared" si="0"/>
        <v>80</v>
      </c>
      <c r="G50" s="20">
        <v>85</v>
      </c>
      <c r="H50" s="20">
        <f t="shared" si="1"/>
        <v>88</v>
      </c>
      <c r="I50" s="20">
        <v>91</v>
      </c>
      <c r="J50" s="14" t="s">
        <v>25</v>
      </c>
      <c r="K50" s="14" t="s">
        <v>184</v>
      </c>
      <c r="L50" s="14">
        <v>1</v>
      </c>
      <c r="M50" s="15" t="str">
        <f t="shared" si="2"/>
        <v>LP_X_1</v>
      </c>
    </row>
    <row r="51" spans="1:13" ht="17.25" customHeight="1">
      <c r="A51" s="9" t="s">
        <v>419</v>
      </c>
      <c r="B51" s="9"/>
      <c r="C51" s="20">
        <f>-($C$50-$C$55)/5+C50</f>
        <v>50.8</v>
      </c>
      <c r="D51" s="20">
        <f t="shared" si="3"/>
        <v>60</v>
      </c>
      <c r="E51" s="20">
        <f>-($E$50-$E$55)/5+E50</f>
        <v>68.8</v>
      </c>
      <c r="F51" s="20">
        <f t="shared" si="0"/>
        <v>74</v>
      </c>
      <c r="G51" s="20">
        <f>-($G$50-$G$55)/5+G50</f>
        <v>78.8</v>
      </c>
      <c r="H51" s="20">
        <f t="shared" si="1"/>
        <v>82</v>
      </c>
      <c r="I51" s="20">
        <f>-($I$50-$I$55)/5+I50</f>
        <v>85</v>
      </c>
      <c r="J51" s="14" t="s">
        <v>25</v>
      </c>
      <c r="K51" s="14" t="s">
        <v>184</v>
      </c>
      <c r="L51" s="14">
        <v>2</v>
      </c>
      <c r="M51" s="15" t="str">
        <f t="shared" si="2"/>
        <v>LP_X_2</v>
      </c>
    </row>
    <row r="52" spans="1:13" ht="17.25" customHeight="1">
      <c r="A52" s="9" t="s">
        <v>420</v>
      </c>
      <c r="B52" s="9"/>
      <c r="C52" s="20">
        <f t="shared" ref="C52:C53" si="4">-($C$50-$C$55)/5+C51</f>
        <v>45.599999999999994</v>
      </c>
      <c r="D52" s="20">
        <f t="shared" si="3"/>
        <v>54</v>
      </c>
      <c r="E52" s="20">
        <f t="shared" ref="E52:E54" si="5">-($E$50-$E$55)/5+E51</f>
        <v>62.599999999999994</v>
      </c>
      <c r="F52" s="20">
        <f t="shared" si="0"/>
        <v>68</v>
      </c>
      <c r="G52" s="20">
        <f t="shared" ref="G52:G54" si="6">-($G$50-$G$55)/5+G51</f>
        <v>72.599999999999994</v>
      </c>
      <c r="H52" s="20">
        <f t="shared" si="1"/>
        <v>76</v>
      </c>
      <c r="I52" s="20">
        <f t="shared" ref="I52:I54" si="7">-($I$50-$I$55)/5+I51</f>
        <v>79</v>
      </c>
      <c r="J52" s="14" t="s">
        <v>25</v>
      </c>
      <c r="K52" s="14" t="s">
        <v>184</v>
      </c>
      <c r="L52" s="14">
        <v>3</v>
      </c>
      <c r="M52" s="15" t="str">
        <f t="shared" si="2"/>
        <v>LP_X_3</v>
      </c>
    </row>
    <row r="53" spans="1:13" ht="17.25" customHeight="1">
      <c r="A53" s="9" t="s">
        <v>421</v>
      </c>
      <c r="B53" s="9"/>
      <c r="C53" s="20">
        <f t="shared" si="4"/>
        <v>40.399999999999991</v>
      </c>
      <c r="D53" s="20">
        <f t="shared" si="3"/>
        <v>48</v>
      </c>
      <c r="E53" s="20">
        <f t="shared" si="5"/>
        <v>56.399999999999991</v>
      </c>
      <c r="F53" s="20">
        <f t="shared" si="0"/>
        <v>61</v>
      </c>
      <c r="G53" s="20">
        <f t="shared" si="6"/>
        <v>66.399999999999991</v>
      </c>
      <c r="H53" s="20">
        <f t="shared" si="1"/>
        <v>70</v>
      </c>
      <c r="I53" s="20">
        <f t="shared" si="7"/>
        <v>73</v>
      </c>
      <c r="J53" s="14" t="s">
        <v>25</v>
      </c>
      <c r="K53" s="14" t="s">
        <v>184</v>
      </c>
      <c r="L53" s="14">
        <v>4</v>
      </c>
      <c r="M53" s="15" t="str">
        <f t="shared" si="2"/>
        <v>LP_X_4</v>
      </c>
    </row>
    <row r="54" spans="1:13" ht="17.25" customHeight="1">
      <c r="A54" s="9" t="s">
        <v>422</v>
      </c>
      <c r="B54" s="9"/>
      <c r="C54" s="20">
        <v>30</v>
      </c>
      <c r="D54" s="20">
        <f t="shared" si="3"/>
        <v>40</v>
      </c>
      <c r="E54" s="20">
        <f t="shared" si="5"/>
        <v>50.199999999999989</v>
      </c>
      <c r="F54" s="20">
        <f t="shared" si="0"/>
        <v>55</v>
      </c>
      <c r="G54" s="20">
        <f t="shared" si="6"/>
        <v>60.199999999999989</v>
      </c>
      <c r="H54" s="20">
        <f t="shared" si="1"/>
        <v>64</v>
      </c>
      <c r="I54" s="20">
        <f t="shared" si="7"/>
        <v>67</v>
      </c>
      <c r="J54" s="14" t="s">
        <v>25</v>
      </c>
      <c r="K54" s="14" t="s">
        <v>184</v>
      </c>
      <c r="L54" s="14">
        <v>5</v>
      </c>
      <c r="M54" s="15" t="str">
        <f t="shared" si="2"/>
        <v>LP_X_5</v>
      </c>
    </row>
    <row r="55" spans="1:13" ht="17.25" customHeight="1">
      <c r="A55" s="9" t="s">
        <v>423</v>
      </c>
      <c r="B55" s="9"/>
      <c r="C55" s="20">
        <v>30</v>
      </c>
      <c r="D55" s="20">
        <f t="shared" si="3"/>
        <v>37</v>
      </c>
      <c r="E55" s="20">
        <v>44</v>
      </c>
      <c r="F55" s="20">
        <f t="shared" si="0"/>
        <v>49</v>
      </c>
      <c r="G55" s="20">
        <v>54</v>
      </c>
      <c r="H55" s="20">
        <f t="shared" si="1"/>
        <v>58</v>
      </c>
      <c r="I55" s="20">
        <v>61</v>
      </c>
      <c r="J55" s="14" t="s">
        <v>25</v>
      </c>
      <c r="K55" s="14" t="s">
        <v>184</v>
      </c>
      <c r="L55" s="14">
        <v>6</v>
      </c>
      <c r="M55" s="15" t="str">
        <f t="shared" si="2"/>
        <v>LP_X_6</v>
      </c>
    </row>
    <row r="56" spans="1:13" ht="25.5">
      <c r="A56" s="9" t="s">
        <v>424</v>
      </c>
      <c r="B56" s="9" t="s">
        <v>425</v>
      </c>
      <c r="C56" s="9">
        <v>98</v>
      </c>
      <c r="D56" s="9">
        <f t="shared" si="3"/>
        <v>98</v>
      </c>
      <c r="E56" s="9">
        <v>98</v>
      </c>
      <c r="F56" s="9">
        <f t="shared" si="0"/>
        <v>98</v>
      </c>
      <c r="G56" s="9">
        <v>98</v>
      </c>
      <c r="H56" s="9">
        <f t="shared" si="1"/>
        <v>98</v>
      </c>
      <c r="I56" s="9">
        <v>98</v>
      </c>
      <c r="J56" s="21" t="s">
        <v>426</v>
      </c>
      <c r="K56" s="21" t="s">
        <v>184</v>
      </c>
      <c r="L56" s="21" t="s">
        <v>184</v>
      </c>
      <c r="M56" s="22" t="str">
        <f t="shared" si="2"/>
        <v>NE_X_X</v>
      </c>
    </row>
    <row r="57" spans="1:13" ht="12.75">
      <c r="A57" s="9" t="s">
        <v>427</v>
      </c>
      <c r="B57" s="9"/>
      <c r="C57" s="9">
        <v>98</v>
      </c>
      <c r="D57" s="9">
        <f t="shared" si="3"/>
        <v>98</v>
      </c>
      <c r="E57" s="9">
        <v>98</v>
      </c>
      <c r="F57" s="9">
        <f t="shared" si="0"/>
        <v>98</v>
      </c>
      <c r="G57" s="9">
        <v>98</v>
      </c>
      <c r="H57" s="9">
        <f t="shared" si="1"/>
        <v>98</v>
      </c>
      <c r="I57" s="9">
        <v>98</v>
      </c>
      <c r="J57" s="23" t="s">
        <v>428</v>
      </c>
      <c r="K57" s="23" t="s">
        <v>426</v>
      </c>
      <c r="L57" s="23" t="s">
        <v>184</v>
      </c>
      <c r="M57" s="24" t="str">
        <f t="shared" si="2"/>
        <v>KO_NE_X</v>
      </c>
    </row>
    <row r="58" spans="1:13" ht="17.25" customHeight="1">
      <c r="A58" s="9" t="s">
        <v>429</v>
      </c>
      <c r="B58" s="9" t="s">
        <v>430</v>
      </c>
      <c r="C58" s="9">
        <v>83</v>
      </c>
      <c r="D58" s="9">
        <f t="shared" si="3"/>
        <v>86</v>
      </c>
      <c r="E58" s="9">
        <v>89</v>
      </c>
      <c r="F58" s="9">
        <f t="shared" si="0"/>
        <v>91</v>
      </c>
      <c r="G58" s="9">
        <v>92</v>
      </c>
      <c r="H58" s="9">
        <f t="shared" si="1"/>
        <v>93</v>
      </c>
      <c r="I58" s="9">
        <v>93</v>
      </c>
      <c r="J58" s="23" t="s">
        <v>428</v>
      </c>
      <c r="K58" s="23" t="s">
        <v>431</v>
      </c>
      <c r="L58" s="23" t="s">
        <v>184</v>
      </c>
      <c r="M58" s="24" t="str">
        <f t="shared" si="2"/>
        <v>KO_PR_X</v>
      </c>
    </row>
    <row r="59" spans="1:13" ht="17.25" customHeight="1">
      <c r="A59" s="9" t="s">
        <v>432</v>
      </c>
      <c r="B59" s="9" t="s">
        <v>433</v>
      </c>
      <c r="C59" s="9">
        <v>76</v>
      </c>
      <c r="D59" s="9">
        <f t="shared" si="3"/>
        <v>81</v>
      </c>
      <c r="E59" s="9">
        <v>85</v>
      </c>
      <c r="F59" s="9">
        <f t="shared" si="0"/>
        <v>87</v>
      </c>
      <c r="G59" s="9">
        <v>89</v>
      </c>
      <c r="H59" s="9">
        <f t="shared" si="1"/>
        <v>90</v>
      </c>
      <c r="I59" s="9">
        <v>91</v>
      </c>
      <c r="J59" s="23" t="s">
        <v>428</v>
      </c>
      <c r="K59" s="23" t="s">
        <v>434</v>
      </c>
      <c r="L59" s="23" t="s">
        <v>184</v>
      </c>
      <c r="M59" s="24" t="str">
        <f t="shared" si="2"/>
        <v>KO_ST_X</v>
      </c>
    </row>
    <row r="60" spans="1:13" ht="17.25" customHeight="1">
      <c r="A60" s="9" t="s">
        <v>435</v>
      </c>
      <c r="B60" s="9" t="s">
        <v>436</v>
      </c>
      <c r="C60" s="9">
        <v>72</v>
      </c>
      <c r="D60" s="9">
        <f t="shared" si="3"/>
        <v>77</v>
      </c>
      <c r="E60" s="9">
        <v>82</v>
      </c>
      <c r="F60" s="9">
        <f t="shared" si="0"/>
        <v>85</v>
      </c>
      <c r="G60" s="9">
        <v>87</v>
      </c>
      <c r="H60" s="9">
        <f t="shared" si="1"/>
        <v>88</v>
      </c>
      <c r="I60" s="9">
        <v>89</v>
      </c>
      <c r="J60" s="23" t="s">
        <v>428</v>
      </c>
      <c r="K60" s="23" t="s">
        <v>437</v>
      </c>
      <c r="L60" s="23" t="s">
        <v>184</v>
      </c>
      <c r="M60" s="24" t="str">
        <f t="shared" si="2"/>
        <v>KO_HL_X</v>
      </c>
    </row>
    <row r="61" spans="1:13" ht="12.75">
      <c r="A61" s="9" t="s">
        <v>438</v>
      </c>
      <c r="B61" s="9"/>
      <c r="C61" s="9">
        <v>68</v>
      </c>
      <c r="D61" s="9">
        <f t="shared" si="3"/>
        <v>74</v>
      </c>
      <c r="E61" s="9">
        <v>79</v>
      </c>
      <c r="F61" s="9">
        <f t="shared" si="0"/>
        <v>83</v>
      </c>
      <c r="G61" s="9">
        <v>86</v>
      </c>
      <c r="H61" s="9">
        <f t="shared" si="1"/>
        <v>88</v>
      </c>
      <c r="I61" s="9">
        <v>89</v>
      </c>
      <c r="J61" s="12" t="s">
        <v>439</v>
      </c>
      <c r="K61" s="12" t="s">
        <v>184</v>
      </c>
      <c r="L61" s="12" t="s">
        <v>308</v>
      </c>
      <c r="M61" s="13" t="str">
        <f t="shared" si="2"/>
        <v>SZ_X_S</v>
      </c>
    </row>
    <row r="62" spans="1:13" ht="12.75">
      <c r="A62" s="9" t="s">
        <v>440</v>
      </c>
      <c r="B62" s="9"/>
      <c r="C62" s="9">
        <v>49</v>
      </c>
      <c r="D62" s="9">
        <f t="shared" si="3"/>
        <v>59</v>
      </c>
      <c r="E62" s="9">
        <v>69</v>
      </c>
      <c r="F62" s="9">
        <f t="shared" si="0"/>
        <v>74</v>
      </c>
      <c r="G62" s="9">
        <v>79</v>
      </c>
      <c r="H62" s="9">
        <f t="shared" si="1"/>
        <v>82</v>
      </c>
      <c r="I62" s="9">
        <v>84</v>
      </c>
      <c r="J62" s="12" t="s">
        <v>439</v>
      </c>
      <c r="K62" s="12" t="s">
        <v>184</v>
      </c>
      <c r="L62" s="12" t="s">
        <v>390</v>
      </c>
      <c r="M62" s="13" t="str">
        <f t="shared" si="2"/>
        <v>SZ_X_P</v>
      </c>
    </row>
    <row r="63" spans="1:13" ht="12.75">
      <c r="A63" s="9" t="s">
        <v>441</v>
      </c>
      <c r="B63" s="9"/>
      <c r="C63" s="9">
        <v>39</v>
      </c>
      <c r="D63" s="9">
        <f t="shared" si="3"/>
        <v>50</v>
      </c>
      <c r="E63" s="9">
        <v>61</v>
      </c>
      <c r="F63" s="9">
        <f t="shared" si="0"/>
        <v>68</v>
      </c>
      <c r="G63" s="9">
        <v>74</v>
      </c>
      <c r="H63" s="9">
        <f t="shared" si="1"/>
        <v>77</v>
      </c>
      <c r="I63" s="9">
        <v>80</v>
      </c>
      <c r="J63" s="12" t="s">
        <v>439</v>
      </c>
      <c r="K63" s="12" t="s">
        <v>184</v>
      </c>
      <c r="L63" s="12" t="s">
        <v>302</v>
      </c>
      <c r="M63" s="13" t="str">
        <f t="shared" si="2"/>
        <v>SZ_X_D</v>
      </c>
    </row>
    <row r="64" spans="1:13" ht="17.25" customHeight="1">
      <c r="A64" s="9" t="s">
        <v>442</v>
      </c>
      <c r="B64" s="9"/>
      <c r="C64" s="9">
        <v>89</v>
      </c>
      <c r="D64" s="9">
        <f t="shared" si="3"/>
        <v>91</v>
      </c>
      <c r="E64" s="9">
        <v>92</v>
      </c>
      <c r="F64" s="9">
        <f t="shared" si="0"/>
        <v>93</v>
      </c>
      <c r="G64" s="9">
        <v>94</v>
      </c>
      <c r="H64" s="9">
        <f t="shared" si="1"/>
        <v>95</v>
      </c>
      <c r="I64" s="9">
        <v>95</v>
      </c>
      <c r="J64" s="18" t="s">
        <v>443</v>
      </c>
      <c r="K64" s="18" t="s">
        <v>428</v>
      </c>
      <c r="L64" s="18" t="s">
        <v>184</v>
      </c>
      <c r="M64" s="19" t="str">
        <f t="shared" si="2"/>
        <v>MZ_KO_X</v>
      </c>
    </row>
    <row r="65" spans="1:13" ht="17.25" customHeight="1">
      <c r="A65" s="9" t="s">
        <v>444</v>
      </c>
      <c r="B65" s="9"/>
      <c r="C65" s="9">
        <v>81</v>
      </c>
      <c r="D65" s="9">
        <f t="shared" si="3"/>
        <v>85</v>
      </c>
      <c r="E65" s="9">
        <v>88</v>
      </c>
      <c r="F65" s="9">
        <f t="shared" si="0"/>
        <v>90</v>
      </c>
      <c r="G65" s="9">
        <v>91</v>
      </c>
      <c r="H65" s="9">
        <f t="shared" si="1"/>
        <v>92</v>
      </c>
      <c r="I65" s="9">
        <v>93</v>
      </c>
      <c r="J65" s="18" t="s">
        <v>443</v>
      </c>
      <c r="K65" s="18" t="s">
        <v>431</v>
      </c>
      <c r="L65" s="18" t="s">
        <v>184</v>
      </c>
      <c r="M65" s="19" t="str">
        <f t="shared" si="2"/>
        <v>MZ_PR_X</v>
      </c>
    </row>
    <row r="66" spans="1:13" ht="17.25" customHeight="1">
      <c r="A66" s="9" t="s">
        <v>445</v>
      </c>
      <c r="B66" s="9"/>
      <c r="C66" s="9">
        <v>77</v>
      </c>
      <c r="D66" s="9">
        <f t="shared" si="3"/>
        <v>81</v>
      </c>
      <c r="E66" s="9">
        <v>85</v>
      </c>
      <c r="F66" s="9">
        <f t="shared" si="0"/>
        <v>88</v>
      </c>
      <c r="G66" s="9">
        <v>90</v>
      </c>
      <c r="H66" s="9">
        <f t="shared" si="1"/>
        <v>91</v>
      </c>
      <c r="I66" s="9">
        <v>92</v>
      </c>
      <c r="J66" s="18" t="s">
        <v>446</v>
      </c>
      <c r="K66" s="18">
        <v>65</v>
      </c>
      <c r="L66" s="18" t="s">
        <v>184</v>
      </c>
      <c r="M66" s="19" t="str">
        <f t="shared" si="2"/>
        <v>OZ_65_X</v>
      </c>
    </row>
    <row r="67" spans="1:13" ht="17.25" customHeight="1">
      <c r="A67" s="9" t="s">
        <v>447</v>
      </c>
      <c r="B67" s="9"/>
      <c r="C67" s="9">
        <v>61</v>
      </c>
      <c r="D67" s="9">
        <f t="shared" si="3"/>
        <v>68</v>
      </c>
      <c r="E67" s="9">
        <v>75</v>
      </c>
      <c r="F67" s="9">
        <f t="shared" si="0"/>
        <v>79</v>
      </c>
      <c r="G67" s="9">
        <v>83</v>
      </c>
      <c r="H67" s="9">
        <f t="shared" si="1"/>
        <v>85</v>
      </c>
      <c r="I67" s="9">
        <v>87</v>
      </c>
      <c r="J67" s="18" t="s">
        <v>446</v>
      </c>
      <c r="K67" s="18">
        <v>38</v>
      </c>
      <c r="L67" s="18" t="s">
        <v>184</v>
      </c>
      <c r="M67" s="19" t="str">
        <f t="shared" si="2"/>
        <v>OZ_38_X</v>
      </c>
    </row>
    <row r="68" spans="1:13" ht="17.25" customHeight="1">
      <c r="A68" s="9" t="s">
        <v>448</v>
      </c>
      <c r="B68" s="9"/>
      <c r="C68" s="9">
        <v>57</v>
      </c>
      <c r="D68" s="9">
        <f t="shared" si="3"/>
        <v>65</v>
      </c>
      <c r="E68" s="9">
        <v>72</v>
      </c>
      <c r="F68" s="9">
        <f t="shared" ref="F68:F72" si="8">ROUND(AVERAGE(E68,G68),0)</f>
        <v>77</v>
      </c>
      <c r="G68" s="9">
        <v>81</v>
      </c>
      <c r="H68" s="9">
        <f t="shared" ref="H68:H72" si="9">ROUND(AVERAGE(G68,I68),0)</f>
        <v>84</v>
      </c>
      <c r="I68" s="9">
        <v>86</v>
      </c>
      <c r="J68" s="18" t="s">
        <v>446</v>
      </c>
      <c r="K68" s="18">
        <v>30</v>
      </c>
      <c r="L68" s="18" t="s">
        <v>184</v>
      </c>
      <c r="M68" s="19" t="str">
        <f t="shared" ref="M68:M72" si="10">J68&amp;"_"&amp;K68&amp;"_"&amp;L68</f>
        <v>OZ_30_X</v>
      </c>
    </row>
    <row r="69" spans="1:13" ht="17.25" customHeight="1">
      <c r="A69" s="9" t="s">
        <v>449</v>
      </c>
      <c r="B69" s="9"/>
      <c r="C69" s="9">
        <v>54</v>
      </c>
      <c r="D69" s="9">
        <f t="shared" ref="D69:D72" si="11">ROUND(AVERAGE(C69,E69),0)</f>
        <v>62</v>
      </c>
      <c r="E69" s="9">
        <v>70</v>
      </c>
      <c r="F69" s="9">
        <f t="shared" si="8"/>
        <v>75</v>
      </c>
      <c r="G69" s="9">
        <v>80</v>
      </c>
      <c r="H69" s="9">
        <f t="shared" si="9"/>
        <v>83</v>
      </c>
      <c r="I69" s="9">
        <v>85</v>
      </c>
      <c r="J69" s="18" t="s">
        <v>446</v>
      </c>
      <c r="K69" s="18">
        <v>25</v>
      </c>
      <c r="L69" s="18" t="s">
        <v>184</v>
      </c>
      <c r="M69" s="19" t="str">
        <f t="shared" si="10"/>
        <v>OZ_25_X</v>
      </c>
    </row>
    <row r="70" spans="1:13" ht="17.25" customHeight="1">
      <c r="A70" s="9" t="s">
        <v>450</v>
      </c>
      <c r="B70" s="9"/>
      <c r="C70" s="9">
        <v>51</v>
      </c>
      <c r="D70" s="9">
        <f t="shared" si="11"/>
        <v>60</v>
      </c>
      <c r="E70" s="9">
        <v>68</v>
      </c>
      <c r="F70" s="9">
        <f t="shared" si="8"/>
        <v>74</v>
      </c>
      <c r="G70" s="9">
        <v>79</v>
      </c>
      <c r="H70" s="9">
        <f t="shared" si="9"/>
        <v>82</v>
      </c>
      <c r="I70" s="9">
        <v>84</v>
      </c>
      <c r="J70" s="18" t="s">
        <v>446</v>
      </c>
      <c r="K70" s="18">
        <v>20</v>
      </c>
      <c r="L70" s="18" t="s">
        <v>184</v>
      </c>
      <c r="M70" s="19" t="str">
        <f t="shared" si="10"/>
        <v>OZ_20_X</v>
      </c>
    </row>
    <row r="71" spans="1:13" ht="17.25" customHeight="1">
      <c r="A71" s="9" t="s">
        <v>451</v>
      </c>
      <c r="B71" s="9"/>
      <c r="C71" s="9">
        <v>46</v>
      </c>
      <c r="D71" s="9">
        <f t="shared" si="11"/>
        <v>56</v>
      </c>
      <c r="E71" s="9">
        <v>65</v>
      </c>
      <c r="F71" s="9">
        <f t="shared" si="8"/>
        <v>71</v>
      </c>
      <c r="G71" s="9">
        <v>77</v>
      </c>
      <c r="H71" s="9">
        <f t="shared" si="9"/>
        <v>80</v>
      </c>
      <c r="I71" s="9">
        <v>82</v>
      </c>
      <c r="J71" s="18" t="s">
        <v>446</v>
      </c>
      <c r="K71" s="18">
        <v>12</v>
      </c>
      <c r="L71" s="18" t="s">
        <v>184</v>
      </c>
      <c r="M71" s="19" t="str">
        <f t="shared" si="10"/>
        <v>OZ_12_X</v>
      </c>
    </row>
    <row r="72" spans="1:13" ht="17.25" customHeight="1">
      <c r="A72" s="9" t="s">
        <v>452</v>
      </c>
      <c r="B72" s="9"/>
      <c r="C72" s="9">
        <v>77</v>
      </c>
      <c r="D72" s="9">
        <f t="shared" si="11"/>
        <v>82</v>
      </c>
      <c r="E72" s="9">
        <v>86</v>
      </c>
      <c r="F72" s="9">
        <f t="shared" si="8"/>
        <v>89</v>
      </c>
      <c r="G72" s="9">
        <v>91</v>
      </c>
      <c r="H72" s="9">
        <f t="shared" si="9"/>
        <v>93</v>
      </c>
      <c r="I72" s="9">
        <v>94</v>
      </c>
      <c r="J72" s="18" t="s">
        <v>453</v>
      </c>
      <c r="K72" s="18" t="s">
        <v>184</v>
      </c>
      <c r="L72" s="18" t="s">
        <v>184</v>
      </c>
      <c r="M72" s="19" t="str">
        <f t="shared" si="10"/>
        <v>UP_X_X</v>
      </c>
    </row>
  </sheetData>
  <mergeCells count="7">
    <mergeCell ref="M1:M2"/>
    <mergeCell ref="A1:A2"/>
    <mergeCell ref="B1:B2"/>
    <mergeCell ref="C1:I1"/>
    <mergeCell ref="J1:J2"/>
    <mergeCell ref="K1:K2"/>
    <mergeCell ref="L1:L2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84168-69C8-4E92-80C9-31B9735A0545}">
  <sheetPr>
    <pageSetUpPr fitToPage="1"/>
  </sheetPr>
  <dimension ref="A1:F72"/>
  <sheetViews>
    <sheetView workbookViewId="0">
      <selection activeCell="I4" sqref="I4"/>
    </sheetView>
  </sheetViews>
  <sheetFormatPr defaultRowHeight="15"/>
  <cols>
    <col min="1" max="1" width="12.140625" style="63" customWidth="1"/>
    <col min="2" max="2" width="139.85546875" bestFit="1" customWidth="1"/>
  </cols>
  <sheetData>
    <row r="1" spans="1:6">
      <c r="A1" s="110" t="s">
        <v>643</v>
      </c>
      <c r="B1" s="112" t="s">
        <v>290</v>
      </c>
      <c r="C1" s="47" t="s">
        <v>644</v>
      </c>
      <c r="D1" s="47"/>
      <c r="E1" s="47"/>
      <c r="F1" s="48"/>
    </row>
    <row r="2" spans="1:6" ht="15.75" thickBot="1">
      <c r="A2" s="111"/>
      <c r="B2" s="113"/>
      <c r="C2" s="49" t="s">
        <v>297</v>
      </c>
      <c r="D2" s="49" t="s">
        <v>299</v>
      </c>
      <c r="E2" s="49" t="s">
        <v>73</v>
      </c>
      <c r="F2" s="50" t="s">
        <v>302</v>
      </c>
    </row>
    <row r="3" spans="1:6">
      <c r="A3" s="107" t="s">
        <v>645</v>
      </c>
      <c r="B3" s="51" t="s">
        <v>303</v>
      </c>
      <c r="C3" s="52">
        <v>77</v>
      </c>
      <c r="D3" s="52">
        <v>86</v>
      </c>
      <c r="E3" s="52">
        <v>91</v>
      </c>
      <c r="F3" s="53">
        <v>94</v>
      </c>
    </row>
    <row r="4" spans="1:6">
      <c r="A4" s="108"/>
      <c r="B4" s="54" t="s">
        <v>305</v>
      </c>
      <c r="C4" s="55">
        <v>76</v>
      </c>
      <c r="D4" s="55">
        <v>85</v>
      </c>
      <c r="E4" s="55">
        <v>90</v>
      </c>
      <c r="F4" s="56">
        <v>93</v>
      </c>
    </row>
    <row r="5" spans="1:6">
      <c r="A5" s="108"/>
      <c r="B5" s="54" t="s">
        <v>309</v>
      </c>
      <c r="C5" s="55">
        <v>74</v>
      </c>
      <c r="D5" s="55">
        <v>83</v>
      </c>
      <c r="E5" s="55">
        <v>88</v>
      </c>
      <c r="F5" s="56">
        <v>90</v>
      </c>
    </row>
    <row r="6" spans="1:6">
      <c r="A6" s="108"/>
      <c r="B6" s="54" t="s">
        <v>311</v>
      </c>
      <c r="C6" s="55">
        <v>72</v>
      </c>
      <c r="D6" s="55">
        <v>81</v>
      </c>
      <c r="E6" s="55">
        <v>88</v>
      </c>
      <c r="F6" s="56">
        <v>91</v>
      </c>
    </row>
    <row r="7" spans="1:6">
      <c r="A7" s="108"/>
      <c r="B7" s="54" t="s">
        <v>314</v>
      </c>
      <c r="C7" s="55">
        <v>67</v>
      </c>
      <c r="D7" s="55">
        <v>78</v>
      </c>
      <c r="E7" s="55">
        <v>85</v>
      </c>
      <c r="F7" s="56">
        <v>89</v>
      </c>
    </row>
    <row r="8" spans="1:6">
      <c r="A8" s="108"/>
      <c r="B8" s="54" t="s">
        <v>316</v>
      </c>
      <c r="C8" s="55">
        <v>71</v>
      </c>
      <c r="D8" s="55">
        <v>80</v>
      </c>
      <c r="E8" s="55">
        <v>87</v>
      </c>
      <c r="F8" s="56">
        <v>90</v>
      </c>
    </row>
    <row r="9" spans="1:6">
      <c r="A9" s="108"/>
      <c r="B9" s="54" t="s">
        <v>319</v>
      </c>
      <c r="C9" s="55">
        <v>64</v>
      </c>
      <c r="D9" s="55">
        <v>75</v>
      </c>
      <c r="E9" s="55">
        <v>82</v>
      </c>
      <c r="F9" s="56">
        <v>85</v>
      </c>
    </row>
    <row r="10" spans="1:6">
      <c r="A10" s="108"/>
      <c r="B10" s="54" t="s">
        <v>321</v>
      </c>
      <c r="C10" s="55">
        <v>70</v>
      </c>
      <c r="D10" s="55">
        <v>79</v>
      </c>
      <c r="E10" s="55">
        <v>84</v>
      </c>
      <c r="F10" s="56">
        <v>88</v>
      </c>
    </row>
    <row r="11" spans="1:6">
      <c r="A11" s="108"/>
      <c r="B11" s="54" t="s">
        <v>324</v>
      </c>
      <c r="C11" s="55">
        <v>65</v>
      </c>
      <c r="D11" s="55">
        <v>75</v>
      </c>
      <c r="E11" s="55">
        <v>82</v>
      </c>
      <c r="F11" s="56">
        <v>86</v>
      </c>
    </row>
    <row r="12" spans="1:6">
      <c r="A12" s="108"/>
      <c r="B12" s="54" t="s">
        <v>326</v>
      </c>
      <c r="C12" s="55">
        <v>69</v>
      </c>
      <c r="D12" s="55">
        <v>78</v>
      </c>
      <c r="E12" s="55">
        <v>83</v>
      </c>
      <c r="F12" s="56">
        <v>87</v>
      </c>
    </row>
    <row r="13" spans="1:6">
      <c r="A13" s="108"/>
      <c r="B13" s="54" t="s">
        <v>329</v>
      </c>
      <c r="C13" s="55">
        <v>64</v>
      </c>
      <c r="D13" s="55">
        <v>74</v>
      </c>
      <c r="E13" s="55">
        <v>81</v>
      </c>
      <c r="F13" s="56">
        <v>85</v>
      </c>
    </row>
    <row r="14" spans="1:6">
      <c r="A14" s="108"/>
      <c r="B14" s="54" t="s">
        <v>331</v>
      </c>
      <c r="C14" s="55">
        <v>66</v>
      </c>
      <c r="D14" s="55">
        <v>74</v>
      </c>
      <c r="E14" s="55">
        <v>80</v>
      </c>
      <c r="F14" s="56">
        <v>82</v>
      </c>
    </row>
    <row r="15" spans="1:6">
      <c r="A15" s="108"/>
      <c r="B15" s="54" t="s">
        <v>334</v>
      </c>
      <c r="C15" s="55">
        <v>62</v>
      </c>
      <c r="D15" s="55">
        <v>71</v>
      </c>
      <c r="E15" s="55">
        <v>78</v>
      </c>
      <c r="F15" s="56">
        <v>81</v>
      </c>
    </row>
    <row r="16" spans="1:6">
      <c r="A16" s="108"/>
      <c r="B16" s="54" t="s">
        <v>336</v>
      </c>
      <c r="C16" s="55">
        <v>65</v>
      </c>
      <c r="D16" s="55">
        <v>73</v>
      </c>
      <c r="E16" s="55">
        <v>79</v>
      </c>
      <c r="F16" s="56">
        <v>81</v>
      </c>
    </row>
    <row r="17" spans="1:6">
      <c r="A17" s="108"/>
      <c r="B17" s="54" t="s">
        <v>339</v>
      </c>
      <c r="C17" s="55">
        <v>61</v>
      </c>
      <c r="D17" s="55">
        <v>70</v>
      </c>
      <c r="E17" s="55">
        <v>77</v>
      </c>
      <c r="F17" s="56">
        <v>80</v>
      </c>
    </row>
    <row r="18" spans="1:6">
      <c r="A18" s="108"/>
      <c r="B18" s="54" t="s">
        <v>341</v>
      </c>
      <c r="C18" s="55">
        <v>65</v>
      </c>
      <c r="D18" s="55">
        <v>76</v>
      </c>
      <c r="E18" s="55">
        <v>84</v>
      </c>
      <c r="F18" s="56">
        <v>88</v>
      </c>
    </row>
    <row r="19" spans="1:6">
      <c r="A19" s="108"/>
      <c r="B19" s="54" t="s">
        <v>344</v>
      </c>
      <c r="C19" s="55">
        <v>63</v>
      </c>
      <c r="D19" s="55">
        <v>75</v>
      </c>
      <c r="E19" s="55">
        <v>83</v>
      </c>
      <c r="F19" s="56">
        <v>87</v>
      </c>
    </row>
    <row r="20" spans="1:6">
      <c r="A20" s="108"/>
      <c r="B20" s="54" t="s">
        <v>346</v>
      </c>
      <c r="C20" s="55">
        <v>64</v>
      </c>
      <c r="D20" s="55">
        <v>75</v>
      </c>
      <c r="E20" s="55">
        <v>83</v>
      </c>
      <c r="F20" s="56">
        <v>86</v>
      </c>
    </row>
    <row r="21" spans="1:6">
      <c r="A21" s="108"/>
      <c r="B21" s="54" t="s">
        <v>349</v>
      </c>
      <c r="C21" s="55">
        <v>60</v>
      </c>
      <c r="D21" s="55">
        <v>72</v>
      </c>
      <c r="E21" s="55">
        <v>80</v>
      </c>
      <c r="F21" s="56">
        <v>84</v>
      </c>
    </row>
    <row r="22" spans="1:6">
      <c r="A22" s="108"/>
      <c r="B22" s="54" t="s">
        <v>351</v>
      </c>
      <c r="C22" s="55">
        <v>63</v>
      </c>
      <c r="D22" s="55">
        <v>74</v>
      </c>
      <c r="E22" s="55">
        <v>82</v>
      </c>
      <c r="F22" s="56">
        <v>85</v>
      </c>
    </row>
    <row r="23" spans="1:6">
      <c r="A23" s="108"/>
      <c r="B23" s="54" t="s">
        <v>354</v>
      </c>
      <c r="C23" s="55">
        <v>61</v>
      </c>
      <c r="D23" s="55">
        <v>73</v>
      </c>
      <c r="E23" s="55">
        <v>81</v>
      </c>
      <c r="F23" s="56">
        <v>84</v>
      </c>
    </row>
    <row r="24" spans="1:6">
      <c r="A24" s="108"/>
      <c r="B24" s="54" t="s">
        <v>356</v>
      </c>
      <c r="C24" s="55">
        <v>62</v>
      </c>
      <c r="D24" s="55">
        <v>73</v>
      </c>
      <c r="E24" s="55">
        <v>81</v>
      </c>
      <c r="F24" s="56">
        <v>84</v>
      </c>
    </row>
    <row r="25" spans="1:6">
      <c r="A25" s="108"/>
      <c r="B25" s="54" t="s">
        <v>359</v>
      </c>
      <c r="C25" s="55">
        <v>60</v>
      </c>
      <c r="D25" s="55">
        <v>72</v>
      </c>
      <c r="E25" s="55">
        <v>80</v>
      </c>
      <c r="F25" s="56">
        <v>83</v>
      </c>
    </row>
    <row r="26" spans="1:6">
      <c r="A26" s="108"/>
      <c r="B26" s="54" t="s">
        <v>361</v>
      </c>
      <c r="C26" s="55">
        <v>61</v>
      </c>
      <c r="D26" s="55">
        <v>72</v>
      </c>
      <c r="E26" s="55">
        <v>79</v>
      </c>
      <c r="F26" s="56">
        <v>82</v>
      </c>
    </row>
    <row r="27" spans="1:6">
      <c r="A27" s="108"/>
      <c r="B27" s="54" t="s">
        <v>364</v>
      </c>
      <c r="C27" s="55">
        <v>59</v>
      </c>
      <c r="D27" s="55">
        <v>70</v>
      </c>
      <c r="E27" s="55">
        <v>78</v>
      </c>
      <c r="F27" s="56">
        <v>81</v>
      </c>
    </row>
    <row r="28" spans="1:6">
      <c r="A28" s="108"/>
      <c r="B28" s="54" t="s">
        <v>366</v>
      </c>
      <c r="C28" s="55">
        <v>60</v>
      </c>
      <c r="D28" s="55">
        <v>71</v>
      </c>
      <c r="E28" s="55">
        <v>78</v>
      </c>
      <c r="F28" s="56">
        <v>81</v>
      </c>
    </row>
    <row r="29" spans="1:6">
      <c r="A29" s="108"/>
      <c r="B29" s="54" t="s">
        <v>369</v>
      </c>
      <c r="C29" s="55">
        <v>58</v>
      </c>
      <c r="D29" s="55">
        <v>69</v>
      </c>
      <c r="E29" s="55">
        <v>77</v>
      </c>
      <c r="F29" s="56">
        <v>80</v>
      </c>
    </row>
    <row r="30" spans="1:6">
      <c r="A30" s="108"/>
      <c r="B30" s="54" t="s">
        <v>371</v>
      </c>
      <c r="C30" s="55">
        <v>66</v>
      </c>
      <c r="D30" s="55">
        <v>77</v>
      </c>
      <c r="E30" s="55">
        <v>85</v>
      </c>
      <c r="F30" s="56">
        <v>89</v>
      </c>
    </row>
    <row r="31" spans="1:6">
      <c r="A31" s="108"/>
      <c r="B31" s="54" t="s">
        <v>374</v>
      </c>
      <c r="C31" s="55">
        <v>58</v>
      </c>
      <c r="D31" s="55">
        <v>72</v>
      </c>
      <c r="E31" s="55">
        <v>81</v>
      </c>
      <c r="F31" s="56">
        <v>85</v>
      </c>
    </row>
    <row r="32" spans="1:6">
      <c r="A32" s="108"/>
      <c r="B32" s="54" t="s">
        <v>376</v>
      </c>
      <c r="C32" s="55">
        <v>64</v>
      </c>
      <c r="D32" s="55">
        <v>75</v>
      </c>
      <c r="E32" s="55">
        <v>83</v>
      </c>
      <c r="F32" s="56">
        <v>85</v>
      </c>
    </row>
    <row r="33" spans="1:6">
      <c r="A33" s="108"/>
      <c r="B33" s="54" t="s">
        <v>379</v>
      </c>
      <c r="C33" s="55">
        <v>55</v>
      </c>
      <c r="D33" s="55">
        <v>69</v>
      </c>
      <c r="E33" s="55">
        <v>78</v>
      </c>
      <c r="F33" s="56">
        <v>83</v>
      </c>
    </row>
    <row r="34" spans="1:6">
      <c r="A34" s="108"/>
      <c r="B34" s="54" t="s">
        <v>381</v>
      </c>
      <c r="C34" s="55">
        <v>63</v>
      </c>
      <c r="D34" s="55">
        <v>73</v>
      </c>
      <c r="E34" s="55">
        <v>80</v>
      </c>
      <c r="F34" s="56">
        <v>83</v>
      </c>
    </row>
    <row r="35" spans="1:6" ht="15.75" thickBot="1">
      <c r="A35" s="109"/>
      <c r="B35" s="57" t="s">
        <v>384</v>
      </c>
      <c r="C35" s="58">
        <v>51</v>
      </c>
      <c r="D35" s="58">
        <v>67</v>
      </c>
      <c r="E35" s="58">
        <v>76</v>
      </c>
      <c r="F35" s="59">
        <v>80</v>
      </c>
    </row>
    <row r="36" spans="1:6">
      <c r="A36" s="107" t="s">
        <v>646</v>
      </c>
      <c r="B36" s="60" t="s">
        <v>386</v>
      </c>
      <c r="C36" s="47">
        <v>68</v>
      </c>
      <c r="D36" s="47">
        <v>79</v>
      </c>
      <c r="E36" s="47">
        <v>86</v>
      </c>
      <c r="F36" s="48">
        <v>89</v>
      </c>
    </row>
    <row r="37" spans="1:6">
      <c r="A37" s="108"/>
      <c r="B37" s="54" t="s">
        <v>388</v>
      </c>
      <c r="C37" s="55">
        <v>49</v>
      </c>
      <c r="D37" s="55">
        <v>69</v>
      </c>
      <c r="E37" s="55">
        <v>79</v>
      </c>
      <c r="F37" s="56">
        <v>84</v>
      </c>
    </row>
    <row r="38" spans="1:6">
      <c r="A38" s="108"/>
      <c r="B38" s="54" t="s">
        <v>391</v>
      </c>
      <c r="C38" s="55">
        <v>39</v>
      </c>
      <c r="D38" s="55">
        <v>61</v>
      </c>
      <c r="E38" s="55">
        <v>74</v>
      </c>
      <c r="F38" s="56">
        <v>80</v>
      </c>
    </row>
    <row r="39" spans="1:6">
      <c r="A39" s="108"/>
      <c r="B39" s="54" t="s">
        <v>393</v>
      </c>
      <c r="C39" s="55">
        <v>30</v>
      </c>
      <c r="D39" s="55">
        <v>58</v>
      </c>
      <c r="E39" s="55">
        <v>71</v>
      </c>
      <c r="F39" s="56">
        <v>78</v>
      </c>
    </row>
    <row r="40" spans="1:6">
      <c r="A40" s="108"/>
      <c r="B40" s="54" t="s">
        <v>395</v>
      </c>
      <c r="C40" s="55">
        <v>48</v>
      </c>
      <c r="D40" s="55">
        <v>67</v>
      </c>
      <c r="E40" s="55">
        <v>77</v>
      </c>
      <c r="F40" s="56">
        <v>83</v>
      </c>
    </row>
    <row r="41" spans="1:6">
      <c r="A41" s="108"/>
      <c r="B41" s="54" t="s">
        <v>398</v>
      </c>
      <c r="C41" s="55">
        <v>35</v>
      </c>
      <c r="D41" s="55">
        <v>56</v>
      </c>
      <c r="E41" s="55">
        <v>70</v>
      </c>
      <c r="F41" s="56">
        <v>77</v>
      </c>
    </row>
    <row r="42" spans="1:6">
      <c r="A42" s="108"/>
      <c r="B42" s="54" t="s">
        <v>400</v>
      </c>
      <c r="C42" s="55">
        <v>30</v>
      </c>
      <c r="D42" s="55">
        <v>48</v>
      </c>
      <c r="E42" s="55">
        <v>65</v>
      </c>
      <c r="F42" s="56">
        <v>73</v>
      </c>
    </row>
    <row r="43" spans="1:6">
      <c r="A43" s="108"/>
      <c r="B43" s="54" t="s">
        <v>402</v>
      </c>
      <c r="C43" s="55">
        <v>57</v>
      </c>
      <c r="D43" s="55">
        <v>73</v>
      </c>
      <c r="E43" s="55">
        <v>82</v>
      </c>
      <c r="F43" s="56">
        <v>86</v>
      </c>
    </row>
    <row r="44" spans="1:6">
      <c r="A44" s="108"/>
      <c r="B44" s="54" t="s">
        <v>405</v>
      </c>
      <c r="C44" s="55">
        <v>43</v>
      </c>
      <c r="D44" s="55">
        <v>65</v>
      </c>
      <c r="E44" s="55">
        <v>76</v>
      </c>
      <c r="F44" s="56">
        <v>82</v>
      </c>
    </row>
    <row r="45" spans="1:6">
      <c r="A45" s="108"/>
      <c r="B45" s="54" t="s">
        <v>407</v>
      </c>
      <c r="C45" s="55">
        <v>32</v>
      </c>
      <c r="D45" s="55">
        <v>58</v>
      </c>
      <c r="E45" s="55">
        <v>72</v>
      </c>
      <c r="F45" s="56">
        <v>79</v>
      </c>
    </row>
    <row r="46" spans="1:6">
      <c r="A46" s="108"/>
      <c r="B46" s="54" t="s">
        <v>409</v>
      </c>
      <c r="C46" s="55">
        <v>45</v>
      </c>
      <c r="D46" s="55">
        <v>66</v>
      </c>
      <c r="E46" s="55">
        <v>77</v>
      </c>
      <c r="F46" s="56">
        <v>83</v>
      </c>
    </row>
    <row r="47" spans="1:6">
      <c r="A47" s="108"/>
      <c r="B47" s="54" t="s">
        <v>412</v>
      </c>
      <c r="C47" s="55">
        <v>36</v>
      </c>
      <c r="D47" s="55">
        <v>60</v>
      </c>
      <c r="E47" s="55">
        <v>73</v>
      </c>
      <c r="F47" s="56">
        <v>79</v>
      </c>
    </row>
    <row r="48" spans="1:6">
      <c r="A48" s="108"/>
      <c r="B48" s="54" t="s">
        <v>414</v>
      </c>
      <c r="C48" s="55">
        <v>30</v>
      </c>
      <c r="D48" s="55">
        <v>55</v>
      </c>
      <c r="E48" s="55">
        <v>70</v>
      </c>
      <c r="F48" s="56">
        <v>77</v>
      </c>
    </row>
    <row r="49" spans="1:6" ht="15.75" thickBot="1">
      <c r="A49" s="109"/>
      <c r="B49" s="61" t="s">
        <v>416</v>
      </c>
      <c r="C49" s="49">
        <v>59</v>
      </c>
      <c r="D49" s="49">
        <v>74</v>
      </c>
      <c r="E49" s="49">
        <v>82</v>
      </c>
      <c r="F49" s="50">
        <v>86</v>
      </c>
    </row>
    <row r="50" spans="1:6">
      <c r="A50" s="107" t="s">
        <v>647</v>
      </c>
      <c r="B50" s="60" t="s">
        <v>418</v>
      </c>
      <c r="C50" s="47">
        <v>56</v>
      </c>
      <c r="D50" s="47">
        <v>75</v>
      </c>
      <c r="E50" s="47">
        <v>85</v>
      </c>
      <c r="F50" s="48">
        <v>91</v>
      </c>
    </row>
    <row r="51" spans="1:6">
      <c r="A51" s="108"/>
      <c r="B51" s="54" t="s">
        <v>419</v>
      </c>
      <c r="C51" s="62">
        <v>50.8</v>
      </c>
      <c r="D51" s="62">
        <v>68.8</v>
      </c>
      <c r="E51" s="62">
        <v>78.8</v>
      </c>
      <c r="F51" s="56">
        <v>85</v>
      </c>
    </row>
    <row r="52" spans="1:6">
      <c r="A52" s="108"/>
      <c r="B52" s="54" t="s">
        <v>420</v>
      </c>
      <c r="C52" s="62">
        <v>45.599999999999994</v>
      </c>
      <c r="D52" s="62">
        <v>62.599999999999994</v>
      </c>
      <c r="E52" s="62">
        <v>72.599999999999994</v>
      </c>
      <c r="F52" s="56">
        <v>79</v>
      </c>
    </row>
    <row r="53" spans="1:6">
      <c r="A53" s="108"/>
      <c r="B53" s="54" t="s">
        <v>421</v>
      </c>
      <c r="C53" s="62">
        <v>40.399999999999991</v>
      </c>
      <c r="D53" s="62">
        <v>56.399999999999991</v>
      </c>
      <c r="E53" s="62">
        <v>66.399999999999991</v>
      </c>
      <c r="F53" s="56">
        <v>73</v>
      </c>
    </row>
    <row r="54" spans="1:6">
      <c r="A54" s="108"/>
      <c r="B54" s="54" t="s">
        <v>422</v>
      </c>
      <c r="C54" s="62">
        <v>30</v>
      </c>
      <c r="D54" s="62">
        <v>50.199999999999989</v>
      </c>
      <c r="E54" s="62">
        <v>60.199999999999989</v>
      </c>
      <c r="F54" s="56">
        <v>67</v>
      </c>
    </row>
    <row r="55" spans="1:6" ht="15.75" thickBot="1">
      <c r="A55" s="109"/>
      <c r="B55" s="61" t="s">
        <v>423</v>
      </c>
      <c r="C55" s="49">
        <v>30</v>
      </c>
      <c r="D55" s="49">
        <v>44</v>
      </c>
      <c r="E55" s="49">
        <v>54</v>
      </c>
      <c r="F55" s="50">
        <v>61</v>
      </c>
    </row>
    <row r="56" spans="1:6">
      <c r="A56" s="107" t="s">
        <v>648</v>
      </c>
      <c r="B56" s="51" t="s">
        <v>424</v>
      </c>
      <c r="C56" s="52">
        <v>98</v>
      </c>
      <c r="D56" s="52">
        <v>98</v>
      </c>
      <c r="E56" s="52">
        <v>98</v>
      </c>
      <c r="F56" s="53">
        <v>98</v>
      </c>
    </row>
    <row r="57" spans="1:6">
      <c r="A57" s="108"/>
      <c r="B57" s="54" t="s">
        <v>427</v>
      </c>
      <c r="C57" s="55">
        <v>98</v>
      </c>
      <c r="D57" s="55">
        <v>98</v>
      </c>
      <c r="E57" s="55">
        <v>98</v>
      </c>
      <c r="F57" s="56">
        <v>98</v>
      </c>
    </row>
    <row r="58" spans="1:6">
      <c r="A58" s="108"/>
      <c r="B58" s="54" t="s">
        <v>429</v>
      </c>
      <c r="C58" s="55">
        <v>83</v>
      </c>
      <c r="D58" s="55">
        <v>89</v>
      </c>
      <c r="E58" s="55">
        <v>92</v>
      </c>
      <c r="F58" s="56">
        <v>93</v>
      </c>
    </row>
    <row r="59" spans="1:6">
      <c r="A59" s="108"/>
      <c r="B59" s="54" t="s">
        <v>432</v>
      </c>
      <c r="C59" s="55">
        <v>76</v>
      </c>
      <c r="D59" s="55">
        <v>85</v>
      </c>
      <c r="E59" s="55">
        <v>89</v>
      </c>
      <c r="F59" s="56">
        <v>91</v>
      </c>
    </row>
    <row r="60" spans="1:6">
      <c r="A60" s="108"/>
      <c r="B60" s="54" t="s">
        <v>435</v>
      </c>
      <c r="C60" s="55">
        <v>72</v>
      </c>
      <c r="D60" s="55">
        <v>82</v>
      </c>
      <c r="E60" s="55">
        <v>87</v>
      </c>
      <c r="F60" s="56">
        <v>89</v>
      </c>
    </row>
    <row r="61" spans="1:6">
      <c r="A61" s="108"/>
      <c r="B61" s="54" t="s">
        <v>438</v>
      </c>
      <c r="C61" s="55">
        <v>68</v>
      </c>
      <c r="D61" s="55">
        <v>79</v>
      </c>
      <c r="E61" s="55">
        <v>86</v>
      </c>
      <c r="F61" s="56">
        <v>89</v>
      </c>
    </row>
    <row r="62" spans="1:6">
      <c r="A62" s="108"/>
      <c r="B62" s="54" t="s">
        <v>440</v>
      </c>
      <c r="C62" s="55">
        <v>49</v>
      </c>
      <c r="D62" s="55">
        <v>69</v>
      </c>
      <c r="E62" s="55">
        <v>79</v>
      </c>
      <c r="F62" s="56">
        <v>84</v>
      </c>
    </row>
    <row r="63" spans="1:6">
      <c r="A63" s="108"/>
      <c r="B63" s="54" t="s">
        <v>441</v>
      </c>
      <c r="C63" s="55">
        <v>39</v>
      </c>
      <c r="D63" s="55">
        <v>61</v>
      </c>
      <c r="E63" s="55">
        <v>74</v>
      </c>
      <c r="F63" s="56">
        <v>80</v>
      </c>
    </row>
    <row r="64" spans="1:6">
      <c r="A64" s="108"/>
      <c r="B64" s="54" t="s">
        <v>649</v>
      </c>
      <c r="C64" s="55">
        <v>89</v>
      </c>
      <c r="D64" s="55">
        <v>92</v>
      </c>
      <c r="E64" s="55">
        <v>94</v>
      </c>
      <c r="F64" s="56">
        <v>95</v>
      </c>
    </row>
    <row r="65" spans="1:6">
      <c r="A65" s="108"/>
      <c r="B65" s="54" t="s">
        <v>650</v>
      </c>
      <c r="C65" s="55">
        <v>81</v>
      </c>
      <c r="D65" s="55">
        <v>88</v>
      </c>
      <c r="E65" s="55">
        <v>91</v>
      </c>
      <c r="F65" s="56">
        <v>93</v>
      </c>
    </row>
    <row r="66" spans="1:6">
      <c r="A66" s="108"/>
      <c r="B66" s="54" t="s">
        <v>651</v>
      </c>
      <c r="C66" s="55">
        <v>77</v>
      </c>
      <c r="D66" s="55">
        <v>85</v>
      </c>
      <c r="E66" s="55">
        <v>90</v>
      </c>
      <c r="F66" s="56">
        <v>92</v>
      </c>
    </row>
    <row r="67" spans="1:6">
      <c r="A67" s="108"/>
      <c r="B67" s="54" t="s">
        <v>652</v>
      </c>
      <c r="C67" s="55">
        <v>61</v>
      </c>
      <c r="D67" s="55">
        <v>75</v>
      </c>
      <c r="E67" s="55">
        <v>83</v>
      </c>
      <c r="F67" s="56">
        <v>87</v>
      </c>
    </row>
    <row r="68" spans="1:6">
      <c r="A68" s="108"/>
      <c r="B68" s="54" t="s">
        <v>653</v>
      </c>
      <c r="C68" s="55">
        <v>57</v>
      </c>
      <c r="D68" s="55">
        <v>72</v>
      </c>
      <c r="E68" s="55">
        <v>81</v>
      </c>
      <c r="F68" s="56">
        <v>86</v>
      </c>
    </row>
    <row r="69" spans="1:6">
      <c r="A69" s="108"/>
      <c r="B69" s="54" t="s">
        <v>654</v>
      </c>
      <c r="C69" s="55">
        <v>54</v>
      </c>
      <c r="D69" s="55">
        <v>70</v>
      </c>
      <c r="E69" s="55">
        <v>80</v>
      </c>
      <c r="F69" s="56">
        <v>85</v>
      </c>
    </row>
    <row r="70" spans="1:6">
      <c r="A70" s="108"/>
      <c r="B70" s="54" t="s">
        <v>655</v>
      </c>
      <c r="C70" s="55">
        <v>51</v>
      </c>
      <c r="D70" s="55">
        <v>68</v>
      </c>
      <c r="E70" s="55">
        <v>79</v>
      </c>
      <c r="F70" s="56">
        <v>84</v>
      </c>
    </row>
    <row r="71" spans="1:6">
      <c r="A71" s="108"/>
      <c r="B71" s="54" t="s">
        <v>656</v>
      </c>
      <c r="C71" s="55">
        <v>46</v>
      </c>
      <c r="D71" s="55">
        <v>65</v>
      </c>
      <c r="E71" s="55">
        <v>77</v>
      </c>
      <c r="F71" s="56">
        <v>82</v>
      </c>
    </row>
    <row r="72" spans="1:6" ht="15.75" thickBot="1">
      <c r="A72" s="109"/>
      <c r="B72" s="61" t="s">
        <v>452</v>
      </c>
      <c r="C72" s="49">
        <v>77</v>
      </c>
      <c r="D72" s="49">
        <v>86</v>
      </c>
      <c r="E72" s="49">
        <v>91</v>
      </c>
      <c r="F72" s="50">
        <v>94</v>
      </c>
    </row>
  </sheetData>
  <mergeCells count="6">
    <mergeCell ref="A56:A72"/>
    <mergeCell ref="A1:A2"/>
    <mergeCell ref="B1:B2"/>
    <mergeCell ref="A3:A35"/>
    <mergeCell ref="A36:A49"/>
    <mergeCell ref="A50:A55"/>
  </mergeCells>
  <pageMargins left="0.7" right="0.7" top="0.78740157499999996" bottom="0.78740157499999996" header="0.3" footer="0.3"/>
  <pageSetup paperSize="8" scale="6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B418-595D-40D9-8176-8459C6E76150}">
  <dimension ref="A1:I13"/>
  <sheetViews>
    <sheetView zoomScale="145" zoomScaleNormal="145" workbookViewId="0">
      <selection activeCell="E16" sqref="E16"/>
    </sheetView>
  </sheetViews>
  <sheetFormatPr defaultRowHeight="15"/>
  <cols>
    <col min="5" max="5" width="15.7109375" customWidth="1"/>
  </cols>
  <sheetData>
    <row r="1" spans="1:9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/>
      <c r="G1" t="s">
        <v>690</v>
      </c>
    </row>
    <row r="2" spans="1:9">
      <c r="A2" s="2" t="s">
        <v>73</v>
      </c>
      <c r="B2" s="2" t="s">
        <v>74</v>
      </c>
      <c r="C2" s="2" t="s">
        <v>454</v>
      </c>
      <c r="D2" s="1" t="s">
        <v>75</v>
      </c>
      <c r="E2" s="1">
        <v>1</v>
      </c>
      <c r="F2" s="1"/>
      <c r="G2" s="66">
        <v>1</v>
      </c>
      <c r="H2" s="66" t="s">
        <v>661</v>
      </c>
      <c r="I2" s="66" t="s">
        <v>662</v>
      </c>
    </row>
    <row r="3" spans="1:9">
      <c r="A3" s="2" t="s">
        <v>103</v>
      </c>
      <c r="B3" s="2" t="s">
        <v>104</v>
      </c>
      <c r="C3" s="2" t="s">
        <v>105</v>
      </c>
      <c r="D3" s="1" t="s">
        <v>75</v>
      </c>
      <c r="E3" s="1">
        <v>2</v>
      </c>
      <c r="F3" s="1"/>
      <c r="G3" s="66">
        <v>2</v>
      </c>
      <c r="H3" s="66" t="s">
        <v>663</v>
      </c>
      <c r="I3" s="66" t="s">
        <v>664</v>
      </c>
    </row>
    <row r="4" spans="1:9">
      <c r="A4" s="2" t="s">
        <v>106</v>
      </c>
      <c r="B4" s="2" t="s">
        <v>107</v>
      </c>
      <c r="C4" s="2" t="s">
        <v>108</v>
      </c>
      <c r="D4" s="1" t="s">
        <v>75</v>
      </c>
      <c r="E4" s="1">
        <v>3</v>
      </c>
      <c r="F4" s="1"/>
      <c r="G4" s="66">
        <v>5</v>
      </c>
      <c r="H4" s="66" t="s">
        <v>669</v>
      </c>
      <c r="I4" s="66" t="s">
        <v>670</v>
      </c>
    </row>
    <row r="5" spans="1:9">
      <c r="A5" s="2" t="s">
        <v>76</v>
      </c>
      <c r="B5" s="2" t="s">
        <v>77</v>
      </c>
      <c r="C5" s="2" t="s">
        <v>78</v>
      </c>
      <c r="D5" s="1" t="s">
        <v>75</v>
      </c>
      <c r="E5" s="1">
        <v>4</v>
      </c>
      <c r="F5" s="1"/>
      <c r="G5" s="66">
        <v>4</v>
      </c>
      <c r="H5" s="66" t="s">
        <v>667</v>
      </c>
      <c r="I5" s="66" t="s">
        <v>668</v>
      </c>
    </row>
    <row r="6" spans="1:9">
      <c r="A6" s="2" t="s">
        <v>97</v>
      </c>
      <c r="B6" s="2" t="s">
        <v>98</v>
      </c>
      <c r="C6" s="2" t="s">
        <v>99</v>
      </c>
      <c r="D6" s="1" t="s">
        <v>75</v>
      </c>
      <c r="E6" s="1">
        <v>5</v>
      </c>
      <c r="F6" s="1"/>
      <c r="G6" s="66">
        <v>10</v>
      </c>
      <c r="H6" s="66" t="s">
        <v>679</v>
      </c>
      <c r="I6" s="66" t="s">
        <v>680</v>
      </c>
    </row>
    <row r="7" spans="1:9">
      <c r="A7" s="2" t="s">
        <v>100</v>
      </c>
      <c r="B7" s="2" t="s">
        <v>101</v>
      </c>
      <c r="C7" s="2" t="s">
        <v>102</v>
      </c>
      <c r="D7" s="1" t="s">
        <v>75</v>
      </c>
      <c r="E7" s="1">
        <v>6</v>
      </c>
      <c r="F7" s="1"/>
      <c r="G7" s="66">
        <v>8</v>
      </c>
      <c r="H7" s="66" t="s">
        <v>675</v>
      </c>
      <c r="I7" s="66" t="s">
        <v>676</v>
      </c>
    </row>
    <row r="8" spans="1:9">
      <c r="A8" s="2" t="s">
        <v>88</v>
      </c>
      <c r="B8" s="2" t="s">
        <v>89</v>
      </c>
      <c r="C8" s="2" t="s">
        <v>90</v>
      </c>
      <c r="D8" s="1" t="s">
        <v>75</v>
      </c>
      <c r="E8" s="1">
        <v>7</v>
      </c>
      <c r="F8" s="1"/>
      <c r="G8" s="66">
        <v>3</v>
      </c>
      <c r="H8" s="66" t="s">
        <v>665</v>
      </c>
      <c r="I8" s="66" t="s">
        <v>666</v>
      </c>
    </row>
    <row r="9" spans="1:9">
      <c r="A9" s="2" t="s">
        <v>79</v>
      </c>
      <c r="B9" s="2" t="s">
        <v>80</v>
      </c>
      <c r="C9" s="2" t="s">
        <v>81</v>
      </c>
      <c r="D9" s="1" t="s">
        <v>75</v>
      </c>
      <c r="E9" s="1">
        <v>8</v>
      </c>
      <c r="F9" s="1"/>
      <c r="G9" s="66">
        <v>7</v>
      </c>
      <c r="H9" s="66" t="s">
        <v>673</v>
      </c>
      <c r="I9" s="66" t="s">
        <v>674</v>
      </c>
    </row>
    <row r="10" spans="1:9">
      <c r="A10" s="2" t="s">
        <v>91</v>
      </c>
      <c r="B10" s="2" t="s">
        <v>92</v>
      </c>
      <c r="C10" s="2" t="s">
        <v>93</v>
      </c>
      <c r="D10" s="1" t="s">
        <v>75</v>
      </c>
      <c r="E10" s="1">
        <v>9</v>
      </c>
      <c r="F10" s="1"/>
      <c r="G10" s="66">
        <v>6</v>
      </c>
      <c r="H10" s="66" t="s">
        <v>671</v>
      </c>
      <c r="I10" s="66" t="s">
        <v>672</v>
      </c>
    </row>
    <row r="11" spans="1:9">
      <c r="A11" s="2" t="s">
        <v>94</v>
      </c>
      <c r="B11" s="2" t="s">
        <v>95</v>
      </c>
      <c r="C11" s="2" t="s">
        <v>96</v>
      </c>
      <c r="D11" s="1" t="s">
        <v>75</v>
      </c>
      <c r="E11" s="1">
        <v>10</v>
      </c>
      <c r="F11" s="1"/>
      <c r="G11" s="66">
        <v>9</v>
      </c>
      <c r="H11" s="66" t="s">
        <v>677</v>
      </c>
      <c r="I11" s="66" t="s">
        <v>678</v>
      </c>
    </row>
    <row r="12" spans="1:9">
      <c r="A12" s="2" t="s">
        <v>82</v>
      </c>
      <c r="B12" s="2" t="s">
        <v>83</v>
      </c>
      <c r="C12" s="2" t="s">
        <v>84</v>
      </c>
      <c r="D12" s="1" t="s">
        <v>75</v>
      </c>
      <c r="E12" s="1">
        <v>11</v>
      </c>
      <c r="F12" s="1"/>
      <c r="G12" s="66">
        <v>11</v>
      </c>
      <c r="H12" s="66" t="s">
        <v>681</v>
      </c>
      <c r="I12" s="66" t="s">
        <v>682</v>
      </c>
    </row>
    <row r="13" spans="1:9">
      <c r="A13" s="2" t="s">
        <v>85</v>
      </c>
      <c r="B13" s="2" t="s">
        <v>86</v>
      </c>
      <c r="C13" s="2" t="s">
        <v>87</v>
      </c>
      <c r="D13" s="1" t="s">
        <v>75</v>
      </c>
      <c r="E13" s="1">
        <v>12</v>
      </c>
      <c r="F13" s="1"/>
      <c r="G13" s="66">
        <v>12</v>
      </c>
      <c r="H13" s="66" t="s">
        <v>683</v>
      </c>
      <c r="I13" s="66" t="s">
        <v>684</v>
      </c>
    </row>
  </sheetData>
  <autoFilter ref="A1:F14" xr:uid="{DC3E8FCA-BD49-4185-9EBF-21254CD8C036}">
    <sortState ref="A2:F14">
      <sortCondition ref="E1:E14"/>
    </sortState>
  </autoFilter>
  <sortState ref="A2:F13">
    <sortCondition ref="F2:F13"/>
  </sortState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85F7-AD85-4157-9899-B7410AF45C53}">
  <dimension ref="A1:U84"/>
  <sheetViews>
    <sheetView workbookViewId="0">
      <selection activeCell="H17" sqref="H17"/>
    </sheetView>
  </sheetViews>
  <sheetFormatPr defaultRowHeight="15"/>
  <sheetData>
    <row r="1" spans="1:21" ht="47.25">
      <c r="A1" s="64" t="s">
        <v>657</v>
      </c>
    </row>
    <row r="2" spans="1:21" ht="30">
      <c r="A2" s="65" t="s">
        <v>658</v>
      </c>
      <c r="B2" s="65" t="s">
        <v>659</v>
      </c>
      <c r="C2" s="65" t="s">
        <v>660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</row>
    <row r="3" spans="1:21">
      <c r="A3" s="66">
        <v>1</v>
      </c>
      <c r="B3" s="66" t="s">
        <v>661</v>
      </c>
      <c r="C3" s="66" t="s">
        <v>662</v>
      </c>
      <c r="D3" s="2" t="s">
        <v>73</v>
      </c>
      <c r="E3" s="2" t="s">
        <v>74</v>
      </c>
      <c r="F3" s="2" t="s">
        <v>454</v>
      </c>
      <c r="G3" s="1" t="s">
        <v>75</v>
      </c>
      <c r="H3" s="1">
        <v>1</v>
      </c>
      <c r="I3" s="1"/>
    </row>
    <row r="4" spans="1:21">
      <c r="A4" s="66">
        <v>2</v>
      </c>
      <c r="B4" s="66" t="s">
        <v>663</v>
      </c>
      <c r="C4" s="66" t="s">
        <v>664</v>
      </c>
      <c r="D4" s="2" t="s">
        <v>103</v>
      </c>
      <c r="E4" s="2" t="s">
        <v>104</v>
      </c>
      <c r="F4" s="2" t="s">
        <v>105</v>
      </c>
      <c r="G4" s="1" t="s">
        <v>75</v>
      </c>
      <c r="H4" s="1">
        <v>2</v>
      </c>
      <c r="I4" s="1"/>
      <c r="U4" s="1"/>
    </row>
    <row r="5" spans="1:21">
      <c r="A5" s="66">
        <v>3</v>
      </c>
      <c r="B5" s="66" t="s">
        <v>665</v>
      </c>
      <c r="C5" s="66" t="s">
        <v>666</v>
      </c>
      <c r="D5" s="2" t="s">
        <v>88</v>
      </c>
      <c r="E5" s="2" t="s">
        <v>89</v>
      </c>
      <c r="F5" s="2" t="s">
        <v>90</v>
      </c>
      <c r="G5" s="1" t="s">
        <v>75</v>
      </c>
      <c r="H5" s="1">
        <v>7</v>
      </c>
      <c r="I5" s="1"/>
    </row>
    <row r="6" spans="1:21">
      <c r="A6" s="66">
        <v>4</v>
      </c>
      <c r="B6" s="66" t="s">
        <v>667</v>
      </c>
      <c r="C6" s="66" t="s">
        <v>668</v>
      </c>
      <c r="D6" s="2" t="s">
        <v>76</v>
      </c>
      <c r="E6" s="2" t="s">
        <v>77</v>
      </c>
      <c r="F6" s="2" t="s">
        <v>78</v>
      </c>
      <c r="G6" s="1" t="s">
        <v>75</v>
      </c>
      <c r="H6" s="1">
        <v>4</v>
      </c>
      <c r="I6" s="1"/>
    </row>
    <row r="7" spans="1:21">
      <c r="A7" s="66">
        <v>5</v>
      </c>
      <c r="B7" s="66" t="s">
        <v>669</v>
      </c>
      <c r="C7" s="66" t="s">
        <v>670</v>
      </c>
      <c r="D7" s="2" t="s">
        <v>106</v>
      </c>
      <c r="E7" s="2" t="s">
        <v>107</v>
      </c>
      <c r="F7" s="2" t="s">
        <v>108</v>
      </c>
      <c r="G7" s="1" t="s">
        <v>75</v>
      </c>
      <c r="H7" s="1">
        <v>3</v>
      </c>
      <c r="I7" s="1"/>
    </row>
    <row r="8" spans="1:21">
      <c r="A8" s="66">
        <v>6</v>
      </c>
      <c r="B8" s="66" t="s">
        <v>671</v>
      </c>
      <c r="C8" s="66" t="s">
        <v>672</v>
      </c>
      <c r="D8" s="2" t="s">
        <v>91</v>
      </c>
      <c r="E8" s="2" t="s">
        <v>92</v>
      </c>
      <c r="F8" s="2" t="s">
        <v>93</v>
      </c>
      <c r="G8" s="1" t="s">
        <v>75</v>
      </c>
      <c r="H8" s="1">
        <v>9</v>
      </c>
      <c r="I8" s="1"/>
    </row>
    <row r="9" spans="1:21">
      <c r="A9" s="66">
        <v>7</v>
      </c>
      <c r="B9" s="66" t="s">
        <v>673</v>
      </c>
      <c r="C9" s="66" t="s">
        <v>674</v>
      </c>
      <c r="D9" s="2" t="s">
        <v>79</v>
      </c>
      <c r="E9" s="2" t="s">
        <v>80</v>
      </c>
      <c r="F9" s="2" t="s">
        <v>81</v>
      </c>
      <c r="G9" s="1" t="s">
        <v>75</v>
      </c>
      <c r="H9" s="1">
        <v>8</v>
      </c>
      <c r="I9" s="1"/>
    </row>
    <row r="10" spans="1:21">
      <c r="A10" s="66">
        <v>8</v>
      </c>
      <c r="B10" s="66" t="s">
        <v>675</v>
      </c>
      <c r="C10" s="66" t="s">
        <v>676</v>
      </c>
      <c r="D10" s="2" t="s">
        <v>100</v>
      </c>
      <c r="E10" s="2" t="s">
        <v>101</v>
      </c>
      <c r="F10" s="2" t="s">
        <v>102</v>
      </c>
      <c r="G10" s="1" t="s">
        <v>75</v>
      </c>
      <c r="H10" s="1">
        <v>6</v>
      </c>
      <c r="I10" s="1"/>
    </row>
    <row r="11" spans="1:21">
      <c r="A11" s="66">
        <v>9</v>
      </c>
      <c r="B11" s="66" t="s">
        <v>677</v>
      </c>
      <c r="C11" s="66" t="s">
        <v>678</v>
      </c>
      <c r="D11" s="2" t="s">
        <v>94</v>
      </c>
      <c r="E11" s="2" t="s">
        <v>95</v>
      </c>
      <c r="F11" s="2" t="s">
        <v>96</v>
      </c>
      <c r="G11" s="1" t="s">
        <v>75</v>
      </c>
      <c r="H11" s="1">
        <v>10</v>
      </c>
      <c r="I11" s="1"/>
    </row>
    <row r="12" spans="1:21">
      <c r="A12" s="66">
        <v>10</v>
      </c>
      <c r="B12" s="66" t="s">
        <v>679</v>
      </c>
      <c r="C12" s="66" t="s">
        <v>680</v>
      </c>
      <c r="D12" s="2" t="s">
        <v>97</v>
      </c>
      <c r="E12" s="2" t="s">
        <v>98</v>
      </c>
      <c r="F12" s="2" t="s">
        <v>99</v>
      </c>
      <c r="G12" s="1" t="s">
        <v>75</v>
      </c>
      <c r="H12" s="1">
        <v>5</v>
      </c>
      <c r="I12" s="1"/>
    </row>
    <row r="13" spans="1:21">
      <c r="A13" s="66">
        <v>11</v>
      </c>
      <c r="B13" s="66" t="s">
        <v>681</v>
      </c>
      <c r="C13" s="66" t="s">
        <v>682</v>
      </c>
      <c r="D13" s="2" t="s">
        <v>82</v>
      </c>
      <c r="E13" s="2" t="s">
        <v>83</v>
      </c>
      <c r="F13" s="2" t="s">
        <v>84</v>
      </c>
      <c r="G13" s="1" t="s">
        <v>75</v>
      </c>
      <c r="H13" s="1">
        <v>11</v>
      </c>
      <c r="I13" s="1"/>
    </row>
    <row r="14" spans="1:21">
      <c r="A14" s="66">
        <v>12</v>
      </c>
      <c r="B14" s="66" t="s">
        <v>683</v>
      </c>
      <c r="C14" s="66" t="s">
        <v>684</v>
      </c>
      <c r="D14" s="2" t="s">
        <v>85</v>
      </c>
      <c r="E14" s="2" t="s">
        <v>86</v>
      </c>
      <c r="F14" s="2" t="s">
        <v>87</v>
      </c>
      <c r="G14" s="1" t="s">
        <v>75</v>
      </c>
      <c r="H14" s="1">
        <v>12</v>
      </c>
      <c r="I14" s="1"/>
    </row>
    <row r="15" spans="1:21" ht="47.25">
      <c r="A15" s="64" t="s">
        <v>685</v>
      </c>
    </row>
    <row r="16" spans="1:21" ht="30">
      <c r="A16" s="65" t="s">
        <v>658</v>
      </c>
      <c r="B16" s="65" t="s">
        <v>659</v>
      </c>
      <c r="C16" s="65" t="s">
        <v>660</v>
      </c>
    </row>
    <row r="17" spans="1:3">
      <c r="A17" s="66">
        <v>1</v>
      </c>
      <c r="B17" s="66" t="s">
        <v>661</v>
      </c>
      <c r="C17" s="66" t="s">
        <v>662</v>
      </c>
    </row>
    <row r="18" spans="1:3">
      <c r="A18" s="66">
        <v>2</v>
      </c>
      <c r="B18" s="66" t="s">
        <v>663</v>
      </c>
      <c r="C18" s="66" t="s">
        <v>664</v>
      </c>
    </row>
    <row r="19" spans="1:3">
      <c r="A19" s="66">
        <v>3</v>
      </c>
      <c r="B19" s="66" t="s">
        <v>665</v>
      </c>
      <c r="C19" s="66" t="s">
        <v>666</v>
      </c>
    </row>
    <row r="20" spans="1:3">
      <c r="A20" s="66">
        <v>4</v>
      </c>
      <c r="B20" s="66" t="s">
        <v>667</v>
      </c>
      <c r="C20" s="66" t="s">
        <v>668</v>
      </c>
    </row>
    <row r="21" spans="1:3">
      <c r="A21" s="66">
        <v>5</v>
      </c>
      <c r="B21" s="66" t="s">
        <v>669</v>
      </c>
      <c r="C21" s="66" t="s">
        <v>670</v>
      </c>
    </row>
    <row r="22" spans="1:3">
      <c r="A22" s="66">
        <v>6</v>
      </c>
      <c r="B22" s="66" t="s">
        <v>671</v>
      </c>
      <c r="C22" s="66" t="s">
        <v>672</v>
      </c>
    </row>
    <row r="23" spans="1:3">
      <c r="A23" s="66">
        <v>7</v>
      </c>
      <c r="B23" s="66" t="s">
        <v>673</v>
      </c>
      <c r="C23" s="66" t="s">
        <v>674</v>
      </c>
    </row>
    <row r="24" spans="1:3">
      <c r="A24" s="66">
        <v>8</v>
      </c>
      <c r="B24" s="66" t="s">
        <v>675</v>
      </c>
      <c r="C24" s="66" t="s">
        <v>676</v>
      </c>
    </row>
    <row r="25" spans="1:3">
      <c r="A25" s="66">
        <v>9</v>
      </c>
      <c r="B25" s="66" t="s">
        <v>677</v>
      </c>
      <c r="C25" s="66" t="s">
        <v>678</v>
      </c>
    </row>
    <row r="26" spans="1:3">
      <c r="A26" s="66">
        <v>10</v>
      </c>
      <c r="B26" s="66" t="s">
        <v>679</v>
      </c>
      <c r="C26" s="66" t="s">
        <v>680</v>
      </c>
    </row>
    <row r="27" spans="1:3">
      <c r="A27" s="66">
        <v>11</v>
      </c>
      <c r="B27" s="66" t="s">
        <v>681</v>
      </c>
      <c r="C27" s="66" t="s">
        <v>682</v>
      </c>
    </row>
    <row r="28" spans="1:3">
      <c r="A28" s="66">
        <v>12</v>
      </c>
      <c r="B28" s="66" t="s">
        <v>683</v>
      </c>
      <c r="C28" s="66" t="s">
        <v>684</v>
      </c>
    </row>
    <row r="29" spans="1:3" ht="47.25">
      <c r="A29" s="64" t="s">
        <v>686</v>
      </c>
    </row>
    <row r="30" spans="1:3" ht="30">
      <c r="A30" s="65" t="s">
        <v>658</v>
      </c>
      <c r="B30" s="65" t="s">
        <v>659</v>
      </c>
      <c r="C30" s="65" t="s">
        <v>660</v>
      </c>
    </row>
    <row r="31" spans="1:3">
      <c r="A31" s="66">
        <v>1</v>
      </c>
      <c r="B31" s="66" t="s">
        <v>661</v>
      </c>
      <c r="C31" s="66" t="s">
        <v>662</v>
      </c>
    </row>
    <row r="32" spans="1:3">
      <c r="A32" s="66">
        <v>2</v>
      </c>
      <c r="B32" s="66" t="s">
        <v>663</v>
      </c>
      <c r="C32" s="66" t="s">
        <v>664</v>
      </c>
    </row>
    <row r="33" spans="1:3">
      <c r="A33" s="66">
        <v>3</v>
      </c>
      <c r="B33" s="66" t="s">
        <v>665</v>
      </c>
      <c r="C33" s="66" t="s">
        <v>666</v>
      </c>
    </row>
    <row r="34" spans="1:3">
      <c r="A34" s="66">
        <v>4</v>
      </c>
      <c r="B34" s="66" t="s">
        <v>667</v>
      </c>
      <c r="C34" s="66" t="s">
        <v>668</v>
      </c>
    </row>
    <row r="35" spans="1:3">
      <c r="A35" s="66">
        <v>5</v>
      </c>
      <c r="B35" s="66" t="s">
        <v>669</v>
      </c>
      <c r="C35" s="66" t="s">
        <v>670</v>
      </c>
    </row>
    <row r="36" spans="1:3">
      <c r="A36" s="66">
        <v>6</v>
      </c>
      <c r="B36" s="66" t="s">
        <v>671</v>
      </c>
      <c r="C36" s="66" t="s">
        <v>672</v>
      </c>
    </row>
    <row r="37" spans="1:3">
      <c r="A37" s="66">
        <v>7</v>
      </c>
      <c r="B37" s="66" t="s">
        <v>673</v>
      </c>
      <c r="C37" s="66" t="s">
        <v>674</v>
      </c>
    </row>
    <row r="38" spans="1:3">
      <c r="A38" s="66">
        <v>8</v>
      </c>
      <c r="B38" s="66" t="s">
        <v>675</v>
      </c>
      <c r="C38" s="66" t="s">
        <v>676</v>
      </c>
    </row>
    <row r="39" spans="1:3">
      <c r="A39" s="66">
        <v>9</v>
      </c>
      <c r="B39" s="66" t="s">
        <v>677</v>
      </c>
      <c r="C39" s="66" t="s">
        <v>678</v>
      </c>
    </row>
    <row r="40" spans="1:3">
      <c r="A40" s="66">
        <v>10</v>
      </c>
      <c r="B40" s="66" t="s">
        <v>679</v>
      </c>
      <c r="C40" s="66" t="s">
        <v>680</v>
      </c>
    </row>
    <row r="41" spans="1:3">
      <c r="A41" s="66">
        <v>11</v>
      </c>
      <c r="B41" s="66" t="s">
        <v>681</v>
      </c>
      <c r="C41" s="66" t="s">
        <v>682</v>
      </c>
    </row>
    <row r="42" spans="1:3">
      <c r="A42" s="66">
        <v>12</v>
      </c>
      <c r="B42" s="66" t="s">
        <v>683</v>
      </c>
      <c r="C42" s="66" t="s">
        <v>684</v>
      </c>
    </row>
    <row r="43" spans="1:3" ht="47.25">
      <c r="A43" s="64" t="s">
        <v>687</v>
      </c>
    </row>
    <row r="44" spans="1:3" ht="30">
      <c r="A44" s="65" t="s">
        <v>658</v>
      </c>
      <c r="B44" s="65" t="s">
        <v>659</v>
      </c>
      <c r="C44" s="65" t="s">
        <v>660</v>
      </c>
    </row>
    <row r="45" spans="1:3">
      <c r="A45" s="66">
        <v>1</v>
      </c>
      <c r="B45" s="66" t="s">
        <v>661</v>
      </c>
      <c r="C45" s="66" t="s">
        <v>662</v>
      </c>
    </row>
    <row r="46" spans="1:3">
      <c r="A46" s="66">
        <v>2</v>
      </c>
      <c r="B46" s="66" t="s">
        <v>663</v>
      </c>
      <c r="C46" s="66" t="s">
        <v>664</v>
      </c>
    </row>
    <row r="47" spans="1:3">
      <c r="A47" s="66">
        <v>3</v>
      </c>
      <c r="B47" s="66" t="s">
        <v>665</v>
      </c>
      <c r="C47" s="66" t="s">
        <v>666</v>
      </c>
    </row>
    <row r="48" spans="1:3">
      <c r="A48" s="66">
        <v>4</v>
      </c>
      <c r="B48" s="66" t="s">
        <v>667</v>
      </c>
      <c r="C48" s="66" t="s">
        <v>668</v>
      </c>
    </row>
    <row r="49" spans="1:3">
      <c r="A49" s="66">
        <v>5</v>
      </c>
      <c r="B49" s="66" t="s">
        <v>669</v>
      </c>
      <c r="C49" s="66" t="s">
        <v>670</v>
      </c>
    </row>
    <row r="50" spans="1:3">
      <c r="A50" s="66">
        <v>6</v>
      </c>
      <c r="B50" s="66" t="s">
        <v>671</v>
      </c>
      <c r="C50" s="66" t="s">
        <v>672</v>
      </c>
    </row>
    <row r="51" spans="1:3">
      <c r="A51" s="66">
        <v>7</v>
      </c>
      <c r="B51" s="66" t="s">
        <v>673</v>
      </c>
      <c r="C51" s="66" t="s">
        <v>674</v>
      </c>
    </row>
    <row r="52" spans="1:3">
      <c r="A52" s="66">
        <v>8</v>
      </c>
      <c r="B52" s="66" t="s">
        <v>675</v>
      </c>
      <c r="C52" s="66" t="s">
        <v>676</v>
      </c>
    </row>
    <row r="53" spans="1:3">
      <c r="A53" s="66">
        <v>9</v>
      </c>
      <c r="B53" s="66" t="s">
        <v>677</v>
      </c>
      <c r="C53" s="66" t="s">
        <v>678</v>
      </c>
    </row>
    <row r="54" spans="1:3">
      <c r="A54" s="66">
        <v>10</v>
      </c>
      <c r="B54" s="66" t="s">
        <v>679</v>
      </c>
      <c r="C54" s="66" t="s">
        <v>680</v>
      </c>
    </row>
    <row r="55" spans="1:3">
      <c r="A55" s="66">
        <v>11</v>
      </c>
      <c r="B55" s="66" t="s">
        <v>681</v>
      </c>
      <c r="C55" s="66" t="s">
        <v>682</v>
      </c>
    </row>
    <row r="56" spans="1:3">
      <c r="A56" s="66">
        <v>12</v>
      </c>
      <c r="B56" s="66" t="s">
        <v>683</v>
      </c>
      <c r="C56" s="66" t="s">
        <v>684</v>
      </c>
    </row>
    <row r="57" spans="1:3" ht="47.25">
      <c r="A57" s="64" t="s">
        <v>688</v>
      </c>
    </row>
    <row r="58" spans="1:3" ht="30">
      <c r="A58" s="65" t="s">
        <v>658</v>
      </c>
      <c r="B58" s="65" t="s">
        <v>659</v>
      </c>
      <c r="C58" s="65" t="s">
        <v>660</v>
      </c>
    </row>
    <row r="59" spans="1:3">
      <c r="A59" s="66">
        <v>1</v>
      </c>
      <c r="B59" s="66" t="s">
        <v>661</v>
      </c>
      <c r="C59" s="66" t="s">
        <v>662</v>
      </c>
    </row>
    <row r="60" spans="1:3">
      <c r="A60" s="66">
        <v>2</v>
      </c>
      <c r="B60" s="66" t="s">
        <v>663</v>
      </c>
      <c r="C60" s="66" t="s">
        <v>664</v>
      </c>
    </row>
    <row r="61" spans="1:3">
      <c r="A61" s="66">
        <v>3</v>
      </c>
      <c r="B61" s="66" t="s">
        <v>665</v>
      </c>
      <c r="C61" s="66" t="s">
        <v>666</v>
      </c>
    </row>
    <row r="62" spans="1:3">
      <c r="A62" s="66">
        <v>4</v>
      </c>
      <c r="B62" s="66" t="s">
        <v>667</v>
      </c>
      <c r="C62" s="66" t="s">
        <v>668</v>
      </c>
    </row>
    <row r="63" spans="1:3">
      <c r="A63" s="66">
        <v>5</v>
      </c>
      <c r="B63" s="66" t="s">
        <v>669</v>
      </c>
      <c r="C63" s="66" t="s">
        <v>670</v>
      </c>
    </row>
    <row r="64" spans="1:3">
      <c r="A64" s="66">
        <v>6</v>
      </c>
      <c r="B64" s="66" t="s">
        <v>671</v>
      </c>
      <c r="C64" s="66" t="s">
        <v>672</v>
      </c>
    </row>
    <row r="65" spans="1:3">
      <c r="A65" s="66">
        <v>7</v>
      </c>
      <c r="B65" s="66" t="s">
        <v>673</v>
      </c>
      <c r="C65" s="66" t="s">
        <v>674</v>
      </c>
    </row>
    <row r="66" spans="1:3">
      <c r="A66" s="66">
        <v>8</v>
      </c>
      <c r="B66" s="66" t="s">
        <v>675</v>
      </c>
      <c r="C66" s="66" t="s">
        <v>676</v>
      </c>
    </row>
    <row r="67" spans="1:3">
      <c r="A67" s="66">
        <v>9</v>
      </c>
      <c r="B67" s="66" t="s">
        <v>677</v>
      </c>
      <c r="C67" s="66" t="s">
        <v>678</v>
      </c>
    </row>
    <row r="68" spans="1:3">
      <c r="A68" s="66">
        <v>10</v>
      </c>
      <c r="B68" s="66" t="s">
        <v>679</v>
      </c>
      <c r="C68" s="66" t="s">
        <v>680</v>
      </c>
    </row>
    <row r="69" spans="1:3">
      <c r="A69" s="66">
        <v>11</v>
      </c>
      <c r="B69" s="66" t="s">
        <v>681</v>
      </c>
      <c r="C69" s="66" t="s">
        <v>682</v>
      </c>
    </row>
    <row r="70" spans="1:3">
      <c r="A70" s="66">
        <v>12</v>
      </c>
      <c r="B70" s="66" t="s">
        <v>683</v>
      </c>
      <c r="C70" s="66" t="s">
        <v>684</v>
      </c>
    </row>
    <row r="71" spans="1:3" ht="47.25">
      <c r="A71" s="64" t="s">
        <v>689</v>
      </c>
    </row>
    <row r="72" spans="1:3" ht="30">
      <c r="A72" s="65" t="s">
        <v>658</v>
      </c>
      <c r="B72" s="65" t="s">
        <v>659</v>
      </c>
      <c r="C72" s="65" t="s">
        <v>660</v>
      </c>
    </row>
    <row r="73" spans="1:3">
      <c r="A73" s="66">
        <v>1</v>
      </c>
      <c r="B73" s="66" t="s">
        <v>661</v>
      </c>
      <c r="C73" s="66" t="s">
        <v>662</v>
      </c>
    </row>
    <row r="74" spans="1:3">
      <c r="A74" s="66">
        <v>2</v>
      </c>
      <c r="B74" s="66" t="s">
        <v>663</v>
      </c>
      <c r="C74" s="66" t="s">
        <v>664</v>
      </c>
    </row>
    <row r="75" spans="1:3">
      <c r="A75" s="66">
        <v>3</v>
      </c>
      <c r="B75" s="66" t="s">
        <v>665</v>
      </c>
      <c r="C75" s="66" t="s">
        <v>666</v>
      </c>
    </row>
    <row r="76" spans="1:3">
      <c r="A76" s="66">
        <v>4</v>
      </c>
      <c r="B76" s="66" t="s">
        <v>667</v>
      </c>
      <c r="C76" s="66" t="s">
        <v>668</v>
      </c>
    </row>
    <row r="77" spans="1:3">
      <c r="A77" s="66">
        <v>5</v>
      </c>
      <c r="B77" s="66" t="s">
        <v>669</v>
      </c>
      <c r="C77" s="66" t="s">
        <v>670</v>
      </c>
    </row>
    <row r="78" spans="1:3">
      <c r="A78" s="66">
        <v>6</v>
      </c>
      <c r="B78" s="66" t="s">
        <v>671</v>
      </c>
      <c r="C78" s="66" t="s">
        <v>672</v>
      </c>
    </row>
    <row r="79" spans="1:3">
      <c r="A79" s="66">
        <v>7</v>
      </c>
      <c r="B79" s="66" t="s">
        <v>673</v>
      </c>
      <c r="C79" s="66" t="s">
        <v>674</v>
      </c>
    </row>
    <row r="80" spans="1:3">
      <c r="A80" s="66">
        <v>8</v>
      </c>
      <c r="B80" s="66" t="s">
        <v>675</v>
      </c>
      <c r="C80" s="66" t="s">
        <v>676</v>
      </c>
    </row>
    <row r="81" spans="1:3">
      <c r="A81" s="66">
        <v>9</v>
      </c>
      <c r="B81" s="66" t="s">
        <v>677</v>
      </c>
      <c r="C81" s="66" t="s">
        <v>678</v>
      </c>
    </row>
    <row r="82" spans="1:3">
      <c r="A82" s="66">
        <v>10</v>
      </c>
      <c r="B82" s="66" t="s">
        <v>679</v>
      </c>
      <c r="C82" s="66" t="s">
        <v>680</v>
      </c>
    </row>
    <row r="83" spans="1:3">
      <c r="A83" s="66">
        <v>11</v>
      </c>
      <c r="B83" s="66" t="s">
        <v>681</v>
      </c>
      <c r="C83" s="66" t="s">
        <v>682</v>
      </c>
    </row>
    <row r="84" spans="1:3">
      <c r="A84" s="66">
        <v>12</v>
      </c>
      <c r="B84" s="66" t="s">
        <v>683</v>
      </c>
      <c r="C84" s="66" t="s">
        <v>684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Z47"/>
  <sheetViews>
    <sheetView zoomScale="130" zoomScaleNormal="130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S5" sqref="S5"/>
    </sheetView>
  </sheetViews>
  <sheetFormatPr defaultRowHeight="15"/>
  <cols>
    <col min="2" max="2" width="12.85546875" bestFit="1" customWidth="1"/>
    <col min="3" max="3" width="15" customWidth="1"/>
    <col min="4" max="4" width="21.5703125" customWidth="1"/>
    <col min="5" max="7" width="9.140625" customWidth="1"/>
    <col min="8" max="8" width="12.28515625" customWidth="1"/>
    <col min="9" max="9" width="10.28515625" bestFit="1" customWidth="1"/>
    <col min="10" max="13" width="13" bestFit="1" customWidth="1"/>
    <col min="20" max="20" width="9.140625" customWidth="1"/>
  </cols>
  <sheetData>
    <row r="1" spans="1:19"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/>
      <c r="H1" s="3" t="s">
        <v>65</v>
      </c>
      <c r="I1" s="4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8</v>
      </c>
      <c r="P1" t="s">
        <v>72</v>
      </c>
      <c r="Q1" t="s">
        <v>14</v>
      </c>
      <c r="R1" t="s">
        <v>15</v>
      </c>
      <c r="S1" t="s">
        <v>762</v>
      </c>
    </row>
    <row r="2" spans="1:19">
      <c r="A2">
        <v>1</v>
      </c>
      <c r="B2" s="28" t="s">
        <v>73</v>
      </c>
      <c r="C2" s="28" t="s">
        <v>74</v>
      </c>
      <c r="D2" s="28" t="s">
        <v>78</v>
      </c>
      <c r="E2" s="84" t="s">
        <v>75</v>
      </c>
      <c r="F2" s="1">
        <v>1</v>
      </c>
      <c r="G2" s="75"/>
      <c r="H2" s="5">
        <v>9.9620266666666666</v>
      </c>
      <c r="I2" s="6">
        <f>H2/1000/3600</f>
        <v>2.7672296296296298E-6</v>
      </c>
      <c r="J2">
        <v>8.6112008673563039E-5</v>
      </c>
      <c r="K2">
        <v>7.3582221282058067E-5</v>
      </c>
      <c r="L2">
        <v>5.747828631903234E-5</v>
      </c>
      <c r="M2">
        <v>2.6261965358172701E-5</v>
      </c>
      <c r="N2">
        <v>1.6665000000000001</v>
      </c>
      <c r="O2">
        <v>0.01</v>
      </c>
      <c r="P2">
        <v>0.63580000000000003</v>
      </c>
      <c r="Q2">
        <v>26.5</v>
      </c>
      <c r="R2">
        <v>0.30499999999999999</v>
      </c>
      <c r="S2">
        <v>2E-3</v>
      </c>
    </row>
    <row r="3" spans="1:19">
      <c r="A3">
        <v>2</v>
      </c>
      <c r="B3" s="28" t="s">
        <v>76</v>
      </c>
      <c r="C3" s="28" t="s">
        <v>77</v>
      </c>
      <c r="D3" s="28" t="s">
        <v>78</v>
      </c>
      <c r="E3" s="27" t="s">
        <v>75</v>
      </c>
      <c r="F3" s="1">
        <v>4</v>
      </c>
      <c r="G3" s="1"/>
      <c r="H3" s="5">
        <v>10.688750000000001</v>
      </c>
      <c r="I3" s="6">
        <f>H3/1000/3600</f>
        <v>2.9690972222222224E-6</v>
      </c>
      <c r="J3">
        <v>4.2175901813359295E-4</v>
      </c>
      <c r="K3">
        <v>3.3976287927039355E-4</v>
      </c>
      <c r="L3">
        <v>2.1572765612354593E-4</v>
      </c>
      <c r="M3">
        <v>3.9985397438335563E-5</v>
      </c>
      <c r="N3">
        <v>1.7024999999999999</v>
      </c>
      <c r="O3">
        <f>O2</f>
        <v>0.01</v>
      </c>
      <c r="P3">
        <v>0.6028</v>
      </c>
      <c r="Q3">
        <v>22.2</v>
      </c>
      <c r="R3">
        <v>0.26400000000000001</v>
      </c>
      <c r="S3">
        <v>0.05</v>
      </c>
    </row>
    <row r="4" spans="1:19">
      <c r="A4">
        <v>3</v>
      </c>
      <c r="B4" s="28" t="s">
        <v>79</v>
      </c>
      <c r="C4" s="28" t="s">
        <v>80</v>
      </c>
      <c r="D4" s="28" t="s">
        <v>81</v>
      </c>
      <c r="E4" s="27" t="s">
        <v>75</v>
      </c>
      <c r="F4" s="1">
        <v>8</v>
      </c>
      <c r="G4" s="1"/>
      <c r="H4" s="5">
        <v>13.235393333333334</v>
      </c>
      <c r="I4" s="6">
        <f>H4/1000/3600</f>
        <v>3.6764981481481485E-6</v>
      </c>
      <c r="J4">
        <v>2.8944518828554155E-4</v>
      </c>
      <c r="K4">
        <v>2.5331432274548727E-4</v>
      </c>
      <c r="L4">
        <v>1.9406263408191068E-4</v>
      </c>
      <c r="M4">
        <v>6.9258582150283796E-5</v>
      </c>
      <c r="N4">
        <v>1.7384999999999999</v>
      </c>
      <c r="O4">
        <v>0.12</v>
      </c>
      <c r="P4">
        <v>0.56130000000000002</v>
      </c>
      <c r="Q4">
        <v>19.399999999999999</v>
      </c>
      <c r="R4">
        <v>0.248</v>
      </c>
      <c r="S4">
        <v>0.1</v>
      </c>
    </row>
    <row r="5" spans="1:19">
      <c r="A5">
        <v>4</v>
      </c>
      <c r="B5" s="28" t="s">
        <v>82</v>
      </c>
      <c r="C5" s="28" t="s">
        <v>83</v>
      </c>
      <c r="D5" s="28" t="s">
        <v>84</v>
      </c>
      <c r="E5" s="27" t="s">
        <v>75</v>
      </c>
      <c r="F5" s="1">
        <v>11</v>
      </c>
      <c r="G5" s="1"/>
      <c r="H5" s="5">
        <v>43.541043749999993</v>
      </c>
      <c r="I5" s="6">
        <f>H5/1000/3600</f>
        <v>1.2094734374999998E-5</v>
      </c>
      <c r="J5">
        <v>5.2224248750279694E-4</v>
      </c>
      <c r="K5">
        <v>4.9665884542622119E-4</v>
      </c>
      <c r="L5">
        <v>4.3437441382058399E-4</v>
      </c>
      <c r="M5">
        <v>2.094597715670771E-4</v>
      </c>
      <c r="N5">
        <v>1.8165</v>
      </c>
      <c r="O5">
        <v>1.6E-2</v>
      </c>
      <c r="P5">
        <v>0.36609999999999998</v>
      </c>
      <c r="Q5" s="74">
        <v>18.2</v>
      </c>
      <c r="R5">
        <v>0.245</v>
      </c>
      <c r="S5">
        <v>0.5</v>
      </c>
    </row>
    <row r="6" spans="1:19">
      <c r="A6">
        <v>5</v>
      </c>
      <c r="B6" s="28" t="s">
        <v>85</v>
      </c>
      <c r="C6" s="28" t="s">
        <v>86</v>
      </c>
      <c r="D6" s="28" t="s">
        <v>87</v>
      </c>
      <c r="E6" s="27" t="s">
        <v>75</v>
      </c>
      <c r="F6" s="1">
        <v>12</v>
      </c>
      <c r="G6" s="1"/>
      <c r="H6" s="5">
        <v>64.653492083333333</v>
      </c>
      <c r="I6" s="6">
        <f>H6/1000/3600</f>
        <v>1.7959303356481481E-5</v>
      </c>
      <c r="J6">
        <v>5.0282215721481267E-4</v>
      </c>
      <c r="K6">
        <v>4.9839326602103351E-4</v>
      </c>
      <c r="L6">
        <v>4.7342729761784352E-4</v>
      </c>
      <c r="M6">
        <v>2.3629037448708737E-4</v>
      </c>
      <c r="N6">
        <v>1.8165</v>
      </c>
      <c r="O6">
        <v>1.6E-2</v>
      </c>
      <c r="P6">
        <v>0.36609999999999998</v>
      </c>
      <c r="Q6" s="74">
        <v>18.2</v>
      </c>
      <c r="R6">
        <v>0.245</v>
      </c>
      <c r="S6">
        <v>1</v>
      </c>
    </row>
    <row r="7" spans="1:19">
      <c r="A7">
        <v>6</v>
      </c>
      <c r="B7" s="28" t="s">
        <v>88</v>
      </c>
      <c r="C7" s="28" t="s">
        <v>89</v>
      </c>
      <c r="D7" s="28" t="s">
        <v>90</v>
      </c>
      <c r="E7" s="27" t="s">
        <v>75</v>
      </c>
      <c r="F7" s="1">
        <v>7</v>
      </c>
      <c r="G7" s="1"/>
      <c r="H7" s="74"/>
      <c r="I7" s="74"/>
      <c r="O7">
        <v>1.2E-2</v>
      </c>
    </row>
    <row r="8" spans="1:19">
      <c r="A8">
        <v>7</v>
      </c>
      <c r="B8" s="28" t="s">
        <v>91</v>
      </c>
      <c r="C8" s="28" t="s">
        <v>92</v>
      </c>
      <c r="D8" s="28" t="s">
        <v>93</v>
      </c>
      <c r="E8" s="27" t="s">
        <v>75</v>
      </c>
      <c r="F8" s="1">
        <v>9</v>
      </c>
      <c r="G8" s="1"/>
      <c r="H8" s="5">
        <v>21.209543749999998</v>
      </c>
      <c r="I8" s="6">
        <f>H8/1000/3600</f>
        <v>5.8915399305555546E-6</v>
      </c>
      <c r="J8">
        <v>1.0258026217619697E-4</v>
      </c>
      <c r="K8">
        <v>8.8317956563917745E-5</v>
      </c>
      <c r="L8">
        <v>7.0358340803041406E-5</v>
      </c>
      <c r="M8">
        <v>3.4540590947900116E-5</v>
      </c>
      <c r="N8">
        <v>1.7024999999999999</v>
      </c>
      <c r="O8">
        <v>1.2E-2</v>
      </c>
      <c r="P8">
        <v>0.6028</v>
      </c>
      <c r="Q8">
        <v>22.2</v>
      </c>
      <c r="R8">
        <v>0.26400000000000001</v>
      </c>
      <c r="S8">
        <v>0.15</v>
      </c>
    </row>
    <row r="9" spans="1:19">
      <c r="A9">
        <v>8</v>
      </c>
      <c r="B9" s="28" t="s">
        <v>94</v>
      </c>
      <c r="C9" s="28" t="s">
        <v>95</v>
      </c>
      <c r="D9" s="28" t="s">
        <v>96</v>
      </c>
      <c r="E9" s="27" t="s">
        <v>75</v>
      </c>
      <c r="F9" s="1">
        <v>10</v>
      </c>
      <c r="G9" s="1"/>
      <c r="H9" s="5">
        <v>21.917533749999997</v>
      </c>
      <c r="I9" s="6">
        <f>H9/1000/3600</f>
        <v>6.0882038194444433E-6</v>
      </c>
      <c r="J9">
        <v>2.6671927322295441E-4</v>
      </c>
      <c r="K9">
        <v>2.3578728874575314E-4</v>
      </c>
      <c r="L9">
        <v>1.8731573005238309E-4</v>
      </c>
      <c r="M9">
        <v>7.9069968046234574E-5</v>
      </c>
      <c r="N9">
        <v>1.7925</v>
      </c>
      <c r="O9">
        <v>1.4E-2</v>
      </c>
      <c r="P9">
        <v>0.4622</v>
      </c>
      <c r="Q9" s="74">
        <v>18.2</v>
      </c>
      <c r="R9">
        <v>0.245</v>
      </c>
      <c r="S9">
        <v>0.3</v>
      </c>
    </row>
    <row r="10" spans="1:19">
      <c r="A10">
        <v>9</v>
      </c>
      <c r="B10" s="28" t="s">
        <v>97</v>
      </c>
      <c r="C10" s="28" t="s">
        <v>98</v>
      </c>
      <c r="D10" s="28" t="s">
        <v>99</v>
      </c>
      <c r="E10" s="27" t="s">
        <v>75</v>
      </c>
      <c r="F10" s="1">
        <v>5</v>
      </c>
      <c r="G10" s="1"/>
      <c r="H10" s="74"/>
      <c r="I10" s="74"/>
      <c r="O10">
        <v>1.2E-2</v>
      </c>
      <c r="Q10" s="74"/>
    </row>
    <row r="11" spans="1:19">
      <c r="A11">
        <v>10</v>
      </c>
      <c r="B11" s="28" t="s">
        <v>100</v>
      </c>
      <c r="C11" s="28" t="s">
        <v>101</v>
      </c>
      <c r="D11" s="28" t="s">
        <v>102</v>
      </c>
      <c r="E11" s="27" t="s">
        <v>75</v>
      </c>
      <c r="F11" s="1">
        <v>6</v>
      </c>
      <c r="G11" s="1"/>
      <c r="H11" s="5">
        <v>8.2529966666666699</v>
      </c>
      <c r="I11" s="6">
        <f>H11/1000/3600</f>
        <v>2.292499074074075E-6</v>
      </c>
      <c r="J11">
        <v>3.4503464971669042E-4</v>
      </c>
      <c r="K11">
        <v>2.9625829487748867E-4</v>
      </c>
      <c r="L11">
        <v>2.1617732644295835E-4</v>
      </c>
      <c r="M11">
        <v>5.8771962960391301E-5</v>
      </c>
      <c r="N11">
        <v>1.7384999999999999</v>
      </c>
      <c r="O11">
        <v>1.2E-2</v>
      </c>
      <c r="P11">
        <v>0.56130000000000002</v>
      </c>
      <c r="Q11" s="74">
        <v>19.399999999999999</v>
      </c>
      <c r="R11">
        <v>0.248</v>
      </c>
      <c r="S11">
        <v>0.02</v>
      </c>
    </row>
    <row r="12" spans="1:19">
      <c r="A12">
        <v>11</v>
      </c>
      <c r="B12" s="28" t="s">
        <v>103</v>
      </c>
      <c r="C12" s="28" t="s">
        <v>104</v>
      </c>
      <c r="D12" s="28" t="s">
        <v>105</v>
      </c>
      <c r="E12" s="27" t="s">
        <v>75</v>
      </c>
      <c r="F12" s="1">
        <v>2</v>
      </c>
      <c r="G12" s="1"/>
      <c r="H12" s="5">
        <v>6.6738566666666665</v>
      </c>
      <c r="I12" s="6">
        <f>H12/1000/3600</f>
        <v>1.8538490740740742E-6</v>
      </c>
      <c r="J12">
        <v>1.4977999684421503E-4</v>
      </c>
      <c r="K12">
        <v>1.2209228829548129E-4</v>
      </c>
      <c r="L12">
        <v>8.5389281485213493E-5</v>
      </c>
      <c r="M12">
        <v>2.4380780663607723E-5</v>
      </c>
      <c r="N12">
        <v>1.6665000000000001</v>
      </c>
      <c r="O12">
        <v>0.01</v>
      </c>
      <c r="P12">
        <v>0.63580000000000003</v>
      </c>
      <c r="Q12">
        <v>23</v>
      </c>
      <c r="R12">
        <v>0.30499999999999999</v>
      </c>
      <c r="S12">
        <v>0.01</v>
      </c>
    </row>
    <row r="13" spans="1:19">
      <c r="A13">
        <v>12</v>
      </c>
      <c r="B13" s="28" t="s">
        <v>106</v>
      </c>
      <c r="C13" s="28" t="s">
        <v>107</v>
      </c>
      <c r="D13" s="28" t="s">
        <v>108</v>
      </c>
      <c r="E13" s="27" t="s">
        <v>75</v>
      </c>
      <c r="F13" s="1">
        <v>3</v>
      </c>
      <c r="G13" s="1"/>
      <c r="H13" s="5">
        <v>6.5364250000000004</v>
      </c>
      <c r="I13" s="6">
        <f>H13/1000/3600</f>
        <v>1.8156736111111112E-6</v>
      </c>
      <c r="J13">
        <v>2.2405035630793568E-4</v>
      </c>
      <c r="K13">
        <v>1.8575112805984111E-4</v>
      </c>
      <c r="L13">
        <v>1.298971372302236E-4</v>
      </c>
      <c r="M13">
        <v>3.446178823729627E-5</v>
      </c>
      <c r="N13">
        <v>1.7024999999999999</v>
      </c>
      <c r="O13">
        <v>1.2E-2</v>
      </c>
      <c r="P13">
        <v>0.6028</v>
      </c>
      <c r="Q13">
        <v>22.2</v>
      </c>
      <c r="R13">
        <v>0.26400000000000001</v>
      </c>
      <c r="S13">
        <v>0.01</v>
      </c>
    </row>
    <row r="14" spans="1:19">
      <c r="A14">
        <v>13</v>
      </c>
      <c r="B14" s="74" t="s">
        <v>109</v>
      </c>
      <c r="C14" s="74" t="s">
        <v>110</v>
      </c>
      <c r="D14" s="74" t="s">
        <v>111</v>
      </c>
      <c r="E14" s="74">
        <v>0</v>
      </c>
      <c r="F14" s="1">
        <v>0</v>
      </c>
      <c r="G14" s="74"/>
      <c r="H14" s="5">
        <v>0</v>
      </c>
      <c r="I14" s="6">
        <v>0</v>
      </c>
      <c r="J14">
        <v>0</v>
      </c>
      <c r="K14">
        <v>0</v>
      </c>
      <c r="L14">
        <v>0</v>
      </c>
      <c r="M14">
        <v>0</v>
      </c>
      <c r="N14">
        <v>1.5847</v>
      </c>
      <c r="O14">
        <v>0.01</v>
      </c>
      <c r="P14">
        <v>0.48887216</v>
      </c>
      <c r="Q14">
        <v>100</v>
      </c>
      <c r="R14">
        <v>3</v>
      </c>
      <c r="S14">
        <v>1</v>
      </c>
    </row>
    <row r="15" spans="1:19">
      <c r="A15">
        <v>14</v>
      </c>
      <c r="B15" t="s">
        <v>112</v>
      </c>
      <c r="C15" t="s">
        <v>113</v>
      </c>
      <c r="D15" t="s">
        <v>114</v>
      </c>
      <c r="E15" t="s">
        <v>115</v>
      </c>
    </row>
    <row r="16" spans="1:19">
      <c r="A16">
        <v>15</v>
      </c>
      <c r="B16" t="s">
        <v>116</v>
      </c>
      <c r="C16" t="s">
        <v>117</v>
      </c>
      <c r="D16" t="s">
        <v>118</v>
      </c>
      <c r="E16" t="s">
        <v>115</v>
      </c>
    </row>
    <row r="17" spans="1:8">
      <c r="A17">
        <v>16</v>
      </c>
      <c r="B17" t="s">
        <v>119</v>
      </c>
      <c r="C17" t="s">
        <v>120</v>
      </c>
      <c r="D17" t="s">
        <v>121</v>
      </c>
      <c r="E17" t="s">
        <v>115</v>
      </c>
      <c r="H17" s="5"/>
    </row>
    <row r="18" spans="1:8">
      <c r="A18">
        <v>17</v>
      </c>
      <c r="B18" t="s">
        <v>122</v>
      </c>
      <c r="C18" t="s">
        <v>123</v>
      </c>
      <c r="D18" t="s">
        <v>124</v>
      </c>
      <c r="E18" t="s">
        <v>115</v>
      </c>
      <c r="H18" s="5"/>
    </row>
    <row r="19" spans="1:8">
      <c r="A19">
        <v>18</v>
      </c>
      <c r="B19" t="s">
        <v>125</v>
      </c>
      <c r="C19" t="s">
        <v>126</v>
      </c>
      <c r="D19" t="s">
        <v>127</v>
      </c>
      <c r="E19" t="s">
        <v>115</v>
      </c>
      <c r="H19" s="5"/>
    </row>
    <row r="20" spans="1:8">
      <c r="A20">
        <v>19</v>
      </c>
      <c r="B20" t="s">
        <v>128</v>
      </c>
      <c r="C20" t="s">
        <v>129</v>
      </c>
      <c r="D20" t="s">
        <v>130</v>
      </c>
      <c r="E20" t="s">
        <v>131</v>
      </c>
      <c r="H20" s="5"/>
    </row>
    <row r="21" spans="1:8">
      <c r="A21">
        <v>20</v>
      </c>
      <c r="B21" t="s">
        <v>132</v>
      </c>
      <c r="C21" t="s">
        <v>133</v>
      </c>
      <c r="D21" t="s">
        <v>134</v>
      </c>
      <c r="E21" t="s">
        <v>131</v>
      </c>
      <c r="H21" s="5"/>
    </row>
    <row r="22" spans="1:8">
      <c r="A22">
        <v>21</v>
      </c>
      <c r="B22" t="s">
        <v>135</v>
      </c>
      <c r="C22" t="s">
        <v>136</v>
      </c>
      <c r="D22" t="s">
        <v>137</v>
      </c>
      <c r="E22" t="s">
        <v>131</v>
      </c>
      <c r="H22" s="5"/>
    </row>
    <row r="23" spans="1:8">
      <c r="A23">
        <v>22</v>
      </c>
      <c r="B23" t="s">
        <v>138</v>
      </c>
      <c r="C23" t="s">
        <v>139</v>
      </c>
      <c r="D23" t="s">
        <v>137</v>
      </c>
      <c r="E23" t="s">
        <v>131</v>
      </c>
      <c r="H23" s="5"/>
    </row>
    <row r="24" spans="1:8">
      <c r="A24">
        <v>23</v>
      </c>
      <c r="B24" t="s">
        <v>140</v>
      </c>
      <c r="C24" t="s">
        <v>141</v>
      </c>
      <c r="D24" t="s">
        <v>142</v>
      </c>
      <c r="E24" t="s">
        <v>131</v>
      </c>
      <c r="H24" s="5"/>
    </row>
    <row r="25" spans="1:8">
      <c r="A25">
        <v>24</v>
      </c>
      <c r="B25" t="s">
        <v>143</v>
      </c>
      <c r="C25" t="s">
        <v>144</v>
      </c>
      <c r="D25" t="s">
        <v>145</v>
      </c>
      <c r="E25" t="s">
        <v>131</v>
      </c>
      <c r="H25" s="5"/>
    </row>
    <row r="26" spans="1:8">
      <c r="A26">
        <v>25</v>
      </c>
      <c r="B26" t="s">
        <v>146</v>
      </c>
      <c r="C26" t="s">
        <v>147</v>
      </c>
      <c r="D26" t="s">
        <v>148</v>
      </c>
      <c r="E26" t="s">
        <v>131</v>
      </c>
    </row>
    <row r="36" spans="26:26">
      <c r="Z36" t="s">
        <v>149</v>
      </c>
    </row>
    <row r="37" spans="26:26">
      <c r="Z37" t="s">
        <v>150</v>
      </c>
    </row>
    <row r="38" spans="26:26">
      <c r="Z38" t="s">
        <v>151</v>
      </c>
    </row>
    <row r="39" spans="26:26">
      <c r="Z39" t="s">
        <v>152</v>
      </c>
    </row>
    <row r="40" spans="26:26">
      <c r="Z40" t="s">
        <v>153</v>
      </c>
    </row>
    <row r="41" spans="26:26">
      <c r="Z41" t="s">
        <v>154</v>
      </c>
    </row>
    <row r="42" spans="26:26">
      <c r="Z42" t="s">
        <v>155</v>
      </c>
    </row>
    <row r="43" spans="26:26">
      <c r="Z43" t="s">
        <v>156</v>
      </c>
    </row>
    <row r="44" spans="26:26">
      <c r="Z44" t="s">
        <v>157</v>
      </c>
    </row>
    <row r="45" spans="26:26">
      <c r="Z45" t="s">
        <v>158</v>
      </c>
    </row>
    <row r="46" spans="26:26">
      <c r="Z46" t="s">
        <v>159</v>
      </c>
    </row>
    <row r="47" spans="26:26">
      <c r="Z47" t="s">
        <v>160</v>
      </c>
    </row>
  </sheetData>
  <autoFilter ref="A1:R26" xr:uid="{6A9612C2-1E8A-4EF9-B1EE-961604F511B9}">
    <sortState ref="A2:R26">
      <sortCondition ref="A1:A26"/>
    </sortState>
  </autoFilter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338C9-4ACF-42A5-9E24-C4AF9BB9C342}">
  <sheetPr>
    <tabColor rgb="FFFFFF00"/>
  </sheetPr>
  <dimension ref="A1:N1450"/>
  <sheetViews>
    <sheetView workbookViewId="0">
      <selection activeCell="D27" sqref="D27"/>
    </sheetView>
  </sheetViews>
  <sheetFormatPr defaultRowHeight="15" customHeight="1"/>
  <cols>
    <col min="1" max="1" width="8.7109375" bestFit="1" customWidth="1"/>
    <col min="2" max="2" width="8.85546875" bestFit="1" customWidth="1"/>
    <col min="3" max="3" width="8.85546875" style="74" customWidth="1"/>
    <col min="4" max="4" width="13.140625" bestFit="1" customWidth="1"/>
    <col min="5" max="6" width="13.140625" customWidth="1"/>
    <col min="7" max="7" width="18.5703125" bestFit="1" customWidth="1"/>
    <col min="8" max="8" width="6" bestFit="1" customWidth="1"/>
    <col min="9" max="9" width="15" bestFit="1" customWidth="1"/>
    <col min="10" max="10" width="21.5703125" bestFit="1" customWidth="1"/>
    <col min="11" max="11" width="35.140625" bestFit="1" customWidth="1"/>
    <col min="12" max="12" width="48.85546875" bestFit="1" customWidth="1"/>
    <col min="13" max="13" width="18.5703125" bestFit="1" customWidth="1"/>
    <col min="14" max="14" width="9.140625" style="67"/>
  </cols>
  <sheetData>
    <row r="1" spans="1:14" ht="15" customHeight="1">
      <c r="A1" s="27" t="s">
        <v>161</v>
      </c>
      <c r="B1" s="27" t="s">
        <v>97</v>
      </c>
      <c r="C1" s="84"/>
      <c r="D1" s="27" t="s">
        <v>0</v>
      </c>
      <c r="E1" s="27"/>
      <c r="F1" s="27"/>
      <c r="G1" s="1" t="s">
        <v>14</v>
      </c>
      <c r="H1" s="1" t="s">
        <v>15</v>
      </c>
      <c r="I1" s="27" t="s">
        <v>61</v>
      </c>
      <c r="J1" s="27" t="s">
        <v>62</v>
      </c>
      <c r="K1" s="27" t="s">
        <v>162</v>
      </c>
      <c r="L1" s="27" t="s">
        <v>2</v>
      </c>
    </row>
    <row r="2" spans="1:14" ht="15" customHeight="1">
      <c r="A2" t="str">
        <f>_xlfn.CONCAT(B2,D2)</f>
        <v>COP</v>
      </c>
      <c r="B2" s="33" t="str">
        <f>VLOOKUP(F2,Soil!$A$2:$B$14,2)</f>
        <v>C</v>
      </c>
      <c r="C2" s="33">
        <v>1</v>
      </c>
      <c r="D2" s="85" t="str">
        <f>LU!B2</f>
        <v>OP</v>
      </c>
      <c r="E2" s="33"/>
      <c r="F2" s="32">
        <v>1</v>
      </c>
      <c r="G2" s="75">
        <f>IF(VLOOKUP(C2,LU!$A$2:$P$27,15,FALSE)=0,VLOOKUP(B2,Soil!$B$2:$R$14,16,FALSE)/(VLOOKUP(C2,LU!$A$2:$P$27,16,FALSE)),(VLOOKUP(C2,LU!$A$2:$P$27,16,FALSE)))</f>
        <v>13.25</v>
      </c>
      <c r="H2" s="1">
        <f>IF(VLOOKUP(C2,LU!$A$2:$O$27,15,FALSE) = 0,VLOOKUP(B2,Soil!$B$2:R14,17,FALSE),1)</f>
        <v>0.30499999999999999</v>
      </c>
      <c r="I2" s="1" t="str">
        <f>VLOOKUP(B2,[1]Soil!$A$2:$D$60,2,FALSE)</f>
        <v>clay</v>
      </c>
      <c r="J2" s="1" t="str">
        <f>VLOOKUP(B2,[1]Soil!$A$2:$D$60,3,FALSE)</f>
        <v>Jíl</v>
      </c>
      <c r="K2" s="1" t="str">
        <f>VLOOKUP(D2,[1]LU!$A$2:$J$419,4,FALSE)</f>
        <v>Arable land</v>
      </c>
      <c r="L2" s="1" t="str">
        <f>VLOOKUP(D2,[1]LU!$A$2:$J$419,3,FALSE)</f>
        <v>orná půda</v>
      </c>
      <c r="M2">
        <f>VLOOKUP(D2,LU!$B$2:$O$27,14)</f>
        <v>0</v>
      </c>
      <c r="N2" s="67">
        <f>VLOOKUP(C2,LU!A2:O27,15)</f>
        <v>0</v>
      </c>
    </row>
    <row r="3" spans="1:14" ht="15" customHeight="1">
      <c r="A3" s="74" t="str">
        <f t="shared" ref="A3:A66" si="0">_xlfn.CONCAT(B3,D3)</f>
        <v>COPTP</v>
      </c>
      <c r="B3" s="33" t="str">
        <f>VLOOKUP(F3,Soil!$A$2:$B$14,2)</f>
        <v>C</v>
      </c>
      <c r="C3" s="33">
        <v>2</v>
      </c>
      <c r="D3" s="67" t="s">
        <v>756</v>
      </c>
      <c r="E3" s="33"/>
      <c r="F3" s="31">
        <v>1</v>
      </c>
      <c r="G3" s="75">
        <f>IF(VLOOKUP(C3,LU!$A$2:$P$27,15,FALSE)=0,VLOOKUP(B3,Soil!$B$2:$R$14,16,FALSE)/(VLOOKUP(C3,LU!$A$2:$P$27,16,FALSE)),(VLOOKUP(C3,LU!$A$2:$P$27,16,FALSE)))</f>
        <v>26.5</v>
      </c>
      <c r="H3" s="75">
        <f>IF(VLOOKUP(C3,LU!$A$2:$O$27,15,FALSE) = 0,VLOOKUP(B3,Soil!$B$2:R15,17,FALSE),1)</f>
        <v>0.30499999999999999</v>
      </c>
      <c r="I3" s="75" t="str">
        <f>VLOOKUP(B3,[1]Soil!$A$2:$D$60,2,FALSE)</f>
        <v>clay</v>
      </c>
      <c r="J3" s="75" t="str">
        <f>VLOOKUP(B3,[1]Soil!$A$2:$D$60,3,FALSE)</f>
        <v>Jíl</v>
      </c>
      <c r="K3" s="75" t="e">
        <f>VLOOKUP(D3,[1]LU!$A$2:$J$419,4,FALSE)</f>
        <v>#N/A</v>
      </c>
      <c r="L3" s="75" t="e">
        <f>VLOOKUP(D3,[1]LU!$A$2:$J$419,3,FALSE)</f>
        <v>#N/A</v>
      </c>
      <c r="M3" s="74">
        <f>VLOOKUP(D3,LU!$B$2:$O$27,14)</f>
        <v>0</v>
      </c>
      <c r="N3" s="67">
        <f>VLOOKUP(C3,LU!A3:O28,15)</f>
        <v>0</v>
      </c>
    </row>
    <row r="4" spans="1:14" ht="15" customHeight="1">
      <c r="A4" s="74" t="str">
        <f t="shared" si="0"/>
        <v>COPSR</v>
      </c>
      <c r="B4" s="33" t="str">
        <f>VLOOKUP(F4,Soil!$A$2:$B$14,2)</f>
        <v>C</v>
      </c>
      <c r="C4" s="33">
        <v>3</v>
      </c>
      <c r="D4" s="67" t="s">
        <v>757</v>
      </c>
      <c r="E4" s="33"/>
      <c r="F4" s="31">
        <v>1</v>
      </c>
      <c r="G4" s="75">
        <f>IF(VLOOKUP(C4,LU!$A$2:$P$27,15,FALSE)=0,VLOOKUP(B4,Soil!$B$2:$R$14,16,FALSE)/(VLOOKUP(C4,LU!$A$2:$P$27,16,FALSE)),(VLOOKUP(C4,LU!$A$2:$P$27,16,FALSE)))</f>
        <v>10.6</v>
      </c>
      <c r="H4" s="75">
        <f>IF(VLOOKUP(C4,LU!$A$2:$O$27,15,FALSE) = 0,VLOOKUP(B4,Soil!$B$2:R16,17,FALSE),1)</f>
        <v>0.30499999999999999</v>
      </c>
      <c r="I4" s="75" t="str">
        <f>VLOOKUP(B4,[1]Soil!$A$2:$D$60,2,FALSE)</f>
        <v>clay</v>
      </c>
      <c r="J4" s="75" t="str">
        <f>VLOOKUP(B4,[1]Soil!$A$2:$D$60,3,FALSE)</f>
        <v>Jíl</v>
      </c>
      <c r="K4" s="75" t="e">
        <f>VLOOKUP(D4,[1]LU!$A$2:$J$419,4,FALSE)</f>
        <v>#N/A</v>
      </c>
      <c r="L4" s="75" t="e">
        <f>VLOOKUP(D4,[1]LU!$A$2:$J$419,3,FALSE)</f>
        <v>#N/A</v>
      </c>
      <c r="M4" s="74">
        <f>VLOOKUP(D4,LU!$B$2:$O$27,14)</f>
        <v>0</v>
      </c>
      <c r="N4" s="67">
        <f>VLOOKUP(C4,LU!A4:O29,15)</f>
        <v>0</v>
      </c>
    </row>
    <row r="5" spans="1:14" ht="15" customHeight="1">
      <c r="A5" s="74" t="str">
        <f t="shared" si="0"/>
        <v>COPUR</v>
      </c>
      <c r="B5" s="33" t="str">
        <f>VLOOKUP(F5,Soil!$A$2:$B$14,2)</f>
        <v>C</v>
      </c>
      <c r="C5" s="33">
        <v>4</v>
      </c>
      <c r="D5" s="67" t="s">
        <v>758</v>
      </c>
      <c r="E5" s="33"/>
      <c r="F5" s="31">
        <v>1</v>
      </c>
      <c r="G5" s="75">
        <f>IF(VLOOKUP(C5,LU!$A$2:$P$27,15,FALSE)=0,VLOOKUP(B5,Soil!$B$2:$R$14,16,FALSE)/(VLOOKUP(C5,LU!$A$2:$P$27,16,FALSE)),(VLOOKUP(C5,LU!$A$2:$P$27,16,FALSE)))</f>
        <v>13.25</v>
      </c>
      <c r="H5" s="75">
        <f>IF(VLOOKUP(C5,LU!$A$2:$O$27,15,FALSE) = 0,VLOOKUP(B5,Soil!$B$2:R17,17,FALSE),1)</f>
        <v>0.30499999999999999</v>
      </c>
      <c r="I5" s="75" t="str">
        <f>VLOOKUP(B5,[1]Soil!$A$2:$D$60,2,FALSE)</f>
        <v>clay</v>
      </c>
      <c r="J5" s="75" t="str">
        <f>VLOOKUP(B5,[1]Soil!$A$2:$D$60,3,FALSE)</f>
        <v>Jíl</v>
      </c>
      <c r="K5" s="75" t="e">
        <f>VLOOKUP(D5,[1]LU!$A$2:$J$419,4,FALSE)</f>
        <v>#N/A</v>
      </c>
      <c r="L5" s="75" t="e">
        <f>VLOOKUP(D5,[1]LU!$A$2:$J$419,3,FALSE)</f>
        <v>#N/A</v>
      </c>
      <c r="M5" s="74">
        <f>VLOOKUP(D5,LU!$B$2:$O$27,14)</f>
        <v>0</v>
      </c>
      <c r="N5" s="67">
        <f>VLOOKUP(C5,LU!A5:O30,15)</f>
        <v>0</v>
      </c>
    </row>
    <row r="6" spans="1:14" ht="15" customHeight="1">
      <c r="A6" s="74" t="str">
        <f t="shared" si="0"/>
        <v>COPU</v>
      </c>
      <c r="B6" s="33" t="str">
        <f>VLOOKUP(F6,Soil!$A$2:$B$14,2)</f>
        <v>C</v>
      </c>
      <c r="C6" s="33">
        <v>5</v>
      </c>
      <c r="D6" s="67" t="s">
        <v>755</v>
      </c>
      <c r="E6" s="33"/>
      <c r="F6" s="31">
        <v>1</v>
      </c>
      <c r="G6" s="75">
        <f>IF(VLOOKUP(C6,LU!$A$2:$P$27,15,FALSE)=0,VLOOKUP(B6,Soil!$B$2:$R$14,16,FALSE)/(VLOOKUP(C6,LU!$A$2:$P$27,16,FALSE)),(VLOOKUP(C6,LU!$A$2:$P$27,16,FALSE)))</f>
        <v>8.8333333333333339</v>
      </c>
      <c r="H6" s="75">
        <f>IF(VLOOKUP(C6,LU!$A$2:$O$27,15,FALSE) = 0,VLOOKUP(B6,Soil!$B$2:R18,17,FALSE),1)</f>
        <v>0.30499999999999999</v>
      </c>
      <c r="I6" s="75" t="str">
        <f>VLOOKUP(B6,[1]Soil!$A$2:$D$60,2,FALSE)</f>
        <v>clay</v>
      </c>
      <c r="J6" s="75" t="str">
        <f>VLOOKUP(B6,[1]Soil!$A$2:$D$60,3,FALSE)</f>
        <v>Jíl</v>
      </c>
      <c r="K6" s="75" t="e">
        <f>VLOOKUP(D6,[1]LU!$A$2:$J$419,4,FALSE)</f>
        <v>#N/A</v>
      </c>
      <c r="L6" s="75" t="e">
        <f>VLOOKUP(D6,[1]LU!$A$2:$J$419,3,FALSE)</f>
        <v>#N/A</v>
      </c>
      <c r="M6" s="74">
        <f>VLOOKUP(D6,LU!$B$2:$O$27,14)</f>
        <v>0</v>
      </c>
      <c r="N6" s="67">
        <f>VLOOKUP(C6,LU!A6:O31,15)</f>
        <v>0</v>
      </c>
    </row>
    <row r="7" spans="1:14" ht="15" customHeight="1">
      <c r="A7" s="74" t="str">
        <f t="shared" si="0"/>
        <v>CTP</v>
      </c>
      <c r="B7" s="33" t="str">
        <f>VLOOKUP(F7,Soil!$A$2:$B$14,2)</f>
        <v>C</v>
      </c>
      <c r="C7" s="33">
        <v>6</v>
      </c>
      <c r="D7" s="67" t="s">
        <v>22</v>
      </c>
      <c r="E7" s="33"/>
      <c r="F7" s="31">
        <v>1</v>
      </c>
      <c r="G7" s="75">
        <f>IF(VLOOKUP(C7,LU!$A$2:$P$27,15,FALSE)=0,VLOOKUP(B7,Soil!$B$2:$R$14,16,FALSE)/(VLOOKUP(C7,LU!$A$2:$P$27,16,FALSE)),(VLOOKUP(C7,LU!$A$2:$P$27,16,FALSE)))</f>
        <v>26.5</v>
      </c>
      <c r="H7" s="75">
        <f>IF(VLOOKUP(C7,LU!$A$2:$O$27,15,FALSE) = 0,VLOOKUP(B7,Soil!$B$2:R19,17,FALSE),1)</f>
        <v>0.30499999999999999</v>
      </c>
      <c r="I7" s="75" t="str">
        <f>VLOOKUP(B7,[1]Soil!$A$2:$D$60,2,FALSE)</f>
        <v>clay</v>
      </c>
      <c r="J7" s="75" t="str">
        <f>VLOOKUP(B7,[1]Soil!$A$2:$D$60,3,FALSE)</f>
        <v>Jíl</v>
      </c>
      <c r="K7" s="75" t="str">
        <f>VLOOKUP(D7,[1]LU!$A$2:$J$419,4,FALSE)</f>
        <v>Grass</v>
      </c>
      <c r="L7" s="75" t="str">
        <f>VLOOKUP(D7,[1]LU!$A$2:$J$419,3,FALSE)</f>
        <v>travní porost</v>
      </c>
      <c r="M7" s="74">
        <f>VLOOKUP(D7,LU!$B$2:$O$27,14)</f>
        <v>0</v>
      </c>
      <c r="N7" s="67">
        <f>VLOOKUP(C7,LU!A7:O32,15)</f>
        <v>0</v>
      </c>
    </row>
    <row r="8" spans="1:14" ht="15" customHeight="1">
      <c r="A8" s="74" t="str">
        <f t="shared" si="0"/>
        <v>CLP</v>
      </c>
      <c r="B8" s="33" t="str">
        <f>VLOOKUP(F8,Soil!$A$2:$B$14,2)</f>
        <v>C</v>
      </c>
      <c r="C8" s="33">
        <v>7</v>
      </c>
      <c r="D8" s="67" t="s">
        <v>25</v>
      </c>
      <c r="E8" s="33"/>
      <c r="F8" s="31">
        <v>1</v>
      </c>
      <c r="G8" s="75">
        <f>IF(VLOOKUP(C8,LU!$A$2:$P$27,15,FALSE)=0,VLOOKUP(B8,Soil!$B$2:$R$14,16,FALSE)/(VLOOKUP(C8,LU!$A$2:$P$27,16,FALSE)),(VLOOKUP(C8,LU!$A$2:$P$27,16,FALSE)))</f>
        <v>26.5</v>
      </c>
      <c r="H8" s="75">
        <f>IF(VLOOKUP(C8,LU!$A$2:$O$27,15,FALSE) = 0,VLOOKUP(B8,Soil!$B$2:R20,17,FALSE),1)</f>
        <v>0.30499999999999999</v>
      </c>
      <c r="I8" s="75" t="str">
        <f>VLOOKUP(B8,[1]Soil!$A$2:$D$60,2,FALSE)</f>
        <v>clay</v>
      </c>
      <c r="J8" s="75" t="str">
        <f>VLOOKUP(B8,[1]Soil!$A$2:$D$60,3,FALSE)</f>
        <v>Jíl</v>
      </c>
      <c r="K8" s="75" t="str">
        <f>VLOOKUP(D8,[1]LU!$A$2:$J$419,4,FALSE)</f>
        <v>Forest</v>
      </c>
      <c r="L8" s="75" t="str">
        <f>VLOOKUP(D8,[1]LU!$A$2:$J$419,3,FALSE)</f>
        <v>lesní porost</v>
      </c>
      <c r="M8" s="74">
        <f>VLOOKUP(D8,LU!$B$2:$O$27,14)</f>
        <v>0</v>
      </c>
      <c r="N8" s="67">
        <f>VLOOKUP(C8,LU!A8:O33,15)</f>
        <v>0</v>
      </c>
    </row>
    <row r="9" spans="1:14" ht="15" customHeight="1">
      <c r="A9" s="74" t="str">
        <f t="shared" si="0"/>
        <v>CLPL</v>
      </c>
      <c r="B9" s="33" t="str">
        <f>VLOOKUP(F9,Soil!$A$2:$B$14,2)</f>
        <v>C</v>
      </c>
      <c r="C9" s="33">
        <v>8</v>
      </c>
      <c r="D9" s="67" t="s">
        <v>28</v>
      </c>
      <c r="E9" s="33"/>
      <c r="F9" s="31">
        <v>1</v>
      </c>
      <c r="G9" s="75">
        <f>IF(VLOOKUP(C9,LU!$A$2:$P$27,15,FALSE)=0,VLOOKUP(B9,Soil!$B$2:$R$14,16,FALSE)/(VLOOKUP(C9,LU!$A$2:$P$27,16,FALSE)),(VLOOKUP(C9,LU!$A$2:$P$27,16,FALSE)))</f>
        <v>26.5</v>
      </c>
      <c r="H9" s="75">
        <f>IF(VLOOKUP(C9,LU!$A$2:$O$27,15,FALSE) = 0,VLOOKUP(B9,Soil!$B$2:R21,17,FALSE),1)</f>
        <v>0.30499999999999999</v>
      </c>
      <c r="I9" s="75" t="str">
        <f>VLOOKUP(B9,[1]Soil!$A$2:$D$60,2,FALSE)</f>
        <v>clay</v>
      </c>
      <c r="J9" s="75" t="str">
        <f>VLOOKUP(B9,[1]Soil!$A$2:$D$60,3,FALSE)</f>
        <v>Jíl</v>
      </c>
      <c r="K9" s="75" t="e">
        <f>VLOOKUP(D9,[1]LU!$A$2:$J$419,4,FALSE)</f>
        <v>#N/A</v>
      </c>
      <c r="L9" s="75" t="e">
        <f>VLOOKUP(D9,[1]LU!$A$2:$J$419,3,FALSE)</f>
        <v>#N/A</v>
      </c>
      <c r="M9" s="74">
        <f>VLOOKUP(D9,LU!$B$2:$O$27,14)</f>
        <v>0</v>
      </c>
      <c r="N9" s="67">
        <f>VLOOKUP(C9,LU!A9:O34,15)</f>
        <v>0</v>
      </c>
    </row>
    <row r="10" spans="1:14" ht="15" customHeight="1">
      <c r="A10" s="74" t="str">
        <f t="shared" si="0"/>
        <v>CLPJ</v>
      </c>
      <c r="B10" s="33" t="str">
        <f>VLOOKUP(F10,Soil!$A$2:$B$14,2)</f>
        <v>C</v>
      </c>
      <c r="C10" s="33">
        <v>9</v>
      </c>
      <c r="D10" s="67" t="s">
        <v>30</v>
      </c>
      <c r="E10" s="33"/>
      <c r="F10" s="31">
        <v>1</v>
      </c>
      <c r="G10" s="75">
        <f>IF(VLOOKUP(C10,LU!$A$2:$P$27,15,FALSE)=0,VLOOKUP(B10,Soil!$B$2:$R$14,16,FALSE)/(VLOOKUP(C10,LU!$A$2:$P$27,16,FALSE)),(VLOOKUP(C10,LU!$A$2:$P$27,16,FALSE)))</f>
        <v>26.5</v>
      </c>
      <c r="H10" s="75">
        <f>IF(VLOOKUP(C10,LU!$A$2:$O$27,15,FALSE) = 0,VLOOKUP(B10,Soil!$B$2:R22,17,FALSE),1)</f>
        <v>0.30499999999999999</v>
      </c>
      <c r="I10" s="75" t="str">
        <f>VLOOKUP(B10,[1]Soil!$A$2:$D$60,2,FALSE)</f>
        <v>clay</v>
      </c>
      <c r="J10" s="75" t="str">
        <f>VLOOKUP(B10,[1]Soil!$A$2:$D$60,3,FALSE)</f>
        <v>Jíl</v>
      </c>
      <c r="K10" s="75" t="e">
        <f>VLOOKUP(D10,[1]LU!$A$2:$J$419,4,FALSE)</f>
        <v>#N/A</v>
      </c>
      <c r="L10" s="75" t="e">
        <f>VLOOKUP(D10,[1]LU!$A$2:$J$419,3,FALSE)</f>
        <v>#N/A</v>
      </c>
      <c r="M10" s="74">
        <f>VLOOKUP(D10,LU!$B$2:$O$27,14)</f>
        <v>0</v>
      </c>
      <c r="N10" s="67">
        <f>VLOOKUP(C10,LU!A10:O35,15)</f>
        <v>0</v>
      </c>
    </row>
    <row r="11" spans="1:14" ht="15" customHeight="1">
      <c r="A11" s="74" t="str">
        <f t="shared" si="0"/>
        <v>CLPS</v>
      </c>
      <c r="B11" s="33" t="str">
        <f>VLOOKUP(F11,Soil!$A$2:$B$14,2)</f>
        <v>C</v>
      </c>
      <c r="C11" s="33">
        <v>10</v>
      </c>
      <c r="D11" s="67" t="s">
        <v>32</v>
      </c>
      <c r="E11" s="33"/>
      <c r="F11" s="31">
        <v>1</v>
      </c>
      <c r="G11" s="75">
        <f>IF(VLOOKUP(C11,LU!$A$2:$P$27,15,FALSE)=0,VLOOKUP(B11,Soil!$B$2:$R$14,16,FALSE)/(VLOOKUP(C11,LU!$A$2:$P$27,16,FALSE)),(VLOOKUP(C11,LU!$A$2:$P$27,16,FALSE)))</f>
        <v>26.5</v>
      </c>
      <c r="H11" s="75">
        <f>IF(VLOOKUP(C11,LU!$A$2:$O$27,15,FALSE) = 0,VLOOKUP(B11,Soil!$B$2:R23,17,FALSE),1)</f>
        <v>0.30499999999999999</v>
      </c>
      <c r="I11" s="75" t="str">
        <f>VLOOKUP(B11,[1]Soil!$A$2:$D$60,2,FALSE)</f>
        <v>clay</v>
      </c>
      <c r="J11" s="75" t="str">
        <f>VLOOKUP(B11,[1]Soil!$A$2:$D$60,3,FALSE)</f>
        <v>Jíl</v>
      </c>
      <c r="K11" s="75" t="e">
        <f>VLOOKUP(D11,[1]LU!$A$2:$J$419,4,FALSE)</f>
        <v>#N/A</v>
      </c>
      <c r="L11" s="75" t="e">
        <f>VLOOKUP(D11,[1]LU!$A$2:$J$419,3,FALSE)</f>
        <v>#N/A</v>
      </c>
      <c r="M11" s="74">
        <f>VLOOKUP(D11,LU!$B$2:$O$27,14)</f>
        <v>0</v>
      </c>
      <c r="N11" s="67">
        <f>VLOOKUP(C11,LU!A11:O36,15)</f>
        <v>0</v>
      </c>
    </row>
    <row r="12" spans="1:14" ht="15" customHeight="1">
      <c r="A12" s="74" t="str">
        <f t="shared" si="0"/>
        <v>CLPK</v>
      </c>
      <c r="B12" s="33" t="str">
        <f>VLOOKUP(F12,Soil!$A$2:$B$14,2)</f>
        <v>C</v>
      </c>
      <c r="C12" s="33">
        <v>11</v>
      </c>
      <c r="D12" s="67" t="s">
        <v>34</v>
      </c>
      <c r="E12" s="33"/>
      <c r="F12" s="31">
        <v>1</v>
      </c>
      <c r="G12" s="75">
        <f>IF(VLOOKUP(C12,LU!$A$2:$P$27,15,FALSE)=0,VLOOKUP(B12,Soil!$B$2:$R$14,16,FALSE)/(VLOOKUP(C12,LU!$A$2:$P$27,16,FALSE)),(VLOOKUP(C12,LU!$A$2:$P$27,16,FALSE)))</f>
        <v>26.5</v>
      </c>
      <c r="H12" s="75">
        <f>IF(VLOOKUP(C12,LU!$A$2:$O$27,15,FALSE) = 0,VLOOKUP(B12,Soil!$B$2:R24,17,FALSE),1)</f>
        <v>0.30499999999999999</v>
      </c>
      <c r="I12" s="75" t="str">
        <f>VLOOKUP(B12,[1]Soil!$A$2:$D$60,2,FALSE)</f>
        <v>clay</v>
      </c>
      <c r="J12" s="75" t="str">
        <f>VLOOKUP(B12,[1]Soil!$A$2:$D$60,3,FALSE)</f>
        <v>Jíl</v>
      </c>
      <c r="K12" s="75" t="e">
        <f>VLOOKUP(D12,[1]LU!$A$2:$J$419,4,FALSE)</f>
        <v>#N/A</v>
      </c>
      <c r="L12" s="75" t="e">
        <f>VLOOKUP(D12,[1]LU!$A$2:$J$419,3,FALSE)</f>
        <v>#N/A</v>
      </c>
      <c r="M12" s="74">
        <f>VLOOKUP(D12,LU!$B$2:$O$27,14)</f>
        <v>0</v>
      </c>
      <c r="N12" s="67">
        <f>VLOOKUP(C12,LU!A12:O37,15)</f>
        <v>0</v>
      </c>
    </row>
    <row r="13" spans="1:14" ht="15" customHeight="1">
      <c r="A13" s="74" t="str">
        <f t="shared" si="0"/>
        <v>CAZP</v>
      </c>
      <c r="B13" s="33" t="str">
        <f>VLOOKUP(F13,Soil!$A$2:$B$14,2)</f>
        <v>C</v>
      </c>
      <c r="C13" s="33">
        <v>12</v>
      </c>
      <c r="D13" s="67" t="s">
        <v>36</v>
      </c>
      <c r="E13" s="33"/>
      <c r="F13" s="31">
        <v>1</v>
      </c>
      <c r="G13" s="75">
        <f>IF(VLOOKUP(C13,LU!$A$2:$P$27,15,FALSE)=0,VLOOKUP(B13,Soil!$B$2:$R$14,16,FALSE)/(VLOOKUP(C13,LU!$A$2:$P$27,16,FALSE)),(VLOOKUP(C13,LU!$A$2:$P$27,16,FALSE)))</f>
        <v>100</v>
      </c>
      <c r="H13" s="75">
        <f>IF(VLOOKUP(C13,LU!$A$2:$O$27,15,FALSE) = 0,VLOOKUP(B13,Soil!$B$2:R25,17,FALSE),1)</f>
        <v>1</v>
      </c>
      <c r="I13" s="75" t="str">
        <f>VLOOKUP(B13,[1]Soil!$A$2:$D$60,2,FALSE)</f>
        <v>clay</v>
      </c>
      <c r="J13" s="75" t="str">
        <f>VLOOKUP(B13,[1]Soil!$A$2:$D$60,3,FALSE)</f>
        <v>Jíl</v>
      </c>
      <c r="K13" s="75" t="str">
        <f>VLOOKUP(D13,[1]LU!$A$2:$J$419,4,FALSE)</f>
        <v>Anthropogenic impermeable surfaces</v>
      </c>
      <c r="L13" s="75" t="str">
        <f>VLOOKUP(D13,[1]LU!$A$2:$J$419,3,FALSE)</f>
        <v>antropogenní a zpevněné plochy</v>
      </c>
      <c r="M13" s="74" t="e">
        <f>VLOOKUP(D13,LU!$B$2:$O$27,14)</f>
        <v>#N/A</v>
      </c>
      <c r="N13" s="67">
        <f>VLOOKUP(C13,LU!A13:O38,15)</f>
        <v>1</v>
      </c>
    </row>
    <row r="14" spans="1:14" ht="15" customHeight="1">
      <c r="A14" s="74" t="str">
        <f t="shared" si="0"/>
        <v>CAZPN</v>
      </c>
      <c r="B14" s="33" t="str">
        <f>VLOOKUP(F14,Soil!$A$2:$B$14,2)</f>
        <v>C</v>
      </c>
      <c r="C14" s="33">
        <v>13</v>
      </c>
      <c r="D14" s="67" t="s">
        <v>39</v>
      </c>
      <c r="E14" s="33"/>
      <c r="F14" s="31">
        <v>1</v>
      </c>
      <c r="G14" s="75">
        <f>IF(VLOOKUP(C14,LU!$A$2:$P$27,15,FALSE)=0,VLOOKUP(B14,Soil!$B$2:$R$14,16,FALSE)/(VLOOKUP(C14,LU!$A$2:$P$27,16,FALSE)),(VLOOKUP(C14,LU!$A$2:$P$27,16,FALSE)))</f>
        <v>100</v>
      </c>
      <c r="H14" s="75">
        <f>IF(VLOOKUP(C14,LU!$A$2:$O$27,15,FALSE) = 0,VLOOKUP(B14,Soil!$B$2:R26,17,FALSE),1)</f>
        <v>1</v>
      </c>
      <c r="I14" s="75" t="str">
        <f>VLOOKUP(B14,[1]Soil!$A$2:$D$60,2,FALSE)</f>
        <v>clay</v>
      </c>
      <c r="J14" s="75" t="str">
        <f>VLOOKUP(B14,[1]Soil!$A$2:$D$60,3,FALSE)</f>
        <v>Jíl</v>
      </c>
      <c r="K14" s="75" t="e">
        <f>VLOOKUP(D14,[1]LU!$A$2:$J$419,4,FALSE)</f>
        <v>#N/A</v>
      </c>
      <c r="L14" s="75" t="e">
        <f>VLOOKUP(D14,[1]LU!$A$2:$J$419,3,FALSE)</f>
        <v>#N/A</v>
      </c>
      <c r="M14" s="74">
        <f>VLOOKUP(D14,LU!$B$2:$O$27,14)</f>
        <v>1</v>
      </c>
      <c r="N14" s="67">
        <f>VLOOKUP(C14,LU!A14:O39,15)</f>
        <v>1</v>
      </c>
    </row>
    <row r="15" spans="1:14" ht="15" customHeight="1">
      <c r="A15" s="74" t="str">
        <f t="shared" si="0"/>
        <v>CAZPPL</v>
      </c>
      <c r="B15" s="33" t="str">
        <f>VLOOKUP(F15,Soil!$A$2:$B$14,2)</f>
        <v>C</v>
      </c>
      <c r="C15" s="33">
        <v>14</v>
      </c>
      <c r="D15" s="67" t="s">
        <v>41</v>
      </c>
      <c r="E15" s="33"/>
      <c r="F15" s="31">
        <v>1</v>
      </c>
      <c r="G15" s="75">
        <f>IF(VLOOKUP(C15,LU!$A$2:$P$27,15,FALSE)=0,VLOOKUP(B15,Soil!$B$2:$R$14,16,FALSE)/(VLOOKUP(C15,LU!$A$2:$P$27,16,FALSE)),(VLOOKUP(C15,LU!$A$2:$P$27,16,FALSE)))</f>
        <v>0.26500000000000001</v>
      </c>
      <c r="H15" s="75">
        <f>IF(VLOOKUP(C15,LU!$A$2:$O$27,15,FALSE) = 0,VLOOKUP(B15,Soil!$B$2:R27,17,FALSE),1)</f>
        <v>0.30499999999999999</v>
      </c>
      <c r="I15" s="75" t="str">
        <f>VLOOKUP(B15,[1]Soil!$A$2:$D$60,2,FALSE)</f>
        <v>clay</v>
      </c>
      <c r="J15" s="75" t="str">
        <f>VLOOKUP(B15,[1]Soil!$A$2:$D$60,3,FALSE)</f>
        <v>Jíl</v>
      </c>
      <c r="K15" s="75" t="e">
        <f>VLOOKUP(D15,[1]LU!$A$2:$J$419,4,FALSE)</f>
        <v>#N/A</v>
      </c>
      <c r="L15" s="75" t="e">
        <f>VLOOKUP(D15,[1]LU!$A$2:$J$419,3,FALSE)</f>
        <v>#N/A</v>
      </c>
      <c r="M15" s="74">
        <f>VLOOKUP(D15,LU!$B$2:$O$27,14)</f>
        <v>0</v>
      </c>
      <c r="N15" s="67">
        <f>VLOOKUP(C15,LU!A15:O40,15)</f>
        <v>0</v>
      </c>
    </row>
    <row r="16" spans="1:14" ht="15" customHeight="1">
      <c r="A16" s="74" t="str">
        <f t="shared" si="0"/>
        <v>CAZPP</v>
      </c>
      <c r="B16" s="33" t="str">
        <f>VLOOKUP(F16,Soil!$A$2:$B$14,2)</f>
        <v>C</v>
      </c>
      <c r="C16" s="33">
        <v>15</v>
      </c>
      <c r="D16" s="67" t="s">
        <v>43</v>
      </c>
      <c r="E16" s="33"/>
      <c r="F16" s="31">
        <v>1</v>
      </c>
      <c r="G16" s="75">
        <f>IF(VLOOKUP(C16,LU!$A$2:$P$27,15,FALSE)=0,VLOOKUP(B16,Soil!$B$2:$R$14,16,FALSE)/(VLOOKUP(C16,LU!$A$2:$P$27,16,FALSE)),(VLOOKUP(C16,LU!$A$2:$P$27,16,FALSE)))</f>
        <v>26.5</v>
      </c>
      <c r="H16" s="75">
        <f>IF(VLOOKUP(C16,LU!$A$2:$O$27,15,FALSE) = 0,VLOOKUP(B16,Soil!$B$2:R28,17,FALSE),1)</f>
        <v>0.30499999999999999</v>
      </c>
      <c r="I16" s="75" t="str">
        <f>VLOOKUP(B16,[1]Soil!$A$2:$D$60,2,FALSE)</f>
        <v>clay</v>
      </c>
      <c r="J16" s="75" t="str">
        <f>VLOOKUP(B16,[1]Soil!$A$2:$D$60,3,FALSE)</f>
        <v>Jíl</v>
      </c>
      <c r="K16" s="75" t="e">
        <f>VLOOKUP(D16,[1]LU!$A$2:$J$419,4,FALSE)</f>
        <v>#N/A</v>
      </c>
      <c r="L16" s="75" t="e">
        <f>VLOOKUP(D16,[1]LU!$A$2:$J$419,3,FALSE)</f>
        <v>#N/A</v>
      </c>
      <c r="M16" s="74">
        <f>VLOOKUP(D16,LU!$B$2:$O$27,14)</f>
        <v>1</v>
      </c>
      <c r="N16" s="67">
        <f>VLOOKUP(C16,LU!A16:O41,15)</f>
        <v>0</v>
      </c>
    </row>
    <row r="17" spans="1:14" ht="15" customHeight="1">
      <c r="A17" s="74" t="str">
        <f t="shared" si="0"/>
        <v>CETK</v>
      </c>
      <c r="B17" s="33" t="str">
        <f>VLOOKUP(F17,Soil!$A$2:$B$14,2)</f>
        <v>C</v>
      </c>
      <c r="C17" s="33">
        <v>16</v>
      </c>
      <c r="D17" s="67" t="s">
        <v>45</v>
      </c>
      <c r="E17" s="33"/>
      <c r="F17" s="31">
        <v>1</v>
      </c>
      <c r="G17" s="75">
        <f>IF(VLOOKUP(C17,LU!$A$2:$P$27,15,FALSE)=0,VLOOKUP(B17,Soil!$B$2:$R$14,16,FALSE)/(VLOOKUP(C17,LU!$A$2:$P$27,16,FALSE)),(VLOOKUP(C17,LU!$A$2:$P$27,16,FALSE)))</f>
        <v>26.5</v>
      </c>
      <c r="H17" s="75">
        <f>IF(VLOOKUP(C17,LU!$A$2:$O$27,15,FALSE) = 0,VLOOKUP(B17,Soil!$B$2:R29,17,FALSE),1)</f>
        <v>0.30499999999999999</v>
      </c>
      <c r="I17" s="75" t="str">
        <f>VLOOKUP(B17,[1]Soil!$A$2:$D$60,2,FALSE)</f>
        <v>clay</v>
      </c>
      <c r="J17" s="75" t="str">
        <f>VLOOKUP(B17,[1]Soil!$A$2:$D$60,3,FALSE)</f>
        <v>Jíl</v>
      </c>
      <c r="K17" s="75" t="str">
        <f>VLOOKUP(D17,[1]LU!$A$2:$J$419,4,FALSE)</f>
        <v>Extensive vegetation</v>
      </c>
      <c r="L17" s="75" t="str">
        <f>VLOOKUP(D17,[1]LU!$A$2:$J$419,3,FALSE)</f>
        <v>extenzivní smíšené porosty</v>
      </c>
      <c r="M17" s="74">
        <f>VLOOKUP(D17,LU!$B$2:$O$27,14)</f>
        <v>0</v>
      </c>
      <c r="N17" s="67">
        <f>VLOOKUP(C17,LU!A17:O42,15)</f>
        <v>0</v>
      </c>
    </row>
    <row r="18" spans="1:14" ht="15" customHeight="1">
      <c r="A18" s="74" t="str">
        <f t="shared" si="0"/>
        <v>CETK1</v>
      </c>
      <c r="B18" s="33" t="str">
        <f>VLOOKUP(F18,Soil!$A$2:$B$14,2)</f>
        <v>C</v>
      </c>
      <c r="C18" s="33">
        <v>17</v>
      </c>
      <c r="D18" s="67" t="s">
        <v>48</v>
      </c>
      <c r="E18" s="33"/>
      <c r="F18" s="31">
        <v>1</v>
      </c>
      <c r="G18" s="75">
        <f>IF(VLOOKUP(C18,LU!$A$2:$P$27,15,FALSE)=0,VLOOKUP(B18,Soil!$B$2:$R$14,16,FALSE)/(VLOOKUP(C18,LU!$A$2:$P$27,16,FALSE)),(VLOOKUP(C18,LU!$A$2:$P$27,16,FALSE)))</f>
        <v>26.5</v>
      </c>
      <c r="H18" s="75">
        <f>IF(VLOOKUP(C18,LU!$A$2:$O$27,15,FALSE) = 0,VLOOKUP(B18,Soil!$B$2:R30,17,FALSE),1)</f>
        <v>0.30499999999999999</v>
      </c>
      <c r="I18" s="75" t="str">
        <f>VLOOKUP(B18,[1]Soil!$A$2:$D$60,2,FALSE)</f>
        <v>clay</v>
      </c>
      <c r="J18" s="75" t="str">
        <f>VLOOKUP(B18,[1]Soil!$A$2:$D$60,3,FALSE)</f>
        <v>Jíl</v>
      </c>
      <c r="K18" s="75" t="e">
        <f>VLOOKUP(D18,[1]LU!$A$2:$J$419,4,FALSE)</f>
        <v>#N/A</v>
      </c>
      <c r="L18" s="75" t="e">
        <f>VLOOKUP(D18,[1]LU!$A$2:$J$419,3,FALSE)</f>
        <v>#N/A</v>
      </c>
      <c r="M18" s="74">
        <f>VLOOKUP(D18,LU!$B$2:$O$27,14)</f>
        <v>0</v>
      </c>
      <c r="N18" s="67">
        <f>VLOOKUP(C18,LU!A18:O43,15)</f>
        <v>0</v>
      </c>
    </row>
    <row r="19" spans="1:14" ht="15" customHeight="1">
      <c r="A19" s="74" t="str">
        <f t="shared" si="0"/>
        <v>CETK2</v>
      </c>
      <c r="B19" s="33" t="str">
        <f>VLOOKUP(F19,Soil!$A$2:$B$14,2)</f>
        <v>C</v>
      </c>
      <c r="C19" s="33">
        <v>18</v>
      </c>
      <c r="D19" s="67" t="s">
        <v>50</v>
      </c>
      <c r="E19" s="33"/>
      <c r="F19" s="31">
        <v>1</v>
      </c>
      <c r="G19" s="75">
        <f>IF(VLOOKUP(C19,LU!$A$2:$P$27,15,FALSE)=0,VLOOKUP(B19,Soil!$B$2:$R$14,16,FALSE)/(VLOOKUP(C19,LU!$A$2:$P$27,16,FALSE)),(VLOOKUP(C19,LU!$A$2:$P$27,16,FALSE)))</f>
        <v>26.5</v>
      </c>
      <c r="H19" s="75">
        <f>IF(VLOOKUP(C19,LU!$A$2:$O$27,15,FALSE) = 0,VLOOKUP(B19,Soil!$B$2:R31,17,FALSE),1)</f>
        <v>0.30499999999999999</v>
      </c>
      <c r="I19" s="75" t="str">
        <f>VLOOKUP(B19,[1]Soil!$A$2:$D$60,2,FALSE)</f>
        <v>clay</v>
      </c>
      <c r="J19" s="75" t="str">
        <f>VLOOKUP(B19,[1]Soil!$A$2:$D$60,3,FALSE)</f>
        <v>Jíl</v>
      </c>
      <c r="K19" s="75" t="e">
        <f>VLOOKUP(D19,[1]LU!$A$2:$J$419,4,FALSE)</f>
        <v>#N/A</v>
      </c>
      <c r="L19" s="75" t="e">
        <f>VLOOKUP(D19,[1]LU!$A$2:$J$419,3,FALSE)</f>
        <v>#N/A</v>
      </c>
      <c r="M19" s="74">
        <f>VLOOKUP(D19,LU!$B$2:$O$27,14)</f>
        <v>0</v>
      </c>
      <c r="N19" s="67">
        <f>VLOOKUP(C19,LU!A19:O44,15)</f>
        <v>0</v>
      </c>
    </row>
    <row r="20" spans="1:14" ht="15" customHeight="1">
      <c r="A20" s="74" t="str">
        <f t="shared" si="0"/>
        <v>CETK3</v>
      </c>
      <c r="B20" s="33" t="str">
        <f>VLOOKUP(F20,Soil!$A$2:$B$14,2)</f>
        <v>C</v>
      </c>
      <c r="C20" s="33">
        <v>19</v>
      </c>
      <c r="D20" s="67" t="s">
        <v>52</v>
      </c>
      <c r="E20" s="33"/>
      <c r="F20" s="31">
        <v>1</v>
      </c>
      <c r="G20" s="75">
        <f>IF(VLOOKUP(C20,LU!$A$2:$P$27,15,FALSE)=0,VLOOKUP(B20,Soil!$B$2:$R$14,16,FALSE)/(VLOOKUP(C20,LU!$A$2:$P$27,16,FALSE)),(VLOOKUP(C20,LU!$A$2:$P$27,16,FALSE)))</f>
        <v>26.5</v>
      </c>
      <c r="H20" s="75">
        <f>IF(VLOOKUP(C20,LU!$A$2:$O$27,15,FALSE) = 0,VLOOKUP(B20,Soil!$B$2:R32,17,FALSE),1)</f>
        <v>0.30499999999999999</v>
      </c>
      <c r="I20" s="75" t="str">
        <f>VLOOKUP(B20,[1]Soil!$A$2:$D$60,2,FALSE)</f>
        <v>clay</v>
      </c>
      <c r="J20" s="75" t="str">
        <f>VLOOKUP(B20,[1]Soil!$A$2:$D$60,3,FALSE)</f>
        <v>Jíl</v>
      </c>
      <c r="K20" s="75" t="e">
        <f>VLOOKUP(D20,[1]LU!$A$2:$J$419,4,FALSE)</f>
        <v>#N/A</v>
      </c>
      <c r="L20" s="75" t="e">
        <f>VLOOKUP(D20,[1]LU!$A$2:$J$419,3,FALSE)</f>
        <v>#N/A</v>
      </c>
      <c r="M20" s="74">
        <f>VLOOKUP(D20,LU!$B$2:$O$27,14)</f>
        <v>0</v>
      </c>
      <c r="N20" s="67">
        <f>VLOOKUP(C20,LU!A20:O45,15)</f>
        <v>0</v>
      </c>
    </row>
    <row r="21" spans="1:14" ht="15" customHeight="1">
      <c r="A21" s="74" t="str">
        <f t="shared" si="0"/>
        <v>CVT</v>
      </c>
      <c r="B21" s="33" t="str">
        <f>VLOOKUP(F21,Soil!$A$2:$B$14,2)</f>
        <v>C</v>
      </c>
      <c r="C21" s="33">
        <v>20</v>
      </c>
      <c r="D21" s="67" t="s">
        <v>54</v>
      </c>
      <c r="E21" s="33"/>
      <c r="F21" s="31">
        <v>1</v>
      </c>
      <c r="G21" s="75">
        <f>IF(VLOOKUP(C21,LU!$A$2:$P$27,15,FALSE)=0,VLOOKUP(B21,Soil!$B$2:$R$14,16,FALSE)/(VLOOKUP(C21,LU!$A$2:$P$27,16,FALSE)),(VLOOKUP(C21,LU!$A$2:$P$27,16,FALSE)))</f>
        <v>100</v>
      </c>
      <c r="H21" s="75">
        <f>IF(VLOOKUP(C21,LU!$A$2:$O$27,15,FALSE) = 0,VLOOKUP(B21,Soil!$B$2:R33,17,FALSE),1)</f>
        <v>1</v>
      </c>
      <c r="I21" s="75" t="str">
        <f>VLOOKUP(B21,[1]Soil!$A$2:$D$60,2,FALSE)</f>
        <v>clay</v>
      </c>
      <c r="J21" s="75" t="str">
        <f>VLOOKUP(B21,[1]Soil!$A$2:$D$60,3,FALSE)</f>
        <v>Jíl</v>
      </c>
      <c r="K21" s="75" t="e">
        <f>VLOOKUP(D21,[1]LU!$A$2:$J$419,4,FALSE)</f>
        <v>#N/A</v>
      </c>
      <c r="L21" s="75" t="e">
        <f>VLOOKUP(D21,[1]LU!$A$2:$J$419,3,FALSE)</f>
        <v>#N/A</v>
      </c>
      <c r="M21" s="74">
        <f>VLOOKUP(D21,LU!$B$2:$O$27,14)</f>
        <v>1</v>
      </c>
      <c r="N21" s="67">
        <f>VLOOKUP(C21,LU!A21:O46,15)</f>
        <v>1</v>
      </c>
    </row>
    <row r="22" spans="1:14" ht="15" customHeight="1">
      <c r="A22" s="74" t="str">
        <f t="shared" si="0"/>
        <v>CVP</v>
      </c>
      <c r="B22" s="33" t="str">
        <f>VLOOKUP(F22,Soil!$A$2:$B$14,2)</f>
        <v>C</v>
      </c>
      <c r="C22" s="33">
        <v>21</v>
      </c>
      <c r="D22" s="67" t="s">
        <v>57</v>
      </c>
      <c r="E22" s="33"/>
      <c r="F22" s="31">
        <v>1</v>
      </c>
      <c r="G22" s="75">
        <f>IF(VLOOKUP(C22,LU!$A$2:$P$27,15,FALSE)=0,VLOOKUP(B22,Soil!$B$2:$R$14,16,FALSE)/(VLOOKUP(C22,LU!$A$2:$P$27,16,FALSE)),(VLOOKUP(C22,LU!$A$2:$P$27,16,FALSE)))</f>
        <v>100</v>
      </c>
      <c r="H22" s="75">
        <f>IF(VLOOKUP(C22,LU!$A$2:$O$27,15,FALSE) = 0,VLOOKUP(B22,Soil!$B$2:R34,17,FALSE),1)</f>
        <v>1</v>
      </c>
      <c r="I22" s="75" t="str">
        <f>VLOOKUP(B22,[1]Soil!$A$2:$D$60,2,FALSE)</f>
        <v>clay</v>
      </c>
      <c r="J22" s="75" t="str">
        <f>VLOOKUP(B22,[1]Soil!$A$2:$D$60,3,FALSE)</f>
        <v>Jíl</v>
      </c>
      <c r="K22" s="75" t="str">
        <f>VLOOKUP(D22,[1]LU!$A$2:$J$419,4,FALSE)</f>
        <v>Water</v>
      </c>
      <c r="L22" s="75" t="str">
        <f>VLOOKUP(D22,[1]LU!$A$2:$J$419,3,FALSE)</f>
        <v>vodní plochy</v>
      </c>
      <c r="M22" s="74">
        <f>VLOOKUP(D22,LU!$B$2:$O$27,14)</f>
        <v>0</v>
      </c>
      <c r="N22" s="67">
        <f>VLOOKUP(C22,LU!A22:O47,15)</f>
        <v>1</v>
      </c>
    </row>
    <row r="23" spans="1:14" ht="15" customHeight="1">
      <c r="A23" s="74" t="str">
        <f t="shared" si="0"/>
        <v>CTPT</v>
      </c>
      <c r="B23" s="33" t="str">
        <f>VLOOKUP(F23,Soil!$A$2:$B$14,2)</f>
        <v>C</v>
      </c>
      <c r="C23" s="33">
        <v>22</v>
      </c>
      <c r="D23" s="67" t="s">
        <v>735</v>
      </c>
      <c r="E23" s="33"/>
      <c r="F23" s="31">
        <v>1</v>
      </c>
      <c r="G23" s="75">
        <f>IF(VLOOKUP(C23,LU!$A$2:$P$27,15,FALSE)=0,VLOOKUP(B23,Soil!$B$2:$R$14,16,FALSE)/(VLOOKUP(C23,LU!$A$2:$P$27,16,FALSE)),(VLOOKUP(C23,LU!$A$2:$P$27,16,FALSE)))</f>
        <v>26.5</v>
      </c>
      <c r="H23" s="75">
        <f>IF(VLOOKUP(C23,LU!$A$2:$O$27,15,FALSE) = 0,VLOOKUP(B23,Soil!$B$2:R35,17,FALSE),1)</f>
        <v>0.30499999999999999</v>
      </c>
      <c r="I23" s="75" t="str">
        <f>VLOOKUP(B23,[1]Soil!$A$2:$D$60,2,FALSE)</f>
        <v>clay</v>
      </c>
      <c r="J23" s="75" t="str">
        <f>VLOOKUP(B23,[1]Soil!$A$2:$D$60,3,FALSE)</f>
        <v>Jíl</v>
      </c>
      <c r="K23" s="75" t="e">
        <f>VLOOKUP(D23,[1]LU!$A$2:$J$419,4,FALSE)</f>
        <v>#N/A</v>
      </c>
      <c r="L23" s="75" t="e">
        <f>VLOOKUP(D23,[1]LU!$A$2:$J$419,3,FALSE)</f>
        <v>#N/A</v>
      </c>
      <c r="M23" s="74">
        <f>VLOOKUP(D23,LU!$B$2:$O$27,14)</f>
        <v>0</v>
      </c>
      <c r="N23" s="67">
        <f>VLOOKUP(C23,LU!A23:O48,15)</f>
        <v>0</v>
      </c>
    </row>
    <row r="24" spans="1:14" ht="15" customHeight="1">
      <c r="A24" s="74" t="str">
        <f t="shared" si="0"/>
        <v>CVPT</v>
      </c>
      <c r="B24" s="33" t="str">
        <f>VLOOKUP(F24,Soil!$A$2:$B$14,2)</f>
        <v>C</v>
      </c>
      <c r="C24" s="33">
        <v>23</v>
      </c>
      <c r="D24" s="67" t="s">
        <v>737</v>
      </c>
      <c r="E24" s="33"/>
      <c r="F24" s="31">
        <v>1</v>
      </c>
      <c r="G24" s="75">
        <f>IF(VLOOKUP(C24,LU!$A$2:$P$27,15,FALSE)=0,VLOOKUP(B24,Soil!$B$2:$R$14,16,FALSE)/(VLOOKUP(C24,LU!$A$2:$P$27,16,FALSE)),(VLOOKUP(C24,LU!$A$2:$P$27,16,FALSE)))</f>
        <v>100</v>
      </c>
      <c r="H24" s="75">
        <f>IF(VLOOKUP(C24,LU!$A$2:$O$27,15,FALSE) = 0,VLOOKUP(B24,Soil!$B$2:R36,17,FALSE),1)</f>
        <v>1</v>
      </c>
      <c r="I24" s="75" t="str">
        <f>VLOOKUP(B24,[1]Soil!$A$2:$D$60,2,FALSE)</f>
        <v>clay</v>
      </c>
      <c r="J24" s="75" t="str">
        <f>VLOOKUP(B24,[1]Soil!$A$2:$D$60,3,FALSE)</f>
        <v>Jíl</v>
      </c>
      <c r="K24" s="75" t="e">
        <f>VLOOKUP(D24,[1]LU!$A$2:$J$419,4,FALSE)</f>
        <v>#N/A</v>
      </c>
      <c r="L24" s="75" t="e">
        <f>VLOOKUP(D24,[1]LU!$A$2:$J$419,3,FALSE)</f>
        <v>#N/A</v>
      </c>
      <c r="M24" s="74">
        <f>VLOOKUP(D24,LU!$B$2:$O$27,14)</f>
        <v>0</v>
      </c>
      <c r="N24" s="67">
        <f>VLOOKUP(C24,LU!A24:O49,15)</f>
        <v>1</v>
      </c>
    </row>
    <row r="25" spans="1:14" ht="15" customHeight="1">
      <c r="A25" s="74" t="str">
        <f t="shared" si="0"/>
        <v>CMOK</v>
      </c>
      <c r="B25" s="33" t="str">
        <f>VLOOKUP(F25,Soil!$A$2:$B$14,2)</f>
        <v>C</v>
      </c>
      <c r="C25" s="33">
        <v>24</v>
      </c>
      <c r="D25" s="67" t="s">
        <v>738</v>
      </c>
      <c r="E25" s="33"/>
      <c r="F25" s="31">
        <v>1</v>
      </c>
      <c r="G25" s="75">
        <f>IF(VLOOKUP(C25,LU!$A$2:$P$27,15,FALSE)=0,VLOOKUP(B25,Soil!$B$2:$R$14,16,FALSE)/(VLOOKUP(C25,LU!$A$2:$P$27,16,FALSE)),(VLOOKUP(C25,LU!$A$2:$P$27,16,FALSE)))</f>
        <v>26.5</v>
      </c>
      <c r="H25" s="75">
        <f>IF(VLOOKUP(C25,LU!$A$2:$O$27,15,FALSE) = 0,VLOOKUP(B25,Soil!$B$2:R37,17,FALSE),1)</f>
        <v>0.30499999999999999</v>
      </c>
      <c r="I25" s="75" t="str">
        <f>VLOOKUP(B25,[1]Soil!$A$2:$D$60,2,FALSE)</f>
        <v>clay</v>
      </c>
      <c r="J25" s="75" t="str">
        <f>VLOOKUP(B25,[1]Soil!$A$2:$D$60,3,FALSE)</f>
        <v>Jíl</v>
      </c>
      <c r="K25" s="75" t="e">
        <f>VLOOKUP(D25,[1]LU!$A$2:$J$419,4,FALSE)</f>
        <v>#N/A</v>
      </c>
      <c r="L25" s="75" t="e">
        <f>VLOOKUP(D25,[1]LU!$A$2:$J$419,3,FALSE)</f>
        <v>#N/A</v>
      </c>
      <c r="M25" s="74">
        <f>VLOOKUP(D25,LU!$B$2:$O$27,14)</f>
        <v>0</v>
      </c>
      <c r="N25" s="67">
        <f>VLOOKUP(C25,LU!A25:O50,15)</f>
        <v>0</v>
      </c>
    </row>
    <row r="26" spans="1:14" ht="15" customHeight="1">
      <c r="A26" s="74" t="str">
        <f t="shared" si="0"/>
        <v>CRET</v>
      </c>
      <c r="B26" s="33" t="str">
        <f>VLOOKUP(F26,Soil!$A$2:$B$14,2)</f>
        <v>C</v>
      </c>
      <c r="C26" s="33">
        <v>25</v>
      </c>
      <c r="D26" s="67" t="s">
        <v>763</v>
      </c>
      <c r="E26" s="33"/>
      <c r="F26" s="31">
        <v>1</v>
      </c>
      <c r="G26" s="75">
        <f>IF(VLOOKUP(C26,LU!$A$2:$P$27,15,FALSE)=0,VLOOKUP(B26,Soil!$B$2:$R$14,16,FALSE)/(VLOOKUP(C26,LU!$A$2:$P$27,16,FALSE)),(VLOOKUP(C26,LU!$A$2:$P$27,16,FALSE)))</f>
        <v>26.5</v>
      </c>
      <c r="H26" s="75">
        <f>IF(VLOOKUP(C26,LU!$A$2:$O$27,15,FALSE) = 0,VLOOKUP(B26,Soil!$B$2:R38,17,FALSE),1)</f>
        <v>0.30499999999999999</v>
      </c>
      <c r="I26" s="75" t="str">
        <f>VLOOKUP(B26,[1]Soil!$A$2:$D$60,2,FALSE)</f>
        <v>clay</v>
      </c>
      <c r="J26" s="75" t="str">
        <f>VLOOKUP(B26,[1]Soil!$A$2:$D$60,3,FALSE)</f>
        <v>Jíl</v>
      </c>
      <c r="K26" s="75" t="e">
        <f>VLOOKUP(D26,[1]LU!$A$2:$J$419,4,FALSE)</f>
        <v>#N/A</v>
      </c>
      <c r="L26" s="75" t="e">
        <f>VLOOKUP(D26,[1]LU!$A$2:$J$419,3,FALSE)</f>
        <v>#N/A</v>
      </c>
      <c r="M26" s="74">
        <f>VLOOKUP(D26,LU!$B$2:$O$27,14)</f>
        <v>0</v>
      </c>
      <c r="N26" s="67">
        <f>VLOOKUP(C26,LU!A27:O51,15)</f>
        <v>0</v>
      </c>
    </row>
    <row r="27" spans="1:14" ht="15" customHeight="1">
      <c r="A27" s="74" t="str">
        <f t="shared" si="0"/>
        <v>CLOP</v>
      </c>
      <c r="B27" s="33" t="str">
        <f>VLOOKUP(F27,Soil!$A$2:$B$14,2)</f>
        <v>CL</v>
      </c>
      <c r="C27" s="33">
        <f>C2</f>
        <v>1</v>
      </c>
      <c r="D27" s="67" t="str">
        <f>D2</f>
        <v>OP</v>
      </c>
      <c r="E27" s="33"/>
      <c r="F27" s="31">
        <f>F2+1</f>
        <v>2</v>
      </c>
      <c r="G27" s="75">
        <f>IF(VLOOKUP(C27,LU!$A$2:$P$27,15,FALSE)=0,VLOOKUP(B27,Soil!$B$2:$R$14,16,FALSE)/(VLOOKUP(C27,LU!$A$2:$P$27,16,FALSE)),(VLOOKUP(C27,LU!$A$2:$P$27,16,FALSE)))</f>
        <v>11.1</v>
      </c>
      <c r="H27" s="75">
        <f>IF(VLOOKUP(C27,LU!$A$2:$O$27,15,FALSE) = 0,VLOOKUP(B27,Soil!$B$2:R39,17,FALSE),1)</f>
        <v>0.26400000000000001</v>
      </c>
      <c r="I27" s="75" t="str">
        <f>VLOOKUP(B27,[1]Soil!$A$2:$D$60,2,FALSE)</f>
        <v>clay loam</v>
      </c>
      <c r="J27" s="75" t="str">
        <f>VLOOKUP(B27,[1]Soil!$A$2:$D$60,3,FALSE)</f>
        <v>Jílovitá hlína</v>
      </c>
      <c r="K27" s="75" t="str">
        <f>VLOOKUP(D27,[1]LU!$A$2:$J$419,4,FALSE)</f>
        <v>Arable land</v>
      </c>
      <c r="L27" s="75" t="str">
        <f>VLOOKUP(D27,[1]LU!$A$2:$J$419,3,FALSE)</f>
        <v>orná půda</v>
      </c>
      <c r="M27" s="74">
        <f>VLOOKUP(D27,LU!$B$2:$O$27,14)</f>
        <v>0</v>
      </c>
      <c r="N27" s="67" t="e">
        <f>VLOOKUP(C27,LU!A28:O52,15)</f>
        <v>#N/A</v>
      </c>
    </row>
    <row r="28" spans="1:14" ht="15" customHeight="1">
      <c r="A28" s="74" t="str">
        <f t="shared" si="0"/>
        <v>CLOPTP</v>
      </c>
      <c r="B28" s="33" t="str">
        <f>VLOOKUP(F28,Soil!$A$2:$B$14,2)</f>
        <v>CL</v>
      </c>
      <c r="C28" s="33">
        <f t="shared" ref="C28:C91" si="1">C3</f>
        <v>2</v>
      </c>
      <c r="D28" s="67" t="str">
        <f t="shared" ref="D28:D91" si="2">D3</f>
        <v>OPTP</v>
      </c>
      <c r="E28" s="33"/>
      <c r="F28" s="31">
        <f t="shared" ref="F28:F91" si="3">F3+1</f>
        <v>2</v>
      </c>
      <c r="G28" s="75">
        <f>IF(VLOOKUP(C28,LU!$A$2:$P$27,15,FALSE)=0,VLOOKUP(B28,Soil!$B$2:$R$14,16,FALSE)/(VLOOKUP(C28,LU!$A$2:$P$27,16,FALSE)),(VLOOKUP(C28,LU!$A$2:$P$27,16,FALSE)))</f>
        <v>22.2</v>
      </c>
      <c r="H28" s="75">
        <f>IF(VLOOKUP(C28,LU!$A$2:$O$27,15,FALSE) = 0,VLOOKUP(B28,Soil!$B$2:R40,17,FALSE),1)</f>
        <v>0.26400000000000001</v>
      </c>
      <c r="I28" s="75" t="str">
        <f>VLOOKUP(B28,[1]Soil!$A$2:$D$60,2,FALSE)</f>
        <v>clay loam</v>
      </c>
      <c r="J28" s="75" t="str">
        <f>VLOOKUP(B28,[1]Soil!$A$2:$D$60,3,FALSE)</f>
        <v>Jílovitá hlína</v>
      </c>
      <c r="K28" s="75" t="e">
        <f>VLOOKUP(D28,[1]LU!$A$2:$J$419,4,FALSE)</f>
        <v>#N/A</v>
      </c>
      <c r="L28" s="75" t="e">
        <f>VLOOKUP(D28,[1]LU!$A$2:$J$419,3,FALSE)</f>
        <v>#N/A</v>
      </c>
      <c r="M28" s="74">
        <f>VLOOKUP(D28,LU!$B$2:$O$27,14)</f>
        <v>0</v>
      </c>
      <c r="N28" s="67" t="e">
        <f>VLOOKUP(C28,LU!A29:O53,15)</f>
        <v>#N/A</v>
      </c>
    </row>
    <row r="29" spans="1:14" ht="15" customHeight="1">
      <c r="A29" s="74" t="str">
        <f t="shared" si="0"/>
        <v>CLOPSR</v>
      </c>
      <c r="B29" s="33" t="str">
        <f>VLOOKUP(F29,Soil!$A$2:$B$14,2)</f>
        <v>CL</v>
      </c>
      <c r="C29" s="33">
        <f t="shared" si="1"/>
        <v>3</v>
      </c>
      <c r="D29" s="67" t="str">
        <f t="shared" si="2"/>
        <v>OPSR</v>
      </c>
      <c r="E29" s="33"/>
      <c r="F29" s="31">
        <f t="shared" si="3"/>
        <v>2</v>
      </c>
      <c r="G29" s="75">
        <f>IF(VLOOKUP(C29,LU!$A$2:$P$27,15,FALSE)=0,VLOOKUP(B29,Soil!$B$2:$R$14,16,FALSE)/(VLOOKUP(C29,LU!$A$2:$P$27,16,FALSE)),(VLOOKUP(C29,LU!$A$2:$P$27,16,FALSE)))</f>
        <v>8.879999999999999</v>
      </c>
      <c r="H29" s="75">
        <f>IF(VLOOKUP(C29,LU!$A$2:$O$27,15,FALSE) = 0,VLOOKUP(B29,Soil!$B$2:R41,17,FALSE),1)</f>
        <v>0.26400000000000001</v>
      </c>
      <c r="I29" s="75" t="str">
        <f>VLOOKUP(B29,[1]Soil!$A$2:$D$60,2,FALSE)</f>
        <v>clay loam</v>
      </c>
      <c r="J29" s="75" t="str">
        <f>VLOOKUP(B29,[1]Soil!$A$2:$D$60,3,FALSE)</f>
        <v>Jílovitá hlína</v>
      </c>
      <c r="K29" s="75" t="e">
        <f>VLOOKUP(D29,[1]LU!$A$2:$J$419,4,FALSE)</f>
        <v>#N/A</v>
      </c>
      <c r="L29" s="75" t="e">
        <f>VLOOKUP(D29,[1]LU!$A$2:$J$419,3,FALSE)</f>
        <v>#N/A</v>
      </c>
      <c r="M29" s="74">
        <f>VLOOKUP(D29,LU!$B$2:$O$27,14)</f>
        <v>0</v>
      </c>
      <c r="N29" s="67" t="e">
        <f>VLOOKUP(C29,LU!A30:O54,15)</f>
        <v>#N/A</v>
      </c>
    </row>
    <row r="30" spans="1:14" ht="15" customHeight="1">
      <c r="A30" s="74" t="str">
        <f t="shared" si="0"/>
        <v>CLOPUR</v>
      </c>
      <c r="B30" s="33" t="str">
        <f>VLOOKUP(F30,Soil!$A$2:$B$14,2)</f>
        <v>CL</v>
      </c>
      <c r="C30" s="33">
        <f t="shared" si="1"/>
        <v>4</v>
      </c>
      <c r="D30" s="67" t="str">
        <f t="shared" si="2"/>
        <v>OPUR</v>
      </c>
      <c r="E30" s="33"/>
      <c r="F30" s="31">
        <f t="shared" si="3"/>
        <v>2</v>
      </c>
      <c r="G30" s="75">
        <f>IF(VLOOKUP(C30,LU!$A$2:$P$27,15,FALSE)=0,VLOOKUP(B30,Soil!$B$2:$R$14,16,FALSE)/(VLOOKUP(C30,LU!$A$2:$P$27,16,FALSE)),(VLOOKUP(C30,LU!$A$2:$P$27,16,FALSE)))</f>
        <v>11.1</v>
      </c>
      <c r="H30" s="75">
        <f>IF(VLOOKUP(C30,LU!$A$2:$O$27,15,FALSE) = 0,VLOOKUP(B30,Soil!$B$2:R42,17,FALSE),1)</f>
        <v>0.26400000000000001</v>
      </c>
      <c r="I30" s="75" t="str">
        <f>VLOOKUP(B30,[1]Soil!$A$2:$D$60,2,FALSE)</f>
        <v>clay loam</v>
      </c>
      <c r="J30" s="75" t="str">
        <f>VLOOKUP(B30,[1]Soil!$A$2:$D$60,3,FALSE)</f>
        <v>Jílovitá hlína</v>
      </c>
      <c r="K30" s="75" t="e">
        <f>VLOOKUP(D30,[1]LU!$A$2:$J$419,4,FALSE)</f>
        <v>#N/A</v>
      </c>
      <c r="L30" s="75" t="e">
        <f>VLOOKUP(D30,[1]LU!$A$2:$J$419,3,FALSE)</f>
        <v>#N/A</v>
      </c>
      <c r="M30" s="74">
        <f>VLOOKUP(D30,LU!$B$2:$O$27,14)</f>
        <v>0</v>
      </c>
      <c r="N30" s="67" t="e">
        <f>VLOOKUP(C30,LU!A31:O55,15)</f>
        <v>#N/A</v>
      </c>
    </row>
    <row r="31" spans="1:14" ht="15" customHeight="1">
      <c r="A31" s="74" t="str">
        <f t="shared" si="0"/>
        <v>CLOPU</v>
      </c>
      <c r="B31" s="33" t="str">
        <f>VLOOKUP(F31,Soil!$A$2:$B$14,2)</f>
        <v>CL</v>
      </c>
      <c r="C31" s="33">
        <f t="shared" si="1"/>
        <v>5</v>
      </c>
      <c r="D31" s="67" t="str">
        <f t="shared" si="2"/>
        <v>OPU</v>
      </c>
      <c r="E31" s="33"/>
      <c r="F31" s="31">
        <f t="shared" si="3"/>
        <v>2</v>
      </c>
      <c r="G31" s="75">
        <f>IF(VLOOKUP(C31,LU!$A$2:$P$27,15,FALSE)=0,VLOOKUP(B31,Soil!$B$2:$R$14,16,FALSE)/(VLOOKUP(C31,LU!$A$2:$P$27,16,FALSE)),(VLOOKUP(C31,LU!$A$2:$P$27,16,FALSE)))</f>
        <v>7.3999999999999995</v>
      </c>
      <c r="H31" s="75">
        <f>IF(VLOOKUP(C31,LU!$A$2:$O$27,15,FALSE) = 0,VLOOKUP(B31,Soil!$B$2:R43,17,FALSE),1)</f>
        <v>0.26400000000000001</v>
      </c>
      <c r="I31" s="75" t="str">
        <f>VLOOKUP(B31,[1]Soil!$A$2:$D$60,2,FALSE)</f>
        <v>clay loam</v>
      </c>
      <c r="J31" s="75" t="str">
        <f>VLOOKUP(B31,[1]Soil!$A$2:$D$60,3,FALSE)</f>
        <v>Jílovitá hlína</v>
      </c>
      <c r="K31" s="75" t="e">
        <f>VLOOKUP(D31,[1]LU!$A$2:$J$419,4,FALSE)</f>
        <v>#N/A</v>
      </c>
      <c r="L31" s="75" t="e">
        <f>VLOOKUP(D31,[1]LU!$A$2:$J$419,3,FALSE)</f>
        <v>#N/A</v>
      </c>
      <c r="M31" s="74">
        <f>VLOOKUP(D31,LU!$B$2:$O$27,14)</f>
        <v>0</v>
      </c>
      <c r="N31" s="67" t="e">
        <f>VLOOKUP(C31,LU!A32:O56,15)</f>
        <v>#N/A</v>
      </c>
    </row>
    <row r="32" spans="1:14" ht="15" customHeight="1">
      <c r="A32" s="74" t="str">
        <f t="shared" si="0"/>
        <v>CLTP</v>
      </c>
      <c r="B32" s="33" t="str">
        <f>VLOOKUP(F32,Soil!$A$2:$B$14,2)</f>
        <v>CL</v>
      </c>
      <c r="C32" s="33">
        <f t="shared" si="1"/>
        <v>6</v>
      </c>
      <c r="D32" s="67" t="str">
        <f t="shared" si="2"/>
        <v>TP</v>
      </c>
      <c r="E32" s="33"/>
      <c r="F32" s="31">
        <f t="shared" si="3"/>
        <v>2</v>
      </c>
      <c r="G32" s="75">
        <f>IF(VLOOKUP(C32,LU!$A$2:$P$27,15,FALSE)=0,VLOOKUP(B32,Soil!$B$2:$R$14,16,FALSE)/(VLOOKUP(C32,LU!$A$2:$P$27,16,FALSE)),(VLOOKUP(C32,LU!$A$2:$P$27,16,FALSE)))</f>
        <v>22.2</v>
      </c>
      <c r="H32" s="75">
        <f>IF(VLOOKUP(C32,LU!$A$2:$O$27,15,FALSE) = 0,VLOOKUP(B32,Soil!$B$2:R44,17,FALSE),1)</f>
        <v>0.26400000000000001</v>
      </c>
      <c r="I32" s="75" t="str">
        <f>VLOOKUP(B32,[1]Soil!$A$2:$D$60,2,FALSE)</f>
        <v>clay loam</v>
      </c>
      <c r="J32" s="75" t="str">
        <f>VLOOKUP(B32,[1]Soil!$A$2:$D$60,3,FALSE)</f>
        <v>Jílovitá hlína</v>
      </c>
      <c r="K32" s="75" t="str">
        <f>VLOOKUP(D32,[1]LU!$A$2:$J$419,4,FALSE)</f>
        <v>Grass</v>
      </c>
      <c r="L32" s="75" t="str">
        <f>VLOOKUP(D32,[1]LU!$A$2:$J$419,3,FALSE)</f>
        <v>travní porost</v>
      </c>
      <c r="M32" s="74">
        <f>VLOOKUP(D32,LU!$B$2:$O$27,14)</f>
        <v>0</v>
      </c>
      <c r="N32" s="67" t="e">
        <f>VLOOKUP(C32,LU!A33:O57,15)</f>
        <v>#N/A</v>
      </c>
    </row>
    <row r="33" spans="1:14" ht="15" customHeight="1">
      <c r="A33" s="74" t="str">
        <f t="shared" si="0"/>
        <v>CLLP</v>
      </c>
      <c r="B33" s="33" t="str">
        <f>VLOOKUP(F33,Soil!$A$2:$B$14,2)</f>
        <v>CL</v>
      </c>
      <c r="C33" s="33">
        <f t="shared" si="1"/>
        <v>7</v>
      </c>
      <c r="D33" s="67" t="str">
        <f t="shared" si="2"/>
        <v>LP</v>
      </c>
      <c r="E33" s="33"/>
      <c r="F33" s="31">
        <f t="shared" si="3"/>
        <v>2</v>
      </c>
      <c r="G33" s="75">
        <f>IF(VLOOKUP(C33,LU!$A$2:$P$27,15,FALSE)=0,VLOOKUP(B33,Soil!$B$2:$R$14,16,FALSE)/(VLOOKUP(C33,LU!$A$2:$P$27,16,FALSE)),(VLOOKUP(C33,LU!$A$2:$P$27,16,FALSE)))</f>
        <v>22.2</v>
      </c>
      <c r="H33" s="75">
        <f>IF(VLOOKUP(C33,LU!$A$2:$O$27,15,FALSE) = 0,VLOOKUP(B33,Soil!$B$2:R45,17,FALSE),1)</f>
        <v>0.26400000000000001</v>
      </c>
      <c r="I33" s="75" t="str">
        <f>VLOOKUP(B33,[1]Soil!$A$2:$D$60,2,FALSE)</f>
        <v>clay loam</v>
      </c>
      <c r="J33" s="75" t="str">
        <f>VLOOKUP(B33,[1]Soil!$A$2:$D$60,3,FALSE)</f>
        <v>Jílovitá hlína</v>
      </c>
      <c r="K33" s="75" t="str">
        <f>VLOOKUP(D33,[1]LU!$A$2:$J$419,4,FALSE)</f>
        <v>Forest</v>
      </c>
      <c r="L33" s="75" t="str">
        <f>VLOOKUP(D33,[1]LU!$A$2:$J$419,3,FALSE)</f>
        <v>lesní porost</v>
      </c>
      <c r="M33" s="74">
        <f>VLOOKUP(D33,LU!$B$2:$O$27,14)</f>
        <v>0</v>
      </c>
      <c r="N33" s="67" t="e">
        <f>VLOOKUP(C33,LU!A34:O58,15)</f>
        <v>#N/A</v>
      </c>
    </row>
    <row r="34" spans="1:14" ht="15" customHeight="1">
      <c r="A34" s="74" t="str">
        <f t="shared" si="0"/>
        <v>CLLPL</v>
      </c>
      <c r="B34" s="33" t="str">
        <f>VLOOKUP(F34,Soil!$A$2:$B$14,2)</f>
        <v>CL</v>
      </c>
      <c r="C34" s="33">
        <f t="shared" si="1"/>
        <v>8</v>
      </c>
      <c r="D34" s="67" t="str">
        <f t="shared" si="2"/>
        <v>LPL</v>
      </c>
      <c r="E34" s="33"/>
      <c r="F34" s="31">
        <f t="shared" si="3"/>
        <v>2</v>
      </c>
      <c r="G34" s="75">
        <f>IF(VLOOKUP(C34,LU!$A$2:$P$27,15,FALSE)=0,VLOOKUP(B34,Soil!$B$2:$R$14,16,FALSE)/(VLOOKUP(C34,LU!$A$2:$P$27,16,FALSE)),(VLOOKUP(C34,LU!$A$2:$P$27,16,FALSE)))</f>
        <v>22.2</v>
      </c>
      <c r="H34" s="75">
        <f>IF(VLOOKUP(C34,LU!$A$2:$O$27,15,FALSE) = 0,VLOOKUP(B34,Soil!$B$2:R46,17,FALSE),1)</f>
        <v>0.26400000000000001</v>
      </c>
      <c r="I34" s="75" t="str">
        <f>VLOOKUP(B34,[1]Soil!$A$2:$D$60,2,FALSE)</f>
        <v>clay loam</v>
      </c>
      <c r="J34" s="75" t="str">
        <f>VLOOKUP(B34,[1]Soil!$A$2:$D$60,3,FALSE)</f>
        <v>Jílovitá hlína</v>
      </c>
      <c r="K34" s="75" t="e">
        <f>VLOOKUP(D34,[1]LU!$A$2:$J$419,4,FALSE)</f>
        <v>#N/A</v>
      </c>
      <c r="L34" s="75" t="e">
        <f>VLOOKUP(D34,[1]LU!$A$2:$J$419,3,FALSE)</f>
        <v>#N/A</v>
      </c>
      <c r="M34" s="74">
        <f>VLOOKUP(D34,LU!$B$2:$O$27,14)</f>
        <v>0</v>
      </c>
      <c r="N34" s="67" t="e">
        <f>VLOOKUP(C34,LU!A35:O59,15)</f>
        <v>#N/A</v>
      </c>
    </row>
    <row r="35" spans="1:14" ht="15" customHeight="1">
      <c r="A35" s="74" t="str">
        <f t="shared" si="0"/>
        <v>CLLPJ</v>
      </c>
      <c r="B35" s="33" t="str">
        <f>VLOOKUP(F35,Soil!$A$2:$B$14,2)</f>
        <v>CL</v>
      </c>
      <c r="C35" s="33">
        <f t="shared" si="1"/>
        <v>9</v>
      </c>
      <c r="D35" s="67" t="str">
        <f t="shared" si="2"/>
        <v>LPJ</v>
      </c>
      <c r="E35" s="33"/>
      <c r="F35" s="31">
        <f t="shared" si="3"/>
        <v>2</v>
      </c>
      <c r="G35" s="75">
        <f>IF(VLOOKUP(C35,LU!$A$2:$P$27,15,FALSE)=0,VLOOKUP(B35,Soil!$B$2:$R$14,16,FALSE)/(VLOOKUP(C35,LU!$A$2:$P$27,16,FALSE)),(VLOOKUP(C35,LU!$A$2:$P$27,16,FALSE)))</f>
        <v>22.2</v>
      </c>
      <c r="H35" s="75">
        <f>IF(VLOOKUP(C35,LU!$A$2:$O$27,15,FALSE) = 0,VLOOKUP(B35,Soil!$B$2:R47,17,FALSE),1)</f>
        <v>0.26400000000000001</v>
      </c>
      <c r="I35" s="75" t="str">
        <f>VLOOKUP(B35,[1]Soil!$A$2:$D$60,2,FALSE)</f>
        <v>clay loam</v>
      </c>
      <c r="J35" s="75" t="str">
        <f>VLOOKUP(B35,[1]Soil!$A$2:$D$60,3,FALSE)</f>
        <v>Jílovitá hlína</v>
      </c>
      <c r="K35" s="75" t="e">
        <f>VLOOKUP(D35,[1]LU!$A$2:$J$419,4,FALSE)</f>
        <v>#N/A</v>
      </c>
      <c r="L35" s="75" t="e">
        <f>VLOOKUP(D35,[1]LU!$A$2:$J$419,3,FALSE)</f>
        <v>#N/A</v>
      </c>
      <c r="M35" s="74">
        <f>VLOOKUP(D35,LU!$B$2:$O$27,14)</f>
        <v>0</v>
      </c>
      <c r="N35" s="67" t="e">
        <f>VLOOKUP(C35,LU!A36:O60,15)</f>
        <v>#N/A</v>
      </c>
    </row>
    <row r="36" spans="1:14" ht="15" customHeight="1">
      <c r="A36" s="74" t="str">
        <f t="shared" si="0"/>
        <v>CLLPS</v>
      </c>
      <c r="B36" s="33" t="str">
        <f>VLOOKUP(F36,Soil!$A$2:$B$14,2)</f>
        <v>CL</v>
      </c>
      <c r="C36" s="33">
        <f t="shared" si="1"/>
        <v>10</v>
      </c>
      <c r="D36" s="67" t="str">
        <f t="shared" si="2"/>
        <v>LPS</v>
      </c>
      <c r="E36" s="33"/>
      <c r="F36" s="31">
        <f t="shared" si="3"/>
        <v>2</v>
      </c>
      <c r="G36" s="75">
        <f>IF(VLOOKUP(C36,LU!$A$2:$P$27,15,FALSE)=0,VLOOKUP(B36,Soil!$B$2:$R$14,16,FALSE)/(VLOOKUP(C36,LU!$A$2:$P$27,16,FALSE)),(VLOOKUP(C36,LU!$A$2:$P$27,16,FALSE)))</f>
        <v>22.2</v>
      </c>
      <c r="H36" s="75">
        <f>IF(VLOOKUP(C36,LU!$A$2:$O$27,15,FALSE) = 0,VLOOKUP(B36,Soil!$B$2:R48,17,FALSE),1)</f>
        <v>0.26400000000000001</v>
      </c>
      <c r="I36" s="75" t="str">
        <f>VLOOKUP(B36,[1]Soil!$A$2:$D$60,2,FALSE)</f>
        <v>clay loam</v>
      </c>
      <c r="J36" s="75" t="str">
        <f>VLOOKUP(B36,[1]Soil!$A$2:$D$60,3,FALSE)</f>
        <v>Jílovitá hlína</v>
      </c>
      <c r="K36" s="75" t="e">
        <f>VLOOKUP(D36,[1]LU!$A$2:$J$419,4,FALSE)</f>
        <v>#N/A</v>
      </c>
      <c r="L36" s="75" t="e">
        <f>VLOOKUP(D36,[1]LU!$A$2:$J$419,3,FALSE)</f>
        <v>#N/A</v>
      </c>
      <c r="M36" s="74">
        <f>VLOOKUP(D36,LU!$B$2:$O$27,14)</f>
        <v>0</v>
      </c>
      <c r="N36" s="67" t="e">
        <f>VLOOKUP(C36,LU!A37:O61,15)</f>
        <v>#N/A</v>
      </c>
    </row>
    <row r="37" spans="1:14" ht="15" customHeight="1">
      <c r="A37" s="74" t="str">
        <f t="shared" si="0"/>
        <v>CLLPK</v>
      </c>
      <c r="B37" s="33" t="str">
        <f>VLOOKUP(F37,Soil!$A$2:$B$14,2)</f>
        <v>CL</v>
      </c>
      <c r="C37" s="33">
        <f t="shared" si="1"/>
        <v>11</v>
      </c>
      <c r="D37" s="67" t="str">
        <f t="shared" si="2"/>
        <v>LPK</v>
      </c>
      <c r="E37" s="33"/>
      <c r="F37" s="31">
        <f t="shared" si="3"/>
        <v>2</v>
      </c>
      <c r="G37" s="75">
        <f>IF(VLOOKUP(C37,LU!$A$2:$P$27,15,FALSE)=0,VLOOKUP(B37,Soil!$B$2:$R$14,16,FALSE)/(VLOOKUP(C37,LU!$A$2:$P$27,16,FALSE)),(VLOOKUP(C37,LU!$A$2:$P$27,16,FALSE)))</f>
        <v>22.2</v>
      </c>
      <c r="H37" s="75">
        <f>IF(VLOOKUP(C37,LU!$A$2:$O$27,15,FALSE) = 0,VLOOKUP(B37,Soil!$B$2:R49,17,FALSE),1)</f>
        <v>0.26400000000000001</v>
      </c>
      <c r="I37" s="75" t="str">
        <f>VLOOKUP(B37,[1]Soil!$A$2:$D$60,2,FALSE)</f>
        <v>clay loam</v>
      </c>
      <c r="J37" s="75" t="str">
        <f>VLOOKUP(B37,[1]Soil!$A$2:$D$60,3,FALSE)</f>
        <v>Jílovitá hlína</v>
      </c>
      <c r="K37" s="75" t="e">
        <f>VLOOKUP(D37,[1]LU!$A$2:$J$419,4,FALSE)</f>
        <v>#N/A</v>
      </c>
      <c r="L37" s="75" t="e">
        <f>VLOOKUP(D37,[1]LU!$A$2:$J$419,3,FALSE)</f>
        <v>#N/A</v>
      </c>
      <c r="M37" s="74">
        <f>VLOOKUP(D37,LU!$B$2:$O$27,14)</f>
        <v>0</v>
      </c>
      <c r="N37" s="67" t="e">
        <f>VLOOKUP(C37,LU!A38:O62,15)</f>
        <v>#N/A</v>
      </c>
    </row>
    <row r="38" spans="1:14" ht="15" customHeight="1">
      <c r="A38" s="74" t="str">
        <f t="shared" si="0"/>
        <v>CLAZP</v>
      </c>
      <c r="B38" s="33" t="str">
        <f>VLOOKUP(F38,Soil!$A$2:$B$14,2)</f>
        <v>CL</v>
      </c>
      <c r="C38" s="33">
        <f t="shared" si="1"/>
        <v>12</v>
      </c>
      <c r="D38" s="67" t="str">
        <f t="shared" si="2"/>
        <v>AZP</v>
      </c>
      <c r="E38" s="33"/>
      <c r="F38" s="31">
        <f t="shared" si="3"/>
        <v>2</v>
      </c>
      <c r="G38" s="75">
        <f>IF(VLOOKUP(C38,LU!$A$2:$P$27,15,FALSE)=0,VLOOKUP(B38,Soil!$B$2:$R$14,16,FALSE)/(VLOOKUP(C38,LU!$A$2:$P$27,16,FALSE)),(VLOOKUP(C38,LU!$A$2:$P$27,16,FALSE)))</f>
        <v>100</v>
      </c>
      <c r="H38" s="75">
        <f>IF(VLOOKUP(C38,LU!$A$2:$O$27,15,FALSE) = 0,VLOOKUP(B38,Soil!$B$2:R50,17,FALSE),1)</f>
        <v>1</v>
      </c>
      <c r="I38" s="75" t="str">
        <f>VLOOKUP(B38,[1]Soil!$A$2:$D$60,2,FALSE)</f>
        <v>clay loam</v>
      </c>
      <c r="J38" s="75" t="str">
        <f>VLOOKUP(B38,[1]Soil!$A$2:$D$60,3,FALSE)</f>
        <v>Jílovitá hlína</v>
      </c>
      <c r="K38" s="75" t="str">
        <f>VLOOKUP(D38,[1]LU!$A$2:$J$419,4,FALSE)</f>
        <v>Anthropogenic impermeable surfaces</v>
      </c>
      <c r="L38" s="75" t="str">
        <f>VLOOKUP(D38,[1]LU!$A$2:$J$419,3,FALSE)</f>
        <v>antropogenní a zpevněné plochy</v>
      </c>
      <c r="M38" s="74" t="e">
        <f>VLOOKUP(D38,LU!$B$2:$O$27,14)</f>
        <v>#N/A</v>
      </c>
      <c r="N38" s="67" t="e">
        <f>VLOOKUP(C38,LU!A39:O63,15)</f>
        <v>#N/A</v>
      </c>
    </row>
    <row r="39" spans="1:14" ht="15" customHeight="1">
      <c r="A39" s="74" t="str">
        <f t="shared" si="0"/>
        <v>CLAZPN</v>
      </c>
      <c r="B39" s="33" t="str">
        <f>VLOOKUP(F39,Soil!$A$2:$B$14,2)</f>
        <v>CL</v>
      </c>
      <c r="C39" s="33">
        <f t="shared" si="1"/>
        <v>13</v>
      </c>
      <c r="D39" s="67" t="str">
        <f t="shared" si="2"/>
        <v>AZPN</v>
      </c>
      <c r="E39" s="33"/>
      <c r="F39" s="31">
        <f t="shared" si="3"/>
        <v>2</v>
      </c>
      <c r="G39" s="75">
        <f>IF(VLOOKUP(C39,LU!$A$2:$P$27,15,FALSE)=0,VLOOKUP(B39,Soil!$B$2:$R$14,16,FALSE)/(VLOOKUP(C39,LU!$A$2:$P$27,16,FALSE)),(VLOOKUP(C39,LU!$A$2:$P$27,16,FALSE)))</f>
        <v>100</v>
      </c>
      <c r="H39" s="75">
        <f>IF(VLOOKUP(C39,LU!$A$2:$O$27,15,FALSE) = 0,VLOOKUP(B39,Soil!$B$2:R51,17,FALSE),1)</f>
        <v>1</v>
      </c>
      <c r="I39" s="75" t="str">
        <f>VLOOKUP(B39,[1]Soil!$A$2:$D$60,2,FALSE)</f>
        <v>clay loam</v>
      </c>
      <c r="J39" s="75" t="str">
        <f>VLOOKUP(B39,[1]Soil!$A$2:$D$60,3,FALSE)</f>
        <v>Jílovitá hlína</v>
      </c>
      <c r="K39" s="75" t="e">
        <f>VLOOKUP(D39,[1]LU!$A$2:$J$419,4,FALSE)</f>
        <v>#N/A</v>
      </c>
      <c r="L39" s="75" t="e">
        <f>VLOOKUP(D39,[1]LU!$A$2:$J$419,3,FALSE)</f>
        <v>#N/A</v>
      </c>
      <c r="M39" s="74">
        <f>VLOOKUP(D39,LU!$B$2:$O$27,14)</f>
        <v>1</v>
      </c>
      <c r="N39" s="67" t="e">
        <f>VLOOKUP(C39,LU!A40:O64,15)</f>
        <v>#N/A</v>
      </c>
    </row>
    <row r="40" spans="1:14" ht="15" customHeight="1">
      <c r="A40" s="74" t="str">
        <f t="shared" si="0"/>
        <v>CLAZPPL</v>
      </c>
      <c r="B40" s="33" t="str">
        <f>VLOOKUP(F40,Soil!$A$2:$B$14,2)</f>
        <v>CL</v>
      </c>
      <c r="C40" s="33">
        <f t="shared" si="1"/>
        <v>14</v>
      </c>
      <c r="D40" s="67" t="str">
        <f t="shared" si="2"/>
        <v>AZPPL</v>
      </c>
      <c r="E40" s="33"/>
      <c r="F40" s="31">
        <f t="shared" si="3"/>
        <v>2</v>
      </c>
      <c r="G40" s="75">
        <f>IF(VLOOKUP(C40,LU!$A$2:$P$27,15,FALSE)=0,VLOOKUP(B40,Soil!$B$2:$R$14,16,FALSE)/(VLOOKUP(C40,LU!$A$2:$P$27,16,FALSE)),(VLOOKUP(C40,LU!$A$2:$P$27,16,FALSE)))</f>
        <v>0.222</v>
      </c>
      <c r="H40" s="75">
        <f>IF(VLOOKUP(C40,LU!$A$2:$O$27,15,FALSE) = 0,VLOOKUP(B40,Soil!$B$2:R52,17,FALSE),1)</f>
        <v>0.26400000000000001</v>
      </c>
      <c r="I40" s="75" t="str">
        <f>VLOOKUP(B40,[1]Soil!$A$2:$D$60,2,FALSE)</f>
        <v>clay loam</v>
      </c>
      <c r="J40" s="75" t="str">
        <f>VLOOKUP(B40,[1]Soil!$A$2:$D$60,3,FALSE)</f>
        <v>Jílovitá hlína</v>
      </c>
      <c r="K40" s="75" t="e">
        <f>VLOOKUP(D40,[1]LU!$A$2:$J$419,4,FALSE)</f>
        <v>#N/A</v>
      </c>
      <c r="L40" s="75" t="e">
        <f>VLOOKUP(D40,[1]LU!$A$2:$J$419,3,FALSE)</f>
        <v>#N/A</v>
      </c>
      <c r="M40" s="74">
        <f>VLOOKUP(D40,LU!$B$2:$O$27,14)</f>
        <v>0</v>
      </c>
      <c r="N40" s="67" t="e">
        <f>VLOOKUP(C40,LU!A41:O65,15)</f>
        <v>#N/A</v>
      </c>
    </row>
    <row r="41" spans="1:14" ht="15" customHeight="1">
      <c r="A41" s="74" t="str">
        <f t="shared" si="0"/>
        <v>CLAZPP</v>
      </c>
      <c r="B41" s="33" t="str">
        <f>VLOOKUP(F41,Soil!$A$2:$B$14,2)</f>
        <v>CL</v>
      </c>
      <c r="C41" s="33">
        <f t="shared" si="1"/>
        <v>15</v>
      </c>
      <c r="D41" s="67" t="str">
        <f t="shared" si="2"/>
        <v>AZPP</v>
      </c>
      <c r="E41" s="33"/>
      <c r="F41" s="31">
        <f t="shared" si="3"/>
        <v>2</v>
      </c>
      <c r="G41" s="75">
        <f>IF(VLOOKUP(C41,LU!$A$2:$P$27,15,FALSE)=0,VLOOKUP(B41,Soil!$B$2:$R$14,16,FALSE)/(VLOOKUP(C41,LU!$A$2:$P$27,16,FALSE)),(VLOOKUP(C41,LU!$A$2:$P$27,16,FALSE)))</f>
        <v>22.2</v>
      </c>
      <c r="H41" s="75">
        <f>IF(VLOOKUP(C41,LU!$A$2:$O$27,15,FALSE) = 0,VLOOKUP(B41,Soil!$B$2:R53,17,FALSE),1)</f>
        <v>0.26400000000000001</v>
      </c>
      <c r="I41" s="75" t="str">
        <f>VLOOKUP(B41,[1]Soil!$A$2:$D$60,2,FALSE)</f>
        <v>clay loam</v>
      </c>
      <c r="J41" s="75" t="str">
        <f>VLOOKUP(B41,[1]Soil!$A$2:$D$60,3,FALSE)</f>
        <v>Jílovitá hlína</v>
      </c>
      <c r="K41" s="75" t="e">
        <f>VLOOKUP(D41,[1]LU!$A$2:$J$419,4,FALSE)</f>
        <v>#N/A</v>
      </c>
      <c r="L41" s="75" t="e">
        <f>VLOOKUP(D41,[1]LU!$A$2:$J$419,3,FALSE)</f>
        <v>#N/A</v>
      </c>
      <c r="M41" s="74">
        <f>VLOOKUP(D41,LU!$B$2:$O$27,14)</f>
        <v>1</v>
      </c>
      <c r="N41" s="67" t="e">
        <f>VLOOKUP(C41,LU!A42:O66,15)</f>
        <v>#N/A</v>
      </c>
    </row>
    <row r="42" spans="1:14" ht="15" customHeight="1">
      <c r="A42" s="74" t="str">
        <f t="shared" si="0"/>
        <v>CLETK</v>
      </c>
      <c r="B42" s="33" t="str">
        <f>VLOOKUP(F42,Soil!$A$2:$B$14,2)</f>
        <v>CL</v>
      </c>
      <c r="C42" s="33">
        <f t="shared" si="1"/>
        <v>16</v>
      </c>
      <c r="D42" s="67" t="str">
        <f t="shared" si="2"/>
        <v>ETK</v>
      </c>
      <c r="E42" s="33"/>
      <c r="F42" s="31">
        <f t="shared" si="3"/>
        <v>2</v>
      </c>
      <c r="G42" s="75">
        <f>IF(VLOOKUP(C42,LU!$A$2:$P$27,15,FALSE)=0,VLOOKUP(B42,Soil!$B$2:$R$14,16,FALSE)/(VLOOKUP(C42,LU!$A$2:$P$27,16,FALSE)),(VLOOKUP(C42,LU!$A$2:$P$27,16,FALSE)))</f>
        <v>22.2</v>
      </c>
      <c r="H42" s="75">
        <f>IF(VLOOKUP(C42,LU!$A$2:$O$27,15,FALSE) = 0,VLOOKUP(B42,Soil!$B$2:R54,17,FALSE),1)</f>
        <v>0.26400000000000001</v>
      </c>
      <c r="I42" s="75" t="str">
        <f>VLOOKUP(B42,[1]Soil!$A$2:$D$60,2,FALSE)</f>
        <v>clay loam</v>
      </c>
      <c r="J42" s="75" t="str">
        <f>VLOOKUP(B42,[1]Soil!$A$2:$D$60,3,FALSE)</f>
        <v>Jílovitá hlína</v>
      </c>
      <c r="K42" s="75" t="str">
        <f>VLOOKUP(D42,[1]LU!$A$2:$J$419,4,FALSE)</f>
        <v>Extensive vegetation</v>
      </c>
      <c r="L42" s="75" t="str">
        <f>VLOOKUP(D42,[1]LU!$A$2:$J$419,3,FALSE)</f>
        <v>extenzivní smíšené porosty</v>
      </c>
      <c r="M42" s="74">
        <f>VLOOKUP(D42,LU!$B$2:$O$27,14)</f>
        <v>0</v>
      </c>
      <c r="N42" s="67" t="e">
        <f>VLOOKUP(C42,LU!A43:O67,15)</f>
        <v>#N/A</v>
      </c>
    </row>
    <row r="43" spans="1:14" ht="15" customHeight="1">
      <c r="A43" s="74" t="str">
        <f t="shared" si="0"/>
        <v>CLETK1</v>
      </c>
      <c r="B43" s="33" t="str">
        <f>VLOOKUP(F43,Soil!$A$2:$B$14,2)</f>
        <v>CL</v>
      </c>
      <c r="C43" s="33">
        <f t="shared" si="1"/>
        <v>17</v>
      </c>
      <c r="D43" s="67" t="str">
        <f t="shared" si="2"/>
        <v>ETK1</v>
      </c>
      <c r="E43" s="33"/>
      <c r="F43" s="31">
        <f t="shared" si="3"/>
        <v>2</v>
      </c>
      <c r="G43" s="75">
        <f>IF(VLOOKUP(C43,LU!$A$2:$P$27,15,FALSE)=0,VLOOKUP(B43,Soil!$B$2:$R$14,16,FALSE)/(VLOOKUP(C43,LU!$A$2:$P$27,16,FALSE)),(VLOOKUP(C43,LU!$A$2:$P$27,16,FALSE)))</f>
        <v>22.2</v>
      </c>
      <c r="H43" s="75">
        <f>IF(VLOOKUP(C43,LU!$A$2:$O$27,15,FALSE) = 0,VLOOKUP(B43,Soil!$B$2:R55,17,FALSE),1)</f>
        <v>0.26400000000000001</v>
      </c>
      <c r="I43" s="75" t="str">
        <f>VLOOKUP(B43,[1]Soil!$A$2:$D$60,2,FALSE)</f>
        <v>clay loam</v>
      </c>
      <c r="J43" s="75" t="str">
        <f>VLOOKUP(B43,[1]Soil!$A$2:$D$60,3,FALSE)</f>
        <v>Jílovitá hlína</v>
      </c>
      <c r="K43" s="75" t="e">
        <f>VLOOKUP(D43,[1]LU!$A$2:$J$419,4,FALSE)</f>
        <v>#N/A</v>
      </c>
      <c r="L43" s="75" t="e">
        <f>VLOOKUP(D43,[1]LU!$A$2:$J$419,3,FALSE)</f>
        <v>#N/A</v>
      </c>
      <c r="M43" s="74">
        <f>VLOOKUP(D43,LU!$B$2:$O$27,14)</f>
        <v>0</v>
      </c>
      <c r="N43" s="67" t="e">
        <f>VLOOKUP(C43,LU!A44:O68,15)</f>
        <v>#N/A</v>
      </c>
    </row>
    <row r="44" spans="1:14" ht="15" customHeight="1">
      <c r="A44" s="74" t="str">
        <f t="shared" si="0"/>
        <v>CLETK2</v>
      </c>
      <c r="B44" s="33" t="str">
        <f>VLOOKUP(F44,Soil!$A$2:$B$14,2)</f>
        <v>CL</v>
      </c>
      <c r="C44" s="33">
        <f t="shared" si="1"/>
        <v>18</v>
      </c>
      <c r="D44" s="67" t="str">
        <f t="shared" si="2"/>
        <v>ETK2</v>
      </c>
      <c r="E44" s="33"/>
      <c r="F44" s="31">
        <f t="shared" si="3"/>
        <v>2</v>
      </c>
      <c r="G44" s="75">
        <f>IF(VLOOKUP(C44,LU!$A$2:$P$27,15,FALSE)=0,VLOOKUP(B44,Soil!$B$2:$R$14,16,FALSE)/(VLOOKUP(C44,LU!$A$2:$P$27,16,FALSE)),(VLOOKUP(C44,LU!$A$2:$P$27,16,FALSE)))</f>
        <v>22.2</v>
      </c>
      <c r="H44" s="75">
        <f>IF(VLOOKUP(C44,LU!$A$2:$O$27,15,FALSE) = 0,VLOOKUP(B44,Soil!$B$2:R56,17,FALSE),1)</f>
        <v>0.26400000000000001</v>
      </c>
      <c r="I44" s="75" t="str">
        <f>VLOOKUP(B44,[1]Soil!$A$2:$D$60,2,FALSE)</f>
        <v>clay loam</v>
      </c>
      <c r="J44" s="75" t="str">
        <f>VLOOKUP(B44,[1]Soil!$A$2:$D$60,3,FALSE)</f>
        <v>Jílovitá hlína</v>
      </c>
      <c r="K44" s="75" t="e">
        <f>VLOOKUP(D44,[1]LU!$A$2:$J$419,4,FALSE)</f>
        <v>#N/A</v>
      </c>
      <c r="L44" s="75" t="e">
        <f>VLOOKUP(D44,[1]LU!$A$2:$J$419,3,FALSE)</f>
        <v>#N/A</v>
      </c>
      <c r="M44" s="74">
        <f>VLOOKUP(D44,LU!$B$2:$O$27,14)</f>
        <v>0</v>
      </c>
      <c r="N44" s="67" t="e">
        <f>VLOOKUP(C44,LU!A45:O69,15)</f>
        <v>#N/A</v>
      </c>
    </row>
    <row r="45" spans="1:14" ht="15" customHeight="1">
      <c r="A45" s="74" t="str">
        <f t="shared" si="0"/>
        <v>CLETK3</v>
      </c>
      <c r="B45" s="33" t="str">
        <f>VLOOKUP(F45,Soil!$A$2:$B$14,2)</f>
        <v>CL</v>
      </c>
      <c r="C45" s="33">
        <f t="shared" si="1"/>
        <v>19</v>
      </c>
      <c r="D45" s="67" t="str">
        <f t="shared" si="2"/>
        <v>ETK3</v>
      </c>
      <c r="E45" s="33"/>
      <c r="F45" s="31">
        <f t="shared" si="3"/>
        <v>2</v>
      </c>
      <c r="G45" s="75">
        <f>IF(VLOOKUP(C45,LU!$A$2:$P$27,15,FALSE)=0,VLOOKUP(B45,Soil!$B$2:$R$14,16,FALSE)/(VLOOKUP(C45,LU!$A$2:$P$27,16,FALSE)),(VLOOKUP(C45,LU!$A$2:$P$27,16,FALSE)))</f>
        <v>22.2</v>
      </c>
      <c r="H45" s="75">
        <f>IF(VLOOKUP(C45,LU!$A$2:$O$27,15,FALSE) = 0,VLOOKUP(B45,Soil!$B$2:R57,17,FALSE),1)</f>
        <v>0.26400000000000001</v>
      </c>
      <c r="I45" s="75" t="str">
        <f>VLOOKUP(B45,[1]Soil!$A$2:$D$60,2,FALSE)</f>
        <v>clay loam</v>
      </c>
      <c r="J45" s="75" t="str">
        <f>VLOOKUP(B45,[1]Soil!$A$2:$D$60,3,FALSE)</f>
        <v>Jílovitá hlína</v>
      </c>
      <c r="K45" s="75" t="e">
        <f>VLOOKUP(D45,[1]LU!$A$2:$J$419,4,FALSE)</f>
        <v>#N/A</v>
      </c>
      <c r="L45" s="75" t="e">
        <f>VLOOKUP(D45,[1]LU!$A$2:$J$419,3,FALSE)</f>
        <v>#N/A</v>
      </c>
      <c r="M45" s="74">
        <f>VLOOKUP(D45,LU!$B$2:$O$27,14)</f>
        <v>0</v>
      </c>
      <c r="N45" s="67" t="e">
        <f>VLOOKUP(C45,LU!A46:O70,15)</f>
        <v>#N/A</v>
      </c>
    </row>
    <row r="46" spans="1:14" ht="15" customHeight="1">
      <c r="A46" s="74" t="str">
        <f t="shared" si="0"/>
        <v>CLVT</v>
      </c>
      <c r="B46" s="33" t="str">
        <f>VLOOKUP(F46,Soil!$A$2:$B$14,2)</f>
        <v>CL</v>
      </c>
      <c r="C46" s="33">
        <f t="shared" si="1"/>
        <v>20</v>
      </c>
      <c r="D46" s="67" t="str">
        <f t="shared" si="2"/>
        <v>VT</v>
      </c>
      <c r="E46" s="33"/>
      <c r="F46" s="31">
        <f t="shared" si="3"/>
        <v>2</v>
      </c>
      <c r="G46" s="75">
        <f>IF(VLOOKUP(C46,LU!$A$2:$P$27,15,FALSE)=0,VLOOKUP(B46,Soil!$B$2:$R$14,16,FALSE)/(VLOOKUP(C46,LU!$A$2:$P$27,16,FALSE)),(VLOOKUP(C46,LU!$A$2:$P$27,16,FALSE)))</f>
        <v>100</v>
      </c>
      <c r="H46" s="75">
        <f>IF(VLOOKUP(C46,LU!$A$2:$O$27,15,FALSE) = 0,VLOOKUP(B46,Soil!$B$2:R58,17,FALSE),1)</f>
        <v>1</v>
      </c>
      <c r="I46" s="75" t="str">
        <f>VLOOKUP(B46,[1]Soil!$A$2:$D$60,2,FALSE)</f>
        <v>clay loam</v>
      </c>
      <c r="J46" s="75" t="str">
        <f>VLOOKUP(B46,[1]Soil!$A$2:$D$60,3,FALSE)</f>
        <v>Jílovitá hlína</v>
      </c>
      <c r="K46" s="75" t="e">
        <f>VLOOKUP(D46,[1]LU!$A$2:$J$419,4,FALSE)</f>
        <v>#N/A</v>
      </c>
      <c r="L46" s="75" t="e">
        <f>VLOOKUP(D46,[1]LU!$A$2:$J$419,3,FALSE)</f>
        <v>#N/A</v>
      </c>
      <c r="M46" s="74">
        <f>VLOOKUP(D46,LU!$B$2:$O$27,14)</f>
        <v>1</v>
      </c>
      <c r="N46" s="67" t="e">
        <f>VLOOKUP(C46,LU!A47:O71,15)</f>
        <v>#N/A</v>
      </c>
    </row>
    <row r="47" spans="1:14" ht="15" customHeight="1">
      <c r="A47" s="74" t="str">
        <f t="shared" si="0"/>
        <v>CLVP</v>
      </c>
      <c r="B47" s="33" t="str">
        <f>VLOOKUP(F47,Soil!$A$2:$B$14,2)</f>
        <v>CL</v>
      </c>
      <c r="C47" s="33">
        <f t="shared" si="1"/>
        <v>21</v>
      </c>
      <c r="D47" s="67" t="str">
        <f t="shared" si="2"/>
        <v>VP</v>
      </c>
      <c r="E47" s="33"/>
      <c r="F47" s="31">
        <f t="shared" si="3"/>
        <v>2</v>
      </c>
      <c r="G47" s="75">
        <f>IF(VLOOKUP(C47,LU!$A$2:$P$27,15,FALSE)=0,VLOOKUP(B47,Soil!$B$2:$R$14,16,FALSE)/(VLOOKUP(C47,LU!$A$2:$P$27,16,FALSE)),(VLOOKUP(C47,LU!$A$2:$P$27,16,FALSE)))</f>
        <v>100</v>
      </c>
      <c r="H47" s="75">
        <f>IF(VLOOKUP(C47,LU!$A$2:$O$27,15,FALSE) = 0,VLOOKUP(B47,Soil!$B$2:R59,17,FALSE),1)</f>
        <v>1</v>
      </c>
      <c r="I47" s="75" t="str">
        <f>VLOOKUP(B47,[1]Soil!$A$2:$D$60,2,FALSE)</f>
        <v>clay loam</v>
      </c>
      <c r="J47" s="75" t="str">
        <f>VLOOKUP(B47,[1]Soil!$A$2:$D$60,3,FALSE)</f>
        <v>Jílovitá hlína</v>
      </c>
      <c r="K47" s="75" t="str">
        <f>VLOOKUP(D47,[1]LU!$A$2:$J$419,4,FALSE)</f>
        <v>Water</v>
      </c>
      <c r="L47" s="75" t="str">
        <f>VLOOKUP(D47,[1]LU!$A$2:$J$419,3,FALSE)</f>
        <v>vodní plochy</v>
      </c>
      <c r="M47" s="74">
        <f>VLOOKUP(D47,LU!$B$2:$O$27,14)</f>
        <v>0</v>
      </c>
      <c r="N47" s="67" t="e">
        <f>VLOOKUP(C47,LU!A48:O72,15)</f>
        <v>#N/A</v>
      </c>
    </row>
    <row r="48" spans="1:14" ht="15" customHeight="1">
      <c r="A48" s="74" t="str">
        <f t="shared" si="0"/>
        <v>CLTPT</v>
      </c>
      <c r="B48" s="33" t="str">
        <f>VLOOKUP(F48,Soil!$A$2:$B$14,2)</f>
        <v>CL</v>
      </c>
      <c r="C48" s="33">
        <f t="shared" si="1"/>
        <v>22</v>
      </c>
      <c r="D48" s="67" t="str">
        <f t="shared" si="2"/>
        <v>TPT</v>
      </c>
      <c r="E48" s="33"/>
      <c r="F48" s="31">
        <f t="shared" si="3"/>
        <v>2</v>
      </c>
      <c r="G48" s="75">
        <f>IF(VLOOKUP(C48,LU!$A$2:$P$27,15,FALSE)=0,VLOOKUP(B48,Soil!$B$2:$R$14,16,FALSE)/(VLOOKUP(C48,LU!$A$2:$P$27,16,FALSE)),(VLOOKUP(C48,LU!$A$2:$P$27,16,FALSE)))</f>
        <v>22.2</v>
      </c>
      <c r="H48" s="75">
        <f>IF(VLOOKUP(C48,LU!$A$2:$O$27,15,FALSE) = 0,VLOOKUP(B48,Soil!$B$2:R60,17,FALSE),1)</f>
        <v>0.26400000000000001</v>
      </c>
      <c r="I48" s="75" t="str">
        <f>VLOOKUP(B48,[1]Soil!$A$2:$D$60,2,FALSE)</f>
        <v>clay loam</v>
      </c>
      <c r="J48" s="75" t="str">
        <f>VLOOKUP(B48,[1]Soil!$A$2:$D$60,3,FALSE)</f>
        <v>Jílovitá hlína</v>
      </c>
      <c r="K48" s="75" t="e">
        <f>VLOOKUP(D48,[1]LU!$A$2:$J$419,4,FALSE)</f>
        <v>#N/A</v>
      </c>
      <c r="L48" s="75" t="e">
        <f>VLOOKUP(D48,[1]LU!$A$2:$J$419,3,FALSE)</f>
        <v>#N/A</v>
      </c>
      <c r="M48" s="74">
        <f>VLOOKUP(D48,LU!$B$2:$O$27,14)</f>
        <v>0</v>
      </c>
      <c r="N48" s="67" t="e">
        <f>VLOOKUP(C48,LU!A49:O73,15)</f>
        <v>#N/A</v>
      </c>
    </row>
    <row r="49" spans="1:14" ht="15" customHeight="1">
      <c r="A49" s="74" t="str">
        <f t="shared" si="0"/>
        <v>CLVPT</v>
      </c>
      <c r="B49" s="33" t="str">
        <f>VLOOKUP(F49,Soil!$A$2:$B$14,2)</f>
        <v>CL</v>
      </c>
      <c r="C49" s="33">
        <f t="shared" si="1"/>
        <v>23</v>
      </c>
      <c r="D49" s="67" t="str">
        <f t="shared" si="2"/>
        <v>VPT</v>
      </c>
      <c r="E49" s="33"/>
      <c r="F49" s="31">
        <f t="shared" si="3"/>
        <v>2</v>
      </c>
      <c r="G49" s="75">
        <f>IF(VLOOKUP(C49,LU!$A$2:$P$27,15,FALSE)=0,VLOOKUP(B49,Soil!$B$2:$R$14,16,FALSE)/(VLOOKUP(C49,LU!$A$2:$P$27,16,FALSE)),(VLOOKUP(C49,LU!$A$2:$P$27,16,FALSE)))</f>
        <v>100</v>
      </c>
      <c r="H49" s="75">
        <f>IF(VLOOKUP(C49,LU!$A$2:$O$27,15,FALSE) = 0,VLOOKUP(B49,Soil!$B$2:R61,17,FALSE),1)</f>
        <v>1</v>
      </c>
      <c r="I49" s="75" t="str">
        <f>VLOOKUP(B49,[1]Soil!$A$2:$D$60,2,FALSE)</f>
        <v>clay loam</v>
      </c>
      <c r="J49" s="75" t="str">
        <f>VLOOKUP(B49,[1]Soil!$A$2:$D$60,3,FALSE)</f>
        <v>Jílovitá hlína</v>
      </c>
      <c r="K49" s="75" t="e">
        <f>VLOOKUP(D49,[1]LU!$A$2:$J$419,4,FALSE)</f>
        <v>#N/A</v>
      </c>
      <c r="L49" s="75" t="e">
        <f>VLOOKUP(D49,[1]LU!$A$2:$J$419,3,FALSE)</f>
        <v>#N/A</v>
      </c>
      <c r="M49" s="74">
        <f>VLOOKUP(D49,LU!$B$2:$O$27,14)</f>
        <v>0</v>
      </c>
      <c r="N49" s="67" t="e">
        <f>VLOOKUP(C49,LU!A50:O74,15)</f>
        <v>#N/A</v>
      </c>
    </row>
    <row r="50" spans="1:14" ht="15" customHeight="1">
      <c r="A50" s="74" t="str">
        <f t="shared" si="0"/>
        <v>CLMOK</v>
      </c>
      <c r="B50" s="33" t="str">
        <f>VLOOKUP(F50,Soil!$A$2:$B$14,2)</f>
        <v>CL</v>
      </c>
      <c r="C50" s="33">
        <f t="shared" si="1"/>
        <v>24</v>
      </c>
      <c r="D50" s="67" t="str">
        <f t="shared" si="2"/>
        <v>MOK</v>
      </c>
      <c r="E50" s="33"/>
      <c r="F50" s="31">
        <f t="shared" si="3"/>
        <v>2</v>
      </c>
      <c r="G50" s="75">
        <f>IF(VLOOKUP(C50,LU!$A$2:$P$27,15,FALSE)=0,VLOOKUP(B50,Soil!$B$2:$R$14,16,FALSE)/(VLOOKUP(C50,LU!$A$2:$P$27,16,FALSE)),(VLOOKUP(C50,LU!$A$2:$P$27,16,FALSE)))</f>
        <v>22.2</v>
      </c>
      <c r="H50" s="75">
        <f>IF(VLOOKUP(C50,LU!$A$2:$O$27,15,FALSE) = 0,VLOOKUP(B50,Soil!$B$2:R62,17,FALSE),1)</f>
        <v>0.26400000000000001</v>
      </c>
      <c r="I50" s="75" t="str">
        <f>VLOOKUP(B50,[1]Soil!$A$2:$D$60,2,FALSE)</f>
        <v>clay loam</v>
      </c>
      <c r="J50" s="75" t="str">
        <f>VLOOKUP(B50,[1]Soil!$A$2:$D$60,3,FALSE)</f>
        <v>Jílovitá hlína</v>
      </c>
      <c r="K50" s="75" t="e">
        <f>VLOOKUP(D50,[1]LU!$A$2:$J$419,4,FALSE)</f>
        <v>#N/A</v>
      </c>
      <c r="L50" s="75" t="e">
        <f>VLOOKUP(D50,[1]LU!$A$2:$J$419,3,FALSE)</f>
        <v>#N/A</v>
      </c>
      <c r="M50" s="74">
        <f>VLOOKUP(D50,LU!$B$2:$O$27,14)</f>
        <v>0</v>
      </c>
      <c r="N50" s="67" t="e">
        <f>VLOOKUP(C50,LU!A51:O75,15)</f>
        <v>#N/A</v>
      </c>
    </row>
    <row r="51" spans="1:14" ht="15" customHeight="1">
      <c r="A51" s="74" t="str">
        <f t="shared" si="0"/>
        <v>CLRET</v>
      </c>
      <c r="B51" s="33" t="str">
        <f>VLOOKUP(F51,Soil!$A$2:$B$14,2)</f>
        <v>CL</v>
      </c>
      <c r="C51" s="33">
        <f t="shared" si="1"/>
        <v>25</v>
      </c>
      <c r="D51" s="67" t="str">
        <f t="shared" si="2"/>
        <v>RET</v>
      </c>
      <c r="E51" s="33"/>
      <c r="F51" s="31">
        <f t="shared" si="3"/>
        <v>2</v>
      </c>
      <c r="G51" s="75">
        <f>IF(VLOOKUP(C51,LU!$A$2:$P$27,15,FALSE)=0,VLOOKUP(B51,Soil!$B$2:$R$14,16,FALSE)/(VLOOKUP(C51,LU!$A$2:$P$27,16,FALSE)),(VLOOKUP(C51,LU!$A$2:$P$27,16,FALSE)))</f>
        <v>22.2</v>
      </c>
      <c r="H51" s="75">
        <f>IF(VLOOKUP(C51,LU!$A$2:$O$27,15,FALSE) = 0,VLOOKUP(B51,Soil!$B$2:R63,17,FALSE),1)</f>
        <v>0.26400000000000001</v>
      </c>
      <c r="I51" s="75" t="str">
        <f>VLOOKUP(B51,[1]Soil!$A$2:$D$60,2,FALSE)</f>
        <v>clay loam</v>
      </c>
      <c r="J51" s="75" t="str">
        <f>VLOOKUP(B51,[1]Soil!$A$2:$D$60,3,FALSE)</f>
        <v>Jílovitá hlína</v>
      </c>
      <c r="K51" s="75" t="e">
        <f>VLOOKUP(D51,[1]LU!$A$2:$J$419,4,FALSE)</f>
        <v>#N/A</v>
      </c>
      <c r="L51" s="75" t="e">
        <f>VLOOKUP(D51,[1]LU!$A$2:$J$419,3,FALSE)</f>
        <v>#N/A</v>
      </c>
      <c r="M51" s="74">
        <f>VLOOKUP(D51,LU!$B$2:$O$27,14)</f>
        <v>0</v>
      </c>
      <c r="N51" s="67" t="e">
        <f>VLOOKUP(C51,LU!A52:O76,15)</f>
        <v>#N/A</v>
      </c>
    </row>
    <row r="52" spans="1:14" ht="15" customHeight="1">
      <c r="A52" s="74" t="str">
        <f t="shared" si="0"/>
        <v>LOP</v>
      </c>
      <c r="B52" s="33" t="str">
        <f>VLOOKUP(F52,Soil!$A$2:$B$14,2)</f>
        <v>L</v>
      </c>
      <c r="C52" s="33">
        <f t="shared" si="1"/>
        <v>1</v>
      </c>
      <c r="D52" s="67" t="str">
        <f t="shared" si="2"/>
        <v>OP</v>
      </c>
      <c r="E52" s="33"/>
      <c r="F52" s="31">
        <f t="shared" si="3"/>
        <v>3</v>
      </c>
      <c r="G52" s="75">
        <f>IF(VLOOKUP(C52,LU!$A$2:$P$27,15,FALSE)=0,VLOOKUP(B52,Soil!$B$2:$R$14,16,FALSE)/(VLOOKUP(C52,LU!$A$2:$P$27,16,FALSE)),(VLOOKUP(C52,LU!$A$2:$P$27,16,FALSE)))</f>
        <v>9.6999999999999993</v>
      </c>
      <c r="H52" s="75">
        <f>IF(VLOOKUP(C52,LU!$A$2:$O$27,15,FALSE) = 0,VLOOKUP(B52,Soil!$B$2:R64,17,FALSE),1)</f>
        <v>0.248</v>
      </c>
      <c r="I52" s="75" t="str">
        <f>VLOOKUP(B52,[1]Soil!$A$2:$D$60,2,FALSE)</f>
        <v>loam</v>
      </c>
      <c r="J52" s="75" t="str">
        <f>VLOOKUP(B52,[1]Soil!$A$2:$D$60,3,FALSE)</f>
        <v>Hlína</v>
      </c>
      <c r="K52" s="75" t="str">
        <f>VLOOKUP(D52,[1]LU!$A$2:$J$419,4,FALSE)</f>
        <v>Arable land</v>
      </c>
      <c r="L52" s="75" t="str">
        <f>VLOOKUP(D52,[1]LU!$A$2:$J$419,3,FALSE)</f>
        <v>orná půda</v>
      </c>
      <c r="M52" s="74">
        <f>VLOOKUP(D52,LU!$B$2:$O$27,14)</f>
        <v>0</v>
      </c>
      <c r="N52" s="67" t="e">
        <f>VLOOKUP(C52,LU!A53:O77,15)</f>
        <v>#N/A</v>
      </c>
    </row>
    <row r="53" spans="1:14" ht="15" customHeight="1">
      <c r="A53" s="74" t="str">
        <f t="shared" si="0"/>
        <v>LOPTP</v>
      </c>
      <c r="B53" s="33" t="str">
        <f>VLOOKUP(F53,Soil!$A$2:$B$14,2)</f>
        <v>L</v>
      </c>
      <c r="C53" s="33">
        <f t="shared" si="1"/>
        <v>2</v>
      </c>
      <c r="D53" s="67" t="str">
        <f t="shared" si="2"/>
        <v>OPTP</v>
      </c>
      <c r="E53" s="33"/>
      <c r="F53" s="31">
        <f t="shared" si="3"/>
        <v>3</v>
      </c>
      <c r="G53" s="75">
        <f>IF(VLOOKUP(C53,LU!$A$2:$P$27,15,FALSE)=0,VLOOKUP(B53,Soil!$B$2:$R$14,16,FALSE)/(VLOOKUP(C53,LU!$A$2:$P$27,16,FALSE)),(VLOOKUP(C53,LU!$A$2:$P$27,16,FALSE)))</f>
        <v>19.399999999999999</v>
      </c>
      <c r="H53" s="75">
        <f>IF(VLOOKUP(C53,LU!$A$2:$O$27,15,FALSE) = 0,VLOOKUP(B53,Soil!$B$2:R65,17,FALSE),1)</f>
        <v>0.248</v>
      </c>
      <c r="I53" s="75" t="str">
        <f>VLOOKUP(B53,[1]Soil!$A$2:$D$60,2,FALSE)</f>
        <v>loam</v>
      </c>
      <c r="J53" s="75" t="str">
        <f>VLOOKUP(B53,[1]Soil!$A$2:$D$60,3,FALSE)</f>
        <v>Hlína</v>
      </c>
      <c r="K53" s="75" t="e">
        <f>VLOOKUP(D53,[1]LU!$A$2:$J$419,4,FALSE)</f>
        <v>#N/A</v>
      </c>
      <c r="L53" s="75" t="e">
        <f>VLOOKUP(D53,[1]LU!$A$2:$J$419,3,FALSE)</f>
        <v>#N/A</v>
      </c>
      <c r="M53" s="74">
        <f>VLOOKUP(D53,LU!$B$2:$O$27,14)</f>
        <v>0</v>
      </c>
      <c r="N53" s="67" t="e">
        <f>VLOOKUP(C53,LU!A54:O78,15)</f>
        <v>#N/A</v>
      </c>
    </row>
    <row r="54" spans="1:14" ht="15" customHeight="1">
      <c r="A54" s="74" t="str">
        <f t="shared" si="0"/>
        <v>LOPSR</v>
      </c>
      <c r="B54" s="33" t="str">
        <f>VLOOKUP(F54,Soil!$A$2:$B$14,2)</f>
        <v>L</v>
      </c>
      <c r="C54" s="33">
        <f t="shared" si="1"/>
        <v>3</v>
      </c>
      <c r="D54" s="67" t="str">
        <f t="shared" si="2"/>
        <v>OPSR</v>
      </c>
      <c r="E54" s="33"/>
      <c r="F54" s="31">
        <f t="shared" si="3"/>
        <v>3</v>
      </c>
      <c r="G54" s="75">
        <f>IF(VLOOKUP(C54,LU!$A$2:$P$27,15,FALSE)=0,VLOOKUP(B54,Soil!$B$2:$R$14,16,FALSE)/(VLOOKUP(C54,LU!$A$2:$P$27,16,FALSE)),(VLOOKUP(C54,LU!$A$2:$P$27,16,FALSE)))</f>
        <v>7.76</v>
      </c>
      <c r="H54" s="75">
        <f>IF(VLOOKUP(C54,LU!$A$2:$O$27,15,FALSE) = 0,VLOOKUP(B54,Soil!$B$2:R66,17,FALSE),1)</f>
        <v>0.248</v>
      </c>
      <c r="I54" s="75" t="str">
        <f>VLOOKUP(B54,[1]Soil!$A$2:$D$60,2,FALSE)</f>
        <v>loam</v>
      </c>
      <c r="J54" s="75" t="str">
        <f>VLOOKUP(B54,[1]Soil!$A$2:$D$60,3,FALSE)</f>
        <v>Hlína</v>
      </c>
      <c r="K54" s="75" t="e">
        <f>VLOOKUP(D54,[1]LU!$A$2:$J$419,4,FALSE)</f>
        <v>#N/A</v>
      </c>
      <c r="L54" s="75" t="e">
        <f>VLOOKUP(D54,[1]LU!$A$2:$J$419,3,FALSE)</f>
        <v>#N/A</v>
      </c>
      <c r="M54" s="74">
        <f>VLOOKUP(D54,LU!$B$2:$O$27,14)</f>
        <v>0</v>
      </c>
      <c r="N54" s="67" t="e">
        <f>VLOOKUP(C54,LU!A55:O79,15)</f>
        <v>#N/A</v>
      </c>
    </row>
    <row r="55" spans="1:14" ht="15" customHeight="1">
      <c r="A55" s="74" t="str">
        <f t="shared" si="0"/>
        <v>LOPUR</v>
      </c>
      <c r="B55" s="33" t="str">
        <f>VLOOKUP(F55,Soil!$A$2:$B$14,2)</f>
        <v>L</v>
      </c>
      <c r="C55" s="33">
        <f t="shared" si="1"/>
        <v>4</v>
      </c>
      <c r="D55" s="67" t="str">
        <f t="shared" si="2"/>
        <v>OPUR</v>
      </c>
      <c r="E55" s="33"/>
      <c r="F55" s="31">
        <f t="shared" si="3"/>
        <v>3</v>
      </c>
      <c r="G55" s="75">
        <f>IF(VLOOKUP(C55,LU!$A$2:$P$27,15,FALSE)=0,VLOOKUP(B55,Soil!$B$2:$R$14,16,FALSE)/(VLOOKUP(C55,LU!$A$2:$P$27,16,FALSE)),(VLOOKUP(C55,LU!$A$2:$P$27,16,FALSE)))</f>
        <v>9.6999999999999993</v>
      </c>
      <c r="H55" s="75">
        <f>IF(VLOOKUP(C55,LU!$A$2:$O$27,15,FALSE) = 0,VLOOKUP(B55,Soil!$B$2:R67,17,FALSE),1)</f>
        <v>0.248</v>
      </c>
      <c r="I55" s="75" t="str">
        <f>VLOOKUP(B55,[1]Soil!$A$2:$D$60,2,FALSE)</f>
        <v>loam</v>
      </c>
      <c r="J55" s="75" t="str">
        <f>VLOOKUP(B55,[1]Soil!$A$2:$D$60,3,FALSE)</f>
        <v>Hlína</v>
      </c>
      <c r="K55" s="75" t="e">
        <f>VLOOKUP(D55,[1]LU!$A$2:$J$419,4,FALSE)</f>
        <v>#N/A</v>
      </c>
      <c r="L55" s="75" t="e">
        <f>VLOOKUP(D55,[1]LU!$A$2:$J$419,3,FALSE)</f>
        <v>#N/A</v>
      </c>
      <c r="M55" s="74">
        <f>VLOOKUP(D55,LU!$B$2:$O$27,14)</f>
        <v>0</v>
      </c>
      <c r="N55" s="67" t="e">
        <f>VLOOKUP(C55,LU!A56:O80,15)</f>
        <v>#N/A</v>
      </c>
    </row>
    <row r="56" spans="1:14" ht="15" customHeight="1">
      <c r="A56" s="74" t="str">
        <f t="shared" si="0"/>
        <v>LOPU</v>
      </c>
      <c r="B56" s="33" t="str">
        <f>VLOOKUP(F56,Soil!$A$2:$B$14,2)</f>
        <v>L</v>
      </c>
      <c r="C56" s="33">
        <f t="shared" si="1"/>
        <v>5</v>
      </c>
      <c r="D56" s="67" t="str">
        <f t="shared" si="2"/>
        <v>OPU</v>
      </c>
      <c r="E56" s="33"/>
      <c r="F56" s="31">
        <f t="shared" si="3"/>
        <v>3</v>
      </c>
      <c r="G56" s="75">
        <f>IF(VLOOKUP(C56,LU!$A$2:$P$27,15,FALSE)=0,VLOOKUP(B56,Soil!$B$2:$R$14,16,FALSE)/(VLOOKUP(C56,LU!$A$2:$P$27,16,FALSE)),(VLOOKUP(C56,LU!$A$2:$P$27,16,FALSE)))</f>
        <v>6.4666666666666659</v>
      </c>
      <c r="H56" s="75">
        <f>IF(VLOOKUP(C56,LU!$A$2:$O$27,15,FALSE) = 0,VLOOKUP(B56,Soil!$B$2:R68,17,FALSE),1)</f>
        <v>0.248</v>
      </c>
      <c r="I56" s="75" t="str">
        <f>VLOOKUP(B56,[1]Soil!$A$2:$D$60,2,FALSE)</f>
        <v>loam</v>
      </c>
      <c r="J56" s="75" t="str">
        <f>VLOOKUP(B56,[1]Soil!$A$2:$D$60,3,FALSE)</f>
        <v>Hlína</v>
      </c>
      <c r="K56" s="75" t="e">
        <f>VLOOKUP(D56,[1]LU!$A$2:$J$419,4,FALSE)</f>
        <v>#N/A</v>
      </c>
      <c r="L56" s="75" t="e">
        <f>VLOOKUP(D56,[1]LU!$A$2:$J$419,3,FALSE)</f>
        <v>#N/A</v>
      </c>
      <c r="M56" s="74">
        <f>VLOOKUP(D56,LU!$B$2:$O$27,14)</f>
        <v>0</v>
      </c>
      <c r="N56" s="67" t="e">
        <f>VLOOKUP(C56,LU!A57:O81,15)</f>
        <v>#N/A</v>
      </c>
    </row>
    <row r="57" spans="1:14">
      <c r="A57" s="74" t="str">
        <f t="shared" si="0"/>
        <v>LTP</v>
      </c>
      <c r="B57" s="33" t="str">
        <f>VLOOKUP(F57,Soil!$A$2:$B$14,2)</f>
        <v>L</v>
      </c>
      <c r="C57" s="33">
        <f t="shared" si="1"/>
        <v>6</v>
      </c>
      <c r="D57" s="67" t="str">
        <f t="shared" si="2"/>
        <v>TP</v>
      </c>
      <c r="E57" s="33"/>
      <c r="F57" s="31">
        <f t="shared" si="3"/>
        <v>3</v>
      </c>
      <c r="G57" s="75">
        <f>IF(VLOOKUP(C57,LU!$A$2:$P$27,15,FALSE)=0,VLOOKUP(B57,Soil!$B$2:$R$14,16,FALSE)/(VLOOKUP(C57,LU!$A$2:$P$27,16,FALSE)),(VLOOKUP(C57,LU!$A$2:$P$27,16,FALSE)))</f>
        <v>19.399999999999999</v>
      </c>
      <c r="H57" s="75">
        <f>IF(VLOOKUP(C57,LU!$A$2:$O$27,15,FALSE) = 0,VLOOKUP(B57,Soil!$B$2:R69,17,FALSE),1)</f>
        <v>0.248</v>
      </c>
      <c r="I57" s="75" t="str">
        <f>VLOOKUP(B57,[1]Soil!$A$2:$D$60,2,FALSE)</f>
        <v>loam</v>
      </c>
      <c r="J57" s="75" t="str">
        <f>VLOOKUP(B57,[1]Soil!$A$2:$D$60,3,FALSE)</f>
        <v>Hlína</v>
      </c>
      <c r="K57" s="75" t="str">
        <f>VLOOKUP(D57,[1]LU!$A$2:$J$419,4,FALSE)</f>
        <v>Grass</v>
      </c>
      <c r="L57" s="75" t="str">
        <f>VLOOKUP(D57,[1]LU!$A$2:$J$419,3,FALSE)</f>
        <v>travní porost</v>
      </c>
      <c r="M57" s="74">
        <f>VLOOKUP(D57,LU!$B$2:$O$27,14)</f>
        <v>0</v>
      </c>
      <c r="N57" s="67" t="e">
        <f>VLOOKUP(C57,LU!A58:O82,15)</f>
        <v>#N/A</v>
      </c>
    </row>
    <row r="58" spans="1:14">
      <c r="A58" s="74" t="str">
        <f t="shared" si="0"/>
        <v>LLP</v>
      </c>
      <c r="B58" s="33" t="str">
        <f>VLOOKUP(F58,Soil!$A$2:$B$14,2)</f>
        <v>L</v>
      </c>
      <c r="C58" s="33">
        <f t="shared" si="1"/>
        <v>7</v>
      </c>
      <c r="D58" s="67" t="str">
        <f t="shared" si="2"/>
        <v>LP</v>
      </c>
      <c r="E58" s="33"/>
      <c r="F58" s="31">
        <f t="shared" si="3"/>
        <v>3</v>
      </c>
      <c r="G58" s="75">
        <f>IF(VLOOKUP(C58,LU!$A$2:$P$27,15,FALSE)=0,VLOOKUP(B58,Soil!$B$2:$R$14,16,FALSE)/(VLOOKUP(C58,LU!$A$2:$P$27,16,FALSE)),(VLOOKUP(C58,LU!$A$2:$P$27,16,FALSE)))</f>
        <v>19.399999999999999</v>
      </c>
      <c r="H58" s="75">
        <f>IF(VLOOKUP(C58,LU!$A$2:$O$27,15,FALSE) = 0,VLOOKUP(B58,Soil!$B$2:R70,17,FALSE),1)</f>
        <v>0.248</v>
      </c>
      <c r="I58" s="75" t="str">
        <f>VLOOKUP(B58,[1]Soil!$A$2:$D$60,2,FALSE)</f>
        <v>loam</v>
      </c>
      <c r="J58" s="75" t="str">
        <f>VLOOKUP(B58,[1]Soil!$A$2:$D$60,3,FALSE)</f>
        <v>Hlína</v>
      </c>
      <c r="K58" s="75" t="str">
        <f>VLOOKUP(D58,[1]LU!$A$2:$J$419,4,FALSE)</f>
        <v>Forest</v>
      </c>
      <c r="L58" s="75" t="str">
        <f>VLOOKUP(D58,[1]LU!$A$2:$J$419,3,FALSE)</f>
        <v>lesní porost</v>
      </c>
      <c r="M58" s="74">
        <f>VLOOKUP(D58,LU!$B$2:$O$27,14)</f>
        <v>0</v>
      </c>
      <c r="N58" s="67" t="e">
        <f>VLOOKUP(C58,LU!A59:O83,15)</f>
        <v>#N/A</v>
      </c>
    </row>
    <row r="59" spans="1:14">
      <c r="A59" s="74" t="str">
        <f t="shared" si="0"/>
        <v>LLPL</v>
      </c>
      <c r="B59" s="33" t="str">
        <f>VLOOKUP(F59,Soil!$A$2:$B$14,2)</f>
        <v>L</v>
      </c>
      <c r="C59" s="33">
        <f t="shared" si="1"/>
        <v>8</v>
      </c>
      <c r="D59" s="67" t="str">
        <f t="shared" si="2"/>
        <v>LPL</v>
      </c>
      <c r="E59" s="33"/>
      <c r="F59" s="31">
        <f t="shared" si="3"/>
        <v>3</v>
      </c>
      <c r="G59" s="75">
        <f>IF(VLOOKUP(C59,LU!$A$2:$P$27,15,FALSE)=0,VLOOKUP(B59,Soil!$B$2:$R$14,16,FALSE)/(VLOOKUP(C59,LU!$A$2:$P$27,16,FALSE)),(VLOOKUP(C59,LU!$A$2:$P$27,16,FALSE)))</f>
        <v>19.399999999999999</v>
      </c>
      <c r="H59" s="75">
        <f>IF(VLOOKUP(C59,LU!$A$2:$O$27,15,FALSE) = 0,VLOOKUP(B59,Soil!$B$2:R71,17,FALSE),1)</f>
        <v>0.248</v>
      </c>
      <c r="I59" s="75" t="str">
        <f>VLOOKUP(B59,[1]Soil!$A$2:$D$60,2,FALSE)</f>
        <v>loam</v>
      </c>
      <c r="J59" s="75" t="str">
        <f>VLOOKUP(B59,[1]Soil!$A$2:$D$60,3,FALSE)</f>
        <v>Hlína</v>
      </c>
      <c r="K59" s="75" t="e">
        <f>VLOOKUP(D59,[1]LU!$A$2:$J$419,4,FALSE)</f>
        <v>#N/A</v>
      </c>
      <c r="L59" s="75" t="e">
        <f>VLOOKUP(D59,[1]LU!$A$2:$J$419,3,FALSE)</f>
        <v>#N/A</v>
      </c>
      <c r="M59" s="74">
        <f>VLOOKUP(D59,LU!$B$2:$O$27,14)</f>
        <v>0</v>
      </c>
      <c r="N59" s="67" t="e">
        <f>VLOOKUP(C59,LU!A60:O84,15)</f>
        <v>#N/A</v>
      </c>
    </row>
    <row r="60" spans="1:14">
      <c r="A60" s="74" t="str">
        <f t="shared" si="0"/>
        <v>LLPJ</v>
      </c>
      <c r="B60" s="33" t="str">
        <f>VLOOKUP(F60,Soil!$A$2:$B$14,2)</f>
        <v>L</v>
      </c>
      <c r="C60" s="33">
        <f t="shared" si="1"/>
        <v>9</v>
      </c>
      <c r="D60" s="67" t="str">
        <f t="shared" si="2"/>
        <v>LPJ</v>
      </c>
      <c r="E60" s="33"/>
      <c r="F60" s="31">
        <f t="shared" si="3"/>
        <v>3</v>
      </c>
      <c r="G60" s="75">
        <f>IF(VLOOKUP(C60,LU!$A$2:$P$27,15,FALSE)=0,VLOOKUP(B60,Soil!$B$2:$R$14,16,FALSE)/(VLOOKUP(C60,LU!$A$2:$P$27,16,FALSE)),(VLOOKUP(C60,LU!$A$2:$P$27,16,FALSE)))</f>
        <v>19.399999999999999</v>
      </c>
      <c r="H60" s="75">
        <f>IF(VLOOKUP(C60,LU!$A$2:$O$27,15,FALSE) = 0,VLOOKUP(B60,Soil!$B$2:R72,17,FALSE),1)</f>
        <v>0.248</v>
      </c>
      <c r="I60" s="75" t="str">
        <f>VLOOKUP(B60,[1]Soil!$A$2:$D$60,2,FALSE)</f>
        <v>loam</v>
      </c>
      <c r="J60" s="75" t="str">
        <f>VLOOKUP(B60,[1]Soil!$A$2:$D$60,3,FALSE)</f>
        <v>Hlína</v>
      </c>
      <c r="K60" s="75" t="e">
        <f>VLOOKUP(D60,[1]LU!$A$2:$J$419,4,FALSE)</f>
        <v>#N/A</v>
      </c>
      <c r="L60" s="75" t="e">
        <f>VLOOKUP(D60,[1]LU!$A$2:$J$419,3,FALSE)</f>
        <v>#N/A</v>
      </c>
      <c r="M60" s="74">
        <f>VLOOKUP(D60,LU!$B$2:$O$27,14)</f>
        <v>0</v>
      </c>
      <c r="N60" s="67" t="e">
        <f>VLOOKUP(C60,LU!A61:O85,15)</f>
        <v>#N/A</v>
      </c>
    </row>
    <row r="61" spans="1:14">
      <c r="A61" s="74" t="str">
        <f t="shared" si="0"/>
        <v>LLPS</v>
      </c>
      <c r="B61" s="33" t="str">
        <f>VLOOKUP(F61,Soil!$A$2:$B$14,2)</f>
        <v>L</v>
      </c>
      <c r="C61" s="33">
        <f t="shared" si="1"/>
        <v>10</v>
      </c>
      <c r="D61" s="67" t="str">
        <f t="shared" si="2"/>
        <v>LPS</v>
      </c>
      <c r="E61" s="33"/>
      <c r="F61" s="31">
        <f t="shared" si="3"/>
        <v>3</v>
      </c>
      <c r="G61" s="75">
        <f>IF(VLOOKUP(C61,LU!$A$2:$P$27,15,FALSE)=0,VLOOKUP(B61,Soil!$B$2:$R$14,16,FALSE)/(VLOOKUP(C61,LU!$A$2:$P$27,16,FALSE)),(VLOOKUP(C61,LU!$A$2:$P$27,16,FALSE)))</f>
        <v>19.399999999999999</v>
      </c>
      <c r="H61" s="75">
        <f>IF(VLOOKUP(C61,LU!$A$2:$O$27,15,FALSE) = 0,VLOOKUP(B61,Soil!$B$2:R73,17,FALSE),1)</f>
        <v>0.248</v>
      </c>
      <c r="I61" s="75" t="str">
        <f>VLOOKUP(B61,[1]Soil!$A$2:$D$60,2,FALSE)</f>
        <v>loam</v>
      </c>
      <c r="J61" s="75" t="str">
        <f>VLOOKUP(B61,[1]Soil!$A$2:$D$60,3,FALSE)</f>
        <v>Hlína</v>
      </c>
      <c r="K61" s="75" t="e">
        <f>VLOOKUP(D61,[1]LU!$A$2:$J$419,4,FALSE)</f>
        <v>#N/A</v>
      </c>
      <c r="L61" s="75" t="e">
        <f>VLOOKUP(D61,[1]LU!$A$2:$J$419,3,FALSE)</f>
        <v>#N/A</v>
      </c>
      <c r="M61" s="74">
        <f>VLOOKUP(D61,LU!$B$2:$O$27,14)</f>
        <v>0</v>
      </c>
      <c r="N61" s="67" t="e">
        <f>VLOOKUP(C61,LU!A62:O86,15)</f>
        <v>#N/A</v>
      </c>
    </row>
    <row r="62" spans="1:14">
      <c r="A62" s="74" t="str">
        <f t="shared" si="0"/>
        <v>LLPK</v>
      </c>
      <c r="B62" s="33" t="str">
        <f>VLOOKUP(F62,Soil!$A$2:$B$14,2)</f>
        <v>L</v>
      </c>
      <c r="C62" s="33">
        <f t="shared" si="1"/>
        <v>11</v>
      </c>
      <c r="D62" s="67" t="str">
        <f t="shared" si="2"/>
        <v>LPK</v>
      </c>
      <c r="E62" s="33"/>
      <c r="F62" s="31">
        <f t="shared" si="3"/>
        <v>3</v>
      </c>
      <c r="G62" s="75">
        <f>IF(VLOOKUP(C62,LU!$A$2:$P$27,15,FALSE)=0,VLOOKUP(B62,Soil!$B$2:$R$14,16,FALSE)/(VLOOKUP(C62,LU!$A$2:$P$27,16,FALSE)),(VLOOKUP(C62,LU!$A$2:$P$27,16,FALSE)))</f>
        <v>19.399999999999999</v>
      </c>
      <c r="H62" s="75">
        <f>IF(VLOOKUP(C62,LU!$A$2:$O$27,15,FALSE) = 0,VLOOKUP(B62,Soil!$B$2:R74,17,FALSE),1)</f>
        <v>0.248</v>
      </c>
      <c r="I62" s="75" t="str">
        <f>VLOOKUP(B62,[1]Soil!$A$2:$D$60,2,FALSE)</f>
        <v>loam</v>
      </c>
      <c r="J62" s="75" t="str">
        <f>VLOOKUP(B62,[1]Soil!$A$2:$D$60,3,FALSE)</f>
        <v>Hlína</v>
      </c>
      <c r="K62" s="75" t="e">
        <f>VLOOKUP(D62,[1]LU!$A$2:$J$419,4,FALSE)</f>
        <v>#N/A</v>
      </c>
      <c r="L62" s="75" t="e">
        <f>VLOOKUP(D62,[1]LU!$A$2:$J$419,3,FALSE)</f>
        <v>#N/A</v>
      </c>
      <c r="M62" s="74">
        <f>VLOOKUP(D62,LU!$B$2:$O$27,14)</f>
        <v>0</v>
      </c>
      <c r="N62" s="67" t="e">
        <f>VLOOKUP(C62,LU!A63:O87,15)</f>
        <v>#N/A</v>
      </c>
    </row>
    <row r="63" spans="1:14">
      <c r="A63" s="74" t="str">
        <f t="shared" si="0"/>
        <v>LAZP</v>
      </c>
      <c r="B63" s="33" t="str">
        <f>VLOOKUP(F63,Soil!$A$2:$B$14,2)</f>
        <v>L</v>
      </c>
      <c r="C63" s="33">
        <f t="shared" si="1"/>
        <v>12</v>
      </c>
      <c r="D63" s="67" t="str">
        <f t="shared" si="2"/>
        <v>AZP</v>
      </c>
      <c r="E63" s="33"/>
      <c r="F63" s="31">
        <f t="shared" si="3"/>
        <v>3</v>
      </c>
      <c r="G63" s="75">
        <f>IF(VLOOKUP(C63,LU!$A$2:$P$27,15,FALSE)=0,VLOOKUP(B63,Soil!$B$2:$R$14,16,FALSE)/(VLOOKUP(C63,LU!$A$2:$P$27,16,FALSE)),(VLOOKUP(C63,LU!$A$2:$P$27,16,FALSE)))</f>
        <v>100</v>
      </c>
      <c r="H63" s="75">
        <f>IF(VLOOKUP(C63,LU!$A$2:$O$27,15,FALSE) = 0,VLOOKUP(B63,Soil!$B$2:R75,17,FALSE),1)</f>
        <v>1</v>
      </c>
      <c r="I63" s="75" t="str">
        <f>VLOOKUP(B63,[1]Soil!$A$2:$D$60,2,FALSE)</f>
        <v>loam</v>
      </c>
      <c r="J63" s="75" t="str">
        <f>VLOOKUP(B63,[1]Soil!$A$2:$D$60,3,FALSE)</f>
        <v>Hlína</v>
      </c>
      <c r="K63" s="75" t="str">
        <f>VLOOKUP(D63,[1]LU!$A$2:$J$419,4,FALSE)</f>
        <v>Anthropogenic impermeable surfaces</v>
      </c>
      <c r="L63" s="75" t="str">
        <f>VLOOKUP(D63,[1]LU!$A$2:$J$419,3,FALSE)</f>
        <v>antropogenní a zpevněné plochy</v>
      </c>
      <c r="M63" s="74" t="e">
        <f>VLOOKUP(D63,LU!$B$2:$O$27,14)</f>
        <v>#N/A</v>
      </c>
      <c r="N63" s="67" t="e">
        <f>VLOOKUP(C63,LU!A64:O88,15)</f>
        <v>#N/A</v>
      </c>
    </row>
    <row r="64" spans="1:14">
      <c r="A64" s="74" t="str">
        <f t="shared" si="0"/>
        <v>LAZPN</v>
      </c>
      <c r="B64" s="33" t="str">
        <f>VLOOKUP(F64,Soil!$A$2:$B$14,2)</f>
        <v>L</v>
      </c>
      <c r="C64" s="33">
        <f t="shared" si="1"/>
        <v>13</v>
      </c>
      <c r="D64" s="67" t="str">
        <f t="shared" si="2"/>
        <v>AZPN</v>
      </c>
      <c r="E64" s="33"/>
      <c r="F64" s="31">
        <f t="shared" si="3"/>
        <v>3</v>
      </c>
      <c r="G64" s="75">
        <f>IF(VLOOKUP(C64,LU!$A$2:$P$27,15,FALSE)=0,VLOOKUP(B64,Soil!$B$2:$R$14,16,FALSE)/(VLOOKUP(C64,LU!$A$2:$P$27,16,FALSE)),(VLOOKUP(C64,LU!$A$2:$P$27,16,FALSE)))</f>
        <v>100</v>
      </c>
      <c r="H64" s="75">
        <f>IF(VLOOKUP(C64,LU!$A$2:$O$27,15,FALSE) = 0,VLOOKUP(B64,Soil!$B$2:R76,17,FALSE),1)</f>
        <v>1</v>
      </c>
      <c r="I64" s="75" t="str">
        <f>VLOOKUP(B64,[1]Soil!$A$2:$D$60,2,FALSE)</f>
        <v>loam</v>
      </c>
      <c r="J64" s="75" t="str">
        <f>VLOOKUP(B64,[1]Soil!$A$2:$D$60,3,FALSE)</f>
        <v>Hlína</v>
      </c>
      <c r="K64" s="75" t="e">
        <f>VLOOKUP(D64,[1]LU!$A$2:$J$419,4,FALSE)</f>
        <v>#N/A</v>
      </c>
      <c r="L64" s="75" t="e">
        <f>VLOOKUP(D64,[1]LU!$A$2:$J$419,3,FALSE)</f>
        <v>#N/A</v>
      </c>
      <c r="M64" s="74">
        <f>VLOOKUP(D64,LU!$B$2:$O$27,14)</f>
        <v>1</v>
      </c>
      <c r="N64" s="67" t="e">
        <f>VLOOKUP(C64,LU!A65:O89,15)</f>
        <v>#N/A</v>
      </c>
    </row>
    <row r="65" spans="1:14">
      <c r="A65" s="74" t="str">
        <f t="shared" si="0"/>
        <v>LAZPPL</v>
      </c>
      <c r="B65" s="33" t="str">
        <f>VLOOKUP(F65,Soil!$A$2:$B$14,2)</f>
        <v>L</v>
      </c>
      <c r="C65" s="33">
        <f t="shared" si="1"/>
        <v>14</v>
      </c>
      <c r="D65" s="67" t="str">
        <f t="shared" si="2"/>
        <v>AZPPL</v>
      </c>
      <c r="E65" s="33"/>
      <c r="F65" s="31">
        <f t="shared" si="3"/>
        <v>3</v>
      </c>
      <c r="G65" s="75">
        <f>IF(VLOOKUP(C65,LU!$A$2:$P$27,15,FALSE)=0,VLOOKUP(B65,Soil!$B$2:$R$14,16,FALSE)/(VLOOKUP(C65,LU!$A$2:$P$27,16,FALSE)),(VLOOKUP(C65,LU!$A$2:$P$27,16,FALSE)))</f>
        <v>0.19399999999999998</v>
      </c>
      <c r="H65" s="75">
        <f>IF(VLOOKUP(C65,LU!$A$2:$O$27,15,FALSE) = 0,VLOOKUP(B65,Soil!$B$2:R77,17,FALSE),1)</f>
        <v>0.248</v>
      </c>
      <c r="I65" s="75" t="str">
        <f>VLOOKUP(B65,[1]Soil!$A$2:$D$60,2,FALSE)</f>
        <v>loam</v>
      </c>
      <c r="J65" s="75" t="str">
        <f>VLOOKUP(B65,[1]Soil!$A$2:$D$60,3,FALSE)</f>
        <v>Hlína</v>
      </c>
      <c r="K65" s="75" t="e">
        <f>VLOOKUP(D65,[1]LU!$A$2:$J$419,4,FALSE)</f>
        <v>#N/A</v>
      </c>
      <c r="L65" s="75" t="e">
        <f>VLOOKUP(D65,[1]LU!$A$2:$J$419,3,FALSE)</f>
        <v>#N/A</v>
      </c>
      <c r="M65" s="74">
        <f>VLOOKUP(D65,LU!$B$2:$O$27,14)</f>
        <v>0</v>
      </c>
      <c r="N65" s="67" t="e">
        <f>VLOOKUP(C65,LU!A66:O90,15)</f>
        <v>#N/A</v>
      </c>
    </row>
    <row r="66" spans="1:14">
      <c r="A66" s="74" t="str">
        <f t="shared" si="0"/>
        <v>LAZPP</v>
      </c>
      <c r="B66" s="33" t="str">
        <f>VLOOKUP(F66,Soil!$A$2:$B$14,2)</f>
        <v>L</v>
      </c>
      <c r="C66" s="33">
        <f t="shared" si="1"/>
        <v>15</v>
      </c>
      <c r="D66" s="67" t="str">
        <f t="shared" si="2"/>
        <v>AZPP</v>
      </c>
      <c r="E66" s="33"/>
      <c r="F66" s="31">
        <f t="shared" si="3"/>
        <v>3</v>
      </c>
      <c r="G66" s="75">
        <f>IF(VLOOKUP(C66,LU!$A$2:$P$27,15,FALSE)=0,VLOOKUP(B66,Soil!$B$2:$R$14,16,FALSE)/(VLOOKUP(C66,LU!$A$2:$P$27,16,FALSE)),(VLOOKUP(C66,LU!$A$2:$P$27,16,FALSE)))</f>
        <v>19.399999999999999</v>
      </c>
      <c r="H66" s="75">
        <f>IF(VLOOKUP(C66,LU!$A$2:$O$27,15,FALSE) = 0,VLOOKUP(B66,Soil!$B$2:R78,17,FALSE),1)</f>
        <v>0.248</v>
      </c>
      <c r="I66" s="75" t="str">
        <f>VLOOKUP(B66,[1]Soil!$A$2:$D$60,2,FALSE)</f>
        <v>loam</v>
      </c>
      <c r="J66" s="75" t="str">
        <f>VLOOKUP(B66,[1]Soil!$A$2:$D$60,3,FALSE)</f>
        <v>Hlína</v>
      </c>
      <c r="K66" s="75" t="e">
        <f>VLOOKUP(D66,[1]LU!$A$2:$J$419,4,FALSE)</f>
        <v>#N/A</v>
      </c>
      <c r="L66" s="75" t="e">
        <f>VLOOKUP(D66,[1]LU!$A$2:$J$419,3,FALSE)</f>
        <v>#N/A</v>
      </c>
      <c r="M66" s="74">
        <f>VLOOKUP(D66,LU!$B$2:$O$27,14)</f>
        <v>1</v>
      </c>
      <c r="N66" s="67" t="e">
        <f>VLOOKUP(C66,LU!A67:O91,15)</f>
        <v>#N/A</v>
      </c>
    </row>
    <row r="67" spans="1:14">
      <c r="A67" s="74" t="str">
        <f t="shared" ref="A67:A130" si="4">_xlfn.CONCAT(B67,D67)</f>
        <v>LETK</v>
      </c>
      <c r="B67" s="33" t="str">
        <f>VLOOKUP(F67,Soil!$A$2:$B$14,2)</f>
        <v>L</v>
      </c>
      <c r="C67" s="33">
        <f t="shared" si="1"/>
        <v>16</v>
      </c>
      <c r="D67" s="67" t="str">
        <f t="shared" si="2"/>
        <v>ETK</v>
      </c>
      <c r="E67" s="33"/>
      <c r="F67" s="31">
        <f t="shared" si="3"/>
        <v>3</v>
      </c>
      <c r="G67" s="75">
        <f>IF(VLOOKUP(C67,LU!$A$2:$P$27,15,FALSE)=0,VLOOKUP(B67,Soil!$B$2:$R$14,16,FALSE)/(VLOOKUP(C67,LU!$A$2:$P$27,16,FALSE)),(VLOOKUP(C67,LU!$A$2:$P$27,16,FALSE)))</f>
        <v>19.399999999999999</v>
      </c>
      <c r="H67" s="75">
        <f>IF(VLOOKUP(C67,LU!$A$2:$O$27,15,FALSE) = 0,VLOOKUP(B67,Soil!$B$2:R79,17,FALSE),1)</f>
        <v>0.248</v>
      </c>
      <c r="I67" s="75" t="str">
        <f>VLOOKUP(B67,[1]Soil!$A$2:$D$60,2,FALSE)</f>
        <v>loam</v>
      </c>
      <c r="J67" s="75" t="str">
        <f>VLOOKUP(B67,[1]Soil!$A$2:$D$60,3,FALSE)</f>
        <v>Hlína</v>
      </c>
      <c r="K67" s="75" t="str">
        <f>VLOOKUP(D67,[1]LU!$A$2:$J$419,4,FALSE)</f>
        <v>Extensive vegetation</v>
      </c>
      <c r="L67" s="75" t="str">
        <f>VLOOKUP(D67,[1]LU!$A$2:$J$419,3,FALSE)</f>
        <v>extenzivní smíšené porosty</v>
      </c>
      <c r="M67" s="74">
        <f>VLOOKUP(D67,LU!$B$2:$O$27,14)</f>
        <v>0</v>
      </c>
      <c r="N67" s="67" t="e">
        <f>VLOOKUP(C67,LU!A68:O92,15)</f>
        <v>#N/A</v>
      </c>
    </row>
    <row r="68" spans="1:14">
      <c r="A68" s="74" t="str">
        <f t="shared" si="4"/>
        <v>LETK1</v>
      </c>
      <c r="B68" s="33" t="str">
        <f>VLOOKUP(F68,Soil!$A$2:$B$14,2)</f>
        <v>L</v>
      </c>
      <c r="C68" s="33">
        <f t="shared" si="1"/>
        <v>17</v>
      </c>
      <c r="D68" s="67" t="str">
        <f t="shared" si="2"/>
        <v>ETK1</v>
      </c>
      <c r="E68" s="33"/>
      <c r="F68" s="31">
        <f t="shared" si="3"/>
        <v>3</v>
      </c>
      <c r="G68" s="75">
        <f>IF(VLOOKUP(C68,LU!$A$2:$P$27,15,FALSE)=0,VLOOKUP(B68,Soil!$B$2:$R$14,16,FALSE)/(VLOOKUP(C68,LU!$A$2:$P$27,16,FALSE)),(VLOOKUP(C68,LU!$A$2:$P$27,16,FALSE)))</f>
        <v>19.399999999999999</v>
      </c>
      <c r="H68" s="75">
        <f>IF(VLOOKUP(C68,LU!$A$2:$O$27,15,FALSE) = 0,VLOOKUP(B68,Soil!$B$2:R80,17,FALSE),1)</f>
        <v>0.248</v>
      </c>
      <c r="I68" s="75" t="str">
        <f>VLOOKUP(B68,[1]Soil!$A$2:$D$60,2,FALSE)</f>
        <v>loam</v>
      </c>
      <c r="J68" s="75" t="str">
        <f>VLOOKUP(B68,[1]Soil!$A$2:$D$60,3,FALSE)</f>
        <v>Hlína</v>
      </c>
      <c r="K68" s="75" t="e">
        <f>VLOOKUP(D68,[1]LU!$A$2:$J$419,4,FALSE)</f>
        <v>#N/A</v>
      </c>
      <c r="L68" s="75" t="e">
        <f>VLOOKUP(D68,[1]LU!$A$2:$J$419,3,FALSE)</f>
        <v>#N/A</v>
      </c>
      <c r="M68" s="74">
        <f>VLOOKUP(D68,LU!$B$2:$O$27,14)</f>
        <v>0</v>
      </c>
      <c r="N68" s="67" t="e">
        <f>VLOOKUP(C68,LU!A69:O93,15)</f>
        <v>#N/A</v>
      </c>
    </row>
    <row r="69" spans="1:14">
      <c r="A69" s="74" t="str">
        <f t="shared" si="4"/>
        <v>LETK2</v>
      </c>
      <c r="B69" s="33" t="str">
        <f>VLOOKUP(F69,Soil!$A$2:$B$14,2)</f>
        <v>L</v>
      </c>
      <c r="C69" s="33">
        <f t="shared" si="1"/>
        <v>18</v>
      </c>
      <c r="D69" s="67" t="str">
        <f t="shared" si="2"/>
        <v>ETK2</v>
      </c>
      <c r="E69" s="33"/>
      <c r="F69" s="31">
        <f t="shared" si="3"/>
        <v>3</v>
      </c>
      <c r="G69" s="75">
        <f>IF(VLOOKUP(C69,LU!$A$2:$P$27,15,FALSE)=0,VLOOKUP(B69,Soil!$B$2:$R$14,16,FALSE)/(VLOOKUP(C69,LU!$A$2:$P$27,16,FALSE)),(VLOOKUP(C69,LU!$A$2:$P$27,16,FALSE)))</f>
        <v>19.399999999999999</v>
      </c>
      <c r="H69" s="75">
        <f>IF(VLOOKUP(C69,LU!$A$2:$O$27,15,FALSE) = 0,VLOOKUP(B69,Soil!$B$2:R81,17,FALSE),1)</f>
        <v>0.248</v>
      </c>
      <c r="I69" s="75" t="str">
        <f>VLOOKUP(B69,[1]Soil!$A$2:$D$60,2,FALSE)</f>
        <v>loam</v>
      </c>
      <c r="J69" s="75" t="str">
        <f>VLOOKUP(B69,[1]Soil!$A$2:$D$60,3,FALSE)</f>
        <v>Hlína</v>
      </c>
      <c r="K69" s="75" t="e">
        <f>VLOOKUP(D69,[1]LU!$A$2:$J$419,4,FALSE)</f>
        <v>#N/A</v>
      </c>
      <c r="L69" s="75" t="e">
        <f>VLOOKUP(D69,[1]LU!$A$2:$J$419,3,FALSE)</f>
        <v>#N/A</v>
      </c>
      <c r="M69" s="74">
        <f>VLOOKUP(D69,LU!$B$2:$O$27,14)</f>
        <v>0</v>
      </c>
      <c r="N69" s="67" t="e">
        <f>VLOOKUP(C69,LU!A70:O94,15)</f>
        <v>#N/A</v>
      </c>
    </row>
    <row r="70" spans="1:14">
      <c r="A70" s="74" t="str">
        <f t="shared" si="4"/>
        <v>LETK3</v>
      </c>
      <c r="B70" s="33" t="str">
        <f>VLOOKUP(F70,Soil!$A$2:$B$14,2)</f>
        <v>L</v>
      </c>
      <c r="C70" s="33">
        <f t="shared" si="1"/>
        <v>19</v>
      </c>
      <c r="D70" s="67" t="str">
        <f t="shared" si="2"/>
        <v>ETK3</v>
      </c>
      <c r="E70" s="33"/>
      <c r="F70" s="31">
        <f t="shared" si="3"/>
        <v>3</v>
      </c>
      <c r="G70" s="75">
        <f>IF(VLOOKUP(C70,LU!$A$2:$P$27,15,FALSE)=0,VLOOKUP(B70,Soil!$B$2:$R$14,16,FALSE)/(VLOOKUP(C70,LU!$A$2:$P$27,16,FALSE)),(VLOOKUP(C70,LU!$A$2:$P$27,16,FALSE)))</f>
        <v>19.399999999999999</v>
      </c>
      <c r="H70" s="75">
        <f>IF(VLOOKUP(C70,LU!$A$2:$O$27,15,FALSE) = 0,VLOOKUP(B70,Soil!$B$2:R82,17,FALSE),1)</f>
        <v>0.248</v>
      </c>
      <c r="I70" s="75" t="str">
        <f>VLOOKUP(B70,[1]Soil!$A$2:$D$60,2,FALSE)</f>
        <v>loam</v>
      </c>
      <c r="J70" s="75" t="str">
        <f>VLOOKUP(B70,[1]Soil!$A$2:$D$60,3,FALSE)</f>
        <v>Hlína</v>
      </c>
      <c r="K70" s="75" t="e">
        <f>VLOOKUP(D70,[1]LU!$A$2:$J$419,4,FALSE)</f>
        <v>#N/A</v>
      </c>
      <c r="L70" s="75" t="e">
        <f>VLOOKUP(D70,[1]LU!$A$2:$J$419,3,FALSE)</f>
        <v>#N/A</v>
      </c>
      <c r="M70" s="74">
        <f>VLOOKUP(D70,LU!$B$2:$O$27,14)</f>
        <v>0</v>
      </c>
      <c r="N70" s="67" t="e">
        <f>VLOOKUP(C70,LU!A71:O95,15)</f>
        <v>#N/A</v>
      </c>
    </row>
    <row r="71" spans="1:14">
      <c r="A71" s="74" t="str">
        <f t="shared" si="4"/>
        <v>LVT</v>
      </c>
      <c r="B71" s="33" t="str">
        <f>VLOOKUP(F71,Soil!$A$2:$B$14,2)</f>
        <v>L</v>
      </c>
      <c r="C71" s="33">
        <f t="shared" si="1"/>
        <v>20</v>
      </c>
      <c r="D71" s="67" t="str">
        <f t="shared" si="2"/>
        <v>VT</v>
      </c>
      <c r="E71" s="33"/>
      <c r="F71" s="31">
        <f t="shared" si="3"/>
        <v>3</v>
      </c>
      <c r="G71" s="75">
        <f>IF(VLOOKUP(C71,LU!$A$2:$P$27,15,FALSE)=0,VLOOKUP(B71,Soil!$B$2:$R$14,16,FALSE)/(VLOOKUP(C71,LU!$A$2:$P$27,16,FALSE)),(VLOOKUP(C71,LU!$A$2:$P$27,16,FALSE)))</f>
        <v>100</v>
      </c>
      <c r="H71" s="75">
        <f>IF(VLOOKUP(C71,LU!$A$2:$O$27,15,FALSE) = 0,VLOOKUP(B71,Soil!$B$2:R83,17,FALSE),1)</f>
        <v>1</v>
      </c>
      <c r="I71" s="75" t="str">
        <f>VLOOKUP(B71,[1]Soil!$A$2:$D$60,2,FALSE)</f>
        <v>loam</v>
      </c>
      <c r="J71" s="75" t="str">
        <f>VLOOKUP(B71,[1]Soil!$A$2:$D$60,3,FALSE)</f>
        <v>Hlína</v>
      </c>
      <c r="K71" s="75" t="e">
        <f>VLOOKUP(D71,[1]LU!$A$2:$J$419,4,FALSE)</f>
        <v>#N/A</v>
      </c>
      <c r="L71" s="75" t="e">
        <f>VLOOKUP(D71,[1]LU!$A$2:$J$419,3,FALSE)</f>
        <v>#N/A</v>
      </c>
      <c r="M71" s="74">
        <f>VLOOKUP(D71,LU!$B$2:$O$27,14)</f>
        <v>1</v>
      </c>
      <c r="N71" s="67" t="e">
        <f>VLOOKUP(C71,LU!A72:O96,15)</f>
        <v>#N/A</v>
      </c>
    </row>
    <row r="72" spans="1:14">
      <c r="A72" s="74" t="str">
        <f t="shared" si="4"/>
        <v>LVP</v>
      </c>
      <c r="B72" s="33" t="str">
        <f>VLOOKUP(F72,Soil!$A$2:$B$14,2)</f>
        <v>L</v>
      </c>
      <c r="C72" s="33">
        <f t="shared" si="1"/>
        <v>21</v>
      </c>
      <c r="D72" s="67" t="str">
        <f t="shared" si="2"/>
        <v>VP</v>
      </c>
      <c r="E72" s="33"/>
      <c r="F72" s="31">
        <f t="shared" si="3"/>
        <v>3</v>
      </c>
      <c r="G72" s="75">
        <f>IF(VLOOKUP(C72,LU!$A$2:$P$27,15,FALSE)=0,VLOOKUP(B72,Soil!$B$2:$R$14,16,FALSE)/(VLOOKUP(C72,LU!$A$2:$P$27,16,FALSE)),(VLOOKUP(C72,LU!$A$2:$P$27,16,FALSE)))</f>
        <v>100</v>
      </c>
      <c r="H72" s="75">
        <f>IF(VLOOKUP(C72,LU!$A$2:$O$27,15,FALSE) = 0,VLOOKUP(B72,Soil!$B$2:R84,17,FALSE),1)</f>
        <v>1</v>
      </c>
      <c r="I72" s="75" t="str">
        <f>VLOOKUP(B72,[1]Soil!$A$2:$D$60,2,FALSE)</f>
        <v>loam</v>
      </c>
      <c r="J72" s="75" t="str">
        <f>VLOOKUP(B72,[1]Soil!$A$2:$D$60,3,FALSE)</f>
        <v>Hlína</v>
      </c>
      <c r="K72" s="75" t="str">
        <f>VLOOKUP(D72,[1]LU!$A$2:$J$419,4,FALSE)</f>
        <v>Water</v>
      </c>
      <c r="L72" s="75" t="str">
        <f>VLOOKUP(D72,[1]LU!$A$2:$J$419,3,FALSE)</f>
        <v>vodní plochy</v>
      </c>
      <c r="M72" s="74">
        <f>VLOOKUP(D72,LU!$B$2:$O$27,14)</f>
        <v>0</v>
      </c>
      <c r="N72" s="67" t="e">
        <f>VLOOKUP(C72,LU!A73:O97,15)</f>
        <v>#N/A</v>
      </c>
    </row>
    <row r="73" spans="1:14">
      <c r="A73" s="74" t="str">
        <f t="shared" si="4"/>
        <v>LTPT</v>
      </c>
      <c r="B73" s="33" t="str">
        <f>VLOOKUP(F73,Soil!$A$2:$B$14,2)</f>
        <v>L</v>
      </c>
      <c r="C73" s="33">
        <f t="shared" si="1"/>
        <v>22</v>
      </c>
      <c r="D73" s="67" t="str">
        <f t="shared" si="2"/>
        <v>TPT</v>
      </c>
      <c r="E73" s="33"/>
      <c r="F73" s="31">
        <f t="shared" si="3"/>
        <v>3</v>
      </c>
      <c r="G73" s="75">
        <f>IF(VLOOKUP(C73,LU!$A$2:$P$27,15,FALSE)=0,VLOOKUP(B73,Soil!$B$2:$R$14,16,FALSE)/(VLOOKUP(C73,LU!$A$2:$P$27,16,FALSE)),(VLOOKUP(C73,LU!$A$2:$P$27,16,FALSE)))</f>
        <v>19.399999999999999</v>
      </c>
      <c r="H73" s="75">
        <f>IF(VLOOKUP(C73,LU!$A$2:$O$27,15,FALSE) = 0,VLOOKUP(B73,Soil!$B$2:R85,17,FALSE),1)</f>
        <v>0.248</v>
      </c>
      <c r="I73" s="75" t="str">
        <f>VLOOKUP(B73,[1]Soil!$A$2:$D$60,2,FALSE)</f>
        <v>loam</v>
      </c>
      <c r="J73" s="75" t="str">
        <f>VLOOKUP(B73,[1]Soil!$A$2:$D$60,3,FALSE)</f>
        <v>Hlína</v>
      </c>
      <c r="K73" s="75" t="e">
        <f>VLOOKUP(D73,[1]LU!$A$2:$J$419,4,FALSE)</f>
        <v>#N/A</v>
      </c>
      <c r="L73" s="75" t="e">
        <f>VLOOKUP(D73,[1]LU!$A$2:$J$419,3,FALSE)</f>
        <v>#N/A</v>
      </c>
      <c r="M73" s="74">
        <f>VLOOKUP(D73,LU!$B$2:$O$27,14)</f>
        <v>0</v>
      </c>
      <c r="N73" s="67" t="e">
        <f>VLOOKUP(C73,LU!A74:O98,15)</f>
        <v>#N/A</v>
      </c>
    </row>
    <row r="74" spans="1:14">
      <c r="A74" s="74" t="str">
        <f t="shared" si="4"/>
        <v>LVPT</v>
      </c>
      <c r="B74" s="33" t="str">
        <f>VLOOKUP(F74,Soil!$A$2:$B$14,2)</f>
        <v>L</v>
      </c>
      <c r="C74" s="33">
        <f t="shared" si="1"/>
        <v>23</v>
      </c>
      <c r="D74" s="67" t="str">
        <f t="shared" si="2"/>
        <v>VPT</v>
      </c>
      <c r="E74" s="33"/>
      <c r="F74" s="31">
        <f t="shared" si="3"/>
        <v>3</v>
      </c>
      <c r="G74" s="75">
        <f>IF(VLOOKUP(C74,LU!$A$2:$P$27,15,FALSE)=0,VLOOKUP(B74,Soil!$B$2:$R$14,16,FALSE)/(VLOOKUP(C74,LU!$A$2:$P$27,16,FALSE)),(VLOOKUP(C74,LU!$A$2:$P$27,16,FALSE)))</f>
        <v>100</v>
      </c>
      <c r="H74" s="75">
        <f>IF(VLOOKUP(C74,LU!$A$2:$O$27,15,FALSE) = 0,VLOOKUP(B74,Soil!$B$2:R86,17,FALSE),1)</f>
        <v>1</v>
      </c>
      <c r="I74" s="75" t="str">
        <f>VLOOKUP(B74,[1]Soil!$A$2:$D$60,2,FALSE)</f>
        <v>loam</v>
      </c>
      <c r="J74" s="75" t="str">
        <f>VLOOKUP(B74,[1]Soil!$A$2:$D$60,3,FALSE)</f>
        <v>Hlína</v>
      </c>
      <c r="K74" s="75" t="e">
        <f>VLOOKUP(D74,[1]LU!$A$2:$J$419,4,FALSE)</f>
        <v>#N/A</v>
      </c>
      <c r="L74" s="75" t="e">
        <f>VLOOKUP(D74,[1]LU!$A$2:$J$419,3,FALSE)</f>
        <v>#N/A</v>
      </c>
      <c r="M74" s="74">
        <f>VLOOKUP(D74,LU!$B$2:$O$27,14)</f>
        <v>0</v>
      </c>
      <c r="N74" s="67" t="e">
        <f>VLOOKUP(C74,LU!A75:O99,15)</f>
        <v>#N/A</v>
      </c>
    </row>
    <row r="75" spans="1:14">
      <c r="A75" s="74" t="str">
        <f t="shared" si="4"/>
        <v>LMOK</v>
      </c>
      <c r="B75" s="33" t="str">
        <f>VLOOKUP(F75,Soil!$A$2:$B$14,2)</f>
        <v>L</v>
      </c>
      <c r="C75" s="33">
        <f t="shared" si="1"/>
        <v>24</v>
      </c>
      <c r="D75" s="67" t="str">
        <f t="shared" si="2"/>
        <v>MOK</v>
      </c>
      <c r="E75" s="33"/>
      <c r="F75" s="31">
        <f t="shared" si="3"/>
        <v>3</v>
      </c>
      <c r="G75" s="75">
        <f>IF(VLOOKUP(C75,LU!$A$2:$P$27,15,FALSE)=0,VLOOKUP(B75,Soil!$B$2:$R$14,16,FALSE)/(VLOOKUP(C75,LU!$A$2:$P$27,16,FALSE)),(VLOOKUP(C75,LU!$A$2:$P$27,16,FALSE)))</f>
        <v>19.399999999999999</v>
      </c>
      <c r="H75" s="75">
        <f>IF(VLOOKUP(C75,LU!$A$2:$O$27,15,FALSE) = 0,VLOOKUP(B75,Soil!$B$2:R87,17,FALSE),1)</f>
        <v>0.248</v>
      </c>
      <c r="I75" s="75" t="str">
        <f>VLOOKUP(B75,[1]Soil!$A$2:$D$60,2,FALSE)</f>
        <v>loam</v>
      </c>
      <c r="J75" s="75" t="str">
        <f>VLOOKUP(B75,[1]Soil!$A$2:$D$60,3,FALSE)</f>
        <v>Hlína</v>
      </c>
      <c r="K75" s="75" t="e">
        <f>VLOOKUP(D75,[1]LU!$A$2:$J$419,4,FALSE)</f>
        <v>#N/A</v>
      </c>
      <c r="L75" s="75" t="e">
        <f>VLOOKUP(D75,[1]LU!$A$2:$J$419,3,FALSE)</f>
        <v>#N/A</v>
      </c>
      <c r="M75" s="74">
        <f>VLOOKUP(D75,LU!$B$2:$O$27,14)</f>
        <v>0</v>
      </c>
      <c r="N75" s="67" t="e">
        <f>VLOOKUP(C75,LU!A76:O100,15)</f>
        <v>#N/A</v>
      </c>
    </row>
    <row r="76" spans="1:14">
      <c r="A76" s="74" t="str">
        <f t="shared" si="4"/>
        <v>LRET</v>
      </c>
      <c r="B76" s="33" t="str">
        <f>VLOOKUP(F76,Soil!$A$2:$B$14,2)</f>
        <v>L</v>
      </c>
      <c r="C76" s="33">
        <f t="shared" si="1"/>
        <v>25</v>
      </c>
      <c r="D76" s="67" t="str">
        <f t="shared" si="2"/>
        <v>RET</v>
      </c>
      <c r="E76" s="33"/>
      <c r="F76" s="31">
        <f t="shared" si="3"/>
        <v>3</v>
      </c>
      <c r="G76" s="75">
        <f>IF(VLOOKUP(C76,LU!$A$2:$P$27,15,FALSE)=0,VLOOKUP(B76,Soil!$B$2:$R$14,16,FALSE)/(VLOOKUP(C76,LU!$A$2:$P$27,16,FALSE)),(VLOOKUP(C76,LU!$A$2:$P$27,16,FALSE)))</f>
        <v>19.399999999999999</v>
      </c>
      <c r="H76" s="75">
        <f>IF(VLOOKUP(C76,LU!$A$2:$O$27,15,FALSE) = 0,VLOOKUP(B76,Soil!$B$2:R88,17,FALSE),1)</f>
        <v>0.248</v>
      </c>
      <c r="I76" s="75" t="str">
        <f>VLOOKUP(B76,[1]Soil!$A$2:$D$60,2,FALSE)</f>
        <v>loam</v>
      </c>
      <c r="J76" s="75" t="str">
        <f>VLOOKUP(B76,[1]Soil!$A$2:$D$60,3,FALSE)</f>
        <v>Hlína</v>
      </c>
      <c r="K76" s="75" t="e">
        <f>VLOOKUP(D76,[1]LU!$A$2:$J$419,4,FALSE)</f>
        <v>#N/A</v>
      </c>
      <c r="L76" s="75" t="e">
        <f>VLOOKUP(D76,[1]LU!$A$2:$J$419,3,FALSE)</f>
        <v>#N/A</v>
      </c>
      <c r="M76" s="74">
        <f>VLOOKUP(D76,LU!$B$2:$O$27,14)</f>
        <v>0</v>
      </c>
      <c r="N76" s="67" t="e">
        <f>VLOOKUP(C76,LU!A77:O101,15)</f>
        <v>#N/A</v>
      </c>
    </row>
    <row r="77" spans="1:14">
      <c r="A77" s="74" t="str">
        <f t="shared" si="4"/>
        <v>LSAOP</v>
      </c>
      <c r="B77" s="33" t="str">
        <f>VLOOKUP(F77,Soil!$A$2:$B$14,2)</f>
        <v>LSA</v>
      </c>
      <c r="C77" s="33">
        <f t="shared" si="1"/>
        <v>1</v>
      </c>
      <c r="D77" s="67" t="str">
        <f t="shared" si="2"/>
        <v>OP</v>
      </c>
      <c r="E77" s="33"/>
      <c r="F77" s="31">
        <f t="shared" si="3"/>
        <v>4</v>
      </c>
      <c r="G77" s="75">
        <f>IF(VLOOKUP(C77,LU!$A$2:$P$27,15,FALSE)=0,VLOOKUP(B77,Soil!$B$2:$R$14,16,FALSE)/(VLOOKUP(C77,LU!$A$2:$P$27,16,FALSE)),(VLOOKUP(C77,LU!$A$2:$P$27,16,FALSE)))</f>
        <v>9.1</v>
      </c>
      <c r="H77" s="75">
        <f>IF(VLOOKUP(C77,LU!$A$2:$O$27,15,FALSE) = 0,VLOOKUP(B77,Soil!$B$2:R89,17,FALSE),1)</f>
        <v>0.245</v>
      </c>
      <c r="I77" s="75" t="str">
        <f>VLOOKUP(B77,[1]Soil!$A$2:$D$60,2,FALSE)</f>
        <v>loamy sand</v>
      </c>
      <c r="J77" s="75" t="str">
        <f>VLOOKUP(B77,[1]Soil!$A$2:$D$60,3,FALSE)</f>
        <v>Hlinitý písek</v>
      </c>
      <c r="K77" s="75" t="str">
        <f>VLOOKUP(D77,[1]LU!$A$2:$J$419,4,FALSE)</f>
        <v>Arable land</v>
      </c>
      <c r="L77" s="75" t="str">
        <f>VLOOKUP(D77,[1]LU!$A$2:$J$419,3,FALSE)</f>
        <v>orná půda</v>
      </c>
      <c r="M77" s="74">
        <f>VLOOKUP(D77,LU!$B$2:$O$27,14)</f>
        <v>0</v>
      </c>
      <c r="N77" s="67" t="e">
        <f>VLOOKUP(C77,LU!A78:O102,15)</f>
        <v>#N/A</v>
      </c>
    </row>
    <row r="78" spans="1:14">
      <c r="A78" s="74" t="str">
        <f t="shared" si="4"/>
        <v>LSAOPTP</v>
      </c>
      <c r="B78" s="33" t="str">
        <f>VLOOKUP(F78,Soil!$A$2:$B$14,2)</f>
        <v>LSA</v>
      </c>
      <c r="C78" s="33">
        <f t="shared" si="1"/>
        <v>2</v>
      </c>
      <c r="D78" s="67" t="str">
        <f t="shared" si="2"/>
        <v>OPTP</v>
      </c>
      <c r="E78" s="33"/>
      <c r="F78" s="31">
        <f t="shared" si="3"/>
        <v>4</v>
      </c>
      <c r="G78" s="75">
        <f>IF(VLOOKUP(C78,LU!$A$2:$P$27,15,FALSE)=0,VLOOKUP(B78,Soil!$B$2:$R$14,16,FALSE)/(VLOOKUP(C78,LU!$A$2:$P$27,16,FALSE)),(VLOOKUP(C78,LU!$A$2:$P$27,16,FALSE)))</f>
        <v>18.2</v>
      </c>
      <c r="H78" s="75">
        <f>IF(VLOOKUP(C78,LU!$A$2:$O$27,15,FALSE) = 0,VLOOKUP(B78,Soil!$B$2:R90,17,FALSE),1)</f>
        <v>0.245</v>
      </c>
      <c r="I78" s="75" t="str">
        <f>VLOOKUP(B78,[1]Soil!$A$2:$D$60,2,FALSE)</f>
        <v>loamy sand</v>
      </c>
      <c r="J78" s="75" t="str">
        <f>VLOOKUP(B78,[1]Soil!$A$2:$D$60,3,FALSE)</f>
        <v>Hlinitý písek</v>
      </c>
      <c r="K78" s="75" t="e">
        <f>VLOOKUP(D78,[1]LU!$A$2:$J$419,4,FALSE)</f>
        <v>#N/A</v>
      </c>
      <c r="L78" s="75" t="e">
        <f>VLOOKUP(D78,[1]LU!$A$2:$J$419,3,FALSE)</f>
        <v>#N/A</v>
      </c>
      <c r="M78" s="74">
        <f>VLOOKUP(D78,LU!$B$2:$O$27,14)</f>
        <v>0</v>
      </c>
      <c r="N78" s="67" t="e">
        <f>VLOOKUP(C78,LU!A79:O103,15)</f>
        <v>#N/A</v>
      </c>
    </row>
    <row r="79" spans="1:14">
      <c r="A79" s="74" t="str">
        <f t="shared" si="4"/>
        <v>LSAOPSR</v>
      </c>
      <c r="B79" s="33" t="str">
        <f>VLOOKUP(F79,Soil!$A$2:$B$14,2)</f>
        <v>LSA</v>
      </c>
      <c r="C79" s="33">
        <f t="shared" si="1"/>
        <v>3</v>
      </c>
      <c r="D79" s="67" t="str">
        <f t="shared" si="2"/>
        <v>OPSR</v>
      </c>
      <c r="E79" s="33"/>
      <c r="F79" s="31">
        <f t="shared" si="3"/>
        <v>4</v>
      </c>
      <c r="G79" s="75">
        <f>IF(VLOOKUP(C79,LU!$A$2:$P$27,15,FALSE)=0,VLOOKUP(B79,Soil!$B$2:$R$14,16,FALSE)/(VLOOKUP(C79,LU!$A$2:$P$27,16,FALSE)),(VLOOKUP(C79,LU!$A$2:$P$27,16,FALSE)))</f>
        <v>7.2799999999999994</v>
      </c>
      <c r="H79" s="75">
        <f>IF(VLOOKUP(C79,LU!$A$2:$O$27,15,FALSE) = 0,VLOOKUP(B79,Soil!$B$2:R91,17,FALSE),1)</f>
        <v>0.245</v>
      </c>
      <c r="I79" s="75" t="str">
        <f>VLOOKUP(B79,[1]Soil!$A$2:$D$60,2,FALSE)</f>
        <v>loamy sand</v>
      </c>
      <c r="J79" s="75" t="str">
        <f>VLOOKUP(B79,[1]Soil!$A$2:$D$60,3,FALSE)</f>
        <v>Hlinitý písek</v>
      </c>
      <c r="K79" s="75" t="e">
        <f>VLOOKUP(D79,[1]LU!$A$2:$J$419,4,FALSE)</f>
        <v>#N/A</v>
      </c>
      <c r="L79" s="75" t="e">
        <f>VLOOKUP(D79,[1]LU!$A$2:$J$419,3,FALSE)</f>
        <v>#N/A</v>
      </c>
      <c r="M79" s="74">
        <f>VLOOKUP(D79,LU!$B$2:$O$27,14)</f>
        <v>0</v>
      </c>
      <c r="N79" s="67" t="e">
        <f>VLOOKUP(C79,LU!A80:O104,15)</f>
        <v>#N/A</v>
      </c>
    </row>
    <row r="80" spans="1:14">
      <c r="A80" s="74" t="str">
        <f t="shared" si="4"/>
        <v>LSAOPUR</v>
      </c>
      <c r="B80" s="33" t="str">
        <f>VLOOKUP(F80,Soil!$A$2:$B$14,2)</f>
        <v>LSA</v>
      </c>
      <c r="C80" s="33">
        <f t="shared" si="1"/>
        <v>4</v>
      </c>
      <c r="D80" s="67" t="str">
        <f t="shared" si="2"/>
        <v>OPUR</v>
      </c>
      <c r="E80" s="33"/>
      <c r="F80" s="31">
        <f t="shared" si="3"/>
        <v>4</v>
      </c>
      <c r="G80" s="75">
        <f>IF(VLOOKUP(C80,LU!$A$2:$P$27,15,FALSE)=0,VLOOKUP(B80,Soil!$B$2:$R$14,16,FALSE)/(VLOOKUP(C80,LU!$A$2:$P$27,16,FALSE)),(VLOOKUP(C80,LU!$A$2:$P$27,16,FALSE)))</f>
        <v>9.1</v>
      </c>
      <c r="H80" s="75">
        <f>IF(VLOOKUP(C80,LU!$A$2:$O$27,15,FALSE) = 0,VLOOKUP(B80,Soil!$B$2:R92,17,FALSE),1)</f>
        <v>0.245</v>
      </c>
      <c r="I80" s="75" t="str">
        <f>VLOOKUP(B80,[1]Soil!$A$2:$D$60,2,FALSE)</f>
        <v>loamy sand</v>
      </c>
      <c r="J80" s="75" t="str">
        <f>VLOOKUP(B80,[1]Soil!$A$2:$D$60,3,FALSE)</f>
        <v>Hlinitý písek</v>
      </c>
      <c r="K80" s="75" t="e">
        <f>VLOOKUP(D80,[1]LU!$A$2:$J$419,4,FALSE)</f>
        <v>#N/A</v>
      </c>
      <c r="L80" s="75" t="e">
        <f>VLOOKUP(D80,[1]LU!$A$2:$J$419,3,FALSE)</f>
        <v>#N/A</v>
      </c>
      <c r="M80" s="74">
        <f>VLOOKUP(D80,LU!$B$2:$O$27,14)</f>
        <v>0</v>
      </c>
      <c r="N80" s="67" t="e">
        <f>VLOOKUP(C80,LU!A81:O105,15)</f>
        <v>#N/A</v>
      </c>
    </row>
    <row r="81" spans="1:14">
      <c r="A81" s="74" t="str">
        <f t="shared" si="4"/>
        <v>LSAOPU</v>
      </c>
      <c r="B81" s="33" t="str">
        <f>VLOOKUP(F81,Soil!$A$2:$B$14,2)</f>
        <v>LSA</v>
      </c>
      <c r="C81" s="33">
        <f t="shared" si="1"/>
        <v>5</v>
      </c>
      <c r="D81" s="67" t="str">
        <f t="shared" si="2"/>
        <v>OPU</v>
      </c>
      <c r="E81" s="33"/>
      <c r="F81" s="31">
        <f t="shared" si="3"/>
        <v>4</v>
      </c>
      <c r="G81" s="75">
        <f>IF(VLOOKUP(C81,LU!$A$2:$P$27,15,FALSE)=0,VLOOKUP(B81,Soil!$B$2:$R$14,16,FALSE)/(VLOOKUP(C81,LU!$A$2:$P$27,16,FALSE)),(VLOOKUP(C81,LU!$A$2:$P$27,16,FALSE)))</f>
        <v>6.0666666666666664</v>
      </c>
      <c r="H81" s="75">
        <f>IF(VLOOKUP(C81,LU!$A$2:$O$27,15,FALSE) = 0,VLOOKUP(B81,Soil!$B$2:R93,17,FALSE),1)</f>
        <v>0.245</v>
      </c>
      <c r="I81" s="75" t="str">
        <f>VLOOKUP(B81,[1]Soil!$A$2:$D$60,2,FALSE)</f>
        <v>loamy sand</v>
      </c>
      <c r="J81" s="75" t="str">
        <f>VLOOKUP(B81,[1]Soil!$A$2:$D$60,3,FALSE)</f>
        <v>Hlinitý písek</v>
      </c>
      <c r="K81" s="75" t="e">
        <f>VLOOKUP(D81,[1]LU!$A$2:$J$419,4,FALSE)</f>
        <v>#N/A</v>
      </c>
      <c r="L81" s="75" t="e">
        <f>VLOOKUP(D81,[1]LU!$A$2:$J$419,3,FALSE)</f>
        <v>#N/A</v>
      </c>
      <c r="M81" s="74">
        <f>VLOOKUP(D81,LU!$B$2:$O$27,14)</f>
        <v>0</v>
      </c>
      <c r="N81" s="67" t="e">
        <f>VLOOKUP(C81,LU!A82:O106,15)</f>
        <v>#N/A</v>
      </c>
    </row>
    <row r="82" spans="1:14">
      <c r="A82" s="74" t="str">
        <f t="shared" si="4"/>
        <v>LSATP</v>
      </c>
      <c r="B82" s="33" t="str">
        <f>VLOOKUP(F82,Soil!$A$2:$B$14,2)</f>
        <v>LSA</v>
      </c>
      <c r="C82" s="33">
        <f t="shared" si="1"/>
        <v>6</v>
      </c>
      <c r="D82" s="67" t="str">
        <f t="shared" si="2"/>
        <v>TP</v>
      </c>
      <c r="E82" s="33"/>
      <c r="F82" s="31">
        <f t="shared" si="3"/>
        <v>4</v>
      </c>
      <c r="G82" s="75">
        <f>IF(VLOOKUP(C82,LU!$A$2:$P$27,15,FALSE)=0,VLOOKUP(B82,Soil!$B$2:$R$14,16,FALSE)/(VLOOKUP(C82,LU!$A$2:$P$27,16,FALSE)),(VLOOKUP(C82,LU!$A$2:$P$27,16,FALSE)))</f>
        <v>18.2</v>
      </c>
      <c r="H82" s="75">
        <f>IF(VLOOKUP(C82,LU!$A$2:$O$27,15,FALSE) = 0,VLOOKUP(B82,Soil!$B$2:R94,17,FALSE),1)</f>
        <v>0.245</v>
      </c>
      <c r="I82" s="75" t="str">
        <f>VLOOKUP(B82,[1]Soil!$A$2:$D$60,2,FALSE)</f>
        <v>loamy sand</v>
      </c>
      <c r="J82" s="75" t="str">
        <f>VLOOKUP(B82,[1]Soil!$A$2:$D$60,3,FALSE)</f>
        <v>Hlinitý písek</v>
      </c>
      <c r="K82" s="75" t="str">
        <f>VLOOKUP(D82,[1]LU!$A$2:$J$419,4,FALSE)</f>
        <v>Grass</v>
      </c>
      <c r="L82" s="75" t="str">
        <f>VLOOKUP(D82,[1]LU!$A$2:$J$419,3,FALSE)</f>
        <v>travní porost</v>
      </c>
      <c r="M82" s="74">
        <f>VLOOKUP(D82,LU!$B$2:$O$27,14)</f>
        <v>0</v>
      </c>
      <c r="N82" s="67" t="e">
        <f>VLOOKUP(C82,LU!A83:O107,15)</f>
        <v>#N/A</v>
      </c>
    </row>
    <row r="83" spans="1:14">
      <c r="A83" s="74" t="str">
        <f t="shared" si="4"/>
        <v>LSALP</v>
      </c>
      <c r="B83" s="33" t="str">
        <f>VLOOKUP(F83,Soil!$A$2:$B$14,2)</f>
        <v>LSA</v>
      </c>
      <c r="C83" s="33">
        <f t="shared" si="1"/>
        <v>7</v>
      </c>
      <c r="D83" s="67" t="str">
        <f t="shared" si="2"/>
        <v>LP</v>
      </c>
      <c r="E83" s="33"/>
      <c r="F83" s="31">
        <f t="shared" si="3"/>
        <v>4</v>
      </c>
      <c r="G83" s="75">
        <f>IF(VLOOKUP(C83,LU!$A$2:$P$27,15,FALSE)=0,VLOOKUP(B83,Soil!$B$2:$R$14,16,FALSE)/(VLOOKUP(C83,LU!$A$2:$P$27,16,FALSE)),(VLOOKUP(C83,LU!$A$2:$P$27,16,FALSE)))</f>
        <v>18.2</v>
      </c>
      <c r="H83" s="75">
        <f>IF(VLOOKUP(C83,LU!$A$2:$O$27,15,FALSE) = 0,VLOOKUP(B83,Soil!$B$2:R95,17,FALSE),1)</f>
        <v>0.245</v>
      </c>
      <c r="I83" s="75" t="str">
        <f>VLOOKUP(B83,[1]Soil!$A$2:$D$60,2,FALSE)</f>
        <v>loamy sand</v>
      </c>
      <c r="J83" s="75" t="str">
        <f>VLOOKUP(B83,[1]Soil!$A$2:$D$60,3,FALSE)</f>
        <v>Hlinitý písek</v>
      </c>
      <c r="K83" s="75" t="str">
        <f>VLOOKUP(D83,[1]LU!$A$2:$J$419,4,FALSE)</f>
        <v>Forest</v>
      </c>
      <c r="L83" s="75" t="str">
        <f>VLOOKUP(D83,[1]LU!$A$2:$J$419,3,FALSE)</f>
        <v>lesní porost</v>
      </c>
      <c r="M83" s="74">
        <f>VLOOKUP(D83,LU!$B$2:$O$27,14)</f>
        <v>0</v>
      </c>
      <c r="N83" s="67" t="e">
        <f>VLOOKUP(C83,LU!A84:O108,15)</f>
        <v>#N/A</v>
      </c>
    </row>
    <row r="84" spans="1:14">
      <c r="A84" s="74" t="str">
        <f t="shared" si="4"/>
        <v>LSALPL</v>
      </c>
      <c r="B84" s="33" t="str">
        <f>VLOOKUP(F84,Soil!$A$2:$B$14,2)</f>
        <v>LSA</v>
      </c>
      <c r="C84" s="33">
        <f t="shared" si="1"/>
        <v>8</v>
      </c>
      <c r="D84" s="67" t="str">
        <f t="shared" si="2"/>
        <v>LPL</v>
      </c>
      <c r="E84" s="33"/>
      <c r="F84" s="31">
        <f t="shared" si="3"/>
        <v>4</v>
      </c>
      <c r="G84" s="75">
        <f>IF(VLOOKUP(C84,LU!$A$2:$P$27,15,FALSE)=0,VLOOKUP(B84,Soil!$B$2:$R$14,16,FALSE)/(VLOOKUP(C84,LU!$A$2:$P$27,16,FALSE)),(VLOOKUP(C84,LU!$A$2:$P$27,16,FALSE)))</f>
        <v>18.2</v>
      </c>
      <c r="H84" s="75">
        <f>IF(VLOOKUP(C84,LU!$A$2:$O$27,15,FALSE) = 0,VLOOKUP(B84,Soil!$B$2:R96,17,FALSE),1)</f>
        <v>0.245</v>
      </c>
      <c r="I84" s="75" t="str">
        <f>VLOOKUP(B84,[1]Soil!$A$2:$D$60,2,FALSE)</f>
        <v>loamy sand</v>
      </c>
      <c r="J84" s="75" t="str">
        <f>VLOOKUP(B84,[1]Soil!$A$2:$D$60,3,FALSE)</f>
        <v>Hlinitý písek</v>
      </c>
      <c r="K84" s="75" t="e">
        <f>VLOOKUP(D84,[1]LU!$A$2:$J$419,4,FALSE)</f>
        <v>#N/A</v>
      </c>
      <c r="L84" s="75" t="e">
        <f>VLOOKUP(D84,[1]LU!$A$2:$J$419,3,FALSE)</f>
        <v>#N/A</v>
      </c>
      <c r="M84" s="74">
        <f>VLOOKUP(D84,LU!$B$2:$O$27,14)</f>
        <v>0</v>
      </c>
      <c r="N84" s="67" t="e">
        <f>VLOOKUP(C84,LU!A85:O109,15)</f>
        <v>#N/A</v>
      </c>
    </row>
    <row r="85" spans="1:14">
      <c r="A85" s="74" t="str">
        <f t="shared" si="4"/>
        <v>LSALPJ</v>
      </c>
      <c r="B85" s="33" t="str">
        <f>VLOOKUP(F85,Soil!$A$2:$B$14,2)</f>
        <v>LSA</v>
      </c>
      <c r="C85" s="33">
        <f t="shared" si="1"/>
        <v>9</v>
      </c>
      <c r="D85" s="67" t="str">
        <f t="shared" si="2"/>
        <v>LPJ</v>
      </c>
      <c r="E85" s="33"/>
      <c r="F85" s="31">
        <f t="shared" si="3"/>
        <v>4</v>
      </c>
      <c r="G85" s="75">
        <f>IF(VLOOKUP(C85,LU!$A$2:$P$27,15,FALSE)=0,VLOOKUP(B85,Soil!$B$2:$R$14,16,FALSE)/(VLOOKUP(C85,LU!$A$2:$P$27,16,FALSE)),(VLOOKUP(C85,LU!$A$2:$P$27,16,FALSE)))</f>
        <v>18.2</v>
      </c>
      <c r="H85" s="75">
        <f>IF(VLOOKUP(C85,LU!$A$2:$O$27,15,FALSE) = 0,VLOOKUP(B85,Soil!$B$2:R97,17,FALSE),1)</f>
        <v>0.245</v>
      </c>
      <c r="I85" s="75" t="str">
        <f>VLOOKUP(B85,[1]Soil!$A$2:$D$60,2,FALSE)</f>
        <v>loamy sand</v>
      </c>
      <c r="J85" s="75" t="str">
        <f>VLOOKUP(B85,[1]Soil!$A$2:$D$60,3,FALSE)</f>
        <v>Hlinitý písek</v>
      </c>
      <c r="K85" s="75" t="e">
        <f>VLOOKUP(D85,[1]LU!$A$2:$J$419,4,FALSE)</f>
        <v>#N/A</v>
      </c>
      <c r="L85" s="75" t="e">
        <f>VLOOKUP(D85,[1]LU!$A$2:$J$419,3,FALSE)</f>
        <v>#N/A</v>
      </c>
      <c r="M85" s="74">
        <f>VLOOKUP(D85,LU!$B$2:$O$27,14)</f>
        <v>0</v>
      </c>
      <c r="N85" s="67" t="e">
        <f>VLOOKUP(C85,LU!A86:O110,15)</f>
        <v>#N/A</v>
      </c>
    </row>
    <row r="86" spans="1:14">
      <c r="A86" s="74" t="str">
        <f t="shared" si="4"/>
        <v>LSALPS</v>
      </c>
      <c r="B86" s="33" t="str">
        <f>VLOOKUP(F86,Soil!$A$2:$B$14,2)</f>
        <v>LSA</v>
      </c>
      <c r="C86" s="33">
        <f t="shared" si="1"/>
        <v>10</v>
      </c>
      <c r="D86" s="67" t="str">
        <f t="shared" si="2"/>
        <v>LPS</v>
      </c>
      <c r="E86" s="33"/>
      <c r="F86" s="31">
        <f t="shared" si="3"/>
        <v>4</v>
      </c>
      <c r="G86" s="75">
        <f>IF(VLOOKUP(C86,LU!$A$2:$P$27,15,FALSE)=0,VLOOKUP(B86,Soil!$B$2:$R$14,16,FALSE)/(VLOOKUP(C86,LU!$A$2:$P$27,16,FALSE)),(VLOOKUP(C86,LU!$A$2:$P$27,16,FALSE)))</f>
        <v>18.2</v>
      </c>
      <c r="H86" s="75">
        <f>IF(VLOOKUP(C86,LU!$A$2:$O$27,15,FALSE) = 0,VLOOKUP(B86,Soil!$B$2:R98,17,FALSE),1)</f>
        <v>0.245</v>
      </c>
      <c r="I86" s="75" t="str">
        <f>VLOOKUP(B86,[1]Soil!$A$2:$D$60,2,FALSE)</f>
        <v>loamy sand</v>
      </c>
      <c r="J86" s="75" t="str">
        <f>VLOOKUP(B86,[1]Soil!$A$2:$D$60,3,FALSE)</f>
        <v>Hlinitý písek</v>
      </c>
      <c r="K86" s="75" t="e">
        <f>VLOOKUP(D86,[1]LU!$A$2:$J$419,4,FALSE)</f>
        <v>#N/A</v>
      </c>
      <c r="L86" s="75" t="e">
        <f>VLOOKUP(D86,[1]LU!$A$2:$J$419,3,FALSE)</f>
        <v>#N/A</v>
      </c>
      <c r="M86" s="74">
        <f>VLOOKUP(D86,LU!$B$2:$O$27,14)</f>
        <v>0</v>
      </c>
      <c r="N86" s="67" t="e">
        <f>VLOOKUP(C86,LU!A87:O111,15)</f>
        <v>#N/A</v>
      </c>
    </row>
    <row r="87" spans="1:14">
      <c r="A87" s="74" t="str">
        <f t="shared" si="4"/>
        <v>LSALPK</v>
      </c>
      <c r="B87" s="33" t="str">
        <f>VLOOKUP(F87,Soil!$A$2:$B$14,2)</f>
        <v>LSA</v>
      </c>
      <c r="C87" s="33">
        <f t="shared" si="1"/>
        <v>11</v>
      </c>
      <c r="D87" s="67" t="str">
        <f t="shared" si="2"/>
        <v>LPK</v>
      </c>
      <c r="E87" s="33"/>
      <c r="F87" s="31">
        <f t="shared" si="3"/>
        <v>4</v>
      </c>
      <c r="G87" s="75">
        <f>IF(VLOOKUP(C87,LU!$A$2:$P$27,15,FALSE)=0,VLOOKUP(B87,Soil!$B$2:$R$14,16,FALSE)/(VLOOKUP(C87,LU!$A$2:$P$27,16,FALSE)),(VLOOKUP(C87,LU!$A$2:$P$27,16,FALSE)))</f>
        <v>18.2</v>
      </c>
      <c r="H87" s="75">
        <f>IF(VLOOKUP(C87,LU!$A$2:$O$27,15,FALSE) = 0,VLOOKUP(B87,Soil!$B$2:R99,17,FALSE),1)</f>
        <v>0.245</v>
      </c>
      <c r="I87" s="75" t="str">
        <f>VLOOKUP(B87,[1]Soil!$A$2:$D$60,2,FALSE)</f>
        <v>loamy sand</v>
      </c>
      <c r="J87" s="75" t="str">
        <f>VLOOKUP(B87,[1]Soil!$A$2:$D$60,3,FALSE)</f>
        <v>Hlinitý písek</v>
      </c>
      <c r="K87" s="75" t="e">
        <f>VLOOKUP(D87,[1]LU!$A$2:$J$419,4,FALSE)</f>
        <v>#N/A</v>
      </c>
      <c r="L87" s="75" t="e">
        <f>VLOOKUP(D87,[1]LU!$A$2:$J$419,3,FALSE)</f>
        <v>#N/A</v>
      </c>
      <c r="M87" s="74">
        <f>VLOOKUP(D87,LU!$B$2:$O$27,14)</f>
        <v>0</v>
      </c>
      <c r="N87" s="67" t="e">
        <f>VLOOKUP(C87,LU!A88:O112,15)</f>
        <v>#N/A</v>
      </c>
    </row>
    <row r="88" spans="1:14">
      <c r="A88" s="74" t="str">
        <f t="shared" si="4"/>
        <v>LSAAZP</v>
      </c>
      <c r="B88" s="33" t="str">
        <f>VLOOKUP(F88,Soil!$A$2:$B$14,2)</f>
        <v>LSA</v>
      </c>
      <c r="C88" s="33">
        <f t="shared" si="1"/>
        <v>12</v>
      </c>
      <c r="D88" s="67" t="str">
        <f t="shared" si="2"/>
        <v>AZP</v>
      </c>
      <c r="E88" s="33"/>
      <c r="F88" s="31">
        <f t="shared" si="3"/>
        <v>4</v>
      </c>
      <c r="G88" s="75">
        <f>IF(VLOOKUP(C88,LU!$A$2:$P$27,15,FALSE)=0,VLOOKUP(B88,Soil!$B$2:$R$14,16,FALSE)/(VLOOKUP(C88,LU!$A$2:$P$27,16,FALSE)),(VLOOKUP(C88,LU!$A$2:$P$27,16,FALSE)))</f>
        <v>100</v>
      </c>
      <c r="H88" s="75">
        <f>IF(VLOOKUP(C88,LU!$A$2:$O$27,15,FALSE) = 0,VLOOKUP(B88,Soil!$B$2:R100,17,FALSE),1)</f>
        <v>1</v>
      </c>
      <c r="I88" s="75" t="str">
        <f>VLOOKUP(B88,[1]Soil!$A$2:$D$60,2,FALSE)</f>
        <v>loamy sand</v>
      </c>
      <c r="J88" s="75" t="str">
        <f>VLOOKUP(B88,[1]Soil!$A$2:$D$60,3,FALSE)</f>
        <v>Hlinitý písek</v>
      </c>
      <c r="K88" s="75" t="str">
        <f>VLOOKUP(D88,[1]LU!$A$2:$J$419,4,FALSE)</f>
        <v>Anthropogenic impermeable surfaces</v>
      </c>
      <c r="L88" s="75" t="str">
        <f>VLOOKUP(D88,[1]LU!$A$2:$J$419,3,FALSE)</f>
        <v>antropogenní a zpevněné plochy</v>
      </c>
      <c r="M88" s="74" t="e">
        <f>VLOOKUP(D88,LU!$B$2:$O$27,14)</f>
        <v>#N/A</v>
      </c>
      <c r="N88" s="67" t="e">
        <f>VLOOKUP(C88,LU!A89:O113,15)</f>
        <v>#N/A</v>
      </c>
    </row>
    <row r="89" spans="1:14">
      <c r="A89" s="74" t="str">
        <f t="shared" si="4"/>
        <v>LSAAZPN</v>
      </c>
      <c r="B89" s="33" t="str">
        <f>VLOOKUP(F89,Soil!$A$2:$B$14,2)</f>
        <v>LSA</v>
      </c>
      <c r="C89" s="33">
        <f t="shared" si="1"/>
        <v>13</v>
      </c>
      <c r="D89" s="67" t="str">
        <f t="shared" si="2"/>
        <v>AZPN</v>
      </c>
      <c r="E89" s="33"/>
      <c r="F89" s="31">
        <f t="shared" si="3"/>
        <v>4</v>
      </c>
      <c r="G89" s="75">
        <f>IF(VLOOKUP(C89,LU!$A$2:$P$27,15,FALSE)=0,VLOOKUP(B89,Soil!$B$2:$R$14,16,FALSE)/(VLOOKUP(C89,LU!$A$2:$P$27,16,FALSE)),(VLOOKUP(C89,LU!$A$2:$P$27,16,FALSE)))</f>
        <v>100</v>
      </c>
      <c r="H89" s="75">
        <f>IF(VLOOKUP(C89,LU!$A$2:$O$27,15,FALSE) = 0,VLOOKUP(B89,Soil!$B$2:R101,17,FALSE),1)</f>
        <v>1</v>
      </c>
      <c r="I89" s="75" t="str">
        <f>VLOOKUP(B89,[1]Soil!$A$2:$D$60,2,FALSE)</f>
        <v>loamy sand</v>
      </c>
      <c r="J89" s="75" t="str">
        <f>VLOOKUP(B89,[1]Soil!$A$2:$D$60,3,FALSE)</f>
        <v>Hlinitý písek</v>
      </c>
      <c r="K89" s="75" t="e">
        <f>VLOOKUP(D89,[1]LU!$A$2:$J$419,4,FALSE)</f>
        <v>#N/A</v>
      </c>
      <c r="L89" s="75" t="e">
        <f>VLOOKUP(D89,[1]LU!$A$2:$J$419,3,FALSE)</f>
        <v>#N/A</v>
      </c>
      <c r="M89" s="74">
        <f>VLOOKUP(D89,LU!$B$2:$O$27,14)</f>
        <v>1</v>
      </c>
      <c r="N89" s="67" t="e">
        <f>VLOOKUP(C89,LU!A90:O114,15)</f>
        <v>#N/A</v>
      </c>
    </row>
    <row r="90" spans="1:14">
      <c r="A90" s="74" t="str">
        <f t="shared" si="4"/>
        <v>LSAAZPPL</v>
      </c>
      <c r="B90" s="33" t="str">
        <f>VLOOKUP(F90,Soil!$A$2:$B$14,2)</f>
        <v>LSA</v>
      </c>
      <c r="C90" s="33">
        <f t="shared" si="1"/>
        <v>14</v>
      </c>
      <c r="D90" s="67" t="str">
        <f t="shared" si="2"/>
        <v>AZPPL</v>
      </c>
      <c r="E90" s="33"/>
      <c r="F90" s="31">
        <f t="shared" si="3"/>
        <v>4</v>
      </c>
      <c r="G90" s="75">
        <f>IF(VLOOKUP(C90,LU!$A$2:$P$27,15,FALSE)=0,VLOOKUP(B90,Soil!$B$2:$R$14,16,FALSE)/(VLOOKUP(C90,LU!$A$2:$P$27,16,FALSE)),(VLOOKUP(C90,LU!$A$2:$P$27,16,FALSE)))</f>
        <v>0.182</v>
      </c>
      <c r="H90" s="75">
        <f>IF(VLOOKUP(C90,LU!$A$2:$O$27,15,FALSE) = 0,VLOOKUP(B90,Soil!$B$2:R102,17,FALSE),1)</f>
        <v>0.245</v>
      </c>
      <c r="I90" s="75" t="str">
        <f>VLOOKUP(B90,[1]Soil!$A$2:$D$60,2,FALSE)</f>
        <v>loamy sand</v>
      </c>
      <c r="J90" s="75" t="str">
        <f>VLOOKUP(B90,[1]Soil!$A$2:$D$60,3,FALSE)</f>
        <v>Hlinitý písek</v>
      </c>
      <c r="K90" s="75" t="e">
        <f>VLOOKUP(D90,[1]LU!$A$2:$J$419,4,FALSE)</f>
        <v>#N/A</v>
      </c>
      <c r="L90" s="75" t="e">
        <f>VLOOKUP(D90,[1]LU!$A$2:$J$419,3,FALSE)</f>
        <v>#N/A</v>
      </c>
      <c r="M90" s="74">
        <f>VLOOKUP(D90,LU!$B$2:$O$27,14)</f>
        <v>0</v>
      </c>
      <c r="N90" s="67" t="e">
        <f>VLOOKUP(C90,LU!A91:O115,15)</f>
        <v>#N/A</v>
      </c>
    </row>
    <row r="91" spans="1:14">
      <c r="A91" s="74" t="str">
        <f t="shared" si="4"/>
        <v>LSAAZPP</v>
      </c>
      <c r="B91" s="33" t="str">
        <f>VLOOKUP(F91,Soil!$A$2:$B$14,2)</f>
        <v>LSA</v>
      </c>
      <c r="C91" s="33">
        <f t="shared" si="1"/>
        <v>15</v>
      </c>
      <c r="D91" s="67" t="str">
        <f t="shared" si="2"/>
        <v>AZPP</v>
      </c>
      <c r="E91" s="33"/>
      <c r="F91" s="31">
        <f t="shared" si="3"/>
        <v>4</v>
      </c>
      <c r="G91" s="75">
        <f>IF(VLOOKUP(C91,LU!$A$2:$P$27,15,FALSE)=0,VLOOKUP(B91,Soil!$B$2:$R$14,16,FALSE)/(VLOOKUP(C91,LU!$A$2:$P$27,16,FALSE)),(VLOOKUP(C91,LU!$A$2:$P$27,16,FALSE)))</f>
        <v>18.2</v>
      </c>
      <c r="H91" s="75">
        <f>IF(VLOOKUP(C91,LU!$A$2:$O$27,15,FALSE) = 0,VLOOKUP(B91,Soil!$B$2:R103,17,FALSE),1)</f>
        <v>0.245</v>
      </c>
      <c r="I91" s="75" t="str">
        <f>VLOOKUP(B91,[1]Soil!$A$2:$D$60,2,FALSE)</f>
        <v>loamy sand</v>
      </c>
      <c r="J91" s="75" t="str">
        <f>VLOOKUP(B91,[1]Soil!$A$2:$D$60,3,FALSE)</f>
        <v>Hlinitý písek</v>
      </c>
      <c r="K91" s="75" t="e">
        <f>VLOOKUP(D91,[1]LU!$A$2:$J$419,4,FALSE)</f>
        <v>#N/A</v>
      </c>
      <c r="L91" s="75" t="e">
        <f>VLOOKUP(D91,[1]LU!$A$2:$J$419,3,FALSE)</f>
        <v>#N/A</v>
      </c>
      <c r="M91" s="74">
        <f>VLOOKUP(D91,LU!$B$2:$O$27,14)</f>
        <v>1</v>
      </c>
      <c r="N91" s="67" t="e">
        <f>VLOOKUP(C91,LU!A92:O116,15)</f>
        <v>#N/A</v>
      </c>
    </row>
    <row r="92" spans="1:14">
      <c r="A92" s="74" t="str">
        <f t="shared" si="4"/>
        <v>LSAETK</v>
      </c>
      <c r="B92" s="33" t="str">
        <f>VLOOKUP(F92,Soil!$A$2:$B$14,2)</f>
        <v>LSA</v>
      </c>
      <c r="C92" s="33">
        <f t="shared" ref="C92:C155" si="5">C67</f>
        <v>16</v>
      </c>
      <c r="D92" s="67" t="str">
        <f t="shared" ref="D92:D155" si="6">D67</f>
        <v>ETK</v>
      </c>
      <c r="E92" s="33"/>
      <c r="F92" s="31">
        <f t="shared" ref="F92:F155" si="7">F67+1</f>
        <v>4</v>
      </c>
      <c r="G92" s="75">
        <f>IF(VLOOKUP(C92,LU!$A$2:$P$27,15,FALSE)=0,VLOOKUP(B92,Soil!$B$2:$R$14,16,FALSE)/(VLOOKUP(C92,LU!$A$2:$P$27,16,FALSE)),(VLOOKUP(C92,LU!$A$2:$P$27,16,FALSE)))</f>
        <v>18.2</v>
      </c>
      <c r="H92" s="75">
        <f>IF(VLOOKUP(C92,LU!$A$2:$O$27,15,FALSE) = 0,VLOOKUP(B92,Soil!$B$2:R104,17,FALSE),1)</f>
        <v>0.245</v>
      </c>
      <c r="I92" s="75" t="str">
        <f>VLOOKUP(B92,[1]Soil!$A$2:$D$60,2,FALSE)</f>
        <v>loamy sand</v>
      </c>
      <c r="J92" s="75" t="str">
        <f>VLOOKUP(B92,[1]Soil!$A$2:$D$60,3,FALSE)</f>
        <v>Hlinitý písek</v>
      </c>
      <c r="K92" s="75" t="str">
        <f>VLOOKUP(D92,[1]LU!$A$2:$J$419,4,FALSE)</f>
        <v>Extensive vegetation</v>
      </c>
      <c r="L92" s="75" t="str">
        <f>VLOOKUP(D92,[1]LU!$A$2:$J$419,3,FALSE)</f>
        <v>extenzivní smíšené porosty</v>
      </c>
      <c r="M92" s="74">
        <f>VLOOKUP(D92,LU!$B$2:$O$27,14)</f>
        <v>0</v>
      </c>
      <c r="N92" s="67" t="e">
        <f>VLOOKUP(C92,LU!A93:O117,15)</f>
        <v>#N/A</v>
      </c>
    </row>
    <row r="93" spans="1:14">
      <c r="A93" s="74" t="str">
        <f t="shared" si="4"/>
        <v>LSAETK1</v>
      </c>
      <c r="B93" s="33" t="str">
        <f>VLOOKUP(F93,Soil!$A$2:$B$14,2)</f>
        <v>LSA</v>
      </c>
      <c r="C93" s="33">
        <f t="shared" si="5"/>
        <v>17</v>
      </c>
      <c r="D93" s="67" t="str">
        <f t="shared" si="6"/>
        <v>ETK1</v>
      </c>
      <c r="E93" s="33"/>
      <c r="F93" s="31">
        <f t="shared" si="7"/>
        <v>4</v>
      </c>
      <c r="G93" s="75">
        <f>IF(VLOOKUP(C93,LU!$A$2:$P$27,15,FALSE)=0,VLOOKUP(B93,Soil!$B$2:$R$14,16,FALSE)/(VLOOKUP(C93,LU!$A$2:$P$27,16,FALSE)),(VLOOKUP(C93,LU!$A$2:$P$27,16,FALSE)))</f>
        <v>18.2</v>
      </c>
      <c r="H93" s="75">
        <f>IF(VLOOKUP(C93,LU!$A$2:$O$27,15,FALSE) = 0,VLOOKUP(B93,Soil!$B$2:R105,17,FALSE),1)</f>
        <v>0.245</v>
      </c>
      <c r="I93" s="75" t="str">
        <f>VLOOKUP(B93,[1]Soil!$A$2:$D$60,2,FALSE)</f>
        <v>loamy sand</v>
      </c>
      <c r="J93" s="75" t="str">
        <f>VLOOKUP(B93,[1]Soil!$A$2:$D$60,3,FALSE)</f>
        <v>Hlinitý písek</v>
      </c>
      <c r="K93" s="75" t="e">
        <f>VLOOKUP(D93,[1]LU!$A$2:$J$419,4,FALSE)</f>
        <v>#N/A</v>
      </c>
      <c r="L93" s="75" t="e">
        <f>VLOOKUP(D93,[1]LU!$A$2:$J$419,3,FALSE)</f>
        <v>#N/A</v>
      </c>
      <c r="M93" s="74">
        <f>VLOOKUP(D93,LU!$B$2:$O$27,14)</f>
        <v>0</v>
      </c>
      <c r="N93" s="67" t="e">
        <f>VLOOKUP(C93,LU!A94:O118,15)</f>
        <v>#N/A</v>
      </c>
    </row>
    <row r="94" spans="1:14">
      <c r="A94" s="74" t="str">
        <f t="shared" si="4"/>
        <v>LSAETK2</v>
      </c>
      <c r="B94" s="33" t="str">
        <f>VLOOKUP(F94,Soil!$A$2:$B$14,2)</f>
        <v>LSA</v>
      </c>
      <c r="C94" s="33">
        <f t="shared" si="5"/>
        <v>18</v>
      </c>
      <c r="D94" s="67" t="str">
        <f t="shared" si="6"/>
        <v>ETK2</v>
      </c>
      <c r="E94" s="33"/>
      <c r="F94" s="31">
        <f t="shared" si="7"/>
        <v>4</v>
      </c>
      <c r="G94" s="75">
        <f>IF(VLOOKUP(C94,LU!$A$2:$P$27,15,FALSE)=0,VLOOKUP(B94,Soil!$B$2:$R$14,16,FALSE)/(VLOOKUP(C94,LU!$A$2:$P$27,16,FALSE)),(VLOOKUP(C94,LU!$A$2:$P$27,16,FALSE)))</f>
        <v>18.2</v>
      </c>
      <c r="H94" s="75">
        <f>IF(VLOOKUP(C94,LU!$A$2:$O$27,15,FALSE) = 0,VLOOKUP(B94,Soil!$B$2:R106,17,FALSE),1)</f>
        <v>0.245</v>
      </c>
      <c r="I94" s="75" t="str">
        <f>VLOOKUP(B94,[1]Soil!$A$2:$D$60,2,FALSE)</f>
        <v>loamy sand</v>
      </c>
      <c r="J94" s="75" t="str">
        <f>VLOOKUP(B94,[1]Soil!$A$2:$D$60,3,FALSE)</f>
        <v>Hlinitý písek</v>
      </c>
      <c r="K94" s="75" t="e">
        <f>VLOOKUP(D94,[1]LU!$A$2:$J$419,4,FALSE)</f>
        <v>#N/A</v>
      </c>
      <c r="L94" s="75" t="e">
        <f>VLOOKUP(D94,[1]LU!$A$2:$J$419,3,FALSE)</f>
        <v>#N/A</v>
      </c>
      <c r="M94" s="74">
        <f>VLOOKUP(D94,LU!$B$2:$O$27,14)</f>
        <v>0</v>
      </c>
      <c r="N94" s="67" t="e">
        <f>VLOOKUP(C94,LU!A95:O119,15)</f>
        <v>#N/A</v>
      </c>
    </row>
    <row r="95" spans="1:14">
      <c r="A95" s="74" t="str">
        <f t="shared" si="4"/>
        <v>LSAETK3</v>
      </c>
      <c r="B95" s="33" t="str">
        <f>VLOOKUP(F95,Soil!$A$2:$B$14,2)</f>
        <v>LSA</v>
      </c>
      <c r="C95" s="33">
        <f t="shared" si="5"/>
        <v>19</v>
      </c>
      <c r="D95" s="67" t="str">
        <f t="shared" si="6"/>
        <v>ETK3</v>
      </c>
      <c r="E95" s="33"/>
      <c r="F95" s="31">
        <f t="shared" si="7"/>
        <v>4</v>
      </c>
      <c r="G95" s="75">
        <f>IF(VLOOKUP(C95,LU!$A$2:$P$27,15,FALSE)=0,VLOOKUP(B95,Soil!$B$2:$R$14,16,FALSE)/(VLOOKUP(C95,LU!$A$2:$P$27,16,FALSE)),(VLOOKUP(C95,LU!$A$2:$P$27,16,FALSE)))</f>
        <v>18.2</v>
      </c>
      <c r="H95" s="75">
        <f>IF(VLOOKUP(C95,LU!$A$2:$O$27,15,FALSE) = 0,VLOOKUP(B95,Soil!$B$2:R107,17,FALSE),1)</f>
        <v>0.245</v>
      </c>
      <c r="I95" s="75" t="str">
        <f>VLOOKUP(B95,[1]Soil!$A$2:$D$60,2,FALSE)</f>
        <v>loamy sand</v>
      </c>
      <c r="J95" s="75" t="str">
        <f>VLOOKUP(B95,[1]Soil!$A$2:$D$60,3,FALSE)</f>
        <v>Hlinitý písek</v>
      </c>
      <c r="K95" s="75" t="e">
        <f>VLOOKUP(D95,[1]LU!$A$2:$J$419,4,FALSE)</f>
        <v>#N/A</v>
      </c>
      <c r="L95" s="75" t="e">
        <f>VLOOKUP(D95,[1]LU!$A$2:$J$419,3,FALSE)</f>
        <v>#N/A</v>
      </c>
      <c r="M95" s="74">
        <f>VLOOKUP(D95,LU!$B$2:$O$27,14)</f>
        <v>0</v>
      </c>
      <c r="N95" s="67" t="e">
        <f>VLOOKUP(C95,LU!A96:O120,15)</f>
        <v>#N/A</v>
      </c>
    </row>
    <row r="96" spans="1:14">
      <c r="A96" s="74" t="str">
        <f t="shared" si="4"/>
        <v>LSAVT</v>
      </c>
      <c r="B96" s="33" t="str">
        <f>VLOOKUP(F96,Soil!$A$2:$B$14,2)</f>
        <v>LSA</v>
      </c>
      <c r="C96" s="33">
        <f t="shared" si="5"/>
        <v>20</v>
      </c>
      <c r="D96" s="67" t="str">
        <f t="shared" si="6"/>
        <v>VT</v>
      </c>
      <c r="E96" s="33"/>
      <c r="F96" s="31">
        <f t="shared" si="7"/>
        <v>4</v>
      </c>
      <c r="G96" s="75">
        <f>IF(VLOOKUP(C96,LU!$A$2:$P$27,15,FALSE)=0,VLOOKUP(B96,Soil!$B$2:$R$14,16,FALSE)/(VLOOKUP(C96,LU!$A$2:$P$27,16,FALSE)),(VLOOKUP(C96,LU!$A$2:$P$27,16,FALSE)))</f>
        <v>100</v>
      </c>
      <c r="H96" s="75">
        <f>IF(VLOOKUP(C96,LU!$A$2:$O$27,15,FALSE) = 0,VLOOKUP(B96,Soil!$B$2:R108,17,FALSE),1)</f>
        <v>1</v>
      </c>
      <c r="I96" s="75" t="str">
        <f>VLOOKUP(B96,[1]Soil!$A$2:$D$60,2,FALSE)</f>
        <v>loamy sand</v>
      </c>
      <c r="J96" s="75" t="str">
        <f>VLOOKUP(B96,[1]Soil!$A$2:$D$60,3,FALSE)</f>
        <v>Hlinitý písek</v>
      </c>
      <c r="K96" s="75" t="e">
        <f>VLOOKUP(D96,[1]LU!$A$2:$J$419,4,FALSE)</f>
        <v>#N/A</v>
      </c>
      <c r="L96" s="75" t="e">
        <f>VLOOKUP(D96,[1]LU!$A$2:$J$419,3,FALSE)</f>
        <v>#N/A</v>
      </c>
      <c r="M96" s="74">
        <f>VLOOKUP(D96,LU!$B$2:$O$27,14)</f>
        <v>1</v>
      </c>
      <c r="N96" s="67" t="e">
        <f>VLOOKUP(C96,LU!A97:O121,15)</f>
        <v>#N/A</v>
      </c>
    </row>
    <row r="97" spans="1:14">
      <c r="A97" s="74" t="str">
        <f t="shared" si="4"/>
        <v>LSAVP</v>
      </c>
      <c r="B97" s="33" t="str">
        <f>VLOOKUP(F97,Soil!$A$2:$B$14,2)</f>
        <v>LSA</v>
      </c>
      <c r="C97" s="33">
        <f t="shared" si="5"/>
        <v>21</v>
      </c>
      <c r="D97" s="67" t="str">
        <f t="shared" si="6"/>
        <v>VP</v>
      </c>
      <c r="E97" s="33"/>
      <c r="F97" s="31">
        <f t="shared" si="7"/>
        <v>4</v>
      </c>
      <c r="G97" s="75">
        <f>IF(VLOOKUP(C97,LU!$A$2:$P$27,15,FALSE)=0,VLOOKUP(B97,Soil!$B$2:$R$14,16,FALSE)/(VLOOKUP(C97,LU!$A$2:$P$27,16,FALSE)),(VLOOKUP(C97,LU!$A$2:$P$27,16,FALSE)))</f>
        <v>100</v>
      </c>
      <c r="H97" s="75">
        <f>IF(VLOOKUP(C97,LU!$A$2:$O$27,15,FALSE) = 0,VLOOKUP(B97,Soil!$B$2:R109,17,FALSE),1)</f>
        <v>1</v>
      </c>
      <c r="I97" s="75" t="str">
        <f>VLOOKUP(B97,[1]Soil!$A$2:$D$60,2,FALSE)</f>
        <v>loamy sand</v>
      </c>
      <c r="J97" s="75" t="str">
        <f>VLOOKUP(B97,[1]Soil!$A$2:$D$60,3,FALSE)</f>
        <v>Hlinitý písek</v>
      </c>
      <c r="K97" s="75" t="str">
        <f>VLOOKUP(D97,[1]LU!$A$2:$J$419,4,FALSE)</f>
        <v>Water</v>
      </c>
      <c r="L97" s="75" t="str">
        <f>VLOOKUP(D97,[1]LU!$A$2:$J$419,3,FALSE)</f>
        <v>vodní plochy</v>
      </c>
      <c r="M97" s="74">
        <f>VLOOKUP(D97,LU!$B$2:$O$27,14)</f>
        <v>0</v>
      </c>
      <c r="N97" s="67" t="e">
        <f>VLOOKUP(C97,LU!A98:O122,15)</f>
        <v>#N/A</v>
      </c>
    </row>
    <row r="98" spans="1:14">
      <c r="A98" s="74" t="str">
        <f t="shared" si="4"/>
        <v>LSATPT</v>
      </c>
      <c r="B98" s="33" t="str">
        <f>VLOOKUP(F98,Soil!$A$2:$B$14,2)</f>
        <v>LSA</v>
      </c>
      <c r="C98" s="33">
        <f t="shared" si="5"/>
        <v>22</v>
      </c>
      <c r="D98" s="67" t="str">
        <f t="shared" si="6"/>
        <v>TPT</v>
      </c>
      <c r="E98" s="33"/>
      <c r="F98" s="31">
        <f t="shared" si="7"/>
        <v>4</v>
      </c>
      <c r="G98" s="75">
        <f>IF(VLOOKUP(C98,LU!$A$2:$P$27,15,FALSE)=0,VLOOKUP(B98,Soil!$B$2:$R$14,16,FALSE)/(VLOOKUP(C98,LU!$A$2:$P$27,16,FALSE)),(VLOOKUP(C98,LU!$A$2:$P$27,16,FALSE)))</f>
        <v>18.2</v>
      </c>
      <c r="H98" s="75">
        <f>IF(VLOOKUP(C98,LU!$A$2:$O$27,15,FALSE) = 0,VLOOKUP(B98,Soil!$B$2:R110,17,FALSE),1)</f>
        <v>0.245</v>
      </c>
      <c r="I98" s="75" t="str">
        <f>VLOOKUP(B98,[1]Soil!$A$2:$D$60,2,FALSE)</f>
        <v>loamy sand</v>
      </c>
      <c r="J98" s="75" t="str">
        <f>VLOOKUP(B98,[1]Soil!$A$2:$D$60,3,FALSE)</f>
        <v>Hlinitý písek</v>
      </c>
      <c r="K98" s="75" t="e">
        <f>VLOOKUP(D98,[1]LU!$A$2:$J$419,4,FALSE)</f>
        <v>#N/A</v>
      </c>
      <c r="L98" s="75" t="e">
        <f>VLOOKUP(D98,[1]LU!$A$2:$J$419,3,FALSE)</f>
        <v>#N/A</v>
      </c>
      <c r="M98" s="74">
        <f>VLOOKUP(D98,LU!$B$2:$O$27,14)</f>
        <v>0</v>
      </c>
      <c r="N98" s="67" t="e">
        <f>VLOOKUP(C98,LU!A99:O123,15)</f>
        <v>#N/A</v>
      </c>
    </row>
    <row r="99" spans="1:14">
      <c r="A99" s="74" t="str">
        <f t="shared" si="4"/>
        <v>LSAVPT</v>
      </c>
      <c r="B99" s="33" t="str">
        <f>VLOOKUP(F99,Soil!$A$2:$B$14,2)</f>
        <v>LSA</v>
      </c>
      <c r="C99" s="33">
        <f t="shared" si="5"/>
        <v>23</v>
      </c>
      <c r="D99" s="67" t="str">
        <f t="shared" si="6"/>
        <v>VPT</v>
      </c>
      <c r="E99" s="33"/>
      <c r="F99" s="31">
        <f t="shared" si="7"/>
        <v>4</v>
      </c>
      <c r="G99" s="75">
        <f>IF(VLOOKUP(C99,LU!$A$2:$P$27,15,FALSE)=0,VLOOKUP(B99,Soil!$B$2:$R$14,16,FALSE)/(VLOOKUP(C99,LU!$A$2:$P$27,16,FALSE)),(VLOOKUP(C99,LU!$A$2:$P$27,16,FALSE)))</f>
        <v>100</v>
      </c>
      <c r="H99" s="75">
        <f>IF(VLOOKUP(C99,LU!$A$2:$O$27,15,FALSE) = 0,VLOOKUP(B99,Soil!$B$2:R111,17,FALSE),1)</f>
        <v>1</v>
      </c>
      <c r="I99" s="75" t="str">
        <f>VLOOKUP(B99,[1]Soil!$A$2:$D$60,2,FALSE)</f>
        <v>loamy sand</v>
      </c>
      <c r="J99" s="75" t="str">
        <f>VLOOKUP(B99,[1]Soil!$A$2:$D$60,3,FALSE)</f>
        <v>Hlinitý písek</v>
      </c>
      <c r="K99" s="75" t="e">
        <f>VLOOKUP(D99,[1]LU!$A$2:$J$419,4,FALSE)</f>
        <v>#N/A</v>
      </c>
      <c r="L99" s="75" t="e">
        <f>VLOOKUP(D99,[1]LU!$A$2:$J$419,3,FALSE)</f>
        <v>#N/A</v>
      </c>
      <c r="M99" s="74">
        <f>VLOOKUP(D99,LU!$B$2:$O$27,14)</f>
        <v>0</v>
      </c>
      <c r="N99" s="67" t="e">
        <f>VLOOKUP(C99,LU!A100:O124,15)</f>
        <v>#N/A</v>
      </c>
    </row>
    <row r="100" spans="1:14">
      <c r="A100" s="74" t="str">
        <f t="shared" si="4"/>
        <v>LSAMOK</v>
      </c>
      <c r="B100" s="33" t="str">
        <f>VLOOKUP(F100,Soil!$A$2:$B$14,2)</f>
        <v>LSA</v>
      </c>
      <c r="C100" s="33">
        <f t="shared" si="5"/>
        <v>24</v>
      </c>
      <c r="D100" s="67" t="str">
        <f t="shared" si="6"/>
        <v>MOK</v>
      </c>
      <c r="E100" s="33"/>
      <c r="F100" s="31">
        <f t="shared" si="7"/>
        <v>4</v>
      </c>
      <c r="G100" s="75">
        <f>IF(VLOOKUP(C100,LU!$A$2:$P$27,15,FALSE)=0,VLOOKUP(B100,Soil!$B$2:$R$14,16,FALSE)/(VLOOKUP(C100,LU!$A$2:$P$27,16,FALSE)),(VLOOKUP(C100,LU!$A$2:$P$27,16,FALSE)))</f>
        <v>18.2</v>
      </c>
      <c r="H100" s="75">
        <f>IF(VLOOKUP(C100,LU!$A$2:$O$27,15,FALSE) = 0,VLOOKUP(B100,Soil!$B$2:R112,17,FALSE),1)</f>
        <v>0.245</v>
      </c>
      <c r="I100" s="75" t="str">
        <f>VLOOKUP(B100,[1]Soil!$A$2:$D$60,2,FALSE)</f>
        <v>loamy sand</v>
      </c>
      <c r="J100" s="75" t="str">
        <f>VLOOKUP(B100,[1]Soil!$A$2:$D$60,3,FALSE)</f>
        <v>Hlinitý písek</v>
      </c>
      <c r="K100" s="75" t="e">
        <f>VLOOKUP(D100,[1]LU!$A$2:$J$419,4,FALSE)</f>
        <v>#N/A</v>
      </c>
      <c r="L100" s="75" t="e">
        <f>VLOOKUP(D100,[1]LU!$A$2:$J$419,3,FALSE)</f>
        <v>#N/A</v>
      </c>
      <c r="M100" s="74">
        <f>VLOOKUP(D100,LU!$B$2:$O$27,14)</f>
        <v>0</v>
      </c>
      <c r="N100" s="67" t="e">
        <f>VLOOKUP(C100,LU!A101:O125,15)</f>
        <v>#N/A</v>
      </c>
    </row>
    <row r="101" spans="1:14">
      <c r="A101" s="74" t="str">
        <f t="shared" si="4"/>
        <v>LSARET</v>
      </c>
      <c r="B101" s="33" t="str">
        <f>VLOOKUP(F101,Soil!$A$2:$B$14,2)</f>
        <v>LSA</v>
      </c>
      <c r="C101" s="33">
        <f t="shared" si="5"/>
        <v>25</v>
      </c>
      <c r="D101" s="67" t="str">
        <f t="shared" si="6"/>
        <v>RET</v>
      </c>
      <c r="E101" s="33"/>
      <c r="F101" s="31">
        <f t="shared" si="7"/>
        <v>4</v>
      </c>
      <c r="G101" s="75">
        <f>IF(VLOOKUP(C101,LU!$A$2:$P$27,15,FALSE)=0,VLOOKUP(B101,Soil!$B$2:$R$14,16,FALSE)/(VLOOKUP(C101,LU!$A$2:$P$27,16,FALSE)),(VLOOKUP(C101,LU!$A$2:$P$27,16,FALSE)))</f>
        <v>18.2</v>
      </c>
      <c r="H101" s="75">
        <f>IF(VLOOKUP(C101,LU!$A$2:$O$27,15,FALSE) = 0,VLOOKUP(B101,Soil!$B$2:R113,17,FALSE),1)</f>
        <v>0.245</v>
      </c>
      <c r="I101" s="75" t="str">
        <f>VLOOKUP(B101,[1]Soil!$A$2:$D$60,2,FALSE)</f>
        <v>loamy sand</v>
      </c>
      <c r="J101" s="75" t="str">
        <f>VLOOKUP(B101,[1]Soil!$A$2:$D$60,3,FALSE)</f>
        <v>Hlinitý písek</v>
      </c>
      <c r="K101" s="75" t="e">
        <f>VLOOKUP(D101,[1]LU!$A$2:$J$419,4,FALSE)</f>
        <v>#N/A</v>
      </c>
      <c r="L101" s="75" t="e">
        <f>VLOOKUP(D101,[1]LU!$A$2:$J$419,3,FALSE)</f>
        <v>#N/A</v>
      </c>
      <c r="M101" s="74">
        <f>VLOOKUP(D101,LU!$B$2:$O$27,14)</f>
        <v>0</v>
      </c>
      <c r="N101" s="67" t="e">
        <f>VLOOKUP(C101,LU!A102:O126,15)</f>
        <v>#N/A</v>
      </c>
    </row>
    <row r="102" spans="1:14">
      <c r="A102" s="74" t="str">
        <f t="shared" si="4"/>
        <v>SAOP</v>
      </c>
      <c r="B102" s="33" t="str">
        <f>VLOOKUP(F102,Soil!$A$2:$B$14,2)</f>
        <v>SA</v>
      </c>
      <c r="C102" s="33">
        <f t="shared" si="5"/>
        <v>1</v>
      </c>
      <c r="D102" s="67" t="str">
        <f t="shared" si="6"/>
        <v>OP</v>
      </c>
      <c r="E102" s="33"/>
      <c r="F102" s="31">
        <f t="shared" si="7"/>
        <v>5</v>
      </c>
      <c r="G102" s="75">
        <f>IF(VLOOKUP(C102,LU!$A$2:$P$27,15,FALSE)=0,VLOOKUP(B102,Soil!$B$2:$R$14,16,FALSE)/(VLOOKUP(C102,LU!$A$2:$P$27,16,FALSE)),(VLOOKUP(C102,LU!$A$2:$P$27,16,FALSE)))</f>
        <v>9.1</v>
      </c>
      <c r="H102" s="75">
        <f>IF(VLOOKUP(C102,LU!$A$2:$O$27,15,FALSE) = 0,VLOOKUP(B102,Soil!$B$2:R114,17,FALSE),1)</f>
        <v>0.245</v>
      </c>
      <c r="I102" s="75" t="str">
        <f>VLOOKUP(B102,[1]Soil!$A$2:$D$60,2,FALSE)</f>
        <v>sand</v>
      </c>
      <c r="J102" s="75" t="str">
        <f>VLOOKUP(B102,[1]Soil!$A$2:$D$60,3,FALSE)</f>
        <v>Písek</v>
      </c>
      <c r="K102" s="75" t="str">
        <f>VLOOKUP(D102,[1]LU!$A$2:$J$419,4,FALSE)</f>
        <v>Arable land</v>
      </c>
      <c r="L102" s="75" t="str">
        <f>VLOOKUP(D102,[1]LU!$A$2:$J$419,3,FALSE)</f>
        <v>orná půda</v>
      </c>
      <c r="M102" s="74">
        <f>VLOOKUP(D102,LU!$B$2:$O$27,14)</f>
        <v>0</v>
      </c>
      <c r="N102" s="67" t="e">
        <f>VLOOKUP(C102,LU!A103:O127,15)</f>
        <v>#N/A</v>
      </c>
    </row>
    <row r="103" spans="1:14">
      <c r="A103" s="74" t="str">
        <f t="shared" si="4"/>
        <v>SAOPTP</v>
      </c>
      <c r="B103" s="33" t="str">
        <f>VLOOKUP(F103,Soil!$A$2:$B$14,2)</f>
        <v>SA</v>
      </c>
      <c r="C103" s="33">
        <f t="shared" si="5"/>
        <v>2</v>
      </c>
      <c r="D103" s="67" t="str">
        <f t="shared" si="6"/>
        <v>OPTP</v>
      </c>
      <c r="E103" s="33"/>
      <c r="F103" s="31">
        <f t="shared" si="7"/>
        <v>5</v>
      </c>
      <c r="G103" s="75">
        <f>IF(VLOOKUP(C103,LU!$A$2:$P$27,15,FALSE)=0,VLOOKUP(B103,Soil!$B$2:$R$14,16,FALSE)/(VLOOKUP(C103,LU!$A$2:$P$27,16,FALSE)),(VLOOKUP(C103,LU!$A$2:$P$27,16,FALSE)))</f>
        <v>18.2</v>
      </c>
      <c r="H103" s="75">
        <f>IF(VLOOKUP(C103,LU!$A$2:$O$27,15,FALSE) = 0,VLOOKUP(B103,Soil!$B$2:R115,17,FALSE),1)</f>
        <v>0.245</v>
      </c>
      <c r="I103" s="75" t="str">
        <f>VLOOKUP(B103,[1]Soil!$A$2:$D$60,2,FALSE)</f>
        <v>sand</v>
      </c>
      <c r="J103" s="75" t="str">
        <f>VLOOKUP(B103,[1]Soil!$A$2:$D$60,3,FALSE)</f>
        <v>Písek</v>
      </c>
      <c r="K103" s="75" t="e">
        <f>VLOOKUP(D103,[1]LU!$A$2:$J$419,4,FALSE)</f>
        <v>#N/A</v>
      </c>
      <c r="L103" s="75" t="e">
        <f>VLOOKUP(D103,[1]LU!$A$2:$J$419,3,FALSE)</f>
        <v>#N/A</v>
      </c>
      <c r="M103" s="74">
        <f>VLOOKUP(D103,LU!$B$2:$O$27,14)</f>
        <v>0</v>
      </c>
      <c r="N103" s="67" t="e">
        <f>VLOOKUP(C103,LU!A104:O128,15)</f>
        <v>#N/A</v>
      </c>
    </row>
    <row r="104" spans="1:14">
      <c r="A104" s="74" t="str">
        <f t="shared" si="4"/>
        <v>SAOPSR</v>
      </c>
      <c r="B104" s="33" t="str">
        <f>VLOOKUP(F104,Soil!$A$2:$B$14,2)</f>
        <v>SA</v>
      </c>
      <c r="C104" s="33">
        <f t="shared" si="5"/>
        <v>3</v>
      </c>
      <c r="D104" s="67" t="str">
        <f t="shared" si="6"/>
        <v>OPSR</v>
      </c>
      <c r="E104" s="33"/>
      <c r="F104" s="31">
        <f t="shared" si="7"/>
        <v>5</v>
      </c>
      <c r="G104" s="75">
        <f>IF(VLOOKUP(C104,LU!$A$2:$P$27,15,FALSE)=0,VLOOKUP(B104,Soil!$B$2:$R$14,16,FALSE)/(VLOOKUP(C104,LU!$A$2:$P$27,16,FALSE)),(VLOOKUP(C104,LU!$A$2:$P$27,16,FALSE)))</f>
        <v>7.2799999999999994</v>
      </c>
      <c r="H104" s="75">
        <f>IF(VLOOKUP(C104,LU!$A$2:$O$27,15,FALSE) = 0,VLOOKUP(B104,Soil!$B$2:R116,17,FALSE),1)</f>
        <v>0.245</v>
      </c>
      <c r="I104" s="75" t="str">
        <f>VLOOKUP(B104,[1]Soil!$A$2:$D$60,2,FALSE)</f>
        <v>sand</v>
      </c>
      <c r="J104" s="75" t="str">
        <f>VLOOKUP(B104,[1]Soil!$A$2:$D$60,3,FALSE)</f>
        <v>Písek</v>
      </c>
      <c r="K104" s="75" t="e">
        <f>VLOOKUP(D104,[1]LU!$A$2:$J$419,4,FALSE)</f>
        <v>#N/A</v>
      </c>
      <c r="L104" s="75" t="e">
        <f>VLOOKUP(D104,[1]LU!$A$2:$J$419,3,FALSE)</f>
        <v>#N/A</v>
      </c>
      <c r="M104" s="74">
        <f>VLOOKUP(D104,LU!$B$2:$O$27,14)</f>
        <v>0</v>
      </c>
      <c r="N104" s="67" t="e">
        <f>VLOOKUP(C104,LU!A105:O129,15)</f>
        <v>#N/A</v>
      </c>
    </row>
    <row r="105" spans="1:14">
      <c r="A105" s="74" t="str">
        <f t="shared" si="4"/>
        <v>SAOPUR</v>
      </c>
      <c r="B105" s="33" t="str">
        <f>VLOOKUP(F105,Soil!$A$2:$B$14,2)</f>
        <v>SA</v>
      </c>
      <c r="C105" s="33">
        <f t="shared" si="5"/>
        <v>4</v>
      </c>
      <c r="D105" s="67" t="str">
        <f t="shared" si="6"/>
        <v>OPUR</v>
      </c>
      <c r="E105" s="33"/>
      <c r="F105" s="31">
        <f t="shared" si="7"/>
        <v>5</v>
      </c>
      <c r="G105" s="75">
        <f>IF(VLOOKUP(C105,LU!$A$2:$P$27,15,FALSE)=0,VLOOKUP(B105,Soil!$B$2:$R$14,16,FALSE)/(VLOOKUP(C105,LU!$A$2:$P$27,16,FALSE)),(VLOOKUP(C105,LU!$A$2:$P$27,16,FALSE)))</f>
        <v>9.1</v>
      </c>
      <c r="H105" s="75">
        <f>IF(VLOOKUP(C105,LU!$A$2:$O$27,15,FALSE) = 0,VLOOKUP(B105,Soil!$B$2:R117,17,FALSE),1)</f>
        <v>0.245</v>
      </c>
      <c r="I105" s="75" t="str">
        <f>VLOOKUP(B105,[1]Soil!$A$2:$D$60,2,FALSE)</f>
        <v>sand</v>
      </c>
      <c r="J105" s="75" t="str">
        <f>VLOOKUP(B105,[1]Soil!$A$2:$D$60,3,FALSE)</f>
        <v>Písek</v>
      </c>
      <c r="K105" s="75" t="e">
        <f>VLOOKUP(D105,[1]LU!$A$2:$J$419,4,FALSE)</f>
        <v>#N/A</v>
      </c>
      <c r="L105" s="75" t="e">
        <f>VLOOKUP(D105,[1]LU!$A$2:$J$419,3,FALSE)</f>
        <v>#N/A</v>
      </c>
      <c r="M105" s="74">
        <f>VLOOKUP(D105,LU!$B$2:$O$27,14)</f>
        <v>0</v>
      </c>
      <c r="N105" s="67" t="e">
        <f>VLOOKUP(C105,LU!A106:O130,15)</f>
        <v>#N/A</v>
      </c>
    </row>
    <row r="106" spans="1:14">
      <c r="A106" s="74" t="str">
        <f t="shared" si="4"/>
        <v>SAOPU</v>
      </c>
      <c r="B106" s="33" t="str">
        <f>VLOOKUP(F106,Soil!$A$2:$B$14,2)</f>
        <v>SA</v>
      </c>
      <c r="C106" s="33">
        <f t="shared" si="5"/>
        <v>5</v>
      </c>
      <c r="D106" s="67" t="str">
        <f t="shared" si="6"/>
        <v>OPU</v>
      </c>
      <c r="E106" s="33"/>
      <c r="F106" s="31">
        <f t="shared" si="7"/>
        <v>5</v>
      </c>
      <c r="G106" s="75">
        <f>IF(VLOOKUP(C106,LU!$A$2:$P$27,15,FALSE)=0,VLOOKUP(B106,Soil!$B$2:$R$14,16,FALSE)/(VLOOKUP(C106,LU!$A$2:$P$27,16,FALSE)),(VLOOKUP(C106,LU!$A$2:$P$27,16,FALSE)))</f>
        <v>6.0666666666666664</v>
      </c>
      <c r="H106" s="75">
        <f>IF(VLOOKUP(C106,LU!$A$2:$O$27,15,FALSE) = 0,VLOOKUP(B106,Soil!$B$2:R118,17,FALSE),1)</f>
        <v>0.245</v>
      </c>
      <c r="I106" s="75" t="str">
        <f>VLOOKUP(B106,[1]Soil!$A$2:$D$60,2,FALSE)</f>
        <v>sand</v>
      </c>
      <c r="J106" s="75" t="str">
        <f>VLOOKUP(B106,[1]Soil!$A$2:$D$60,3,FALSE)</f>
        <v>Písek</v>
      </c>
      <c r="K106" s="75" t="e">
        <f>VLOOKUP(D106,[1]LU!$A$2:$J$419,4,FALSE)</f>
        <v>#N/A</v>
      </c>
      <c r="L106" s="75" t="e">
        <f>VLOOKUP(D106,[1]LU!$A$2:$J$419,3,FALSE)</f>
        <v>#N/A</v>
      </c>
      <c r="M106" s="74">
        <f>VLOOKUP(D106,LU!$B$2:$O$27,14)</f>
        <v>0</v>
      </c>
      <c r="N106" s="67" t="e">
        <f>VLOOKUP(C106,LU!A107:O131,15)</f>
        <v>#N/A</v>
      </c>
    </row>
    <row r="107" spans="1:14">
      <c r="A107" s="74" t="str">
        <f t="shared" si="4"/>
        <v>SATP</v>
      </c>
      <c r="B107" s="33" t="str">
        <f>VLOOKUP(F107,Soil!$A$2:$B$14,2)</f>
        <v>SA</v>
      </c>
      <c r="C107" s="33">
        <f t="shared" si="5"/>
        <v>6</v>
      </c>
      <c r="D107" s="67" t="str">
        <f t="shared" si="6"/>
        <v>TP</v>
      </c>
      <c r="E107" s="33"/>
      <c r="F107" s="31">
        <f t="shared" si="7"/>
        <v>5</v>
      </c>
      <c r="G107" s="75">
        <f>IF(VLOOKUP(C107,LU!$A$2:$P$27,15,FALSE)=0,VLOOKUP(B107,Soil!$B$2:$R$14,16,FALSE)/(VLOOKUP(C107,LU!$A$2:$P$27,16,FALSE)),(VLOOKUP(C107,LU!$A$2:$P$27,16,FALSE)))</f>
        <v>18.2</v>
      </c>
      <c r="H107" s="75">
        <f>IF(VLOOKUP(C107,LU!$A$2:$O$27,15,FALSE) = 0,VLOOKUP(B107,Soil!$B$2:R119,17,FALSE),1)</f>
        <v>0.245</v>
      </c>
      <c r="I107" s="75" t="str">
        <f>VLOOKUP(B107,[1]Soil!$A$2:$D$60,2,FALSE)</f>
        <v>sand</v>
      </c>
      <c r="J107" s="75" t="str">
        <f>VLOOKUP(B107,[1]Soil!$A$2:$D$60,3,FALSE)</f>
        <v>Písek</v>
      </c>
      <c r="K107" s="75" t="str">
        <f>VLOOKUP(D107,[1]LU!$A$2:$J$419,4,FALSE)</f>
        <v>Grass</v>
      </c>
      <c r="L107" s="75" t="str">
        <f>VLOOKUP(D107,[1]LU!$A$2:$J$419,3,FALSE)</f>
        <v>travní porost</v>
      </c>
      <c r="M107" s="74">
        <f>VLOOKUP(D107,LU!$B$2:$O$27,14)</f>
        <v>0</v>
      </c>
      <c r="N107" s="67" t="e">
        <f>VLOOKUP(C107,LU!A108:O132,15)</f>
        <v>#N/A</v>
      </c>
    </row>
    <row r="108" spans="1:14">
      <c r="A108" s="74" t="str">
        <f t="shared" si="4"/>
        <v>SALP</v>
      </c>
      <c r="B108" s="33" t="str">
        <f>VLOOKUP(F108,Soil!$A$2:$B$14,2)</f>
        <v>SA</v>
      </c>
      <c r="C108" s="33">
        <f t="shared" si="5"/>
        <v>7</v>
      </c>
      <c r="D108" s="67" t="str">
        <f t="shared" si="6"/>
        <v>LP</v>
      </c>
      <c r="E108" s="33"/>
      <c r="F108" s="31">
        <f t="shared" si="7"/>
        <v>5</v>
      </c>
      <c r="G108" s="75">
        <f>IF(VLOOKUP(C108,LU!$A$2:$P$27,15,FALSE)=0,VLOOKUP(B108,Soil!$B$2:$R$14,16,FALSE)/(VLOOKUP(C108,LU!$A$2:$P$27,16,FALSE)),(VLOOKUP(C108,LU!$A$2:$P$27,16,FALSE)))</f>
        <v>18.2</v>
      </c>
      <c r="H108" s="75">
        <f>IF(VLOOKUP(C108,LU!$A$2:$O$27,15,FALSE) = 0,VLOOKUP(B108,Soil!$B$2:R120,17,FALSE),1)</f>
        <v>0.245</v>
      </c>
      <c r="I108" s="75" t="str">
        <f>VLOOKUP(B108,[1]Soil!$A$2:$D$60,2,FALSE)</f>
        <v>sand</v>
      </c>
      <c r="J108" s="75" t="str">
        <f>VLOOKUP(B108,[1]Soil!$A$2:$D$60,3,FALSE)</f>
        <v>Písek</v>
      </c>
      <c r="K108" s="75" t="str">
        <f>VLOOKUP(D108,[1]LU!$A$2:$J$419,4,FALSE)</f>
        <v>Forest</v>
      </c>
      <c r="L108" s="75" t="str">
        <f>VLOOKUP(D108,[1]LU!$A$2:$J$419,3,FALSE)</f>
        <v>lesní porost</v>
      </c>
      <c r="M108" s="74">
        <f>VLOOKUP(D108,LU!$B$2:$O$27,14)</f>
        <v>0</v>
      </c>
      <c r="N108" s="67" t="e">
        <f>VLOOKUP(C108,LU!A109:O133,15)</f>
        <v>#N/A</v>
      </c>
    </row>
    <row r="109" spans="1:14">
      <c r="A109" s="74" t="str">
        <f t="shared" si="4"/>
        <v>SALPL</v>
      </c>
      <c r="B109" s="33" t="str">
        <f>VLOOKUP(F109,Soil!$A$2:$B$14,2)</f>
        <v>SA</v>
      </c>
      <c r="C109" s="33">
        <f t="shared" si="5"/>
        <v>8</v>
      </c>
      <c r="D109" s="67" t="str">
        <f t="shared" si="6"/>
        <v>LPL</v>
      </c>
      <c r="E109" s="33"/>
      <c r="F109" s="31">
        <f t="shared" si="7"/>
        <v>5</v>
      </c>
      <c r="G109" s="75">
        <f>IF(VLOOKUP(C109,LU!$A$2:$P$27,15,FALSE)=0,VLOOKUP(B109,Soil!$B$2:$R$14,16,FALSE)/(VLOOKUP(C109,LU!$A$2:$P$27,16,FALSE)),(VLOOKUP(C109,LU!$A$2:$P$27,16,FALSE)))</f>
        <v>18.2</v>
      </c>
      <c r="H109" s="75">
        <f>IF(VLOOKUP(C109,LU!$A$2:$O$27,15,FALSE) = 0,VLOOKUP(B109,Soil!$B$2:R121,17,FALSE),1)</f>
        <v>0.245</v>
      </c>
      <c r="I109" s="75" t="str">
        <f>VLOOKUP(B109,[1]Soil!$A$2:$D$60,2,FALSE)</f>
        <v>sand</v>
      </c>
      <c r="J109" s="75" t="str">
        <f>VLOOKUP(B109,[1]Soil!$A$2:$D$60,3,FALSE)</f>
        <v>Písek</v>
      </c>
      <c r="K109" s="75" t="e">
        <f>VLOOKUP(D109,[1]LU!$A$2:$J$419,4,FALSE)</f>
        <v>#N/A</v>
      </c>
      <c r="L109" s="75" t="e">
        <f>VLOOKUP(D109,[1]LU!$A$2:$J$419,3,FALSE)</f>
        <v>#N/A</v>
      </c>
      <c r="M109" s="74">
        <f>VLOOKUP(D109,LU!$B$2:$O$27,14)</f>
        <v>0</v>
      </c>
      <c r="N109" s="67" t="e">
        <f>VLOOKUP(C109,LU!A110:O134,15)</f>
        <v>#N/A</v>
      </c>
    </row>
    <row r="110" spans="1:14">
      <c r="A110" s="74" t="str">
        <f t="shared" si="4"/>
        <v>SALPJ</v>
      </c>
      <c r="B110" s="33" t="str">
        <f>VLOOKUP(F110,Soil!$A$2:$B$14,2)</f>
        <v>SA</v>
      </c>
      <c r="C110" s="33">
        <f t="shared" si="5"/>
        <v>9</v>
      </c>
      <c r="D110" s="67" t="str">
        <f t="shared" si="6"/>
        <v>LPJ</v>
      </c>
      <c r="E110" s="33"/>
      <c r="F110" s="31">
        <f t="shared" si="7"/>
        <v>5</v>
      </c>
      <c r="G110" s="75">
        <f>IF(VLOOKUP(C110,LU!$A$2:$P$27,15,FALSE)=0,VLOOKUP(B110,Soil!$B$2:$R$14,16,FALSE)/(VLOOKUP(C110,LU!$A$2:$P$27,16,FALSE)),(VLOOKUP(C110,LU!$A$2:$P$27,16,FALSE)))</f>
        <v>18.2</v>
      </c>
      <c r="H110" s="75">
        <f>IF(VLOOKUP(C110,LU!$A$2:$O$27,15,FALSE) = 0,VLOOKUP(B110,Soil!$B$2:R122,17,FALSE),1)</f>
        <v>0.245</v>
      </c>
      <c r="I110" s="75" t="str">
        <f>VLOOKUP(B110,[1]Soil!$A$2:$D$60,2,FALSE)</f>
        <v>sand</v>
      </c>
      <c r="J110" s="75" t="str">
        <f>VLOOKUP(B110,[1]Soil!$A$2:$D$60,3,FALSE)</f>
        <v>Písek</v>
      </c>
      <c r="K110" s="75" t="e">
        <f>VLOOKUP(D110,[1]LU!$A$2:$J$419,4,FALSE)</f>
        <v>#N/A</v>
      </c>
      <c r="L110" s="75" t="e">
        <f>VLOOKUP(D110,[1]LU!$A$2:$J$419,3,FALSE)</f>
        <v>#N/A</v>
      </c>
      <c r="M110" s="74">
        <f>VLOOKUP(D110,LU!$B$2:$O$27,14)</f>
        <v>0</v>
      </c>
      <c r="N110" s="67" t="e">
        <f>VLOOKUP(C110,LU!A111:O135,15)</f>
        <v>#N/A</v>
      </c>
    </row>
    <row r="111" spans="1:14">
      <c r="A111" s="74" t="str">
        <f t="shared" si="4"/>
        <v>SALPS</v>
      </c>
      <c r="B111" s="33" t="str">
        <f>VLOOKUP(F111,Soil!$A$2:$B$14,2)</f>
        <v>SA</v>
      </c>
      <c r="C111" s="33">
        <f t="shared" si="5"/>
        <v>10</v>
      </c>
      <c r="D111" s="67" t="str">
        <f t="shared" si="6"/>
        <v>LPS</v>
      </c>
      <c r="E111" s="33"/>
      <c r="F111" s="31">
        <f t="shared" si="7"/>
        <v>5</v>
      </c>
      <c r="G111" s="75">
        <f>IF(VLOOKUP(C111,LU!$A$2:$P$27,15,FALSE)=0,VLOOKUP(B111,Soil!$B$2:$R$14,16,FALSE)/(VLOOKUP(C111,LU!$A$2:$P$27,16,FALSE)),(VLOOKUP(C111,LU!$A$2:$P$27,16,FALSE)))</f>
        <v>18.2</v>
      </c>
      <c r="H111" s="75">
        <f>IF(VLOOKUP(C111,LU!$A$2:$O$27,15,FALSE) = 0,VLOOKUP(B111,Soil!$B$2:R123,17,FALSE),1)</f>
        <v>0.245</v>
      </c>
      <c r="I111" s="75" t="str">
        <f>VLOOKUP(B111,[1]Soil!$A$2:$D$60,2,FALSE)</f>
        <v>sand</v>
      </c>
      <c r="J111" s="75" t="str">
        <f>VLOOKUP(B111,[1]Soil!$A$2:$D$60,3,FALSE)</f>
        <v>Písek</v>
      </c>
      <c r="K111" s="75" t="e">
        <f>VLOOKUP(D111,[1]LU!$A$2:$J$419,4,FALSE)</f>
        <v>#N/A</v>
      </c>
      <c r="L111" s="75" t="e">
        <f>VLOOKUP(D111,[1]LU!$A$2:$J$419,3,FALSE)</f>
        <v>#N/A</v>
      </c>
      <c r="M111" s="74">
        <f>VLOOKUP(D111,LU!$B$2:$O$27,14)</f>
        <v>0</v>
      </c>
      <c r="N111" s="67" t="e">
        <f>VLOOKUP(C111,LU!A112:O136,15)</f>
        <v>#N/A</v>
      </c>
    </row>
    <row r="112" spans="1:14">
      <c r="A112" s="74" t="str">
        <f t="shared" si="4"/>
        <v>SALPK</v>
      </c>
      <c r="B112" s="33" t="str">
        <f>VLOOKUP(F112,Soil!$A$2:$B$14,2)</f>
        <v>SA</v>
      </c>
      <c r="C112" s="33">
        <f t="shared" si="5"/>
        <v>11</v>
      </c>
      <c r="D112" s="67" t="str">
        <f t="shared" si="6"/>
        <v>LPK</v>
      </c>
      <c r="E112" s="33"/>
      <c r="F112" s="31">
        <f t="shared" si="7"/>
        <v>5</v>
      </c>
      <c r="G112" s="75">
        <f>IF(VLOOKUP(C112,LU!$A$2:$P$27,15,FALSE)=0,VLOOKUP(B112,Soil!$B$2:$R$14,16,FALSE)/(VLOOKUP(C112,LU!$A$2:$P$27,16,FALSE)),(VLOOKUP(C112,LU!$A$2:$P$27,16,FALSE)))</f>
        <v>18.2</v>
      </c>
      <c r="H112" s="75">
        <f>IF(VLOOKUP(C112,LU!$A$2:$O$27,15,FALSE) = 0,VLOOKUP(B112,Soil!$B$2:R124,17,FALSE),1)</f>
        <v>0.245</v>
      </c>
      <c r="I112" s="75" t="str">
        <f>VLOOKUP(B112,[1]Soil!$A$2:$D$60,2,FALSE)</f>
        <v>sand</v>
      </c>
      <c r="J112" s="75" t="str">
        <f>VLOOKUP(B112,[1]Soil!$A$2:$D$60,3,FALSE)</f>
        <v>Písek</v>
      </c>
      <c r="K112" s="75" t="e">
        <f>VLOOKUP(D112,[1]LU!$A$2:$J$419,4,FALSE)</f>
        <v>#N/A</v>
      </c>
      <c r="L112" s="75" t="e">
        <f>VLOOKUP(D112,[1]LU!$A$2:$J$419,3,FALSE)</f>
        <v>#N/A</v>
      </c>
      <c r="M112" s="74">
        <f>VLOOKUP(D112,LU!$B$2:$O$27,14)</f>
        <v>0</v>
      </c>
      <c r="N112" s="67" t="e">
        <f>VLOOKUP(C112,LU!A113:O137,15)</f>
        <v>#N/A</v>
      </c>
    </row>
    <row r="113" spans="1:14">
      <c r="A113" s="74" t="str">
        <f t="shared" si="4"/>
        <v>SAAZP</v>
      </c>
      <c r="B113" s="33" t="str">
        <f>VLOOKUP(F113,Soil!$A$2:$B$14,2)</f>
        <v>SA</v>
      </c>
      <c r="C113" s="33">
        <f t="shared" si="5"/>
        <v>12</v>
      </c>
      <c r="D113" s="67" t="str">
        <f t="shared" si="6"/>
        <v>AZP</v>
      </c>
      <c r="E113" s="33"/>
      <c r="F113" s="31">
        <f t="shared" si="7"/>
        <v>5</v>
      </c>
      <c r="G113" s="75">
        <f>IF(VLOOKUP(C113,LU!$A$2:$P$27,15,FALSE)=0,VLOOKUP(B113,Soil!$B$2:$R$14,16,FALSE)/(VLOOKUP(C113,LU!$A$2:$P$27,16,FALSE)),(VLOOKUP(C113,LU!$A$2:$P$27,16,FALSE)))</f>
        <v>100</v>
      </c>
      <c r="H113" s="75">
        <f>IF(VLOOKUP(C113,LU!$A$2:$O$27,15,FALSE) = 0,VLOOKUP(B113,Soil!$B$2:R125,17,FALSE),1)</f>
        <v>1</v>
      </c>
      <c r="I113" s="75" t="str">
        <f>VLOOKUP(B113,[1]Soil!$A$2:$D$60,2,FALSE)</f>
        <v>sand</v>
      </c>
      <c r="J113" s="75" t="str">
        <f>VLOOKUP(B113,[1]Soil!$A$2:$D$60,3,FALSE)</f>
        <v>Písek</v>
      </c>
      <c r="K113" s="75" t="str">
        <f>VLOOKUP(D113,[1]LU!$A$2:$J$419,4,FALSE)</f>
        <v>Anthropogenic impermeable surfaces</v>
      </c>
      <c r="L113" s="75" t="str">
        <f>VLOOKUP(D113,[1]LU!$A$2:$J$419,3,FALSE)</f>
        <v>antropogenní a zpevněné plochy</v>
      </c>
      <c r="M113" s="74" t="e">
        <f>VLOOKUP(D113,LU!$B$2:$O$27,14)</f>
        <v>#N/A</v>
      </c>
      <c r="N113" s="67" t="e">
        <f>VLOOKUP(C113,LU!A114:O138,15)</f>
        <v>#N/A</v>
      </c>
    </row>
    <row r="114" spans="1:14">
      <c r="A114" s="74" t="str">
        <f t="shared" si="4"/>
        <v>SAAZPN</v>
      </c>
      <c r="B114" s="33" t="str">
        <f>VLOOKUP(F114,Soil!$A$2:$B$14,2)</f>
        <v>SA</v>
      </c>
      <c r="C114" s="33">
        <f t="shared" si="5"/>
        <v>13</v>
      </c>
      <c r="D114" s="67" t="str">
        <f t="shared" si="6"/>
        <v>AZPN</v>
      </c>
      <c r="E114" s="33"/>
      <c r="F114" s="31">
        <f t="shared" si="7"/>
        <v>5</v>
      </c>
      <c r="G114" s="75">
        <f>IF(VLOOKUP(C114,LU!$A$2:$P$27,15,FALSE)=0,VLOOKUP(B114,Soil!$B$2:$R$14,16,FALSE)/(VLOOKUP(C114,LU!$A$2:$P$27,16,FALSE)),(VLOOKUP(C114,LU!$A$2:$P$27,16,FALSE)))</f>
        <v>100</v>
      </c>
      <c r="H114" s="75">
        <f>IF(VLOOKUP(C114,LU!$A$2:$O$27,15,FALSE) = 0,VLOOKUP(B114,Soil!$B$2:R126,17,FALSE),1)</f>
        <v>1</v>
      </c>
      <c r="I114" s="75" t="str">
        <f>VLOOKUP(B114,[1]Soil!$A$2:$D$60,2,FALSE)</f>
        <v>sand</v>
      </c>
      <c r="J114" s="75" t="str">
        <f>VLOOKUP(B114,[1]Soil!$A$2:$D$60,3,FALSE)</f>
        <v>Písek</v>
      </c>
      <c r="K114" s="75" t="e">
        <f>VLOOKUP(D114,[1]LU!$A$2:$J$419,4,FALSE)</f>
        <v>#N/A</v>
      </c>
      <c r="L114" s="75" t="e">
        <f>VLOOKUP(D114,[1]LU!$A$2:$J$419,3,FALSE)</f>
        <v>#N/A</v>
      </c>
      <c r="M114" s="74">
        <f>VLOOKUP(D114,LU!$B$2:$O$27,14)</f>
        <v>1</v>
      </c>
      <c r="N114" s="67" t="e">
        <f>VLOOKUP(C114,LU!A115:O139,15)</f>
        <v>#N/A</v>
      </c>
    </row>
    <row r="115" spans="1:14">
      <c r="A115" s="74" t="str">
        <f t="shared" si="4"/>
        <v>SAAZPPL</v>
      </c>
      <c r="B115" s="33" t="str">
        <f>VLOOKUP(F115,Soil!$A$2:$B$14,2)</f>
        <v>SA</v>
      </c>
      <c r="C115" s="33">
        <f t="shared" si="5"/>
        <v>14</v>
      </c>
      <c r="D115" s="67" t="str">
        <f t="shared" si="6"/>
        <v>AZPPL</v>
      </c>
      <c r="E115" s="33"/>
      <c r="F115" s="31">
        <f t="shared" si="7"/>
        <v>5</v>
      </c>
      <c r="G115" s="75">
        <f>IF(VLOOKUP(C115,LU!$A$2:$P$27,15,FALSE)=0,VLOOKUP(B115,Soil!$B$2:$R$14,16,FALSE)/(VLOOKUP(C115,LU!$A$2:$P$27,16,FALSE)),(VLOOKUP(C115,LU!$A$2:$P$27,16,FALSE)))</f>
        <v>0.182</v>
      </c>
      <c r="H115" s="75">
        <f>IF(VLOOKUP(C115,LU!$A$2:$O$27,15,FALSE) = 0,VLOOKUP(B115,Soil!$B$2:R127,17,FALSE),1)</f>
        <v>0.245</v>
      </c>
      <c r="I115" s="75" t="str">
        <f>VLOOKUP(B115,[1]Soil!$A$2:$D$60,2,FALSE)</f>
        <v>sand</v>
      </c>
      <c r="J115" s="75" t="str">
        <f>VLOOKUP(B115,[1]Soil!$A$2:$D$60,3,FALSE)</f>
        <v>Písek</v>
      </c>
      <c r="K115" s="75" t="e">
        <f>VLOOKUP(D115,[1]LU!$A$2:$J$419,4,FALSE)</f>
        <v>#N/A</v>
      </c>
      <c r="L115" s="75" t="e">
        <f>VLOOKUP(D115,[1]LU!$A$2:$J$419,3,FALSE)</f>
        <v>#N/A</v>
      </c>
      <c r="M115" s="74">
        <f>VLOOKUP(D115,LU!$B$2:$O$27,14)</f>
        <v>0</v>
      </c>
      <c r="N115" s="67" t="e">
        <f>VLOOKUP(C115,LU!A116:O140,15)</f>
        <v>#N/A</v>
      </c>
    </row>
    <row r="116" spans="1:14">
      <c r="A116" s="74" t="str">
        <f t="shared" si="4"/>
        <v>SAAZPP</v>
      </c>
      <c r="B116" s="33" t="str">
        <f>VLOOKUP(F116,Soil!$A$2:$B$14,2)</f>
        <v>SA</v>
      </c>
      <c r="C116" s="33">
        <f t="shared" si="5"/>
        <v>15</v>
      </c>
      <c r="D116" s="67" t="str">
        <f t="shared" si="6"/>
        <v>AZPP</v>
      </c>
      <c r="E116" s="33"/>
      <c r="F116" s="31">
        <f t="shared" si="7"/>
        <v>5</v>
      </c>
      <c r="G116" s="75">
        <f>IF(VLOOKUP(C116,LU!$A$2:$P$27,15,FALSE)=0,VLOOKUP(B116,Soil!$B$2:$R$14,16,FALSE)/(VLOOKUP(C116,LU!$A$2:$P$27,16,FALSE)),(VLOOKUP(C116,LU!$A$2:$P$27,16,FALSE)))</f>
        <v>18.2</v>
      </c>
      <c r="H116" s="75">
        <f>IF(VLOOKUP(C116,LU!$A$2:$O$27,15,FALSE) = 0,VLOOKUP(B116,Soil!$B$2:R128,17,FALSE),1)</f>
        <v>0.245</v>
      </c>
      <c r="I116" s="75" t="str">
        <f>VLOOKUP(B116,[1]Soil!$A$2:$D$60,2,FALSE)</f>
        <v>sand</v>
      </c>
      <c r="J116" s="75" t="str">
        <f>VLOOKUP(B116,[1]Soil!$A$2:$D$60,3,FALSE)</f>
        <v>Písek</v>
      </c>
      <c r="K116" s="75" t="e">
        <f>VLOOKUP(D116,[1]LU!$A$2:$J$419,4,FALSE)</f>
        <v>#N/A</v>
      </c>
      <c r="L116" s="75" t="e">
        <f>VLOOKUP(D116,[1]LU!$A$2:$J$419,3,FALSE)</f>
        <v>#N/A</v>
      </c>
      <c r="M116" s="74">
        <f>VLOOKUP(D116,LU!$B$2:$O$27,14)</f>
        <v>1</v>
      </c>
      <c r="N116" s="67" t="e">
        <f>VLOOKUP(C116,LU!A117:O141,15)</f>
        <v>#N/A</v>
      </c>
    </row>
    <row r="117" spans="1:14">
      <c r="A117" s="74" t="str">
        <f t="shared" si="4"/>
        <v>SAETK</v>
      </c>
      <c r="B117" s="33" t="str">
        <f>VLOOKUP(F117,Soil!$A$2:$B$14,2)</f>
        <v>SA</v>
      </c>
      <c r="C117" s="33">
        <f t="shared" si="5"/>
        <v>16</v>
      </c>
      <c r="D117" s="67" t="str">
        <f t="shared" si="6"/>
        <v>ETK</v>
      </c>
      <c r="E117" s="33"/>
      <c r="F117" s="31">
        <f t="shared" si="7"/>
        <v>5</v>
      </c>
      <c r="G117" s="75">
        <f>IF(VLOOKUP(C117,LU!$A$2:$P$27,15,FALSE)=0,VLOOKUP(B117,Soil!$B$2:$R$14,16,FALSE)/(VLOOKUP(C117,LU!$A$2:$P$27,16,FALSE)),(VLOOKUP(C117,LU!$A$2:$P$27,16,FALSE)))</f>
        <v>18.2</v>
      </c>
      <c r="H117" s="75">
        <f>IF(VLOOKUP(C117,LU!$A$2:$O$27,15,FALSE) = 0,VLOOKUP(B117,Soil!$B$2:R129,17,FALSE),1)</f>
        <v>0.245</v>
      </c>
      <c r="I117" s="75" t="str">
        <f>VLOOKUP(B117,[1]Soil!$A$2:$D$60,2,FALSE)</f>
        <v>sand</v>
      </c>
      <c r="J117" s="75" t="str">
        <f>VLOOKUP(B117,[1]Soil!$A$2:$D$60,3,FALSE)</f>
        <v>Písek</v>
      </c>
      <c r="K117" s="75" t="str">
        <f>VLOOKUP(D117,[1]LU!$A$2:$J$419,4,FALSE)</f>
        <v>Extensive vegetation</v>
      </c>
      <c r="L117" s="75" t="str">
        <f>VLOOKUP(D117,[1]LU!$A$2:$J$419,3,FALSE)</f>
        <v>extenzivní smíšené porosty</v>
      </c>
      <c r="M117" s="74">
        <f>VLOOKUP(D117,LU!$B$2:$O$27,14)</f>
        <v>0</v>
      </c>
      <c r="N117" s="67" t="e">
        <f>VLOOKUP(C117,LU!A118:O142,15)</f>
        <v>#N/A</v>
      </c>
    </row>
    <row r="118" spans="1:14">
      <c r="A118" s="74" t="str">
        <f t="shared" si="4"/>
        <v>SAETK1</v>
      </c>
      <c r="B118" s="33" t="str">
        <f>VLOOKUP(F118,Soil!$A$2:$B$14,2)</f>
        <v>SA</v>
      </c>
      <c r="C118" s="33">
        <f t="shared" si="5"/>
        <v>17</v>
      </c>
      <c r="D118" s="67" t="str">
        <f t="shared" si="6"/>
        <v>ETK1</v>
      </c>
      <c r="E118" s="33"/>
      <c r="F118" s="31">
        <f t="shared" si="7"/>
        <v>5</v>
      </c>
      <c r="G118" s="75">
        <f>IF(VLOOKUP(C118,LU!$A$2:$P$27,15,FALSE)=0,VLOOKUP(B118,Soil!$B$2:$R$14,16,FALSE)/(VLOOKUP(C118,LU!$A$2:$P$27,16,FALSE)),(VLOOKUP(C118,LU!$A$2:$P$27,16,FALSE)))</f>
        <v>18.2</v>
      </c>
      <c r="H118" s="75">
        <f>IF(VLOOKUP(C118,LU!$A$2:$O$27,15,FALSE) = 0,VLOOKUP(B118,Soil!$B$2:R130,17,FALSE),1)</f>
        <v>0.245</v>
      </c>
      <c r="I118" s="75" t="str">
        <f>VLOOKUP(B118,[1]Soil!$A$2:$D$60,2,FALSE)</f>
        <v>sand</v>
      </c>
      <c r="J118" s="75" t="str">
        <f>VLOOKUP(B118,[1]Soil!$A$2:$D$60,3,FALSE)</f>
        <v>Písek</v>
      </c>
      <c r="K118" s="75" t="e">
        <f>VLOOKUP(D118,[1]LU!$A$2:$J$419,4,FALSE)</f>
        <v>#N/A</v>
      </c>
      <c r="L118" s="75" t="e">
        <f>VLOOKUP(D118,[1]LU!$A$2:$J$419,3,FALSE)</f>
        <v>#N/A</v>
      </c>
      <c r="M118" s="74">
        <f>VLOOKUP(D118,LU!$B$2:$O$27,14)</f>
        <v>0</v>
      </c>
      <c r="N118" s="67" t="e">
        <f>VLOOKUP(C118,LU!A119:O143,15)</f>
        <v>#N/A</v>
      </c>
    </row>
    <row r="119" spans="1:14">
      <c r="A119" s="74" t="str">
        <f t="shared" si="4"/>
        <v>SAETK2</v>
      </c>
      <c r="B119" s="33" t="str">
        <f>VLOOKUP(F119,Soil!$A$2:$B$14,2)</f>
        <v>SA</v>
      </c>
      <c r="C119" s="33">
        <f t="shared" si="5"/>
        <v>18</v>
      </c>
      <c r="D119" s="67" t="str">
        <f t="shared" si="6"/>
        <v>ETK2</v>
      </c>
      <c r="E119" s="33"/>
      <c r="F119" s="31">
        <f t="shared" si="7"/>
        <v>5</v>
      </c>
      <c r="G119" s="75">
        <f>IF(VLOOKUP(C119,LU!$A$2:$P$27,15,FALSE)=0,VLOOKUP(B119,Soil!$B$2:$R$14,16,FALSE)/(VLOOKUP(C119,LU!$A$2:$P$27,16,FALSE)),(VLOOKUP(C119,LU!$A$2:$P$27,16,FALSE)))</f>
        <v>18.2</v>
      </c>
      <c r="H119" s="75">
        <f>IF(VLOOKUP(C119,LU!$A$2:$O$27,15,FALSE) = 0,VLOOKUP(B119,Soil!$B$2:R131,17,FALSE),1)</f>
        <v>0.245</v>
      </c>
      <c r="I119" s="75" t="str">
        <f>VLOOKUP(B119,[1]Soil!$A$2:$D$60,2,FALSE)</f>
        <v>sand</v>
      </c>
      <c r="J119" s="75" t="str">
        <f>VLOOKUP(B119,[1]Soil!$A$2:$D$60,3,FALSE)</f>
        <v>Písek</v>
      </c>
      <c r="K119" s="75" t="e">
        <f>VLOOKUP(D119,[1]LU!$A$2:$J$419,4,FALSE)</f>
        <v>#N/A</v>
      </c>
      <c r="L119" s="75" t="e">
        <f>VLOOKUP(D119,[1]LU!$A$2:$J$419,3,FALSE)</f>
        <v>#N/A</v>
      </c>
      <c r="M119" s="74">
        <f>VLOOKUP(D119,LU!$B$2:$O$27,14)</f>
        <v>0</v>
      </c>
      <c r="N119" s="67" t="e">
        <f>VLOOKUP(C119,LU!A120:O144,15)</f>
        <v>#N/A</v>
      </c>
    </row>
    <row r="120" spans="1:14">
      <c r="A120" s="74" t="str">
        <f t="shared" si="4"/>
        <v>SAETK3</v>
      </c>
      <c r="B120" s="33" t="str">
        <f>VLOOKUP(F120,Soil!$A$2:$B$14,2)</f>
        <v>SA</v>
      </c>
      <c r="C120" s="33">
        <f t="shared" si="5"/>
        <v>19</v>
      </c>
      <c r="D120" s="67" t="str">
        <f t="shared" si="6"/>
        <v>ETK3</v>
      </c>
      <c r="E120" s="33"/>
      <c r="F120" s="31">
        <f t="shared" si="7"/>
        <v>5</v>
      </c>
      <c r="G120" s="75">
        <f>IF(VLOOKUP(C120,LU!$A$2:$P$27,15,FALSE)=0,VLOOKUP(B120,Soil!$B$2:$R$14,16,FALSE)/(VLOOKUP(C120,LU!$A$2:$P$27,16,FALSE)),(VLOOKUP(C120,LU!$A$2:$P$27,16,FALSE)))</f>
        <v>18.2</v>
      </c>
      <c r="H120" s="75">
        <f>IF(VLOOKUP(C120,LU!$A$2:$O$27,15,FALSE) = 0,VLOOKUP(B120,Soil!$B$2:R132,17,FALSE),1)</f>
        <v>0.245</v>
      </c>
      <c r="I120" s="75" t="str">
        <f>VLOOKUP(B120,[1]Soil!$A$2:$D$60,2,FALSE)</f>
        <v>sand</v>
      </c>
      <c r="J120" s="75" t="str">
        <f>VLOOKUP(B120,[1]Soil!$A$2:$D$60,3,FALSE)</f>
        <v>Písek</v>
      </c>
      <c r="K120" s="75" t="e">
        <f>VLOOKUP(D120,[1]LU!$A$2:$J$419,4,FALSE)</f>
        <v>#N/A</v>
      </c>
      <c r="L120" s="75" t="e">
        <f>VLOOKUP(D120,[1]LU!$A$2:$J$419,3,FALSE)</f>
        <v>#N/A</v>
      </c>
      <c r="M120" s="74">
        <f>VLOOKUP(D120,LU!$B$2:$O$27,14)</f>
        <v>0</v>
      </c>
      <c r="N120" s="67" t="e">
        <f>VLOOKUP(C120,LU!A121:O145,15)</f>
        <v>#N/A</v>
      </c>
    </row>
    <row r="121" spans="1:14">
      <c r="A121" s="74" t="str">
        <f t="shared" si="4"/>
        <v>SAVT</v>
      </c>
      <c r="B121" s="33" t="str">
        <f>VLOOKUP(F121,Soil!$A$2:$B$14,2)</f>
        <v>SA</v>
      </c>
      <c r="C121" s="33">
        <f t="shared" si="5"/>
        <v>20</v>
      </c>
      <c r="D121" s="67" t="str">
        <f t="shared" si="6"/>
        <v>VT</v>
      </c>
      <c r="E121" s="33"/>
      <c r="F121" s="31">
        <f t="shared" si="7"/>
        <v>5</v>
      </c>
      <c r="G121" s="75">
        <f>IF(VLOOKUP(C121,LU!$A$2:$P$27,15,FALSE)=0,VLOOKUP(B121,Soil!$B$2:$R$14,16,FALSE)/(VLOOKUP(C121,LU!$A$2:$P$27,16,FALSE)),(VLOOKUP(C121,LU!$A$2:$P$27,16,FALSE)))</f>
        <v>100</v>
      </c>
      <c r="H121" s="75">
        <f>IF(VLOOKUP(C121,LU!$A$2:$O$27,15,FALSE) = 0,VLOOKUP(B121,Soil!$B$2:R133,17,FALSE),1)</f>
        <v>1</v>
      </c>
      <c r="I121" s="75" t="str">
        <f>VLOOKUP(B121,[1]Soil!$A$2:$D$60,2,FALSE)</f>
        <v>sand</v>
      </c>
      <c r="J121" s="75" t="str">
        <f>VLOOKUP(B121,[1]Soil!$A$2:$D$60,3,FALSE)</f>
        <v>Písek</v>
      </c>
      <c r="K121" s="75" t="e">
        <f>VLOOKUP(D121,[1]LU!$A$2:$J$419,4,FALSE)</f>
        <v>#N/A</v>
      </c>
      <c r="L121" s="75" t="e">
        <f>VLOOKUP(D121,[1]LU!$A$2:$J$419,3,FALSE)</f>
        <v>#N/A</v>
      </c>
      <c r="M121" s="74">
        <f>VLOOKUP(D121,LU!$B$2:$O$27,14)</f>
        <v>1</v>
      </c>
      <c r="N121" s="67" t="e">
        <f>VLOOKUP(C121,LU!A122:O146,15)</f>
        <v>#N/A</v>
      </c>
    </row>
    <row r="122" spans="1:14">
      <c r="A122" s="74" t="str">
        <f t="shared" si="4"/>
        <v>SAVP</v>
      </c>
      <c r="B122" s="33" t="str">
        <f>VLOOKUP(F122,Soil!$A$2:$B$14,2)</f>
        <v>SA</v>
      </c>
      <c r="C122" s="33">
        <f t="shared" si="5"/>
        <v>21</v>
      </c>
      <c r="D122" s="67" t="str">
        <f t="shared" si="6"/>
        <v>VP</v>
      </c>
      <c r="E122" s="33"/>
      <c r="F122" s="31">
        <f t="shared" si="7"/>
        <v>5</v>
      </c>
      <c r="G122" s="75">
        <f>IF(VLOOKUP(C122,LU!$A$2:$P$27,15,FALSE)=0,VLOOKUP(B122,Soil!$B$2:$R$14,16,FALSE)/(VLOOKUP(C122,LU!$A$2:$P$27,16,FALSE)),(VLOOKUP(C122,LU!$A$2:$P$27,16,FALSE)))</f>
        <v>100</v>
      </c>
      <c r="H122" s="75">
        <f>IF(VLOOKUP(C122,LU!$A$2:$O$27,15,FALSE) = 0,VLOOKUP(B122,Soil!$B$2:R134,17,FALSE),1)</f>
        <v>1</v>
      </c>
      <c r="I122" s="75" t="str">
        <f>VLOOKUP(B122,[1]Soil!$A$2:$D$60,2,FALSE)</f>
        <v>sand</v>
      </c>
      <c r="J122" s="75" t="str">
        <f>VLOOKUP(B122,[1]Soil!$A$2:$D$60,3,FALSE)</f>
        <v>Písek</v>
      </c>
      <c r="K122" s="75" t="str">
        <f>VLOOKUP(D122,[1]LU!$A$2:$J$419,4,FALSE)</f>
        <v>Water</v>
      </c>
      <c r="L122" s="75" t="str">
        <f>VLOOKUP(D122,[1]LU!$A$2:$J$419,3,FALSE)</f>
        <v>vodní plochy</v>
      </c>
      <c r="M122" s="74">
        <f>VLOOKUP(D122,LU!$B$2:$O$27,14)</f>
        <v>0</v>
      </c>
      <c r="N122" s="67" t="e">
        <f>VLOOKUP(C122,LU!A123:O147,15)</f>
        <v>#N/A</v>
      </c>
    </row>
    <row r="123" spans="1:14">
      <c r="A123" s="74" t="str">
        <f t="shared" si="4"/>
        <v>SATPT</v>
      </c>
      <c r="B123" s="33" t="str">
        <f>VLOOKUP(F123,Soil!$A$2:$B$14,2)</f>
        <v>SA</v>
      </c>
      <c r="C123" s="33">
        <f t="shared" si="5"/>
        <v>22</v>
      </c>
      <c r="D123" s="67" t="str">
        <f t="shared" si="6"/>
        <v>TPT</v>
      </c>
      <c r="E123" s="33"/>
      <c r="F123" s="31">
        <f t="shared" si="7"/>
        <v>5</v>
      </c>
      <c r="G123" s="75">
        <f>IF(VLOOKUP(C123,LU!$A$2:$P$27,15,FALSE)=0,VLOOKUP(B123,Soil!$B$2:$R$14,16,FALSE)/(VLOOKUP(C123,LU!$A$2:$P$27,16,FALSE)),(VLOOKUP(C123,LU!$A$2:$P$27,16,FALSE)))</f>
        <v>18.2</v>
      </c>
      <c r="H123" s="75">
        <f>IF(VLOOKUP(C123,LU!$A$2:$O$27,15,FALSE) = 0,VLOOKUP(B123,Soil!$B$2:R135,17,FALSE),1)</f>
        <v>0.245</v>
      </c>
      <c r="I123" s="75" t="str">
        <f>VLOOKUP(B123,[1]Soil!$A$2:$D$60,2,FALSE)</f>
        <v>sand</v>
      </c>
      <c r="J123" s="75" t="str">
        <f>VLOOKUP(B123,[1]Soil!$A$2:$D$60,3,FALSE)</f>
        <v>Písek</v>
      </c>
      <c r="K123" s="75" t="e">
        <f>VLOOKUP(D123,[1]LU!$A$2:$J$419,4,FALSE)</f>
        <v>#N/A</v>
      </c>
      <c r="L123" s="75" t="e">
        <f>VLOOKUP(D123,[1]LU!$A$2:$J$419,3,FALSE)</f>
        <v>#N/A</v>
      </c>
      <c r="M123" s="74">
        <f>VLOOKUP(D123,LU!$B$2:$O$27,14)</f>
        <v>0</v>
      </c>
      <c r="N123" s="67" t="e">
        <f>VLOOKUP(C123,LU!A124:O148,15)</f>
        <v>#N/A</v>
      </c>
    </row>
    <row r="124" spans="1:14">
      <c r="A124" s="74" t="str">
        <f t="shared" si="4"/>
        <v>SAVPT</v>
      </c>
      <c r="B124" s="33" t="str">
        <f>VLOOKUP(F124,Soil!$A$2:$B$14,2)</f>
        <v>SA</v>
      </c>
      <c r="C124" s="33">
        <f t="shared" si="5"/>
        <v>23</v>
      </c>
      <c r="D124" s="67" t="str">
        <f t="shared" si="6"/>
        <v>VPT</v>
      </c>
      <c r="E124" s="33"/>
      <c r="F124" s="31">
        <f t="shared" si="7"/>
        <v>5</v>
      </c>
      <c r="G124" s="75">
        <f>IF(VLOOKUP(C124,LU!$A$2:$P$27,15,FALSE)=0,VLOOKUP(B124,Soil!$B$2:$R$14,16,FALSE)/(VLOOKUP(C124,LU!$A$2:$P$27,16,FALSE)),(VLOOKUP(C124,LU!$A$2:$P$27,16,FALSE)))</f>
        <v>100</v>
      </c>
      <c r="H124" s="75">
        <f>IF(VLOOKUP(C124,LU!$A$2:$O$27,15,FALSE) = 0,VLOOKUP(B124,Soil!$B$2:R136,17,FALSE),1)</f>
        <v>1</v>
      </c>
      <c r="I124" s="75" t="str">
        <f>VLOOKUP(B124,[1]Soil!$A$2:$D$60,2,FALSE)</f>
        <v>sand</v>
      </c>
      <c r="J124" s="75" t="str">
        <f>VLOOKUP(B124,[1]Soil!$A$2:$D$60,3,FALSE)</f>
        <v>Písek</v>
      </c>
      <c r="K124" s="75" t="e">
        <f>VLOOKUP(D124,[1]LU!$A$2:$J$419,4,FALSE)</f>
        <v>#N/A</v>
      </c>
      <c r="L124" s="75" t="e">
        <f>VLOOKUP(D124,[1]LU!$A$2:$J$419,3,FALSE)</f>
        <v>#N/A</v>
      </c>
      <c r="M124" s="74">
        <f>VLOOKUP(D124,LU!$B$2:$O$27,14)</f>
        <v>0</v>
      </c>
      <c r="N124" s="67" t="e">
        <f>VLOOKUP(C124,LU!A125:O149,15)</f>
        <v>#N/A</v>
      </c>
    </row>
    <row r="125" spans="1:14">
      <c r="A125" s="74" t="str">
        <f t="shared" si="4"/>
        <v>SAMOK</v>
      </c>
      <c r="B125" s="33" t="str">
        <f>VLOOKUP(F125,Soil!$A$2:$B$14,2)</f>
        <v>SA</v>
      </c>
      <c r="C125" s="33">
        <f t="shared" si="5"/>
        <v>24</v>
      </c>
      <c r="D125" s="67" t="str">
        <f t="shared" si="6"/>
        <v>MOK</v>
      </c>
      <c r="E125" s="33"/>
      <c r="F125" s="31">
        <f t="shared" si="7"/>
        <v>5</v>
      </c>
      <c r="G125" s="75">
        <f>IF(VLOOKUP(C125,LU!$A$2:$P$27,15,FALSE)=0,VLOOKUP(B125,Soil!$B$2:$R$14,16,FALSE)/(VLOOKUP(C125,LU!$A$2:$P$27,16,FALSE)),(VLOOKUP(C125,LU!$A$2:$P$27,16,FALSE)))</f>
        <v>18.2</v>
      </c>
      <c r="H125" s="75">
        <f>IF(VLOOKUP(C125,LU!$A$2:$O$27,15,FALSE) = 0,VLOOKUP(B125,Soil!$B$2:R137,17,FALSE),1)</f>
        <v>0.245</v>
      </c>
      <c r="I125" s="75" t="str">
        <f>VLOOKUP(B125,[1]Soil!$A$2:$D$60,2,FALSE)</f>
        <v>sand</v>
      </c>
      <c r="J125" s="75" t="str">
        <f>VLOOKUP(B125,[1]Soil!$A$2:$D$60,3,FALSE)</f>
        <v>Písek</v>
      </c>
      <c r="K125" s="75" t="e">
        <f>VLOOKUP(D125,[1]LU!$A$2:$J$419,4,FALSE)</f>
        <v>#N/A</v>
      </c>
      <c r="L125" s="75" t="e">
        <f>VLOOKUP(D125,[1]LU!$A$2:$J$419,3,FALSE)</f>
        <v>#N/A</v>
      </c>
      <c r="M125" s="74">
        <f>VLOOKUP(D125,LU!$B$2:$O$27,14)</f>
        <v>0</v>
      </c>
      <c r="N125" s="67" t="e">
        <f>VLOOKUP(C125,LU!A126:O150,15)</f>
        <v>#N/A</v>
      </c>
    </row>
    <row r="126" spans="1:14">
      <c r="A126" s="74" t="str">
        <f t="shared" si="4"/>
        <v>SARET</v>
      </c>
      <c r="B126" s="33" t="str">
        <f>VLOOKUP(F126,Soil!$A$2:$B$14,2)</f>
        <v>SA</v>
      </c>
      <c r="C126" s="33">
        <f t="shared" si="5"/>
        <v>25</v>
      </c>
      <c r="D126" s="67" t="str">
        <f t="shared" si="6"/>
        <v>RET</v>
      </c>
      <c r="E126" s="33"/>
      <c r="F126" s="31">
        <f t="shared" si="7"/>
        <v>5</v>
      </c>
      <c r="G126" s="75">
        <f>IF(VLOOKUP(C126,LU!$A$2:$P$27,15,FALSE)=0,VLOOKUP(B126,Soil!$B$2:$R$14,16,FALSE)/(VLOOKUP(C126,LU!$A$2:$P$27,16,FALSE)),(VLOOKUP(C126,LU!$A$2:$P$27,16,FALSE)))</f>
        <v>18.2</v>
      </c>
      <c r="H126" s="75">
        <f>IF(VLOOKUP(C126,LU!$A$2:$O$27,15,FALSE) = 0,VLOOKUP(B126,Soil!$B$2:R138,17,FALSE),1)</f>
        <v>0.245</v>
      </c>
      <c r="I126" s="75" t="str">
        <f>VLOOKUP(B126,[1]Soil!$A$2:$D$60,2,FALSE)</f>
        <v>sand</v>
      </c>
      <c r="J126" s="75" t="str">
        <f>VLOOKUP(B126,[1]Soil!$A$2:$D$60,3,FALSE)</f>
        <v>Písek</v>
      </c>
      <c r="K126" s="75" t="e">
        <f>VLOOKUP(D126,[1]LU!$A$2:$J$419,4,FALSE)</f>
        <v>#N/A</v>
      </c>
      <c r="L126" s="75" t="e">
        <f>VLOOKUP(D126,[1]LU!$A$2:$J$419,3,FALSE)</f>
        <v>#N/A</v>
      </c>
      <c r="M126" s="74">
        <f>VLOOKUP(D126,LU!$B$2:$O$27,14)</f>
        <v>0</v>
      </c>
      <c r="N126" s="67" t="e">
        <f>VLOOKUP(C126,LU!A127:O151,15)</f>
        <v>#N/A</v>
      </c>
    </row>
    <row r="127" spans="1:14">
      <c r="A127" s="74" t="str">
        <f t="shared" si="4"/>
        <v>SACOP</v>
      </c>
      <c r="B127" s="33" t="str">
        <f>VLOOKUP(F127,Soil!$A$2:$B$14,2)</f>
        <v>SAC</v>
      </c>
      <c r="C127" s="33">
        <f t="shared" si="5"/>
        <v>1</v>
      </c>
      <c r="D127" s="67" t="str">
        <f t="shared" si="6"/>
        <v>OP</v>
      </c>
      <c r="E127" s="33"/>
      <c r="F127" s="31">
        <f t="shared" si="7"/>
        <v>6</v>
      </c>
      <c r="G127" s="75">
        <f>IF(VLOOKUP(C127,LU!$A$2:$P$27,15,FALSE)=0,VLOOKUP(B127,Soil!$B$2:$R$14,16,FALSE)/(VLOOKUP(C127,LU!$A$2:$P$27,16,FALSE)),(VLOOKUP(C127,LU!$A$2:$P$27,16,FALSE)))</f>
        <v>0</v>
      </c>
      <c r="H127" s="75">
        <f>IF(VLOOKUP(C127,LU!$A$2:$O$27,15,FALSE) = 0,VLOOKUP(B127,Soil!$B$2:R139,17,FALSE),1)</f>
        <v>0</v>
      </c>
      <c r="I127" s="75" t="str">
        <f>VLOOKUP(B127,[1]Soil!$A$2:$D$60,2,FALSE)</f>
        <v>sandy clay</v>
      </c>
      <c r="J127" s="75" t="str">
        <f>VLOOKUP(B127,[1]Soil!$A$2:$D$60,3,FALSE)</f>
        <v>Písčitý jíl</v>
      </c>
      <c r="K127" s="75" t="str">
        <f>VLOOKUP(D127,[1]LU!$A$2:$J$419,4,FALSE)</f>
        <v>Arable land</v>
      </c>
      <c r="L127" s="75" t="str">
        <f>VLOOKUP(D127,[1]LU!$A$2:$J$419,3,FALSE)</f>
        <v>orná půda</v>
      </c>
      <c r="M127" s="74">
        <f>VLOOKUP(D127,LU!$B$2:$O$27,14)</f>
        <v>0</v>
      </c>
      <c r="N127" s="67" t="e">
        <f>VLOOKUP(C127,LU!A128:O152,15)</f>
        <v>#N/A</v>
      </c>
    </row>
    <row r="128" spans="1:14">
      <c r="A128" s="74" t="str">
        <f t="shared" si="4"/>
        <v>SACOPTP</v>
      </c>
      <c r="B128" s="33" t="str">
        <f>VLOOKUP(F128,Soil!$A$2:$B$14,2)</f>
        <v>SAC</v>
      </c>
      <c r="C128" s="33">
        <f t="shared" si="5"/>
        <v>2</v>
      </c>
      <c r="D128" s="67" t="str">
        <f t="shared" si="6"/>
        <v>OPTP</v>
      </c>
      <c r="E128" s="33"/>
      <c r="F128" s="31">
        <f t="shared" si="7"/>
        <v>6</v>
      </c>
      <c r="G128" s="75">
        <f>IF(VLOOKUP(C128,LU!$A$2:$P$27,15,FALSE)=0,VLOOKUP(B128,Soil!$B$2:$R$14,16,FALSE)/(VLOOKUP(C128,LU!$A$2:$P$27,16,FALSE)),(VLOOKUP(C128,LU!$A$2:$P$27,16,FALSE)))</f>
        <v>0</v>
      </c>
      <c r="H128" s="75">
        <f>IF(VLOOKUP(C128,LU!$A$2:$O$27,15,FALSE) = 0,VLOOKUP(B128,Soil!$B$2:R140,17,FALSE),1)</f>
        <v>0</v>
      </c>
      <c r="I128" s="75" t="str">
        <f>VLOOKUP(B128,[1]Soil!$A$2:$D$60,2,FALSE)</f>
        <v>sandy clay</v>
      </c>
      <c r="J128" s="75" t="str">
        <f>VLOOKUP(B128,[1]Soil!$A$2:$D$60,3,FALSE)</f>
        <v>Písčitý jíl</v>
      </c>
      <c r="K128" s="75" t="e">
        <f>VLOOKUP(D128,[1]LU!$A$2:$J$419,4,FALSE)</f>
        <v>#N/A</v>
      </c>
      <c r="L128" s="75" t="e">
        <f>VLOOKUP(D128,[1]LU!$A$2:$J$419,3,FALSE)</f>
        <v>#N/A</v>
      </c>
      <c r="M128" s="74">
        <f>VLOOKUP(D128,LU!$B$2:$O$27,14)</f>
        <v>0</v>
      </c>
      <c r="N128" s="67" t="e">
        <f>VLOOKUP(C128,LU!A129:O153,15)</f>
        <v>#N/A</v>
      </c>
    </row>
    <row r="129" spans="1:14">
      <c r="A129" s="74" t="str">
        <f t="shared" si="4"/>
        <v>SACOPSR</v>
      </c>
      <c r="B129" s="33" t="str">
        <f>VLOOKUP(F129,Soil!$A$2:$B$14,2)</f>
        <v>SAC</v>
      </c>
      <c r="C129" s="33">
        <f t="shared" si="5"/>
        <v>3</v>
      </c>
      <c r="D129" s="67" t="str">
        <f t="shared" si="6"/>
        <v>OPSR</v>
      </c>
      <c r="E129" s="33"/>
      <c r="F129" s="31">
        <f t="shared" si="7"/>
        <v>6</v>
      </c>
      <c r="G129" s="75">
        <f>IF(VLOOKUP(C129,LU!$A$2:$P$27,15,FALSE)=0,VLOOKUP(B129,Soil!$B$2:$R$14,16,FALSE)/(VLOOKUP(C129,LU!$A$2:$P$27,16,FALSE)),(VLOOKUP(C129,LU!$A$2:$P$27,16,FALSE)))</f>
        <v>0</v>
      </c>
      <c r="H129" s="75">
        <f>IF(VLOOKUP(C129,LU!$A$2:$O$27,15,FALSE) = 0,VLOOKUP(B129,Soil!$B$2:R141,17,FALSE),1)</f>
        <v>0</v>
      </c>
      <c r="I129" s="75" t="str">
        <f>VLOOKUP(B129,[1]Soil!$A$2:$D$60,2,FALSE)</f>
        <v>sandy clay</v>
      </c>
      <c r="J129" s="75" t="str">
        <f>VLOOKUP(B129,[1]Soil!$A$2:$D$60,3,FALSE)</f>
        <v>Písčitý jíl</v>
      </c>
      <c r="K129" s="75" t="e">
        <f>VLOOKUP(D129,[1]LU!$A$2:$J$419,4,FALSE)</f>
        <v>#N/A</v>
      </c>
      <c r="L129" s="75" t="e">
        <f>VLOOKUP(D129,[1]LU!$A$2:$J$419,3,FALSE)</f>
        <v>#N/A</v>
      </c>
      <c r="M129" s="74">
        <f>VLOOKUP(D129,LU!$B$2:$O$27,14)</f>
        <v>0</v>
      </c>
      <c r="N129" s="67" t="e">
        <f>VLOOKUP(C129,LU!A130:O154,15)</f>
        <v>#N/A</v>
      </c>
    </row>
    <row r="130" spans="1:14">
      <c r="A130" s="74" t="str">
        <f t="shared" si="4"/>
        <v>SACOPUR</v>
      </c>
      <c r="B130" s="33" t="str">
        <f>VLOOKUP(F130,Soil!$A$2:$B$14,2)</f>
        <v>SAC</v>
      </c>
      <c r="C130" s="33">
        <f t="shared" si="5"/>
        <v>4</v>
      </c>
      <c r="D130" s="67" t="str">
        <f t="shared" si="6"/>
        <v>OPUR</v>
      </c>
      <c r="E130" s="33"/>
      <c r="F130" s="31">
        <f t="shared" si="7"/>
        <v>6</v>
      </c>
      <c r="G130" s="75">
        <f>IF(VLOOKUP(C130,LU!$A$2:$P$27,15,FALSE)=0,VLOOKUP(B130,Soil!$B$2:$R$14,16,FALSE)/(VLOOKUP(C130,LU!$A$2:$P$27,16,FALSE)),(VLOOKUP(C130,LU!$A$2:$P$27,16,FALSE)))</f>
        <v>0</v>
      </c>
      <c r="H130" s="75">
        <f>IF(VLOOKUP(C130,LU!$A$2:$O$27,15,FALSE) = 0,VLOOKUP(B130,Soil!$B$2:R142,17,FALSE),1)</f>
        <v>0</v>
      </c>
      <c r="I130" s="75" t="str">
        <f>VLOOKUP(B130,[1]Soil!$A$2:$D$60,2,FALSE)</f>
        <v>sandy clay</v>
      </c>
      <c r="J130" s="75" t="str">
        <f>VLOOKUP(B130,[1]Soil!$A$2:$D$60,3,FALSE)</f>
        <v>Písčitý jíl</v>
      </c>
      <c r="K130" s="75" t="e">
        <f>VLOOKUP(D130,[1]LU!$A$2:$J$419,4,FALSE)</f>
        <v>#N/A</v>
      </c>
      <c r="L130" s="75" t="e">
        <f>VLOOKUP(D130,[1]LU!$A$2:$J$419,3,FALSE)</f>
        <v>#N/A</v>
      </c>
      <c r="M130" s="74">
        <f>VLOOKUP(D130,LU!$B$2:$O$27,14)</f>
        <v>0</v>
      </c>
      <c r="N130" s="67" t="e">
        <f>VLOOKUP(C130,LU!A131:O155,15)</f>
        <v>#N/A</v>
      </c>
    </row>
    <row r="131" spans="1:14">
      <c r="A131" s="74" t="str">
        <f t="shared" ref="A131:A194" si="8">_xlfn.CONCAT(B131,D131)</f>
        <v>SACOPU</v>
      </c>
      <c r="B131" s="33" t="str">
        <f>VLOOKUP(F131,Soil!$A$2:$B$14,2)</f>
        <v>SAC</v>
      </c>
      <c r="C131" s="33">
        <f t="shared" si="5"/>
        <v>5</v>
      </c>
      <c r="D131" s="67" t="str">
        <f t="shared" si="6"/>
        <v>OPU</v>
      </c>
      <c r="E131" s="33"/>
      <c r="F131" s="31">
        <f t="shared" si="7"/>
        <v>6</v>
      </c>
      <c r="G131" s="75">
        <f>IF(VLOOKUP(C131,LU!$A$2:$P$27,15,FALSE)=0,VLOOKUP(B131,Soil!$B$2:$R$14,16,FALSE)/(VLOOKUP(C131,LU!$A$2:$P$27,16,FALSE)),(VLOOKUP(C131,LU!$A$2:$P$27,16,FALSE)))</f>
        <v>0</v>
      </c>
      <c r="H131" s="75">
        <f>IF(VLOOKUP(C131,LU!$A$2:$O$27,15,FALSE) = 0,VLOOKUP(B131,Soil!$B$2:R143,17,FALSE),1)</f>
        <v>0</v>
      </c>
      <c r="I131" s="75" t="str">
        <f>VLOOKUP(B131,[1]Soil!$A$2:$D$60,2,FALSE)</f>
        <v>sandy clay</v>
      </c>
      <c r="J131" s="75" t="str">
        <f>VLOOKUP(B131,[1]Soil!$A$2:$D$60,3,FALSE)</f>
        <v>Písčitý jíl</v>
      </c>
      <c r="K131" s="75" t="e">
        <f>VLOOKUP(D131,[1]LU!$A$2:$J$419,4,FALSE)</f>
        <v>#N/A</v>
      </c>
      <c r="L131" s="75" t="e">
        <f>VLOOKUP(D131,[1]LU!$A$2:$J$419,3,FALSE)</f>
        <v>#N/A</v>
      </c>
      <c r="M131" s="74">
        <f>VLOOKUP(D131,LU!$B$2:$O$27,14)</f>
        <v>0</v>
      </c>
      <c r="N131" s="67" t="e">
        <f>VLOOKUP(C131,LU!A132:O156,15)</f>
        <v>#N/A</v>
      </c>
    </row>
    <row r="132" spans="1:14">
      <c r="A132" s="74" t="str">
        <f t="shared" si="8"/>
        <v>SACTP</v>
      </c>
      <c r="B132" s="33" t="str">
        <f>VLOOKUP(F132,Soil!$A$2:$B$14,2)</f>
        <v>SAC</v>
      </c>
      <c r="C132" s="33">
        <f t="shared" si="5"/>
        <v>6</v>
      </c>
      <c r="D132" s="67" t="str">
        <f t="shared" si="6"/>
        <v>TP</v>
      </c>
      <c r="E132" s="33"/>
      <c r="F132" s="31">
        <f t="shared" si="7"/>
        <v>6</v>
      </c>
      <c r="G132" s="75">
        <f>IF(VLOOKUP(C132,LU!$A$2:$P$27,15,FALSE)=0,VLOOKUP(B132,Soil!$B$2:$R$14,16,FALSE)/(VLOOKUP(C132,LU!$A$2:$P$27,16,FALSE)),(VLOOKUP(C132,LU!$A$2:$P$27,16,FALSE)))</f>
        <v>0</v>
      </c>
      <c r="H132" s="75">
        <f>IF(VLOOKUP(C132,LU!$A$2:$O$27,15,FALSE) = 0,VLOOKUP(B132,Soil!$B$2:R144,17,FALSE),1)</f>
        <v>0</v>
      </c>
      <c r="I132" s="75" t="str">
        <f>VLOOKUP(B132,[1]Soil!$A$2:$D$60,2,FALSE)</f>
        <v>sandy clay</v>
      </c>
      <c r="J132" s="75" t="str">
        <f>VLOOKUP(B132,[1]Soil!$A$2:$D$60,3,FALSE)</f>
        <v>Písčitý jíl</v>
      </c>
      <c r="K132" s="75" t="str">
        <f>VLOOKUP(D132,[1]LU!$A$2:$J$419,4,FALSE)</f>
        <v>Grass</v>
      </c>
      <c r="L132" s="75" t="str">
        <f>VLOOKUP(D132,[1]LU!$A$2:$J$419,3,FALSE)</f>
        <v>travní porost</v>
      </c>
      <c r="M132" s="74">
        <f>VLOOKUP(D132,LU!$B$2:$O$27,14)</f>
        <v>0</v>
      </c>
      <c r="N132" s="67" t="e">
        <f>VLOOKUP(C132,LU!A133:O157,15)</f>
        <v>#N/A</v>
      </c>
    </row>
    <row r="133" spans="1:14">
      <c r="A133" s="74" t="str">
        <f t="shared" si="8"/>
        <v>SACLP</v>
      </c>
      <c r="B133" s="33" t="str">
        <f>VLOOKUP(F133,Soil!$A$2:$B$14,2)</f>
        <v>SAC</v>
      </c>
      <c r="C133" s="33">
        <f t="shared" si="5"/>
        <v>7</v>
      </c>
      <c r="D133" s="67" t="str">
        <f t="shared" si="6"/>
        <v>LP</v>
      </c>
      <c r="E133" s="33"/>
      <c r="F133" s="31">
        <f t="shared" si="7"/>
        <v>6</v>
      </c>
      <c r="G133" s="75">
        <f>IF(VLOOKUP(C133,LU!$A$2:$P$27,15,FALSE)=0,VLOOKUP(B133,Soil!$B$2:$R$14,16,FALSE)/(VLOOKUP(C133,LU!$A$2:$P$27,16,FALSE)),(VLOOKUP(C133,LU!$A$2:$P$27,16,FALSE)))</f>
        <v>0</v>
      </c>
      <c r="H133" s="75">
        <f>IF(VLOOKUP(C133,LU!$A$2:$O$27,15,FALSE) = 0,VLOOKUP(B133,Soil!$B$2:R145,17,FALSE),1)</f>
        <v>0</v>
      </c>
      <c r="I133" s="75" t="str">
        <f>VLOOKUP(B133,[1]Soil!$A$2:$D$60,2,FALSE)</f>
        <v>sandy clay</v>
      </c>
      <c r="J133" s="75" t="str">
        <f>VLOOKUP(B133,[1]Soil!$A$2:$D$60,3,FALSE)</f>
        <v>Písčitý jíl</v>
      </c>
      <c r="K133" s="75" t="str">
        <f>VLOOKUP(D133,[1]LU!$A$2:$J$419,4,FALSE)</f>
        <v>Forest</v>
      </c>
      <c r="L133" s="75" t="str">
        <f>VLOOKUP(D133,[1]LU!$A$2:$J$419,3,FALSE)</f>
        <v>lesní porost</v>
      </c>
      <c r="M133" s="74">
        <f>VLOOKUP(D133,LU!$B$2:$O$27,14)</f>
        <v>0</v>
      </c>
      <c r="N133" s="67" t="e">
        <f>VLOOKUP(C133,LU!A134:O158,15)</f>
        <v>#N/A</v>
      </c>
    </row>
    <row r="134" spans="1:14">
      <c r="A134" s="74" t="str">
        <f t="shared" si="8"/>
        <v>SACLPL</v>
      </c>
      <c r="B134" s="33" t="str">
        <f>VLOOKUP(F134,Soil!$A$2:$B$14,2)</f>
        <v>SAC</v>
      </c>
      <c r="C134" s="33">
        <f t="shared" si="5"/>
        <v>8</v>
      </c>
      <c r="D134" s="67" t="str">
        <f t="shared" si="6"/>
        <v>LPL</v>
      </c>
      <c r="E134" s="33"/>
      <c r="F134" s="31">
        <f t="shared" si="7"/>
        <v>6</v>
      </c>
      <c r="G134" s="75">
        <f>IF(VLOOKUP(C134,LU!$A$2:$P$27,15,FALSE)=0,VLOOKUP(B134,Soil!$B$2:$R$14,16,FALSE)/(VLOOKUP(C134,LU!$A$2:$P$27,16,FALSE)),(VLOOKUP(C134,LU!$A$2:$P$27,16,FALSE)))</f>
        <v>0</v>
      </c>
      <c r="H134" s="75">
        <f>IF(VLOOKUP(C134,LU!$A$2:$O$27,15,FALSE) = 0,VLOOKUP(B134,Soil!$B$2:R146,17,FALSE),1)</f>
        <v>0</v>
      </c>
      <c r="I134" s="75" t="str">
        <f>VLOOKUP(B134,[1]Soil!$A$2:$D$60,2,FALSE)</f>
        <v>sandy clay</v>
      </c>
      <c r="J134" s="75" t="str">
        <f>VLOOKUP(B134,[1]Soil!$A$2:$D$60,3,FALSE)</f>
        <v>Písčitý jíl</v>
      </c>
      <c r="K134" s="75" t="e">
        <f>VLOOKUP(D134,[1]LU!$A$2:$J$419,4,FALSE)</f>
        <v>#N/A</v>
      </c>
      <c r="L134" s="75" t="e">
        <f>VLOOKUP(D134,[1]LU!$A$2:$J$419,3,FALSE)</f>
        <v>#N/A</v>
      </c>
      <c r="M134" s="74">
        <f>VLOOKUP(D134,LU!$B$2:$O$27,14)</f>
        <v>0</v>
      </c>
      <c r="N134" s="67" t="e">
        <f>VLOOKUP(C134,LU!A135:O159,15)</f>
        <v>#N/A</v>
      </c>
    </row>
    <row r="135" spans="1:14">
      <c r="A135" s="74" t="str">
        <f t="shared" si="8"/>
        <v>SACLPJ</v>
      </c>
      <c r="B135" s="33" t="str">
        <f>VLOOKUP(F135,Soil!$A$2:$B$14,2)</f>
        <v>SAC</v>
      </c>
      <c r="C135" s="33">
        <f t="shared" si="5"/>
        <v>9</v>
      </c>
      <c r="D135" s="67" t="str">
        <f t="shared" si="6"/>
        <v>LPJ</v>
      </c>
      <c r="E135" s="33"/>
      <c r="F135" s="31">
        <f t="shared" si="7"/>
        <v>6</v>
      </c>
      <c r="G135" s="75">
        <f>IF(VLOOKUP(C135,LU!$A$2:$P$27,15,FALSE)=0,VLOOKUP(B135,Soil!$B$2:$R$14,16,FALSE)/(VLOOKUP(C135,LU!$A$2:$P$27,16,FALSE)),(VLOOKUP(C135,LU!$A$2:$P$27,16,FALSE)))</f>
        <v>0</v>
      </c>
      <c r="H135" s="75">
        <f>IF(VLOOKUP(C135,LU!$A$2:$O$27,15,FALSE) = 0,VLOOKUP(B135,Soil!$B$2:R147,17,FALSE),1)</f>
        <v>0</v>
      </c>
      <c r="I135" s="75" t="str">
        <f>VLOOKUP(B135,[1]Soil!$A$2:$D$60,2,FALSE)</f>
        <v>sandy clay</v>
      </c>
      <c r="J135" s="75" t="str">
        <f>VLOOKUP(B135,[1]Soil!$A$2:$D$60,3,FALSE)</f>
        <v>Písčitý jíl</v>
      </c>
      <c r="K135" s="75" t="e">
        <f>VLOOKUP(D135,[1]LU!$A$2:$J$419,4,FALSE)</f>
        <v>#N/A</v>
      </c>
      <c r="L135" s="75" t="e">
        <f>VLOOKUP(D135,[1]LU!$A$2:$J$419,3,FALSE)</f>
        <v>#N/A</v>
      </c>
      <c r="M135" s="74">
        <f>VLOOKUP(D135,LU!$B$2:$O$27,14)</f>
        <v>0</v>
      </c>
      <c r="N135" s="67" t="e">
        <f>VLOOKUP(C135,LU!A136:O160,15)</f>
        <v>#N/A</v>
      </c>
    </row>
    <row r="136" spans="1:14">
      <c r="A136" s="74" t="str">
        <f t="shared" si="8"/>
        <v>SACLPS</v>
      </c>
      <c r="B136" s="33" t="str">
        <f>VLOOKUP(F136,Soil!$A$2:$B$14,2)</f>
        <v>SAC</v>
      </c>
      <c r="C136" s="33">
        <f t="shared" si="5"/>
        <v>10</v>
      </c>
      <c r="D136" s="67" t="str">
        <f t="shared" si="6"/>
        <v>LPS</v>
      </c>
      <c r="E136" s="33"/>
      <c r="F136" s="31">
        <f t="shared" si="7"/>
        <v>6</v>
      </c>
      <c r="G136" s="75">
        <f>IF(VLOOKUP(C136,LU!$A$2:$P$27,15,FALSE)=0,VLOOKUP(B136,Soil!$B$2:$R$14,16,FALSE)/(VLOOKUP(C136,LU!$A$2:$P$27,16,FALSE)),(VLOOKUP(C136,LU!$A$2:$P$27,16,FALSE)))</f>
        <v>0</v>
      </c>
      <c r="H136" s="75">
        <f>IF(VLOOKUP(C136,LU!$A$2:$O$27,15,FALSE) = 0,VLOOKUP(B136,Soil!$B$2:R148,17,FALSE),1)</f>
        <v>0</v>
      </c>
      <c r="I136" s="75" t="str">
        <f>VLOOKUP(B136,[1]Soil!$A$2:$D$60,2,FALSE)</f>
        <v>sandy clay</v>
      </c>
      <c r="J136" s="75" t="str">
        <f>VLOOKUP(B136,[1]Soil!$A$2:$D$60,3,FALSE)</f>
        <v>Písčitý jíl</v>
      </c>
      <c r="K136" s="75" t="e">
        <f>VLOOKUP(D136,[1]LU!$A$2:$J$419,4,FALSE)</f>
        <v>#N/A</v>
      </c>
      <c r="L136" s="75" t="e">
        <f>VLOOKUP(D136,[1]LU!$A$2:$J$419,3,FALSE)</f>
        <v>#N/A</v>
      </c>
      <c r="M136" s="74">
        <f>VLOOKUP(D136,LU!$B$2:$O$27,14)</f>
        <v>0</v>
      </c>
      <c r="N136" s="67" t="e">
        <f>VLOOKUP(C136,LU!A137:O161,15)</f>
        <v>#N/A</v>
      </c>
    </row>
    <row r="137" spans="1:14">
      <c r="A137" s="74" t="str">
        <f t="shared" si="8"/>
        <v>SACLPK</v>
      </c>
      <c r="B137" s="33" t="str">
        <f>VLOOKUP(F137,Soil!$A$2:$B$14,2)</f>
        <v>SAC</v>
      </c>
      <c r="C137" s="33">
        <f t="shared" si="5"/>
        <v>11</v>
      </c>
      <c r="D137" s="67" t="str">
        <f t="shared" si="6"/>
        <v>LPK</v>
      </c>
      <c r="E137" s="33"/>
      <c r="F137" s="31">
        <f t="shared" si="7"/>
        <v>6</v>
      </c>
      <c r="G137" s="75">
        <f>IF(VLOOKUP(C137,LU!$A$2:$P$27,15,FALSE)=0,VLOOKUP(B137,Soil!$B$2:$R$14,16,FALSE)/(VLOOKUP(C137,LU!$A$2:$P$27,16,FALSE)),(VLOOKUP(C137,LU!$A$2:$P$27,16,FALSE)))</f>
        <v>0</v>
      </c>
      <c r="H137" s="75">
        <f>IF(VLOOKUP(C137,LU!$A$2:$O$27,15,FALSE) = 0,VLOOKUP(B137,Soil!$B$2:R149,17,FALSE),1)</f>
        <v>0</v>
      </c>
      <c r="I137" s="75" t="str">
        <f>VLOOKUP(B137,[1]Soil!$A$2:$D$60,2,FALSE)</f>
        <v>sandy clay</v>
      </c>
      <c r="J137" s="75" t="str">
        <f>VLOOKUP(B137,[1]Soil!$A$2:$D$60,3,FALSE)</f>
        <v>Písčitý jíl</v>
      </c>
      <c r="K137" s="75" t="e">
        <f>VLOOKUP(D137,[1]LU!$A$2:$J$419,4,FALSE)</f>
        <v>#N/A</v>
      </c>
      <c r="L137" s="75" t="e">
        <f>VLOOKUP(D137,[1]LU!$A$2:$J$419,3,FALSE)</f>
        <v>#N/A</v>
      </c>
      <c r="M137" s="74">
        <f>VLOOKUP(D137,LU!$B$2:$O$27,14)</f>
        <v>0</v>
      </c>
      <c r="N137" s="67" t="e">
        <f>VLOOKUP(C137,LU!A138:O162,15)</f>
        <v>#N/A</v>
      </c>
    </row>
    <row r="138" spans="1:14">
      <c r="A138" s="74" t="str">
        <f t="shared" si="8"/>
        <v>SACAZP</v>
      </c>
      <c r="B138" s="33" t="str">
        <f>VLOOKUP(F138,Soil!$A$2:$B$14,2)</f>
        <v>SAC</v>
      </c>
      <c r="C138" s="33">
        <f t="shared" si="5"/>
        <v>12</v>
      </c>
      <c r="D138" s="67" t="str">
        <f t="shared" si="6"/>
        <v>AZP</v>
      </c>
      <c r="E138" s="33"/>
      <c r="F138" s="31">
        <f t="shared" si="7"/>
        <v>6</v>
      </c>
      <c r="G138" s="75">
        <f>IF(VLOOKUP(C138,LU!$A$2:$P$27,15,FALSE)=0,VLOOKUP(B138,Soil!$B$2:$R$14,16,FALSE)/(VLOOKUP(C138,LU!$A$2:$P$27,16,FALSE)),(VLOOKUP(C138,LU!$A$2:$P$27,16,FALSE)))</f>
        <v>100</v>
      </c>
      <c r="H138" s="75">
        <f>IF(VLOOKUP(C138,LU!$A$2:$O$27,15,FALSE) = 0,VLOOKUP(B138,Soil!$B$2:R150,17,FALSE),1)</f>
        <v>1</v>
      </c>
      <c r="I138" s="75" t="str">
        <f>VLOOKUP(B138,[1]Soil!$A$2:$D$60,2,FALSE)</f>
        <v>sandy clay</v>
      </c>
      <c r="J138" s="75" t="str">
        <f>VLOOKUP(B138,[1]Soil!$A$2:$D$60,3,FALSE)</f>
        <v>Písčitý jíl</v>
      </c>
      <c r="K138" s="75" t="str">
        <f>VLOOKUP(D138,[1]LU!$A$2:$J$419,4,FALSE)</f>
        <v>Anthropogenic impermeable surfaces</v>
      </c>
      <c r="L138" s="75" t="str">
        <f>VLOOKUP(D138,[1]LU!$A$2:$J$419,3,FALSE)</f>
        <v>antropogenní a zpevněné plochy</v>
      </c>
      <c r="M138" s="74" t="e">
        <f>VLOOKUP(D138,LU!$B$2:$O$27,14)</f>
        <v>#N/A</v>
      </c>
      <c r="N138" s="67" t="e">
        <f>VLOOKUP(C138,LU!A139:O163,15)</f>
        <v>#N/A</v>
      </c>
    </row>
    <row r="139" spans="1:14">
      <c r="A139" s="74" t="str">
        <f t="shared" si="8"/>
        <v>SACAZPN</v>
      </c>
      <c r="B139" s="33" t="str">
        <f>VLOOKUP(F139,Soil!$A$2:$B$14,2)</f>
        <v>SAC</v>
      </c>
      <c r="C139" s="33">
        <f t="shared" si="5"/>
        <v>13</v>
      </c>
      <c r="D139" s="67" t="str">
        <f t="shared" si="6"/>
        <v>AZPN</v>
      </c>
      <c r="E139" s="33"/>
      <c r="F139" s="31">
        <f t="shared" si="7"/>
        <v>6</v>
      </c>
      <c r="G139" s="75">
        <f>IF(VLOOKUP(C139,LU!$A$2:$P$27,15,FALSE)=0,VLOOKUP(B139,Soil!$B$2:$R$14,16,FALSE)/(VLOOKUP(C139,LU!$A$2:$P$27,16,FALSE)),(VLOOKUP(C139,LU!$A$2:$P$27,16,FALSE)))</f>
        <v>100</v>
      </c>
      <c r="H139" s="75">
        <f>IF(VLOOKUP(C139,LU!$A$2:$O$27,15,FALSE) = 0,VLOOKUP(B139,Soil!$B$2:R151,17,FALSE),1)</f>
        <v>1</v>
      </c>
      <c r="I139" s="75" t="str">
        <f>VLOOKUP(B139,[1]Soil!$A$2:$D$60,2,FALSE)</f>
        <v>sandy clay</v>
      </c>
      <c r="J139" s="75" t="str">
        <f>VLOOKUP(B139,[1]Soil!$A$2:$D$60,3,FALSE)</f>
        <v>Písčitý jíl</v>
      </c>
      <c r="K139" s="75" t="e">
        <f>VLOOKUP(D139,[1]LU!$A$2:$J$419,4,FALSE)</f>
        <v>#N/A</v>
      </c>
      <c r="L139" s="75" t="e">
        <f>VLOOKUP(D139,[1]LU!$A$2:$J$419,3,FALSE)</f>
        <v>#N/A</v>
      </c>
      <c r="M139" s="74">
        <f>VLOOKUP(D139,LU!$B$2:$O$27,14)</f>
        <v>1</v>
      </c>
      <c r="N139" s="67" t="e">
        <f>VLOOKUP(C139,LU!A140:O164,15)</f>
        <v>#N/A</v>
      </c>
    </row>
    <row r="140" spans="1:14">
      <c r="A140" s="74" t="str">
        <f t="shared" si="8"/>
        <v>SACAZPPL</v>
      </c>
      <c r="B140" s="33" t="str">
        <f>VLOOKUP(F140,Soil!$A$2:$B$14,2)</f>
        <v>SAC</v>
      </c>
      <c r="C140" s="33">
        <f t="shared" si="5"/>
        <v>14</v>
      </c>
      <c r="D140" s="67" t="str">
        <f t="shared" si="6"/>
        <v>AZPPL</v>
      </c>
      <c r="E140" s="33"/>
      <c r="F140" s="31">
        <f t="shared" si="7"/>
        <v>6</v>
      </c>
      <c r="G140" s="75">
        <f>IF(VLOOKUP(C140,LU!$A$2:$P$27,15,FALSE)=0,VLOOKUP(B140,Soil!$B$2:$R$14,16,FALSE)/(VLOOKUP(C140,LU!$A$2:$P$27,16,FALSE)),(VLOOKUP(C140,LU!$A$2:$P$27,16,FALSE)))</f>
        <v>0</v>
      </c>
      <c r="H140" s="75">
        <f>IF(VLOOKUP(C140,LU!$A$2:$O$27,15,FALSE) = 0,VLOOKUP(B140,Soil!$B$2:R152,17,FALSE),1)</f>
        <v>0</v>
      </c>
      <c r="I140" s="75" t="str">
        <f>VLOOKUP(B140,[1]Soil!$A$2:$D$60,2,FALSE)</f>
        <v>sandy clay</v>
      </c>
      <c r="J140" s="75" t="str">
        <f>VLOOKUP(B140,[1]Soil!$A$2:$D$60,3,FALSE)</f>
        <v>Písčitý jíl</v>
      </c>
      <c r="K140" s="75" t="e">
        <f>VLOOKUP(D140,[1]LU!$A$2:$J$419,4,FALSE)</f>
        <v>#N/A</v>
      </c>
      <c r="L140" s="75" t="e">
        <f>VLOOKUP(D140,[1]LU!$A$2:$J$419,3,FALSE)</f>
        <v>#N/A</v>
      </c>
      <c r="M140" s="74">
        <f>VLOOKUP(D140,LU!$B$2:$O$27,14)</f>
        <v>0</v>
      </c>
      <c r="N140" s="67" t="e">
        <f>VLOOKUP(C140,LU!A141:O165,15)</f>
        <v>#N/A</v>
      </c>
    </row>
    <row r="141" spans="1:14">
      <c r="A141" s="74" t="str">
        <f t="shared" si="8"/>
        <v>SACAZPP</v>
      </c>
      <c r="B141" s="33" t="str">
        <f>VLOOKUP(F141,Soil!$A$2:$B$14,2)</f>
        <v>SAC</v>
      </c>
      <c r="C141" s="33">
        <f t="shared" si="5"/>
        <v>15</v>
      </c>
      <c r="D141" s="67" t="str">
        <f t="shared" si="6"/>
        <v>AZPP</v>
      </c>
      <c r="E141" s="33"/>
      <c r="F141" s="31">
        <f t="shared" si="7"/>
        <v>6</v>
      </c>
      <c r="G141" s="75">
        <f>IF(VLOOKUP(C141,LU!$A$2:$P$27,15,FALSE)=0,VLOOKUP(B141,Soil!$B$2:$R$14,16,FALSE)/(VLOOKUP(C141,LU!$A$2:$P$27,16,FALSE)),(VLOOKUP(C141,LU!$A$2:$P$27,16,FALSE)))</f>
        <v>0</v>
      </c>
      <c r="H141" s="75">
        <f>IF(VLOOKUP(C141,LU!$A$2:$O$27,15,FALSE) = 0,VLOOKUP(B141,Soil!$B$2:R153,17,FALSE),1)</f>
        <v>0</v>
      </c>
      <c r="I141" s="75" t="str">
        <f>VLOOKUP(B141,[1]Soil!$A$2:$D$60,2,FALSE)</f>
        <v>sandy clay</v>
      </c>
      <c r="J141" s="75" t="str">
        <f>VLOOKUP(B141,[1]Soil!$A$2:$D$60,3,FALSE)</f>
        <v>Písčitý jíl</v>
      </c>
      <c r="K141" s="75" t="e">
        <f>VLOOKUP(D141,[1]LU!$A$2:$J$419,4,FALSE)</f>
        <v>#N/A</v>
      </c>
      <c r="L141" s="75" t="e">
        <f>VLOOKUP(D141,[1]LU!$A$2:$J$419,3,FALSE)</f>
        <v>#N/A</v>
      </c>
      <c r="M141" s="74">
        <f>VLOOKUP(D141,LU!$B$2:$O$27,14)</f>
        <v>1</v>
      </c>
      <c r="N141" s="67" t="e">
        <f>VLOOKUP(C141,LU!A142:O166,15)</f>
        <v>#N/A</v>
      </c>
    </row>
    <row r="142" spans="1:14">
      <c r="A142" s="74" t="str">
        <f t="shared" si="8"/>
        <v>SACETK</v>
      </c>
      <c r="B142" s="33" t="str">
        <f>VLOOKUP(F142,Soil!$A$2:$B$14,2)</f>
        <v>SAC</v>
      </c>
      <c r="C142" s="33">
        <f t="shared" si="5"/>
        <v>16</v>
      </c>
      <c r="D142" s="67" t="str">
        <f t="shared" si="6"/>
        <v>ETK</v>
      </c>
      <c r="E142" s="33"/>
      <c r="F142" s="31">
        <f t="shared" si="7"/>
        <v>6</v>
      </c>
      <c r="G142" s="75">
        <f>IF(VLOOKUP(C142,LU!$A$2:$P$27,15,FALSE)=0,VLOOKUP(B142,Soil!$B$2:$R$14,16,FALSE)/(VLOOKUP(C142,LU!$A$2:$P$27,16,FALSE)),(VLOOKUP(C142,LU!$A$2:$P$27,16,FALSE)))</f>
        <v>0</v>
      </c>
      <c r="H142" s="75">
        <f>IF(VLOOKUP(C142,LU!$A$2:$O$27,15,FALSE) = 0,VLOOKUP(B142,Soil!$B$2:R154,17,FALSE),1)</f>
        <v>0</v>
      </c>
      <c r="I142" s="75" t="str">
        <f>VLOOKUP(B142,[1]Soil!$A$2:$D$60,2,FALSE)</f>
        <v>sandy clay</v>
      </c>
      <c r="J142" s="75" t="str">
        <f>VLOOKUP(B142,[1]Soil!$A$2:$D$60,3,FALSE)</f>
        <v>Písčitý jíl</v>
      </c>
      <c r="K142" s="75" t="str">
        <f>VLOOKUP(D142,[1]LU!$A$2:$J$419,4,FALSE)</f>
        <v>Extensive vegetation</v>
      </c>
      <c r="L142" s="75" t="str">
        <f>VLOOKUP(D142,[1]LU!$A$2:$J$419,3,FALSE)</f>
        <v>extenzivní smíšené porosty</v>
      </c>
      <c r="M142" s="74">
        <f>VLOOKUP(D142,LU!$B$2:$O$27,14)</f>
        <v>0</v>
      </c>
      <c r="N142" s="67" t="e">
        <f>VLOOKUP(C142,LU!A143:O167,15)</f>
        <v>#N/A</v>
      </c>
    </row>
    <row r="143" spans="1:14">
      <c r="A143" s="74" t="str">
        <f t="shared" si="8"/>
        <v>SACETK1</v>
      </c>
      <c r="B143" s="33" t="str">
        <f>VLOOKUP(F143,Soil!$A$2:$B$14,2)</f>
        <v>SAC</v>
      </c>
      <c r="C143" s="33">
        <f t="shared" si="5"/>
        <v>17</v>
      </c>
      <c r="D143" s="67" t="str">
        <f t="shared" si="6"/>
        <v>ETK1</v>
      </c>
      <c r="E143" s="33"/>
      <c r="F143" s="31">
        <f t="shared" si="7"/>
        <v>6</v>
      </c>
      <c r="G143" s="75">
        <f>IF(VLOOKUP(C143,LU!$A$2:$P$27,15,FALSE)=0,VLOOKUP(B143,Soil!$B$2:$R$14,16,FALSE)/(VLOOKUP(C143,LU!$A$2:$P$27,16,FALSE)),(VLOOKUP(C143,LU!$A$2:$P$27,16,FALSE)))</f>
        <v>0</v>
      </c>
      <c r="H143" s="75">
        <f>IF(VLOOKUP(C143,LU!$A$2:$O$27,15,FALSE) = 0,VLOOKUP(B143,Soil!$B$2:R155,17,FALSE),1)</f>
        <v>0</v>
      </c>
      <c r="I143" s="75" t="str">
        <f>VLOOKUP(B143,[1]Soil!$A$2:$D$60,2,FALSE)</f>
        <v>sandy clay</v>
      </c>
      <c r="J143" s="75" t="str">
        <f>VLOOKUP(B143,[1]Soil!$A$2:$D$60,3,FALSE)</f>
        <v>Písčitý jíl</v>
      </c>
      <c r="K143" s="75" t="e">
        <f>VLOOKUP(D143,[1]LU!$A$2:$J$419,4,FALSE)</f>
        <v>#N/A</v>
      </c>
      <c r="L143" s="75" t="e">
        <f>VLOOKUP(D143,[1]LU!$A$2:$J$419,3,FALSE)</f>
        <v>#N/A</v>
      </c>
      <c r="M143" s="74">
        <f>VLOOKUP(D143,LU!$B$2:$O$27,14)</f>
        <v>0</v>
      </c>
      <c r="N143" s="67" t="e">
        <f>VLOOKUP(C143,LU!A144:O168,15)</f>
        <v>#N/A</v>
      </c>
    </row>
    <row r="144" spans="1:14">
      <c r="A144" s="74" t="str">
        <f t="shared" si="8"/>
        <v>SACETK2</v>
      </c>
      <c r="B144" s="33" t="str">
        <f>VLOOKUP(F144,Soil!$A$2:$B$14,2)</f>
        <v>SAC</v>
      </c>
      <c r="C144" s="33">
        <f t="shared" si="5"/>
        <v>18</v>
      </c>
      <c r="D144" s="67" t="str">
        <f t="shared" si="6"/>
        <v>ETK2</v>
      </c>
      <c r="E144" s="33"/>
      <c r="F144" s="31">
        <f t="shared" si="7"/>
        <v>6</v>
      </c>
      <c r="G144" s="75">
        <f>IF(VLOOKUP(C144,LU!$A$2:$P$27,15,FALSE)=0,VLOOKUP(B144,Soil!$B$2:$R$14,16,FALSE)/(VLOOKUP(C144,LU!$A$2:$P$27,16,FALSE)),(VLOOKUP(C144,LU!$A$2:$P$27,16,FALSE)))</f>
        <v>0</v>
      </c>
      <c r="H144" s="75">
        <f>IF(VLOOKUP(C144,LU!$A$2:$O$27,15,FALSE) = 0,VLOOKUP(B144,Soil!$B$2:R156,17,FALSE),1)</f>
        <v>0</v>
      </c>
      <c r="I144" s="75" t="str">
        <f>VLOOKUP(B144,[1]Soil!$A$2:$D$60,2,FALSE)</f>
        <v>sandy clay</v>
      </c>
      <c r="J144" s="75" t="str">
        <f>VLOOKUP(B144,[1]Soil!$A$2:$D$60,3,FALSE)</f>
        <v>Písčitý jíl</v>
      </c>
      <c r="K144" s="75" t="e">
        <f>VLOOKUP(D144,[1]LU!$A$2:$J$419,4,FALSE)</f>
        <v>#N/A</v>
      </c>
      <c r="L144" s="75" t="e">
        <f>VLOOKUP(D144,[1]LU!$A$2:$J$419,3,FALSE)</f>
        <v>#N/A</v>
      </c>
      <c r="M144" s="74">
        <f>VLOOKUP(D144,LU!$B$2:$O$27,14)</f>
        <v>0</v>
      </c>
      <c r="N144" s="67" t="e">
        <f>VLOOKUP(C144,LU!A145:O169,15)</f>
        <v>#N/A</v>
      </c>
    </row>
    <row r="145" spans="1:14">
      <c r="A145" s="74" t="str">
        <f t="shared" si="8"/>
        <v>SACETK3</v>
      </c>
      <c r="B145" s="33" t="str">
        <f>VLOOKUP(F145,Soil!$A$2:$B$14,2)</f>
        <v>SAC</v>
      </c>
      <c r="C145" s="33">
        <f t="shared" si="5"/>
        <v>19</v>
      </c>
      <c r="D145" s="67" t="str">
        <f t="shared" si="6"/>
        <v>ETK3</v>
      </c>
      <c r="E145" s="33"/>
      <c r="F145" s="31">
        <f t="shared" si="7"/>
        <v>6</v>
      </c>
      <c r="G145" s="75">
        <f>IF(VLOOKUP(C145,LU!$A$2:$P$27,15,FALSE)=0,VLOOKUP(B145,Soil!$B$2:$R$14,16,FALSE)/(VLOOKUP(C145,LU!$A$2:$P$27,16,FALSE)),(VLOOKUP(C145,LU!$A$2:$P$27,16,FALSE)))</f>
        <v>0</v>
      </c>
      <c r="H145" s="75">
        <f>IF(VLOOKUP(C145,LU!$A$2:$O$27,15,FALSE) = 0,VLOOKUP(B145,Soil!$B$2:R157,17,FALSE),1)</f>
        <v>0</v>
      </c>
      <c r="I145" s="75" t="str">
        <f>VLOOKUP(B145,[1]Soil!$A$2:$D$60,2,FALSE)</f>
        <v>sandy clay</v>
      </c>
      <c r="J145" s="75" t="str">
        <f>VLOOKUP(B145,[1]Soil!$A$2:$D$60,3,FALSE)</f>
        <v>Písčitý jíl</v>
      </c>
      <c r="K145" s="75" t="e">
        <f>VLOOKUP(D145,[1]LU!$A$2:$J$419,4,FALSE)</f>
        <v>#N/A</v>
      </c>
      <c r="L145" s="75" t="e">
        <f>VLOOKUP(D145,[1]LU!$A$2:$J$419,3,FALSE)</f>
        <v>#N/A</v>
      </c>
      <c r="M145" s="74">
        <f>VLOOKUP(D145,LU!$B$2:$O$27,14)</f>
        <v>0</v>
      </c>
      <c r="N145" s="67" t="e">
        <f>VLOOKUP(C145,LU!A146:O170,15)</f>
        <v>#N/A</v>
      </c>
    </row>
    <row r="146" spans="1:14">
      <c r="A146" s="74" t="str">
        <f t="shared" si="8"/>
        <v>SACVT</v>
      </c>
      <c r="B146" s="33" t="str">
        <f>VLOOKUP(F146,Soil!$A$2:$B$14,2)</f>
        <v>SAC</v>
      </c>
      <c r="C146" s="33">
        <f t="shared" si="5"/>
        <v>20</v>
      </c>
      <c r="D146" s="67" t="str">
        <f t="shared" si="6"/>
        <v>VT</v>
      </c>
      <c r="E146" s="33"/>
      <c r="F146" s="31">
        <f t="shared" si="7"/>
        <v>6</v>
      </c>
      <c r="G146" s="75">
        <f>IF(VLOOKUP(C146,LU!$A$2:$P$27,15,FALSE)=0,VLOOKUP(B146,Soil!$B$2:$R$14,16,FALSE)/(VLOOKUP(C146,LU!$A$2:$P$27,16,FALSE)),(VLOOKUP(C146,LU!$A$2:$P$27,16,FALSE)))</f>
        <v>100</v>
      </c>
      <c r="H146" s="75">
        <f>IF(VLOOKUP(C146,LU!$A$2:$O$27,15,FALSE) = 0,VLOOKUP(B146,Soil!$B$2:R158,17,FALSE),1)</f>
        <v>1</v>
      </c>
      <c r="I146" s="75" t="str">
        <f>VLOOKUP(B146,[1]Soil!$A$2:$D$60,2,FALSE)</f>
        <v>sandy clay</v>
      </c>
      <c r="J146" s="75" t="str">
        <f>VLOOKUP(B146,[1]Soil!$A$2:$D$60,3,FALSE)</f>
        <v>Písčitý jíl</v>
      </c>
      <c r="K146" s="75" t="e">
        <f>VLOOKUP(D146,[1]LU!$A$2:$J$419,4,FALSE)</f>
        <v>#N/A</v>
      </c>
      <c r="L146" s="75" t="e">
        <f>VLOOKUP(D146,[1]LU!$A$2:$J$419,3,FALSE)</f>
        <v>#N/A</v>
      </c>
      <c r="M146" s="74">
        <f>VLOOKUP(D146,LU!$B$2:$O$27,14)</f>
        <v>1</v>
      </c>
      <c r="N146" s="67" t="e">
        <f>VLOOKUP(C146,LU!A147:O171,15)</f>
        <v>#N/A</v>
      </c>
    </row>
    <row r="147" spans="1:14">
      <c r="A147" s="74" t="str">
        <f t="shared" si="8"/>
        <v>SACVP</v>
      </c>
      <c r="B147" s="33" t="str">
        <f>VLOOKUP(F147,Soil!$A$2:$B$14,2)</f>
        <v>SAC</v>
      </c>
      <c r="C147" s="33">
        <f t="shared" si="5"/>
        <v>21</v>
      </c>
      <c r="D147" s="67" t="str">
        <f t="shared" si="6"/>
        <v>VP</v>
      </c>
      <c r="E147" s="33"/>
      <c r="F147" s="31">
        <f t="shared" si="7"/>
        <v>6</v>
      </c>
      <c r="G147" s="75">
        <f>IF(VLOOKUP(C147,LU!$A$2:$P$27,15,FALSE)=0,VLOOKUP(B147,Soil!$B$2:$R$14,16,FALSE)/(VLOOKUP(C147,LU!$A$2:$P$27,16,FALSE)),(VLOOKUP(C147,LU!$A$2:$P$27,16,FALSE)))</f>
        <v>100</v>
      </c>
      <c r="H147" s="75">
        <f>IF(VLOOKUP(C147,LU!$A$2:$O$27,15,FALSE) = 0,VLOOKUP(B147,Soil!$B$2:R159,17,FALSE),1)</f>
        <v>1</v>
      </c>
      <c r="I147" s="75" t="str">
        <f>VLOOKUP(B147,[1]Soil!$A$2:$D$60,2,FALSE)</f>
        <v>sandy clay</v>
      </c>
      <c r="J147" s="75" t="str">
        <f>VLOOKUP(B147,[1]Soil!$A$2:$D$60,3,FALSE)</f>
        <v>Písčitý jíl</v>
      </c>
      <c r="K147" s="75" t="str">
        <f>VLOOKUP(D147,[1]LU!$A$2:$J$419,4,FALSE)</f>
        <v>Water</v>
      </c>
      <c r="L147" s="75" t="str">
        <f>VLOOKUP(D147,[1]LU!$A$2:$J$419,3,FALSE)</f>
        <v>vodní plochy</v>
      </c>
      <c r="M147" s="74">
        <f>VLOOKUP(D147,LU!$B$2:$O$27,14)</f>
        <v>0</v>
      </c>
      <c r="N147" s="67" t="e">
        <f>VLOOKUP(C147,LU!A148:O172,15)</f>
        <v>#N/A</v>
      </c>
    </row>
    <row r="148" spans="1:14">
      <c r="A148" s="74" t="str">
        <f t="shared" si="8"/>
        <v>SACTPT</v>
      </c>
      <c r="B148" s="33" t="str">
        <f>VLOOKUP(F148,Soil!$A$2:$B$14,2)</f>
        <v>SAC</v>
      </c>
      <c r="C148" s="33">
        <f t="shared" si="5"/>
        <v>22</v>
      </c>
      <c r="D148" s="67" t="str">
        <f t="shared" si="6"/>
        <v>TPT</v>
      </c>
      <c r="E148" s="33"/>
      <c r="F148" s="31">
        <f t="shared" si="7"/>
        <v>6</v>
      </c>
      <c r="G148" s="75">
        <f>IF(VLOOKUP(C148,LU!$A$2:$P$27,15,FALSE)=0,VLOOKUP(B148,Soil!$B$2:$R$14,16,FALSE)/(VLOOKUP(C148,LU!$A$2:$P$27,16,FALSE)),(VLOOKUP(C148,LU!$A$2:$P$27,16,FALSE)))</f>
        <v>0</v>
      </c>
      <c r="H148" s="75">
        <f>IF(VLOOKUP(C148,LU!$A$2:$O$27,15,FALSE) = 0,VLOOKUP(B148,Soil!$B$2:R160,17,FALSE),1)</f>
        <v>0</v>
      </c>
      <c r="I148" s="75" t="str">
        <f>VLOOKUP(B148,[1]Soil!$A$2:$D$60,2,FALSE)</f>
        <v>sandy clay</v>
      </c>
      <c r="J148" s="75" t="str">
        <f>VLOOKUP(B148,[1]Soil!$A$2:$D$60,3,FALSE)</f>
        <v>Písčitý jíl</v>
      </c>
      <c r="K148" s="75" t="e">
        <f>VLOOKUP(D148,[1]LU!$A$2:$J$419,4,FALSE)</f>
        <v>#N/A</v>
      </c>
      <c r="L148" s="75" t="e">
        <f>VLOOKUP(D148,[1]LU!$A$2:$J$419,3,FALSE)</f>
        <v>#N/A</v>
      </c>
      <c r="M148" s="74">
        <f>VLOOKUP(D148,LU!$B$2:$O$27,14)</f>
        <v>0</v>
      </c>
      <c r="N148" s="67" t="e">
        <f>VLOOKUP(C148,LU!A149:O173,15)</f>
        <v>#N/A</v>
      </c>
    </row>
    <row r="149" spans="1:14">
      <c r="A149" s="74" t="str">
        <f t="shared" si="8"/>
        <v>SACVPT</v>
      </c>
      <c r="B149" s="33" t="str">
        <f>VLOOKUP(F149,Soil!$A$2:$B$14,2)</f>
        <v>SAC</v>
      </c>
      <c r="C149" s="33">
        <f t="shared" si="5"/>
        <v>23</v>
      </c>
      <c r="D149" s="67" t="str">
        <f t="shared" si="6"/>
        <v>VPT</v>
      </c>
      <c r="E149" s="33"/>
      <c r="F149" s="31">
        <f t="shared" si="7"/>
        <v>6</v>
      </c>
      <c r="G149" s="75">
        <f>IF(VLOOKUP(C149,LU!$A$2:$P$27,15,FALSE)=0,VLOOKUP(B149,Soil!$B$2:$R$14,16,FALSE)/(VLOOKUP(C149,LU!$A$2:$P$27,16,FALSE)),(VLOOKUP(C149,LU!$A$2:$P$27,16,FALSE)))</f>
        <v>100</v>
      </c>
      <c r="H149" s="75">
        <f>IF(VLOOKUP(C149,LU!$A$2:$O$27,15,FALSE) = 0,VLOOKUP(B149,Soil!$B$2:R161,17,FALSE),1)</f>
        <v>1</v>
      </c>
      <c r="I149" s="75" t="str">
        <f>VLOOKUP(B149,[1]Soil!$A$2:$D$60,2,FALSE)</f>
        <v>sandy clay</v>
      </c>
      <c r="J149" s="75" t="str">
        <f>VLOOKUP(B149,[1]Soil!$A$2:$D$60,3,FALSE)</f>
        <v>Písčitý jíl</v>
      </c>
      <c r="K149" s="75" t="e">
        <f>VLOOKUP(D149,[1]LU!$A$2:$J$419,4,FALSE)</f>
        <v>#N/A</v>
      </c>
      <c r="L149" s="75" t="e">
        <f>VLOOKUP(D149,[1]LU!$A$2:$J$419,3,FALSE)</f>
        <v>#N/A</v>
      </c>
      <c r="M149" s="74">
        <f>VLOOKUP(D149,LU!$B$2:$O$27,14)</f>
        <v>0</v>
      </c>
      <c r="N149" s="67" t="e">
        <f>VLOOKUP(C149,LU!A150:O174,15)</f>
        <v>#N/A</v>
      </c>
    </row>
    <row r="150" spans="1:14">
      <c r="A150" s="74" t="str">
        <f t="shared" si="8"/>
        <v>SACMOK</v>
      </c>
      <c r="B150" s="33" t="str">
        <f>VLOOKUP(F150,Soil!$A$2:$B$14,2)</f>
        <v>SAC</v>
      </c>
      <c r="C150" s="33">
        <f t="shared" si="5"/>
        <v>24</v>
      </c>
      <c r="D150" s="67" t="str">
        <f t="shared" si="6"/>
        <v>MOK</v>
      </c>
      <c r="E150" s="33"/>
      <c r="F150" s="31">
        <f t="shared" si="7"/>
        <v>6</v>
      </c>
      <c r="G150" s="75">
        <f>IF(VLOOKUP(C150,LU!$A$2:$P$27,15,FALSE)=0,VLOOKUP(B150,Soil!$B$2:$R$14,16,FALSE)/(VLOOKUP(C150,LU!$A$2:$P$27,16,FALSE)),(VLOOKUP(C150,LU!$A$2:$P$27,16,FALSE)))</f>
        <v>0</v>
      </c>
      <c r="H150" s="75">
        <f>IF(VLOOKUP(C150,LU!$A$2:$O$27,15,FALSE) = 0,VLOOKUP(B150,Soil!$B$2:R162,17,FALSE),1)</f>
        <v>0</v>
      </c>
      <c r="I150" s="75" t="str">
        <f>VLOOKUP(B150,[1]Soil!$A$2:$D$60,2,FALSE)</f>
        <v>sandy clay</v>
      </c>
      <c r="J150" s="75" t="str">
        <f>VLOOKUP(B150,[1]Soil!$A$2:$D$60,3,FALSE)</f>
        <v>Písčitý jíl</v>
      </c>
      <c r="K150" s="75" t="e">
        <f>VLOOKUP(D150,[1]LU!$A$2:$J$419,4,FALSE)</f>
        <v>#N/A</v>
      </c>
      <c r="L150" s="75" t="e">
        <f>VLOOKUP(D150,[1]LU!$A$2:$J$419,3,FALSE)</f>
        <v>#N/A</v>
      </c>
      <c r="M150" s="74">
        <f>VLOOKUP(D150,LU!$B$2:$O$27,14)</f>
        <v>0</v>
      </c>
      <c r="N150" s="67" t="e">
        <f>VLOOKUP(C150,LU!A151:O175,15)</f>
        <v>#N/A</v>
      </c>
    </row>
    <row r="151" spans="1:14">
      <c r="A151" s="74" t="str">
        <f t="shared" si="8"/>
        <v>SACRET</v>
      </c>
      <c r="B151" s="33" t="str">
        <f>VLOOKUP(F151,Soil!$A$2:$B$14,2)</f>
        <v>SAC</v>
      </c>
      <c r="C151" s="33">
        <f t="shared" si="5"/>
        <v>25</v>
      </c>
      <c r="D151" s="67" t="str">
        <f t="shared" si="6"/>
        <v>RET</v>
      </c>
      <c r="E151" s="33"/>
      <c r="F151" s="31">
        <f t="shared" si="7"/>
        <v>6</v>
      </c>
      <c r="G151" s="75">
        <f>IF(VLOOKUP(C151,LU!$A$2:$P$27,15,FALSE)=0,VLOOKUP(B151,Soil!$B$2:$R$14,16,FALSE)/(VLOOKUP(C151,LU!$A$2:$P$27,16,FALSE)),(VLOOKUP(C151,LU!$A$2:$P$27,16,FALSE)))</f>
        <v>0</v>
      </c>
      <c r="H151" s="75">
        <f>IF(VLOOKUP(C151,LU!$A$2:$O$27,15,FALSE) = 0,VLOOKUP(B151,Soil!$B$2:R163,17,FALSE),1)</f>
        <v>0</v>
      </c>
      <c r="I151" s="75" t="str">
        <f>VLOOKUP(B151,[1]Soil!$A$2:$D$60,2,FALSE)</f>
        <v>sandy clay</v>
      </c>
      <c r="J151" s="75" t="str">
        <f>VLOOKUP(B151,[1]Soil!$A$2:$D$60,3,FALSE)</f>
        <v>Písčitý jíl</v>
      </c>
      <c r="K151" s="75" t="e">
        <f>VLOOKUP(D151,[1]LU!$A$2:$J$419,4,FALSE)</f>
        <v>#N/A</v>
      </c>
      <c r="L151" s="75" t="e">
        <f>VLOOKUP(D151,[1]LU!$A$2:$J$419,3,FALSE)</f>
        <v>#N/A</v>
      </c>
      <c r="M151" s="74">
        <f>VLOOKUP(D151,LU!$B$2:$O$27,14)</f>
        <v>0</v>
      </c>
      <c r="N151" s="67" t="e">
        <f>VLOOKUP(C151,LU!A152:O176,15)</f>
        <v>#N/A</v>
      </c>
    </row>
    <row r="152" spans="1:14">
      <c r="A152" s="74" t="str">
        <f t="shared" si="8"/>
        <v>SACLOP</v>
      </c>
      <c r="B152" s="33" t="str">
        <f>VLOOKUP(F152,Soil!$A$2:$B$14,2)</f>
        <v>SACL</v>
      </c>
      <c r="C152" s="33">
        <f t="shared" si="5"/>
        <v>1</v>
      </c>
      <c r="D152" s="67" t="str">
        <f t="shared" si="6"/>
        <v>OP</v>
      </c>
      <c r="E152" s="33"/>
      <c r="F152" s="31">
        <f t="shared" si="7"/>
        <v>7</v>
      </c>
      <c r="G152" s="75">
        <f>IF(VLOOKUP(C152,LU!$A$2:$P$27,15,FALSE)=0,VLOOKUP(B152,Soil!$B$2:$R$14,16,FALSE)/(VLOOKUP(C152,LU!$A$2:$P$27,16,FALSE)),(VLOOKUP(C152,LU!$A$2:$P$27,16,FALSE)))</f>
        <v>11.1</v>
      </c>
      <c r="H152" s="75">
        <f>IF(VLOOKUP(C152,LU!$A$2:$O$27,15,FALSE) = 0,VLOOKUP(B152,Soil!$B$2:R164,17,FALSE),1)</f>
        <v>0.26400000000000001</v>
      </c>
      <c r="I152" s="75" t="str">
        <f>VLOOKUP(B152,[1]Soil!$A$2:$D$60,2,FALSE)</f>
        <v>sandy clay loam</v>
      </c>
      <c r="J152" s="75" t="str">
        <f>VLOOKUP(B152,[1]Soil!$A$2:$D$60,3,FALSE)</f>
        <v>Písčitojílovitá hlína</v>
      </c>
      <c r="K152" s="75" t="str">
        <f>VLOOKUP(D152,[1]LU!$A$2:$J$419,4,FALSE)</f>
        <v>Arable land</v>
      </c>
      <c r="L152" s="75" t="str">
        <f>VLOOKUP(D152,[1]LU!$A$2:$J$419,3,FALSE)</f>
        <v>orná půda</v>
      </c>
      <c r="M152" s="74">
        <f>VLOOKUP(D152,LU!$B$2:$O$27,14)</f>
        <v>0</v>
      </c>
      <c r="N152" s="67" t="e">
        <f>VLOOKUP(C152,LU!A153:O177,15)</f>
        <v>#N/A</v>
      </c>
    </row>
    <row r="153" spans="1:14">
      <c r="A153" s="74" t="str">
        <f t="shared" si="8"/>
        <v>SACLOPTP</v>
      </c>
      <c r="B153" s="33" t="str">
        <f>VLOOKUP(F153,Soil!$A$2:$B$14,2)</f>
        <v>SACL</v>
      </c>
      <c r="C153" s="33">
        <f t="shared" si="5"/>
        <v>2</v>
      </c>
      <c r="D153" s="67" t="str">
        <f t="shared" si="6"/>
        <v>OPTP</v>
      </c>
      <c r="E153" s="33"/>
      <c r="F153" s="31">
        <f t="shared" si="7"/>
        <v>7</v>
      </c>
      <c r="G153" s="75">
        <f>IF(VLOOKUP(C153,LU!$A$2:$P$27,15,FALSE)=0,VLOOKUP(B153,Soil!$B$2:$R$14,16,FALSE)/(VLOOKUP(C153,LU!$A$2:$P$27,16,FALSE)),(VLOOKUP(C153,LU!$A$2:$P$27,16,FALSE)))</f>
        <v>22.2</v>
      </c>
      <c r="H153" s="75">
        <f>IF(VLOOKUP(C153,LU!$A$2:$O$27,15,FALSE) = 0,VLOOKUP(B153,Soil!$B$2:R165,17,FALSE),1)</f>
        <v>0.26400000000000001</v>
      </c>
      <c r="I153" s="75" t="str">
        <f>VLOOKUP(B153,[1]Soil!$A$2:$D$60,2,FALSE)</f>
        <v>sandy clay loam</v>
      </c>
      <c r="J153" s="75" t="str">
        <f>VLOOKUP(B153,[1]Soil!$A$2:$D$60,3,FALSE)</f>
        <v>Písčitojílovitá hlína</v>
      </c>
      <c r="K153" s="75" t="e">
        <f>VLOOKUP(D153,[1]LU!$A$2:$J$419,4,FALSE)</f>
        <v>#N/A</v>
      </c>
      <c r="L153" s="75" t="e">
        <f>VLOOKUP(D153,[1]LU!$A$2:$J$419,3,FALSE)</f>
        <v>#N/A</v>
      </c>
      <c r="M153" s="74">
        <f>VLOOKUP(D153,LU!$B$2:$O$27,14)</f>
        <v>0</v>
      </c>
      <c r="N153" s="67" t="e">
        <f>VLOOKUP(C153,LU!A154:O178,15)</f>
        <v>#N/A</v>
      </c>
    </row>
    <row r="154" spans="1:14">
      <c r="A154" s="74" t="str">
        <f t="shared" si="8"/>
        <v>SACLOPSR</v>
      </c>
      <c r="B154" s="33" t="str">
        <f>VLOOKUP(F154,Soil!$A$2:$B$14,2)</f>
        <v>SACL</v>
      </c>
      <c r="C154" s="33">
        <f t="shared" si="5"/>
        <v>3</v>
      </c>
      <c r="D154" s="67" t="str">
        <f t="shared" si="6"/>
        <v>OPSR</v>
      </c>
      <c r="E154" s="33"/>
      <c r="F154" s="31">
        <f t="shared" si="7"/>
        <v>7</v>
      </c>
      <c r="G154" s="75">
        <f>IF(VLOOKUP(C154,LU!$A$2:$P$27,15,FALSE)=0,VLOOKUP(B154,Soil!$B$2:$R$14,16,FALSE)/(VLOOKUP(C154,LU!$A$2:$P$27,16,FALSE)),(VLOOKUP(C154,LU!$A$2:$P$27,16,FALSE)))</f>
        <v>8.879999999999999</v>
      </c>
      <c r="H154" s="75">
        <f>IF(VLOOKUP(C154,LU!$A$2:$O$27,15,FALSE) = 0,VLOOKUP(B154,Soil!$B$2:R166,17,FALSE),1)</f>
        <v>0.26400000000000001</v>
      </c>
      <c r="I154" s="75" t="str">
        <f>VLOOKUP(B154,[1]Soil!$A$2:$D$60,2,FALSE)</f>
        <v>sandy clay loam</v>
      </c>
      <c r="J154" s="75" t="str">
        <f>VLOOKUP(B154,[1]Soil!$A$2:$D$60,3,FALSE)</f>
        <v>Písčitojílovitá hlína</v>
      </c>
      <c r="K154" s="75" t="e">
        <f>VLOOKUP(D154,[1]LU!$A$2:$J$419,4,FALSE)</f>
        <v>#N/A</v>
      </c>
      <c r="L154" s="75" t="e">
        <f>VLOOKUP(D154,[1]LU!$A$2:$J$419,3,FALSE)</f>
        <v>#N/A</v>
      </c>
      <c r="M154" s="74">
        <f>VLOOKUP(D154,LU!$B$2:$O$27,14)</f>
        <v>0</v>
      </c>
      <c r="N154" s="67" t="e">
        <f>VLOOKUP(C154,LU!A155:O179,15)</f>
        <v>#N/A</v>
      </c>
    </row>
    <row r="155" spans="1:14">
      <c r="A155" s="74" t="str">
        <f t="shared" si="8"/>
        <v>SACLOPUR</v>
      </c>
      <c r="B155" s="33" t="str">
        <f>VLOOKUP(F155,Soil!$A$2:$B$14,2)</f>
        <v>SACL</v>
      </c>
      <c r="C155" s="33">
        <f t="shared" si="5"/>
        <v>4</v>
      </c>
      <c r="D155" s="67" t="str">
        <f t="shared" si="6"/>
        <v>OPUR</v>
      </c>
      <c r="E155" s="33"/>
      <c r="F155" s="31">
        <f t="shared" si="7"/>
        <v>7</v>
      </c>
      <c r="G155" s="75">
        <f>IF(VLOOKUP(C155,LU!$A$2:$P$27,15,FALSE)=0,VLOOKUP(B155,Soil!$B$2:$R$14,16,FALSE)/(VLOOKUP(C155,LU!$A$2:$P$27,16,FALSE)),(VLOOKUP(C155,LU!$A$2:$P$27,16,FALSE)))</f>
        <v>11.1</v>
      </c>
      <c r="H155" s="75">
        <f>IF(VLOOKUP(C155,LU!$A$2:$O$27,15,FALSE) = 0,VLOOKUP(B155,Soil!$B$2:R167,17,FALSE),1)</f>
        <v>0.26400000000000001</v>
      </c>
      <c r="I155" s="75" t="str">
        <f>VLOOKUP(B155,[1]Soil!$A$2:$D$60,2,FALSE)</f>
        <v>sandy clay loam</v>
      </c>
      <c r="J155" s="75" t="str">
        <f>VLOOKUP(B155,[1]Soil!$A$2:$D$60,3,FALSE)</f>
        <v>Písčitojílovitá hlína</v>
      </c>
      <c r="K155" s="75" t="e">
        <f>VLOOKUP(D155,[1]LU!$A$2:$J$419,4,FALSE)</f>
        <v>#N/A</v>
      </c>
      <c r="L155" s="75" t="e">
        <f>VLOOKUP(D155,[1]LU!$A$2:$J$419,3,FALSE)</f>
        <v>#N/A</v>
      </c>
      <c r="M155" s="74">
        <f>VLOOKUP(D155,LU!$B$2:$O$27,14)</f>
        <v>0</v>
      </c>
      <c r="N155" s="67" t="e">
        <f>VLOOKUP(C155,LU!A156:O180,15)</f>
        <v>#N/A</v>
      </c>
    </row>
    <row r="156" spans="1:14">
      <c r="A156" s="74" t="str">
        <f t="shared" si="8"/>
        <v>SACLOPU</v>
      </c>
      <c r="B156" s="33" t="str">
        <f>VLOOKUP(F156,Soil!$A$2:$B$14,2)</f>
        <v>SACL</v>
      </c>
      <c r="C156" s="33">
        <f t="shared" ref="C156:C219" si="9">C131</f>
        <v>5</v>
      </c>
      <c r="D156" s="67" t="str">
        <f t="shared" ref="D156:D219" si="10">D131</f>
        <v>OPU</v>
      </c>
      <c r="E156" s="33"/>
      <c r="F156" s="31">
        <f t="shared" ref="F156:F219" si="11">F131+1</f>
        <v>7</v>
      </c>
      <c r="G156" s="75">
        <f>IF(VLOOKUP(C156,LU!$A$2:$P$27,15,FALSE)=0,VLOOKUP(B156,Soil!$B$2:$R$14,16,FALSE)/(VLOOKUP(C156,LU!$A$2:$P$27,16,FALSE)),(VLOOKUP(C156,LU!$A$2:$P$27,16,FALSE)))</f>
        <v>7.3999999999999995</v>
      </c>
      <c r="H156" s="75">
        <f>IF(VLOOKUP(C156,LU!$A$2:$O$27,15,FALSE) = 0,VLOOKUP(B156,Soil!$B$2:R168,17,FALSE),1)</f>
        <v>0.26400000000000001</v>
      </c>
      <c r="I156" s="75" t="str">
        <f>VLOOKUP(B156,[1]Soil!$A$2:$D$60,2,FALSE)</f>
        <v>sandy clay loam</v>
      </c>
      <c r="J156" s="75" t="str">
        <f>VLOOKUP(B156,[1]Soil!$A$2:$D$60,3,FALSE)</f>
        <v>Písčitojílovitá hlína</v>
      </c>
      <c r="K156" s="75" t="e">
        <f>VLOOKUP(D156,[1]LU!$A$2:$J$419,4,FALSE)</f>
        <v>#N/A</v>
      </c>
      <c r="L156" s="75" t="e">
        <f>VLOOKUP(D156,[1]LU!$A$2:$J$419,3,FALSE)</f>
        <v>#N/A</v>
      </c>
      <c r="M156" s="74">
        <f>VLOOKUP(D156,LU!$B$2:$O$27,14)</f>
        <v>0</v>
      </c>
      <c r="N156" s="67" t="e">
        <f>VLOOKUP(C156,LU!A157:O181,15)</f>
        <v>#N/A</v>
      </c>
    </row>
    <row r="157" spans="1:14">
      <c r="A157" s="74" t="str">
        <f t="shared" si="8"/>
        <v>SACLTP</v>
      </c>
      <c r="B157" s="33" t="str">
        <f>VLOOKUP(F157,Soil!$A$2:$B$14,2)</f>
        <v>SACL</v>
      </c>
      <c r="C157" s="33">
        <f t="shared" si="9"/>
        <v>6</v>
      </c>
      <c r="D157" s="67" t="str">
        <f t="shared" si="10"/>
        <v>TP</v>
      </c>
      <c r="E157" s="33"/>
      <c r="F157" s="31">
        <f t="shared" si="11"/>
        <v>7</v>
      </c>
      <c r="G157" s="75">
        <f>IF(VLOOKUP(C157,LU!$A$2:$P$27,15,FALSE)=0,VLOOKUP(B157,Soil!$B$2:$R$14,16,FALSE)/(VLOOKUP(C157,LU!$A$2:$P$27,16,FALSE)),(VLOOKUP(C157,LU!$A$2:$P$27,16,FALSE)))</f>
        <v>22.2</v>
      </c>
      <c r="H157" s="75">
        <f>IF(VLOOKUP(C157,LU!$A$2:$O$27,15,FALSE) = 0,VLOOKUP(B157,Soil!$B$2:R169,17,FALSE),1)</f>
        <v>0.26400000000000001</v>
      </c>
      <c r="I157" s="75" t="str">
        <f>VLOOKUP(B157,[1]Soil!$A$2:$D$60,2,FALSE)</f>
        <v>sandy clay loam</v>
      </c>
      <c r="J157" s="75" t="str">
        <f>VLOOKUP(B157,[1]Soil!$A$2:$D$60,3,FALSE)</f>
        <v>Písčitojílovitá hlína</v>
      </c>
      <c r="K157" s="75" t="str">
        <f>VLOOKUP(D157,[1]LU!$A$2:$J$419,4,FALSE)</f>
        <v>Grass</v>
      </c>
      <c r="L157" s="75" t="str">
        <f>VLOOKUP(D157,[1]LU!$A$2:$J$419,3,FALSE)</f>
        <v>travní porost</v>
      </c>
      <c r="M157" s="74">
        <f>VLOOKUP(D157,LU!$B$2:$O$27,14)</f>
        <v>0</v>
      </c>
      <c r="N157" s="67" t="e">
        <f>VLOOKUP(C157,LU!A158:O182,15)</f>
        <v>#N/A</v>
      </c>
    </row>
    <row r="158" spans="1:14">
      <c r="A158" s="74" t="str">
        <f t="shared" si="8"/>
        <v>SACLLP</v>
      </c>
      <c r="B158" s="33" t="str">
        <f>VLOOKUP(F158,Soil!$A$2:$B$14,2)</f>
        <v>SACL</v>
      </c>
      <c r="C158" s="33">
        <f t="shared" si="9"/>
        <v>7</v>
      </c>
      <c r="D158" s="67" t="str">
        <f t="shared" si="10"/>
        <v>LP</v>
      </c>
      <c r="E158" s="33"/>
      <c r="F158" s="31">
        <f t="shared" si="11"/>
        <v>7</v>
      </c>
      <c r="G158" s="75">
        <f>IF(VLOOKUP(C158,LU!$A$2:$P$27,15,FALSE)=0,VLOOKUP(B158,Soil!$B$2:$R$14,16,FALSE)/(VLOOKUP(C158,LU!$A$2:$P$27,16,FALSE)),(VLOOKUP(C158,LU!$A$2:$P$27,16,FALSE)))</f>
        <v>22.2</v>
      </c>
      <c r="H158" s="75">
        <f>IF(VLOOKUP(C158,LU!$A$2:$O$27,15,FALSE) = 0,VLOOKUP(B158,Soil!$B$2:R170,17,FALSE),1)</f>
        <v>0.26400000000000001</v>
      </c>
      <c r="I158" s="75" t="str">
        <f>VLOOKUP(B158,[1]Soil!$A$2:$D$60,2,FALSE)</f>
        <v>sandy clay loam</v>
      </c>
      <c r="J158" s="75" t="str">
        <f>VLOOKUP(B158,[1]Soil!$A$2:$D$60,3,FALSE)</f>
        <v>Písčitojílovitá hlína</v>
      </c>
      <c r="K158" s="75" t="str">
        <f>VLOOKUP(D158,[1]LU!$A$2:$J$419,4,FALSE)</f>
        <v>Forest</v>
      </c>
      <c r="L158" s="75" t="str">
        <f>VLOOKUP(D158,[1]LU!$A$2:$J$419,3,FALSE)</f>
        <v>lesní porost</v>
      </c>
      <c r="M158" s="74">
        <f>VLOOKUP(D158,LU!$B$2:$O$27,14)</f>
        <v>0</v>
      </c>
      <c r="N158" s="67" t="e">
        <f>VLOOKUP(C158,LU!A159:O183,15)</f>
        <v>#N/A</v>
      </c>
    </row>
    <row r="159" spans="1:14">
      <c r="A159" s="74" t="str">
        <f t="shared" si="8"/>
        <v>SACLLPL</v>
      </c>
      <c r="B159" s="33" t="str">
        <f>VLOOKUP(F159,Soil!$A$2:$B$14,2)</f>
        <v>SACL</v>
      </c>
      <c r="C159" s="33">
        <f t="shared" si="9"/>
        <v>8</v>
      </c>
      <c r="D159" s="67" t="str">
        <f t="shared" si="10"/>
        <v>LPL</v>
      </c>
      <c r="E159" s="33"/>
      <c r="F159" s="31">
        <f t="shared" si="11"/>
        <v>7</v>
      </c>
      <c r="G159" s="75">
        <f>IF(VLOOKUP(C159,LU!$A$2:$P$27,15,FALSE)=0,VLOOKUP(B159,Soil!$B$2:$R$14,16,FALSE)/(VLOOKUP(C159,LU!$A$2:$P$27,16,FALSE)),(VLOOKUP(C159,LU!$A$2:$P$27,16,FALSE)))</f>
        <v>22.2</v>
      </c>
      <c r="H159" s="75">
        <f>IF(VLOOKUP(C159,LU!$A$2:$O$27,15,FALSE) = 0,VLOOKUP(B159,Soil!$B$2:R171,17,FALSE),1)</f>
        <v>0.26400000000000001</v>
      </c>
      <c r="I159" s="75" t="str">
        <f>VLOOKUP(B159,[1]Soil!$A$2:$D$60,2,FALSE)</f>
        <v>sandy clay loam</v>
      </c>
      <c r="J159" s="75" t="str">
        <f>VLOOKUP(B159,[1]Soil!$A$2:$D$60,3,FALSE)</f>
        <v>Písčitojílovitá hlína</v>
      </c>
      <c r="K159" s="75" t="e">
        <f>VLOOKUP(D159,[1]LU!$A$2:$J$419,4,FALSE)</f>
        <v>#N/A</v>
      </c>
      <c r="L159" s="75" t="e">
        <f>VLOOKUP(D159,[1]LU!$A$2:$J$419,3,FALSE)</f>
        <v>#N/A</v>
      </c>
      <c r="M159" s="74">
        <f>VLOOKUP(D159,LU!$B$2:$O$27,14)</f>
        <v>0</v>
      </c>
      <c r="N159" s="67" t="e">
        <f>VLOOKUP(C159,LU!A160:O184,15)</f>
        <v>#N/A</v>
      </c>
    </row>
    <row r="160" spans="1:14">
      <c r="A160" s="74" t="str">
        <f t="shared" si="8"/>
        <v>SACLLPJ</v>
      </c>
      <c r="B160" s="33" t="str">
        <f>VLOOKUP(F160,Soil!$A$2:$B$14,2)</f>
        <v>SACL</v>
      </c>
      <c r="C160" s="33">
        <f t="shared" si="9"/>
        <v>9</v>
      </c>
      <c r="D160" s="67" t="str">
        <f t="shared" si="10"/>
        <v>LPJ</v>
      </c>
      <c r="E160" s="33"/>
      <c r="F160" s="31">
        <f t="shared" si="11"/>
        <v>7</v>
      </c>
      <c r="G160" s="75">
        <f>IF(VLOOKUP(C160,LU!$A$2:$P$27,15,FALSE)=0,VLOOKUP(B160,Soil!$B$2:$R$14,16,FALSE)/(VLOOKUP(C160,LU!$A$2:$P$27,16,FALSE)),(VLOOKUP(C160,LU!$A$2:$P$27,16,FALSE)))</f>
        <v>22.2</v>
      </c>
      <c r="H160" s="75">
        <f>IF(VLOOKUP(C160,LU!$A$2:$O$27,15,FALSE) = 0,VLOOKUP(B160,Soil!$B$2:R172,17,FALSE),1)</f>
        <v>0.26400000000000001</v>
      </c>
      <c r="I160" s="75" t="str">
        <f>VLOOKUP(B160,[1]Soil!$A$2:$D$60,2,FALSE)</f>
        <v>sandy clay loam</v>
      </c>
      <c r="J160" s="75" t="str">
        <f>VLOOKUP(B160,[1]Soil!$A$2:$D$60,3,FALSE)</f>
        <v>Písčitojílovitá hlína</v>
      </c>
      <c r="K160" s="75" t="e">
        <f>VLOOKUP(D160,[1]LU!$A$2:$J$419,4,FALSE)</f>
        <v>#N/A</v>
      </c>
      <c r="L160" s="75" t="e">
        <f>VLOOKUP(D160,[1]LU!$A$2:$J$419,3,FALSE)</f>
        <v>#N/A</v>
      </c>
      <c r="M160" s="74">
        <f>VLOOKUP(D160,LU!$B$2:$O$27,14)</f>
        <v>0</v>
      </c>
      <c r="N160" s="67" t="e">
        <f>VLOOKUP(C160,LU!A161:O185,15)</f>
        <v>#N/A</v>
      </c>
    </row>
    <row r="161" spans="1:14">
      <c r="A161" s="74" t="str">
        <f t="shared" si="8"/>
        <v>SACLLPS</v>
      </c>
      <c r="B161" s="33" t="str">
        <f>VLOOKUP(F161,Soil!$A$2:$B$14,2)</f>
        <v>SACL</v>
      </c>
      <c r="C161" s="33">
        <f t="shared" si="9"/>
        <v>10</v>
      </c>
      <c r="D161" s="67" t="str">
        <f t="shared" si="10"/>
        <v>LPS</v>
      </c>
      <c r="E161" s="33"/>
      <c r="F161" s="31">
        <f t="shared" si="11"/>
        <v>7</v>
      </c>
      <c r="G161" s="75">
        <f>IF(VLOOKUP(C161,LU!$A$2:$P$27,15,FALSE)=0,VLOOKUP(B161,Soil!$B$2:$R$14,16,FALSE)/(VLOOKUP(C161,LU!$A$2:$P$27,16,FALSE)),(VLOOKUP(C161,LU!$A$2:$P$27,16,FALSE)))</f>
        <v>22.2</v>
      </c>
      <c r="H161" s="75">
        <f>IF(VLOOKUP(C161,LU!$A$2:$O$27,15,FALSE) = 0,VLOOKUP(B161,Soil!$B$2:R173,17,FALSE),1)</f>
        <v>0.26400000000000001</v>
      </c>
      <c r="I161" s="75" t="str">
        <f>VLOOKUP(B161,[1]Soil!$A$2:$D$60,2,FALSE)</f>
        <v>sandy clay loam</v>
      </c>
      <c r="J161" s="75" t="str">
        <f>VLOOKUP(B161,[1]Soil!$A$2:$D$60,3,FALSE)</f>
        <v>Písčitojílovitá hlína</v>
      </c>
      <c r="K161" s="75" t="e">
        <f>VLOOKUP(D161,[1]LU!$A$2:$J$419,4,FALSE)</f>
        <v>#N/A</v>
      </c>
      <c r="L161" s="75" t="e">
        <f>VLOOKUP(D161,[1]LU!$A$2:$J$419,3,FALSE)</f>
        <v>#N/A</v>
      </c>
      <c r="M161" s="74">
        <f>VLOOKUP(D161,LU!$B$2:$O$27,14)</f>
        <v>0</v>
      </c>
      <c r="N161" s="67" t="e">
        <f>VLOOKUP(C161,LU!A162:O186,15)</f>
        <v>#N/A</v>
      </c>
    </row>
    <row r="162" spans="1:14">
      <c r="A162" s="74" t="str">
        <f t="shared" si="8"/>
        <v>SACLLPK</v>
      </c>
      <c r="B162" s="33" t="str">
        <f>VLOOKUP(F162,Soil!$A$2:$B$14,2)</f>
        <v>SACL</v>
      </c>
      <c r="C162" s="33">
        <f t="shared" si="9"/>
        <v>11</v>
      </c>
      <c r="D162" s="67" t="str">
        <f t="shared" si="10"/>
        <v>LPK</v>
      </c>
      <c r="E162" s="33"/>
      <c r="F162" s="31">
        <f t="shared" si="11"/>
        <v>7</v>
      </c>
      <c r="G162" s="75">
        <f>IF(VLOOKUP(C162,LU!$A$2:$P$27,15,FALSE)=0,VLOOKUP(B162,Soil!$B$2:$R$14,16,FALSE)/(VLOOKUP(C162,LU!$A$2:$P$27,16,FALSE)),(VLOOKUP(C162,LU!$A$2:$P$27,16,FALSE)))</f>
        <v>22.2</v>
      </c>
      <c r="H162" s="75">
        <f>IF(VLOOKUP(C162,LU!$A$2:$O$27,15,FALSE) = 0,VLOOKUP(B162,Soil!$B$2:R174,17,FALSE),1)</f>
        <v>0.26400000000000001</v>
      </c>
      <c r="I162" s="75" t="str">
        <f>VLOOKUP(B162,[1]Soil!$A$2:$D$60,2,FALSE)</f>
        <v>sandy clay loam</v>
      </c>
      <c r="J162" s="75" t="str">
        <f>VLOOKUP(B162,[1]Soil!$A$2:$D$60,3,FALSE)</f>
        <v>Písčitojílovitá hlína</v>
      </c>
      <c r="K162" s="75" t="e">
        <f>VLOOKUP(D162,[1]LU!$A$2:$J$419,4,FALSE)</f>
        <v>#N/A</v>
      </c>
      <c r="L162" s="75" t="e">
        <f>VLOOKUP(D162,[1]LU!$A$2:$J$419,3,FALSE)</f>
        <v>#N/A</v>
      </c>
      <c r="M162" s="74">
        <f>VLOOKUP(D162,LU!$B$2:$O$27,14)</f>
        <v>0</v>
      </c>
      <c r="N162" s="67" t="e">
        <f>VLOOKUP(C162,LU!A163:O187,15)</f>
        <v>#N/A</v>
      </c>
    </row>
    <row r="163" spans="1:14">
      <c r="A163" s="74" t="str">
        <f t="shared" si="8"/>
        <v>SACLAZP</v>
      </c>
      <c r="B163" s="33" t="str">
        <f>VLOOKUP(F163,Soil!$A$2:$B$14,2)</f>
        <v>SACL</v>
      </c>
      <c r="C163" s="33">
        <f t="shared" si="9"/>
        <v>12</v>
      </c>
      <c r="D163" s="67" t="str">
        <f t="shared" si="10"/>
        <v>AZP</v>
      </c>
      <c r="E163" s="33"/>
      <c r="F163" s="31">
        <f t="shared" si="11"/>
        <v>7</v>
      </c>
      <c r="G163" s="75">
        <f>IF(VLOOKUP(C163,LU!$A$2:$P$27,15,FALSE)=0,VLOOKUP(B163,Soil!$B$2:$R$14,16,FALSE)/(VLOOKUP(C163,LU!$A$2:$P$27,16,FALSE)),(VLOOKUP(C163,LU!$A$2:$P$27,16,FALSE)))</f>
        <v>100</v>
      </c>
      <c r="H163" s="75">
        <f>IF(VLOOKUP(C163,LU!$A$2:$O$27,15,FALSE) = 0,VLOOKUP(B163,Soil!$B$2:R175,17,FALSE),1)</f>
        <v>1</v>
      </c>
      <c r="I163" s="75" t="str">
        <f>VLOOKUP(B163,[1]Soil!$A$2:$D$60,2,FALSE)</f>
        <v>sandy clay loam</v>
      </c>
      <c r="J163" s="75" t="str">
        <f>VLOOKUP(B163,[1]Soil!$A$2:$D$60,3,FALSE)</f>
        <v>Písčitojílovitá hlína</v>
      </c>
      <c r="K163" s="75" t="str">
        <f>VLOOKUP(D163,[1]LU!$A$2:$J$419,4,FALSE)</f>
        <v>Anthropogenic impermeable surfaces</v>
      </c>
      <c r="L163" s="75" t="str">
        <f>VLOOKUP(D163,[1]LU!$A$2:$J$419,3,FALSE)</f>
        <v>antropogenní a zpevněné plochy</v>
      </c>
      <c r="M163" s="74" t="e">
        <f>VLOOKUP(D163,LU!$B$2:$O$27,14)</f>
        <v>#N/A</v>
      </c>
      <c r="N163" s="67" t="e">
        <f>VLOOKUP(C163,LU!A164:O188,15)</f>
        <v>#N/A</v>
      </c>
    </row>
    <row r="164" spans="1:14">
      <c r="A164" s="74" t="str">
        <f t="shared" si="8"/>
        <v>SACLAZPN</v>
      </c>
      <c r="B164" s="33" t="str">
        <f>VLOOKUP(F164,Soil!$A$2:$B$14,2)</f>
        <v>SACL</v>
      </c>
      <c r="C164" s="33">
        <f t="shared" si="9"/>
        <v>13</v>
      </c>
      <c r="D164" s="67" t="str">
        <f t="shared" si="10"/>
        <v>AZPN</v>
      </c>
      <c r="E164" s="33"/>
      <c r="F164" s="31">
        <f t="shared" si="11"/>
        <v>7</v>
      </c>
      <c r="G164" s="75">
        <f>IF(VLOOKUP(C164,LU!$A$2:$P$27,15,FALSE)=0,VLOOKUP(B164,Soil!$B$2:$R$14,16,FALSE)/(VLOOKUP(C164,LU!$A$2:$P$27,16,FALSE)),(VLOOKUP(C164,LU!$A$2:$P$27,16,FALSE)))</f>
        <v>100</v>
      </c>
      <c r="H164" s="75">
        <f>IF(VLOOKUP(C164,LU!$A$2:$O$27,15,FALSE) = 0,VLOOKUP(B164,Soil!$B$2:R176,17,FALSE),1)</f>
        <v>1</v>
      </c>
      <c r="I164" s="75" t="str">
        <f>VLOOKUP(B164,[1]Soil!$A$2:$D$60,2,FALSE)</f>
        <v>sandy clay loam</v>
      </c>
      <c r="J164" s="75" t="str">
        <f>VLOOKUP(B164,[1]Soil!$A$2:$D$60,3,FALSE)</f>
        <v>Písčitojílovitá hlína</v>
      </c>
      <c r="K164" s="75" t="e">
        <f>VLOOKUP(D164,[1]LU!$A$2:$J$419,4,FALSE)</f>
        <v>#N/A</v>
      </c>
      <c r="L164" s="75" t="e">
        <f>VLOOKUP(D164,[1]LU!$A$2:$J$419,3,FALSE)</f>
        <v>#N/A</v>
      </c>
      <c r="M164" s="74">
        <f>VLOOKUP(D164,LU!$B$2:$O$27,14)</f>
        <v>1</v>
      </c>
      <c r="N164" s="67" t="e">
        <f>VLOOKUP(C164,LU!A165:O189,15)</f>
        <v>#N/A</v>
      </c>
    </row>
    <row r="165" spans="1:14">
      <c r="A165" s="74" t="str">
        <f t="shared" si="8"/>
        <v>SACLAZPPL</v>
      </c>
      <c r="B165" s="33" t="str">
        <f>VLOOKUP(F165,Soil!$A$2:$B$14,2)</f>
        <v>SACL</v>
      </c>
      <c r="C165" s="33">
        <f t="shared" si="9"/>
        <v>14</v>
      </c>
      <c r="D165" s="67" t="str">
        <f t="shared" si="10"/>
        <v>AZPPL</v>
      </c>
      <c r="E165" s="33"/>
      <c r="F165" s="31">
        <f t="shared" si="11"/>
        <v>7</v>
      </c>
      <c r="G165" s="75">
        <f>IF(VLOOKUP(C165,LU!$A$2:$P$27,15,FALSE)=0,VLOOKUP(B165,Soil!$B$2:$R$14,16,FALSE)/(VLOOKUP(C165,LU!$A$2:$P$27,16,FALSE)),(VLOOKUP(C165,LU!$A$2:$P$27,16,FALSE)))</f>
        <v>0.222</v>
      </c>
      <c r="H165" s="75">
        <f>IF(VLOOKUP(C165,LU!$A$2:$O$27,15,FALSE) = 0,VLOOKUP(B165,Soil!$B$2:R177,17,FALSE),1)</f>
        <v>0.26400000000000001</v>
      </c>
      <c r="I165" s="75" t="str">
        <f>VLOOKUP(B165,[1]Soil!$A$2:$D$60,2,FALSE)</f>
        <v>sandy clay loam</v>
      </c>
      <c r="J165" s="75" t="str">
        <f>VLOOKUP(B165,[1]Soil!$A$2:$D$60,3,FALSE)</f>
        <v>Písčitojílovitá hlína</v>
      </c>
      <c r="K165" s="75" t="e">
        <f>VLOOKUP(D165,[1]LU!$A$2:$J$419,4,FALSE)</f>
        <v>#N/A</v>
      </c>
      <c r="L165" s="75" t="e">
        <f>VLOOKUP(D165,[1]LU!$A$2:$J$419,3,FALSE)</f>
        <v>#N/A</v>
      </c>
      <c r="M165" s="74">
        <f>VLOOKUP(D165,LU!$B$2:$O$27,14)</f>
        <v>0</v>
      </c>
      <c r="N165" s="67" t="e">
        <f>VLOOKUP(C165,LU!A166:O190,15)</f>
        <v>#N/A</v>
      </c>
    </row>
    <row r="166" spans="1:14">
      <c r="A166" s="74" t="str">
        <f t="shared" si="8"/>
        <v>SACLAZPP</v>
      </c>
      <c r="B166" s="33" t="str">
        <f>VLOOKUP(F166,Soil!$A$2:$B$14,2)</f>
        <v>SACL</v>
      </c>
      <c r="C166" s="33">
        <f t="shared" si="9"/>
        <v>15</v>
      </c>
      <c r="D166" s="67" t="str">
        <f t="shared" si="10"/>
        <v>AZPP</v>
      </c>
      <c r="E166" s="33"/>
      <c r="F166" s="31">
        <f t="shared" si="11"/>
        <v>7</v>
      </c>
      <c r="G166" s="75">
        <f>IF(VLOOKUP(C166,LU!$A$2:$P$27,15,FALSE)=0,VLOOKUP(B166,Soil!$B$2:$R$14,16,FALSE)/(VLOOKUP(C166,LU!$A$2:$P$27,16,FALSE)),(VLOOKUP(C166,LU!$A$2:$P$27,16,FALSE)))</f>
        <v>22.2</v>
      </c>
      <c r="H166" s="75">
        <f>IF(VLOOKUP(C166,LU!$A$2:$O$27,15,FALSE) = 0,VLOOKUP(B166,Soil!$B$2:R178,17,FALSE),1)</f>
        <v>0.26400000000000001</v>
      </c>
      <c r="I166" s="75" t="str">
        <f>VLOOKUP(B166,[1]Soil!$A$2:$D$60,2,FALSE)</f>
        <v>sandy clay loam</v>
      </c>
      <c r="J166" s="75" t="str">
        <f>VLOOKUP(B166,[1]Soil!$A$2:$D$60,3,FALSE)</f>
        <v>Písčitojílovitá hlína</v>
      </c>
      <c r="K166" s="75" t="e">
        <f>VLOOKUP(D166,[1]LU!$A$2:$J$419,4,FALSE)</f>
        <v>#N/A</v>
      </c>
      <c r="L166" s="75" t="e">
        <f>VLOOKUP(D166,[1]LU!$A$2:$J$419,3,FALSE)</f>
        <v>#N/A</v>
      </c>
      <c r="M166" s="74">
        <f>VLOOKUP(D166,LU!$B$2:$O$27,14)</f>
        <v>1</v>
      </c>
      <c r="N166" s="67" t="e">
        <f>VLOOKUP(C166,LU!A167:O191,15)</f>
        <v>#N/A</v>
      </c>
    </row>
    <row r="167" spans="1:14">
      <c r="A167" s="74" t="str">
        <f t="shared" si="8"/>
        <v>SACLETK</v>
      </c>
      <c r="B167" s="33" t="str">
        <f>VLOOKUP(F167,Soil!$A$2:$B$14,2)</f>
        <v>SACL</v>
      </c>
      <c r="C167" s="33">
        <f t="shared" si="9"/>
        <v>16</v>
      </c>
      <c r="D167" s="67" t="str">
        <f t="shared" si="10"/>
        <v>ETK</v>
      </c>
      <c r="E167" s="33"/>
      <c r="F167" s="31">
        <f t="shared" si="11"/>
        <v>7</v>
      </c>
      <c r="G167" s="75">
        <f>IF(VLOOKUP(C167,LU!$A$2:$P$27,15,FALSE)=0,VLOOKUP(B167,Soil!$B$2:$R$14,16,FALSE)/(VLOOKUP(C167,LU!$A$2:$P$27,16,FALSE)),(VLOOKUP(C167,LU!$A$2:$P$27,16,FALSE)))</f>
        <v>22.2</v>
      </c>
      <c r="H167" s="75">
        <f>IF(VLOOKUP(C167,LU!$A$2:$O$27,15,FALSE) = 0,VLOOKUP(B167,Soil!$B$2:R179,17,FALSE),1)</f>
        <v>0.26400000000000001</v>
      </c>
      <c r="I167" s="75" t="str">
        <f>VLOOKUP(B167,[1]Soil!$A$2:$D$60,2,FALSE)</f>
        <v>sandy clay loam</v>
      </c>
      <c r="J167" s="75" t="str">
        <f>VLOOKUP(B167,[1]Soil!$A$2:$D$60,3,FALSE)</f>
        <v>Písčitojílovitá hlína</v>
      </c>
      <c r="K167" s="75" t="str">
        <f>VLOOKUP(D167,[1]LU!$A$2:$J$419,4,FALSE)</f>
        <v>Extensive vegetation</v>
      </c>
      <c r="L167" s="75" t="str">
        <f>VLOOKUP(D167,[1]LU!$A$2:$J$419,3,FALSE)</f>
        <v>extenzivní smíšené porosty</v>
      </c>
      <c r="M167" s="74">
        <f>VLOOKUP(D167,LU!$B$2:$O$27,14)</f>
        <v>0</v>
      </c>
      <c r="N167" s="67" t="e">
        <f>VLOOKUP(C167,LU!A168:O192,15)</f>
        <v>#N/A</v>
      </c>
    </row>
    <row r="168" spans="1:14">
      <c r="A168" s="74" t="str">
        <f t="shared" si="8"/>
        <v>SACLETK1</v>
      </c>
      <c r="B168" s="33" t="str">
        <f>VLOOKUP(F168,Soil!$A$2:$B$14,2)</f>
        <v>SACL</v>
      </c>
      <c r="C168" s="33">
        <f t="shared" si="9"/>
        <v>17</v>
      </c>
      <c r="D168" s="67" t="str">
        <f t="shared" si="10"/>
        <v>ETK1</v>
      </c>
      <c r="E168" s="33"/>
      <c r="F168" s="31">
        <f t="shared" si="11"/>
        <v>7</v>
      </c>
      <c r="G168" s="75">
        <f>IF(VLOOKUP(C168,LU!$A$2:$P$27,15,FALSE)=0,VLOOKUP(B168,Soil!$B$2:$R$14,16,FALSE)/(VLOOKUP(C168,LU!$A$2:$P$27,16,FALSE)),(VLOOKUP(C168,LU!$A$2:$P$27,16,FALSE)))</f>
        <v>22.2</v>
      </c>
      <c r="H168" s="75">
        <f>IF(VLOOKUP(C168,LU!$A$2:$O$27,15,FALSE) = 0,VLOOKUP(B168,Soil!$B$2:R180,17,FALSE),1)</f>
        <v>0.26400000000000001</v>
      </c>
      <c r="I168" s="75" t="str">
        <f>VLOOKUP(B168,[1]Soil!$A$2:$D$60,2,FALSE)</f>
        <v>sandy clay loam</v>
      </c>
      <c r="J168" s="75" t="str">
        <f>VLOOKUP(B168,[1]Soil!$A$2:$D$60,3,FALSE)</f>
        <v>Písčitojílovitá hlína</v>
      </c>
      <c r="K168" s="75" t="e">
        <f>VLOOKUP(D168,[1]LU!$A$2:$J$419,4,FALSE)</f>
        <v>#N/A</v>
      </c>
      <c r="L168" s="75" t="e">
        <f>VLOOKUP(D168,[1]LU!$A$2:$J$419,3,FALSE)</f>
        <v>#N/A</v>
      </c>
      <c r="M168" s="74">
        <f>VLOOKUP(D168,LU!$B$2:$O$27,14)</f>
        <v>0</v>
      </c>
      <c r="N168" s="67" t="e">
        <f>VLOOKUP(C168,LU!A169:O193,15)</f>
        <v>#N/A</v>
      </c>
    </row>
    <row r="169" spans="1:14">
      <c r="A169" s="74" t="str">
        <f t="shared" si="8"/>
        <v>SACLETK2</v>
      </c>
      <c r="B169" s="33" t="str">
        <f>VLOOKUP(F169,Soil!$A$2:$B$14,2)</f>
        <v>SACL</v>
      </c>
      <c r="C169" s="33">
        <f t="shared" si="9"/>
        <v>18</v>
      </c>
      <c r="D169" s="67" t="str">
        <f t="shared" si="10"/>
        <v>ETK2</v>
      </c>
      <c r="E169" s="33"/>
      <c r="F169" s="31">
        <f t="shared" si="11"/>
        <v>7</v>
      </c>
      <c r="G169" s="75">
        <f>IF(VLOOKUP(C169,LU!$A$2:$P$27,15,FALSE)=0,VLOOKUP(B169,Soil!$B$2:$R$14,16,FALSE)/(VLOOKUP(C169,LU!$A$2:$P$27,16,FALSE)),(VLOOKUP(C169,LU!$A$2:$P$27,16,FALSE)))</f>
        <v>22.2</v>
      </c>
      <c r="H169" s="75">
        <f>IF(VLOOKUP(C169,LU!$A$2:$O$27,15,FALSE) = 0,VLOOKUP(B169,Soil!$B$2:R181,17,FALSE),1)</f>
        <v>0.26400000000000001</v>
      </c>
      <c r="I169" s="75" t="str">
        <f>VLOOKUP(B169,[1]Soil!$A$2:$D$60,2,FALSE)</f>
        <v>sandy clay loam</v>
      </c>
      <c r="J169" s="75" t="str">
        <f>VLOOKUP(B169,[1]Soil!$A$2:$D$60,3,FALSE)</f>
        <v>Písčitojílovitá hlína</v>
      </c>
      <c r="K169" s="75" t="e">
        <f>VLOOKUP(D169,[1]LU!$A$2:$J$419,4,FALSE)</f>
        <v>#N/A</v>
      </c>
      <c r="L169" s="75" t="e">
        <f>VLOOKUP(D169,[1]LU!$A$2:$J$419,3,FALSE)</f>
        <v>#N/A</v>
      </c>
      <c r="M169" s="74">
        <f>VLOOKUP(D169,LU!$B$2:$O$27,14)</f>
        <v>0</v>
      </c>
      <c r="N169" s="67" t="e">
        <f>VLOOKUP(C169,LU!A170:O194,15)</f>
        <v>#N/A</v>
      </c>
    </row>
    <row r="170" spans="1:14">
      <c r="A170" s="74" t="str">
        <f t="shared" si="8"/>
        <v>SACLETK3</v>
      </c>
      <c r="B170" s="33" t="str">
        <f>VLOOKUP(F170,Soil!$A$2:$B$14,2)</f>
        <v>SACL</v>
      </c>
      <c r="C170" s="33">
        <f t="shared" si="9"/>
        <v>19</v>
      </c>
      <c r="D170" s="67" t="str">
        <f t="shared" si="10"/>
        <v>ETK3</v>
      </c>
      <c r="E170" s="33"/>
      <c r="F170" s="31">
        <f t="shared" si="11"/>
        <v>7</v>
      </c>
      <c r="G170" s="75">
        <f>IF(VLOOKUP(C170,LU!$A$2:$P$27,15,FALSE)=0,VLOOKUP(B170,Soil!$B$2:$R$14,16,FALSE)/(VLOOKUP(C170,LU!$A$2:$P$27,16,FALSE)),(VLOOKUP(C170,LU!$A$2:$P$27,16,FALSE)))</f>
        <v>22.2</v>
      </c>
      <c r="H170" s="75">
        <f>IF(VLOOKUP(C170,LU!$A$2:$O$27,15,FALSE) = 0,VLOOKUP(B170,Soil!$B$2:R182,17,FALSE),1)</f>
        <v>0.26400000000000001</v>
      </c>
      <c r="I170" s="75" t="str">
        <f>VLOOKUP(B170,[1]Soil!$A$2:$D$60,2,FALSE)</f>
        <v>sandy clay loam</v>
      </c>
      <c r="J170" s="75" t="str">
        <f>VLOOKUP(B170,[1]Soil!$A$2:$D$60,3,FALSE)</f>
        <v>Písčitojílovitá hlína</v>
      </c>
      <c r="K170" s="75" t="e">
        <f>VLOOKUP(D170,[1]LU!$A$2:$J$419,4,FALSE)</f>
        <v>#N/A</v>
      </c>
      <c r="L170" s="75" t="e">
        <f>VLOOKUP(D170,[1]LU!$A$2:$J$419,3,FALSE)</f>
        <v>#N/A</v>
      </c>
      <c r="M170" s="74">
        <f>VLOOKUP(D170,LU!$B$2:$O$27,14)</f>
        <v>0</v>
      </c>
      <c r="N170" s="67" t="e">
        <f>VLOOKUP(C170,LU!A171:O195,15)</f>
        <v>#N/A</v>
      </c>
    </row>
    <row r="171" spans="1:14">
      <c r="A171" s="74" t="str">
        <f t="shared" si="8"/>
        <v>SACLVT</v>
      </c>
      <c r="B171" s="33" t="str">
        <f>VLOOKUP(F171,Soil!$A$2:$B$14,2)</f>
        <v>SACL</v>
      </c>
      <c r="C171" s="33">
        <f t="shared" si="9"/>
        <v>20</v>
      </c>
      <c r="D171" s="67" t="str">
        <f t="shared" si="10"/>
        <v>VT</v>
      </c>
      <c r="E171" s="33"/>
      <c r="F171" s="31">
        <f t="shared" si="11"/>
        <v>7</v>
      </c>
      <c r="G171" s="75">
        <f>IF(VLOOKUP(C171,LU!$A$2:$P$27,15,FALSE)=0,VLOOKUP(B171,Soil!$B$2:$R$14,16,FALSE)/(VLOOKUP(C171,LU!$A$2:$P$27,16,FALSE)),(VLOOKUP(C171,LU!$A$2:$P$27,16,FALSE)))</f>
        <v>100</v>
      </c>
      <c r="H171" s="75">
        <f>IF(VLOOKUP(C171,LU!$A$2:$O$27,15,FALSE) = 0,VLOOKUP(B171,Soil!$B$2:R183,17,FALSE),1)</f>
        <v>1</v>
      </c>
      <c r="I171" s="75" t="str">
        <f>VLOOKUP(B171,[1]Soil!$A$2:$D$60,2,FALSE)</f>
        <v>sandy clay loam</v>
      </c>
      <c r="J171" s="75" t="str">
        <f>VLOOKUP(B171,[1]Soil!$A$2:$D$60,3,FALSE)</f>
        <v>Písčitojílovitá hlína</v>
      </c>
      <c r="K171" s="75" t="e">
        <f>VLOOKUP(D171,[1]LU!$A$2:$J$419,4,FALSE)</f>
        <v>#N/A</v>
      </c>
      <c r="L171" s="75" t="e">
        <f>VLOOKUP(D171,[1]LU!$A$2:$J$419,3,FALSE)</f>
        <v>#N/A</v>
      </c>
      <c r="M171" s="74">
        <f>VLOOKUP(D171,LU!$B$2:$O$27,14)</f>
        <v>1</v>
      </c>
      <c r="N171" s="67" t="e">
        <f>VLOOKUP(C171,LU!A172:O196,15)</f>
        <v>#N/A</v>
      </c>
    </row>
    <row r="172" spans="1:14">
      <c r="A172" s="74" t="str">
        <f t="shared" si="8"/>
        <v>SACLVP</v>
      </c>
      <c r="B172" s="33" t="str">
        <f>VLOOKUP(F172,Soil!$A$2:$B$14,2)</f>
        <v>SACL</v>
      </c>
      <c r="C172" s="33">
        <f t="shared" si="9"/>
        <v>21</v>
      </c>
      <c r="D172" s="67" t="str">
        <f t="shared" si="10"/>
        <v>VP</v>
      </c>
      <c r="E172" s="33"/>
      <c r="F172" s="31">
        <f t="shared" si="11"/>
        <v>7</v>
      </c>
      <c r="G172" s="75">
        <f>IF(VLOOKUP(C172,LU!$A$2:$P$27,15,FALSE)=0,VLOOKUP(B172,Soil!$B$2:$R$14,16,FALSE)/(VLOOKUP(C172,LU!$A$2:$P$27,16,FALSE)),(VLOOKUP(C172,LU!$A$2:$P$27,16,FALSE)))</f>
        <v>100</v>
      </c>
      <c r="H172" s="75">
        <f>IF(VLOOKUP(C172,LU!$A$2:$O$27,15,FALSE) = 0,VLOOKUP(B172,Soil!$B$2:R184,17,FALSE),1)</f>
        <v>1</v>
      </c>
      <c r="I172" s="75" t="str">
        <f>VLOOKUP(B172,[1]Soil!$A$2:$D$60,2,FALSE)</f>
        <v>sandy clay loam</v>
      </c>
      <c r="J172" s="75" t="str">
        <f>VLOOKUP(B172,[1]Soil!$A$2:$D$60,3,FALSE)</f>
        <v>Písčitojílovitá hlína</v>
      </c>
      <c r="K172" s="75" t="str">
        <f>VLOOKUP(D172,[1]LU!$A$2:$J$419,4,FALSE)</f>
        <v>Water</v>
      </c>
      <c r="L172" s="75" t="str">
        <f>VLOOKUP(D172,[1]LU!$A$2:$J$419,3,FALSE)</f>
        <v>vodní plochy</v>
      </c>
      <c r="M172" s="74">
        <f>VLOOKUP(D172,LU!$B$2:$O$27,14)</f>
        <v>0</v>
      </c>
      <c r="N172" s="67" t="e">
        <f>VLOOKUP(C172,LU!A173:O197,15)</f>
        <v>#N/A</v>
      </c>
    </row>
    <row r="173" spans="1:14">
      <c r="A173" s="74" t="str">
        <f t="shared" si="8"/>
        <v>SACLTPT</v>
      </c>
      <c r="B173" s="33" t="str">
        <f>VLOOKUP(F173,Soil!$A$2:$B$14,2)</f>
        <v>SACL</v>
      </c>
      <c r="C173" s="33">
        <f t="shared" si="9"/>
        <v>22</v>
      </c>
      <c r="D173" s="67" t="str">
        <f t="shared" si="10"/>
        <v>TPT</v>
      </c>
      <c r="E173" s="33"/>
      <c r="F173" s="31">
        <f t="shared" si="11"/>
        <v>7</v>
      </c>
      <c r="G173" s="75">
        <f>IF(VLOOKUP(C173,LU!$A$2:$P$27,15,FALSE)=0,VLOOKUP(B173,Soil!$B$2:$R$14,16,FALSE)/(VLOOKUP(C173,LU!$A$2:$P$27,16,FALSE)),(VLOOKUP(C173,LU!$A$2:$P$27,16,FALSE)))</f>
        <v>22.2</v>
      </c>
      <c r="H173" s="75">
        <f>IF(VLOOKUP(C173,LU!$A$2:$O$27,15,FALSE) = 0,VLOOKUP(B173,Soil!$B$2:R185,17,FALSE),1)</f>
        <v>0.26400000000000001</v>
      </c>
      <c r="I173" s="75" t="str">
        <f>VLOOKUP(B173,[1]Soil!$A$2:$D$60,2,FALSE)</f>
        <v>sandy clay loam</v>
      </c>
      <c r="J173" s="75" t="str">
        <f>VLOOKUP(B173,[1]Soil!$A$2:$D$60,3,FALSE)</f>
        <v>Písčitojílovitá hlína</v>
      </c>
      <c r="K173" s="75" t="e">
        <f>VLOOKUP(D173,[1]LU!$A$2:$J$419,4,FALSE)</f>
        <v>#N/A</v>
      </c>
      <c r="L173" s="75" t="e">
        <f>VLOOKUP(D173,[1]LU!$A$2:$J$419,3,FALSE)</f>
        <v>#N/A</v>
      </c>
      <c r="M173" s="74">
        <f>VLOOKUP(D173,LU!$B$2:$O$27,14)</f>
        <v>0</v>
      </c>
      <c r="N173" s="67" t="e">
        <f>VLOOKUP(C173,LU!A174:O198,15)</f>
        <v>#N/A</v>
      </c>
    </row>
    <row r="174" spans="1:14">
      <c r="A174" s="74" t="str">
        <f t="shared" si="8"/>
        <v>SACLVPT</v>
      </c>
      <c r="B174" s="33" t="str">
        <f>VLOOKUP(F174,Soil!$A$2:$B$14,2)</f>
        <v>SACL</v>
      </c>
      <c r="C174" s="33">
        <f t="shared" si="9"/>
        <v>23</v>
      </c>
      <c r="D174" s="67" t="str">
        <f t="shared" si="10"/>
        <v>VPT</v>
      </c>
      <c r="E174" s="33"/>
      <c r="F174" s="31">
        <f t="shared" si="11"/>
        <v>7</v>
      </c>
      <c r="G174" s="75">
        <f>IF(VLOOKUP(C174,LU!$A$2:$P$27,15,FALSE)=0,VLOOKUP(B174,Soil!$B$2:$R$14,16,FALSE)/(VLOOKUP(C174,LU!$A$2:$P$27,16,FALSE)),(VLOOKUP(C174,LU!$A$2:$P$27,16,FALSE)))</f>
        <v>100</v>
      </c>
      <c r="H174" s="75">
        <f>IF(VLOOKUP(C174,LU!$A$2:$O$27,15,FALSE) = 0,VLOOKUP(B174,Soil!$B$2:R186,17,FALSE),1)</f>
        <v>1</v>
      </c>
      <c r="I174" s="75" t="str">
        <f>VLOOKUP(B174,[1]Soil!$A$2:$D$60,2,FALSE)</f>
        <v>sandy clay loam</v>
      </c>
      <c r="J174" s="75" t="str">
        <f>VLOOKUP(B174,[1]Soil!$A$2:$D$60,3,FALSE)</f>
        <v>Písčitojílovitá hlína</v>
      </c>
      <c r="K174" s="75" t="e">
        <f>VLOOKUP(D174,[1]LU!$A$2:$J$419,4,FALSE)</f>
        <v>#N/A</v>
      </c>
      <c r="L174" s="75" t="e">
        <f>VLOOKUP(D174,[1]LU!$A$2:$J$419,3,FALSE)</f>
        <v>#N/A</v>
      </c>
      <c r="M174" s="74">
        <f>VLOOKUP(D174,LU!$B$2:$O$27,14)</f>
        <v>0</v>
      </c>
      <c r="N174" s="67" t="e">
        <f>VLOOKUP(C174,LU!A175:O199,15)</f>
        <v>#N/A</v>
      </c>
    </row>
    <row r="175" spans="1:14">
      <c r="A175" s="74" t="str">
        <f t="shared" si="8"/>
        <v>SACLMOK</v>
      </c>
      <c r="B175" s="33" t="str">
        <f>VLOOKUP(F175,Soil!$A$2:$B$14,2)</f>
        <v>SACL</v>
      </c>
      <c r="C175" s="33">
        <f t="shared" si="9"/>
        <v>24</v>
      </c>
      <c r="D175" s="67" t="str">
        <f t="shared" si="10"/>
        <v>MOK</v>
      </c>
      <c r="E175" s="33"/>
      <c r="F175" s="31">
        <f t="shared" si="11"/>
        <v>7</v>
      </c>
      <c r="G175" s="75">
        <f>IF(VLOOKUP(C175,LU!$A$2:$P$27,15,FALSE)=0,VLOOKUP(B175,Soil!$B$2:$R$14,16,FALSE)/(VLOOKUP(C175,LU!$A$2:$P$27,16,FALSE)),(VLOOKUP(C175,LU!$A$2:$P$27,16,FALSE)))</f>
        <v>22.2</v>
      </c>
      <c r="H175" s="75">
        <f>IF(VLOOKUP(C175,LU!$A$2:$O$27,15,FALSE) = 0,VLOOKUP(B175,Soil!$B$2:R187,17,FALSE),1)</f>
        <v>0.26400000000000001</v>
      </c>
      <c r="I175" s="75" t="str">
        <f>VLOOKUP(B175,[1]Soil!$A$2:$D$60,2,FALSE)</f>
        <v>sandy clay loam</v>
      </c>
      <c r="J175" s="75" t="str">
        <f>VLOOKUP(B175,[1]Soil!$A$2:$D$60,3,FALSE)</f>
        <v>Písčitojílovitá hlína</v>
      </c>
      <c r="K175" s="75" t="e">
        <f>VLOOKUP(D175,[1]LU!$A$2:$J$419,4,FALSE)</f>
        <v>#N/A</v>
      </c>
      <c r="L175" s="75" t="e">
        <f>VLOOKUP(D175,[1]LU!$A$2:$J$419,3,FALSE)</f>
        <v>#N/A</v>
      </c>
      <c r="M175" s="74">
        <f>VLOOKUP(D175,LU!$B$2:$O$27,14)</f>
        <v>0</v>
      </c>
      <c r="N175" s="67" t="e">
        <f>VLOOKUP(C175,LU!A176:O200,15)</f>
        <v>#N/A</v>
      </c>
    </row>
    <row r="176" spans="1:14">
      <c r="A176" s="74" t="str">
        <f t="shared" si="8"/>
        <v>SACLRET</v>
      </c>
      <c r="B176" s="33" t="str">
        <f>VLOOKUP(F176,Soil!$A$2:$B$14,2)</f>
        <v>SACL</v>
      </c>
      <c r="C176" s="33">
        <f t="shared" si="9"/>
        <v>25</v>
      </c>
      <c r="D176" s="67" t="str">
        <f t="shared" si="10"/>
        <v>RET</v>
      </c>
      <c r="E176" s="33"/>
      <c r="F176" s="31">
        <f t="shared" si="11"/>
        <v>7</v>
      </c>
      <c r="G176" s="75">
        <f>IF(VLOOKUP(C176,LU!$A$2:$P$27,15,FALSE)=0,VLOOKUP(B176,Soil!$B$2:$R$14,16,FALSE)/(VLOOKUP(C176,LU!$A$2:$P$27,16,FALSE)),(VLOOKUP(C176,LU!$A$2:$P$27,16,FALSE)))</f>
        <v>22.2</v>
      </c>
      <c r="H176" s="75">
        <f>IF(VLOOKUP(C176,LU!$A$2:$O$27,15,FALSE) = 0,VLOOKUP(B176,Soil!$B$2:R188,17,FALSE),1)</f>
        <v>0.26400000000000001</v>
      </c>
      <c r="I176" s="75" t="str">
        <f>VLOOKUP(B176,[1]Soil!$A$2:$D$60,2,FALSE)</f>
        <v>sandy clay loam</v>
      </c>
      <c r="J176" s="75" t="str">
        <f>VLOOKUP(B176,[1]Soil!$A$2:$D$60,3,FALSE)</f>
        <v>Písčitojílovitá hlína</v>
      </c>
      <c r="K176" s="75" t="e">
        <f>VLOOKUP(D176,[1]LU!$A$2:$J$419,4,FALSE)</f>
        <v>#N/A</v>
      </c>
      <c r="L176" s="75" t="e">
        <f>VLOOKUP(D176,[1]LU!$A$2:$J$419,3,FALSE)</f>
        <v>#N/A</v>
      </c>
      <c r="M176" s="74">
        <f>VLOOKUP(D176,LU!$B$2:$O$27,14)</f>
        <v>0</v>
      </c>
      <c r="N176" s="67" t="e">
        <f>VLOOKUP(C176,LU!A177:O201,15)</f>
        <v>#N/A</v>
      </c>
    </row>
    <row r="177" spans="1:14">
      <c r="A177" s="74" t="str">
        <f t="shared" si="8"/>
        <v>SALOP</v>
      </c>
      <c r="B177" s="33" t="str">
        <f>VLOOKUP(F177,Soil!$A$2:$B$14,2)</f>
        <v>SAL</v>
      </c>
      <c r="C177" s="33">
        <f t="shared" si="9"/>
        <v>1</v>
      </c>
      <c r="D177" s="67" t="str">
        <f t="shared" si="10"/>
        <v>OP</v>
      </c>
      <c r="E177" s="33"/>
      <c r="F177" s="31">
        <f t="shared" si="11"/>
        <v>8</v>
      </c>
      <c r="G177" s="75">
        <f>IF(VLOOKUP(C177,LU!$A$2:$P$27,15,FALSE)=0,VLOOKUP(B177,Soil!$B$2:$R$14,16,FALSE)/(VLOOKUP(C177,LU!$A$2:$P$27,16,FALSE)),(VLOOKUP(C177,LU!$A$2:$P$27,16,FALSE)))</f>
        <v>9.1</v>
      </c>
      <c r="H177" s="75">
        <f>IF(VLOOKUP(C177,LU!$A$2:$O$27,15,FALSE) = 0,VLOOKUP(B177,Soil!$B$2:R189,17,FALSE),1)</f>
        <v>0.245</v>
      </c>
      <c r="I177" s="75" t="str">
        <f>VLOOKUP(B177,[1]Soil!$A$2:$D$60,2,FALSE)</f>
        <v>sandy loam</v>
      </c>
      <c r="J177" s="75" t="str">
        <f>VLOOKUP(B177,[1]Soil!$A$2:$D$60,3,FALSE)</f>
        <v>Písčitá hlína</v>
      </c>
      <c r="K177" s="75" t="str">
        <f>VLOOKUP(D177,[1]LU!$A$2:$J$419,4,FALSE)</f>
        <v>Arable land</v>
      </c>
      <c r="L177" s="75" t="str">
        <f>VLOOKUP(D177,[1]LU!$A$2:$J$419,3,FALSE)</f>
        <v>orná půda</v>
      </c>
      <c r="M177" s="74">
        <f>VLOOKUP(D177,LU!$B$2:$O$27,14)</f>
        <v>0</v>
      </c>
      <c r="N177" s="67" t="e">
        <f>VLOOKUP(C177,LU!A178:O202,15)</f>
        <v>#N/A</v>
      </c>
    </row>
    <row r="178" spans="1:14">
      <c r="A178" s="74" t="str">
        <f t="shared" si="8"/>
        <v>SALOPTP</v>
      </c>
      <c r="B178" s="33" t="str">
        <f>VLOOKUP(F178,Soil!$A$2:$B$14,2)</f>
        <v>SAL</v>
      </c>
      <c r="C178" s="33">
        <f t="shared" si="9"/>
        <v>2</v>
      </c>
      <c r="D178" s="67" t="str">
        <f t="shared" si="10"/>
        <v>OPTP</v>
      </c>
      <c r="E178" s="33"/>
      <c r="F178" s="31">
        <f t="shared" si="11"/>
        <v>8</v>
      </c>
      <c r="G178" s="75">
        <f>IF(VLOOKUP(C178,LU!$A$2:$P$27,15,FALSE)=0,VLOOKUP(B178,Soil!$B$2:$R$14,16,FALSE)/(VLOOKUP(C178,LU!$A$2:$P$27,16,FALSE)),(VLOOKUP(C178,LU!$A$2:$P$27,16,FALSE)))</f>
        <v>18.2</v>
      </c>
      <c r="H178" s="75">
        <f>IF(VLOOKUP(C178,LU!$A$2:$O$27,15,FALSE) = 0,VLOOKUP(B178,Soil!$B$2:R190,17,FALSE),1)</f>
        <v>0.245</v>
      </c>
      <c r="I178" s="75" t="str">
        <f>VLOOKUP(B178,[1]Soil!$A$2:$D$60,2,FALSE)</f>
        <v>sandy loam</v>
      </c>
      <c r="J178" s="75" t="str">
        <f>VLOOKUP(B178,[1]Soil!$A$2:$D$60,3,FALSE)</f>
        <v>Písčitá hlína</v>
      </c>
      <c r="K178" s="75" t="e">
        <f>VLOOKUP(D178,[1]LU!$A$2:$J$419,4,FALSE)</f>
        <v>#N/A</v>
      </c>
      <c r="L178" s="75" t="e">
        <f>VLOOKUP(D178,[1]LU!$A$2:$J$419,3,FALSE)</f>
        <v>#N/A</v>
      </c>
      <c r="M178" s="74">
        <f>VLOOKUP(D178,LU!$B$2:$O$27,14)</f>
        <v>0</v>
      </c>
      <c r="N178" s="67" t="e">
        <f>VLOOKUP(C178,LU!A179:O203,15)</f>
        <v>#N/A</v>
      </c>
    </row>
    <row r="179" spans="1:14">
      <c r="A179" s="74" t="str">
        <f t="shared" si="8"/>
        <v>SALOPSR</v>
      </c>
      <c r="B179" s="33" t="str">
        <f>VLOOKUP(F179,Soil!$A$2:$B$14,2)</f>
        <v>SAL</v>
      </c>
      <c r="C179" s="33">
        <f t="shared" si="9"/>
        <v>3</v>
      </c>
      <c r="D179" s="67" t="str">
        <f t="shared" si="10"/>
        <v>OPSR</v>
      </c>
      <c r="E179" s="33"/>
      <c r="F179" s="31">
        <f t="shared" si="11"/>
        <v>8</v>
      </c>
      <c r="G179" s="75">
        <f>IF(VLOOKUP(C179,LU!$A$2:$P$27,15,FALSE)=0,VLOOKUP(B179,Soil!$B$2:$R$14,16,FALSE)/(VLOOKUP(C179,LU!$A$2:$P$27,16,FALSE)),(VLOOKUP(C179,LU!$A$2:$P$27,16,FALSE)))</f>
        <v>7.2799999999999994</v>
      </c>
      <c r="H179" s="75">
        <f>IF(VLOOKUP(C179,LU!$A$2:$O$27,15,FALSE) = 0,VLOOKUP(B179,Soil!$B$2:R191,17,FALSE),1)</f>
        <v>0.245</v>
      </c>
      <c r="I179" s="75" t="str">
        <f>VLOOKUP(B179,[1]Soil!$A$2:$D$60,2,FALSE)</f>
        <v>sandy loam</v>
      </c>
      <c r="J179" s="75" t="str">
        <f>VLOOKUP(B179,[1]Soil!$A$2:$D$60,3,FALSE)</f>
        <v>Písčitá hlína</v>
      </c>
      <c r="K179" s="75" t="e">
        <f>VLOOKUP(D179,[1]LU!$A$2:$J$419,4,FALSE)</f>
        <v>#N/A</v>
      </c>
      <c r="L179" s="75" t="e">
        <f>VLOOKUP(D179,[1]LU!$A$2:$J$419,3,FALSE)</f>
        <v>#N/A</v>
      </c>
      <c r="M179" s="74">
        <f>VLOOKUP(D179,LU!$B$2:$O$27,14)</f>
        <v>0</v>
      </c>
      <c r="N179" s="67" t="e">
        <f>VLOOKUP(C179,LU!A180:O204,15)</f>
        <v>#N/A</v>
      </c>
    </row>
    <row r="180" spans="1:14">
      <c r="A180" s="74" t="str">
        <f t="shared" si="8"/>
        <v>SALOPUR</v>
      </c>
      <c r="B180" s="33" t="str">
        <f>VLOOKUP(F180,Soil!$A$2:$B$14,2)</f>
        <v>SAL</v>
      </c>
      <c r="C180" s="33">
        <f t="shared" si="9"/>
        <v>4</v>
      </c>
      <c r="D180" s="67" t="str">
        <f t="shared" si="10"/>
        <v>OPUR</v>
      </c>
      <c r="E180" s="33"/>
      <c r="F180" s="31">
        <f t="shared" si="11"/>
        <v>8</v>
      </c>
      <c r="G180" s="75">
        <f>IF(VLOOKUP(C180,LU!$A$2:$P$27,15,FALSE)=0,VLOOKUP(B180,Soil!$B$2:$R$14,16,FALSE)/(VLOOKUP(C180,LU!$A$2:$P$27,16,FALSE)),(VLOOKUP(C180,LU!$A$2:$P$27,16,FALSE)))</f>
        <v>9.1</v>
      </c>
      <c r="H180" s="75">
        <f>IF(VLOOKUP(C180,LU!$A$2:$O$27,15,FALSE) = 0,VLOOKUP(B180,Soil!$B$2:R192,17,FALSE),1)</f>
        <v>0.245</v>
      </c>
      <c r="I180" s="75" t="str">
        <f>VLOOKUP(B180,[1]Soil!$A$2:$D$60,2,FALSE)</f>
        <v>sandy loam</v>
      </c>
      <c r="J180" s="75" t="str">
        <f>VLOOKUP(B180,[1]Soil!$A$2:$D$60,3,FALSE)</f>
        <v>Písčitá hlína</v>
      </c>
      <c r="K180" s="75" t="e">
        <f>VLOOKUP(D180,[1]LU!$A$2:$J$419,4,FALSE)</f>
        <v>#N/A</v>
      </c>
      <c r="L180" s="75" t="e">
        <f>VLOOKUP(D180,[1]LU!$A$2:$J$419,3,FALSE)</f>
        <v>#N/A</v>
      </c>
      <c r="M180" s="74">
        <f>VLOOKUP(D180,LU!$B$2:$O$27,14)</f>
        <v>0</v>
      </c>
      <c r="N180" s="67" t="e">
        <f>VLOOKUP(C180,LU!A181:O205,15)</f>
        <v>#N/A</v>
      </c>
    </row>
    <row r="181" spans="1:14">
      <c r="A181" s="74" t="str">
        <f t="shared" si="8"/>
        <v>SALOPU</v>
      </c>
      <c r="B181" s="33" t="str">
        <f>VLOOKUP(F181,Soil!$A$2:$B$14,2)</f>
        <v>SAL</v>
      </c>
      <c r="C181" s="33">
        <f t="shared" si="9"/>
        <v>5</v>
      </c>
      <c r="D181" s="67" t="str">
        <f t="shared" si="10"/>
        <v>OPU</v>
      </c>
      <c r="E181" s="33"/>
      <c r="F181" s="31">
        <f t="shared" si="11"/>
        <v>8</v>
      </c>
      <c r="G181" s="75">
        <f>IF(VLOOKUP(C181,LU!$A$2:$P$27,15,FALSE)=0,VLOOKUP(B181,Soil!$B$2:$R$14,16,FALSE)/(VLOOKUP(C181,LU!$A$2:$P$27,16,FALSE)),(VLOOKUP(C181,LU!$A$2:$P$27,16,FALSE)))</f>
        <v>6.0666666666666664</v>
      </c>
      <c r="H181" s="75">
        <f>IF(VLOOKUP(C181,LU!$A$2:$O$27,15,FALSE) = 0,VLOOKUP(B181,Soil!$B$2:R193,17,FALSE),1)</f>
        <v>0.245</v>
      </c>
      <c r="I181" s="75" t="str">
        <f>VLOOKUP(B181,[1]Soil!$A$2:$D$60,2,FALSE)</f>
        <v>sandy loam</v>
      </c>
      <c r="J181" s="75" t="str">
        <f>VLOOKUP(B181,[1]Soil!$A$2:$D$60,3,FALSE)</f>
        <v>Písčitá hlína</v>
      </c>
      <c r="K181" s="75" t="e">
        <f>VLOOKUP(D181,[1]LU!$A$2:$J$419,4,FALSE)</f>
        <v>#N/A</v>
      </c>
      <c r="L181" s="75" t="e">
        <f>VLOOKUP(D181,[1]LU!$A$2:$J$419,3,FALSE)</f>
        <v>#N/A</v>
      </c>
      <c r="M181" s="74">
        <f>VLOOKUP(D181,LU!$B$2:$O$27,14)</f>
        <v>0</v>
      </c>
      <c r="N181" s="67" t="e">
        <f>VLOOKUP(C181,LU!A182:O206,15)</f>
        <v>#N/A</v>
      </c>
    </row>
    <row r="182" spans="1:14">
      <c r="A182" s="74" t="str">
        <f t="shared" si="8"/>
        <v>SALTP</v>
      </c>
      <c r="B182" s="33" t="str">
        <f>VLOOKUP(F182,Soil!$A$2:$B$14,2)</f>
        <v>SAL</v>
      </c>
      <c r="C182" s="33">
        <f t="shared" si="9"/>
        <v>6</v>
      </c>
      <c r="D182" s="67" t="str">
        <f t="shared" si="10"/>
        <v>TP</v>
      </c>
      <c r="E182" s="33"/>
      <c r="F182" s="31">
        <f t="shared" si="11"/>
        <v>8</v>
      </c>
      <c r="G182" s="75">
        <f>IF(VLOOKUP(C182,LU!$A$2:$P$27,15,FALSE)=0,VLOOKUP(B182,Soil!$B$2:$R$14,16,FALSE)/(VLOOKUP(C182,LU!$A$2:$P$27,16,FALSE)),(VLOOKUP(C182,LU!$A$2:$P$27,16,FALSE)))</f>
        <v>18.2</v>
      </c>
      <c r="H182" s="75">
        <f>IF(VLOOKUP(C182,LU!$A$2:$O$27,15,FALSE) = 0,VLOOKUP(B182,Soil!$B$2:R194,17,FALSE),1)</f>
        <v>0.245</v>
      </c>
      <c r="I182" s="75" t="str">
        <f>VLOOKUP(B182,[1]Soil!$A$2:$D$60,2,FALSE)</f>
        <v>sandy loam</v>
      </c>
      <c r="J182" s="75" t="str">
        <f>VLOOKUP(B182,[1]Soil!$A$2:$D$60,3,FALSE)</f>
        <v>Písčitá hlína</v>
      </c>
      <c r="K182" s="75" t="str">
        <f>VLOOKUP(D182,[1]LU!$A$2:$J$419,4,FALSE)</f>
        <v>Grass</v>
      </c>
      <c r="L182" s="75" t="str">
        <f>VLOOKUP(D182,[1]LU!$A$2:$J$419,3,FALSE)</f>
        <v>travní porost</v>
      </c>
      <c r="M182" s="74">
        <f>VLOOKUP(D182,LU!$B$2:$O$27,14)</f>
        <v>0</v>
      </c>
      <c r="N182" s="67" t="e">
        <f>VLOOKUP(C182,LU!A183:O207,15)</f>
        <v>#N/A</v>
      </c>
    </row>
    <row r="183" spans="1:14">
      <c r="A183" s="74" t="str">
        <f t="shared" si="8"/>
        <v>SALLP</v>
      </c>
      <c r="B183" s="33" t="str">
        <f>VLOOKUP(F183,Soil!$A$2:$B$14,2)</f>
        <v>SAL</v>
      </c>
      <c r="C183" s="33">
        <f t="shared" si="9"/>
        <v>7</v>
      </c>
      <c r="D183" s="67" t="str">
        <f t="shared" si="10"/>
        <v>LP</v>
      </c>
      <c r="E183" s="33"/>
      <c r="F183" s="31">
        <f t="shared" si="11"/>
        <v>8</v>
      </c>
      <c r="G183" s="75">
        <f>IF(VLOOKUP(C183,LU!$A$2:$P$27,15,FALSE)=0,VLOOKUP(B183,Soil!$B$2:$R$14,16,FALSE)/(VLOOKUP(C183,LU!$A$2:$P$27,16,FALSE)),(VLOOKUP(C183,LU!$A$2:$P$27,16,FALSE)))</f>
        <v>18.2</v>
      </c>
      <c r="H183" s="75">
        <f>IF(VLOOKUP(C183,LU!$A$2:$O$27,15,FALSE) = 0,VLOOKUP(B183,Soil!$B$2:R195,17,FALSE),1)</f>
        <v>0.245</v>
      </c>
      <c r="I183" s="75" t="str">
        <f>VLOOKUP(B183,[1]Soil!$A$2:$D$60,2,FALSE)</f>
        <v>sandy loam</v>
      </c>
      <c r="J183" s="75" t="str">
        <f>VLOOKUP(B183,[1]Soil!$A$2:$D$60,3,FALSE)</f>
        <v>Písčitá hlína</v>
      </c>
      <c r="K183" s="75" t="str">
        <f>VLOOKUP(D183,[1]LU!$A$2:$J$419,4,FALSE)</f>
        <v>Forest</v>
      </c>
      <c r="L183" s="75" t="str">
        <f>VLOOKUP(D183,[1]LU!$A$2:$J$419,3,FALSE)</f>
        <v>lesní porost</v>
      </c>
      <c r="M183" s="74">
        <f>VLOOKUP(D183,LU!$B$2:$O$27,14)</f>
        <v>0</v>
      </c>
      <c r="N183" s="67" t="e">
        <f>VLOOKUP(C183,LU!A184:O208,15)</f>
        <v>#N/A</v>
      </c>
    </row>
    <row r="184" spans="1:14">
      <c r="A184" s="74" t="str">
        <f t="shared" si="8"/>
        <v>SALLPL</v>
      </c>
      <c r="B184" s="33" t="str">
        <f>VLOOKUP(F184,Soil!$A$2:$B$14,2)</f>
        <v>SAL</v>
      </c>
      <c r="C184" s="33">
        <f t="shared" si="9"/>
        <v>8</v>
      </c>
      <c r="D184" s="67" t="str">
        <f t="shared" si="10"/>
        <v>LPL</v>
      </c>
      <c r="E184" s="33"/>
      <c r="F184" s="31">
        <f t="shared" si="11"/>
        <v>8</v>
      </c>
      <c r="G184" s="75">
        <f>IF(VLOOKUP(C184,LU!$A$2:$P$27,15,FALSE)=0,VLOOKUP(B184,Soil!$B$2:$R$14,16,FALSE)/(VLOOKUP(C184,LU!$A$2:$P$27,16,FALSE)),(VLOOKUP(C184,LU!$A$2:$P$27,16,FALSE)))</f>
        <v>18.2</v>
      </c>
      <c r="H184" s="75">
        <f>IF(VLOOKUP(C184,LU!$A$2:$O$27,15,FALSE) = 0,VLOOKUP(B184,Soil!$B$2:R196,17,FALSE),1)</f>
        <v>0.245</v>
      </c>
      <c r="I184" s="75" t="str">
        <f>VLOOKUP(B184,[1]Soil!$A$2:$D$60,2,FALSE)</f>
        <v>sandy loam</v>
      </c>
      <c r="J184" s="75" t="str">
        <f>VLOOKUP(B184,[1]Soil!$A$2:$D$60,3,FALSE)</f>
        <v>Písčitá hlína</v>
      </c>
      <c r="K184" s="75" t="e">
        <f>VLOOKUP(D184,[1]LU!$A$2:$J$419,4,FALSE)</f>
        <v>#N/A</v>
      </c>
      <c r="L184" s="75" t="e">
        <f>VLOOKUP(D184,[1]LU!$A$2:$J$419,3,FALSE)</f>
        <v>#N/A</v>
      </c>
      <c r="M184" s="74">
        <f>VLOOKUP(D184,LU!$B$2:$O$27,14)</f>
        <v>0</v>
      </c>
      <c r="N184" s="67" t="e">
        <f>VLOOKUP(C184,LU!A185:O209,15)</f>
        <v>#N/A</v>
      </c>
    </row>
    <row r="185" spans="1:14">
      <c r="A185" s="74" t="str">
        <f t="shared" si="8"/>
        <v>SALLPJ</v>
      </c>
      <c r="B185" s="33" t="str">
        <f>VLOOKUP(F185,Soil!$A$2:$B$14,2)</f>
        <v>SAL</v>
      </c>
      <c r="C185" s="33">
        <f t="shared" si="9"/>
        <v>9</v>
      </c>
      <c r="D185" s="67" t="str">
        <f t="shared" si="10"/>
        <v>LPJ</v>
      </c>
      <c r="E185" s="33"/>
      <c r="F185" s="31">
        <f t="shared" si="11"/>
        <v>8</v>
      </c>
      <c r="G185" s="75">
        <f>IF(VLOOKUP(C185,LU!$A$2:$P$27,15,FALSE)=0,VLOOKUP(B185,Soil!$B$2:$R$14,16,FALSE)/(VLOOKUP(C185,LU!$A$2:$P$27,16,FALSE)),(VLOOKUP(C185,LU!$A$2:$P$27,16,FALSE)))</f>
        <v>18.2</v>
      </c>
      <c r="H185" s="75">
        <f>IF(VLOOKUP(C185,LU!$A$2:$O$27,15,FALSE) = 0,VLOOKUP(B185,Soil!$B$2:R197,17,FALSE),1)</f>
        <v>0.245</v>
      </c>
      <c r="I185" s="75" t="str">
        <f>VLOOKUP(B185,[1]Soil!$A$2:$D$60,2,FALSE)</f>
        <v>sandy loam</v>
      </c>
      <c r="J185" s="75" t="str">
        <f>VLOOKUP(B185,[1]Soil!$A$2:$D$60,3,FALSE)</f>
        <v>Písčitá hlína</v>
      </c>
      <c r="K185" s="75" t="e">
        <f>VLOOKUP(D185,[1]LU!$A$2:$J$419,4,FALSE)</f>
        <v>#N/A</v>
      </c>
      <c r="L185" s="75" t="e">
        <f>VLOOKUP(D185,[1]LU!$A$2:$J$419,3,FALSE)</f>
        <v>#N/A</v>
      </c>
      <c r="M185" s="74">
        <f>VLOOKUP(D185,LU!$B$2:$O$27,14)</f>
        <v>0</v>
      </c>
      <c r="N185" s="67" t="e">
        <f>VLOOKUP(C185,LU!A186:O210,15)</f>
        <v>#N/A</v>
      </c>
    </row>
    <row r="186" spans="1:14">
      <c r="A186" s="74" t="str">
        <f t="shared" si="8"/>
        <v>SALLPS</v>
      </c>
      <c r="B186" s="33" t="str">
        <f>VLOOKUP(F186,Soil!$A$2:$B$14,2)</f>
        <v>SAL</v>
      </c>
      <c r="C186" s="33">
        <f t="shared" si="9"/>
        <v>10</v>
      </c>
      <c r="D186" s="67" t="str">
        <f t="shared" si="10"/>
        <v>LPS</v>
      </c>
      <c r="E186" s="33"/>
      <c r="F186" s="31">
        <f t="shared" si="11"/>
        <v>8</v>
      </c>
      <c r="G186" s="75">
        <f>IF(VLOOKUP(C186,LU!$A$2:$P$27,15,FALSE)=0,VLOOKUP(B186,Soil!$B$2:$R$14,16,FALSE)/(VLOOKUP(C186,LU!$A$2:$P$27,16,FALSE)),(VLOOKUP(C186,LU!$A$2:$P$27,16,FALSE)))</f>
        <v>18.2</v>
      </c>
      <c r="H186" s="75">
        <f>IF(VLOOKUP(C186,LU!$A$2:$O$27,15,FALSE) = 0,VLOOKUP(B186,Soil!$B$2:R198,17,FALSE),1)</f>
        <v>0.245</v>
      </c>
      <c r="I186" s="75" t="str">
        <f>VLOOKUP(B186,[1]Soil!$A$2:$D$60,2,FALSE)</f>
        <v>sandy loam</v>
      </c>
      <c r="J186" s="75" t="str">
        <f>VLOOKUP(B186,[1]Soil!$A$2:$D$60,3,FALSE)</f>
        <v>Písčitá hlína</v>
      </c>
      <c r="K186" s="75" t="e">
        <f>VLOOKUP(D186,[1]LU!$A$2:$J$419,4,FALSE)</f>
        <v>#N/A</v>
      </c>
      <c r="L186" s="75" t="e">
        <f>VLOOKUP(D186,[1]LU!$A$2:$J$419,3,FALSE)</f>
        <v>#N/A</v>
      </c>
      <c r="M186" s="74">
        <f>VLOOKUP(D186,LU!$B$2:$O$27,14)</f>
        <v>0</v>
      </c>
      <c r="N186" s="67" t="e">
        <f>VLOOKUP(C186,LU!A187:O211,15)</f>
        <v>#N/A</v>
      </c>
    </row>
    <row r="187" spans="1:14">
      <c r="A187" s="74" t="str">
        <f t="shared" si="8"/>
        <v>SALLPK</v>
      </c>
      <c r="B187" s="33" t="str">
        <f>VLOOKUP(F187,Soil!$A$2:$B$14,2)</f>
        <v>SAL</v>
      </c>
      <c r="C187" s="33">
        <f t="shared" si="9"/>
        <v>11</v>
      </c>
      <c r="D187" s="67" t="str">
        <f t="shared" si="10"/>
        <v>LPK</v>
      </c>
      <c r="E187" s="33"/>
      <c r="F187" s="31">
        <f t="shared" si="11"/>
        <v>8</v>
      </c>
      <c r="G187" s="75">
        <f>IF(VLOOKUP(C187,LU!$A$2:$P$27,15,FALSE)=0,VLOOKUP(B187,Soil!$B$2:$R$14,16,FALSE)/(VLOOKUP(C187,LU!$A$2:$P$27,16,FALSE)),(VLOOKUP(C187,LU!$A$2:$P$27,16,FALSE)))</f>
        <v>18.2</v>
      </c>
      <c r="H187" s="75">
        <f>IF(VLOOKUP(C187,LU!$A$2:$O$27,15,FALSE) = 0,VLOOKUP(B187,Soil!$B$2:R199,17,FALSE),1)</f>
        <v>0.245</v>
      </c>
      <c r="I187" s="75" t="str">
        <f>VLOOKUP(B187,[1]Soil!$A$2:$D$60,2,FALSE)</f>
        <v>sandy loam</v>
      </c>
      <c r="J187" s="75" t="str">
        <f>VLOOKUP(B187,[1]Soil!$A$2:$D$60,3,FALSE)</f>
        <v>Písčitá hlína</v>
      </c>
      <c r="K187" s="75" t="e">
        <f>VLOOKUP(D187,[1]LU!$A$2:$J$419,4,FALSE)</f>
        <v>#N/A</v>
      </c>
      <c r="L187" s="75" t="e">
        <f>VLOOKUP(D187,[1]LU!$A$2:$J$419,3,FALSE)</f>
        <v>#N/A</v>
      </c>
      <c r="M187" s="74">
        <f>VLOOKUP(D187,LU!$B$2:$O$27,14)</f>
        <v>0</v>
      </c>
      <c r="N187" s="67" t="e">
        <f>VLOOKUP(C187,LU!A188:O212,15)</f>
        <v>#N/A</v>
      </c>
    </row>
    <row r="188" spans="1:14">
      <c r="A188" s="74" t="str">
        <f t="shared" si="8"/>
        <v>SALAZP</v>
      </c>
      <c r="B188" s="33" t="str">
        <f>VLOOKUP(F188,Soil!$A$2:$B$14,2)</f>
        <v>SAL</v>
      </c>
      <c r="C188" s="33">
        <f t="shared" si="9"/>
        <v>12</v>
      </c>
      <c r="D188" s="67" t="str">
        <f t="shared" si="10"/>
        <v>AZP</v>
      </c>
      <c r="E188" s="33"/>
      <c r="F188" s="31">
        <f t="shared" si="11"/>
        <v>8</v>
      </c>
      <c r="G188" s="75">
        <f>IF(VLOOKUP(C188,LU!$A$2:$P$27,15,FALSE)=0,VLOOKUP(B188,Soil!$B$2:$R$14,16,FALSE)/(VLOOKUP(C188,LU!$A$2:$P$27,16,FALSE)),(VLOOKUP(C188,LU!$A$2:$P$27,16,FALSE)))</f>
        <v>100</v>
      </c>
      <c r="H188" s="75">
        <f>IF(VLOOKUP(C188,LU!$A$2:$O$27,15,FALSE) = 0,VLOOKUP(B188,Soil!$B$2:R200,17,FALSE),1)</f>
        <v>1</v>
      </c>
      <c r="I188" s="75" t="str">
        <f>VLOOKUP(B188,[1]Soil!$A$2:$D$60,2,FALSE)</f>
        <v>sandy loam</v>
      </c>
      <c r="J188" s="75" t="str">
        <f>VLOOKUP(B188,[1]Soil!$A$2:$D$60,3,FALSE)</f>
        <v>Písčitá hlína</v>
      </c>
      <c r="K188" s="75" t="str">
        <f>VLOOKUP(D188,[1]LU!$A$2:$J$419,4,FALSE)</f>
        <v>Anthropogenic impermeable surfaces</v>
      </c>
      <c r="L188" s="75" t="str">
        <f>VLOOKUP(D188,[1]LU!$A$2:$J$419,3,FALSE)</f>
        <v>antropogenní a zpevněné plochy</v>
      </c>
      <c r="M188" s="74" t="e">
        <f>VLOOKUP(D188,LU!$B$2:$O$27,14)</f>
        <v>#N/A</v>
      </c>
      <c r="N188" s="67" t="e">
        <f>VLOOKUP(C188,LU!A189:O213,15)</f>
        <v>#N/A</v>
      </c>
    </row>
    <row r="189" spans="1:14">
      <c r="A189" s="74" t="str">
        <f t="shared" si="8"/>
        <v>SALAZPN</v>
      </c>
      <c r="B189" s="33" t="str">
        <f>VLOOKUP(F189,Soil!$A$2:$B$14,2)</f>
        <v>SAL</v>
      </c>
      <c r="C189" s="33">
        <f t="shared" si="9"/>
        <v>13</v>
      </c>
      <c r="D189" s="67" t="str">
        <f t="shared" si="10"/>
        <v>AZPN</v>
      </c>
      <c r="E189" s="33"/>
      <c r="F189" s="31">
        <f t="shared" si="11"/>
        <v>8</v>
      </c>
      <c r="G189" s="75">
        <f>IF(VLOOKUP(C189,LU!$A$2:$P$27,15,FALSE)=0,VLOOKUP(B189,Soil!$B$2:$R$14,16,FALSE)/(VLOOKUP(C189,LU!$A$2:$P$27,16,FALSE)),(VLOOKUP(C189,LU!$A$2:$P$27,16,FALSE)))</f>
        <v>100</v>
      </c>
      <c r="H189" s="75">
        <f>IF(VLOOKUP(C189,LU!$A$2:$O$27,15,FALSE) = 0,VLOOKUP(B189,Soil!$B$2:R201,17,FALSE),1)</f>
        <v>1</v>
      </c>
      <c r="I189" s="75" t="str">
        <f>VLOOKUP(B189,[1]Soil!$A$2:$D$60,2,FALSE)</f>
        <v>sandy loam</v>
      </c>
      <c r="J189" s="75" t="str">
        <f>VLOOKUP(B189,[1]Soil!$A$2:$D$60,3,FALSE)</f>
        <v>Písčitá hlína</v>
      </c>
      <c r="K189" s="75" t="e">
        <f>VLOOKUP(D189,[1]LU!$A$2:$J$419,4,FALSE)</f>
        <v>#N/A</v>
      </c>
      <c r="L189" s="75" t="e">
        <f>VLOOKUP(D189,[1]LU!$A$2:$J$419,3,FALSE)</f>
        <v>#N/A</v>
      </c>
      <c r="M189" s="74">
        <f>VLOOKUP(D189,LU!$B$2:$O$27,14)</f>
        <v>1</v>
      </c>
      <c r="N189" s="67" t="e">
        <f>VLOOKUP(C189,LU!A190:O214,15)</f>
        <v>#N/A</v>
      </c>
    </row>
    <row r="190" spans="1:14">
      <c r="A190" s="74" t="str">
        <f t="shared" si="8"/>
        <v>SALAZPPL</v>
      </c>
      <c r="B190" s="33" t="str">
        <f>VLOOKUP(F190,Soil!$A$2:$B$14,2)</f>
        <v>SAL</v>
      </c>
      <c r="C190" s="33">
        <f t="shared" si="9"/>
        <v>14</v>
      </c>
      <c r="D190" s="67" t="str">
        <f t="shared" si="10"/>
        <v>AZPPL</v>
      </c>
      <c r="E190" s="33"/>
      <c r="F190" s="31">
        <f t="shared" si="11"/>
        <v>8</v>
      </c>
      <c r="G190" s="75">
        <f>IF(VLOOKUP(C190,LU!$A$2:$P$27,15,FALSE)=0,VLOOKUP(B190,Soil!$B$2:$R$14,16,FALSE)/(VLOOKUP(C190,LU!$A$2:$P$27,16,FALSE)),(VLOOKUP(C190,LU!$A$2:$P$27,16,FALSE)))</f>
        <v>0.182</v>
      </c>
      <c r="H190" s="75">
        <f>IF(VLOOKUP(C190,LU!$A$2:$O$27,15,FALSE) = 0,VLOOKUP(B190,Soil!$B$2:R202,17,FALSE),1)</f>
        <v>0.245</v>
      </c>
      <c r="I190" s="75" t="str">
        <f>VLOOKUP(B190,[1]Soil!$A$2:$D$60,2,FALSE)</f>
        <v>sandy loam</v>
      </c>
      <c r="J190" s="75" t="str">
        <f>VLOOKUP(B190,[1]Soil!$A$2:$D$60,3,FALSE)</f>
        <v>Písčitá hlína</v>
      </c>
      <c r="K190" s="75" t="e">
        <f>VLOOKUP(D190,[1]LU!$A$2:$J$419,4,FALSE)</f>
        <v>#N/A</v>
      </c>
      <c r="L190" s="75" t="e">
        <f>VLOOKUP(D190,[1]LU!$A$2:$J$419,3,FALSE)</f>
        <v>#N/A</v>
      </c>
      <c r="M190" s="74">
        <f>VLOOKUP(D190,LU!$B$2:$O$27,14)</f>
        <v>0</v>
      </c>
      <c r="N190" s="67" t="e">
        <f>VLOOKUP(C190,LU!A191:O215,15)</f>
        <v>#N/A</v>
      </c>
    </row>
    <row r="191" spans="1:14">
      <c r="A191" s="74" t="str">
        <f t="shared" si="8"/>
        <v>SALAZPP</v>
      </c>
      <c r="B191" s="33" t="str">
        <f>VLOOKUP(F191,Soil!$A$2:$B$14,2)</f>
        <v>SAL</v>
      </c>
      <c r="C191" s="33">
        <f t="shared" si="9"/>
        <v>15</v>
      </c>
      <c r="D191" s="67" t="str">
        <f t="shared" si="10"/>
        <v>AZPP</v>
      </c>
      <c r="E191" s="33"/>
      <c r="F191" s="31">
        <f t="shared" si="11"/>
        <v>8</v>
      </c>
      <c r="G191" s="75">
        <f>IF(VLOOKUP(C191,LU!$A$2:$P$27,15,FALSE)=0,VLOOKUP(B191,Soil!$B$2:$R$14,16,FALSE)/(VLOOKUP(C191,LU!$A$2:$P$27,16,FALSE)),(VLOOKUP(C191,LU!$A$2:$P$27,16,FALSE)))</f>
        <v>18.2</v>
      </c>
      <c r="H191" s="75">
        <f>IF(VLOOKUP(C191,LU!$A$2:$O$27,15,FALSE) = 0,VLOOKUP(B191,Soil!$B$2:R203,17,FALSE),1)</f>
        <v>0.245</v>
      </c>
      <c r="I191" s="75" t="str">
        <f>VLOOKUP(B191,[1]Soil!$A$2:$D$60,2,FALSE)</f>
        <v>sandy loam</v>
      </c>
      <c r="J191" s="75" t="str">
        <f>VLOOKUP(B191,[1]Soil!$A$2:$D$60,3,FALSE)</f>
        <v>Písčitá hlína</v>
      </c>
      <c r="K191" s="75" t="e">
        <f>VLOOKUP(D191,[1]LU!$A$2:$J$419,4,FALSE)</f>
        <v>#N/A</v>
      </c>
      <c r="L191" s="75" t="e">
        <f>VLOOKUP(D191,[1]LU!$A$2:$J$419,3,FALSE)</f>
        <v>#N/A</v>
      </c>
      <c r="M191" s="74">
        <f>VLOOKUP(D191,LU!$B$2:$O$27,14)</f>
        <v>1</v>
      </c>
      <c r="N191" s="67" t="e">
        <f>VLOOKUP(C191,LU!A192:O216,15)</f>
        <v>#N/A</v>
      </c>
    </row>
    <row r="192" spans="1:14">
      <c r="A192" s="74" t="str">
        <f t="shared" si="8"/>
        <v>SALETK</v>
      </c>
      <c r="B192" s="33" t="str">
        <f>VLOOKUP(F192,Soil!$A$2:$B$14,2)</f>
        <v>SAL</v>
      </c>
      <c r="C192" s="33">
        <f t="shared" si="9"/>
        <v>16</v>
      </c>
      <c r="D192" s="67" t="str">
        <f t="shared" si="10"/>
        <v>ETK</v>
      </c>
      <c r="E192" s="33"/>
      <c r="F192" s="31">
        <f t="shared" si="11"/>
        <v>8</v>
      </c>
      <c r="G192" s="75">
        <f>IF(VLOOKUP(C192,LU!$A$2:$P$27,15,FALSE)=0,VLOOKUP(B192,Soil!$B$2:$R$14,16,FALSE)/(VLOOKUP(C192,LU!$A$2:$P$27,16,FALSE)),(VLOOKUP(C192,LU!$A$2:$P$27,16,FALSE)))</f>
        <v>18.2</v>
      </c>
      <c r="H192" s="75">
        <f>IF(VLOOKUP(C192,LU!$A$2:$O$27,15,FALSE) = 0,VLOOKUP(B192,Soil!$B$2:R204,17,FALSE),1)</f>
        <v>0.245</v>
      </c>
      <c r="I192" s="75" t="str">
        <f>VLOOKUP(B192,[1]Soil!$A$2:$D$60,2,FALSE)</f>
        <v>sandy loam</v>
      </c>
      <c r="J192" s="75" t="str">
        <f>VLOOKUP(B192,[1]Soil!$A$2:$D$60,3,FALSE)</f>
        <v>Písčitá hlína</v>
      </c>
      <c r="K192" s="75" t="str">
        <f>VLOOKUP(D192,[1]LU!$A$2:$J$419,4,FALSE)</f>
        <v>Extensive vegetation</v>
      </c>
      <c r="L192" s="75" t="str">
        <f>VLOOKUP(D192,[1]LU!$A$2:$J$419,3,FALSE)</f>
        <v>extenzivní smíšené porosty</v>
      </c>
      <c r="M192" s="74">
        <f>VLOOKUP(D192,LU!$B$2:$O$27,14)</f>
        <v>0</v>
      </c>
      <c r="N192" s="67" t="e">
        <f>VLOOKUP(C192,LU!A193:O217,15)</f>
        <v>#N/A</v>
      </c>
    </row>
    <row r="193" spans="1:14">
      <c r="A193" s="74" t="str">
        <f t="shared" si="8"/>
        <v>SALETK1</v>
      </c>
      <c r="B193" s="33" t="str">
        <f>VLOOKUP(F193,Soil!$A$2:$B$14,2)</f>
        <v>SAL</v>
      </c>
      <c r="C193" s="33">
        <f t="shared" si="9"/>
        <v>17</v>
      </c>
      <c r="D193" s="67" t="str">
        <f t="shared" si="10"/>
        <v>ETK1</v>
      </c>
      <c r="E193" s="33"/>
      <c r="F193" s="31">
        <f t="shared" si="11"/>
        <v>8</v>
      </c>
      <c r="G193" s="75">
        <f>IF(VLOOKUP(C193,LU!$A$2:$P$27,15,FALSE)=0,VLOOKUP(B193,Soil!$B$2:$R$14,16,FALSE)/(VLOOKUP(C193,LU!$A$2:$P$27,16,FALSE)),(VLOOKUP(C193,LU!$A$2:$P$27,16,FALSE)))</f>
        <v>18.2</v>
      </c>
      <c r="H193" s="75">
        <f>IF(VLOOKUP(C193,LU!$A$2:$O$27,15,FALSE) = 0,VLOOKUP(B193,Soil!$B$2:R205,17,FALSE),1)</f>
        <v>0.245</v>
      </c>
      <c r="I193" s="75" t="str">
        <f>VLOOKUP(B193,[1]Soil!$A$2:$D$60,2,FALSE)</f>
        <v>sandy loam</v>
      </c>
      <c r="J193" s="75" t="str">
        <f>VLOOKUP(B193,[1]Soil!$A$2:$D$60,3,FALSE)</f>
        <v>Písčitá hlína</v>
      </c>
      <c r="K193" s="75" t="e">
        <f>VLOOKUP(D193,[1]LU!$A$2:$J$419,4,FALSE)</f>
        <v>#N/A</v>
      </c>
      <c r="L193" s="75" t="e">
        <f>VLOOKUP(D193,[1]LU!$A$2:$J$419,3,FALSE)</f>
        <v>#N/A</v>
      </c>
      <c r="M193" s="74">
        <f>VLOOKUP(D193,LU!$B$2:$O$27,14)</f>
        <v>0</v>
      </c>
      <c r="N193" s="67" t="e">
        <f>VLOOKUP(C193,LU!A194:O218,15)</f>
        <v>#N/A</v>
      </c>
    </row>
    <row r="194" spans="1:14">
      <c r="A194" s="74" t="str">
        <f t="shared" si="8"/>
        <v>SALETK2</v>
      </c>
      <c r="B194" s="33" t="str">
        <f>VLOOKUP(F194,Soil!$A$2:$B$14,2)</f>
        <v>SAL</v>
      </c>
      <c r="C194" s="33">
        <f t="shared" si="9"/>
        <v>18</v>
      </c>
      <c r="D194" s="67" t="str">
        <f t="shared" si="10"/>
        <v>ETK2</v>
      </c>
      <c r="E194" s="33"/>
      <c r="F194" s="31">
        <f t="shared" si="11"/>
        <v>8</v>
      </c>
      <c r="G194" s="75">
        <f>IF(VLOOKUP(C194,LU!$A$2:$P$27,15,FALSE)=0,VLOOKUP(B194,Soil!$B$2:$R$14,16,FALSE)/(VLOOKUP(C194,LU!$A$2:$P$27,16,FALSE)),(VLOOKUP(C194,LU!$A$2:$P$27,16,FALSE)))</f>
        <v>18.2</v>
      </c>
      <c r="H194" s="75">
        <f>IF(VLOOKUP(C194,LU!$A$2:$O$27,15,FALSE) = 0,VLOOKUP(B194,Soil!$B$2:R206,17,FALSE),1)</f>
        <v>0.245</v>
      </c>
      <c r="I194" s="75" t="str">
        <f>VLOOKUP(B194,[1]Soil!$A$2:$D$60,2,FALSE)</f>
        <v>sandy loam</v>
      </c>
      <c r="J194" s="75" t="str">
        <f>VLOOKUP(B194,[1]Soil!$A$2:$D$60,3,FALSE)</f>
        <v>Písčitá hlína</v>
      </c>
      <c r="K194" s="75" t="e">
        <f>VLOOKUP(D194,[1]LU!$A$2:$J$419,4,FALSE)</f>
        <v>#N/A</v>
      </c>
      <c r="L194" s="75" t="e">
        <f>VLOOKUP(D194,[1]LU!$A$2:$J$419,3,FALSE)</f>
        <v>#N/A</v>
      </c>
      <c r="M194" s="74">
        <f>VLOOKUP(D194,LU!$B$2:$O$27,14)</f>
        <v>0</v>
      </c>
      <c r="N194" s="67" t="e">
        <f>VLOOKUP(C194,LU!A195:O219,15)</f>
        <v>#N/A</v>
      </c>
    </row>
    <row r="195" spans="1:14">
      <c r="A195" s="74" t="str">
        <f t="shared" ref="A195:A258" si="12">_xlfn.CONCAT(B195,D195)</f>
        <v>SALETK3</v>
      </c>
      <c r="B195" s="33" t="str">
        <f>VLOOKUP(F195,Soil!$A$2:$B$14,2)</f>
        <v>SAL</v>
      </c>
      <c r="C195" s="33">
        <f t="shared" si="9"/>
        <v>19</v>
      </c>
      <c r="D195" s="67" t="str">
        <f t="shared" si="10"/>
        <v>ETK3</v>
      </c>
      <c r="E195" s="33"/>
      <c r="F195" s="31">
        <f t="shared" si="11"/>
        <v>8</v>
      </c>
      <c r="G195" s="75">
        <f>IF(VLOOKUP(C195,LU!$A$2:$P$27,15,FALSE)=0,VLOOKUP(B195,Soil!$B$2:$R$14,16,FALSE)/(VLOOKUP(C195,LU!$A$2:$P$27,16,FALSE)),(VLOOKUP(C195,LU!$A$2:$P$27,16,FALSE)))</f>
        <v>18.2</v>
      </c>
      <c r="H195" s="75">
        <f>IF(VLOOKUP(C195,LU!$A$2:$O$27,15,FALSE) = 0,VLOOKUP(B195,Soil!$B$2:R207,17,FALSE),1)</f>
        <v>0.245</v>
      </c>
      <c r="I195" s="75" t="str">
        <f>VLOOKUP(B195,[1]Soil!$A$2:$D$60,2,FALSE)</f>
        <v>sandy loam</v>
      </c>
      <c r="J195" s="75" t="str">
        <f>VLOOKUP(B195,[1]Soil!$A$2:$D$60,3,FALSE)</f>
        <v>Písčitá hlína</v>
      </c>
      <c r="K195" s="75" t="e">
        <f>VLOOKUP(D195,[1]LU!$A$2:$J$419,4,FALSE)</f>
        <v>#N/A</v>
      </c>
      <c r="L195" s="75" t="e">
        <f>VLOOKUP(D195,[1]LU!$A$2:$J$419,3,FALSE)</f>
        <v>#N/A</v>
      </c>
      <c r="M195" s="74">
        <f>VLOOKUP(D195,LU!$B$2:$O$27,14)</f>
        <v>0</v>
      </c>
      <c r="N195" s="67" t="e">
        <f>VLOOKUP(C195,LU!A196:O220,15)</f>
        <v>#N/A</v>
      </c>
    </row>
    <row r="196" spans="1:14">
      <c r="A196" s="74" t="str">
        <f t="shared" si="12"/>
        <v>SALVT</v>
      </c>
      <c r="B196" s="33" t="str">
        <f>VLOOKUP(F196,Soil!$A$2:$B$14,2)</f>
        <v>SAL</v>
      </c>
      <c r="C196" s="33">
        <f t="shared" si="9"/>
        <v>20</v>
      </c>
      <c r="D196" s="67" t="str">
        <f t="shared" si="10"/>
        <v>VT</v>
      </c>
      <c r="E196" s="33"/>
      <c r="F196" s="31">
        <f t="shared" si="11"/>
        <v>8</v>
      </c>
      <c r="G196" s="75">
        <f>IF(VLOOKUP(C196,LU!$A$2:$P$27,15,FALSE)=0,VLOOKUP(B196,Soil!$B$2:$R$14,16,FALSE)/(VLOOKUP(C196,LU!$A$2:$P$27,16,FALSE)),(VLOOKUP(C196,LU!$A$2:$P$27,16,FALSE)))</f>
        <v>100</v>
      </c>
      <c r="H196" s="75">
        <f>IF(VLOOKUP(C196,LU!$A$2:$O$27,15,FALSE) = 0,VLOOKUP(B196,Soil!$B$2:R208,17,FALSE),1)</f>
        <v>1</v>
      </c>
      <c r="I196" s="75" t="str">
        <f>VLOOKUP(B196,[1]Soil!$A$2:$D$60,2,FALSE)</f>
        <v>sandy loam</v>
      </c>
      <c r="J196" s="75" t="str">
        <f>VLOOKUP(B196,[1]Soil!$A$2:$D$60,3,FALSE)</f>
        <v>Písčitá hlína</v>
      </c>
      <c r="K196" s="75" t="e">
        <f>VLOOKUP(D196,[1]LU!$A$2:$J$419,4,FALSE)</f>
        <v>#N/A</v>
      </c>
      <c r="L196" s="75" t="e">
        <f>VLOOKUP(D196,[1]LU!$A$2:$J$419,3,FALSE)</f>
        <v>#N/A</v>
      </c>
      <c r="M196" s="74">
        <f>VLOOKUP(D196,LU!$B$2:$O$27,14)</f>
        <v>1</v>
      </c>
      <c r="N196" s="67" t="e">
        <f>VLOOKUP(C196,LU!A197:O221,15)</f>
        <v>#N/A</v>
      </c>
    </row>
    <row r="197" spans="1:14">
      <c r="A197" s="74" t="str">
        <f t="shared" si="12"/>
        <v>SALVP</v>
      </c>
      <c r="B197" s="33" t="str">
        <f>VLOOKUP(F197,Soil!$A$2:$B$14,2)</f>
        <v>SAL</v>
      </c>
      <c r="C197" s="33">
        <f t="shared" si="9"/>
        <v>21</v>
      </c>
      <c r="D197" s="67" t="str">
        <f t="shared" si="10"/>
        <v>VP</v>
      </c>
      <c r="E197" s="33"/>
      <c r="F197" s="31">
        <f t="shared" si="11"/>
        <v>8</v>
      </c>
      <c r="G197" s="75">
        <f>IF(VLOOKUP(C197,LU!$A$2:$P$27,15,FALSE)=0,VLOOKUP(B197,Soil!$B$2:$R$14,16,FALSE)/(VLOOKUP(C197,LU!$A$2:$P$27,16,FALSE)),(VLOOKUP(C197,LU!$A$2:$P$27,16,FALSE)))</f>
        <v>100</v>
      </c>
      <c r="H197" s="75">
        <f>IF(VLOOKUP(C197,LU!$A$2:$O$27,15,FALSE) = 0,VLOOKUP(B197,Soil!$B$2:R209,17,FALSE),1)</f>
        <v>1</v>
      </c>
      <c r="I197" s="75" t="str">
        <f>VLOOKUP(B197,[1]Soil!$A$2:$D$60,2,FALSE)</f>
        <v>sandy loam</v>
      </c>
      <c r="J197" s="75" t="str">
        <f>VLOOKUP(B197,[1]Soil!$A$2:$D$60,3,FALSE)</f>
        <v>Písčitá hlína</v>
      </c>
      <c r="K197" s="75" t="str">
        <f>VLOOKUP(D197,[1]LU!$A$2:$J$419,4,FALSE)</f>
        <v>Water</v>
      </c>
      <c r="L197" s="75" t="str">
        <f>VLOOKUP(D197,[1]LU!$A$2:$J$419,3,FALSE)</f>
        <v>vodní plochy</v>
      </c>
      <c r="M197" s="74">
        <f>VLOOKUP(D197,LU!$B$2:$O$27,14)</f>
        <v>0</v>
      </c>
      <c r="N197" s="67" t="e">
        <f>VLOOKUP(C197,LU!A198:O222,15)</f>
        <v>#N/A</v>
      </c>
    </row>
    <row r="198" spans="1:14">
      <c r="A198" s="74" t="str">
        <f t="shared" si="12"/>
        <v>SALTPT</v>
      </c>
      <c r="B198" s="33" t="str">
        <f>VLOOKUP(F198,Soil!$A$2:$B$14,2)</f>
        <v>SAL</v>
      </c>
      <c r="C198" s="33">
        <f t="shared" si="9"/>
        <v>22</v>
      </c>
      <c r="D198" s="67" t="str">
        <f t="shared" si="10"/>
        <v>TPT</v>
      </c>
      <c r="E198" s="33"/>
      <c r="F198" s="31">
        <f t="shared" si="11"/>
        <v>8</v>
      </c>
      <c r="G198" s="75">
        <f>IF(VLOOKUP(C198,LU!$A$2:$P$27,15,FALSE)=0,VLOOKUP(B198,Soil!$B$2:$R$14,16,FALSE)/(VLOOKUP(C198,LU!$A$2:$P$27,16,FALSE)),(VLOOKUP(C198,LU!$A$2:$P$27,16,FALSE)))</f>
        <v>18.2</v>
      </c>
      <c r="H198" s="75">
        <f>IF(VLOOKUP(C198,LU!$A$2:$O$27,15,FALSE) = 0,VLOOKUP(B198,Soil!$B$2:R210,17,FALSE),1)</f>
        <v>0.245</v>
      </c>
      <c r="I198" s="75" t="str">
        <f>VLOOKUP(B198,[1]Soil!$A$2:$D$60,2,FALSE)</f>
        <v>sandy loam</v>
      </c>
      <c r="J198" s="75" t="str">
        <f>VLOOKUP(B198,[1]Soil!$A$2:$D$60,3,FALSE)</f>
        <v>Písčitá hlína</v>
      </c>
      <c r="K198" s="75" t="e">
        <f>VLOOKUP(D198,[1]LU!$A$2:$J$419,4,FALSE)</f>
        <v>#N/A</v>
      </c>
      <c r="L198" s="75" t="e">
        <f>VLOOKUP(D198,[1]LU!$A$2:$J$419,3,FALSE)</f>
        <v>#N/A</v>
      </c>
      <c r="M198" s="74">
        <f>VLOOKUP(D198,LU!$B$2:$O$27,14)</f>
        <v>0</v>
      </c>
      <c r="N198" s="67" t="e">
        <f>VLOOKUP(C198,LU!A199:O223,15)</f>
        <v>#N/A</v>
      </c>
    </row>
    <row r="199" spans="1:14">
      <c r="A199" s="74" t="str">
        <f t="shared" si="12"/>
        <v>SALVPT</v>
      </c>
      <c r="B199" s="33" t="str">
        <f>VLOOKUP(F199,Soil!$A$2:$B$14,2)</f>
        <v>SAL</v>
      </c>
      <c r="C199" s="33">
        <f t="shared" si="9"/>
        <v>23</v>
      </c>
      <c r="D199" s="67" t="str">
        <f t="shared" si="10"/>
        <v>VPT</v>
      </c>
      <c r="E199" s="33"/>
      <c r="F199" s="31">
        <f t="shared" si="11"/>
        <v>8</v>
      </c>
      <c r="G199" s="75">
        <f>IF(VLOOKUP(C199,LU!$A$2:$P$27,15,FALSE)=0,VLOOKUP(B199,Soil!$B$2:$R$14,16,FALSE)/(VLOOKUP(C199,LU!$A$2:$P$27,16,FALSE)),(VLOOKUP(C199,LU!$A$2:$P$27,16,FALSE)))</f>
        <v>100</v>
      </c>
      <c r="H199" s="75">
        <f>IF(VLOOKUP(C199,LU!$A$2:$O$27,15,FALSE) = 0,VLOOKUP(B199,Soil!$B$2:R211,17,FALSE),1)</f>
        <v>1</v>
      </c>
      <c r="I199" s="75" t="str">
        <f>VLOOKUP(B199,[1]Soil!$A$2:$D$60,2,FALSE)</f>
        <v>sandy loam</v>
      </c>
      <c r="J199" s="75" t="str">
        <f>VLOOKUP(B199,[1]Soil!$A$2:$D$60,3,FALSE)</f>
        <v>Písčitá hlína</v>
      </c>
      <c r="K199" s="75" t="e">
        <f>VLOOKUP(D199,[1]LU!$A$2:$J$419,4,FALSE)</f>
        <v>#N/A</v>
      </c>
      <c r="L199" s="75" t="e">
        <f>VLOOKUP(D199,[1]LU!$A$2:$J$419,3,FALSE)</f>
        <v>#N/A</v>
      </c>
      <c r="M199" s="74">
        <f>VLOOKUP(D199,LU!$B$2:$O$27,14)</f>
        <v>0</v>
      </c>
      <c r="N199" s="67" t="e">
        <f>VLOOKUP(C199,LU!A200:O224,15)</f>
        <v>#N/A</v>
      </c>
    </row>
    <row r="200" spans="1:14">
      <c r="A200" s="74" t="str">
        <f t="shared" si="12"/>
        <v>SALMOK</v>
      </c>
      <c r="B200" s="33" t="str">
        <f>VLOOKUP(F200,Soil!$A$2:$B$14,2)</f>
        <v>SAL</v>
      </c>
      <c r="C200" s="33">
        <f t="shared" si="9"/>
        <v>24</v>
      </c>
      <c r="D200" s="67" t="str">
        <f t="shared" si="10"/>
        <v>MOK</v>
      </c>
      <c r="E200" s="33"/>
      <c r="F200" s="31">
        <f t="shared" si="11"/>
        <v>8</v>
      </c>
      <c r="G200" s="75">
        <f>IF(VLOOKUP(C200,LU!$A$2:$P$27,15,FALSE)=0,VLOOKUP(B200,Soil!$B$2:$R$14,16,FALSE)/(VLOOKUP(C200,LU!$A$2:$P$27,16,FALSE)),(VLOOKUP(C200,LU!$A$2:$P$27,16,FALSE)))</f>
        <v>18.2</v>
      </c>
      <c r="H200" s="75">
        <f>IF(VLOOKUP(C200,LU!$A$2:$O$27,15,FALSE) = 0,VLOOKUP(B200,Soil!$B$2:R212,17,FALSE),1)</f>
        <v>0.245</v>
      </c>
      <c r="I200" s="75" t="str">
        <f>VLOOKUP(B200,[1]Soil!$A$2:$D$60,2,FALSE)</f>
        <v>sandy loam</v>
      </c>
      <c r="J200" s="75" t="str">
        <f>VLOOKUP(B200,[1]Soil!$A$2:$D$60,3,FALSE)</f>
        <v>Písčitá hlína</v>
      </c>
      <c r="K200" s="75" t="e">
        <f>VLOOKUP(D200,[1]LU!$A$2:$J$419,4,FALSE)</f>
        <v>#N/A</v>
      </c>
      <c r="L200" s="75" t="e">
        <f>VLOOKUP(D200,[1]LU!$A$2:$J$419,3,FALSE)</f>
        <v>#N/A</v>
      </c>
      <c r="M200" s="74">
        <f>VLOOKUP(D200,LU!$B$2:$O$27,14)</f>
        <v>0</v>
      </c>
      <c r="N200" s="67" t="e">
        <f>VLOOKUP(C200,LU!A201:O225,15)</f>
        <v>#N/A</v>
      </c>
    </row>
    <row r="201" spans="1:14">
      <c r="A201" s="74" t="str">
        <f t="shared" si="12"/>
        <v>SALRET</v>
      </c>
      <c r="B201" s="33" t="str">
        <f>VLOOKUP(F201,Soil!$A$2:$B$14,2)</f>
        <v>SAL</v>
      </c>
      <c r="C201" s="33">
        <f t="shared" si="9"/>
        <v>25</v>
      </c>
      <c r="D201" s="67" t="str">
        <f t="shared" si="10"/>
        <v>RET</v>
      </c>
      <c r="E201" s="33"/>
      <c r="F201" s="31">
        <f t="shared" si="11"/>
        <v>8</v>
      </c>
      <c r="G201" s="75">
        <f>IF(VLOOKUP(C201,LU!$A$2:$P$27,15,FALSE)=0,VLOOKUP(B201,Soil!$B$2:$R$14,16,FALSE)/(VLOOKUP(C201,LU!$A$2:$P$27,16,FALSE)),(VLOOKUP(C201,LU!$A$2:$P$27,16,FALSE)))</f>
        <v>18.2</v>
      </c>
      <c r="H201" s="75">
        <f>IF(VLOOKUP(C201,LU!$A$2:$O$27,15,FALSE) = 0,VLOOKUP(B201,Soil!$B$2:R213,17,FALSE),1)</f>
        <v>0.245</v>
      </c>
      <c r="I201" s="75" t="str">
        <f>VLOOKUP(B201,[1]Soil!$A$2:$D$60,2,FALSE)</f>
        <v>sandy loam</v>
      </c>
      <c r="J201" s="75" t="str">
        <f>VLOOKUP(B201,[1]Soil!$A$2:$D$60,3,FALSE)</f>
        <v>Písčitá hlína</v>
      </c>
      <c r="K201" s="75" t="e">
        <f>VLOOKUP(D201,[1]LU!$A$2:$J$419,4,FALSE)</f>
        <v>#N/A</v>
      </c>
      <c r="L201" s="75" t="e">
        <f>VLOOKUP(D201,[1]LU!$A$2:$J$419,3,FALSE)</f>
        <v>#N/A</v>
      </c>
      <c r="M201" s="74">
        <f>VLOOKUP(D201,LU!$B$2:$O$27,14)</f>
        <v>0</v>
      </c>
      <c r="N201" s="67" t="e">
        <f>VLOOKUP(C201,LU!A202:O226,15)</f>
        <v>#N/A</v>
      </c>
    </row>
    <row r="202" spans="1:14">
      <c r="A202" s="74" t="str">
        <f t="shared" si="12"/>
        <v>SIOP</v>
      </c>
      <c r="B202" s="33" t="str">
        <f>VLOOKUP(F202,Soil!$A$2:$B$14,2)</f>
        <v>SI</v>
      </c>
      <c r="C202" s="33">
        <f t="shared" si="9"/>
        <v>1</v>
      </c>
      <c r="D202" s="67" t="str">
        <f t="shared" si="10"/>
        <v>OP</v>
      </c>
      <c r="E202" s="33"/>
      <c r="F202" s="31">
        <f t="shared" si="11"/>
        <v>9</v>
      </c>
      <c r="G202" s="75">
        <f>IF(VLOOKUP(C202,LU!$A$2:$P$27,15,FALSE)=0,VLOOKUP(B202,Soil!$B$2:$R$14,16,FALSE)/(VLOOKUP(C202,LU!$A$2:$P$27,16,FALSE)),(VLOOKUP(C202,LU!$A$2:$P$27,16,FALSE)))</f>
        <v>0</v>
      </c>
      <c r="H202" s="75">
        <f>IF(VLOOKUP(C202,LU!$A$2:$O$27,15,FALSE) = 0,VLOOKUP(B202,Soil!$B$2:R214,17,FALSE),1)</f>
        <v>0</v>
      </c>
      <c r="I202" s="75" t="str">
        <f>VLOOKUP(B202,[1]Soil!$A$2:$D$60,2,FALSE)</f>
        <v>silt</v>
      </c>
      <c r="J202" s="75" t="str">
        <f>VLOOKUP(B202,[1]Soil!$A$2:$D$60,3,FALSE)</f>
        <v>Prach</v>
      </c>
      <c r="K202" s="75" t="str">
        <f>VLOOKUP(D202,[1]LU!$A$2:$J$419,4,FALSE)</f>
        <v>Arable land</v>
      </c>
      <c r="L202" s="75" t="str">
        <f>VLOOKUP(D202,[1]LU!$A$2:$J$419,3,FALSE)</f>
        <v>orná půda</v>
      </c>
      <c r="M202" s="74">
        <f>VLOOKUP(D202,LU!$B$2:$O$27,14)</f>
        <v>0</v>
      </c>
      <c r="N202" s="67" t="e">
        <f>VLOOKUP(C202,LU!A203:O227,15)</f>
        <v>#N/A</v>
      </c>
    </row>
    <row r="203" spans="1:14">
      <c r="A203" s="74" t="str">
        <f t="shared" si="12"/>
        <v>SIOPTP</v>
      </c>
      <c r="B203" s="33" t="str">
        <f>VLOOKUP(F203,Soil!$A$2:$B$14,2)</f>
        <v>SI</v>
      </c>
      <c r="C203" s="33">
        <f t="shared" si="9"/>
        <v>2</v>
      </c>
      <c r="D203" s="67" t="str">
        <f t="shared" si="10"/>
        <v>OPTP</v>
      </c>
      <c r="E203" s="33"/>
      <c r="F203" s="31">
        <f t="shared" si="11"/>
        <v>9</v>
      </c>
      <c r="G203" s="75">
        <f>IF(VLOOKUP(C203,LU!$A$2:$P$27,15,FALSE)=0,VLOOKUP(B203,Soil!$B$2:$R$14,16,FALSE)/(VLOOKUP(C203,LU!$A$2:$P$27,16,FALSE)),(VLOOKUP(C203,LU!$A$2:$P$27,16,FALSE)))</f>
        <v>0</v>
      </c>
      <c r="H203" s="75">
        <f>IF(VLOOKUP(C203,LU!$A$2:$O$27,15,FALSE) = 0,VLOOKUP(B203,Soil!$B$2:R215,17,FALSE),1)</f>
        <v>0</v>
      </c>
      <c r="I203" s="75" t="str">
        <f>VLOOKUP(B203,[1]Soil!$A$2:$D$60,2,FALSE)</f>
        <v>silt</v>
      </c>
      <c r="J203" s="75" t="str">
        <f>VLOOKUP(B203,[1]Soil!$A$2:$D$60,3,FALSE)</f>
        <v>Prach</v>
      </c>
      <c r="K203" s="75" t="e">
        <f>VLOOKUP(D203,[1]LU!$A$2:$J$419,4,FALSE)</f>
        <v>#N/A</v>
      </c>
      <c r="L203" s="75" t="e">
        <f>VLOOKUP(D203,[1]LU!$A$2:$J$419,3,FALSE)</f>
        <v>#N/A</v>
      </c>
      <c r="M203" s="74">
        <f>VLOOKUP(D203,LU!$B$2:$O$27,14)</f>
        <v>0</v>
      </c>
      <c r="N203" s="67" t="e">
        <f>VLOOKUP(C203,LU!A204:O228,15)</f>
        <v>#N/A</v>
      </c>
    </row>
    <row r="204" spans="1:14">
      <c r="A204" s="74" t="str">
        <f t="shared" si="12"/>
        <v>SIOPSR</v>
      </c>
      <c r="B204" s="33" t="str">
        <f>VLOOKUP(F204,Soil!$A$2:$B$14,2)</f>
        <v>SI</v>
      </c>
      <c r="C204" s="33">
        <f t="shared" si="9"/>
        <v>3</v>
      </c>
      <c r="D204" s="67" t="str">
        <f t="shared" si="10"/>
        <v>OPSR</v>
      </c>
      <c r="E204" s="33"/>
      <c r="F204" s="31">
        <f t="shared" si="11"/>
        <v>9</v>
      </c>
      <c r="G204" s="75">
        <f>IF(VLOOKUP(C204,LU!$A$2:$P$27,15,FALSE)=0,VLOOKUP(B204,Soil!$B$2:$R$14,16,FALSE)/(VLOOKUP(C204,LU!$A$2:$P$27,16,FALSE)),(VLOOKUP(C204,LU!$A$2:$P$27,16,FALSE)))</f>
        <v>0</v>
      </c>
      <c r="H204" s="75">
        <f>IF(VLOOKUP(C204,LU!$A$2:$O$27,15,FALSE) = 0,VLOOKUP(B204,Soil!$B$2:R216,17,FALSE),1)</f>
        <v>0</v>
      </c>
      <c r="I204" s="75" t="str">
        <f>VLOOKUP(B204,[1]Soil!$A$2:$D$60,2,FALSE)</f>
        <v>silt</v>
      </c>
      <c r="J204" s="75" t="str">
        <f>VLOOKUP(B204,[1]Soil!$A$2:$D$60,3,FALSE)</f>
        <v>Prach</v>
      </c>
      <c r="K204" s="75" t="e">
        <f>VLOOKUP(D204,[1]LU!$A$2:$J$419,4,FALSE)</f>
        <v>#N/A</v>
      </c>
      <c r="L204" s="75" t="e">
        <f>VLOOKUP(D204,[1]LU!$A$2:$J$419,3,FALSE)</f>
        <v>#N/A</v>
      </c>
      <c r="M204" s="74">
        <f>VLOOKUP(D204,LU!$B$2:$O$27,14)</f>
        <v>0</v>
      </c>
      <c r="N204" s="67" t="e">
        <f>VLOOKUP(C204,LU!A205:O229,15)</f>
        <v>#N/A</v>
      </c>
    </row>
    <row r="205" spans="1:14">
      <c r="A205" s="74" t="str">
        <f t="shared" si="12"/>
        <v>SIOPUR</v>
      </c>
      <c r="B205" s="33" t="str">
        <f>VLOOKUP(F205,Soil!$A$2:$B$14,2)</f>
        <v>SI</v>
      </c>
      <c r="C205" s="33">
        <f t="shared" si="9"/>
        <v>4</v>
      </c>
      <c r="D205" s="67" t="str">
        <f t="shared" si="10"/>
        <v>OPUR</v>
      </c>
      <c r="E205" s="33"/>
      <c r="F205" s="31">
        <f t="shared" si="11"/>
        <v>9</v>
      </c>
      <c r="G205" s="75">
        <f>IF(VLOOKUP(C205,LU!$A$2:$P$27,15,FALSE)=0,VLOOKUP(B205,Soil!$B$2:$R$14,16,FALSE)/(VLOOKUP(C205,LU!$A$2:$P$27,16,FALSE)),(VLOOKUP(C205,LU!$A$2:$P$27,16,FALSE)))</f>
        <v>0</v>
      </c>
      <c r="H205" s="75">
        <f>IF(VLOOKUP(C205,LU!$A$2:$O$27,15,FALSE) = 0,VLOOKUP(B205,Soil!$B$2:R217,17,FALSE),1)</f>
        <v>0</v>
      </c>
      <c r="I205" s="75" t="str">
        <f>VLOOKUP(B205,[1]Soil!$A$2:$D$60,2,FALSE)</f>
        <v>silt</v>
      </c>
      <c r="J205" s="75" t="str">
        <f>VLOOKUP(B205,[1]Soil!$A$2:$D$60,3,FALSE)</f>
        <v>Prach</v>
      </c>
      <c r="K205" s="75" t="e">
        <f>VLOOKUP(D205,[1]LU!$A$2:$J$419,4,FALSE)</f>
        <v>#N/A</v>
      </c>
      <c r="L205" s="75" t="e">
        <f>VLOOKUP(D205,[1]LU!$A$2:$J$419,3,FALSE)</f>
        <v>#N/A</v>
      </c>
      <c r="M205" s="74">
        <f>VLOOKUP(D205,LU!$B$2:$O$27,14)</f>
        <v>0</v>
      </c>
      <c r="N205" s="67" t="e">
        <f>VLOOKUP(C205,LU!A206:O230,15)</f>
        <v>#N/A</v>
      </c>
    </row>
    <row r="206" spans="1:14">
      <c r="A206" s="74" t="str">
        <f t="shared" si="12"/>
        <v>SIOPU</v>
      </c>
      <c r="B206" s="33" t="str">
        <f>VLOOKUP(F206,Soil!$A$2:$B$14,2)</f>
        <v>SI</v>
      </c>
      <c r="C206" s="33">
        <f t="shared" si="9"/>
        <v>5</v>
      </c>
      <c r="D206" s="67" t="str">
        <f t="shared" si="10"/>
        <v>OPU</v>
      </c>
      <c r="E206" s="33"/>
      <c r="F206" s="31">
        <f t="shared" si="11"/>
        <v>9</v>
      </c>
      <c r="G206" s="75">
        <f>IF(VLOOKUP(C206,LU!$A$2:$P$27,15,FALSE)=0,VLOOKUP(B206,Soil!$B$2:$R$14,16,FALSE)/(VLOOKUP(C206,LU!$A$2:$P$27,16,FALSE)),(VLOOKUP(C206,LU!$A$2:$P$27,16,FALSE)))</f>
        <v>0</v>
      </c>
      <c r="H206" s="75">
        <f>IF(VLOOKUP(C206,LU!$A$2:$O$27,15,FALSE) = 0,VLOOKUP(B206,Soil!$B$2:R218,17,FALSE),1)</f>
        <v>0</v>
      </c>
      <c r="I206" s="75" t="str">
        <f>VLOOKUP(B206,[1]Soil!$A$2:$D$60,2,FALSE)</f>
        <v>silt</v>
      </c>
      <c r="J206" s="75" t="str">
        <f>VLOOKUP(B206,[1]Soil!$A$2:$D$60,3,FALSE)</f>
        <v>Prach</v>
      </c>
      <c r="K206" s="75" t="e">
        <f>VLOOKUP(D206,[1]LU!$A$2:$J$419,4,FALSE)</f>
        <v>#N/A</v>
      </c>
      <c r="L206" s="75" t="e">
        <f>VLOOKUP(D206,[1]LU!$A$2:$J$419,3,FALSE)</f>
        <v>#N/A</v>
      </c>
      <c r="M206" s="74">
        <f>VLOOKUP(D206,LU!$B$2:$O$27,14)</f>
        <v>0</v>
      </c>
      <c r="N206" s="67" t="e">
        <f>VLOOKUP(C206,LU!A207:O231,15)</f>
        <v>#N/A</v>
      </c>
    </row>
    <row r="207" spans="1:14">
      <c r="A207" s="74" t="str">
        <f t="shared" si="12"/>
        <v>SITP</v>
      </c>
      <c r="B207" s="33" t="str">
        <f>VLOOKUP(F207,Soil!$A$2:$B$14,2)</f>
        <v>SI</v>
      </c>
      <c r="C207" s="33">
        <f t="shared" si="9"/>
        <v>6</v>
      </c>
      <c r="D207" s="67" t="str">
        <f t="shared" si="10"/>
        <v>TP</v>
      </c>
      <c r="E207" s="33"/>
      <c r="F207" s="31">
        <f t="shared" si="11"/>
        <v>9</v>
      </c>
      <c r="G207" s="75">
        <f>IF(VLOOKUP(C207,LU!$A$2:$P$27,15,FALSE)=0,VLOOKUP(B207,Soil!$B$2:$R$14,16,FALSE)/(VLOOKUP(C207,LU!$A$2:$P$27,16,FALSE)),(VLOOKUP(C207,LU!$A$2:$P$27,16,FALSE)))</f>
        <v>0</v>
      </c>
      <c r="H207" s="75">
        <f>IF(VLOOKUP(C207,LU!$A$2:$O$27,15,FALSE) = 0,VLOOKUP(B207,Soil!$B$2:R219,17,FALSE),1)</f>
        <v>0</v>
      </c>
      <c r="I207" s="75" t="str">
        <f>VLOOKUP(B207,[1]Soil!$A$2:$D$60,2,FALSE)</f>
        <v>silt</v>
      </c>
      <c r="J207" s="75" t="str">
        <f>VLOOKUP(B207,[1]Soil!$A$2:$D$60,3,FALSE)</f>
        <v>Prach</v>
      </c>
      <c r="K207" s="75" t="str">
        <f>VLOOKUP(D207,[1]LU!$A$2:$J$419,4,FALSE)</f>
        <v>Grass</v>
      </c>
      <c r="L207" s="75" t="str">
        <f>VLOOKUP(D207,[1]LU!$A$2:$J$419,3,FALSE)</f>
        <v>travní porost</v>
      </c>
      <c r="M207" s="74">
        <f>VLOOKUP(D207,LU!$B$2:$O$27,14)</f>
        <v>0</v>
      </c>
      <c r="N207" s="67" t="e">
        <f>VLOOKUP(C207,LU!A208:O232,15)</f>
        <v>#N/A</v>
      </c>
    </row>
    <row r="208" spans="1:14">
      <c r="A208" s="74" t="str">
        <f t="shared" si="12"/>
        <v>SILP</v>
      </c>
      <c r="B208" s="33" t="str">
        <f>VLOOKUP(F208,Soil!$A$2:$B$14,2)</f>
        <v>SI</v>
      </c>
      <c r="C208" s="33">
        <f t="shared" si="9"/>
        <v>7</v>
      </c>
      <c r="D208" s="67" t="str">
        <f t="shared" si="10"/>
        <v>LP</v>
      </c>
      <c r="E208" s="33"/>
      <c r="F208" s="31">
        <f t="shared" si="11"/>
        <v>9</v>
      </c>
      <c r="G208" s="75">
        <f>IF(VLOOKUP(C208,LU!$A$2:$P$27,15,FALSE)=0,VLOOKUP(B208,Soil!$B$2:$R$14,16,FALSE)/(VLOOKUP(C208,LU!$A$2:$P$27,16,FALSE)),(VLOOKUP(C208,LU!$A$2:$P$27,16,FALSE)))</f>
        <v>0</v>
      </c>
      <c r="H208" s="75">
        <f>IF(VLOOKUP(C208,LU!$A$2:$O$27,15,FALSE) = 0,VLOOKUP(B208,Soil!$B$2:R220,17,FALSE),1)</f>
        <v>0</v>
      </c>
      <c r="I208" s="75" t="str">
        <f>VLOOKUP(B208,[1]Soil!$A$2:$D$60,2,FALSE)</f>
        <v>silt</v>
      </c>
      <c r="J208" s="75" t="str">
        <f>VLOOKUP(B208,[1]Soil!$A$2:$D$60,3,FALSE)</f>
        <v>Prach</v>
      </c>
      <c r="K208" s="75" t="str">
        <f>VLOOKUP(D208,[1]LU!$A$2:$J$419,4,FALSE)</f>
        <v>Forest</v>
      </c>
      <c r="L208" s="75" t="str">
        <f>VLOOKUP(D208,[1]LU!$A$2:$J$419,3,FALSE)</f>
        <v>lesní porost</v>
      </c>
      <c r="M208" s="74">
        <f>VLOOKUP(D208,LU!$B$2:$O$27,14)</f>
        <v>0</v>
      </c>
      <c r="N208" s="67" t="e">
        <f>VLOOKUP(C208,LU!A209:O233,15)</f>
        <v>#N/A</v>
      </c>
    </row>
    <row r="209" spans="1:14">
      <c r="A209" s="74" t="str">
        <f t="shared" si="12"/>
        <v>SILPL</v>
      </c>
      <c r="B209" s="33" t="str">
        <f>VLOOKUP(F209,Soil!$A$2:$B$14,2)</f>
        <v>SI</v>
      </c>
      <c r="C209" s="33">
        <f t="shared" si="9"/>
        <v>8</v>
      </c>
      <c r="D209" s="67" t="str">
        <f t="shared" si="10"/>
        <v>LPL</v>
      </c>
      <c r="E209" s="33"/>
      <c r="F209" s="31">
        <f t="shared" si="11"/>
        <v>9</v>
      </c>
      <c r="G209" s="75">
        <f>IF(VLOOKUP(C209,LU!$A$2:$P$27,15,FALSE)=0,VLOOKUP(B209,Soil!$B$2:$R$14,16,FALSE)/(VLOOKUP(C209,LU!$A$2:$P$27,16,FALSE)),(VLOOKUP(C209,LU!$A$2:$P$27,16,FALSE)))</f>
        <v>0</v>
      </c>
      <c r="H209" s="75">
        <f>IF(VLOOKUP(C209,LU!$A$2:$O$27,15,FALSE) = 0,VLOOKUP(B209,Soil!$B$2:R221,17,FALSE),1)</f>
        <v>0</v>
      </c>
      <c r="I209" s="75" t="str">
        <f>VLOOKUP(B209,[1]Soil!$A$2:$D$60,2,FALSE)</f>
        <v>silt</v>
      </c>
      <c r="J209" s="75" t="str">
        <f>VLOOKUP(B209,[1]Soil!$A$2:$D$60,3,FALSE)</f>
        <v>Prach</v>
      </c>
      <c r="K209" s="75" t="e">
        <f>VLOOKUP(D209,[1]LU!$A$2:$J$419,4,FALSE)</f>
        <v>#N/A</v>
      </c>
      <c r="L209" s="75" t="e">
        <f>VLOOKUP(D209,[1]LU!$A$2:$J$419,3,FALSE)</f>
        <v>#N/A</v>
      </c>
      <c r="M209" s="74">
        <f>VLOOKUP(D209,LU!$B$2:$O$27,14)</f>
        <v>0</v>
      </c>
      <c r="N209" s="67" t="e">
        <f>VLOOKUP(C209,LU!A210:O234,15)</f>
        <v>#N/A</v>
      </c>
    </row>
    <row r="210" spans="1:14">
      <c r="A210" s="74" t="str">
        <f t="shared" si="12"/>
        <v>SILPJ</v>
      </c>
      <c r="B210" s="33" t="str">
        <f>VLOOKUP(F210,Soil!$A$2:$B$14,2)</f>
        <v>SI</v>
      </c>
      <c r="C210" s="33">
        <f t="shared" si="9"/>
        <v>9</v>
      </c>
      <c r="D210" s="67" t="str">
        <f t="shared" si="10"/>
        <v>LPJ</v>
      </c>
      <c r="E210" s="33"/>
      <c r="F210" s="31">
        <f t="shared" si="11"/>
        <v>9</v>
      </c>
      <c r="G210" s="75">
        <f>IF(VLOOKUP(C210,LU!$A$2:$P$27,15,FALSE)=0,VLOOKUP(B210,Soil!$B$2:$R$14,16,FALSE)/(VLOOKUP(C210,LU!$A$2:$P$27,16,FALSE)),(VLOOKUP(C210,LU!$A$2:$P$27,16,FALSE)))</f>
        <v>0</v>
      </c>
      <c r="H210" s="75">
        <f>IF(VLOOKUP(C210,LU!$A$2:$O$27,15,FALSE) = 0,VLOOKUP(B210,Soil!$B$2:R222,17,FALSE),1)</f>
        <v>0</v>
      </c>
      <c r="I210" s="75" t="str">
        <f>VLOOKUP(B210,[1]Soil!$A$2:$D$60,2,FALSE)</f>
        <v>silt</v>
      </c>
      <c r="J210" s="75" t="str">
        <f>VLOOKUP(B210,[1]Soil!$A$2:$D$60,3,FALSE)</f>
        <v>Prach</v>
      </c>
      <c r="K210" s="75" t="e">
        <f>VLOOKUP(D210,[1]LU!$A$2:$J$419,4,FALSE)</f>
        <v>#N/A</v>
      </c>
      <c r="L210" s="75" t="e">
        <f>VLOOKUP(D210,[1]LU!$A$2:$J$419,3,FALSE)</f>
        <v>#N/A</v>
      </c>
      <c r="M210" s="74">
        <f>VLOOKUP(D210,LU!$B$2:$O$27,14)</f>
        <v>0</v>
      </c>
      <c r="N210" s="67" t="e">
        <f>VLOOKUP(C210,LU!A211:O235,15)</f>
        <v>#N/A</v>
      </c>
    </row>
    <row r="211" spans="1:14">
      <c r="A211" s="74" t="str">
        <f t="shared" si="12"/>
        <v>SILPS</v>
      </c>
      <c r="B211" s="33" t="str">
        <f>VLOOKUP(F211,Soil!$A$2:$B$14,2)</f>
        <v>SI</v>
      </c>
      <c r="C211" s="33">
        <f t="shared" si="9"/>
        <v>10</v>
      </c>
      <c r="D211" s="67" t="str">
        <f t="shared" si="10"/>
        <v>LPS</v>
      </c>
      <c r="E211" s="33"/>
      <c r="F211" s="31">
        <f t="shared" si="11"/>
        <v>9</v>
      </c>
      <c r="G211" s="75">
        <f>IF(VLOOKUP(C211,LU!$A$2:$P$27,15,FALSE)=0,VLOOKUP(B211,Soil!$B$2:$R$14,16,FALSE)/(VLOOKUP(C211,LU!$A$2:$P$27,16,FALSE)),(VLOOKUP(C211,LU!$A$2:$P$27,16,FALSE)))</f>
        <v>0</v>
      </c>
      <c r="H211" s="75">
        <f>IF(VLOOKUP(C211,LU!$A$2:$O$27,15,FALSE) = 0,VLOOKUP(B211,Soil!$B$2:R223,17,FALSE),1)</f>
        <v>0</v>
      </c>
      <c r="I211" s="75" t="str">
        <f>VLOOKUP(B211,[1]Soil!$A$2:$D$60,2,FALSE)</f>
        <v>silt</v>
      </c>
      <c r="J211" s="75" t="str">
        <f>VLOOKUP(B211,[1]Soil!$A$2:$D$60,3,FALSE)</f>
        <v>Prach</v>
      </c>
      <c r="K211" s="75" t="e">
        <f>VLOOKUP(D211,[1]LU!$A$2:$J$419,4,FALSE)</f>
        <v>#N/A</v>
      </c>
      <c r="L211" s="75" t="e">
        <f>VLOOKUP(D211,[1]LU!$A$2:$J$419,3,FALSE)</f>
        <v>#N/A</v>
      </c>
      <c r="M211" s="74">
        <f>VLOOKUP(D211,LU!$B$2:$O$27,14)</f>
        <v>0</v>
      </c>
      <c r="N211" s="67" t="e">
        <f>VLOOKUP(C211,LU!A212:O236,15)</f>
        <v>#N/A</v>
      </c>
    </row>
    <row r="212" spans="1:14">
      <c r="A212" s="74" t="str">
        <f t="shared" si="12"/>
        <v>SILPK</v>
      </c>
      <c r="B212" s="33" t="str">
        <f>VLOOKUP(F212,Soil!$A$2:$B$14,2)</f>
        <v>SI</v>
      </c>
      <c r="C212" s="33">
        <f t="shared" si="9"/>
        <v>11</v>
      </c>
      <c r="D212" s="67" t="str">
        <f t="shared" si="10"/>
        <v>LPK</v>
      </c>
      <c r="E212" s="33"/>
      <c r="F212" s="31">
        <f t="shared" si="11"/>
        <v>9</v>
      </c>
      <c r="G212" s="75">
        <f>IF(VLOOKUP(C212,LU!$A$2:$P$27,15,FALSE)=0,VLOOKUP(B212,Soil!$B$2:$R$14,16,FALSE)/(VLOOKUP(C212,LU!$A$2:$P$27,16,FALSE)),(VLOOKUP(C212,LU!$A$2:$P$27,16,FALSE)))</f>
        <v>0</v>
      </c>
      <c r="H212" s="75">
        <f>IF(VLOOKUP(C212,LU!$A$2:$O$27,15,FALSE) = 0,VLOOKUP(B212,Soil!$B$2:R224,17,FALSE),1)</f>
        <v>0</v>
      </c>
      <c r="I212" s="75" t="str">
        <f>VLOOKUP(B212,[1]Soil!$A$2:$D$60,2,FALSE)</f>
        <v>silt</v>
      </c>
      <c r="J212" s="75" t="str">
        <f>VLOOKUP(B212,[1]Soil!$A$2:$D$60,3,FALSE)</f>
        <v>Prach</v>
      </c>
      <c r="K212" s="75" t="e">
        <f>VLOOKUP(D212,[1]LU!$A$2:$J$419,4,FALSE)</f>
        <v>#N/A</v>
      </c>
      <c r="L212" s="75" t="e">
        <f>VLOOKUP(D212,[1]LU!$A$2:$J$419,3,FALSE)</f>
        <v>#N/A</v>
      </c>
      <c r="M212" s="74">
        <f>VLOOKUP(D212,LU!$B$2:$O$27,14)</f>
        <v>0</v>
      </c>
      <c r="N212" s="67" t="e">
        <f>VLOOKUP(C212,LU!A213:O237,15)</f>
        <v>#N/A</v>
      </c>
    </row>
    <row r="213" spans="1:14">
      <c r="A213" s="74" t="str">
        <f t="shared" si="12"/>
        <v>SIAZP</v>
      </c>
      <c r="B213" s="33" t="str">
        <f>VLOOKUP(F213,Soil!$A$2:$B$14,2)</f>
        <v>SI</v>
      </c>
      <c r="C213" s="33">
        <f t="shared" si="9"/>
        <v>12</v>
      </c>
      <c r="D213" s="67" t="str">
        <f t="shared" si="10"/>
        <v>AZP</v>
      </c>
      <c r="E213" s="33"/>
      <c r="F213" s="31">
        <f t="shared" si="11"/>
        <v>9</v>
      </c>
      <c r="G213" s="75">
        <f>IF(VLOOKUP(C213,LU!$A$2:$P$27,15,FALSE)=0,VLOOKUP(B213,Soil!$B$2:$R$14,16,FALSE)/(VLOOKUP(C213,LU!$A$2:$P$27,16,FALSE)),(VLOOKUP(C213,LU!$A$2:$P$27,16,FALSE)))</f>
        <v>100</v>
      </c>
      <c r="H213" s="75">
        <f>IF(VLOOKUP(C213,LU!$A$2:$O$27,15,FALSE) = 0,VLOOKUP(B213,Soil!$B$2:R225,17,FALSE),1)</f>
        <v>1</v>
      </c>
      <c r="I213" s="75" t="str">
        <f>VLOOKUP(B213,[1]Soil!$A$2:$D$60,2,FALSE)</f>
        <v>silt</v>
      </c>
      <c r="J213" s="75" t="str">
        <f>VLOOKUP(B213,[1]Soil!$A$2:$D$60,3,FALSE)</f>
        <v>Prach</v>
      </c>
      <c r="K213" s="75" t="str">
        <f>VLOOKUP(D213,[1]LU!$A$2:$J$419,4,FALSE)</f>
        <v>Anthropogenic impermeable surfaces</v>
      </c>
      <c r="L213" s="75" t="str">
        <f>VLOOKUP(D213,[1]LU!$A$2:$J$419,3,FALSE)</f>
        <v>antropogenní a zpevněné plochy</v>
      </c>
      <c r="M213" s="74" t="e">
        <f>VLOOKUP(D213,LU!$B$2:$O$27,14)</f>
        <v>#N/A</v>
      </c>
      <c r="N213" s="67" t="e">
        <f>VLOOKUP(C213,LU!A214:O238,15)</f>
        <v>#N/A</v>
      </c>
    </row>
    <row r="214" spans="1:14">
      <c r="A214" s="74" t="str">
        <f t="shared" si="12"/>
        <v>SIAZPN</v>
      </c>
      <c r="B214" s="33" t="str">
        <f>VLOOKUP(F214,Soil!$A$2:$B$14,2)</f>
        <v>SI</v>
      </c>
      <c r="C214" s="33">
        <f t="shared" si="9"/>
        <v>13</v>
      </c>
      <c r="D214" s="67" t="str">
        <f t="shared" si="10"/>
        <v>AZPN</v>
      </c>
      <c r="E214" s="33"/>
      <c r="F214" s="31">
        <f t="shared" si="11"/>
        <v>9</v>
      </c>
      <c r="G214" s="75">
        <f>IF(VLOOKUP(C214,LU!$A$2:$P$27,15,FALSE)=0,VLOOKUP(B214,Soil!$B$2:$R$14,16,FALSE)/(VLOOKUP(C214,LU!$A$2:$P$27,16,FALSE)),(VLOOKUP(C214,LU!$A$2:$P$27,16,FALSE)))</f>
        <v>100</v>
      </c>
      <c r="H214" s="75">
        <f>IF(VLOOKUP(C214,LU!$A$2:$O$27,15,FALSE) = 0,VLOOKUP(B214,Soil!$B$2:R226,17,FALSE),1)</f>
        <v>1</v>
      </c>
      <c r="I214" s="75" t="str">
        <f>VLOOKUP(B214,[1]Soil!$A$2:$D$60,2,FALSE)</f>
        <v>silt</v>
      </c>
      <c r="J214" s="75" t="str">
        <f>VLOOKUP(B214,[1]Soil!$A$2:$D$60,3,FALSE)</f>
        <v>Prach</v>
      </c>
      <c r="K214" s="75" t="e">
        <f>VLOOKUP(D214,[1]LU!$A$2:$J$419,4,FALSE)</f>
        <v>#N/A</v>
      </c>
      <c r="L214" s="75" t="e">
        <f>VLOOKUP(D214,[1]LU!$A$2:$J$419,3,FALSE)</f>
        <v>#N/A</v>
      </c>
      <c r="M214" s="74">
        <f>VLOOKUP(D214,LU!$B$2:$O$27,14)</f>
        <v>1</v>
      </c>
      <c r="N214" s="67" t="e">
        <f>VLOOKUP(C214,LU!A215:O239,15)</f>
        <v>#N/A</v>
      </c>
    </row>
    <row r="215" spans="1:14">
      <c r="A215" s="74" t="str">
        <f t="shared" si="12"/>
        <v>SIAZPPL</v>
      </c>
      <c r="B215" s="33" t="str">
        <f>VLOOKUP(F215,Soil!$A$2:$B$14,2)</f>
        <v>SI</v>
      </c>
      <c r="C215" s="33">
        <f t="shared" si="9"/>
        <v>14</v>
      </c>
      <c r="D215" s="67" t="str">
        <f t="shared" si="10"/>
        <v>AZPPL</v>
      </c>
      <c r="E215" s="33"/>
      <c r="F215" s="31">
        <f t="shared" si="11"/>
        <v>9</v>
      </c>
      <c r="G215" s="75">
        <f>IF(VLOOKUP(C215,LU!$A$2:$P$27,15,FALSE)=0,VLOOKUP(B215,Soil!$B$2:$R$14,16,FALSE)/(VLOOKUP(C215,LU!$A$2:$P$27,16,FALSE)),(VLOOKUP(C215,LU!$A$2:$P$27,16,FALSE)))</f>
        <v>0</v>
      </c>
      <c r="H215" s="75">
        <f>IF(VLOOKUP(C215,LU!$A$2:$O$27,15,FALSE) = 0,VLOOKUP(B215,Soil!$B$2:R227,17,FALSE),1)</f>
        <v>0</v>
      </c>
      <c r="I215" s="75" t="str">
        <f>VLOOKUP(B215,[1]Soil!$A$2:$D$60,2,FALSE)</f>
        <v>silt</v>
      </c>
      <c r="J215" s="75" t="str">
        <f>VLOOKUP(B215,[1]Soil!$A$2:$D$60,3,FALSE)</f>
        <v>Prach</v>
      </c>
      <c r="K215" s="75" t="e">
        <f>VLOOKUP(D215,[1]LU!$A$2:$J$419,4,FALSE)</f>
        <v>#N/A</v>
      </c>
      <c r="L215" s="75" t="e">
        <f>VLOOKUP(D215,[1]LU!$A$2:$J$419,3,FALSE)</f>
        <v>#N/A</v>
      </c>
      <c r="M215" s="74">
        <f>VLOOKUP(D215,LU!$B$2:$O$27,14)</f>
        <v>0</v>
      </c>
      <c r="N215" s="67" t="e">
        <f>VLOOKUP(C215,LU!A216:O240,15)</f>
        <v>#N/A</v>
      </c>
    </row>
    <row r="216" spans="1:14">
      <c r="A216" s="74" t="str">
        <f t="shared" si="12"/>
        <v>SIAZPP</v>
      </c>
      <c r="B216" s="33" t="str">
        <f>VLOOKUP(F216,Soil!$A$2:$B$14,2)</f>
        <v>SI</v>
      </c>
      <c r="C216" s="33">
        <f t="shared" si="9"/>
        <v>15</v>
      </c>
      <c r="D216" s="67" t="str">
        <f t="shared" si="10"/>
        <v>AZPP</v>
      </c>
      <c r="E216" s="33"/>
      <c r="F216" s="31">
        <f t="shared" si="11"/>
        <v>9</v>
      </c>
      <c r="G216" s="75">
        <f>IF(VLOOKUP(C216,LU!$A$2:$P$27,15,FALSE)=0,VLOOKUP(B216,Soil!$B$2:$R$14,16,FALSE)/(VLOOKUP(C216,LU!$A$2:$P$27,16,FALSE)),(VLOOKUP(C216,LU!$A$2:$P$27,16,FALSE)))</f>
        <v>0</v>
      </c>
      <c r="H216" s="75">
        <f>IF(VLOOKUP(C216,LU!$A$2:$O$27,15,FALSE) = 0,VLOOKUP(B216,Soil!$B$2:R228,17,FALSE),1)</f>
        <v>0</v>
      </c>
      <c r="I216" s="75" t="str">
        <f>VLOOKUP(B216,[1]Soil!$A$2:$D$60,2,FALSE)</f>
        <v>silt</v>
      </c>
      <c r="J216" s="75" t="str">
        <f>VLOOKUP(B216,[1]Soil!$A$2:$D$60,3,FALSE)</f>
        <v>Prach</v>
      </c>
      <c r="K216" s="75" t="e">
        <f>VLOOKUP(D216,[1]LU!$A$2:$J$419,4,FALSE)</f>
        <v>#N/A</v>
      </c>
      <c r="L216" s="75" t="e">
        <f>VLOOKUP(D216,[1]LU!$A$2:$J$419,3,FALSE)</f>
        <v>#N/A</v>
      </c>
      <c r="M216" s="74">
        <f>VLOOKUP(D216,LU!$B$2:$O$27,14)</f>
        <v>1</v>
      </c>
      <c r="N216" s="67" t="e">
        <f>VLOOKUP(C216,LU!A217:O241,15)</f>
        <v>#N/A</v>
      </c>
    </row>
    <row r="217" spans="1:14">
      <c r="A217" s="74" t="str">
        <f t="shared" si="12"/>
        <v>SIETK</v>
      </c>
      <c r="B217" s="33" t="str">
        <f>VLOOKUP(F217,Soil!$A$2:$B$14,2)</f>
        <v>SI</v>
      </c>
      <c r="C217" s="33">
        <f t="shared" si="9"/>
        <v>16</v>
      </c>
      <c r="D217" s="67" t="str">
        <f t="shared" si="10"/>
        <v>ETK</v>
      </c>
      <c r="E217" s="33"/>
      <c r="F217" s="31">
        <f t="shared" si="11"/>
        <v>9</v>
      </c>
      <c r="G217" s="75">
        <f>IF(VLOOKUP(C217,LU!$A$2:$P$27,15,FALSE)=0,VLOOKUP(B217,Soil!$B$2:$R$14,16,FALSE)/(VLOOKUP(C217,LU!$A$2:$P$27,16,FALSE)),(VLOOKUP(C217,LU!$A$2:$P$27,16,FALSE)))</f>
        <v>0</v>
      </c>
      <c r="H217" s="75">
        <f>IF(VLOOKUP(C217,LU!$A$2:$O$27,15,FALSE) = 0,VLOOKUP(B217,Soil!$B$2:R229,17,FALSE),1)</f>
        <v>0</v>
      </c>
      <c r="I217" s="75" t="str">
        <f>VLOOKUP(B217,[1]Soil!$A$2:$D$60,2,FALSE)</f>
        <v>silt</v>
      </c>
      <c r="J217" s="75" t="str">
        <f>VLOOKUP(B217,[1]Soil!$A$2:$D$60,3,FALSE)</f>
        <v>Prach</v>
      </c>
      <c r="K217" s="75" t="str">
        <f>VLOOKUP(D217,[1]LU!$A$2:$J$419,4,FALSE)</f>
        <v>Extensive vegetation</v>
      </c>
      <c r="L217" s="75" t="str">
        <f>VLOOKUP(D217,[1]LU!$A$2:$J$419,3,FALSE)</f>
        <v>extenzivní smíšené porosty</v>
      </c>
      <c r="M217" s="74">
        <f>VLOOKUP(D217,LU!$B$2:$O$27,14)</f>
        <v>0</v>
      </c>
      <c r="N217" s="67" t="e">
        <f>VLOOKUP(C217,LU!A218:O242,15)</f>
        <v>#N/A</v>
      </c>
    </row>
    <row r="218" spans="1:14">
      <c r="A218" s="74" t="str">
        <f t="shared" si="12"/>
        <v>SIETK1</v>
      </c>
      <c r="B218" s="33" t="str">
        <f>VLOOKUP(F218,Soil!$A$2:$B$14,2)</f>
        <v>SI</v>
      </c>
      <c r="C218" s="33">
        <f t="shared" si="9"/>
        <v>17</v>
      </c>
      <c r="D218" s="67" t="str">
        <f t="shared" si="10"/>
        <v>ETK1</v>
      </c>
      <c r="E218" s="33"/>
      <c r="F218" s="31">
        <f t="shared" si="11"/>
        <v>9</v>
      </c>
      <c r="G218" s="75">
        <f>IF(VLOOKUP(C218,LU!$A$2:$P$27,15,FALSE)=0,VLOOKUP(B218,Soil!$B$2:$R$14,16,FALSE)/(VLOOKUP(C218,LU!$A$2:$P$27,16,FALSE)),(VLOOKUP(C218,LU!$A$2:$P$27,16,FALSE)))</f>
        <v>0</v>
      </c>
      <c r="H218" s="75">
        <f>IF(VLOOKUP(C218,LU!$A$2:$O$27,15,FALSE) = 0,VLOOKUP(B218,Soil!$B$2:R230,17,FALSE),1)</f>
        <v>0</v>
      </c>
      <c r="I218" s="75" t="str">
        <f>VLOOKUP(B218,[1]Soil!$A$2:$D$60,2,FALSE)</f>
        <v>silt</v>
      </c>
      <c r="J218" s="75" t="str">
        <f>VLOOKUP(B218,[1]Soil!$A$2:$D$60,3,FALSE)</f>
        <v>Prach</v>
      </c>
      <c r="K218" s="75" t="e">
        <f>VLOOKUP(D218,[1]LU!$A$2:$J$419,4,FALSE)</f>
        <v>#N/A</v>
      </c>
      <c r="L218" s="75" t="e">
        <f>VLOOKUP(D218,[1]LU!$A$2:$J$419,3,FALSE)</f>
        <v>#N/A</v>
      </c>
      <c r="M218" s="74">
        <f>VLOOKUP(D218,LU!$B$2:$O$27,14)</f>
        <v>0</v>
      </c>
      <c r="N218" s="67" t="e">
        <f>VLOOKUP(C218,LU!A219:O243,15)</f>
        <v>#N/A</v>
      </c>
    </row>
    <row r="219" spans="1:14">
      <c r="A219" s="74" t="str">
        <f t="shared" si="12"/>
        <v>SIETK2</v>
      </c>
      <c r="B219" s="33" t="str">
        <f>VLOOKUP(F219,Soil!$A$2:$B$14,2)</f>
        <v>SI</v>
      </c>
      <c r="C219" s="33">
        <f t="shared" si="9"/>
        <v>18</v>
      </c>
      <c r="D219" s="67" t="str">
        <f t="shared" si="10"/>
        <v>ETK2</v>
      </c>
      <c r="E219" s="33"/>
      <c r="F219" s="31">
        <f t="shared" si="11"/>
        <v>9</v>
      </c>
      <c r="G219" s="75">
        <f>IF(VLOOKUP(C219,LU!$A$2:$P$27,15,FALSE)=0,VLOOKUP(B219,Soil!$B$2:$R$14,16,FALSE)/(VLOOKUP(C219,LU!$A$2:$P$27,16,FALSE)),(VLOOKUP(C219,LU!$A$2:$P$27,16,FALSE)))</f>
        <v>0</v>
      </c>
      <c r="H219" s="75">
        <f>IF(VLOOKUP(C219,LU!$A$2:$O$27,15,FALSE) = 0,VLOOKUP(B219,Soil!$B$2:R231,17,FALSE),1)</f>
        <v>0</v>
      </c>
      <c r="I219" s="75" t="str">
        <f>VLOOKUP(B219,[1]Soil!$A$2:$D$60,2,FALSE)</f>
        <v>silt</v>
      </c>
      <c r="J219" s="75" t="str">
        <f>VLOOKUP(B219,[1]Soil!$A$2:$D$60,3,FALSE)</f>
        <v>Prach</v>
      </c>
      <c r="K219" s="75" t="e">
        <f>VLOOKUP(D219,[1]LU!$A$2:$J$419,4,FALSE)</f>
        <v>#N/A</v>
      </c>
      <c r="L219" s="75" t="e">
        <f>VLOOKUP(D219,[1]LU!$A$2:$J$419,3,FALSE)</f>
        <v>#N/A</v>
      </c>
      <c r="M219" s="74">
        <f>VLOOKUP(D219,LU!$B$2:$O$27,14)</f>
        <v>0</v>
      </c>
      <c r="N219" s="67" t="e">
        <f>VLOOKUP(C219,LU!A220:O244,15)</f>
        <v>#N/A</v>
      </c>
    </row>
    <row r="220" spans="1:14">
      <c r="A220" s="74" t="str">
        <f t="shared" si="12"/>
        <v>SIETK3</v>
      </c>
      <c r="B220" s="33" t="str">
        <f>VLOOKUP(F220,Soil!$A$2:$B$14,2)</f>
        <v>SI</v>
      </c>
      <c r="C220" s="33">
        <f t="shared" ref="C220:C283" si="13">C195</f>
        <v>19</v>
      </c>
      <c r="D220" s="67" t="str">
        <f t="shared" ref="D220:D283" si="14">D195</f>
        <v>ETK3</v>
      </c>
      <c r="E220" s="33"/>
      <c r="F220" s="31">
        <f t="shared" ref="F220:F283" si="15">F195+1</f>
        <v>9</v>
      </c>
      <c r="G220" s="75">
        <f>IF(VLOOKUP(C220,LU!$A$2:$P$27,15,FALSE)=0,VLOOKUP(B220,Soil!$B$2:$R$14,16,FALSE)/(VLOOKUP(C220,LU!$A$2:$P$27,16,FALSE)),(VLOOKUP(C220,LU!$A$2:$P$27,16,FALSE)))</f>
        <v>0</v>
      </c>
      <c r="H220" s="75">
        <f>IF(VLOOKUP(C220,LU!$A$2:$O$27,15,FALSE) = 0,VLOOKUP(B220,Soil!$B$2:R232,17,FALSE),1)</f>
        <v>0</v>
      </c>
      <c r="I220" s="75" t="str">
        <f>VLOOKUP(B220,[1]Soil!$A$2:$D$60,2,FALSE)</f>
        <v>silt</v>
      </c>
      <c r="J220" s="75" t="str">
        <f>VLOOKUP(B220,[1]Soil!$A$2:$D$60,3,FALSE)</f>
        <v>Prach</v>
      </c>
      <c r="K220" s="75" t="e">
        <f>VLOOKUP(D220,[1]LU!$A$2:$J$419,4,FALSE)</f>
        <v>#N/A</v>
      </c>
      <c r="L220" s="75" t="e">
        <f>VLOOKUP(D220,[1]LU!$A$2:$J$419,3,FALSE)</f>
        <v>#N/A</v>
      </c>
      <c r="M220" s="74">
        <f>VLOOKUP(D220,LU!$B$2:$O$27,14)</f>
        <v>0</v>
      </c>
      <c r="N220" s="67" t="e">
        <f>VLOOKUP(C220,LU!A221:O245,15)</f>
        <v>#N/A</v>
      </c>
    </row>
    <row r="221" spans="1:14">
      <c r="A221" s="74" t="str">
        <f t="shared" si="12"/>
        <v>SIVT</v>
      </c>
      <c r="B221" s="33" t="str">
        <f>VLOOKUP(F221,Soil!$A$2:$B$14,2)</f>
        <v>SI</v>
      </c>
      <c r="C221" s="33">
        <f t="shared" si="13"/>
        <v>20</v>
      </c>
      <c r="D221" s="67" t="str">
        <f t="shared" si="14"/>
        <v>VT</v>
      </c>
      <c r="E221" s="33"/>
      <c r="F221" s="31">
        <f t="shared" si="15"/>
        <v>9</v>
      </c>
      <c r="G221" s="75">
        <f>IF(VLOOKUP(C221,LU!$A$2:$P$27,15,FALSE)=0,VLOOKUP(B221,Soil!$B$2:$R$14,16,FALSE)/(VLOOKUP(C221,LU!$A$2:$P$27,16,FALSE)),(VLOOKUP(C221,LU!$A$2:$P$27,16,FALSE)))</f>
        <v>100</v>
      </c>
      <c r="H221" s="75">
        <f>IF(VLOOKUP(C221,LU!$A$2:$O$27,15,FALSE) = 0,VLOOKUP(B221,Soil!$B$2:R233,17,FALSE),1)</f>
        <v>1</v>
      </c>
      <c r="I221" s="75" t="str">
        <f>VLOOKUP(B221,[1]Soil!$A$2:$D$60,2,FALSE)</f>
        <v>silt</v>
      </c>
      <c r="J221" s="75" t="str">
        <f>VLOOKUP(B221,[1]Soil!$A$2:$D$60,3,FALSE)</f>
        <v>Prach</v>
      </c>
      <c r="K221" s="75" t="e">
        <f>VLOOKUP(D221,[1]LU!$A$2:$J$419,4,FALSE)</f>
        <v>#N/A</v>
      </c>
      <c r="L221" s="75" t="e">
        <f>VLOOKUP(D221,[1]LU!$A$2:$J$419,3,FALSE)</f>
        <v>#N/A</v>
      </c>
      <c r="M221" s="74">
        <f>VLOOKUP(D221,LU!$B$2:$O$27,14)</f>
        <v>1</v>
      </c>
      <c r="N221" s="67" t="e">
        <f>VLOOKUP(C221,LU!A222:O246,15)</f>
        <v>#N/A</v>
      </c>
    </row>
    <row r="222" spans="1:14">
      <c r="A222" s="74" t="str">
        <f t="shared" si="12"/>
        <v>SIVP</v>
      </c>
      <c r="B222" s="33" t="str">
        <f>VLOOKUP(F222,Soil!$A$2:$B$14,2)</f>
        <v>SI</v>
      </c>
      <c r="C222" s="33">
        <f t="shared" si="13"/>
        <v>21</v>
      </c>
      <c r="D222" s="67" t="str">
        <f t="shared" si="14"/>
        <v>VP</v>
      </c>
      <c r="E222" s="33"/>
      <c r="F222" s="31">
        <f t="shared" si="15"/>
        <v>9</v>
      </c>
      <c r="G222" s="75">
        <f>IF(VLOOKUP(C222,LU!$A$2:$P$27,15,FALSE)=0,VLOOKUP(B222,Soil!$B$2:$R$14,16,FALSE)/(VLOOKUP(C222,LU!$A$2:$P$27,16,FALSE)),(VLOOKUP(C222,LU!$A$2:$P$27,16,FALSE)))</f>
        <v>100</v>
      </c>
      <c r="H222" s="75">
        <f>IF(VLOOKUP(C222,LU!$A$2:$O$27,15,FALSE) = 0,VLOOKUP(B222,Soil!$B$2:R234,17,FALSE),1)</f>
        <v>1</v>
      </c>
      <c r="I222" s="75" t="str">
        <f>VLOOKUP(B222,[1]Soil!$A$2:$D$60,2,FALSE)</f>
        <v>silt</v>
      </c>
      <c r="J222" s="75" t="str">
        <f>VLOOKUP(B222,[1]Soil!$A$2:$D$60,3,FALSE)</f>
        <v>Prach</v>
      </c>
      <c r="K222" s="75" t="str">
        <f>VLOOKUP(D222,[1]LU!$A$2:$J$419,4,FALSE)</f>
        <v>Water</v>
      </c>
      <c r="L222" s="75" t="str">
        <f>VLOOKUP(D222,[1]LU!$A$2:$J$419,3,FALSE)</f>
        <v>vodní plochy</v>
      </c>
      <c r="M222" s="74">
        <f>VLOOKUP(D222,LU!$B$2:$O$27,14)</f>
        <v>0</v>
      </c>
      <c r="N222" s="67" t="e">
        <f>VLOOKUP(C222,LU!A223:O247,15)</f>
        <v>#N/A</v>
      </c>
    </row>
    <row r="223" spans="1:14">
      <c r="A223" s="74" t="str">
        <f t="shared" si="12"/>
        <v>SITPT</v>
      </c>
      <c r="B223" s="33" t="str">
        <f>VLOOKUP(F223,Soil!$A$2:$B$14,2)</f>
        <v>SI</v>
      </c>
      <c r="C223" s="33">
        <f t="shared" si="13"/>
        <v>22</v>
      </c>
      <c r="D223" s="67" t="str">
        <f t="shared" si="14"/>
        <v>TPT</v>
      </c>
      <c r="E223" s="33"/>
      <c r="F223" s="31">
        <f t="shared" si="15"/>
        <v>9</v>
      </c>
      <c r="G223" s="75">
        <f>IF(VLOOKUP(C223,LU!$A$2:$P$27,15,FALSE)=0,VLOOKUP(B223,Soil!$B$2:$R$14,16,FALSE)/(VLOOKUP(C223,LU!$A$2:$P$27,16,FALSE)),(VLOOKUP(C223,LU!$A$2:$P$27,16,FALSE)))</f>
        <v>0</v>
      </c>
      <c r="H223" s="75">
        <f>IF(VLOOKUP(C223,LU!$A$2:$O$27,15,FALSE) = 0,VLOOKUP(B223,Soil!$B$2:R235,17,FALSE),1)</f>
        <v>0</v>
      </c>
      <c r="I223" s="75" t="str">
        <f>VLOOKUP(B223,[1]Soil!$A$2:$D$60,2,FALSE)</f>
        <v>silt</v>
      </c>
      <c r="J223" s="75" t="str">
        <f>VLOOKUP(B223,[1]Soil!$A$2:$D$60,3,FALSE)</f>
        <v>Prach</v>
      </c>
      <c r="K223" s="75" t="e">
        <f>VLOOKUP(D223,[1]LU!$A$2:$J$419,4,FALSE)</f>
        <v>#N/A</v>
      </c>
      <c r="L223" s="75" t="e">
        <f>VLOOKUP(D223,[1]LU!$A$2:$J$419,3,FALSE)</f>
        <v>#N/A</v>
      </c>
      <c r="M223" s="74">
        <f>VLOOKUP(D223,LU!$B$2:$O$27,14)</f>
        <v>0</v>
      </c>
      <c r="N223" s="67" t="e">
        <f>VLOOKUP(C223,LU!A224:O248,15)</f>
        <v>#N/A</v>
      </c>
    </row>
    <row r="224" spans="1:14">
      <c r="A224" s="74" t="str">
        <f t="shared" si="12"/>
        <v>SIVPT</v>
      </c>
      <c r="B224" s="33" t="str">
        <f>VLOOKUP(F224,Soil!$A$2:$B$14,2)</f>
        <v>SI</v>
      </c>
      <c r="C224" s="33">
        <f t="shared" si="13"/>
        <v>23</v>
      </c>
      <c r="D224" s="67" t="str">
        <f t="shared" si="14"/>
        <v>VPT</v>
      </c>
      <c r="E224" s="33"/>
      <c r="F224" s="31">
        <f t="shared" si="15"/>
        <v>9</v>
      </c>
      <c r="G224" s="75">
        <f>IF(VLOOKUP(C224,LU!$A$2:$P$27,15,FALSE)=0,VLOOKUP(B224,Soil!$B$2:$R$14,16,FALSE)/(VLOOKUP(C224,LU!$A$2:$P$27,16,FALSE)),(VLOOKUP(C224,LU!$A$2:$P$27,16,FALSE)))</f>
        <v>100</v>
      </c>
      <c r="H224" s="75">
        <f>IF(VLOOKUP(C224,LU!$A$2:$O$27,15,FALSE) = 0,VLOOKUP(B224,Soil!$B$2:R236,17,FALSE),1)</f>
        <v>1</v>
      </c>
      <c r="I224" s="75" t="str">
        <f>VLOOKUP(B224,[1]Soil!$A$2:$D$60,2,FALSE)</f>
        <v>silt</v>
      </c>
      <c r="J224" s="75" t="str">
        <f>VLOOKUP(B224,[1]Soil!$A$2:$D$60,3,FALSE)</f>
        <v>Prach</v>
      </c>
      <c r="K224" s="75" t="e">
        <f>VLOOKUP(D224,[1]LU!$A$2:$J$419,4,FALSE)</f>
        <v>#N/A</v>
      </c>
      <c r="L224" s="75" t="e">
        <f>VLOOKUP(D224,[1]LU!$A$2:$J$419,3,FALSE)</f>
        <v>#N/A</v>
      </c>
      <c r="M224" s="74">
        <f>VLOOKUP(D224,LU!$B$2:$O$27,14)</f>
        <v>0</v>
      </c>
      <c r="N224" s="67" t="e">
        <f>VLOOKUP(C224,LU!A225:O249,15)</f>
        <v>#N/A</v>
      </c>
    </row>
    <row r="225" spans="1:14">
      <c r="A225" s="74" t="str">
        <f t="shared" si="12"/>
        <v>SIMOK</v>
      </c>
      <c r="B225" s="33" t="str">
        <f>VLOOKUP(F225,Soil!$A$2:$B$14,2)</f>
        <v>SI</v>
      </c>
      <c r="C225" s="33">
        <f t="shared" si="13"/>
        <v>24</v>
      </c>
      <c r="D225" s="67" t="str">
        <f t="shared" si="14"/>
        <v>MOK</v>
      </c>
      <c r="E225" s="33"/>
      <c r="F225" s="31">
        <f t="shared" si="15"/>
        <v>9</v>
      </c>
      <c r="G225" s="75">
        <f>IF(VLOOKUP(C225,LU!$A$2:$P$27,15,FALSE)=0,VLOOKUP(B225,Soil!$B$2:$R$14,16,FALSE)/(VLOOKUP(C225,LU!$A$2:$P$27,16,FALSE)),(VLOOKUP(C225,LU!$A$2:$P$27,16,FALSE)))</f>
        <v>0</v>
      </c>
      <c r="H225" s="75">
        <f>IF(VLOOKUP(C225,LU!$A$2:$O$27,15,FALSE) = 0,VLOOKUP(B225,Soil!$B$2:R237,17,FALSE),1)</f>
        <v>0</v>
      </c>
      <c r="I225" s="75" t="str">
        <f>VLOOKUP(B225,[1]Soil!$A$2:$D$60,2,FALSE)</f>
        <v>silt</v>
      </c>
      <c r="J225" s="75" t="str">
        <f>VLOOKUP(B225,[1]Soil!$A$2:$D$60,3,FALSE)</f>
        <v>Prach</v>
      </c>
      <c r="K225" s="75" t="e">
        <f>VLOOKUP(D225,[1]LU!$A$2:$J$419,4,FALSE)</f>
        <v>#N/A</v>
      </c>
      <c r="L225" s="75" t="e">
        <f>VLOOKUP(D225,[1]LU!$A$2:$J$419,3,FALSE)</f>
        <v>#N/A</v>
      </c>
      <c r="M225" s="74">
        <f>VLOOKUP(D225,LU!$B$2:$O$27,14)</f>
        <v>0</v>
      </c>
      <c r="N225" s="67" t="e">
        <f>VLOOKUP(C225,LU!A226:O250,15)</f>
        <v>#N/A</v>
      </c>
    </row>
    <row r="226" spans="1:14">
      <c r="A226" s="74" t="str">
        <f t="shared" si="12"/>
        <v>SIRET</v>
      </c>
      <c r="B226" s="33" t="str">
        <f>VLOOKUP(F226,Soil!$A$2:$B$14,2)</f>
        <v>SI</v>
      </c>
      <c r="C226" s="33">
        <f t="shared" si="13"/>
        <v>25</v>
      </c>
      <c r="D226" s="67" t="str">
        <f t="shared" si="14"/>
        <v>RET</v>
      </c>
      <c r="E226" s="33"/>
      <c r="F226" s="31">
        <f t="shared" si="15"/>
        <v>9</v>
      </c>
      <c r="G226" s="75">
        <f>IF(VLOOKUP(C226,LU!$A$2:$P$27,15,FALSE)=0,VLOOKUP(B226,Soil!$B$2:$R$14,16,FALSE)/(VLOOKUP(C226,LU!$A$2:$P$27,16,FALSE)),(VLOOKUP(C226,LU!$A$2:$P$27,16,FALSE)))</f>
        <v>0</v>
      </c>
      <c r="H226" s="75">
        <f>IF(VLOOKUP(C226,LU!$A$2:$O$27,15,FALSE) = 0,VLOOKUP(B226,Soil!$B$2:R238,17,FALSE),1)</f>
        <v>0</v>
      </c>
      <c r="I226" s="75" t="str">
        <f>VLOOKUP(B226,[1]Soil!$A$2:$D$60,2,FALSE)</f>
        <v>silt</v>
      </c>
      <c r="J226" s="75" t="str">
        <f>VLOOKUP(B226,[1]Soil!$A$2:$D$60,3,FALSE)</f>
        <v>Prach</v>
      </c>
      <c r="K226" s="75" t="e">
        <f>VLOOKUP(D226,[1]LU!$A$2:$J$419,4,FALSE)</f>
        <v>#N/A</v>
      </c>
      <c r="L226" s="75" t="e">
        <f>VLOOKUP(D226,[1]LU!$A$2:$J$419,3,FALSE)</f>
        <v>#N/A</v>
      </c>
      <c r="M226" s="74">
        <f>VLOOKUP(D226,LU!$B$2:$O$27,14)</f>
        <v>0</v>
      </c>
      <c r="N226" s="67" t="e">
        <f>VLOOKUP(C226,LU!A227:O251,15)</f>
        <v>#N/A</v>
      </c>
    </row>
    <row r="227" spans="1:14">
      <c r="A227" s="74" t="str">
        <f t="shared" si="12"/>
        <v>SILOP</v>
      </c>
      <c r="B227" s="33" t="str">
        <f>VLOOKUP(F227,Soil!$A$2:$B$14,2)</f>
        <v>SIL</v>
      </c>
      <c r="C227" s="33">
        <f t="shared" si="13"/>
        <v>1</v>
      </c>
      <c r="D227" s="67" t="str">
        <f t="shared" si="14"/>
        <v>OP</v>
      </c>
      <c r="E227" s="33"/>
      <c r="F227" s="31">
        <f t="shared" si="15"/>
        <v>10</v>
      </c>
      <c r="G227" s="75">
        <f>IF(VLOOKUP(C227,LU!$A$2:$P$27,15,FALSE)=0,VLOOKUP(B227,Soil!$B$2:$R$14,16,FALSE)/(VLOOKUP(C227,LU!$A$2:$P$27,16,FALSE)),(VLOOKUP(C227,LU!$A$2:$P$27,16,FALSE)))</f>
        <v>9.6999999999999993</v>
      </c>
      <c r="H227" s="75">
        <f>IF(VLOOKUP(C227,LU!$A$2:$O$27,15,FALSE) = 0,VLOOKUP(B227,Soil!$B$2:R239,17,FALSE),1)</f>
        <v>0.248</v>
      </c>
      <c r="I227" s="75" t="str">
        <f>VLOOKUP(B227,[1]Soil!$A$2:$D$60,2,FALSE)</f>
        <v>silt loam</v>
      </c>
      <c r="J227" s="75" t="str">
        <f>VLOOKUP(B227,[1]Soil!$A$2:$D$60,3,FALSE)</f>
        <v>Prachovitá hlína</v>
      </c>
      <c r="K227" s="75" t="str">
        <f>VLOOKUP(D227,[1]LU!$A$2:$J$419,4,FALSE)</f>
        <v>Arable land</v>
      </c>
      <c r="L227" s="75" t="str">
        <f>VLOOKUP(D227,[1]LU!$A$2:$J$419,3,FALSE)</f>
        <v>orná půda</v>
      </c>
      <c r="M227" s="74">
        <f>VLOOKUP(D227,LU!$B$2:$O$27,14)</f>
        <v>0</v>
      </c>
      <c r="N227" s="67" t="e">
        <f>VLOOKUP(C227,LU!A228:O252,15)</f>
        <v>#N/A</v>
      </c>
    </row>
    <row r="228" spans="1:14">
      <c r="A228" s="74" t="str">
        <f t="shared" si="12"/>
        <v>SILOPTP</v>
      </c>
      <c r="B228" s="33" t="str">
        <f>VLOOKUP(F228,Soil!$A$2:$B$14,2)</f>
        <v>SIL</v>
      </c>
      <c r="C228" s="33">
        <f t="shared" si="13"/>
        <v>2</v>
      </c>
      <c r="D228" s="67" t="str">
        <f t="shared" si="14"/>
        <v>OPTP</v>
      </c>
      <c r="E228" s="33"/>
      <c r="F228" s="31">
        <f t="shared" si="15"/>
        <v>10</v>
      </c>
      <c r="G228" s="75">
        <f>IF(VLOOKUP(C228,LU!$A$2:$P$27,15,FALSE)=0,VLOOKUP(B228,Soil!$B$2:$R$14,16,FALSE)/(VLOOKUP(C228,LU!$A$2:$P$27,16,FALSE)),(VLOOKUP(C228,LU!$A$2:$P$27,16,FALSE)))</f>
        <v>19.399999999999999</v>
      </c>
      <c r="H228" s="75">
        <f>IF(VLOOKUP(C228,LU!$A$2:$O$27,15,FALSE) = 0,VLOOKUP(B228,Soil!$B$2:R240,17,FALSE),1)</f>
        <v>0.248</v>
      </c>
      <c r="I228" s="75" t="str">
        <f>VLOOKUP(B228,[1]Soil!$A$2:$D$60,2,FALSE)</f>
        <v>silt loam</v>
      </c>
      <c r="J228" s="75" t="str">
        <f>VLOOKUP(B228,[1]Soil!$A$2:$D$60,3,FALSE)</f>
        <v>Prachovitá hlína</v>
      </c>
      <c r="K228" s="75" t="e">
        <f>VLOOKUP(D228,[1]LU!$A$2:$J$419,4,FALSE)</f>
        <v>#N/A</v>
      </c>
      <c r="L228" s="75" t="e">
        <f>VLOOKUP(D228,[1]LU!$A$2:$J$419,3,FALSE)</f>
        <v>#N/A</v>
      </c>
      <c r="M228" s="74">
        <f>VLOOKUP(D228,LU!$B$2:$O$27,14)</f>
        <v>0</v>
      </c>
      <c r="N228" s="67" t="e">
        <f>VLOOKUP(C228,LU!A229:O253,15)</f>
        <v>#N/A</v>
      </c>
    </row>
    <row r="229" spans="1:14">
      <c r="A229" s="74" t="str">
        <f t="shared" si="12"/>
        <v>SILOPSR</v>
      </c>
      <c r="B229" s="33" t="str">
        <f>VLOOKUP(F229,Soil!$A$2:$B$14,2)</f>
        <v>SIL</v>
      </c>
      <c r="C229" s="33">
        <f t="shared" si="13"/>
        <v>3</v>
      </c>
      <c r="D229" s="67" t="str">
        <f t="shared" si="14"/>
        <v>OPSR</v>
      </c>
      <c r="E229" s="33"/>
      <c r="F229" s="31">
        <f t="shared" si="15"/>
        <v>10</v>
      </c>
      <c r="G229" s="75">
        <f>IF(VLOOKUP(C229,LU!$A$2:$P$27,15,FALSE)=0,VLOOKUP(B229,Soil!$B$2:$R$14,16,FALSE)/(VLOOKUP(C229,LU!$A$2:$P$27,16,FALSE)),(VLOOKUP(C229,LU!$A$2:$P$27,16,FALSE)))</f>
        <v>7.76</v>
      </c>
      <c r="H229" s="75">
        <f>IF(VLOOKUP(C229,LU!$A$2:$O$27,15,FALSE) = 0,VLOOKUP(B229,Soil!$B$2:R241,17,FALSE),1)</f>
        <v>0.248</v>
      </c>
      <c r="I229" s="75" t="str">
        <f>VLOOKUP(B229,[1]Soil!$A$2:$D$60,2,FALSE)</f>
        <v>silt loam</v>
      </c>
      <c r="J229" s="75" t="str">
        <f>VLOOKUP(B229,[1]Soil!$A$2:$D$60,3,FALSE)</f>
        <v>Prachovitá hlína</v>
      </c>
      <c r="K229" s="75" t="e">
        <f>VLOOKUP(D229,[1]LU!$A$2:$J$419,4,FALSE)</f>
        <v>#N/A</v>
      </c>
      <c r="L229" s="75" t="e">
        <f>VLOOKUP(D229,[1]LU!$A$2:$J$419,3,FALSE)</f>
        <v>#N/A</v>
      </c>
      <c r="M229" s="74">
        <f>VLOOKUP(D229,LU!$B$2:$O$27,14)</f>
        <v>0</v>
      </c>
      <c r="N229" s="67" t="e">
        <f>VLOOKUP(C229,LU!A230:O254,15)</f>
        <v>#N/A</v>
      </c>
    </row>
    <row r="230" spans="1:14">
      <c r="A230" s="74" t="str">
        <f t="shared" si="12"/>
        <v>SILOPUR</v>
      </c>
      <c r="B230" s="33" t="str">
        <f>VLOOKUP(F230,Soil!$A$2:$B$14,2)</f>
        <v>SIL</v>
      </c>
      <c r="C230" s="33">
        <f t="shared" si="13"/>
        <v>4</v>
      </c>
      <c r="D230" s="67" t="str">
        <f t="shared" si="14"/>
        <v>OPUR</v>
      </c>
      <c r="E230" s="33"/>
      <c r="F230" s="31">
        <f t="shared" si="15"/>
        <v>10</v>
      </c>
      <c r="G230" s="75">
        <f>IF(VLOOKUP(C230,LU!$A$2:$P$27,15,FALSE)=0,VLOOKUP(B230,Soil!$B$2:$R$14,16,FALSE)/(VLOOKUP(C230,LU!$A$2:$P$27,16,FALSE)),(VLOOKUP(C230,LU!$A$2:$P$27,16,FALSE)))</f>
        <v>9.6999999999999993</v>
      </c>
      <c r="H230" s="75">
        <f>IF(VLOOKUP(C230,LU!$A$2:$O$27,15,FALSE) = 0,VLOOKUP(B230,Soil!$B$2:R242,17,FALSE),1)</f>
        <v>0.248</v>
      </c>
      <c r="I230" s="75" t="str">
        <f>VLOOKUP(B230,[1]Soil!$A$2:$D$60,2,FALSE)</f>
        <v>silt loam</v>
      </c>
      <c r="J230" s="75" t="str">
        <f>VLOOKUP(B230,[1]Soil!$A$2:$D$60,3,FALSE)</f>
        <v>Prachovitá hlína</v>
      </c>
      <c r="K230" s="75" t="e">
        <f>VLOOKUP(D230,[1]LU!$A$2:$J$419,4,FALSE)</f>
        <v>#N/A</v>
      </c>
      <c r="L230" s="75" t="e">
        <f>VLOOKUP(D230,[1]LU!$A$2:$J$419,3,FALSE)</f>
        <v>#N/A</v>
      </c>
      <c r="M230" s="74">
        <f>VLOOKUP(D230,LU!$B$2:$O$27,14)</f>
        <v>0</v>
      </c>
      <c r="N230" s="67" t="e">
        <f>VLOOKUP(C230,LU!A231:O255,15)</f>
        <v>#N/A</v>
      </c>
    </row>
    <row r="231" spans="1:14">
      <c r="A231" s="74" t="str">
        <f t="shared" si="12"/>
        <v>SILOPU</v>
      </c>
      <c r="B231" s="33" t="str">
        <f>VLOOKUP(F231,Soil!$A$2:$B$14,2)</f>
        <v>SIL</v>
      </c>
      <c r="C231" s="33">
        <f t="shared" si="13"/>
        <v>5</v>
      </c>
      <c r="D231" s="67" t="str">
        <f t="shared" si="14"/>
        <v>OPU</v>
      </c>
      <c r="E231" s="33"/>
      <c r="F231" s="31">
        <f t="shared" si="15"/>
        <v>10</v>
      </c>
      <c r="G231" s="75">
        <f>IF(VLOOKUP(C231,LU!$A$2:$P$27,15,FALSE)=0,VLOOKUP(B231,Soil!$B$2:$R$14,16,FALSE)/(VLOOKUP(C231,LU!$A$2:$P$27,16,FALSE)),(VLOOKUP(C231,LU!$A$2:$P$27,16,FALSE)))</f>
        <v>6.4666666666666659</v>
      </c>
      <c r="H231" s="75">
        <f>IF(VLOOKUP(C231,LU!$A$2:$O$27,15,FALSE) = 0,VLOOKUP(B231,Soil!$B$2:R243,17,FALSE),1)</f>
        <v>0.248</v>
      </c>
      <c r="I231" s="75" t="str">
        <f>VLOOKUP(B231,[1]Soil!$A$2:$D$60,2,FALSE)</f>
        <v>silt loam</v>
      </c>
      <c r="J231" s="75" t="str">
        <f>VLOOKUP(B231,[1]Soil!$A$2:$D$60,3,FALSE)</f>
        <v>Prachovitá hlína</v>
      </c>
      <c r="K231" s="75" t="e">
        <f>VLOOKUP(D231,[1]LU!$A$2:$J$419,4,FALSE)</f>
        <v>#N/A</v>
      </c>
      <c r="L231" s="75" t="e">
        <f>VLOOKUP(D231,[1]LU!$A$2:$J$419,3,FALSE)</f>
        <v>#N/A</v>
      </c>
      <c r="M231" s="74">
        <f>VLOOKUP(D231,LU!$B$2:$O$27,14)</f>
        <v>0</v>
      </c>
      <c r="N231" s="67" t="e">
        <f>VLOOKUP(C231,LU!A232:O256,15)</f>
        <v>#N/A</v>
      </c>
    </row>
    <row r="232" spans="1:14">
      <c r="A232" s="74" t="str">
        <f t="shared" si="12"/>
        <v>SILTP</v>
      </c>
      <c r="B232" s="33" t="str">
        <f>VLOOKUP(F232,Soil!$A$2:$B$14,2)</f>
        <v>SIL</v>
      </c>
      <c r="C232" s="33">
        <f t="shared" si="13"/>
        <v>6</v>
      </c>
      <c r="D232" s="67" t="str">
        <f t="shared" si="14"/>
        <v>TP</v>
      </c>
      <c r="E232" s="33"/>
      <c r="F232" s="31">
        <f t="shared" si="15"/>
        <v>10</v>
      </c>
      <c r="G232" s="75">
        <f>IF(VLOOKUP(C232,LU!$A$2:$P$27,15,FALSE)=0,VLOOKUP(B232,Soil!$B$2:$R$14,16,FALSE)/(VLOOKUP(C232,LU!$A$2:$P$27,16,FALSE)),(VLOOKUP(C232,LU!$A$2:$P$27,16,FALSE)))</f>
        <v>19.399999999999999</v>
      </c>
      <c r="H232" s="75">
        <f>IF(VLOOKUP(C232,LU!$A$2:$O$27,15,FALSE) = 0,VLOOKUP(B232,Soil!$B$2:R244,17,FALSE),1)</f>
        <v>0.248</v>
      </c>
      <c r="I232" s="75" t="str">
        <f>VLOOKUP(B232,[1]Soil!$A$2:$D$60,2,FALSE)</f>
        <v>silt loam</v>
      </c>
      <c r="J232" s="75" t="str">
        <f>VLOOKUP(B232,[1]Soil!$A$2:$D$60,3,FALSE)</f>
        <v>Prachovitá hlína</v>
      </c>
      <c r="K232" s="75" t="str">
        <f>VLOOKUP(D232,[1]LU!$A$2:$J$419,4,FALSE)</f>
        <v>Grass</v>
      </c>
      <c r="L232" s="75" t="str">
        <f>VLOOKUP(D232,[1]LU!$A$2:$J$419,3,FALSE)</f>
        <v>travní porost</v>
      </c>
      <c r="M232" s="74">
        <f>VLOOKUP(D232,LU!$B$2:$O$27,14)</f>
        <v>0</v>
      </c>
      <c r="N232" s="67" t="e">
        <f>VLOOKUP(C232,LU!A233:O257,15)</f>
        <v>#N/A</v>
      </c>
    </row>
    <row r="233" spans="1:14">
      <c r="A233" s="74" t="str">
        <f t="shared" si="12"/>
        <v>SILLP</v>
      </c>
      <c r="B233" s="33" t="str">
        <f>VLOOKUP(F233,Soil!$A$2:$B$14,2)</f>
        <v>SIL</v>
      </c>
      <c r="C233" s="33">
        <f t="shared" si="13"/>
        <v>7</v>
      </c>
      <c r="D233" s="67" t="str">
        <f t="shared" si="14"/>
        <v>LP</v>
      </c>
      <c r="E233" s="33"/>
      <c r="F233" s="31">
        <f t="shared" si="15"/>
        <v>10</v>
      </c>
      <c r="G233" s="75">
        <f>IF(VLOOKUP(C233,LU!$A$2:$P$27,15,FALSE)=0,VLOOKUP(B233,Soil!$B$2:$R$14,16,FALSE)/(VLOOKUP(C233,LU!$A$2:$P$27,16,FALSE)),(VLOOKUP(C233,LU!$A$2:$P$27,16,FALSE)))</f>
        <v>19.399999999999999</v>
      </c>
      <c r="H233" s="75">
        <f>IF(VLOOKUP(C233,LU!$A$2:$O$27,15,FALSE) = 0,VLOOKUP(B233,Soil!$B$2:R245,17,FALSE),1)</f>
        <v>0.248</v>
      </c>
      <c r="I233" s="75" t="str">
        <f>VLOOKUP(B233,[1]Soil!$A$2:$D$60,2,FALSE)</f>
        <v>silt loam</v>
      </c>
      <c r="J233" s="75" t="str">
        <f>VLOOKUP(B233,[1]Soil!$A$2:$D$60,3,FALSE)</f>
        <v>Prachovitá hlína</v>
      </c>
      <c r="K233" s="75" t="str">
        <f>VLOOKUP(D233,[1]LU!$A$2:$J$419,4,FALSE)</f>
        <v>Forest</v>
      </c>
      <c r="L233" s="75" t="str">
        <f>VLOOKUP(D233,[1]LU!$A$2:$J$419,3,FALSE)</f>
        <v>lesní porost</v>
      </c>
      <c r="M233" s="74">
        <f>VLOOKUP(D233,LU!$B$2:$O$27,14)</f>
        <v>0</v>
      </c>
      <c r="N233" s="67" t="e">
        <f>VLOOKUP(C233,LU!A234:O258,15)</f>
        <v>#N/A</v>
      </c>
    </row>
    <row r="234" spans="1:14">
      <c r="A234" s="74" t="str">
        <f t="shared" si="12"/>
        <v>SILLPL</v>
      </c>
      <c r="B234" s="33" t="str">
        <f>VLOOKUP(F234,Soil!$A$2:$B$14,2)</f>
        <v>SIL</v>
      </c>
      <c r="C234" s="33">
        <f t="shared" si="13"/>
        <v>8</v>
      </c>
      <c r="D234" s="67" t="str">
        <f t="shared" si="14"/>
        <v>LPL</v>
      </c>
      <c r="E234" s="33"/>
      <c r="F234" s="31">
        <f t="shared" si="15"/>
        <v>10</v>
      </c>
      <c r="G234" s="75">
        <f>IF(VLOOKUP(C234,LU!$A$2:$P$27,15,FALSE)=0,VLOOKUP(B234,Soil!$B$2:$R$14,16,FALSE)/(VLOOKUP(C234,LU!$A$2:$P$27,16,FALSE)),(VLOOKUP(C234,LU!$A$2:$P$27,16,FALSE)))</f>
        <v>19.399999999999999</v>
      </c>
      <c r="H234" s="75">
        <f>IF(VLOOKUP(C234,LU!$A$2:$O$27,15,FALSE) = 0,VLOOKUP(B234,Soil!$B$2:R246,17,FALSE),1)</f>
        <v>0.248</v>
      </c>
      <c r="I234" s="75" t="str">
        <f>VLOOKUP(B234,[1]Soil!$A$2:$D$60,2,FALSE)</f>
        <v>silt loam</v>
      </c>
      <c r="J234" s="75" t="str">
        <f>VLOOKUP(B234,[1]Soil!$A$2:$D$60,3,FALSE)</f>
        <v>Prachovitá hlína</v>
      </c>
      <c r="K234" s="75" t="e">
        <f>VLOOKUP(D234,[1]LU!$A$2:$J$419,4,FALSE)</f>
        <v>#N/A</v>
      </c>
      <c r="L234" s="75" t="e">
        <f>VLOOKUP(D234,[1]LU!$A$2:$J$419,3,FALSE)</f>
        <v>#N/A</v>
      </c>
      <c r="M234" s="74">
        <f>VLOOKUP(D234,LU!$B$2:$O$27,14)</f>
        <v>0</v>
      </c>
      <c r="N234" s="67" t="e">
        <f>VLOOKUP(C234,LU!A235:O259,15)</f>
        <v>#N/A</v>
      </c>
    </row>
    <row r="235" spans="1:14">
      <c r="A235" s="74" t="str">
        <f t="shared" si="12"/>
        <v>SILLPJ</v>
      </c>
      <c r="B235" s="33" t="str">
        <f>VLOOKUP(F235,Soil!$A$2:$B$14,2)</f>
        <v>SIL</v>
      </c>
      <c r="C235" s="33">
        <f t="shared" si="13"/>
        <v>9</v>
      </c>
      <c r="D235" s="67" t="str">
        <f t="shared" si="14"/>
        <v>LPJ</v>
      </c>
      <c r="E235" s="33"/>
      <c r="F235" s="31">
        <f t="shared" si="15"/>
        <v>10</v>
      </c>
      <c r="G235" s="75">
        <f>IF(VLOOKUP(C235,LU!$A$2:$P$27,15,FALSE)=0,VLOOKUP(B235,Soil!$B$2:$R$14,16,FALSE)/(VLOOKUP(C235,LU!$A$2:$P$27,16,FALSE)),(VLOOKUP(C235,LU!$A$2:$P$27,16,FALSE)))</f>
        <v>19.399999999999999</v>
      </c>
      <c r="H235" s="75">
        <f>IF(VLOOKUP(C235,LU!$A$2:$O$27,15,FALSE) = 0,VLOOKUP(B235,Soil!$B$2:R247,17,FALSE),1)</f>
        <v>0.248</v>
      </c>
      <c r="I235" s="75" t="str">
        <f>VLOOKUP(B235,[1]Soil!$A$2:$D$60,2,FALSE)</f>
        <v>silt loam</v>
      </c>
      <c r="J235" s="75" t="str">
        <f>VLOOKUP(B235,[1]Soil!$A$2:$D$60,3,FALSE)</f>
        <v>Prachovitá hlína</v>
      </c>
      <c r="K235" s="75" t="e">
        <f>VLOOKUP(D235,[1]LU!$A$2:$J$419,4,FALSE)</f>
        <v>#N/A</v>
      </c>
      <c r="L235" s="75" t="e">
        <f>VLOOKUP(D235,[1]LU!$A$2:$J$419,3,FALSE)</f>
        <v>#N/A</v>
      </c>
      <c r="M235" s="74">
        <f>VLOOKUP(D235,LU!$B$2:$O$27,14)</f>
        <v>0</v>
      </c>
      <c r="N235" s="67" t="e">
        <f>VLOOKUP(C235,LU!A236:O260,15)</f>
        <v>#N/A</v>
      </c>
    </row>
    <row r="236" spans="1:14">
      <c r="A236" s="74" t="str">
        <f t="shared" si="12"/>
        <v>SILLPS</v>
      </c>
      <c r="B236" s="33" t="str">
        <f>VLOOKUP(F236,Soil!$A$2:$B$14,2)</f>
        <v>SIL</v>
      </c>
      <c r="C236" s="33">
        <f t="shared" si="13"/>
        <v>10</v>
      </c>
      <c r="D236" s="67" t="str">
        <f t="shared" si="14"/>
        <v>LPS</v>
      </c>
      <c r="E236" s="33"/>
      <c r="F236" s="31">
        <f t="shared" si="15"/>
        <v>10</v>
      </c>
      <c r="G236" s="75">
        <f>IF(VLOOKUP(C236,LU!$A$2:$P$27,15,FALSE)=0,VLOOKUP(B236,Soil!$B$2:$R$14,16,FALSE)/(VLOOKUP(C236,LU!$A$2:$P$27,16,FALSE)),(VLOOKUP(C236,LU!$A$2:$P$27,16,FALSE)))</f>
        <v>19.399999999999999</v>
      </c>
      <c r="H236" s="75">
        <f>IF(VLOOKUP(C236,LU!$A$2:$O$27,15,FALSE) = 0,VLOOKUP(B236,Soil!$B$2:R248,17,FALSE),1)</f>
        <v>0.248</v>
      </c>
      <c r="I236" s="75" t="str">
        <f>VLOOKUP(B236,[1]Soil!$A$2:$D$60,2,FALSE)</f>
        <v>silt loam</v>
      </c>
      <c r="J236" s="75" t="str">
        <f>VLOOKUP(B236,[1]Soil!$A$2:$D$60,3,FALSE)</f>
        <v>Prachovitá hlína</v>
      </c>
      <c r="K236" s="75" t="e">
        <f>VLOOKUP(D236,[1]LU!$A$2:$J$419,4,FALSE)</f>
        <v>#N/A</v>
      </c>
      <c r="L236" s="75" t="e">
        <f>VLOOKUP(D236,[1]LU!$A$2:$J$419,3,FALSE)</f>
        <v>#N/A</v>
      </c>
      <c r="M236" s="74">
        <f>VLOOKUP(D236,LU!$B$2:$O$27,14)</f>
        <v>0</v>
      </c>
      <c r="N236" s="67" t="e">
        <f>VLOOKUP(C236,LU!A237:O261,15)</f>
        <v>#N/A</v>
      </c>
    </row>
    <row r="237" spans="1:14">
      <c r="A237" s="74" t="str">
        <f t="shared" si="12"/>
        <v>SILLPK</v>
      </c>
      <c r="B237" s="33" t="str">
        <f>VLOOKUP(F237,Soil!$A$2:$B$14,2)</f>
        <v>SIL</v>
      </c>
      <c r="C237" s="33">
        <f t="shared" si="13"/>
        <v>11</v>
      </c>
      <c r="D237" s="67" t="str">
        <f t="shared" si="14"/>
        <v>LPK</v>
      </c>
      <c r="E237" s="33"/>
      <c r="F237" s="31">
        <f t="shared" si="15"/>
        <v>10</v>
      </c>
      <c r="G237" s="75">
        <f>IF(VLOOKUP(C237,LU!$A$2:$P$27,15,FALSE)=0,VLOOKUP(B237,Soil!$B$2:$R$14,16,FALSE)/(VLOOKUP(C237,LU!$A$2:$P$27,16,FALSE)),(VLOOKUP(C237,LU!$A$2:$P$27,16,FALSE)))</f>
        <v>19.399999999999999</v>
      </c>
      <c r="H237" s="75">
        <f>IF(VLOOKUP(C237,LU!$A$2:$O$27,15,FALSE) = 0,VLOOKUP(B237,Soil!$B$2:R249,17,FALSE),1)</f>
        <v>0.248</v>
      </c>
      <c r="I237" s="75" t="str">
        <f>VLOOKUP(B237,[1]Soil!$A$2:$D$60,2,FALSE)</f>
        <v>silt loam</v>
      </c>
      <c r="J237" s="75" t="str">
        <f>VLOOKUP(B237,[1]Soil!$A$2:$D$60,3,FALSE)</f>
        <v>Prachovitá hlína</v>
      </c>
      <c r="K237" s="75" t="e">
        <f>VLOOKUP(D237,[1]LU!$A$2:$J$419,4,FALSE)</f>
        <v>#N/A</v>
      </c>
      <c r="L237" s="75" t="e">
        <f>VLOOKUP(D237,[1]LU!$A$2:$J$419,3,FALSE)</f>
        <v>#N/A</v>
      </c>
      <c r="M237" s="74">
        <f>VLOOKUP(D237,LU!$B$2:$O$27,14)</f>
        <v>0</v>
      </c>
      <c r="N237" s="67" t="e">
        <f>VLOOKUP(C237,LU!A238:O262,15)</f>
        <v>#N/A</v>
      </c>
    </row>
    <row r="238" spans="1:14">
      <c r="A238" s="74" t="str">
        <f t="shared" si="12"/>
        <v>SILAZP</v>
      </c>
      <c r="B238" s="33" t="str">
        <f>VLOOKUP(F238,Soil!$A$2:$B$14,2)</f>
        <v>SIL</v>
      </c>
      <c r="C238" s="33">
        <f t="shared" si="13"/>
        <v>12</v>
      </c>
      <c r="D238" s="67" t="str">
        <f t="shared" si="14"/>
        <v>AZP</v>
      </c>
      <c r="E238" s="33"/>
      <c r="F238" s="31">
        <f t="shared" si="15"/>
        <v>10</v>
      </c>
      <c r="G238" s="75">
        <f>IF(VLOOKUP(C238,LU!$A$2:$P$27,15,FALSE)=0,VLOOKUP(B238,Soil!$B$2:$R$14,16,FALSE)/(VLOOKUP(C238,LU!$A$2:$P$27,16,FALSE)),(VLOOKUP(C238,LU!$A$2:$P$27,16,FALSE)))</f>
        <v>100</v>
      </c>
      <c r="H238" s="75">
        <f>IF(VLOOKUP(C238,LU!$A$2:$O$27,15,FALSE) = 0,VLOOKUP(B238,Soil!$B$2:R250,17,FALSE),1)</f>
        <v>1</v>
      </c>
      <c r="I238" s="75" t="str">
        <f>VLOOKUP(B238,[1]Soil!$A$2:$D$60,2,FALSE)</f>
        <v>silt loam</v>
      </c>
      <c r="J238" s="75" t="str">
        <f>VLOOKUP(B238,[1]Soil!$A$2:$D$60,3,FALSE)</f>
        <v>Prachovitá hlína</v>
      </c>
      <c r="K238" s="75" t="str">
        <f>VLOOKUP(D238,[1]LU!$A$2:$J$419,4,FALSE)</f>
        <v>Anthropogenic impermeable surfaces</v>
      </c>
      <c r="L238" s="75" t="str">
        <f>VLOOKUP(D238,[1]LU!$A$2:$J$419,3,FALSE)</f>
        <v>antropogenní a zpevněné plochy</v>
      </c>
      <c r="M238" s="74" t="e">
        <f>VLOOKUP(D238,LU!$B$2:$O$27,14)</f>
        <v>#N/A</v>
      </c>
      <c r="N238" s="67" t="e">
        <f>VLOOKUP(C238,LU!A239:O263,15)</f>
        <v>#N/A</v>
      </c>
    </row>
    <row r="239" spans="1:14">
      <c r="A239" s="74" t="str">
        <f t="shared" si="12"/>
        <v>SILAZPN</v>
      </c>
      <c r="B239" s="33" t="str">
        <f>VLOOKUP(F239,Soil!$A$2:$B$14,2)</f>
        <v>SIL</v>
      </c>
      <c r="C239" s="33">
        <f t="shared" si="13"/>
        <v>13</v>
      </c>
      <c r="D239" s="67" t="str">
        <f t="shared" si="14"/>
        <v>AZPN</v>
      </c>
      <c r="E239" s="33"/>
      <c r="F239" s="31">
        <f t="shared" si="15"/>
        <v>10</v>
      </c>
      <c r="G239" s="75">
        <f>IF(VLOOKUP(C239,LU!$A$2:$P$27,15,FALSE)=0,VLOOKUP(B239,Soil!$B$2:$R$14,16,FALSE)/(VLOOKUP(C239,LU!$A$2:$P$27,16,FALSE)),(VLOOKUP(C239,LU!$A$2:$P$27,16,FALSE)))</f>
        <v>100</v>
      </c>
      <c r="H239" s="75">
        <f>IF(VLOOKUP(C239,LU!$A$2:$O$27,15,FALSE) = 0,VLOOKUP(B239,Soil!$B$2:R251,17,FALSE),1)</f>
        <v>1</v>
      </c>
      <c r="I239" s="75" t="str">
        <f>VLOOKUP(B239,[1]Soil!$A$2:$D$60,2,FALSE)</f>
        <v>silt loam</v>
      </c>
      <c r="J239" s="75" t="str">
        <f>VLOOKUP(B239,[1]Soil!$A$2:$D$60,3,FALSE)</f>
        <v>Prachovitá hlína</v>
      </c>
      <c r="K239" s="75" t="e">
        <f>VLOOKUP(D239,[1]LU!$A$2:$J$419,4,FALSE)</f>
        <v>#N/A</v>
      </c>
      <c r="L239" s="75" t="e">
        <f>VLOOKUP(D239,[1]LU!$A$2:$J$419,3,FALSE)</f>
        <v>#N/A</v>
      </c>
      <c r="M239" s="74">
        <f>VLOOKUP(D239,LU!$B$2:$O$27,14)</f>
        <v>1</v>
      </c>
      <c r="N239" s="67" t="e">
        <f>VLOOKUP(C239,LU!A240:O264,15)</f>
        <v>#N/A</v>
      </c>
    </row>
    <row r="240" spans="1:14">
      <c r="A240" s="74" t="str">
        <f t="shared" si="12"/>
        <v>SILAZPPL</v>
      </c>
      <c r="B240" s="33" t="str">
        <f>VLOOKUP(F240,Soil!$A$2:$B$14,2)</f>
        <v>SIL</v>
      </c>
      <c r="C240" s="33">
        <f t="shared" si="13"/>
        <v>14</v>
      </c>
      <c r="D240" s="67" t="str">
        <f t="shared" si="14"/>
        <v>AZPPL</v>
      </c>
      <c r="E240" s="33"/>
      <c r="F240" s="31">
        <f t="shared" si="15"/>
        <v>10</v>
      </c>
      <c r="G240" s="75">
        <f>IF(VLOOKUP(C240,LU!$A$2:$P$27,15,FALSE)=0,VLOOKUP(B240,Soil!$B$2:$R$14,16,FALSE)/(VLOOKUP(C240,LU!$A$2:$P$27,16,FALSE)),(VLOOKUP(C240,LU!$A$2:$P$27,16,FALSE)))</f>
        <v>0.19399999999999998</v>
      </c>
      <c r="H240" s="75">
        <f>IF(VLOOKUP(C240,LU!$A$2:$O$27,15,FALSE) = 0,VLOOKUP(B240,Soil!$B$2:R252,17,FALSE),1)</f>
        <v>0.248</v>
      </c>
      <c r="I240" s="75" t="str">
        <f>VLOOKUP(B240,[1]Soil!$A$2:$D$60,2,FALSE)</f>
        <v>silt loam</v>
      </c>
      <c r="J240" s="75" t="str">
        <f>VLOOKUP(B240,[1]Soil!$A$2:$D$60,3,FALSE)</f>
        <v>Prachovitá hlína</v>
      </c>
      <c r="K240" s="75" t="e">
        <f>VLOOKUP(D240,[1]LU!$A$2:$J$419,4,FALSE)</f>
        <v>#N/A</v>
      </c>
      <c r="L240" s="75" t="e">
        <f>VLOOKUP(D240,[1]LU!$A$2:$J$419,3,FALSE)</f>
        <v>#N/A</v>
      </c>
      <c r="M240" s="74">
        <f>VLOOKUP(D240,LU!$B$2:$O$27,14)</f>
        <v>0</v>
      </c>
      <c r="N240" s="67" t="e">
        <f>VLOOKUP(C240,LU!A241:O265,15)</f>
        <v>#N/A</v>
      </c>
    </row>
    <row r="241" spans="1:14">
      <c r="A241" s="74" t="str">
        <f t="shared" si="12"/>
        <v>SILAZPP</v>
      </c>
      <c r="B241" s="33" t="str">
        <f>VLOOKUP(F241,Soil!$A$2:$B$14,2)</f>
        <v>SIL</v>
      </c>
      <c r="C241" s="33">
        <f t="shared" si="13"/>
        <v>15</v>
      </c>
      <c r="D241" s="67" t="str">
        <f t="shared" si="14"/>
        <v>AZPP</v>
      </c>
      <c r="E241" s="33"/>
      <c r="F241" s="31">
        <f t="shared" si="15"/>
        <v>10</v>
      </c>
      <c r="G241" s="75">
        <f>IF(VLOOKUP(C241,LU!$A$2:$P$27,15,FALSE)=0,VLOOKUP(B241,Soil!$B$2:$R$14,16,FALSE)/(VLOOKUP(C241,LU!$A$2:$P$27,16,FALSE)),(VLOOKUP(C241,LU!$A$2:$P$27,16,FALSE)))</f>
        <v>19.399999999999999</v>
      </c>
      <c r="H241" s="75">
        <f>IF(VLOOKUP(C241,LU!$A$2:$O$27,15,FALSE) = 0,VLOOKUP(B241,Soil!$B$2:R253,17,FALSE),1)</f>
        <v>0.248</v>
      </c>
      <c r="I241" s="75" t="str">
        <f>VLOOKUP(B241,[1]Soil!$A$2:$D$60,2,FALSE)</f>
        <v>silt loam</v>
      </c>
      <c r="J241" s="75" t="str">
        <f>VLOOKUP(B241,[1]Soil!$A$2:$D$60,3,FALSE)</f>
        <v>Prachovitá hlína</v>
      </c>
      <c r="K241" s="75" t="e">
        <f>VLOOKUP(D241,[1]LU!$A$2:$J$419,4,FALSE)</f>
        <v>#N/A</v>
      </c>
      <c r="L241" s="75" t="e">
        <f>VLOOKUP(D241,[1]LU!$A$2:$J$419,3,FALSE)</f>
        <v>#N/A</v>
      </c>
      <c r="M241" s="74">
        <f>VLOOKUP(D241,LU!$B$2:$O$27,14)</f>
        <v>1</v>
      </c>
      <c r="N241" s="67" t="e">
        <f>VLOOKUP(C241,LU!A242:O266,15)</f>
        <v>#N/A</v>
      </c>
    </row>
    <row r="242" spans="1:14">
      <c r="A242" s="74" t="str">
        <f t="shared" si="12"/>
        <v>SILETK</v>
      </c>
      <c r="B242" s="33" t="str">
        <f>VLOOKUP(F242,Soil!$A$2:$B$14,2)</f>
        <v>SIL</v>
      </c>
      <c r="C242" s="33">
        <f t="shared" si="13"/>
        <v>16</v>
      </c>
      <c r="D242" s="67" t="str">
        <f t="shared" si="14"/>
        <v>ETK</v>
      </c>
      <c r="E242" s="33"/>
      <c r="F242" s="31">
        <f t="shared" si="15"/>
        <v>10</v>
      </c>
      <c r="G242" s="75">
        <f>IF(VLOOKUP(C242,LU!$A$2:$P$27,15,FALSE)=0,VLOOKUP(B242,Soil!$B$2:$R$14,16,FALSE)/(VLOOKUP(C242,LU!$A$2:$P$27,16,FALSE)),(VLOOKUP(C242,LU!$A$2:$P$27,16,FALSE)))</f>
        <v>19.399999999999999</v>
      </c>
      <c r="H242" s="75">
        <f>IF(VLOOKUP(C242,LU!$A$2:$O$27,15,FALSE) = 0,VLOOKUP(B242,Soil!$B$2:R254,17,FALSE),1)</f>
        <v>0.248</v>
      </c>
      <c r="I242" s="75" t="str">
        <f>VLOOKUP(B242,[1]Soil!$A$2:$D$60,2,FALSE)</f>
        <v>silt loam</v>
      </c>
      <c r="J242" s="75" t="str">
        <f>VLOOKUP(B242,[1]Soil!$A$2:$D$60,3,FALSE)</f>
        <v>Prachovitá hlína</v>
      </c>
      <c r="K242" s="75" t="str">
        <f>VLOOKUP(D242,[1]LU!$A$2:$J$419,4,FALSE)</f>
        <v>Extensive vegetation</v>
      </c>
      <c r="L242" s="75" t="str">
        <f>VLOOKUP(D242,[1]LU!$A$2:$J$419,3,FALSE)</f>
        <v>extenzivní smíšené porosty</v>
      </c>
      <c r="M242" s="74">
        <f>VLOOKUP(D242,LU!$B$2:$O$27,14)</f>
        <v>0</v>
      </c>
      <c r="N242" s="67" t="e">
        <f>VLOOKUP(C242,LU!A243:O267,15)</f>
        <v>#N/A</v>
      </c>
    </row>
    <row r="243" spans="1:14">
      <c r="A243" s="74" t="str">
        <f t="shared" si="12"/>
        <v>SILETK1</v>
      </c>
      <c r="B243" s="33" t="str">
        <f>VLOOKUP(F243,Soil!$A$2:$B$14,2)</f>
        <v>SIL</v>
      </c>
      <c r="C243" s="33">
        <f t="shared" si="13"/>
        <v>17</v>
      </c>
      <c r="D243" s="67" t="str">
        <f t="shared" si="14"/>
        <v>ETK1</v>
      </c>
      <c r="E243" s="33"/>
      <c r="F243" s="31">
        <f t="shared" si="15"/>
        <v>10</v>
      </c>
      <c r="G243" s="75">
        <f>IF(VLOOKUP(C243,LU!$A$2:$P$27,15,FALSE)=0,VLOOKUP(B243,Soil!$B$2:$R$14,16,FALSE)/(VLOOKUP(C243,LU!$A$2:$P$27,16,FALSE)),(VLOOKUP(C243,LU!$A$2:$P$27,16,FALSE)))</f>
        <v>19.399999999999999</v>
      </c>
      <c r="H243" s="75">
        <f>IF(VLOOKUP(C243,LU!$A$2:$O$27,15,FALSE) = 0,VLOOKUP(B243,Soil!$B$2:R255,17,FALSE),1)</f>
        <v>0.248</v>
      </c>
      <c r="I243" s="75" t="str">
        <f>VLOOKUP(B243,[1]Soil!$A$2:$D$60,2,FALSE)</f>
        <v>silt loam</v>
      </c>
      <c r="J243" s="75" t="str">
        <f>VLOOKUP(B243,[1]Soil!$A$2:$D$60,3,FALSE)</f>
        <v>Prachovitá hlína</v>
      </c>
      <c r="K243" s="75" t="e">
        <f>VLOOKUP(D243,[1]LU!$A$2:$J$419,4,FALSE)</f>
        <v>#N/A</v>
      </c>
      <c r="L243" s="75" t="e">
        <f>VLOOKUP(D243,[1]LU!$A$2:$J$419,3,FALSE)</f>
        <v>#N/A</v>
      </c>
      <c r="M243" s="74">
        <f>VLOOKUP(D243,LU!$B$2:$O$27,14)</f>
        <v>0</v>
      </c>
      <c r="N243" s="67" t="e">
        <f>VLOOKUP(C243,LU!A244:O268,15)</f>
        <v>#N/A</v>
      </c>
    </row>
    <row r="244" spans="1:14">
      <c r="A244" s="74" t="str">
        <f t="shared" si="12"/>
        <v>SILETK2</v>
      </c>
      <c r="B244" s="33" t="str">
        <f>VLOOKUP(F244,Soil!$A$2:$B$14,2)</f>
        <v>SIL</v>
      </c>
      <c r="C244" s="33">
        <f t="shared" si="13"/>
        <v>18</v>
      </c>
      <c r="D244" s="67" t="str">
        <f t="shared" si="14"/>
        <v>ETK2</v>
      </c>
      <c r="E244" s="33"/>
      <c r="F244" s="31">
        <f t="shared" si="15"/>
        <v>10</v>
      </c>
      <c r="G244" s="75">
        <f>IF(VLOOKUP(C244,LU!$A$2:$P$27,15,FALSE)=0,VLOOKUP(B244,Soil!$B$2:$R$14,16,FALSE)/(VLOOKUP(C244,LU!$A$2:$P$27,16,FALSE)),(VLOOKUP(C244,LU!$A$2:$P$27,16,FALSE)))</f>
        <v>19.399999999999999</v>
      </c>
      <c r="H244" s="75">
        <f>IF(VLOOKUP(C244,LU!$A$2:$O$27,15,FALSE) = 0,VLOOKUP(B244,Soil!$B$2:R256,17,FALSE),1)</f>
        <v>0.248</v>
      </c>
      <c r="I244" s="75" t="str">
        <f>VLOOKUP(B244,[1]Soil!$A$2:$D$60,2,FALSE)</f>
        <v>silt loam</v>
      </c>
      <c r="J244" s="75" t="str">
        <f>VLOOKUP(B244,[1]Soil!$A$2:$D$60,3,FALSE)</f>
        <v>Prachovitá hlína</v>
      </c>
      <c r="K244" s="75" t="e">
        <f>VLOOKUP(D244,[1]LU!$A$2:$J$419,4,FALSE)</f>
        <v>#N/A</v>
      </c>
      <c r="L244" s="75" t="e">
        <f>VLOOKUP(D244,[1]LU!$A$2:$J$419,3,FALSE)</f>
        <v>#N/A</v>
      </c>
      <c r="M244" s="74">
        <f>VLOOKUP(D244,LU!$B$2:$O$27,14)</f>
        <v>0</v>
      </c>
      <c r="N244" s="67" t="e">
        <f>VLOOKUP(C244,LU!A245:O269,15)</f>
        <v>#N/A</v>
      </c>
    </row>
    <row r="245" spans="1:14">
      <c r="A245" s="74" t="str">
        <f t="shared" si="12"/>
        <v>SILETK3</v>
      </c>
      <c r="B245" s="33" t="str">
        <f>VLOOKUP(F245,Soil!$A$2:$B$14,2)</f>
        <v>SIL</v>
      </c>
      <c r="C245" s="33">
        <f t="shared" si="13"/>
        <v>19</v>
      </c>
      <c r="D245" s="67" t="str">
        <f t="shared" si="14"/>
        <v>ETK3</v>
      </c>
      <c r="E245" s="33"/>
      <c r="F245" s="31">
        <f t="shared" si="15"/>
        <v>10</v>
      </c>
      <c r="G245" s="75">
        <f>IF(VLOOKUP(C245,LU!$A$2:$P$27,15,FALSE)=0,VLOOKUP(B245,Soil!$B$2:$R$14,16,FALSE)/(VLOOKUP(C245,LU!$A$2:$P$27,16,FALSE)),(VLOOKUP(C245,LU!$A$2:$P$27,16,FALSE)))</f>
        <v>19.399999999999999</v>
      </c>
      <c r="H245" s="75">
        <f>IF(VLOOKUP(C245,LU!$A$2:$O$27,15,FALSE) = 0,VLOOKUP(B245,Soil!$B$2:R257,17,FALSE),1)</f>
        <v>0.248</v>
      </c>
      <c r="I245" s="75" t="str">
        <f>VLOOKUP(B245,[1]Soil!$A$2:$D$60,2,FALSE)</f>
        <v>silt loam</v>
      </c>
      <c r="J245" s="75" t="str">
        <f>VLOOKUP(B245,[1]Soil!$A$2:$D$60,3,FALSE)</f>
        <v>Prachovitá hlína</v>
      </c>
      <c r="K245" s="75" t="e">
        <f>VLOOKUP(D245,[1]LU!$A$2:$J$419,4,FALSE)</f>
        <v>#N/A</v>
      </c>
      <c r="L245" s="75" t="e">
        <f>VLOOKUP(D245,[1]LU!$A$2:$J$419,3,FALSE)</f>
        <v>#N/A</v>
      </c>
      <c r="M245" s="74">
        <f>VLOOKUP(D245,LU!$B$2:$O$27,14)</f>
        <v>0</v>
      </c>
      <c r="N245" s="67" t="e">
        <f>VLOOKUP(C245,LU!A246:O270,15)</f>
        <v>#N/A</v>
      </c>
    </row>
    <row r="246" spans="1:14">
      <c r="A246" s="74" t="str">
        <f t="shared" si="12"/>
        <v>SILVT</v>
      </c>
      <c r="B246" s="33" t="str">
        <f>VLOOKUP(F246,Soil!$A$2:$B$14,2)</f>
        <v>SIL</v>
      </c>
      <c r="C246" s="33">
        <f t="shared" si="13"/>
        <v>20</v>
      </c>
      <c r="D246" s="67" t="str">
        <f t="shared" si="14"/>
        <v>VT</v>
      </c>
      <c r="E246" s="33"/>
      <c r="F246" s="31">
        <f t="shared" si="15"/>
        <v>10</v>
      </c>
      <c r="G246" s="75">
        <f>IF(VLOOKUP(C246,LU!$A$2:$P$27,15,FALSE)=0,VLOOKUP(B246,Soil!$B$2:$R$14,16,FALSE)/(VLOOKUP(C246,LU!$A$2:$P$27,16,FALSE)),(VLOOKUP(C246,LU!$A$2:$P$27,16,FALSE)))</f>
        <v>100</v>
      </c>
      <c r="H246" s="75">
        <f>IF(VLOOKUP(C246,LU!$A$2:$O$27,15,FALSE) = 0,VLOOKUP(B246,Soil!$B$2:R258,17,FALSE),1)</f>
        <v>1</v>
      </c>
      <c r="I246" s="75" t="str">
        <f>VLOOKUP(B246,[1]Soil!$A$2:$D$60,2,FALSE)</f>
        <v>silt loam</v>
      </c>
      <c r="J246" s="75" t="str">
        <f>VLOOKUP(B246,[1]Soil!$A$2:$D$60,3,FALSE)</f>
        <v>Prachovitá hlína</v>
      </c>
      <c r="K246" s="75" t="e">
        <f>VLOOKUP(D246,[1]LU!$A$2:$J$419,4,FALSE)</f>
        <v>#N/A</v>
      </c>
      <c r="L246" s="75" t="e">
        <f>VLOOKUP(D246,[1]LU!$A$2:$J$419,3,FALSE)</f>
        <v>#N/A</v>
      </c>
      <c r="M246" s="74">
        <f>VLOOKUP(D246,LU!$B$2:$O$27,14)</f>
        <v>1</v>
      </c>
      <c r="N246" s="67" t="e">
        <f>VLOOKUP(C246,LU!A247:O271,15)</f>
        <v>#N/A</v>
      </c>
    </row>
    <row r="247" spans="1:14">
      <c r="A247" s="74" t="str">
        <f t="shared" si="12"/>
        <v>SILVP</v>
      </c>
      <c r="B247" s="33" t="str">
        <f>VLOOKUP(F247,Soil!$A$2:$B$14,2)</f>
        <v>SIL</v>
      </c>
      <c r="C247" s="33">
        <f t="shared" si="13"/>
        <v>21</v>
      </c>
      <c r="D247" s="67" t="str">
        <f t="shared" si="14"/>
        <v>VP</v>
      </c>
      <c r="E247" s="33"/>
      <c r="F247" s="31">
        <f t="shared" si="15"/>
        <v>10</v>
      </c>
      <c r="G247" s="75">
        <f>IF(VLOOKUP(C247,LU!$A$2:$P$27,15,FALSE)=0,VLOOKUP(B247,Soil!$B$2:$R$14,16,FALSE)/(VLOOKUP(C247,LU!$A$2:$P$27,16,FALSE)),(VLOOKUP(C247,LU!$A$2:$P$27,16,FALSE)))</f>
        <v>100</v>
      </c>
      <c r="H247" s="75">
        <f>IF(VLOOKUP(C247,LU!$A$2:$O$27,15,FALSE) = 0,VLOOKUP(B247,Soil!$B$2:R259,17,FALSE),1)</f>
        <v>1</v>
      </c>
      <c r="I247" s="75" t="str">
        <f>VLOOKUP(B247,[1]Soil!$A$2:$D$60,2,FALSE)</f>
        <v>silt loam</v>
      </c>
      <c r="J247" s="75" t="str">
        <f>VLOOKUP(B247,[1]Soil!$A$2:$D$60,3,FALSE)</f>
        <v>Prachovitá hlína</v>
      </c>
      <c r="K247" s="75" t="str">
        <f>VLOOKUP(D247,[1]LU!$A$2:$J$419,4,FALSE)</f>
        <v>Water</v>
      </c>
      <c r="L247" s="75" t="str">
        <f>VLOOKUP(D247,[1]LU!$A$2:$J$419,3,FALSE)</f>
        <v>vodní plochy</v>
      </c>
      <c r="M247" s="74">
        <f>VLOOKUP(D247,LU!$B$2:$O$27,14)</f>
        <v>0</v>
      </c>
      <c r="N247" s="67" t="e">
        <f>VLOOKUP(C247,LU!A248:O272,15)</f>
        <v>#N/A</v>
      </c>
    </row>
    <row r="248" spans="1:14">
      <c r="A248" s="74" t="str">
        <f t="shared" si="12"/>
        <v>SILTPT</v>
      </c>
      <c r="B248" s="33" t="str">
        <f>VLOOKUP(F248,Soil!$A$2:$B$14,2)</f>
        <v>SIL</v>
      </c>
      <c r="C248" s="33">
        <f t="shared" si="13"/>
        <v>22</v>
      </c>
      <c r="D248" s="67" t="str">
        <f t="shared" si="14"/>
        <v>TPT</v>
      </c>
      <c r="E248" s="33"/>
      <c r="F248" s="31">
        <f t="shared" si="15"/>
        <v>10</v>
      </c>
      <c r="G248" s="75">
        <f>IF(VLOOKUP(C248,LU!$A$2:$P$27,15,FALSE)=0,VLOOKUP(B248,Soil!$B$2:$R$14,16,FALSE)/(VLOOKUP(C248,LU!$A$2:$P$27,16,FALSE)),(VLOOKUP(C248,LU!$A$2:$P$27,16,FALSE)))</f>
        <v>19.399999999999999</v>
      </c>
      <c r="H248" s="75">
        <f>IF(VLOOKUP(C248,LU!$A$2:$O$27,15,FALSE) = 0,VLOOKUP(B248,Soil!$B$2:R260,17,FALSE),1)</f>
        <v>0.248</v>
      </c>
      <c r="I248" s="75" t="str">
        <f>VLOOKUP(B248,[1]Soil!$A$2:$D$60,2,FALSE)</f>
        <v>silt loam</v>
      </c>
      <c r="J248" s="75" t="str">
        <f>VLOOKUP(B248,[1]Soil!$A$2:$D$60,3,FALSE)</f>
        <v>Prachovitá hlína</v>
      </c>
      <c r="K248" s="75" t="e">
        <f>VLOOKUP(D248,[1]LU!$A$2:$J$419,4,FALSE)</f>
        <v>#N/A</v>
      </c>
      <c r="L248" s="75" t="e">
        <f>VLOOKUP(D248,[1]LU!$A$2:$J$419,3,FALSE)</f>
        <v>#N/A</v>
      </c>
      <c r="M248" s="74">
        <f>VLOOKUP(D248,LU!$B$2:$O$27,14)</f>
        <v>0</v>
      </c>
      <c r="N248" s="67" t="e">
        <f>VLOOKUP(C248,LU!A249:O273,15)</f>
        <v>#N/A</v>
      </c>
    </row>
    <row r="249" spans="1:14">
      <c r="A249" s="74" t="str">
        <f t="shared" si="12"/>
        <v>SILVPT</v>
      </c>
      <c r="B249" s="33" t="str">
        <f>VLOOKUP(F249,Soil!$A$2:$B$14,2)</f>
        <v>SIL</v>
      </c>
      <c r="C249" s="33">
        <f t="shared" si="13"/>
        <v>23</v>
      </c>
      <c r="D249" s="67" t="str">
        <f t="shared" si="14"/>
        <v>VPT</v>
      </c>
      <c r="E249" s="33"/>
      <c r="F249" s="31">
        <f t="shared" si="15"/>
        <v>10</v>
      </c>
      <c r="G249" s="75">
        <f>IF(VLOOKUP(C249,LU!$A$2:$P$27,15,FALSE)=0,VLOOKUP(B249,Soil!$B$2:$R$14,16,FALSE)/(VLOOKUP(C249,LU!$A$2:$P$27,16,FALSE)),(VLOOKUP(C249,LU!$A$2:$P$27,16,FALSE)))</f>
        <v>100</v>
      </c>
      <c r="H249" s="75">
        <f>IF(VLOOKUP(C249,LU!$A$2:$O$27,15,FALSE) = 0,VLOOKUP(B249,Soil!$B$2:R261,17,FALSE),1)</f>
        <v>1</v>
      </c>
      <c r="I249" s="75" t="str">
        <f>VLOOKUP(B249,[1]Soil!$A$2:$D$60,2,FALSE)</f>
        <v>silt loam</v>
      </c>
      <c r="J249" s="75" t="str">
        <f>VLOOKUP(B249,[1]Soil!$A$2:$D$60,3,FALSE)</f>
        <v>Prachovitá hlína</v>
      </c>
      <c r="K249" s="75" t="e">
        <f>VLOOKUP(D249,[1]LU!$A$2:$J$419,4,FALSE)</f>
        <v>#N/A</v>
      </c>
      <c r="L249" s="75" t="e">
        <f>VLOOKUP(D249,[1]LU!$A$2:$J$419,3,FALSE)</f>
        <v>#N/A</v>
      </c>
      <c r="M249" s="74">
        <f>VLOOKUP(D249,LU!$B$2:$O$27,14)</f>
        <v>0</v>
      </c>
      <c r="N249" s="67" t="e">
        <f>VLOOKUP(C249,LU!A250:O274,15)</f>
        <v>#N/A</v>
      </c>
    </row>
    <row r="250" spans="1:14">
      <c r="A250" s="74" t="str">
        <f t="shared" si="12"/>
        <v>SILMOK</v>
      </c>
      <c r="B250" s="33" t="str">
        <f>VLOOKUP(F250,Soil!$A$2:$B$14,2)</f>
        <v>SIL</v>
      </c>
      <c r="C250" s="33">
        <f t="shared" si="13"/>
        <v>24</v>
      </c>
      <c r="D250" s="67" t="str">
        <f t="shared" si="14"/>
        <v>MOK</v>
      </c>
      <c r="E250" s="33"/>
      <c r="F250" s="31">
        <f t="shared" si="15"/>
        <v>10</v>
      </c>
      <c r="G250" s="75">
        <f>IF(VLOOKUP(C250,LU!$A$2:$P$27,15,FALSE)=0,VLOOKUP(B250,Soil!$B$2:$R$14,16,FALSE)/(VLOOKUP(C250,LU!$A$2:$P$27,16,FALSE)),(VLOOKUP(C250,LU!$A$2:$P$27,16,FALSE)))</f>
        <v>19.399999999999999</v>
      </c>
      <c r="H250" s="75">
        <f>IF(VLOOKUP(C250,LU!$A$2:$O$27,15,FALSE) = 0,VLOOKUP(B250,Soil!$B$2:R262,17,FALSE),1)</f>
        <v>0.248</v>
      </c>
      <c r="I250" s="75" t="str">
        <f>VLOOKUP(B250,[1]Soil!$A$2:$D$60,2,FALSE)</f>
        <v>silt loam</v>
      </c>
      <c r="J250" s="75" t="str">
        <f>VLOOKUP(B250,[1]Soil!$A$2:$D$60,3,FALSE)</f>
        <v>Prachovitá hlína</v>
      </c>
      <c r="K250" s="75" t="e">
        <f>VLOOKUP(D250,[1]LU!$A$2:$J$419,4,FALSE)</f>
        <v>#N/A</v>
      </c>
      <c r="L250" s="75" t="e">
        <f>VLOOKUP(D250,[1]LU!$A$2:$J$419,3,FALSE)</f>
        <v>#N/A</v>
      </c>
      <c r="M250" s="74">
        <f>VLOOKUP(D250,LU!$B$2:$O$27,14)</f>
        <v>0</v>
      </c>
      <c r="N250" s="67" t="e">
        <f>VLOOKUP(C250,LU!A251:O275,15)</f>
        <v>#N/A</v>
      </c>
    </row>
    <row r="251" spans="1:14">
      <c r="A251" s="74" t="str">
        <f t="shared" si="12"/>
        <v>SILRET</v>
      </c>
      <c r="B251" s="33" t="str">
        <f>VLOOKUP(F251,Soil!$A$2:$B$14,2)</f>
        <v>SIL</v>
      </c>
      <c r="C251" s="33">
        <f t="shared" si="13"/>
        <v>25</v>
      </c>
      <c r="D251" s="67" t="str">
        <f t="shared" si="14"/>
        <v>RET</v>
      </c>
      <c r="E251" s="33"/>
      <c r="F251" s="31">
        <f t="shared" si="15"/>
        <v>10</v>
      </c>
      <c r="G251" s="75">
        <f>IF(VLOOKUP(C251,LU!$A$2:$P$27,15,FALSE)=0,VLOOKUP(B251,Soil!$B$2:$R$14,16,FALSE)/(VLOOKUP(C251,LU!$A$2:$P$27,16,FALSE)),(VLOOKUP(C251,LU!$A$2:$P$27,16,FALSE)))</f>
        <v>19.399999999999999</v>
      </c>
      <c r="H251" s="75">
        <f>IF(VLOOKUP(C251,LU!$A$2:$O$27,15,FALSE) = 0,VLOOKUP(B251,Soil!$B$2:R263,17,FALSE),1)</f>
        <v>0.248</v>
      </c>
      <c r="I251" s="75" t="str">
        <f>VLOOKUP(B251,[1]Soil!$A$2:$D$60,2,FALSE)</f>
        <v>silt loam</v>
      </c>
      <c r="J251" s="75" t="str">
        <f>VLOOKUP(B251,[1]Soil!$A$2:$D$60,3,FALSE)</f>
        <v>Prachovitá hlína</v>
      </c>
      <c r="K251" s="75" t="e">
        <f>VLOOKUP(D251,[1]LU!$A$2:$J$419,4,FALSE)</f>
        <v>#N/A</v>
      </c>
      <c r="L251" s="75" t="e">
        <f>VLOOKUP(D251,[1]LU!$A$2:$J$419,3,FALSE)</f>
        <v>#N/A</v>
      </c>
      <c r="M251" s="74">
        <f>VLOOKUP(D251,LU!$B$2:$O$27,14)</f>
        <v>0</v>
      </c>
      <c r="N251" s="67" t="e">
        <f>VLOOKUP(C251,LU!A252:O276,15)</f>
        <v>#N/A</v>
      </c>
    </row>
    <row r="252" spans="1:14">
      <c r="A252" s="74" t="str">
        <f t="shared" si="12"/>
        <v>SICOP</v>
      </c>
      <c r="B252" s="33" t="str">
        <f>VLOOKUP(F252,Soil!$A$2:$B$14,2)</f>
        <v>SIC</v>
      </c>
      <c r="C252" s="33">
        <f t="shared" si="13"/>
        <v>1</v>
      </c>
      <c r="D252" s="67" t="str">
        <f t="shared" si="14"/>
        <v>OP</v>
      </c>
      <c r="E252" s="33"/>
      <c r="F252" s="31">
        <f t="shared" si="15"/>
        <v>11</v>
      </c>
      <c r="G252" s="75">
        <f>IF(VLOOKUP(C252,LU!$A$2:$P$27,15,FALSE)=0,VLOOKUP(B252,Soil!$B$2:$R$14,16,FALSE)/(VLOOKUP(C252,LU!$A$2:$P$27,16,FALSE)),(VLOOKUP(C252,LU!$A$2:$P$27,16,FALSE)))</f>
        <v>11.5</v>
      </c>
      <c r="H252" s="75">
        <f>IF(VLOOKUP(C252,LU!$A$2:$O$27,15,FALSE) = 0,VLOOKUP(B252,Soil!$B$2:R264,17,FALSE),1)</f>
        <v>0.30499999999999999</v>
      </c>
      <c r="I252" s="75" t="str">
        <f>VLOOKUP(B252,[1]Soil!$A$2:$D$60,2,FALSE)</f>
        <v>silty clay</v>
      </c>
      <c r="J252" s="75" t="str">
        <f>VLOOKUP(B252,[1]Soil!$A$2:$D$60,3,FALSE)</f>
        <v>Prachovitý jíl</v>
      </c>
      <c r="K252" s="75" t="str">
        <f>VLOOKUP(D252,[1]LU!$A$2:$J$419,4,FALSE)</f>
        <v>Arable land</v>
      </c>
      <c r="L252" s="75" t="str">
        <f>VLOOKUP(D252,[1]LU!$A$2:$J$419,3,FALSE)</f>
        <v>orná půda</v>
      </c>
      <c r="M252" s="74">
        <f>VLOOKUP(D252,LU!$B$2:$O$27,14)</f>
        <v>0</v>
      </c>
      <c r="N252" s="67" t="e">
        <f>VLOOKUP(C252,LU!A253:O277,15)</f>
        <v>#N/A</v>
      </c>
    </row>
    <row r="253" spans="1:14">
      <c r="A253" s="74" t="str">
        <f t="shared" si="12"/>
        <v>SICOPTP</v>
      </c>
      <c r="B253" s="33" t="str">
        <f>VLOOKUP(F253,Soil!$A$2:$B$14,2)</f>
        <v>SIC</v>
      </c>
      <c r="C253" s="33">
        <f t="shared" si="13"/>
        <v>2</v>
      </c>
      <c r="D253" s="67" t="str">
        <f t="shared" si="14"/>
        <v>OPTP</v>
      </c>
      <c r="E253" s="33"/>
      <c r="F253" s="31">
        <f t="shared" si="15"/>
        <v>11</v>
      </c>
      <c r="G253" s="75">
        <f>IF(VLOOKUP(C253,LU!$A$2:$P$27,15,FALSE)=0,VLOOKUP(B253,Soil!$B$2:$R$14,16,FALSE)/(VLOOKUP(C253,LU!$A$2:$P$27,16,FALSE)),(VLOOKUP(C253,LU!$A$2:$P$27,16,FALSE)))</f>
        <v>23</v>
      </c>
      <c r="H253" s="75">
        <f>IF(VLOOKUP(C253,LU!$A$2:$O$27,15,FALSE) = 0,VLOOKUP(B253,Soil!$B$2:R265,17,FALSE),1)</f>
        <v>0.30499999999999999</v>
      </c>
      <c r="I253" s="75" t="str">
        <f>VLOOKUP(B253,[1]Soil!$A$2:$D$60,2,FALSE)</f>
        <v>silty clay</v>
      </c>
      <c r="J253" s="75" t="str">
        <f>VLOOKUP(B253,[1]Soil!$A$2:$D$60,3,FALSE)</f>
        <v>Prachovitý jíl</v>
      </c>
      <c r="K253" s="75" t="e">
        <f>VLOOKUP(D253,[1]LU!$A$2:$J$419,4,FALSE)</f>
        <v>#N/A</v>
      </c>
      <c r="L253" s="75" t="e">
        <f>VLOOKUP(D253,[1]LU!$A$2:$J$419,3,FALSE)</f>
        <v>#N/A</v>
      </c>
      <c r="M253" s="74">
        <f>VLOOKUP(D253,LU!$B$2:$O$27,14)</f>
        <v>0</v>
      </c>
      <c r="N253" s="67" t="e">
        <f>VLOOKUP(C253,LU!A254:O278,15)</f>
        <v>#N/A</v>
      </c>
    </row>
    <row r="254" spans="1:14">
      <c r="A254" s="74" t="str">
        <f t="shared" si="12"/>
        <v>SICOPSR</v>
      </c>
      <c r="B254" s="33" t="str">
        <f>VLOOKUP(F254,Soil!$A$2:$B$14,2)</f>
        <v>SIC</v>
      </c>
      <c r="C254" s="33">
        <f t="shared" si="13"/>
        <v>3</v>
      </c>
      <c r="D254" s="67" t="str">
        <f t="shared" si="14"/>
        <v>OPSR</v>
      </c>
      <c r="E254" s="33"/>
      <c r="F254" s="31">
        <f t="shared" si="15"/>
        <v>11</v>
      </c>
      <c r="G254" s="75">
        <f>IF(VLOOKUP(C254,LU!$A$2:$P$27,15,FALSE)=0,VLOOKUP(B254,Soil!$B$2:$R$14,16,FALSE)/(VLOOKUP(C254,LU!$A$2:$P$27,16,FALSE)),(VLOOKUP(C254,LU!$A$2:$P$27,16,FALSE)))</f>
        <v>9.1999999999999993</v>
      </c>
      <c r="H254" s="75">
        <f>IF(VLOOKUP(C254,LU!$A$2:$O$27,15,FALSE) = 0,VLOOKUP(B254,Soil!$B$2:R266,17,FALSE),1)</f>
        <v>0.30499999999999999</v>
      </c>
      <c r="I254" s="75" t="str">
        <f>VLOOKUP(B254,[1]Soil!$A$2:$D$60,2,FALSE)</f>
        <v>silty clay</v>
      </c>
      <c r="J254" s="75" t="str">
        <f>VLOOKUP(B254,[1]Soil!$A$2:$D$60,3,FALSE)</f>
        <v>Prachovitý jíl</v>
      </c>
      <c r="K254" s="75" t="e">
        <f>VLOOKUP(D254,[1]LU!$A$2:$J$419,4,FALSE)</f>
        <v>#N/A</v>
      </c>
      <c r="L254" s="75" t="e">
        <f>VLOOKUP(D254,[1]LU!$A$2:$J$419,3,FALSE)</f>
        <v>#N/A</v>
      </c>
      <c r="M254" s="74">
        <f>VLOOKUP(D254,LU!$B$2:$O$27,14)</f>
        <v>0</v>
      </c>
      <c r="N254" s="67" t="e">
        <f>VLOOKUP(C254,LU!A255:O279,15)</f>
        <v>#N/A</v>
      </c>
    </row>
    <row r="255" spans="1:14">
      <c r="A255" s="74" t="str">
        <f t="shared" si="12"/>
        <v>SICOPUR</v>
      </c>
      <c r="B255" s="33" t="str">
        <f>VLOOKUP(F255,Soil!$A$2:$B$14,2)</f>
        <v>SIC</v>
      </c>
      <c r="C255" s="33">
        <f t="shared" si="13"/>
        <v>4</v>
      </c>
      <c r="D255" s="67" t="str">
        <f t="shared" si="14"/>
        <v>OPUR</v>
      </c>
      <c r="E255" s="33"/>
      <c r="F255" s="31">
        <f t="shared" si="15"/>
        <v>11</v>
      </c>
      <c r="G255" s="75">
        <f>IF(VLOOKUP(C255,LU!$A$2:$P$27,15,FALSE)=0,VLOOKUP(B255,Soil!$B$2:$R$14,16,FALSE)/(VLOOKUP(C255,LU!$A$2:$P$27,16,FALSE)),(VLOOKUP(C255,LU!$A$2:$P$27,16,FALSE)))</f>
        <v>11.5</v>
      </c>
      <c r="H255" s="75">
        <f>IF(VLOOKUP(C255,LU!$A$2:$O$27,15,FALSE) = 0,VLOOKUP(B255,Soil!$B$2:R267,17,FALSE),1)</f>
        <v>0.30499999999999999</v>
      </c>
      <c r="I255" s="75" t="str">
        <f>VLOOKUP(B255,[1]Soil!$A$2:$D$60,2,FALSE)</f>
        <v>silty clay</v>
      </c>
      <c r="J255" s="75" t="str">
        <f>VLOOKUP(B255,[1]Soil!$A$2:$D$60,3,FALSE)</f>
        <v>Prachovitý jíl</v>
      </c>
      <c r="K255" s="75" t="e">
        <f>VLOOKUP(D255,[1]LU!$A$2:$J$419,4,FALSE)</f>
        <v>#N/A</v>
      </c>
      <c r="L255" s="75" t="e">
        <f>VLOOKUP(D255,[1]LU!$A$2:$J$419,3,FALSE)</f>
        <v>#N/A</v>
      </c>
      <c r="M255" s="74">
        <f>VLOOKUP(D255,LU!$B$2:$O$27,14)</f>
        <v>0</v>
      </c>
      <c r="N255" s="67" t="e">
        <f>VLOOKUP(C255,LU!A256:O280,15)</f>
        <v>#N/A</v>
      </c>
    </row>
    <row r="256" spans="1:14">
      <c r="A256" s="74" t="str">
        <f t="shared" si="12"/>
        <v>SICOPU</v>
      </c>
      <c r="B256" s="33" t="str">
        <f>VLOOKUP(F256,Soil!$A$2:$B$14,2)</f>
        <v>SIC</v>
      </c>
      <c r="C256" s="33">
        <f t="shared" si="13"/>
        <v>5</v>
      </c>
      <c r="D256" s="67" t="str">
        <f t="shared" si="14"/>
        <v>OPU</v>
      </c>
      <c r="E256" s="33"/>
      <c r="F256" s="31">
        <f t="shared" si="15"/>
        <v>11</v>
      </c>
      <c r="G256" s="75">
        <f>IF(VLOOKUP(C256,LU!$A$2:$P$27,15,FALSE)=0,VLOOKUP(B256,Soil!$B$2:$R$14,16,FALSE)/(VLOOKUP(C256,LU!$A$2:$P$27,16,FALSE)),(VLOOKUP(C256,LU!$A$2:$P$27,16,FALSE)))</f>
        <v>7.666666666666667</v>
      </c>
      <c r="H256" s="75">
        <f>IF(VLOOKUP(C256,LU!$A$2:$O$27,15,FALSE) = 0,VLOOKUP(B256,Soil!$B$2:R268,17,FALSE),1)</f>
        <v>0.30499999999999999</v>
      </c>
      <c r="I256" s="75" t="str">
        <f>VLOOKUP(B256,[1]Soil!$A$2:$D$60,2,FALSE)</f>
        <v>silty clay</v>
      </c>
      <c r="J256" s="75" t="str">
        <f>VLOOKUP(B256,[1]Soil!$A$2:$D$60,3,FALSE)</f>
        <v>Prachovitý jíl</v>
      </c>
      <c r="K256" s="75" t="e">
        <f>VLOOKUP(D256,[1]LU!$A$2:$J$419,4,FALSE)</f>
        <v>#N/A</v>
      </c>
      <c r="L256" s="75" t="e">
        <f>VLOOKUP(D256,[1]LU!$A$2:$J$419,3,FALSE)</f>
        <v>#N/A</v>
      </c>
      <c r="M256" s="74">
        <f>VLOOKUP(D256,LU!$B$2:$O$27,14)</f>
        <v>0</v>
      </c>
      <c r="N256" s="67" t="e">
        <f>VLOOKUP(C256,LU!A257:O281,15)</f>
        <v>#N/A</v>
      </c>
    </row>
    <row r="257" spans="1:14">
      <c r="A257" s="74" t="str">
        <f t="shared" si="12"/>
        <v>SICTP</v>
      </c>
      <c r="B257" s="33" t="str">
        <f>VLOOKUP(F257,Soil!$A$2:$B$14,2)</f>
        <v>SIC</v>
      </c>
      <c r="C257" s="33">
        <f t="shared" si="13"/>
        <v>6</v>
      </c>
      <c r="D257" s="67" t="str">
        <f t="shared" si="14"/>
        <v>TP</v>
      </c>
      <c r="E257" s="33"/>
      <c r="F257" s="31">
        <f t="shared" si="15"/>
        <v>11</v>
      </c>
      <c r="G257" s="75">
        <f>IF(VLOOKUP(C257,LU!$A$2:$P$27,15,FALSE)=0,VLOOKUP(B257,Soil!$B$2:$R$14,16,FALSE)/(VLOOKUP(C257,LU!$A$2:$P$27,16,FALSE)),(VLOOKUP(C257,LU!$A$2:$P$27,16,FALSE)))</f>
        <v>23</v>
      </c>
      <c r="H257" s="75">
        <f>IF(VLOOKUP(C257,LU!$A$2:$O$27,15,FALSE) = 0,VLOOKUP(B257,Soil!$B$2:R269,17,FALSE),1)</f>
        <v>0.30499999999999999</v>
      </c>
      <c r="I257" s="75" t="str">
        <f>VLOOKUP(B257,[1]Soil!$A$2:$D$60,2,FALSE)</f>
        <v>silty clay</v>
      </c>
      <c r="J257" s="75" t="str">
        <f>VLOOKUP(B257,[1]Soil!$A$2:$D$60,3,FALSE)</f>
        <v>Prachovitý jíl</v>
      </c>
      <c r="K257" s="75" t="str">
        <f>VLOOKUP(D257,[1]LU!$A$2:$J$419,4,FALSE)</f>
        <v>Grass</v>
      </c>
      <c r="L257" s="75" t="str">
        <f>VLOOKUP(D257,[1]LU!$A$2:$J$419,3,FALSE)</f>
        <v>travní porost</v>
      </c>
      <c r="M257" s="74">
        <f>VLOOKUP(D257,LU!$B$2:$O$27,14)</f>
        <v>0</v>
      </c>
      <c r="N257" s="67" t="e">
        <f>VLOOKUP(C257,LU!A258:O282,15)</f>
        <v>#N/A</v>
      </c>
    </row>
    <row r="258" spans="1:14">
      <c r="A258" s="74" t="str">
        <f t="shared" si="12"/>
        <v>SICLP</v>
      </c>
      <c r="B258" s="33" t="str">
        <f>VLOOKUP(F258,Soil!$A$2:$B$14,2)</f>
        <v>SIC</v>
      </c>
      <c r="C258" s="33">
        <f t="shared" si="13"/>
        <v>7</v>
      </c>
      <c r="D258" s="67" t="str">
        <f t="shared" si="14"/>
        <v>LP</v>
      </c>
      <c r="E258" s="33"/>
      <c r="F258" s="31">
        <f t="shared" si="15"/>
        <v>11</v>
      </c>
      <c r="G258" s="75">
        <f>IF(VLOOKUP(C258,LU!$A$2:$P$27,15,FALSE)=0,VLOOKUP(B258,Soil!$B$2:$R$14,16,FALSE)/(VLOOKUP(C258,LU!$A$2:$P$27,16,FALSE)),(VLOOKUP(C258,LU!$A$2:$P$27,16,FALSE)))</f>
        <v>23</v>
      </c>
      <c r="H258" s="75">
        <f>IF(VLOOKUP(C258,LU!$A$2:$O$27,15,FALSE) = 0,VLOOKUP(B258,Soil!$B$2:R270,17,FALSE),1)</f>
        <v>0.30499999999999999</v>
      </c>
      <c r="I258" s="75" t="str">
        <f>VLOOKUP(B258,[1]Soil!$A$2:$D$60,2,FALSE)</f>
        <v>silty clay</v>
      </c>
      <c r="J258" s="75" t="str">
        <f>VLOOKUP(B258,[1]Soil!$A$2:$D$60,3,FALSE)</f>
        <v>Prachovitý jíl</v>
      </c>
      <c r="K258" s="75" t="str">
        <f>VLOOKUP(D258,[1]LU!$A$2:$J$419,4,FALSE)</f>
        <v>Forest</v>
      </c>
      <c r="L258" s="75" t="str">
        <f>VLOOKUP(D258,[1]LU!$A$2:$J$419,3,FALSE)</f>
        <v>lesní porost</v>
      </c>
      <c r="M258" s="74">
        <f>VLOOKUP(D258,LU!$B$2:$O$27,14)</f>
        <v>0</v>
      </c>
      <c r="N258" s="67" t="e">
        <f>VLOOKUP(C258,LU!A259:O283,15)</f>
        <v>#N/A</v>
      </c>
    </row>
    <row r="259" spans="1:14">
      <c r="A259" s="74" t="str">
        <f t="shared" ref="A259:A322" si="16">_xlfn.CONCAT(B259,D259)</f>
        <v>SICLPL</v>
      </c>
      <c r="B259" s="33" t="str">
        <f>VLOOKUP(F259,Soil!$A$2:$B$14,2)</f>
        <v>SIC</v>
      </c>
      <c r="C259" s="33">
        <f t="shared" si="13"/>
        <v>8</v>
      </c>
      <c r="D259" s="67" t="str">
        <f t="shared" si="14"/>
        <v>LPL</v>
      </c>
      <c r="E259" s="33"/>
      <c r="F259" s="31">
        <f t="shared" si="15"/>
        <v>11</v>
      </c>
      <c r="G259" s="75">
        <f>IF(VLOOKUP(C259,LU!$A$2:$P$27,15,FALSE)=0,VLOOKUP(B259,Soil!$B$2:$R$14,16,FALSE)/(VLOOKUP(C259,LU!$A$2:$P$27,16,FALSE)),(VLOOKUP(C259,LU!$A$2:$P$27,16,FALSE)))</f>
        <v>23</v>
      </c>
      <c r="H259" s="75">
        <f>IF(VLOOKUP(C259,LU!$A$2:$O$27,15,FALSE) = 0,VLOOKUP(B259,Soil!$B$2:R271,17,FALSE),1)</f>
        <v>0.30499999999999999</v>
      </c>
      <c r="I259" s="75" t="str">
        <f>VLOOKUP(B259,[1]Soil!$A$2:$D$60,2,FALSE)</f>
        <v>silty clay</v>
      </c>
      <c r="J259" s="75" t="str">
        <f>VLOOKUP(B259,[1]Soil!$A$2:$D$60,3,FALSE)</f>
        <v>Prachovitý jíl</v>
      </c>
      <c r="K259" s="75" t="e">
        <f>VLOOKUP(D259,[1]LU!$A$2:$J$419,4,FALSE)</f>
        <v>#N/A</v>
      </c>
      <c r="L259" s="75" t="e">
        <f>VLOOKUP(D259,[1]LU!$A$2:$J$419,3,FALSE)</f>
        <v>#N/A</v>
      </c>
      <c r="M259" s="74">
        <f>VLOOKUP(D259,LU!$B$2:$O$27,14)</f>
        <v>0</v>
      </c>
      <c r="N259" s="67" t="e">
        <f>VLOOKUP(C259,LU!A260:O284,15)</f>
        <v>#N/A</v>
      </c>
    </row>
    <row r="260" spans="1:14">
      <c r="A260" s="74" t="str">
        <f t="shared" si="16"/>
        <v>SICLPJ</v>
      </c>
      <c r="B260" s="33" t="str">
        <f>VLOOKUP(F260,Soil!$A$2:$B$14,2)</f>
        <v>SIC</v>
      </c>
      <c r="C260" s="33">
        <f t="shared" si="13"/>
        <v>9</v>
      </c>
      <c r="D260" s="67" t="str">
        <f t="shared" si="14"/>
        <v>LPJ</v>
      </c>
      <c r="E260" s="33"/>
      <c r="F260" s="31">
        <f t="shared" si="15"/>
        <v>11</v>
      </c>
      <c r="G260" s="75">
        <f>IF(VLOOKUP(C260,LU!$A$2:$P$27,15,FALSE)=0,VLOOKUP(B260,Soil!$B$2:$R$14,16,FALSE)/(VLOOKUP(C260,LU!$A$2:$P$27,16,FALSE)),(VLOOKUP(C260,LU!$A$2:$P$27,16,FALSE)))</f>
        <v>23</v>
      </c>
      <c r="H260" s="75">
        <f>IF(VLOOKUP(C260,LU!$A$2:$O$27,15,FALSE) = 0,VLOOKUP(B260,Soil!$B$2:R272,17,FALSE),1)</f>
        <v>0.30499999999999999</v>
      </c>
      <c r="I260" s="75" t="str">
        <f>VLOOKUP(B260,[1]Soil!$A$2:$D$60,2,FALSE)</f>
        <v>silty clay</v>
      </c>
      <c r="J260" s="75" t="str">
        <f>VLOOKUP(B260,[1]Soil!$A$2:$D$60,3,FALSE)</f>
        <v>Prachovitý jíl</v>
      </c>
      <c r="K260" s="75" t="e">
        <f>VLOOKUP(D260,[1]LU!$A$2:$J$419,4,FALSE)</f>
        <v>#N/A</v>
      </c>
      <c r="L260" s="75" t="e">
        <f>VLOOKUP(D260,[1]LU!$A$2:$J$419,3,FALSE)</f>
        <v>#N/A</v>
      </c>
      <c r="M260" s="74">
        <f>VLOOKUP(D260,LU!$B$2:$O$27,14)</f>
        <v>0</v>
      </c>
      <c r="N260" s="67" t="e">
        <f>VLOOKUP(C260,LU!A261:O285,15)</f>
        <v>#N/A</v>
      </c>
    </row>
    <row r="261" spans="1:14">
      <c r="A261" s="74" t="str">
        <f t="shared" si="16"/>
        <v>SICLPS</v>
      </c>
      <c r="B261" s="33" t="str">
        <f>VLOOKUP(F261,Soil!$A$2:$B$14,2)</f>
        <v>SIC</v>
      </c>
      <c r="C261" s="33">
        <f t="shared" si="13"/>
        <v>10</v>
      </c>
      <c r="D261" s="67" t="str">
        <f t="shared" si="14"/>
        <v>LPS</v>
      </c>
      <c r="E261" s="33"/>
      <c r="F261" s="31">
        <f t="shared" si="15"/>
        <v>11</v>
      </c>
      <c r="G261" s="75">
        <f>IF(VLOOKUP(C261,LU!$A$2:$P$27,15,FALSE)=0,VLOOKUP(B261,Soil!$B$2:$R$14,16,FALSE)/(VLOOKUP(C261,LU!$A$2:$P$27,16,FALSE)),(VLOOKUP(C261,LU!$A$2:$P$27,16,FALSE)))</f>
        <v>23</v>
      </c>
      <c r="H261" s="75">
        <f>IF(VLOOKUP(C261,LU!$A$2:$O$27,15,FALSE) = 0,VLOOKUP(B261,Soil!$B$2:R273,17,FALSE),1)</f>
        <v>0.30499999999999999</v>
      </c>
      <c r="I261" s="75" t="str">
        <f>VLOOKUP(B261,[1]Soil!$A$2:$D$60,2,FALSE)</f>
        <v>silty clay</v>
      </c>
      <c r="J261" s="75" t="str">
        <f>VLOOKUP(B261,[1]Soil!$A$2:$D$60,3,FALSE)</f>
        <v>Prachovitý jíl</v>
      </c>
      <c r="K261" s="75" t="e">
        <f>VLOOKUP(D261,[1]LU!$A$2:$J$419,4,FALSE)</f>
        <v>#N/A</v>
      </c>
      <c r="L261" s="75" t="e">
        <f>VLOOKUP(D261,[1]LU!$A$2:$J$419,3,FALSE)</f>
        <v>#N/A</v>
      </c>
      <c r="M261" s="74">
        <f>VLOOKUP(D261,LU!$B$2:$O$27,14)</f>
        <v>0</v>
      </c>
      <c r="N261" s="67" t="e">
        <f>VLOOKUP(C261,LU!A262:O286,15)</f>
        <v>#N/A</v>
      </c>
    </row>
    <row r="262" spans="1:14">
      <c r="A262" s="74" t="str">
        <f t="shared" si="16"/>
        <v>SICLPK</v>
      </c>
      <c r="B262" s="33" t="str">
        <f>VLOOKUP(F262,Soil!$A$2:$B$14,2)</f>
        <v>SIC</v>
      </c>
      <c r="C262" s="33">
        <f t="shared" si="13"/>
        <v>11</v>
      </c>
      <c r="D262" s="67" t="str">
        <f t="shared" si="14"/>
        <v>LPK</v>
      </c>
      <c r="E262" s="33"/>
      <c r="F262" s="31">
        <f t="shared" si="15"/>
        <v>11</v>
      </c>
      <c r="G262" s="75">
        <f>IF(VLOOKUP(C262,LU!$A$2:$P$27,15,FALSE)=0,VLOOKUP(B262,Soil!$B$2:$R$14,16,FALSE)/(VLOOKUP(C262,LU!$A$2:$P$27,16,FALSE)),(VLOOKUP(C262,LU!$A$2:$P$27,16,FALSE)))</f>
        <v>23</v>
      </c>
      <c r="H262" s="75">
        <f>IF(VLOOKUP(C262,LU!$A$2:$O$27,15,FALSE) = 0,VLOOKUP(B262,Soil!$B$2:R274,17,FALSE),1)</f>
        <v>0.30499999999999999</v>
      </c>
      <c r="I262" s="75" t="str">
        <f>VLOOKUP(B262,[1]Soil!$A$2:$D$60,2,FALSE)</f>
        <v>silty clay</v>
      </c>
      <c r="J262" s="75" t="str">
        <f>VLOOKUP(B262,[1]Soil!$A$2:$D$60,3,FALSE)</f>
        <v>Prachovitý jíl</v>
      </c>
      <c r="K262" s="75" t="e">
        <f>VLOOKUP(D262,[1]LU!$A$2:$J$419,4,FALSE)</f>
        <v>#N/A</v>
      </c>
      <c r="L262" s="75" t="e">
        <f>VLOOKUP(D262,[1]LU!$A$2:$J$419,3,FALSE)</f>
        <v>#N/A</v>
      </c>
      <c r="M262" s="74">
        <f>VLOOKUP(D262,LU!$B$2:$O$27,14)</f>
        <v>0</v>
      </c>
      <c r="N262" s="67" t="e">
        <f>VLOOKUP(C262,LU!A263:O287,15)</f>
        <v>#N/A</v>
      </c>
    </row>
    <row r="263" spans="1:14">
      <c r="A263" s="74" t="str">
        <f t="shared" si="16"/>
        <v>SICAZP</v>
      </c>
      <c r="B263" s="33" t="str">
        <f>VLOOKUP(F263,Soil!$A$2:$B$14,2)</f>
        <v>SIC</v>
      </c>
      <c r="C263" s="33">
        <f t="shared" si="13"/>
        <v>12</v>
      </c>
      <c r="D263" s="67" t="str">
        <f t="shared" si="14"/>
        <v>AZP</v>
      </c>
      <c r="E263" s="33"/>
      <c r="F263" s="31">
        <f t="shared" si="15"/>
        <v>11</v>
      </c>
      <c r="G263" s="75">
        <f>IF(VLOOKUP(C263,LU!$A$2:$P$27,15,FALSE)=0,VLOOKUP(B263,Soil!$B$2:$R$14,16,FALSE)/(VLOOKUP(C263,LU!$A$2:$P$27,16,FALSE)),(VLOOKUP(C263,LU!$A$2:$P$27,16,FALSE)))</f>
        <v>100</v>
      </c>
      <c r="H263" s="75">
        <f>IF(VLOOKUP(C263,LU!$A$2:$O$27,15,FALSE) = 0,VLOOKUP(B263,Soil!$B$2:R275,17,FALSE),1)</f>
        <v>1</v>
      </c>
      <c r="I263" s="75" t="str">
        <f>VLOOKUP(B263,[1]Soil!$A$2:$D$60,2,FALSE)</f>
        <v>silty clay</v>
      </c>
      <c r="J263" s="75" t="str">
        <f>VLOOKUP(B263,[1]Soil!$A$2:$D$60,3,FALSE)</f>
        <v>Prachovitý jíl</v>
      </c>
      <c r="K263" s="75" t="str">
        <f>VLOOKUP(D263,[1]LU!$A$2:$J$419,4,FALSE)</f>
        <v>Anthropogenic impermeable surfaces</v>
      </c>
      <c r="L263" s="75" t="str">
        <f>VLOOKUP(D263,[1]LU!$A$2:$J$419,3,FALSE)</f>
        <v>antropogenní a zpevněné plochy</v>
      </c>
      <c r="M263" s="74" t="e">
        <f>VLOOKUP(D263,LU!$B$2:$O$27,14)</f>
        <v>#N/A</v>
      </c>
      <c r="N263" s="67" t="e">
        <f>VLOOKUP(C263,LU!A264:O288,15)</f>
        <v>#N/A</v>
      </c>
    </row>
    <row r="264" spans="1:14">
      <c r="A264" s="74" t="str">
        <f t="shared" si="16"/>
        <v>SICAZPN</v>
      </c>
      <c r="B264" s="33" t="str">
        <f>VLOOKUP(F264,Soil!$A$2:$B$14,2)</f>
        <v>SIC</v>
      </c>
      <c r="C264" s="33">
        <f t="shared" si="13"/>
        <v>13</v>
      </c>
      <c r="D264" s="67" t="str">
        <f t="shared" si="14"/>
        <v>AZPN</v>
      </c>
      <c r="E264" s="33"/>
      <c r="F264" s="31">
        <f t="shared" si="15"/>
        <v>11</v>
      </c>
      <c r="G264" s="75">
        <f>IF(VLOOKUP(C264,LU!$A$2:$P$27,15,FALSE)=0,VLOOKUP(B264,Soil!$B$2:$R$14,16,FALSE)/(VLOOKUP(C264,LU!$A$2:$P$27,16,FALSE)),(VLOOKUP(C264,LU!$A$2:$P$27,16,FALSE)))</f>
        <v>100</v>
      </c>
      <c r="H264" s="75">
        <f>IF(VLOOKUP(C264,LU!$A$2:$O$27,15,FALSE) = 0,VLOOKUP(B264,Soil!$B$2:R276,17,FALSE),1)</f>
        <v>1</v>
      </c>
      <c r="I264" s="75" t="str">
        <f>VLOOKUP(B264,[1]Soil!$A$2:$D$60,2,FALSE)</f>
        <v>silty clay</v>
      </c>
      <c r="J264" s="75" t="str">
        <f>VLOOKUP(B264,[1]Soil!$A$2:$D$60,3,FALSE)</f>
        <v>Prachovitý jíl</v>
      </c>
      <c r="K264" s="75" t="e">
        <f>VLOOKUP(D264,[1]LU!$A$2:$J$419,4,FALSE)</f>
        <v>#N/A</v>
      </c>
      <c r="L264" s="75" t="e">
        <f>VLOOKUP(D264,[1]LU!$A$2:$J$419,3,FALSE)</f>
        <v>#N/A</v>
      </c>
      <c r="M264" s="74">
        <f>VLOOKUP(D264,LU!$B$2:$O$27,14)</f>
        <v>1</v>
      </c>
      <c r="N264" s="67" t="e">
        <f>VLOOKUP(C264,LU!A265:O289,15)</f>
        <v>#N/A</v>
      </c>
    </row>
    <row r="265" spans="1:14">
      <c r="A265" s="74" t="str">
        <f t="shared" si="16"/>
        <v>SICAZPPL</v>
      </c>
      <c r="B265" s="33" t="str">
        <f>VLOOKUP(F265,Soil!$A$2:$B$14,2)</f>
        <v>SIC</v>
      </c>
      <c r="C265" s="33">
        <f t="shared" si="13"/>
        <v>14</v>
      </c>
      <c r="D265" s="67" t="str">
        <f t="shared" si="14"/>
        <v>AZPPL</v>
      </c>
      <c r="E265" s="33"/>
      <c r="F265" s="31">
        <f t="shared" si="15"/>
        <v>11</v>
      </c>
      <c r="G265" s="75">
        <f>IF(VLOOKUP(C265,LU!$A$2:$P$27,15,FALSE)=0,VLOOKUP(B265,Soil!$B$2:$R$14,16,FALSE)/(VLOOKUP(C265,LU!$A$2:$P$27,16,FALSE)),(VLOOKUP(C265,LU!$A$2:$P$27,16,FALSE)))</f>
        <v>0.23</v>
      </c>
      <c r="H265" s="75">
        <f>IF(VLOOKUP(C265,LU!$A$2:$O$27,15,FALSE) = 0,VLOOKUP(B265,Soil!$B$2:R277,17,FALSE),1)</f>
        <v>0.30499999999999999</v>
      </c>
      <c r="I265" s="75" t="str">
        <f>VLOOKUP(B265,[1]Soil!$A$2:$D$60,2,FALSE)</f>
        <v>silty clay</v>
      </c>
      <c r="J265" s="75" t="str">
        <f>VLOOKUP(B265,[1]Soil!$A$2:$D$60,3,FALSE)</f>
        <v>Prachovitý jíl</v>
      </c>
      <c r="K265" s="75" t="e">
        <f>VLOOKUP(D265,[1]LU!$A$2:$J$419,4,FALSE)</f>
        <v>#N/A</v>
      </c>
      <c r="L265" s="75" t="e">
        <f>VLOOKUP(D265,[1]LU!$A$2:$J$419,3,FALSE)</f>
        <v>#N/A</v>
      </c>
      <c r="M265" s="74">
        <f>VLOOKUP(D265,LU!$B$2:$O$27,14)</f>
        <v>0</v>
      </c>
      <c r="N265" s="67" t="e">
        <f>VLOOKUP(C265,LU!A266:O290,15)</f>
        <v>#N/A</v>
      </c>
    </row>
    <row r="266" spans="1:14">
      <c r="A266" s="74" t="str">
        <f t="shared" si="16"/>
        <v>SICAZPP</v>
      </c>
      <c r="B266" s="33" t="str">
        <f>VLOOKUP(F266,Soil!$A$2:$B$14,2)</f>
        <v>SIC</v>
      </c>
      <c r="C266" s="33">
        <f t="shared" si="13"/>
        <v>15</v>
      </c>
      <c r="D266" s="67" t="str">
        <f t="shared" si="14"/>
        <v>AZPP</v>
      </c>
      <c r="E266" s="33"/>
      <c r="F266" s="31">
        <f t="shared" si="15"/>
        <v>11</v>
      </c>
      <c r="G266" s="75">
        <f>IF(VLOOKUP(C266,LU!$A$2:$P$27,15,FALSE)=0,VLOOKUP(B266,Soil!$B$2:$R$14,16,FALSE)/(VLOOKUP(C266,LU!$A$2:$P$27,16,FALSE)),(VLOOKUP(C266,LU!$A$2:$P$27,16,FALSE)))</f>
        <v>23</v>
      </c>
      <c r="H266" s="75">
        <f>IF(VLOOKUP(C266,LU!$A$2:$O$27,15,FALSE) = 0,VLOOKUP(B266,Soil!$B$2:R278,17,FALSE),1)</f>
        <v>0.30499999999999999</v>
      </c>
      <c r="I266" s="75" t="str">
        <f>VLOOKUP(B266,[1]Soil!$A$2:$D$60,2,FALSE)</f>
        <v>silty clay</v>
      </c>
      <c r="J266" s="75" t="str">
        <f>VLOOKUP(B266,[1]Soil!$A$2:$D$60,3,FALSE)</f>
        <v>Prachovitý jíl</v>
      </c>
      <c r="K266" s="75" t="e">
        <f>VLOOKUP(D266,[1]LU!$A$2:$J$419,4,FALSE)</f>
        <v>#N/A</v>
      </c>
      <c r="L266" s="75" t="e">
        <f>VLOOKUP(D266,[1]LU!$A$2:$J$419,3,FALSE)</f>
        <v>#N/A</v>
      </c>
      <c r="M266" s="74">
        <f>VLOOKUP(D266,LU!$B$2:$O$27,14)</f>
        <v>1</v>
      </c>
      <c r="N266" s="67" t="e">
        <f>VLOOKUP(C266,LU!A267:O291,15)</f>
        <v>#N/A</v>
      </c>
    </row>
    <row r="267" spans="1:14">
      <c r="A267" s="74" t="str">
        <f t="shared" si="16"/>
        <v>SICETK</v>
      </c>
      <c r="B267" s="33" t="str">
        <f>VLOOKUP(F267,Soil!$A$2:$B$14,2)</f>
        <v>SIC</v>
      </c>
      <c r="C267" s="33">
        <f t="shared" si="13"/>
        <v>16</v>
      </c>
      <c r="D267" s="67" t="str">
        <f t="shared" si="14"/>
        <v>ETK</v>
      </c>
      <c r="E267" s="33"/>
      <c r="F267" s="31">
        <f t="shared" si="15"/>
        <v>11</v>
      </c>
      <c r="G267" s="75">
        <f>IF(VLOOKUP(C267,LU!$A$2:$P$27,15,FALSE)=0,VLOOKUP(B267,Soil!$B$2:$R$14,16,FALSE)/(VLOOKUP(C267,LU!$A$2:$P$27,16,FALSE)),(VLOOKUP(C267,LU!$A$2:$P$27,16,FALSE)))</f>
        <v>23</v>
      </c>
      <c r="H267" s="75">
        <f>IF(VLOOKUP(C267,LU!$A$2:$O$27,15,FALSE) = 0,VLOOKUP(B267,Soil!$B$2:R279,17,FALSE),1)</f>
        <v>0.30499999999999999</v>
      </c>
      <c r="I267" s="75" t="str">
        <f>VLOOKUP(B267,[1]Soil!$A$2:$D$60,2,FALSE)</f>
        <v>silty clay</v>
      </c>
      <c r="J267" s="75" t="str">
        <f>VLOOKUP(B267,[1]Soil!$A$2:$D$60,3,FALSE)</f>
        <v>Prachovitý jíl</v>
      </c>
      <c r="K267" s="75" t="str">
        <f>VLOOKUP(D267,[1]LU!$A$2:$J$419,4,FALSE)</f>
        <v>Extensive vegetation</v>
      </c>
      <c r="L267" s="75" t="str">
        <f>VLOOKUP(D267,[1]LU!$A$2:$J$419,3,FALSE)</f>
        <v>extenzivní smíšené porosty</v>
      </c>
      <c r="M267" s="74">
        <f>VLOOKUP(D267,LU!$B$2:$O$27,14)</f>
        <v>0</v>
      </c>
      <c r="N267" s="67" t="e">
        <f>VLOOKUP(C267,LU!A268:O292,15)</f>
        <v>#N/A</v>
      </c>
    </row>
    <row r="268" spans="1:14">
      <c r="A268" s="74" t="str">
        <f t="shared" si="16"/>
        <v>SICETK1</v>
      </c>
      <c r="B268" s="33" t="str">
        <f>VLOOKUP(F268,Soil!$A$2:$B$14,2)</f>
        <v>SIC</v>
      </c>
      <c r="C268" s="33">
        <f t="shared" si="13"/>
        <v>17</v>
      </c>
      <c r="D268" s="67" t="str">
        <f t="shared" si="14"/>
        <v>ETK1</v>
      </c>
      <c r="E268" s="33"/>
      <c r="F268" s="31">
        <f t="shared" si="15"/>
        <v>11</v>
      </c>
      <c r="G268" s="75">
        <f>IF(VLOOKUP(C268,LU!$A$2:$P$27,15,FALSE)=0,VLOOKUP(B268,Soil!$B$2:$R$14,16,FALSE)/(VLOOKUP(C268,LU!$A$2:$P$27,16,FALSE)),(VLOOKUP(C268,LU!$A$2:$P$27,16,FALSE)))</f>
        <v>23</v>
      </c>
      <c r="H268" s="75">
        <f>IF(VLOOKUP(C268,LU!$A$2:$O$27,15,FALSE) = 0,VLOOKUP(B268,Soil!$B$2:R280,17,FALSE),1)</f>
        <v>0.30499999999999999</v>
      </c>
      <c r="I268" s="75" t="str">
        <f>VLOOKUP(B268,[1]Soil!$A$2:$D$60,2,FALSE)</f>
        <v>silty clay</v>
      </c>
      <c r="J268" s="75" t="str">
        <f>VLOOKUP(B268,[1]Soil!$A$2:$D$60,3,FALSE)</f>
        <v>Prachovitý jíl</v>
      </c>
      <c r="K268" s="75" t="e">
        <f>VLOOKUP(D268,[1]LU!$A$2:$J$419,4,FALSE)</f>
        <v>#N/A</v>
      </c>
      <c r="L268" s="75" t="e">
        <f>VLOOKUP(D268,[1]LU!$A$2:$J$419,3,FALSE)</f>
        <v>#N/A</v>
      </c>
      <c r="M268" s="74">
        <f>VLOOKUP(D268,LU!$B$2:$O$27,14)</f>
        <v>0</v>
      </c>
      <c r="N268" s="67" t="e">
        <f>VLOOKUP(C268,LU!A269:O293,15)</f>
        <v>#N/A</v>
      </c>
    </row>
    <row r="269" spans="1:14">
      <c r="A269" s="74" t="str">
        <f t="shared" si="16"/>
        <v>SICETK2</v>
      </c>
      <c r="B269" s="33" t="str">
        <f>VLOOKUP(F269,Soil!$A$2:$B$14,2)</f>
        <v>SIC</v>
      </c>
      <c r="C269" s="33">
        <f t="shared" si="13"/>
        <v>18</v>
      </c>
      <c r="D269" s="67" t="str">
        <f t="shared" si="14"/>
        <v>ETK2</v>
      </c>
      <c r="E269" s="33"/>
      <c r="F269" s="31">
        <f t="shared" si="15"/>
        <v>11</v>
      </c>
      <c r="G269" s="75">
        <f>IF(VLOOKUP(C269,LU!$A$2:$P$27,15,FALSE)=0,VLOOKUP(B269,Soil!$B$2:$R$14,16,FALSE)/(VLOOKUP(C269,LU!$A$2:$P$27,16,FALSE)),(VLOOKUP(C269,LU!$A$2:$P$27,16,FALSE)))</f>
        <v>23</v>
      </c>
      <c r="H269" s="75">
        <f>IF(VLOOKUP(C269,LU!$A$2:$O$27,15,FALSE) = 0,VLOOKUP(B269,Soil!$B$2:R281,17,FALSE),1)</f>
        <v>0.30499999999999999</v>
      </c>
      <c r="I269" s="75" t="str">
        <f>VLOOKUP(B269,[1]Soil!$A$2:$D$60,2,FALSE)</f>
        <v>silty clay</v>
      </c>
      <c r="J269" s="75" t="str">
        <f>VLOOKUP(B269,[1]Soil!$A$2:$D$60,3,FALSE)</f>
        <v>Prachovitý jíl</v>
      </c>
      <c r="K269" s="75" t="e">
        <f>VLOOKUP(D269,[1]LU!$A$2:$J$419,4,FALSE)</f>
        <v>#N/A</v>
      </c>
      <c r="L269" s="75" t="e">
        <f>VLOOKUP(D269,[1]LU!$A$2:$J$419,3,FALSE)</f>
        <v>#N/A</v>
      </c>
      <c r="M269" s="74">
        <f>VLOOKUP(D269,LU!$B$2:$O$27,14)</f>
        <v>0</v>
      </c>
      <c r="N269" s="67" t="e">
        <f>VLOOKUP(C269,LU!A270:O294,15)</f>
        <v>#N/A</v>
      </c>
    </row>
    <row r="270" spans="1:14">
      <c r="A270" s="74" t="str">
        <f t="shared" si="16"/>
        <v>SICETK3</v>
      </c>
      <c r="B270" s="33" t="str">
        <f>VLOOKUP(F270,Soil!$A$2:$B$14,2)</f>
        <v>SIC</v>
      </c>
      <c r="C270" s="33">
        <f t="shared" si="13"/>
        <v>19</v>
      </c>
      <c r="D270" s="67" t="str">
        <f t="shared" si="14"/>
        <v>ETK3</v>
      </c>
      <c r="E270" s="33"/>
      <c r="F270" s="31">
        <f t="shared" si="15"/>
        <v>11</v>
      </c>
      <c r="G270" s="75">
        <f>IF(VLOOKUP(C270,LU!$A$2:$P$27,15,FALSE)=0,VLOOKUP(B270,Soil!$B$2:$R$14,16,FALSE)/(VLOOKUP(C270,LU!$A$2:$P$27,16,FALSE)),(VLOOKUP(C270,LU!$A$2:$P$27,16,FALSE)))</f>
        <v>23</v>
      </c>
      <c r="H270" s="75">
        <f>IF(VLOOKUP(C270,LU!$A$2:$O$27,15,FALSE) = 0,VLOOKUP(B270,Soil!$B$2:R282,17,FALSE),1)</f>
        <v>0.30499999999999999</v>
      </c>
      <c r="I270" s="75" t="str">
        <f>VLOOKUP(B270,[1]Soil!$A$2:$D$60,2,FALSE)</f>
        <v>silty clay</v>
      </c>
      <c r="J270" s="75" t="str">
        <f>VLOOKUP(B270,[1]Soil!$A$2:$D$60,3,FALSE)</f>
        <v>Prachovitý jíl</v>
      </c>
      <c r="K270" s="75" t="e">
        <f>VLOOKUP(D270,[1]LU!$A$2:$J$419,4,FALSE)</f>
        <v>#N/A</v>
      </c>
      <c r="L270" s="75" t="e">
        <f>VLOOKUP(D270,[1]LU!$A$2:$J$419,3,FALSE)</f>
        <v>#N/A</v>
      </c>
      <c r="M270" s="74">
        <f>VLOOKUP(D270,LU!$B$2:$O$27,14)</f>
        <v>0</v>
      </c>
      <c r="N270" s="67" t="e">
        <f>VLOOKUP(C270,LU!A271:O295,15)</f>
        <v>#N/A</v>
      </c>
    </row>
    <row r="271" spans="1:14">
      <c r="A271" s="74" t="str">
        <f t="shared" si="16"/>
        <v>SICVT</v>
      </c>
      <c r="B271" s="33" t="str">
        <f>VLOOKUP(F271,Soil!$A$2:$B$14,2)</f>
        <v>SIC</v>
      </c>
      <c r="C271" s="33">
        <f t="shared" si="13"/>
        <v>20</v>
      </c>
      <c r="D271" s="67" t="str">
        <f t="shared" si="14"/>
        <v>VT</v>
      </c>
      <c r="E271" s="33"/>
      <c r="F271" s="31">
        <f t="shared" si="15"/>
        <v>11</v>
      </c>
      <c r="G271" s="75">
        <f>IF(VLOOKUP(C271,LU!$A$2:$P$27,15,FALSE)=0,VLOOKUP(B271,Soil!$B$2:$R$14,16,FALSE)/(VLOOKUP(C271,LU!$A$2:$P$27,16,FALSE)),(VLOOKUP(C271,LU!$A$2:$P$27,16,FALSE)))</f>
        <v>100</v>
      </c>
      <c r="H271" s="75">
        <f>IF(VLOOKUP(C271,LU!$A$2:$O$27,15,FALSE) = 0,VLOOKUP(B271,Soil!$B$2:R283,17,FALSE),1)</f>
        <v>1</v>
      </c>
      <c r="I271" s="75" t="str">
        <f>VLOOKUP(B271,[1]Soil!$A$2:$D$60,2,FALSE)</f>
        <v>silty clay</v>
      </c>
      <c r="J271" s="75" t="str">
        <f>VLOOKUP(B271,[1]Soil!$A$2:$D$60,3,FALSE)</f>
        <v>Prachovitý jíl</v>
      </c>
      <c r="K271" s="75" t="e">
        <f>VLOOKUP(D271,[1]LU!$A$2:$J$419,4,FALSE)</f>
        <v>#N/A</v>
      </c>
      <c r="L271" s="75" t="e">
        <f>VLOOKUP(D271,[1]LU!$A$2:$J$419,3,FALSE)</f>
        <v>#N/A</v>
      </c>
      <c r="M271" s="74">
        <f>VLOOKUP(D271,LU!$B$2:$O$27,14)</f>
        <v>1</v>
      </c>
      <c r="N271" s="67" t="e">
        <f>VLOOKUP(C271,LU!A272:O296,15)</f>
        <v>#N/A</v>
      </c>
    </row>
    <row r="272" spans="1:14">
      <c r="A272" s="74" t="str">
        <f t="shared" si="16"/>
        <v>SICVP</v>
      </c>
      <c r="B272" s="33" t="str">
        <f>VLOOKUP(F272,Soil!$A$2:$B$14,2)</f>
        <v>SIC</v>
      </c>
      <c r="C272" s="33">
        <f t="shared" si="13"/>
        <v>21</v>
      </c>
      <c r="D272" s="67" t="str">
        <f t="shared" si="14"/>
        <v>VP</v>
      </c>
      <c r="E272" s="33"/>
      <c r="F272" s="31">
        <f t="shared" si="15"/>
        <v>11</v>
      </c>
      <c r="G272" s="75">
        <f>IF(VLOOKUP(C272,LU!$A$2:$P$27,15,FALSE)=0,VLOOKUP(B272,Soil!$B$2:$R$14,16,FALSE)/(VLOOKUP(C272,LU!$A$2:$P$27,16,FALSE)),(VLOOKUP(C272,LU!$A$2:$P$27,16,FALSE)))</f>
        <v>100</v>
      </c>
      <c r="H272" s="75">
        <f>IF(VLOOKUP(C272,LU!$A$2:$O$27,15,FALSE) = 0,VLOOKUP(B272,Soil!$B$2:R284,17,FALSE),1)</f>
        <v>1</v>
      </c>
      <c r="I272" s="75" t="str">
        <f>VLOOKUP(B272,[1]Soil!$A$2:$D$60,2,FALSE)</f>
        <v>silty clay</v>
      </c>
      <c r="J272" s="75" t="str">
        <f>VLOOKUP(B272,[1]Soil!$A$2:$D$60,3,FALSE)</f>
        <v>Prachovitý jíl</v>
      </c>
      <c r="K272" s="75" t="str">
        <f>VLOOKUP(D272,[1]LU!$A$2:$J$419,4,FALSE)</f>
        <v>Water</v>
      </c>
      <c r="L272" s="75" t="str">
        <f>VLOOKUP(D272,[1]LU!$A$2:$J$419,3,FALSE)</f>
        <v>vodní plochy</v>
      </c>
      <c r="M272" s="74">
        <f>VLOOKUP(D272,LU!$B$2:$O$27,14)</f>
        <v>0</v>
      </c>
      <c r="N272" s="67" t="e">
        <f>VLOOKUP(C272,LU!A273:O297,15)</f>
        <v>#N/A</v>
      </c>
    </row>
    <row r="273" spans="1:14">
      <c r="A273" s="74" t="str">
        <f t="shared" si="16"/>
        <v>SICTPT</v>
      </c>
      <c r="B273" s="33" t="str">
        <f>VLOOKUP(F273,Soil!$A$2:$B$14,2)</f>
        <v>SIC</v>
      </c>
      <c r="C273" s="33">
        <f t="shared" si="13"/>
        <v>22</v>
      </c>
      <c r="D273" s="67" t="str">
        <f t="shared" si="14"/>
        <v>TPT</v>
      </c>
      <c r="E273" s="33"/>
      <c r="F273" s="31">
        <f t="shared" si="15"/>
        <v>11</v>
      </c>
      <c r="G273" s="75">
        <f>IF(VLOOKUP(C273,LU!$A$2:$P$27,15,FALSE)=0,VLOOKUP(B273,Soil!$B$2:$R$14,16,FALSE)/(VLOOKUP(C273,LU!$A$2:$P$27,16,FALSE)),(VLOOKUP(C273,LU!$A$2:$P$27,16,FALSE)))</f>
        <v>23</v>
      </c>
      <c r="H273" s="75">
        <f>IF(VLOOKUP(C273,LU!$A$2:$O$27,15,FALSE) = 0,VLOOKUP(B273,Soil!$B$2:R285,17,FALSE),1)</f>
        <v>0.30499999999999999</v>
      </c>
      <c r="I273" s="75" t="str">
        <f>VLOOKUP(B273,[1]Soil!$A$2:$D$60,2,FALSE)</f>
        <v>silty clay</v>
      </c>
      <c r="J273" s="75" t="str">
        <f>VLOOKUP(B273,[1]Soil!$A$2:$D$60,3,FALSE)</f>
        <v>Prachovitý jíl</v>
      </c>
      <c r="K273" s="75" t="e">
        <f>VLOOKUP(D273,[1]LU!$A$2:$J$419,4,FALSE)</f>
        <v>#N/A</v>
      </c>
      <c r="L273" s="75" t="e">
        <f>VLOOKUP(D273,[1]LU!$A$2:$J$419,3,FALSE)</f>
        <v>#N/A</v>
      </c>
      <c r="M273" s="74">
        <f>VLOOKUP(D273,LU!$B$2:$O$27,14)</f>
        <v>0</v>
      </c>
      <c r="N273" s="67" t="e">
        <f>VLOOKUP(C273,LU!A274:O298,15)</f>
        <v>#N/A</v>
      </c>
    </row>
    <row r="274" spans="1:14">
      <c r="A274" s="74" t="str">
        <f t="shared" si="16"/>
        <v>SICVPT</v>
      </c>
      <c r="B274" s="33" t="str">
        <f>VLOOKUP(F274,Soil!$A$2:$B$14,2)</f>
        <v>SIC</v>
      </c>
      <c r="C274" s="33">
        <f t="shared" si="13"/>
        <v>23</v>
      </c>
      <c r="D274" s="67" t="str">
        <f t="shared" si="14"/>
        <v>VPT</v>
      </c>
      <c r="E274" s="33"/>
      <c r="F274" s="31">
        <f t="shared" si="15"/>
        <v>11</v>
      </c>
      <c r="G274" s="75">
        <f>IF(VLOOKUP(C274,LU!$A$2:$P$27,15,FALSE)=0,VLOOKUP(B274,Soil!$B$2:$R$14,16,FALSE)/(VLOOKUP(C274,LU!$A$2:$P$27,16,FALSE)),(VLOOKUP(C274,LU!$A$2:$P$27,16,FALSE)))</f>
        <v>100</v>
      </c>
      <c r="H274" s="75">
        <f>IF(VLOOKUP(C274,LU!$A$2:$O$27,15,FALSE) = 0,VLOOKUP(B274,Soil!$B$2:R286,17,FALSE),1)</f>
        <v>1</v>
      </c>
      <c r="I274" s="75" t="str">
        <f>VLOOKUP(B274,[1]Soil!$A$2:$D$60,2,FALSE)</f>
        <v>silty clay</v>
      </c>
      <c r="J274" s="75" t="str">
        <f>VLOOKUP(B274,[1]Soil!$A$2:$D$60,3,FALSE)</f>
        <v>Prachovitý jíl</v>
      </c>
      <c r="K274" s="75" t="e">
        <f>VLOOKUP(D274,[1]LU!$A$2:$J$419,4,FALSE)</f>
        <v>#N/A</v>
      </c>
      <c r="L274" s="75" t="e">
        <f>VLOOKUP(D274,[1]LU!$A$2:$J$419,3,FALSE)</f>
        <v>#N/A</v>
      </c>
      <c r="M274" s="74">
        <f>VLOOKUP(D274,LU!$B$2:$O$27,14)</f>
        <v>0</v>
      </c>
      <c r="N274" s="67" t="e">
        <f>VLOOKUP(C274,LU!A275:O299,15)</f>
        <v>#N/A</v>
      </c>
    </row>
    <row r="275" spans="1:14">
      <c r="A275" s="74" t="str">
        <f t="shared" si="16"/>
        <v>SICMOK</v>
      </c>
      <c r="B275" s="33" t="str">
        <f>VLOOKUP(F275,Soil!$A$2:$B$14,2)</f>
        <v>SIC</v>
      </c>
      <c r="C275" s="33">
        <f t="shared" si="13"/>
        <v>24</v>
      </c>
      <c r="D275" s="67" t="str">
        <f t="shared" si="14"/>
        <v>MOK</v>
      </c>
      <c r="E275" s="33"/>
      <c r="F275" s="31">
        <f t="shared" si="15"/>
        <v>11</v>
      </c>
      <c r="G275" s="75">
        <f>IF(VLOOKUP(C275,LU!$A$2:$P$27,15,FALSE)=0,VLOOKUP(B275,Soil!$B$2:$R$14,16,FALSE)/(VLOOKUP(C275,LU!$A$2:$P$27,16,FALSE)),(VLOOKUP(C275,LU!$A$2:$P$27,16,FALSE)))</f>
        <v>23</v>
      </c>
      <c r="H275" s="75">
        <f>IF(VLOOKUP(C275,LU!$A$2:$O$27,15,FALSE) = 0,VLOOKUP(B275,Soil!$B$2:R287,17,FALSE),1)</f>
        <v>0.30499999999999999</v>
      </c>
      <c r="I275" s="75" t="str">
        <f>VLOOKUP(B275,[1]Soil!$A$2:$D$60,2,FALSE)</f>
        <v>silty clay</v>
      </c>
      <c r="J275" s="75" t="str">
        <f>VLOOKUP(B275,[1]Soil!$A$2:$D$60,3,FALSE)</f>
        <v>Prachovitý jíl</v>
      </c>
      <c r="K275" s="75" t="e">
        <f>VLOOKUP(D275,[1]LU!$A$2:$J$419,4,FALSE)</f>
        <v>#N/A</v>
      </c>
      <c r="L275" s="75" t="e">
        <f>VLOOKUP(D275,[1]LU!$A$2:$J$419,3,FALSE)</f>
        <v>#N/A</v>
      </c>
      <c r="M275" s="74">
        <f>VLOOKUP(D275,LU!$B$2:$O$27,14)</f>
        <v>0</v>
      </c>
      <c r="N275" s="67" t="e">
        <f>VLOOKUP(C275,LU!A276:O300,15)</f>
        <v>#N/A</v>
      </c>
    </row>
    <row r="276" spans="1:14">
      <c r="A276" s="74" t="str">
        <f t="shared" si="16"/>
        <v>SICRET</v>
      </c>
      <c r="B276" s="33" t="str">
        <f>VLOOKUP(F276,Soil!$A$2:$B$14,2)</f>
        <v>SIC</v>
      </c>
      <c r="C276" s="33">
        <f t="shared" si="13"/>
        <v>25</v>
      </c>
      <c r="D276" s="67" t="str">
        <f t="shared" si="14"/>
        <v>RET</v>
      </c>
      <c r="E276" s="33"/>
      <c r="F276" s="31">
        <f t="shared" si="15"/>
        <v>11</v>
      </c>
      <c r="G276" s="75">
        <f>IF(VLOOKUP(C276,LU!$A$2:$P$27,15,FALSE)=0,VLOOKUP(B276,Soil!$B$2:$R$14,16,FALSE)/(VLOOKUP(C276,LU!$A$2:$P$27,16,FALSE)),(VLOOKUP(C276,LU!$A$2:$P$27,16,FALSE)))</f>
        <v>23</v>
      </c>
      <c r="H276" s="75">
        <f>IF(VLOOKUP(C276,LU!$A$2:$O$27,15,FALSE) = 0,VLOOKUP(B276,Soil!$B$2:R288,17,FALSE),1)</f>
        <v>0.30499999999999999</v>
      </c>
      <c r="I276" s="75" t="str">
        <f>VLOOKUP(B276,[1]Soil!$A$2:$D$60,2,FALSE)</f>
        <v>silty clay</v>
      </c>
      <c r="J276" s="75" t="str">
        <f>VLOOKUP(B276,[1]Soil!$A$2:$D$60,3,FALSE)</f>
        <v>Prachovitý jíl</v>
      </c>
      <c r="K276" s="75" t="e">
        <f>VLOOKUP(D276,[1]LU!$A$2:$J$419,4,FALSE)</f>
        <v>#N/A</v>
      </c>
      <c r="L276" s="75" t="e">
        <f>VLOOKUP(D276,[1]LU!$A$2:$J$419,3,FALSE)</f>
        <v>#N/A</v>
      </c>
      <c r="M276" s="74">
        <f>VLOOKUP(D276,LU!$B$2:$O$27,14)</f>
        <v>0</v>
      </c>
      <c r="N276" s="67" t="e">
        <f>VLOOKUP(C276,LU!A277:O301,15)</f>
        <v>#N/A</v>
      </c>
    </row>
    <row r="277" spans="1:14">
      <c r="A277" s="74" t="str">
        <f t="shared" si="16"/>
        <v>SICLOP</v>
      </c>
      <c r="B277" s="33" t="str">
        <f>VLOOKUP(F277,Soil!$A$2:$B$14,2)</f>
        <v>SICL</v>
      </c>
      <c r="C277" s="33">
        <f t="shared" si="13"/>
        <v>1</v>
      </c>
      <c r="D277" s="67" t="str">
        <f t="shared" si="14"/>
        <v>OP</v>
      </c>
      <c r="E277" s="33"/>
      <c r="F277" s="31">
        <f t="shared" si="15"/>
        <v>12</v>
      </c>
      <c r="G277" s="75">
        <f>IF(VLOOKUP(C277,LU!$A$2:$P$27,15,FALSE)=0,VLOOKUP(B277,Soil!$B$2:$R$14,16,FALSE)/(VLOOKUP(C277,LU!$A$2:$P$27,16,FALSE)),(VLOOKUP(C277,LU!$A$2:$P$27,16,FALSE)))</f>
        <v>11.1</v>
      </c>
      <c r="H277" s="75">
        <f>IF(VLOOKUP(C277,LU!$A$2:$O$27,15,FALSE) = 0,VLOOKUP(B277,Soil!$B$2:R289,17,FALSE),1)</f>
        <v>0.26400000000000001</v>
      </c>
      <c r="I277" s="75" t="str">
        <f>VLOOKUP(B277,[1]Soil!$A$2:$D$60,2,FALSE)</f>
        <v>silty clay loam</v>
      </c>
      <c r="J277" s="75" t="str">
        <f>VLOOKUP(B277,[1]Soil!$A$2:$D$60,3,FALSE)</f>
        <v>Prachovitojílovitá hlína</v>
      </c>
      <c r="K277" s="75" t="str">
        <f>VLOOKUP(D277,[1]LU!$A$2:$J$419,4,FALSE)</f>
        <v>Arable land</v>
      </c>
      <c r="L277" s="75" t="str">
        <f>VLOOKUP(D277,[1]LU!$A$2:$J$419,3,FALSE)</f>
        <v>orná půda</v>
      </c>
      <c r="M277" s="74">
        <f>VLOOKUP(D277,LU!$B$2:$O$27,14)</f>
        <v>0</v>
      </c>
      <c r="N277" s="67" t="e">
        <f>VLOOKUP(C277,LU!A278:O302,15)</f>
        <v>#N/A</v>
      </c>
    </row>
    <row r="278" spans="1:14">
      <c r="A278" s="74" t="str">
        <f t="shared" si="16"/>
        <v>SICLOPTP</v>
      </c>
      <c r="B278" s="33" t="str">
        <f>VLOOKUP(F278,Soil!$A$2:$B$14,2)</f>
        <v>SICL</v>
      </c>
      <c r="C278" s="33">
        <f t="shared" si="13"/>
        <v>2</v>
      </c>
      <c r="D278" s="67" t="str">
        <f t="shared" si="14"/>
        <v>OPTP</v>
      </c>
      <c r="E278" s="33"/>
      <c r="F278" s="31">
        <f t="shared" si="15"/>
        <v>12</v>
      </c>
      <c r="G278" s="75">
        <f>IF(VLOOKUP(C278,LU!$A$2:$P$27,15,FALSE)=0,VLOOKUP(B278,Soil!$B$2:$R$14,16,FALSE)/(VLOOKUP(C278,LU!$A$2:$P$27,16,FALSE)),(VLOOKUP(C278,LU!$A$2:$P$27,16,FALSE)))</f>
        <v>22.2</v>
      </c>
      <c r="H278" s="75">
        <f>IF(VLOOKUP(C278,LU!$A$2:$O$27,15,FALSE) = 0,VLOOKUP(B278,Soil!$B$2:R290,17,FALSE),1)</f>
        <v>0.26400000000000001</v>
      </c>
      <c r="I278" s="75" t="str">
        <f>VLOOKUP(B278,[1]Soil!$A$2:$D$60,2,FALSE)</f>
        <v>silty clay loam</v>
      </c>
      <c r="J278" s="75" t="str">
        <f>VLOOKUP(B278,[1]Soil!$A$2:$D$60,3,FALSE)</f>
        <v>Prachovitojílovitá hlína</v>
      </c>
      <c r="K278" s="75" t="e">
        <f>VLOOKUP(D278,[1]LU!$A$2:$J$419,4,FALSE)</f>
        <v>#N/A</v>
      </c>
      <c r="L278" s="75" t="e">
        <f>VLOOKUP(D278,[1]LU!$A$2:$J$419,3,FALSE)</f>
        <v>#N/A</v>
      </c>
      <c r="M278" s="74">
        <f>VLOOKUP(D278,LU!$B$2:$O$27,14)</f>
        <v>0</v>
      </c>
      <c r="N278" s="67" t="e">
        <f>VLOOKUP(C278,LU!A279:O303,15)</f>
        <v>#N/A</v>
      </c>
    </row>
    <row r="279" spans="1:14">
      <c r="A279" s="74" t="str">
        <f t="shared" si="16"/>
        <v>SICLOPSR</v>
      </c>
      <c r="B279" s="33" t="str">
        <f>VLOOKUP(F279,Soil!$A$2:$B$14,2)</f>
        <v>SICL</v>
      </c>
      <c r="C279" s="33">
        <f t="shared" si="13"/>
        <v>3</v>
      </c>
      <c r="D279" s="67" t="str">
        <f t="shared" si="14"/>
        <v>OPSR</v>
      </c>
      <c r="E279" s="33"/>
      <c r="F279" s="31">
        <f t="shared" si="15"/>
        <v>12</v>
      </c>
      <c r="G279" s="75">
        <f>IF(VLOOKUP(C279,LU!$A$2:$P$27,15,FALSE)=0,VLOOKUP(B279,Soil!$B$2:$R$14,16,FALSE)/(VLOOKUP(C279,LU!$A$2:$P$27,16,FALSE)),(VLOOKUP(C279,LU!$A$2:$P$27,16,FALSE)))</f>
        <v>8.879999999999999</v>
      </c>
      <c r="H279" s="75">
        <f>IF(VLOOKUP(C279,LU!$A$2:$O$27,15,FALSE) = 0,VLOOKUP(B279,Soil!$B$2:R291,17,FALSE),1)</f>
        <v>0.26400000000000001</v>
      </c>
      <c r="I279" s="75" t="str">
        <f>VLOOKUP(B279,[1]Soil!$A$2:$D$60,2,FALSE)</f>
        <v>silty clay loam</v>
      </c>
      <c r="J279" s="75" t="str">
        <f>VLOOKUP(B279,[1]Soil!$A$2:$D$60,3,FALSE)</f>
        <v>Prachovitojílovitá hlína</v>
      </c>
      <c r="K279" s="75" t="e">
        <f>VLOOKUP(D279,[1]LU!$A$2:$J$419,4,FALSE)</f>
        <v>#N/A</v>
      </c>
      <c r="L279" s="75" t="e">
        <f>VLOOKUP(D279,[1]LU!$A$2:$J$419,3,FALSE)</f>
        <v>#N/A</v>
      </c>
      <c r="M279" s="74">
        <f>VLOOKUP(D279,LU!$B$2:$O$27,14)</f>
        <v>0</v>
      </c>
      <c r="N279" s="67" t="e">
        <f>VLOOKUP(C279,LU!A280:O304,15)</f>
        <v>#N/A</v>
      </c>
    </row>
    <row r="280" spans="1:14">
      <c r="A280" s="74" t="str">
        <f t="shared" si="16"/>
        <v>SICLOPUR</v>
      </c>
      <c r="B280" s="33" t="str">
        <f>VLOOKUP(F280,Soil!$A$2:$B$14,2)</f>
        <v>SICL</v>
      </c>
      <c r="C280" s="33">
        <f t="shared" si="13"/>
        <v>4</v>
      </c>
      <c r="D280" s="67" t="str">
        <f t="shared" si="14"/>
        <v>OPUR</v>
      </c>
      <c r="E280" s="33"/>
      <c r="F280" s="31">
        <f t="shared" si="15"/>
        <v>12</v>
      </c>
      <c r="G280" s="75">
        <f>IF(VLOOKUP(C280,LU!$A$2:$P$27,15,FALSE)=0,VLOOKUP(B280,Soil!$B$2:$R$14,16,FALSE)/(VLOOKUP(C280,LU!$A$2:$P$27,16,FALSE)),(VLOOKUP(C280,LU!$A$2:$P$27,16,FALSE)))</f>
        <v>11.1</v>
      </c>
      <c r="H280" s="75">
        <f>IF(VLOOKUP(C280,LU!$A$2:$O$27,15,FALSE) = 0,VLOOKUP(B280,Soil!$B$2:R292,17,FALSE),1)</f>
        <v>0.26400000000000001</v>
      </c>
      <c r="I280" s="75" t="str">
        <f>VLOOKUP(B280,[1]Soil!$A$2:$D$60,2,FALSE)</f>
        <v>silty clay loam</v>
      </c>
      <c r="J280" s="75" t="str">
        <f>VLOOKUP(B280,[1]Soil!$A$2:$D$60,3,FALSE)</f>
        <v>Prachovitojílovitá hlína</v>
      </c>
      <c r="K280" s="75" t="e">
        <f>VLOOKUP(D280,[1]LU!$A$2:$J$419,4,FALSE)</f>
        <v>#N/A</v>
      </c>
      <c r="L280" s="75" t="e">
        <f>VLOOKUP(D280,[1]LU!$A$2:$J$419,3,FALSE)</f>
        <v>#N/A</v>
      </c>
      <c r="M280" s="74">
        <f>VLOOKUP(D280,LU!$B$2:$O$27,14)</f>
        <v>0</v>
      </c>
      <c r="N280" s="67" t="e">
        <f>VLOOKUP(C280,LU!A281:O305,15)</f>
        <v>#N/A</v>
      </c>
    </row>
    <row r="281" spans="1:14">
      <c r="A281" s="74" t="str">
        <f t="shared" si="16"/>
        <v>SICLOPU</v>
      </c>
      <c r="B281" s="33" t="str">
        <f>VLOOKUP(F281,Soil!$A$2:$B$14,2)</f>
        <v>SICL</v>
      </c>
      <c r="C281" s="33">
        <f t="shared" si="13"/>
        <v>5</v>
      </c>
      <c r="D281" s="67" t="str">
        <f t="shared" si="14"/>
        <v>OPU</v>
      </c>
      <c r="E281" s="33"/>
      <c r="F281" s="31">
        <f t="shared" si="15"/>
        <v>12</v>
      </c>
      <c r="G281" s="75">
        <f>IF(VLOOKUP(C281,LU!$A$2:$P$27,15,FALSE)=0,VLOOKUP(B281,Soil!$B$2:$R$14,16,FALSE)/(VLOOKUP(C281,LU!$A$2:$P$27,16,FALSE)),(VLOOKUP(C281,LU!$A$2:$P$27,16,FALSE)))</f>
        <v>7.3999999999999995</v>
      </c>
      <c r="H281" s="75">
        <f>IF(VLOOKUP(C281,LU!$A$2:$O$27,15,FALSE) = 0,VLOOKUP(B281,Soil!$B$2:R293,17,FALSE),1)</f>
        <v>0.26400000000000001</v>
      </c>
      <c r="I281" s="75" t="str">
        <f>VLOOKUP(B281,[1]Soil!$A$2:$D$60,2,FALSE)</f>
        <v>silty clay loam</v>
      </c>
      <c r="J281" s="75" t="str">
        <f>VLOOKUP(B281,[1]Soil!$A$2:$D$60,3,FALSE)</f>
        <v>Prachovitojílovitá hlína</v>
      </c>
      <c r="K281" s="75" t="e">
        <f>VLOOKUP(D281,[1]LU!$A$2:$J$419,4,FALSE)</f>
        <v>#N/A</v>
      </c>
      <c r="L281" s="75" t="e">
        <f>VLOOKUP(D281,[1]LU!$A$2:$J$419,3,FALSE)</f>
        <v>#N/A</v>
      </c>
      <c r="M281" s="74">
        <f>VLOOKUP(D281,LU!$B$2:$O$27,14)</f>
        <v>0</v>
      </c>
      <c r="N281" s="67" t="e">
        <f>VLOOKUP(C281,LU!A282:O306,15)</f>
        <v>#N/A</v>
      </c>
    </row>
    <row r="282" spans="1:14">
      <c r="A282" s="74" t="str">
        <f t="shared" si="16"/>
        <v>SICLTP</v>
      </c>
      <c r="B282" s="33" t="str">
        <f>VLOOKUP(F282,Soil!$A$2:$B$14,2)</f>
        <v>SICL</v>
      </c>
      <c r="C282" s="33">
        <f t="shared" si="13"/>
        <v>6</v>
      </c>
      <c r="D282" s="67" t="str">
        <f t="shared" si="14"/>
        <v>TP</v>
      </c>
      <c r="E282" s="33"/>
      <c r="F282" s="31">
        <f t="shared" si="15"/>
        <v>12</v>
      </c>
      <c r="G282" s="75">
        <f>IF(VLOOKUP(C282,LU!$A$2:$P$27,15,FALSE)=0,VLOOKUP(B282,Soil!$B$2:$R$14,16,FALSE)/(VLOOKUP(C282,LU!$A$2:$P$27,16,FALSE)),(VLOOKUP(C282,LU!$A$2:$P$27,16,FALSE)))</f>
        <v>22.2</v>
      </c>
      <c r="H282" s="75">
        <f>IF(VLOOKUP(C282,LU!$A$2:$O$27,15,FALSE) = 0,VLOOKUP(B282,Soil!$B$2:R294,17,FALSE),1)</f>
        <v>0.26400000000000001</v>
      </c>
      <c r="I282" s="75" t="str">
        <f>VLOOKUP(B282,[1]Soil!$A$2:$D$60,2,FALSE)</f>
        <v>silty clay loam</v>
      </c>
      <c r="J282" s="75" t="str">
        <f>VLOOKUP(B282,[1]Soil!$A$2:$D$60,3,FALSE)</f>
        <v>Prachovitojílovitá hlína</v>
      </c>
      <c r="K282" s="75" t="str">
        <f>VLOOKUP(D282,[1]LU!$A$2:$J$419,4,FALSE)</f>
        <v>Grass</v>
      </c>
      <c r="L282" s="75" t="str">
        <f>VLOOKUP(D282,[1]LU!$A$2:$J$419,3,FALSE)</f>
        <v>travní porost</v>
      </c>
      <c r="M282" s="74">
        <f>VLOOKUP(D282,LU!$B$2:$O$27,14)</f>
        <v>0</v>
      </c>
      <c r="N282" s="67" t="e">
        <f>VLOOKUP(C282,LU!A283:O307,15)</f>
        <v>#N/A</v>
      </c>
    </row>
    <row r="283" spans="1:14">
      <c r="A283" s="74" t="str">
        <f t="shared" si="16"/>
        <v>SICLLP</v>
      </c>
      <c r="B283" s="33" t="str">
        <f>VLOOKUP(F283,Soil!$A$2:$B$14,2)</f>
        <v>SICL</v>
      </c>
      <c r="C283" s="33">
        <f t="shared" si="13"/>
        <v>7</v>
      </c>
      <c r="D283" s="67" t="str">
        <f t="shared" si="14"/>
        <v>LP</v>
      </c>
      <c r="E283" s="33"/>
      <c r="F283" s="31">
        <f t="shared" si="15"/>
        <v>12</v>
      </c>
      <c r="G283" s="75">
        <f>IF(VLOOKUP(C283,LU!$A$2:$P$27,15,FALSE)=0,VLOOKUP(B283,Soil!$B$2:$R$14,16,FALSE)/(VLOOKUP(C283,LU!$A$2:$P$27,16,FALSE)),(VLOOKUP(C283,LU!$A$2:$P$27,16,FALSE)))</f>
        <v>22.2</v>
      </c>
      <c r="H283" s="75">
        <f>IF(VLOOKUP(C283,LU!$A$2:$O$27,15,FALSE) = 0,VLOOKUP(B283,Soil!$B$2:R295,17,FALSE),1)</f>
        <v>0.26400000000000001</v>
      </c>
      <c r="I283" s="75" t="str">
        <f>VLOOKUP(B283,[1]Soil!$A$2:$D$60,2,FALSE)</f>
        <v>silty clay loam</v>
      </c>
      <c r="J283" s="75" t="str">
        <f>VLOOKUP(B283,[1]Soil!$A$2:$D$60,3,FALSE)</f>
        <v>Prachovitojílovitá hlína</v>
      </c>
      <c r="K283" s="75" t="str">
        <f>VLOOKUP(D283,[1]LU!$A$2:$J$419,4,FALSE)</f>
        <v>Forest</v>
      </c>
      <c r="L283" s="75" t="str">
        <f>VLOOKUP(D283,[1]LU!$A$2:$J$419,3,FALSE)</f>
        <v>lesní porost</v>
      </c>
      <c r="M283" s="74">
        <f>VLOOKUP(D283,LU!$B$2:$O$27,14)</f>
        <v>0</v>
      </c>
      <c r="N283" s="67" t="e">
        <f>VLOOKUP(C283,LU!A284:O308,15)</f>
        <v>#N/A</v>
      </c>
    </row>
    <row r="284" spans="1:14">
      <c r="A284" s="74" t="str">
        <f t="shared" si="16"/>
        <v>SICLLPL</v>
      </c>
      <c r="B284" s="33" t="str">
        <f>VLOOKUP(F284,Soil!$A$2:$B$14,2)</f>
        <v>SICL</v>
      </c>
      <c r="C284" s="33">
        <f t="shared" ref="C284:D320" si="17">C259</f>
        <v>8</v>
      </c>
      <c r="D284" s="67" t="str">
        <f t="shared" si="17"/>
        <v>LPL</v>
      </c>
      <c r="E284" s="33"/>
      <c r="F284" s="31">
        <f t="shared" ref="F284:F326" si="18">F259+1</f>
        <v>12</v>
      </c>
      <c r="G284" s="75">
        <f>IF(VLOOKUP(C284,LU!$A$2:$P$27,15,FALSE)=0,VLOOKUP(B284,Soil!$B$2:$R$14,16,FALSE)/(VLOOKUP(C284,LU!$A$2:$P$27,16,FALSE)),(VLOOKUP(C284,LU!$A$2:$P$27,16,FALSE)))</f>
        <v>22.2</v>
      </c>
      <c r="H284" s="75">
        <f>IF(VLOOKUP(C284,LU!$A$2:$O$27,15,FALSE) = 0,VLOOKUP(B284,Soil!$B$2:R296,17,FALSE),1)</f>
        <v>0.26400000000000001</v>
      </c>
      <c r="I284" s="75" t="str">
        <f>VLOOKUP(B284,[1]Soil!$A$2:$D$60,2,FALSE)</f>
        <v>silty clay loam</v>
      </c>
      <c r="J284" s="75" t="str">
        <f>VLOOKUP(B284,[1]Soil!$A$2:$D$60,3,FALSE)</f>
        <v>Prachovitojílovitá hlína</v>
      </c>
      <c r="K284" s="75" t="e">
        <f>VLOOKUP(D284,[1]LU!$A$2:$J$419,4,FALSE)</f>
        <v>#N/A</v>
      </c>
      <c r="L284" s="75" t="e">
        <f>VLOOKUP(D284,[1]LU!$A$2:$J$419,3,FALSE)</f>
        <v>#N/A</v>
      </c>
      <c r="M284" s="74">
        <f>VLOOKUP(D284,LU!$B$2:$O$27,14)</f>
        <v>0</v>
      </c>
      <c r="N284" s="67" t="e">
        <f>VLOOKUP(C284,LU!A285:O309,15)</f>
        <v>#N/A</v>
      </c>
    </row>
    <row r="285" spans="1:14">
      <c r="A285" s="74" t="str">
        <f t="shared" si="16"/>
        <v>SICLLPJ</v>
      </c>
      <c r="B285" s="33" t="str">
        <f>VLOOKUP(F285,Soil!$A$2:$B$14,2)</f>
        <v>SICL</v>
      </c>
      <c r="C285" s="33">
        <f t="shared" si="17"/>
        <v>9</v>
      </c>
      <c r="D285" s="67" t="str">
        <f t="shared" si="17"/>
        <v>LPJ</v>
      </c>
      <c r="E285" s="33"/>
      <c r="F285" s="31">
        <f t="shared" si="18"/>
        <v>12</v>
      </c>
      <c r="G285" s="75">
        <f>IF(VLOOKUP(C285,LU!$A$2:$P$27,15,FALSE)=0,VLOOKUP(B285,Soil!$B$2:$R$14,16,FALSE)/(VLOOKUP(C285,LU!$A$2:$P$27,16,FALSE)),(VLOOKUP(C285,LU!$A$2:$P$27,16,FALSE)))</f>
        <v>22.2</v>
      </c>
      <c r="H285" s="75">
        <f>IF(VLOOKUP(C285,LU!$A$2:$O$27,15,FALSE) = 0,VLOOKUP(B285,Soil!$B$2:R297,17,FALSE),1)</f>
        <v>0.26400000000000001</v>
      </c>
      <c r="I285" s="75" t="str">
        <f>VLOOKUP(B285,[1]Soil!$A$2:$D$60,2,FALSE)</f>
        <v>silty clay loam</v>
      </c>
      <c r="J285" s="75" t="str">
        <f>VLOOKUP(B285,[1]Soil!$A$2:$D$60,3,FALSE)</f>
        <v>Prachovitojílovitá hlína</v>
      </c>
      <c r="K285" s="75" t="e">
        <f>VLOOKUP(D285,[1]LU!$A$2:$J$419,4,FALSE)</f>
        <v>#N/A</v>
      </c>
      <c r="L285" s="75" t="e">
        <f>VLOOKUP(D285,[1]LU!$A$2:$J$419,3,FALSE)</f>
        <v>#N/A</v>
      </c>
      <c r="M285" s="74">
        <f>VLOOKUP(D285,LU!$B$2:$O$27,14)</f>
        <v>0</v>
      </c>
      <c r="N285" s="67" t="e">
        <f>VLOOKUP(C285,LU!A286:O310,15)</f>
        <v>#N/A</v>
      </c>
    </row>
    <row r="286" spans="1:14">
      <c r="A286" s="74" t="str">
        <f t="shared" si="16"/>
        <v>SICLLPS</v>
      </c>
      <c r="B286" s="33" t="str">
        <f>VLOOKUP(F286,Soil!$A$2:$B$14,2)</f>
        <v>SICL</v>
      </c>
      <c r="C286" s="33">
        <f t="shared" si="17"/>
        <v>10</v>
      </c>
      <c r="D286" s="67" t="str">
        <f t="shared" si="17"/>
        <v>LPS</v>
      </c>
      <c r="E286" s="33"/>
      <c r="F286" s="31">
        <f t="shared" si="18"/>
        <v>12</v>
      </c>
      <c r="G286" s="75">
        <f>IF(VLOOKUP(C286,LU!$A$2:$P$27,15,FALSE)=0,VLOOKUP(B286,Soil!$B$2:$R$14,16,FALSE)/(VLOOKUP(C286,LU!$A$2:$P$27,16,FALSE)),(VLOOKUP(C286,LU!$A$2:$P$27,16,FALSE)))</f>
        <v>22.2</v>
      </c>
      <c r="H286" s="75">
        <f>IF(VLOOKUP(C286,LU!$A$2:$O$27,15,FALSE) = 0,VLOOKUP(B286,Soil!$B$2:R298,17,FALSE),1)</f>
        <v>0.26400000000000001</v>
      </c>
      <c r="I286" s="75" t="str">
        <f>VLOOKUP(B286,[1]Soil!$A$2:$D$60,2,FALSE)</f>
        <v>silty clay loam</v>
      </c>
      <c r="J286" s="75" t="str">
        <f>VLOOKUP(B286,[1]Soil!$A$2:$D$60,3,FALSE)</f>
        <v>Prachovitojílovitá hlína</v>
      </c>
      <c r="K286" s="75" t="e">
        <f>VLOOKUP(D286,[1]LU!$A$2:$J$419,4,FALSE)</f>
        <v>#N/A</v>
      </c>
      <c r="L286" s="75" t="e">
        <f>VLOOKUP(D286,[1]LU!$A$2:$J$419,3,FALSE)</f>
        <v>#N/A</v>
      </c>
      <c r="M286" s="74">
        <f>VLOOKUP(D286,LU!$B$2:$O$27,14)</f>
        <v>0</v>
      </c>
      <c r="N286" s="67" t="e">
        <f>VLOOKUP(C286,LU!A287:O311,15)</f>
        <v>#N/A</v>
      </c>
    </row>
    <row r="287" spans="1:14">
      <c r="A287" s="74" t="str">
        <f t="shared" si="16"/>
        <v>SICLLPK</v>
      </c>
      <c r="B287" s="33" t="str">
        <f>VLOOKUP(F287,Soil!$A$2:$B$14,2)</f>
        <v>SICL</v>
      </c>
      <c r="C287" s="33">
        <f t="shared" si="17"/>
        <v>11</v>
      </c>
      <c r="D287" s="67" t="str">
        <f t="shared" si="17"/>
        <v>LPK</v>
      </c>
      <c r="E287" s="33"/>
      <c r="F287" s="31">
        <f t="shared" si="18"/>
        <v>12</v>
      </c>
      <c r="G287" s="75">
        <f>IF(VLOOKUP(C287,LU!$A$2:$P$27,15,FALSE)=0,VLOOKUP(B287,Soil!$B$2:$R$14,16,FALSE)/(VLOOKUP(C287,LU!$A$2:$P$27,16,FALSE)),(VLOOKUP(C287,LU!$A$2:$P$27,16,FALSE)))</f>
        <v>22.2</v>
      </c>
      <c r="H287" s="75">
        <f>IF(VLOOKUP(C287,LU!$A$2:$O$27,15,FALSE) = 0,VLOOKUP(B287,Soil!$B$2:R299,17,FALSE),1)</f>
        <v>0.26400000000000001</v>
      </c>
      <c r="I287" s="75" t="str">
        <f>VLOOKUP(B287,[1]Soil!$A$2:$D$60,2,FALSE)</f>
        <v>silty clay loam</v>
      </c>
      <c r="J287" s="75" t="str">
        <f>VLOOKUP(B287,[1]Soil!$A$2:$D$60,3,FALSE)</f>
        <v>Prachovitojílovitá hlína</v>
      </c>
      <c r="K287" s="75" t="e">
        <f>VLOOKUP(D287,[1]LU!$A$2:$J$419,4,FALSE)</f>
        <v>#N/A</v>
      </c>
      <c r="L287" s="75" t="e">
        <f>VLOOKUP(D287,[1]LU!$A$2:$J$419,3,FALSE)</f>
        <v>#N/A</v>
      </c>
      <c r="M287" s="74">
        <f>VLOOKUP(D287,LU!$B$2:$O$27,14)</f>
        <v>0</v>
      </c>
      <c r="N287" s="67" t="e">
        <f>VLOOKUP(C287,LU!A288:O312,15)</f>
        <v>#N/A</v>
      </c>
    </row>
    <row r="288" spans="1:14">
      <c r="A288" s="74" t="str">
        <f t="shared" si="16"/>
        <v>SICLAZP</v>
      </c>
      <c r="B288" s="33" t="str">
        <f>VLOOKUP(F288,Soil!$A$2:$B$14,2)</f>
        <v>SICL</v>
      </c>
      <c r="C288" s="33">
        <f t="shared" si="17"/>
        <v>12</v>
      </c>
      <c r="D288" s="67" t="str">
        <f t="shared" si="17"/>
        <v>AZP</v>
      </c>
      <c r="E288" s="33"/>
      <c r="F288" s="31">
        <f t="shared" si="18"/>
        <v>12</v>
      </c>
      <c r="G288" s="75">
        <f>IF(VLOOKUP(C288,LU!$A$2:$P$27,15,FALSE)=0,VLOOKUP(B288,Soil!$B$2:$R$14,16,FALSE)/(VLOOKUP(C288,LU!$A$2:$P$27,16,FALSE)),(VLOOKUP(C288,LU!$A$2:$P$27,16,FALSE)))</f>
        <v>100</v>
      </c>
      <c r="H288" s="75">
        <f>IF(VLOOKUP(C288,LU!$A$2:$O$27,15,FALSE) = 0,VLOOKUP(B288,Soil!$B$2:R300,17,FALSE),1)</f>
        <v>1</v>
      </c>
      <c r="I288" s="75" t="str">
        <f>VLOOKUP(B288,[1]Soil!$A$2:$D$60,2,FALSE)</f>
        <v>silty clay loam</v>
      </c>
      <c r="J288" s="75" t="str">
        <f>VLOOKUP(B288,[1]Soil!$A$2:$D$60,3,FALSE)</f>
        <v>Prachovitojílovitá hlína</v>
      </c>
      <c r="K288" s="75" t="str">
        <f>VLOOKUP(D288,[1]LU!$A$2:$J$419,4,FALSE)</f>
        <v>Anthropogenic impermeable surfaces</v>
      </c>
      <c r="L288" s="75" t="str">
        <f>VLOOKUP(D288,[1]LU!$A$2:$J$419,3,FALSE)</f>
        <v>antropogenní a zpevněné plochy</v>
      </c>
      <c r="M288" s="74" t="e">
        <f>VLOOKUP(D288,LU!$B$2:$O$27,14)</f>
        <v>#N/A</v>
      </c>
      <c r="N288" s="67" t="e">
        <f>VLOOKUP(C288,LU!A289:O313,15)</f>
        <v>#N/A</v>
      </c>
    </row>
    <row r="289" spans="1:14">
      <c r="A289" s="74" t="str">
        <f t="shared" si="16"/>
        <v>SICLAZPN</v>
      </c>
      <c r="B289" s="33" t="str">
        <f>VLOOKUP(F289,Soil!$A$2:$B$14,2)</f>
        <v>SICL</v>
      </c>
      <c r="C289" s="33">
        <f t="shared" si="17"/>
        <v>13</v>
      </c>
      <c r="D289" s="67" t="str">
        <f t="shared" si="17"/>
        <v>AZPN</v>
      </c>
      <c r="E289" s="33"/>
      <c r="F289" s="31">
        <f t="shared" si="18"/>
        <v>12</v>
      </c>
      <c r="G289" s="75">
        <f>IF(VLOOKUP(C289,LU!$A$2:$P$27,15,FALSE)=0,VLOOKUP(B289,Soil!$B$2:$R$14,16,FALSE)/(VLOOKUP(C289,LU!$A$2:$P$27,16,FALSE)),(VLOOKUP(C289,LU!$A$2:$P$27,16,FALSE)))</f>
        <v>100</v>
      </c>
      <c r="H289" s="75">
        <f>IF(VLOOKUP(C289,LU!$A$2:$O$27,15,FALSE) = 0,VLOOKUP(B289,Soil!$B$2:R301,17,FALSE),1)</f>
        <v>1</v>
      </c>
      <c r="I289" s="75" t="str">
        <f>VLOOKUP(B289,[1]Soil!$A$2:$D$60,2,FALSE)</f>
        <v>silty clay loam</v>
      </c>
      <c r="J289" s="75" t="str">
        <f>VLOOKUP(B289,[1]Soil!$A$2:$D$60,3,FALSE)</f>
        <v>Prachovitojílovitá hlína</v>
      </c>
      <c r="K289" s="75" t="e">
        <f>VLOOKUP(D289,[1]LU!$A$2:$J$419,4,FALSE)</f>
        <v>#N/A</v>
      </c>
      <c r="L289" s="75" t="e">
        <f>VLOOKUP(D289,[1]LU!$A$2:$J$419,3,FALSE)</f>
        <v>#N/A</v>
      </c>
      <c r="M289" s="74">
        <f>VLOOKUP(D289,LU!$B$2:$O$27,14)</f>
        <v>1</v>
      </c>
      <c r="N289" s="67" t="e">
        <f>VLOOKUP(C289,LU!A290:O314,15)</f>
        <v>#N/A</v>
      </c>
    </row>
    <row r="290" spans="1:14">
      <c r="A290" s="74" t="str">
        <f t="shared" si="16"/>
        <v>SICLAZPPL</v>
      </c>
      <c r="B290" s="33" t="str">
        <f>VLOOKUP(F290,Soil!$A$2:$B$14,2)</f>
        <v>SICL</v>
      </c>
      <c r="C290" s="33">
        <f t="shared" si="17"/>
        <v>14</v>
      </c>
      <c r="D290" s="67" t="str">
        <f t="shared" si="17"/>
        <v>AZPPL</v>
      </c>
      <c r="E290" s="33"/>
      <c r="F290" s="31">
        <f t="shared" si="18"/>
        <v>12</v>
      </c>
      <c r="G290" s="75">
        <f>IF(VLOOKUP(C290,LU!$A$2:$P$27,15,FALSE)=0,VLOOKUP(B290,Soil!$B$2:$R$14,16,FALSE)/(VLOOKUP(C290,LU!$A$2:$P$27,16,FALSE)),(VLOOKUP(C290,LU!$A$2:$P$27,16,FALSE)))</f>
        <v>0.222</v>
      </c>
      <c r="H290" s="75">
        <f>IF(VLOOKUP(C290,LU!$A$2:$O$27,15,FALSE) = 0,VLOOKUP(B290,Soil!$B$2:R302,17,FALSE),1)</f>
        <v>0.26400000000000001</v>
      </c>
      <c r="I290" s="75" t="str">
        <f>VLOOKUP(B290,[1]Soil!$A$2:$D$60,2,FALSE)</f>
        <v>silty clay loam</v>
      </c>
      <c r="J290" s="75" t="str">
        <f>VLOOKUP(B290,[1]Soil!$A$2:$D$60,3,FALSE)</f>
        <v>Prachovitojílovitá hlína</v>
      </c>
      <c r="K290" s="75" t="e">
        <f>VLOOKUP(D290,[1]LU!$A$2:$J$419,4,FALSE)</f>
        <v>#N/A</v>
      </c>
      <c r="L290" s="75" t="e">
        <f>VLOOKUP(D290,[1]LU!$A$2:$J$419,3,FALSE)</f>
        <v>#N/A</v>
      </c>
      <c r="M290" s="74">
        <f>VLOOKUP(D290,LU!$B$2:$O$27,14)</f>
        <v>0</v>
      </c>
      <c r="N290" s="67" t="e">
        <f>VLOOKUP(C290,LU!A291:O315,15)</f>
        <v>#N/A</v>
      </c>
    </row>
    <row r="291" spans="1:14">
      <c r="A291" s="74" t="str">
        <f t="shared" si="16"/>
        <v>SICLAZPP</v>
      </c>
      <c r="B291" s="33" t="str">
        <f>VLOOKUP(F291,Soil!$A$2:$B$14,2)</f>
        <v>SICL</v>
      </c>
      <c r="C291" s="33">
        <f t="shared" si="17"/>
        <v>15</v>
      </c>
      <c r="D291" s="67" t="str">
        <f t="shared" si="17"/>
        <v>AZPP</v>
      </c>
      <c r="E291" s="33"/>
      <c r="F291" s="31">
        <f t="shared" si="18"/>
        <v>12</v>
      </c>
      <c r="G291" s="75">
        <f>IF(VLOOKUP(C291,LU!$A$2:$P$27,15,FALSE)=0,VLOOKUP(B291,Soil!$B$2:$R$14,16,FALSE)/(VLOOKUP(C291,LU!$A$2:$P$27,16,FALSE)),(VLOOKUP(C291,LU!$A$2:$P$27,16,FALSE)))</f>
        <v>22.2</v>
      </c>
      <c r="H291" s="75">
        <f>IF(VLOOKUP(C291,LU!$A$2:$O$27,15,FALSE) = 0,VLOOKUP(B291,Soil!$B$2:R303,17,FALSE),1)</f>
        <v>0.26400000000000001</v>
      </c>
      <c r="I291" s="75" t="str">
        <f>VLOOKUP(B291,[1]Soil!$A$2:$D$60,2,FALSE)</f>
        <v>silty clay loam</v>
      </c>
      <c r="J291" s="75" t="str">
        <f>VLOOKUP(B291,[1]Soil!$A$2:$D$60,3,FALSE)</f>
        <v>Prachovitojílovitá hlína</v>
      </c>
      <c r="K291" s="75" t="e">
        <f>VLOOKUP(D291,[1]LU!$A$2:$J$419,4,FALSE)</f>
        <v>#N/A</v>
      </c>
      <c r="L291" s="75" t="e">
        <f>VLOOKUP(D291,[1]LU!$A$2:$J$419,3,FALSE)</f>
        <v>#N/A</v>
      </c>
      <c r="M291" s="74">
        <f>VLOOKUP(D291,LU!$B$2:$O$27,14)</f>
        <v>1</v>
      </c>
      <c r="N291" s="67" t="e">
        <f>VLOOKUP(C291,LU!A292:O316,15)</f>
        <v>#N/A</v>
      </c>
    </row>
    <row r="292" spans="1:14">
      <c r="A292" s="74" t="str">
        <f t="shared" si="16"/>
        <v>SICLETK</v>
      </c>
      <c r="B292" s="33" t="str">
        <f>VLOOKUP(F292,Soil!$A$2:$B$14,2)</f>
        <v>SICL</v>
      </c>
      <c r="C292" s="33">
        <f t="shared" si="17"/>
        <v>16</v>
      </c>
      <c r="D292" s="67" t="str">
        <f t="shared" si="17"/>
        <v>ETK</v>
      </c>
      <c r="E292" s="33"/>
      <c r="F292" s="31">
        <f t="shared" si="18"/>
        <v>12</v>
      </c>
      <c r="G292" s="75">
        <f>IF(VLOOKUP(C292,LU!$A$2:$P$27,15,FALSE)=0,VLOOKUP(B292,Soil!$B$2:$R$14,16,FALSE)/(VLOOKUP(C292,LU!$A$2:$P$27,16,FALSE)),(VLOOKUP(C292,LU!$A$2:$P$27,16,FALSE)))</f>
        <v>22.2</v>
      </c>
      <c r="H292" s="75">
        <f>IF(VLOOKUP(C292,LU!$A$2:$O$27,15,FALSE) = 0,VLOOKUP(B292,Soil!$B$2:R304,17,FALSE),1)</f>
        <v>0.26400000000000001</v>
      </c>
      <c r="I292" s="75" t="str">
        <f>VLOOKUP(B292,[1]Soil!$A$2:$D$60,2,FALSE)</f>
        <v>silty clay loam</v>
      </c>
      <c r="J292" s="75" t="str">
        <f>VLOOKUP(B292,[1]Soil!$A$2:$D$60,3,FALSE)</f>
        <v>Prachovitojílovitá hlína</v>
      </c>
      <c r="K292" s="75" t="str">
        <f>VLOOKUP(D292,[1]LU!$A$2:$J$419,4,FALSE)</f>
        <v>Extensive vegetation</v>
      </c>
      <c r="L292" s="75" t="str">
        <f>VLOOKUP(D292,[1]LU!$A$2:$J$419,3,FALSE)</f>
        <v>extenzivní smíšené porosty</v>
      </c>
      <c r="M292" s="74">
        <f>VLOOKUP(D292,LU!$B$2:$O$27,14)</f>
        <v>0</v>
      </c>
      <c r="N292" s="67" t="e">
        <f>VLOOKUP(C292,LU!A293:O317,15)</f>
        <v>#N/A</v>
      </c>
    </row>
    <row r="293" spans="1:14">
      <c r="A293" s="74" t="str">
        <f t="shared" si="16"/>
        <v>SICLETK1</v>
      </c>
      <c r="B293" s="33" t="str">
        <f>VLOOKUP(F293,Soil!$A$2:$B$14,2)</f>
        <v>SICL</v>
      </c>
      <c r="C293" s="33">
        <f t="shared" si="17"/>
        <v>17</v>
      </c>
      <c r="D293" s="67" t="str">
        <f t="shared" si="17"/>
        <v>ETK1</v>
      </c>
      <c r="E293" s="33"/>
      <c r="F293" s="31">
        <f t="shared" si="18"/>
        <v>12</v>
      </c>
      <c r="G293" s="75">
        <f>IF(VLOOKUP(C293,LU!$A$2:$P$27,15,FALSE)=0,VLOOKUP(B293,Soil!$B$2:$R$14,16,FALSE)/(VLOOKUP(C293,LU!$A$2:$P$27,16,FALSE)),(VLOOKUP(C293,LU!$A$2:$P$27,16,FALSE)))</f>
        <v>22.2</v>
      </c>
      <c r="H293" s="75">
        <f>IF(VLOOKUP(C293,LU!$A$2:$O$27,15,FALSE) = 0,VLOOKUP(B293,Soil!$B$2:R305,17,FALSE),1)</f>
        <v>0.26400000000000001</v>
      </c>
      <c r="I293" s="75" t="str">
        <f>VLOOKUP(B293,[1]Soil!$A$2:$D$60,2,FALSE)</f>
        <v>silty clay loam</v>
      </c>
      <c r="J293" s="75" t="str">
        <f>VLOOKUP(B293,[1]Soil!$A$2:$D$60,3,FALSE)</f>
        <v>Prachovitojílovitá hlína</v>
      </c>
      <c r="K293" s="75" t="e">
        <f>VLOOKUP(D293,[1]LU!$A$2:$J$419,4,FALSE)</f>
        <v>#N/A</v>
      </c>
      <c r="L293" s="75" t="e">
        <f>VLOOKUP(D293,[1]LU!$A$2:$J$419,3,FALSE)</f>
        <v>#N/A</v>
      </c>
      <c r="M293" s="74">
        <f>VLOOKUP(D293,LU!$B$2:$O$27,14)</f>
        <v>0</v>
      </c>
      <c r="N293" s="67" t="e">
        <f>VLOOKUP(C293,LU!A294:O318,15)</f>
        <v>#N/A</v>
      </c>
    </row>
    <row r="294" spans="1:14">
      <c r="A294" s="74" t="str">
        <f t="shared" si="16"/>
        <v>SICLETK2</v>
      </c>
      <c r="B294" s="33" t="str">
        <f>VLOOKUP(F294,Soil!$A$2:$B$14,2)</f>
        <v>SICL</v>
      </c>
      <c r="C294" s="33">
        <f t="shared" si="17"/>
        <v>18</v>
      </c>
      <c r="D294" s="67" t="str">
        <f t="shared" si="17"/>
        <v>ETK2</v>
      </c>
      <c r="E294" s="33"/>
      <c r="F294" s="31">
        <f t="shared" si="18"/>
        <v>12</v>
      </c>
      <c r="G294" s="75">
        <f>IF(VLOOKUP(C294,LU!$A$2:$P$27,15,FALSE)=0,VLOOKUP(B294,Soil!$B$2:$R$14,16,FALSE)/(VLOOKUP(C294,LU!$A$2:$P$27,16,FALSE)),(VLOOKUP(C294,LU!$A$2:$P$27,16,FALSE)))</f>
        <v>22.2</v>
      </c>
      <c r="H294" s="75">
        <f>IF(VLOOKUP(C294,LU!$A$2:$O$27,15,FALSE) = 0,VLOOKUP(B294,Soil!$B$2:R306,17,FALSE),1)</f>
        <v>0.26400000000000001</v>
      </c>
      <c r="I294" s="75" t="str">
        <f>VLOOKUP(B294,[1]Soil!$A$2:$D$60,2,FALSE)</f>
        <v>silty clay loam</v>
      </c>
      <c r="J294" s="75" t="str">
        <f>VLOOKUP(B294,[1]Soil!$A$2:$D$60,3,FALSE)</f>
        <v>Prachovitojílovitá hlína</v>
      </c>
      <c r="K294" s="75" t="e">
        <f>VLOOKUP(D294,[1]LU!$A$2:$J$419,4,FALSE)</f>
        <v>#N/A</v>
      </c>
      <c r="L294" s="75" t="e">
        <f>VLOOKUP(D294,[1]LU!$A$2:$J$419,3,FALSE)</f>
        <v>#N/A</v>
      </c>
      <c r="M294" s="74">
        <f>VLOOKUP(D294,LU!$B$2:$O$27,14)</f>
        <v>0</v>
      </c>
      <c r="N294" s="67" t="e">
        <f>VLOOKUP(C294,LU!A295:O319,15)</f>
        <v>#N/A</v>
      </c>
    </row>
    <row r="295" spans="1:14">
      <c r="A295" s="74" t="str">
        <f t="shared" si="16"/>
        <v>SICLETK3</v>
      </c>
      <c r="B295" s="33" t="str">
        <f>VLOOKUP(F295,Soil!$A$2:$B$14,2)</f>
        <v>SICL</v>
      </c>
      <c r="C295" s="33">
        <f t="shared" si="17"/>
        <v>19</v>
      </c>
      <c r="D295" s="67" t="str">
        <f t="shared" si="17"/>
        <v>ETK3</v>
      </c>
      <c r="E295" s="33"/>
      <c r="F295" s="31">
        <f t="shared" si="18"/>
        <v>12</v>
      </c>
      <c r="G295" s="75">
        <f>IF(VLOOKUP(C295,LU!$A$2:$P$27,15,FALSE)=0,VLOOKUP(B295,Soil!$B$2:$R$14,16,FALSE)/(VLOOKUP(C295,LU!$A$2:$P$27,16,FALSE)),(VLOOKUP(C295,LU!$A$2:$P$27,16,FALSE)))</f>
        <v>22.2</v>
      </c>
      <c r="H295" s="75">
        <f>IF(VLOOKUP(C295,LU!$A$2:$O$27,15,FALSE) = 0,VLOOKUP(B295,Soil!$B$2:R307,17,FALSE),1)</f>
        <v>0.26400000000000001</v>
      </c>
      <c r="I295" s="75" t="str">
        <f>VLOOKUP(B295,[1]Soil!$A$2:$D$60,2,FALSE)</f>
        <v>silty clay loam</v>
      </c>
      <c r="J295" s="75" t="str">
        <f>VLOOKUP(B295,[1]Soil!$A$2:$D$60,3,FALSE)</f>
        <v>Prachovitojílovitá hlína</v>
      </c>
      <c r="K295" s="75" t="e">
        <f>VLOOKUP(D295,[1]LU!$A$2:$J$419,4,FALSE)</f>
        <v>#N/A</v>
      </c>
      <c r="L295" s="75" t="e">
        <f>VLOOKUP(D295,[1]LU!$A$2:$J$419,3,FALSE)</f>
        <v>#N/A</v>
      </c>
      <c r="M295" s="74">
        <f>VLOOKUP(D295,LU!$B$2:$O$27,14)</f>
        <v>0</v>
      </c>
      <c r="N295" s="67" t="e">
        <f>VLOOKUP(C295,LU!A296:O320,15)</f>
        <v>#N/A</v>
      </c>
    </row>
    <row r="296" spans="1:14">
      <c r="A296" s="74" t="str">
        <f t="shared" si="16"/>
        <v>SICLVT</v>
      </c>
      <c r="B296" s="33" t="str">
        <f>VLOOKUP(F296,Soil!$A$2:$B$14,2)</f>
        <v>SICL</v>
      </c>
      <c r="C296" s="33">
        <f t="shared" si="17"/>
        <v>20</v>
      </c>
      <c r="D296" s="67" t="str">
        <f t="shared" si="17"/>
        <v>VT</v>
      </c>
      <c r="E296" s="33"/>
      <c r="F296" s="31">
        <f t="shared" si="18"/>
        <v>12</v>
      </c>
      <c r="G296" s="75">
        <f>IF(VLOOKUP(C296,LU!$A$2:$P$27,15,FALSE)=0,VLOOKUP(B296,Soil!$B$2:$R$14,16,FALSE)/(VLOOKUP(C296,LU!$A$2:$P$27,16,FALSE)),(VLOOKUP(C296,LU!$A$2:$P$27,16,FALSE)))</f>
        <v>100</v>
      </c>
      <c r="H296" s="75">
        <f>IF(VLOOKUP(C296,LU!$A$2:$O$27,15,FALSE) = 0,VLOOKUP(B296,Soil!$B$2:R308,17,FALSE),1)</f>
        <v>1</v>
      </c>
      <c r="I296" s="75" t="str">
        <f>VLOOKUP(B296,[1]Soil!$A$2:$D$60,2,FALSE)</f>
        <v>silty clay loam</v>
      </c>
      <c r="J296" s="75" t="str">
        <f>VLOOKUP(B296,[1]Soil!$A$2:$D$60,3,FALSE)</f>
        <v>Prachovitojílovitá hlína</v>
      </c>
      <c r="K296" s="75" t="e">
        <f>VLOOKUP(D296,[1]LU!$A$2:$J$419,4,FALSE)</f>
        <v>#N/A</v>
      </c>
      <c r="L296" s="75" t="e">
        <f>VLOOKUP(D296,[1]LU!$A$2:$J$419,3,FALSE)</f>
        <v>#N/A</v>
      </c>
      <c r="M296" s="74">
        <f>VLOOKUP(D296,LU!$B$2:$O$27,14)</f>
        <v>1</v>
      </c>
      <c r="N296" s="67" t="e">
        <f>VLOOKUP(C296,LU!A297:O321,15)</f>
        <v>#N/A</v>
      </c>
    </row>
    <row r="297" spans="1:14">
      <c r="A297" s="74" t="str">
        <f t="shared" si="16"/>
        <v>SICLVP</v>
      </c>
      <c r="B297" s="33" t="str">
        <f>VLOOKUP(F297,Soil!$A$2:$B$14,2)</f>
        <v>SICL</v>
      </c>
      <c r="C297" s="33">
        <f t="shared" si="17"/>
        <v>21</v>
      </c>
      <c r="D297" s="67" t="str">
        <f t="shared" si="17"/>
        <v>VP</v>
      </c>
      <c r="E297" s="33"/>
      <c r="F297" s="31">
        <f t="shared" si="18"/>
        <v>12</v>
      </c>
      <c r="G297" s="75">
        <f>IF(VLOOKUP(C297,LU!$A$2:$P$27,15,FALSE)=0,VLOOKUP(B297,Soil!$B$2:$R$14,16,FALSE)/(VLOOKUP(C297,LU!$A$2:$P$27,16,FALSE)),(VLOOKUP(C297,LU!$A$2:$P$27,16,FALSE)))</f>
        <v>100</v>
      </c>
      <c r="H297" s="75">
        <f>IF(VLOOKUP(C297,LU!$A$2:$O$27,15,FALSE) = 0,VLOOKUP(B297,Soil!$B$2:R309,17,FALSE),1)</f>
        <v>1</v>
      </c>
      <c r="I297" s="75" t="str">
        <f>VLOOKUP(B297,[1]Soil!$A$2:$D$60,2,FALSE)</f>
        <v>silty clay loam</v>
      </c>
      <c r="J297" s="75" t="str">
        <f>VLOOKUP(B297,[1]Soil!$A$2:$D$60,3,FALSE)</f>
        <v>Prachovitojílovitá hlína</v>
      </c>
      <c r="K297" s="75" t="str">
        <f>VLOOKUP(D297,[1]LU!$A$2:$J$419,4,FALSE)</f>
        <v>Water</v>
      </c>
      <c r="L297" s="75" t="str">
        <f>VLOOKUP(D297,[1]LU!$A$2:$J$419,3,FALSE)</f>
        <v>vodní plochy</v>
      </c>
      <c r="M297" s="74">
        <f>VLOOKUP(D297,LU!$B$2:$O$27,14)</f>
        <v>0</v>
      </c>
      <c r="N297" s="67" t="e">
        <f>VLOOKUP(C297,LU!A298:O322,15)</f>
        <v>#N/A</v>
      </c>
    </row>
    <row r="298" spans="1:14">
      <c r="A298" s="74" t="str">
        <f t="shared" si="16"/>
        <v>SICLTPT</v>
      </c>
      <c r="B298" s="33" t="str">
        <f>VLOOKUP(F298,Soil!$A$2:$B$14,2)</f>
        <v>SICL</v>
      </c>
      <c r="C298" s="33">
        <f t="shared" si="17"/>
        <v>22</v>
      </c>
      <c r="D298" s="67" t="str">
        <f t="shared" si="17"/>
        <v>TPT</v>
      </c>
      <c r="E298" s="33"/>
      <c r="F298" s="31">
        <f t="shared" si="18"/>
        <v>12</v>
      </c>
      <c r="G298" s="75">
        <f>IF(VLOOKUP(C298,LU!$A$2:$P$27,15,FALSE)=0,VLOOKUP(B298,Soil!$B$2:$R$14,16,FALSE)/(VLOOKUP(C298,LU!$A$2:$P$27,16,FALSE)),(VLOOKUP(C298,LU!$A$2:$P$27,16,FALSE)))</f>
        <v>22.2</v>
      </c>
      <c r="H298" s="75">
        <f>IF(VLOOKUP(C298,LU!$A$2:$O$27,15,FALSE) = 0,VLOOKUP(B298,Soil!$B$2:R310,17,FALSE),1)</f>
        <v>0.26400000000000001</v>
      </c>
      <c r="I298" s="75" t="str">
        <f>VLOOKUP(B298,[1]Soil!$A$2:$D$60,2,FALSE)</f>
        <v>silty clay loam</v>
      </c>
      <c r="J298" s="75" t="str">
        <f>VLOOKUP(B298,[1]Soil!$A$2:$D$60,3,FALSE)</f>
        <v>Prachovitojílovitá hlína</v>
      </c>
      <c r="K298" s="75" t="e">
        <f>VLOOKUP(D298,[1]LU!$A$2:$J$419,4,FALSE)</f>
        <v>#N/A</v>
      </c>
      <c r="L298" s="75" t="e">
        <f>VLOOKUP(D298,[1]LU!$A$2:$J$419,3,FALSE)</f>
        <v>#N/A</v>
      </c>
      <c r="M298" s="74">
        <f>VLOOKUP(D298,LU!$B$2:$O$27,14)</f>
        <v>0</v>
      </c>
      <c r="N298" s="67" t="e">
        <f>VLOOKUP(C298,LU!A299:O323,15)</f>
        <v>#N/A</v>
      </c>
    </row>
    <row r="299" spans="1:14">
      <c r="A299" s="74" t="str">
        <f t="shared" si="16"/>
        <v>SICLVPT</v>
      </c>
      <c r="B299" s="33" t="str">
        <f>VLOOKUP(F299,Soil!$A$2:$B$14,2)</f>
        <v>SICL</v>
      </c>
      <c r="C299" s="33">
        <f t="shared" si="17"/>
        <v>23</v>
      </c>
      <c r="D299" s="67" t="str">
        <f t="shared" si="17"/>
        <v>VPT</v>
      </c>
      <c r="E299" s="33"/>
      <c r="F299" s="31">
        <f t="shared" si="18"/>
        <v>12</v>
      </c>
      <c r="G299" s="75">
        <f>IF(VLOOKUP(C299,LU!$A$2:$P$27,15,FALSE)=0,VLOOKUP(B299,Soil!$B$2:$R$14,16,FALSE)/(VLOOKUP(C299,LU!$A$2:$P$27,16,FALSE)),(VLOOKUP(C299,LU!$A$2:$P$27,16,FALSE)))</f>
        <v>100</v>
      </c>
      <c r="H299" s="75">
        <f>IF(VLOOKUP(C299,LU!$A$2:$O$27,15,FALSE) = 0,VLOOKUP(B299,Soil!$B$2:R311,17,FALSE),1)</f>
        <v>1</v>
      </c>
      <c r="I299" s="75" t="str">
        <f>VLOOKUP(B299,[1]Soil!$A$2:$D$60,2,FALSE)</f>
        <v>silty clay loam</v>
      </c>
      <c r="J299" s="75" t="str">
        <f>VLOOKUP(B299,[1]Soil!$A$2:$D$60,3,FALSE)</f>
        <v>Prachovitojílovitá hlína</v>
      </c>
      <c r="K299" s="75" t="e">
        <f>VLOOKUP(D299,[1]LU!$A$2:$J$419,4,FALSE)</f>
        <v>#N/A</v>
      </c>
      <c r="L299" s="75" t="e">
        <f>VLOOKUP(D299,[1]LU!$A$2:$J$419,3,FALSE)</f>
        <v>#N/A</v>
      </c>
      <c r="M299" s="74">
        <f>VLOOKUP(D299,LU!$B$2:$O$27,14)</f>
        <v>0</v>
      </c>
      <c r="N299" s="67" t="e">
        <f>VLOOKUP(C299,LU!A300:O324,15)</f>
        <v>#N/A</v>
      </c>
    </row>
    <row r="300" spans="1:14">
      <c r="A300" s="74" t="str">
        <f t="shared" si="16"/>
        <v>SICLMOK</v>
      </c>
      <c r="B300" s="33" t="str">
        <f>VLOOKUP(F300,Soil!$A$2:$B$14,2)</f>
        <v>SICL</v>
      </c>
      <c r="C300" s="33">
        <f t="shared" si="17"/>
        <v>24</v>
      </c>
      <c r="D300" s="67" t="str">
        <f t="shared" si="17"/>
        <v>MOK</v>
      </c>
      <c r="E300" s="33"/>
      <c r="F300" s="31">
        <f t="shared" si="18"/>
        <v>12</v>
      </c>
      <c r="G300" s="75">
        <f>IF(VLOOKUP(C300,LU!$A$2:$P$27,15,FALSE)=0,VLOOKUP(B300,Soil!$B$2:$R$14,16,FALSE)/(VLOOKUP(C300,LU!$A$2:$P$27,16,FALSE)),(VLOOKUP(C300,LU!$A$2:$P$27,16,FALSE)))</f>
        <v>22.2</v>
      </c>
      <c r="H300" s="75">
        <f>IF(VLOOKUP(C300,LU!$A$2:$O$27,15,FALSE) = 0,VLOOKUP(B300,Soil!$B$2:R312,17,FALSE),1)</f>
        <v>0.26400000000000001</v>
      </c>
      <c r="I300" s="75" t="str">
        <f>VLOOKUP(B300,[1]Soil!$A$2:$D$60,2,FALSE)</f>
        <v>silty clay loam</v>
      </c>
      <c r="J300" s="75" t="str">
        <f>VLOOKUP(B300,[1]Soil!$A$2:$D$60,3,FALSE)</f>
        <v>Prachovitojílovitá hlína</v>
      </c>
      <c r="K300" s="75" t="e">
        <f>VLOOKUP(D300,[1]LU!$A$2:$J$419,4,FALSE)</f>
        <v>#N/A</v>
      </c>
      <c r="L300" s="75" t="e">
        <f>VLOOKUP(D300,[1]LU!$A$2:$J$419,3,FALSE)</f>
        <v>#N/A</v>
      </c>
      <c r="M300" s="74">
        <f>VLOOKUP(D300,LU!$B$2:$O$27,14)</f>
        <v>0</v>
      </c>
      <c r="N300" s="67" t="e">
        <f>VLOOKUP(C300,LU!A301:O325,15)</f>
        <v>#N/A</v>
      </c>
    </row>
    <row r="301" spans="1:14">
      <c r="A301" s="74" t="str">
        <f t="shared" si="16"/>
        <v>SICLRET</v>
      </c>
      <c r="B301" s="33" t="str">
        <f>VLOOKUP(F301,Soil!$A$2:$B$14,2)</f>
        <v>SICL</v>
      </c>
      <c r="C301" s="33">
        <f t="shared" si="17"/>
        <v>25</v>
      </c>
      <c r="D301" s="67" t="str">
        <f t="shared" si="17"/>
        <v>RET</v>
      </c>
      <c r="E301" s="33"/>
      <c r="F301" s="31">
        <f t="shared" si="18"/>
        <v>12</v>
      </c>
      <c r="G301" s="75">
        <f>IF(VLOOKUP(C301,LU!$A$2:$P$27,15,FALSE)=0,VLOOKUP(B301,Soil!$B$2:$R$14,16,FALSE)/(VLOOKUP(C301,LU!$A$2:$P$27,16,FALSE)),(VLOOKUP(C301,LU!$A$2:$P$27,16,FALSE)))</f>
        <v>22.2</v>
      </c>
      <c r="H301" s="75">
        <f>IF(VLOOKUP(C301,LU!$A$2:$O$27,15,FALSE) = 0,VLOOKUP(B301,Soil!$B$2:R313,17,FALSE),1)</f>
        <v>0.26400000000000001</v>
      </c>
      <c r="I301" s="75" t="str">
        <f>VLOOKUP(B301,[1]Soil!$A$2:$D$60,2,FALSE)</f>
        <v>silty clay loam</v>
      </c>
      <c r="J301" s="75" t="str">
        <f>VLOOKUP(B301,[1]Soil!$A$2:$D$60,3,FALSE)</f>
        <v>Prachovitojílovitá hlína</v>
      </c>
      <c r="K301" s="75" t="e">
        <f>VLOOKUP(D301,[1]LU!$A$2:$J$419,4,FALSE)</f>
        <v>#N/A</v>
      </c>
      <c r="L301" s="75" t="e">
        <f>VLOOKUP(D301,[1]LU!$A$2:$J$419,3,FALSE)</f>
        <v>#N/A</v>
      </c>
      <c r="M301" s="74">
        <f>VLOOKUP(D301,LU!$B$2:$O$27,14)</f>
        <v>0</v>
      </c>
      <c r="N301" s="67" t="e">
        <f>VLOOKUP(C301,LU!A302:O326,15)</f>
        <v>#N/A</v>
      </c>
    </row>
    <row r="302" spans="1:14">
      <c r="A302" s="74" t="str">
        <f t="shared" si="16"/>
        <v>NOOP</v>
      </c>
      <c r="B302" s="33" t="str">
        <f>VLOOKUP(F302,Soil!$A$2:$B$14,2)</f>
        <v>NO</v>
      </c>
      <c r="C302" s="33">
        <f t="shared" si="17"/>
        <v>1</v>
      </c>
      <c r="D302" s="67" t="str">
        <f t="shared" si="17"/>
        <v>OP</v>
      </c>
      <c r="E302" s="33"/>
      <c r="F302" s="31">
        <f t="shared" si="18"/>
        <v>13</v>
      </c>
      <c r="G302" s="75">
        <f>IF(VLOOKUP(C302,LU!$A$2:$P$27,15,FALSE)=0,VLOOKUP(B302,Soil!$B$2:$R$14,16,FALSE)/(VLOOKUP(C302,LU!$A$2:$P$27,16,FALSE)),(VLOOKUP(C302,LU!$A$2:$P$27,16,FALSE)))</f>
        <v>50</v>
      </c>
      <c r="H302" s="75">
        <f>IF(VLOOKUP(C302,LU!$A$2:$O$27,15,FALSE) = 0,VLOOKUP(B302,Soil!$B$2:R314,17,FALSE),1)</f>
        <v>3</v>
      </c>
      <c r="I302" s="75" t="str">
        <f>VLOOKUP(B302,[1]Soil!$A$2:$D$60,2,FALSE)</f>
        <v>nosoil</v>
      </c>
      <c r="J302" s="75" t="str">
        <f>VLOOKUP(B302,[1]Soil!$A$2:$D$60,3,FALSE)</f>
        <v>bez půdy</v>
      </c>
      <c r="K302" s="75" t="str">
        <f>VLOOKUP(D302,[1]LU!$A$2:$J$419,4,FALSE)</f>
        <v>Arable land</v>
      </c>
      <c r="L302" s="75" t="str">
        <f>VLOOKUP(D302,[1]LU!$A$2:$J$419,3,FALSE)</f>
        <v>orná půda</v>
      </c>
      <c r="M302" s="74">
        <f>VLOOKUP(D302,LU!$B$2:$O$27,14)</f>
        <v>0</v>
      </c>
      <c r="N302" s="67" t="e">
        <f>VLOOKUP(C302,LU!A303:O327,15)</f>
        <v>#N/A</v>
      </c>
    </row>
    <row r="303" spans="1:14">
      <c r="A303" s="74" t="str">
        <f t="shared" si="16"/>
        <v>NOOPTP</v>
      </c>
      <c r="B303" s="33" t="str">
        <f>VLOOKUP(F303,Soil!$A$2:$B$14,2)</f>
        <v>NO</v>
      </c>
      <c r="C303" s="33">
        <f t="shared" si="17"/>
        <v>2</v>
      </c>
      <c r="D303" s="67" t="str">
        <f t="shared" si="17"/>
        <v>OPTP</v>
      </c>
      <c r="E303" s="33"/>
      <c r="F303" s="31">
        <f t="shared" si="18"/>
        <v>13</v>
      </c>
      <c r="G303" s="75">
        <f>IF(VLOOKUP(C303,LU!$A$2:$P$27,15,FALSE)=0,VLOOKUP(B303,Soil!$B$2:$R$14,16,FALSE)/(VLOOKUP(C303,LU!$A$2:$P$27,16,FALSE)),(VLOOKUP(C303,LU!$A$2:$P$27,16,FALSE)))</f>
        <v>100</v>
      </c>
      <c r="H303" s="75">
        <f>IF(VLOOKUP(C303,LU!$A$2:$O$27,15,FALSE) = 0,VLOOKUP(B303,Soil!$B$2:R315,17,FALSE),1)</f>
        <v>3</v>
      </c>
      <c r="I303" s="75" t="str">
        <f>VLOOKUP(B303,[1]Soil!$A$2:$D$60,2,FALSE)</f>
        <v>nosoil</v>
      </c>
      <c r="J303" s="75" t="str">
        <f>VLOOKUP(B303,[1]Soil!$A$2:$D$60,3,FALSE)</f>
        <v>bez půdy</v>
      </c>
      <c r="K303" s="75" t="e">
        <f>VLOOKUP(D303,[1]LU!$A$2:$J$419,4,FALSE)</f>
        <v>#N/A</v>
      </c>
      <c r="L303" s="75" t="e">
        <f>VLOOKUP(D303,[1]LU!$A$2:$J$419,3,FALSE)</f>
        <v>#N/A</v>
      </c>
      <c r="M303" s="74">
        <f>VLOOKUP(D303,LU!$B$2:$O$27,14)</f>
        <v>0</v>
      </c>
      <c r="N303" s="67" t="e">
        <f>VLOOKUP(C303,LU!A304:O328,15)</f>
        <v>#N/A</v>
      </c>
    </row>
    <row r="304" spans="1:14">
      <c r="A304" s="74" t="str">
        <f t="shared" si="16"/>
        <v>NOOPSR</v>
      </c>
      <c r="B304" s="33" t="str">
        <f>VLOOKUP(F304,Soil!$A$2:$B$14,2)</f>
        <v>NO</v>
      </c>
      <c r="C304" s="33">
        <f t="shared" si="17"/>
        <v>3</v>
      </c>
      <c r="D304" s="67" t="str">
        <f t="shared" si="17"/>
        <v>OPSR</v>
      </c>
      <c r="E304" s="33"/>
      <c r="F304" s="31">
        <f t="shared" si="18"/>
        <v>13</v>
      </c>
      <c r="G304" s="75">
        <f>IF(VLOOKUP(C304,LU!$A$2:$P$27,15,FALSE)=0,VLOOKUP(B304,Soil!$B$2:$R$14,16,FALSE)/(VLOOKUP(C304,LU!$A$2:$P$27,16,FALSE)),(VLOOKUP(C304,LU!$A$2:$P$27,16,FALSE)))</f>
        <v>40</v>
      </c>
      <c r="H304" s="75">
        <f>IF(VLOOKUP(C304,LU!$A$2:$O$27,15,FALSE) = 0,VLOOKUP(B304,Soil!$B$2:R316,17,FALSE),1)</f>
        <v>3</v>
      </c>
      <c r="I304" s="75" t="str">
        <f>VLOOKUP(B304,[1]Soil!$A$2:$D$60,2,FALSE)</f>
        <v>nosoil</v>
      </c>
      <c r="J304" s="75" t="str">
        <f>VLOOKUP(B304,[1]Soil!$A$2:$D$60,3,FALSE)</f>
        <v>bez půdy</v>
      </c>
      <c r="K304" s="75" t="e">
        <f>VLOOKUP(D304,[1]LU!$A$2:$J$419,4,FALSE)</f>
        <v>#N/A</v>
      </c>
      <c r="L304" s="75" t="e">
        <f>VLOOKUP(D304,[1]LU!$A$2:$J$419,3,FALSE)</f>
        <v>#N/A</v>
      </c>
      <c r="M304" s="74">
        <f>VLOOKUP(D304,LU!$B$2:$O$27,14)</f>
        <v>0</v>
      </c>
      <c r="N304" s="67" t="e">
        <f>VLOOKUP(C304,LU!A305:O329,15)</f>
        <v>#N/A</v>
      </c>
    </row>
    <row r="305" spans="1:14">
      <c r="A305" s="74" t="str">
        <f t="shared" si="16"/>
        <v>NOOPUR</v>
      </c>
      <c r="B305" s="33" t="str">
        <f>VLOOKUP(F305,Soil!$A$2:$B$14,2)</f>
        <v>NO</v>
      </c>
      <c r="C305" s="33">
        <f t="shared" si="17"/>
        <v>4</v>
      </c>
      <c r="D305" s="67" t="str">
        <f t="shared" si="17"/>
        <v>OPUR</v>
      </c>
      <c r="E305" s="33"/>
      <c r="F305" s="31">
        <f t="shared" si="18"/>
        <v>13</v>
      </c>
      <c r="G305" s="75">
        <f>IF(VLOOKUP(C305,LU!$A$2:$P$27,15,FALSE)=0,VLOOKUP(B305,Soil!$B$2:$R$14,16,FALSE)/(VLOOKUP(C305,LU!$A$2:$P$27,16,FALSE)),(VLOOKUP(C305,LU!$A$2:$P$27,16,FALSE)))</f>
        <v>50</v>
      </c>
      <c r="H305" s="75">
        <f>IF(VLOOKUP(C305,LU!$A$2:$O$27,15,FALSE) = 0,VLOOKUP(B305,Soil!$B$2:R317,17,FALSE),1)</f>
        <v>3</v>
      </c>
      <c r="I305" s="75" t="str">
        <f>VLOOKUP(B305,[1]Soil!$A$2:$D$60,2,FALSE)</f>
        <v>nosoil</v>
      </c>
      <c r="J305" s="75" t="str">
        <f>VLOOKUP(B305,[1]Soil!$A$2:$D$60,3,FALSE)</f>
        <v>bez půdy</v>
      </c>
      <c r="K305" s="75" t="e">
        <f>VLOOKUP(D305,[1]LU!$A$2:$J$419,4,FALSE)</f>
        <v>#N/A</v>
      </c>
      <c r="L305" s="75" t="e">
        <f>VLOOKUP(D305,[1]LU!$A$2:$J$419,3,FALSE)</f>
        <v>#N/A</v>
      </c>
      <c r="M305" s="74">
        <f>VLOOKUP(D305,LU!$B$2:$O$27,14)</f>
        <v>0</v>
      </c>
      <c r="N305" s="67" t="e">
        <f>VLOOKUP(C305,LU!A306:O330,15)</f>
        <v>#N/A</v>
      </c>
    </row>
    <row r="306" spans="1:14">
      <c r="A306" s="74" t="str">
        <f t="shared" si="16"/>
        <v>NOOPU</v>
      </c>
      <c r="B306" s="33" t="str">
        <f>VLOOKUP(F306,Soil!$A$2:$B$14,2)</f>
        <v>NO</v>
      </c>
      <c r="C306" s="33">
        <f t="shared" si="17"/>
        <v>5</v>
      </c>
      <c r="D306" s="67" t="str">
        <f t="shared" si="17"/>
        <v>OPU</v>
      </c>
      <c r="E306" s="33"/>
      <c r="F306" s="31">
        <f t="shared" si="18"/>
        <v>13</v>
      </c>
      <c r="G306" s="75">
        <f>IF(VLOOKUP(C306,LU!$A$2:$P$27,15,FALSE)=0,VLOOKUP(B306,Soil!$B$2:$R$14,16,FALSE)/(VLOOKUP(C306,LU!$A$2:$P$27,16,FALSE)),(VLOOKUP(C306,LU!$A$2:$P$27,16,FALSE)))</f>
        <v>33.333333333333336</v>
      </c>
      <c r="H306" s="75">
        <f>IF(VLOOKUP(C306,LU!$A$2:$O$27,15,FALSE) = 0,VLOOKUP(B306,Soil!$B$2:R318,17,FALSE),1)</f>
        <v>3</v>
      </c>
      <c r="I306" s="75" t="str">
        <f>VLOOKUP(B306,[1]Soil!$A$2:$D$60,2,FALSE)</f>
        <v>nosoil</v>
      </c>
      <c r="J306" s="75" t="str">
        <f>VLOOKUP(B306,[1]Soil!$A$2:$D$60,3,FALSE)</f>
        <v>bez půdy</v>
      </c>
      <c r="K306" s="75" t="e">
        <f>VLOOKUP(D306,[1]LU!$A$2:$J$419,4,FALSE)</f>
        <v>#N/A</v>
      </c>
      <c r="L306" s="75" t="e">
        <f>VLOOKUP(D306,[1]LU!$A$2:$J$419,3,FALSE)</f>
        <v>#N/A</v>
      </c>
      <c r="M306" s="74">
        <f>VLOOKUP(D306,LU!$B$2:$O$27,14)</f>
        <v>0</v>
      </c>
      <c r="N306" s="67" t="e">
        <f>VLOOKUP(C306,LU!A307:O331,15)</f>
        <v>#N/A</v>
      </c>
    </row>
    <row r="307" spans="1:14">
      <c r="A307" s="74" t="str">
        <f t="shared" si="16"/>
        <v>NOTP</v>
      </c>
      <c r="B307" s="33" t="str">
        <f>VLOOKUP(F307,Soil!$A$2:$B$14,2)</f>
        <v>NO</v>
      </c>
      <c r="C307" s="33">
        <f t="shared" si="17"/>
        <v>6</v>
      </c>
      <c r="D307" s="67" t="str">
        <f t="shared" si="17"/>
        <v>TP</v>
      </c>
      <c r="E307" s="33"/>
      <c r="F307" s="31">
        <f t="shared" si="18"/>
        <v>13</v>
      </c>
      <c r="G307" s="75">
        <f>IF(VLOOKUP(C307,LU!$A$2:$P$27,15,FALSE)=0,VLOOKUP(B307,Soil!$B$2:$R$14,16,FALSE)/(VLOOKUP(C307,LU!$A$2:$P$27,16,FALSE)),(VLOOKUP(C307,LU!$A$2:$P$27,16,FALSE)))</f>
        <v>100</v>
      </c>
      <c r="H307" s="75">
        <f>IF(VLOOKUP(C307,LU!$A$2:$O$27,15,FALSE) = 0,VLOOKUP(B307,Soil!$B$2:R319,17,FALSE),1)</f>
        <v>3</v>
      </c>
      <c r="I307" s="75" t="str">
        <f>VLOOKUP(B307,[1]Soil!$A$2:$D$60,2,FALSE)</f>
        <v>nosoil</v>
      </c>
      <c r="J307" s="75" t="str">
        <f>VLOOKUP(B307,[1]Soil!$A$2:$D$60,3,FALSE)</f>
        <v>bez půdy</v>
      </c>
      <c r="K307" s="75" t="str">
        <f>VLOOKUP(D307,[1]LU!$A$2:$J$419,4,FALSE)</f>
        <v>Grass</v>
      </c>
      <c r="L307" s="75" t="str">
        <f>VLOOKUP(D307,[1]LU!$A$2:$J$419,3,FALSE)</f>
        <v>travní porost</v>
      </c>
      <c r="M307" s="74">
        <f>VLOOKUP(D307,LU!$B$2:$O$27,14)</f>
        <v>0</v>
      </c>
      <c r="N307" s="67" t="e">
        <f>VLOOKUP(C307,LU!A308:O332,15)</f>
        <v>#N/A</v>
      </c>
    </row>
    <row r="308" spans="1:14">
      <c r="A308" s="74" t="str">
        <f t="shared" si="16"/>
        <v>NOLP</v>
      </c>
      <c r="B308" s="33" t="str">
        <f>VLOOKUP(F308,Soil!$A$2:$B$14,2)</f>
        <v>NO</v>
      </c>
      <c r="C308" s="33">
        <f t="shared" si="17"/>
        <v>7</v>
      </c>
      <c r="D308" s="67" t="str">
        <f t="shared" si="17"/>
        <v>LP</v>
      </c>
      <c r="E308" s="33"/>
      <c r="F308" s="31">
        <f t="shared" si="18"/>
        <v>13</v>
      </c>
      <c r="G308" s="75">
        <f>IF(VLOOKUP(C308,LU!$A$2:$P$27,15,FALSE)=0,VLOOKUP(B308,Soil!$B$2:$R$14,16,FALSE)/(VLOOKUP(C308,LU!$A$2:$P$27,16,FALSE)),(VLOOKUP(C308,LU!$A$2:$P$27,16,FALSE)))</f>
        <v>100</v>
      </c>
      <c r="H308" s="75">
        <f>IF(VLOOKUP(C308,LU!$A$2:$O$27,15,FALSE) = 0,VLOOKUP(B308,Soil!$B$2:R320,17,FALSE),1)</f>
        <v>3</v>
      </c>
      <c r="I308" s="75" t="str">
        <f>VLOOKUP(B308,[1]Soil!$A$2:$D$60,2,FALSE)</f>
        <v>nosoil</v>
      </c>
      <c r="J308" s="75" t="str">
        <f>VLOOKUP(B308,[1]Soil!$A$2:$D$60,3,FALSE)</f>
        <v>bez půdy</v>
      </c>
      <c r="K308" s="75" t="str">
        <f>VLOOKUP(D308,[1]LU!$A$2:$J$419,4,FALSE)</f>
        <v>Forest</v>
      </c>
      <c r="L308" s="75" t="str">
        <f>VLOOKUP(D308,[1]LU!$A$2:$J$419,3,FALSE)</f>
        <v>lesní porost</v>
      </c>
      <c r="M308" s="74">
        <f>VLOOKUP(D308,LU!$B$2:$O$27,14)</f>
        <v>0</v>
      </c>
      <c r="N308" s="67" t="e">
        <f>VLOOKUP(C308,LU!A309:O333,15)</f>
        <v>#N/A</v>
      </c>
    </row>
    <row r="309" spans="1:14">
      <c r="A309" s="74" t="str">
        <f t="shared" si="16"/>
        <v>NOLPL</v>
      </c>
      <c r="B309" s="33" t="str">
        <f>VLOOKUP(F309,Soil!$A$2:$B$14,2)</f>
        <v>NO</v>
      </c>
      <c r="C309" s="33">
        <f t="shared" si="17"/>
        <v>8</v>
      </c>
      <c r="D309" s="67" t="str">
        <f t="shared" si="17"/>
        <v>LPL</v>
      </c>
      <c r="E309" s="33"/>
      <c r="F309" s="31">
        <f t="shared" si="18"/>
        <v>13</v>
      </c>
      <c r="G309" s="75">
        <f>IF(VLOOKUP(C309,LU!$A$2:$P$27,15,FALSE)=0,VLOOKUP(B309,Soil!$B$2:$R$14,16,FALSE)/(VLOOKUP(C309,LU!$A$2:$P$27,16,FALSE)),(VLOOKUP(C309,LU!$A$2:$P$27,16,FALSE)))</f>
        <v>100</v>
      </c>
      <c r="H309" s="75">
        <f>IF(VLOOKUP(C309,LU!$A$2:$O$27,15,FALSE) = 0,VLOOKUP(B309,Soil!$B$2:R321,17,FALSE),1)</f>
        <v>3</v>
      </c>
      <c r="I309" s="75" t="str">
        <f>VLOOKUP(B309,[1]Soil!$A$2:$D$60,2,FALSE)</f>
        <v>nosoil</v>
      </c>
      <c r="J309" s="75" t="str">
        <f>VLOOKUP(B309,[1]Soil!$A$2:$D$60,3,FALSE)</f>
        <v>bez půdy</v>
      </c>
      <c r="K309" s="75" t="e">
        <f>VLOOKUP(D309,[1]LU!$A$2:$J$419,4,FALSE)</f>
        <v>#N/A</v>
      </c>
      <c r="L309" s="75" t="e">
        <f>VLOOKUP(D309,[1]LU!$A$2:$J$419,3,FALSE)</f>
        <v>#N/A</v>
      </c>
      <c r="M309" s="74">
        <f>VLOOKUP(D309,LU!$B$2:$O$27,14)</f>
        <v>0</v>
      </c>
      <c r="N309" s="67" t="e">
        <f>VLOOKUP(C309,LU!A310:O334,15)</f>
        <v>#N/A</v>
      </c>
    </row>
    <row r="310" spans="1:14">
      <c r="A310" s="74" t="str">
        <f t="shared" si="16"/>
        <v>NOLPJ</v>
      </c>
      <c r="B310" s="33" t="str">
        <f>VLOOKUP(F310,Soil!$A$2:$B$14,2)</f>
        <v>NO</v>
      </c>
      <c r="C310" s="33">
        <f t="shared" si="17"/>
        <v>9</v>
      </c>
      <c r="D310" s="67" t="str">
        <f t="shared" si="17"/>
        <v>LPJ</v>
      </c>
      <c r="E310" s="33"/>
      <c r="F310" s="31">
        <f t="shared" si="18"/>
        <v>13</v>
      </c>
      <c r="G310" s="75">
        <f>IF(VLOOKUP(C310,LU!$A$2:$P$27,15,FALSE)=0,VLOOKUP(B310,Soil!$B$2:$R$14,16,FALSE)/(VLOOKUP(C310,LU!$A$2:$P$27,16,FALSE)),(VLOOKUP(C310,LU!$A$2:$P$27,16,FALSE)))</f>
        <v>100</v>
      </c>
      <c r="H310" s="75">
        <f>IF(VLOOKUP(C310,LU!$A$2:$O$27,15,FALSE) = 0,VLOOKUP(B310,Soil!$B$2:R322,17,FALSE),1)</f>
        <v>3</v>
      </c>
      <c r="I310" s="75" t="str">
        <f>VLOOKUP(B310,[1]Soil!$A$2:$D$60,2,FALSE)</f>
        <v>nosoil</v>
      </c>
      <c r="J310" s="75" t="str">
        <f>VLOOKUP(B310,[1]Soil!$A$2:$D$60,3,FALSE)</f>
        <v>bez půdy</v>
      </c>
      <c r="K310" s="75" t="e">
        <f>VLOOKUP(D310,[1]LU!$A$2:$J$419,4,FALSE)</f>
        <v>#N/A</v>
      </c>
      <c r="L310" s="75" t="e">
        <f>VLOOKUP(D310,[1]LU!$A$2:$J$419,3,FALSE)</f>
        <v>#N/A</v>
      </c>
      <c r="M310" s="74">
        <f>VLOOKUP(D310,LU!$B$2:$O$27,14)</f>
        <v>0</v>
      </c>
      <c r="N310" s="67" t="e">
        <f>VLOOKUP(C310,LU!A311:O335,15)</f>
        <v>#N/A</v>
      </c>
    </row>
    <row r="311" spans="1:14">
      <c r="A311" s="74" t="str">
        <f t="shared" si="16"/>
        <v>NOLPS</v>
      </c>
      <c r="B311" s="33" t="str">
        <f>VLOOKUP(F311,Soil!$A$2:$B$14,2)</f>
        <v>NO</v>
      </c>
      <c r="C311" s="33">
        <f t="shared" si="17"/>
        <v>10</v>
      </c>
      <c r="D311" s="67" t="str">
        <f t="shared" si="17"/>
        <v>LPS</v>
      </c>
      <c r="E311" s="33"/>
      <c r="F311" s="31">
        <f t="shared" si="18"/>
        <v>13</v>
      </c>
      <c r="G311" s="75">
        <f>IF(VLOOKUP(C311,LU!$A$2:$P$27,15,FALSE)=0,VLOOKUP(B311,Soil!$B$2:$R$14,16,FALSE)/(VLOOKUP(C311,LU!$A$2:$P$27,16,FALSE)),(VLOOKUP(C311,LU!$A$2:$P$27,16,FALSE)))</f>
        <v>100</v>
      </c>
      <c r="H311" s="75">
        <f>IF(VLOOKUP(C311,LU!$A$2:$O$27,15,FALSE) = 0,VLOOKUP(B311,Soil!$B$2:R323,17,FALSE),1)</f>
        <v>3</v>
      </c>
      <c r="I311" s="75" t="str">
        <f>VLOOKUP(B311,[1]Soil!$A$2:$D$60,2,FALSE)</f>
        <v>nosoil</v>
      </c>
      <c r="J311" s="75" t="str">
        <f>VLOOKUP(B311,[1]Soil!$A$2:$D$60,3,FALSE)</f>
        <v>bez půdy</v>
      </c>
      <c r="K311" s="75" t="e">
        <f>VLOOKUP(D311,[1]LU!$A$2:$J$419,4,FALSE)</f>
        <v>#N/A</v>
      </c>
      <c r="L311" s="75" t="e">
        <f>VLOOKUP(D311,[1]LU!$A$2:$J$419,3,FALSE)</f>
        <v>#N/A</v>
      </c>
      <c r="M311" s="74">
        <f>VLOOKUP(D311,LU!$B$2:$O$27,14)</f>
        <v>0</v>
      </c>
      <c r="N311" s="67" t="e">
        <f>VLOOKUP(C311,LU!A312:O336,15)</f>
        <v>#N/A</v>
      </c>
    </row>
    <row r="312" spans="1:14">
      <c r="A312" s="74" t="str">
        <f t="shared" si="16"/>
        <v>NOLPK</v>
      </c>
      <c r="B312" s="33" t="str">
        <f>VLOOKUP(F312,Soil!$A$2:$B$14,2)</f>
        <v>NO</v>
      </c>
      <c r="C312" s="33">
        <f t="shared" si="17"/>
        <v>11</v>
      </c>
      <c r="D312" s="67" t="str">
        <f t="shared" si="17"/>
        <v>LPK</v>
      </c>
      <c r="E312" s="33"/>
      <c r="F312" s="31">
        <f t="shared" si="18"/>
        <v>13</v>
      </c>
      <c r="G312" s="75">
        <f>IF(VLOOKUP(C312,LU!$A$2:$P$27,15,FALSE)=0,VLOOKUP(B312,Soil!$B$2:$R$14,16,FALSE)/(VLOOKUP(C312,LU!$A$2:$P$27,16,FALSE)),(VLOOKUP(C312,LU!$A$2:$P$27,16,FALSE)))</f>
        <v>100</v>
      </c>
      <c r="H312" s="75">
        <f>IF(VLOOKUP(C312,LU!$A$2:$O$27,15,FALSE) = 0,VLOOKUP(B312,Soil!$B$2:R324,17,FALSE),1)</f>
        <v>3</v>
      </c>
      <c r="I312" s="75" t="str">
        <f>VLOOKUP(B312,[1]Soil!$A$2:$D$60,2,FALSE)</f>
        <v>nosoil</v>
      </c>
      <c r="J312" s="75" t="str">
        <f>VLOOKUP(B312,[1]Soil!$A$2:$D$60,3,FALSE)</f>
        <v>bez půdy</v>
      </c>
      <c r="K312" s="75" t="e">
        <f>VLOOKUP(D312,[1]LU!$A$2:$J$419,4,FALSE)</f>
        <v>#N/A</v>
      </c>
      <c r="L312" s="75" t="e">
        <f>VLOOKUP(D312,[1]LU!$A$2:$J$419,3,FALSE)</f>
        <v>#N/A</v>
      </c>
      <c r="M312" s="74">
        <f>VLOOKUP(D312,LU!$B$2:$O$27,14)</f>
        <v>0</v>
      </c>
      <c r="N312" s="67" t="e">
        <f>VLOOKUP(C312,LU!A313:O337,15)</f>
        <v>#N/A</v>
      </c>
    </row>
    <row r="313" spans="1:14">
      <c r="A313" s="74" t="str">
        <f t="shared" si="16"/>
        <v>NOAZP</v>
      </c>
      <c r="B313" s="33" t="str">
        <f>VLOOKUP(F313,Soil!$A$2:$B$14,2)</f>
        <v>NO</v>
      </c>
      <c r="C313" s="33">
        <f t="shared" si="17"/>
        <v>12</v>
      </c>
      <c r="D313" s="67" t="str">
        <f t="shared" si="17"/>
        <v>AZP</v>
      </c>
      <c r="E313" s="33"/>
      <c r="F313" s="31">
        <f t="shared" si="18"/>
        <v>13</v>
      </c>
      <c r="G313" s="75">
        <f>IF(VLOOKUP(C313,LU!$A$2:$P$27,15,FALSE)=0,VLOOKUP(B313,Soil!$B$2:$R$14,16,FALSE)/(VLOOKUP(C313,LU!$A$2:$P$27,16,FALSE)),(VLOOKUP(C313,LU!$A$2:$P$27,16,FALSE)))</f>
        <v>100</v>
      </c>
      <c r="H313" s="75">
        <f>IF(VLOOKUP(C313,LU!$A$2:$O$27,15,FALSE) = 0,VLOOKUP(B313,Soil!$B$2:R325,17,FALSE),1)</f>
        <v>1</v>
      </c>
      <c r="I313" s="75" t="str">
        <f>VLOOKUP(B313,[1]Soil!$A$2:$D$60,2,FALSE)</f>
        <v>nosoil</v>
      </c>
      <c r="J313" s="75" t="str">
        <f>VLOOKUP(B313,[1]Soil!$A$2:$D$60,3,FALSE)</f>
        <v>bez půdy</v>
      </c>
      <c r="K313" s="75" t="str">
        <f>VLOOKUP(D313,[1]LU!$A$2:$J$419,4,FALSE)</f>
        <v>Anthropogenic impermeable surfaces</v>
      </c>
      <c r="L313" s="75" t="str">
        <f>VLOOKUP(D313,[1]LU!$A$2:$J$419,3,FALSE)</f>
        <v>antropogenní a zpevněné plochy</v>
      </c>
      <c r="M313" s="74" t="e">
        <f>VLOOKUP(D313,LU!$B$2:$O$27,14)</f>
        <v>#N/A</v>
      </c>
      <c r="N313" s="67" t="e">
        <f>VLOOKUP(C313,LU!A314:O338,15)</f>
        <v>#N/A</v>
      </c>
    </row>
    <row r="314" spans="1:14">
      <c r="A314" s="74" t="str">
        <f t="shared" si="16"/>
        <v>NOAZPN</v>
      </c>
      <c r="B314" s="33" t="str">
        <f>VLOOKUP(F314,Soil!$A$2:$B$14,2)</f>
        <v>NO</v>
      </c>
      <c r="C314" s="33">
        <f t="shared" si="17"/>
        <v>13</v>
      </c>
      <c r="D314" s="67" t="str">
        <f t="shared" si="17"/>
        <v>AZPN</v>
      </c>
      <c r="E314" s="33"/>
      <c r="F314" s="31">
        <f t="shared" si="18"/>
        <v>13</v>
      </c>
      <c r="G314" s="75">
        <f>IF(VLOOKUP(C314,LU!$A$2:$P$27,15,FALSE)=0,VLOOKUP(B314,Soil!$B$2:$R$14,16,FALSE)/(VLOOKUP(C314,LU!$A$2:$P$27,16,FALSE)),(VLOOKUP(C314,LU!$A$2:$P$27,16,FALSE)))</f>
        <v>100</v>
      </c>
      <c r="H314" s="75">
        <f>IF(VLOOKUP(C314,LU!$A$2:$O$27,15,FALSE) = 0,VLOOKUP(B314,Soil!$B$2:R326,17,FALSE),1)</f>
        <v>1</v>
      </c>
      <c r="I314" s="75" t="str">
        <f>VLOOKUP(B314,[1]Soil!$A$2:$D$60,2,FALSE)</f>
        <v>nosoil</v>
      </c>
      <c r="J314" s="75" t="str">
        <f>VLOOKUP(B314,[1]Soil!$A$2:$D$60,3,FALSE)</f>
        <v>bez půdy</v>
      </c>
      <c r="K314" s="75" t="e">
        <f>VLOOKUP(D314,[1]LU!$A$2:$J$419,4,FALSE)</f>
        <v>#N/A</v>
      </c>
      <c r="L314" s="75" t="e">
        <f>VLOOKUP(D314,[1]LU!$A$2:$J$419,3,FALSE)</f>
        <v>#N/A</v>
      </c>
      <c r="M314" s="74">
        <f>VLOOKUP(D314,LU!$B$2:$O$27,14)</f>
        <v>1</v>
      </c>
      <c r="N314" s="67" t="e">
        <f>VLOOKUP(C314,LU!A315:O339,15)</f>
        <v>#N/A</v>
      </c>
    </row>
    <row r="315" spans="1:14">
      <c r="A315" s="74" t="str">
        <f t="shared" si="16"/>
        <v>NOAZPPL</v>
      </c>
      <c r="B315" s="33" t="str">
        <f>VLOOKUP(F315,Soil!$A$2:$B$14,2)</f>
        <v>NO</v>
      </c>
      <c r="C315" s="33">
        <f t="shared" si="17"/>
        <v>14</v>
      </c>
      <c r="D315" s="67" t="str">
        <f t="shared" si="17"/>
        <v>AZPPL</v>
      </c>
      <c r="E315" s="33"/>
      <c r="F315" s="31">
        <f t="shared" si="18"/>
        <v>13</v>
      </c>
      <c r="G315" s="75">
        <f>IF(VLOOKUP(C315,LU!$A$2:$P$27,15,FALSE)=0,VLOOKUP(B315,Soil!$B$2:$R$14,16,FALSE)/(VLOOKUP(C315,LU!$A$2:$P$27,16,FALSE)),(VLOOKUP(C315,LU!$A$2:$P$27,16,FALSE)))</f>
        <v>1</v>
      </c>
      <c r="H315" s="75">
        <f>IF(VLOOKUP(C315,LU!$A$2:$O$27,15,FALSE) = 0,VLOOKUP(B315,Soil!$B$2:R327,17,FALSE),1)</f>
        <v>3</v>
      </c>
      <c r="I315" s="75" t="str">
        <f>VLOOKUP(B315,[1]Soil!$A$2:$D$60,2,FALSE)</f>
        <v>nosoil</v>
      </c>
      <c r="J315" s="75" t="str">
        <f>VLOOKUP(B315,[1]Soil!$A$2:$D$60,3,FALSE)</f>
        <v>bez půdy</v>
      </c>
      <c r="K315" s="75" t="e">
        <f>VLOOKUP(D315,[1]LU!$A$2:$J$419,4,FALSE)</f>
        <v>#N/A</v>
      </c>
      <c r="L315" s="75" t="e">
        <f>VLOOKUP(D315,[1]LU!$A$2:$J$419,3,FALSE)</f>
        <v>#N/A</v>
      </c>
      <c r="M315" s="74">
        <f>VLOOKUP(D315,LU!$B$2:$O$27,14)</f>
        <v>0</v>
      </c>
      <c r="N315" s="67" t="e">
        <f>VLOOKUP(C315,LU!A316:O340,15)</f>
        <v>#N/A</v>
      </c>
    </row>
    <row r="316" spans="1:14">
      <c r="A316" s="74" t="str">
        <f t="shared" si="16"/>
        <v>NOAZPP</v>
      </c>
      <c r="B316" s="33" t="str">
        <f>VLOOKUP(F316,Soil!$A$2:$B$14,2)</f>
        <v>NO</v>
      </c>
      <c r="C316" s="33">
        <f t="shared" si="17"/>
        <v>15</v>
      </c>
      <c r="D316" s="67" t="str">
        <f t="shared" si="17"/>
        <v>AZPP</v>
      </c>
      <c r="E316" s="33"/>
      <c r="F316" s="31">
        <f t="shared" si="18"/>
        <v>13</v>
      </c>
      <c r="G316" s="75">
        <f>IF(VLOOKUP(C316,LU!$A$2:$P$27,15,FALSE)=0,VLOOKUP(B316,Soil!$B$2:$R$14,16,FALSE)/(VLOOKUP(C316,LU!$A$2:$P$27,16,FALSE)),(VLOOKUP(C316,LU!$A$2:$P$27,16,FALSE)))</f>
        <v>100</v>
      </c>
      <c r="H316" s="75">
        <f>IF(VLOOKUP(C316,LU!$A$2:$O$27,15,FALSE) = 0,VLOOKUP(B316,Soil!$B$2:R328,17,FALSE),1)</f>
        <v>3</v>
      </c>
      <c r="I316" s="75" t="str">
        <f>VLOOKUP(B316,[1]Soil!$A$2:$D$60,2,FALSE)</f>
        <v>nosoil</v>
      </c>
      <c r="J316" s="75" t="str">
        <f>VLOOKUP(B316,[1]Soil!$A$2:$D$60,3,FALSE)</f>
        <v>bez půdy</v>
      </c>
      <c r="K316" s="75" t="e">
        <f>VLOOKUP(D316,[1]LU!$A$2:$J$419,4,FALSE)</f>
        <v>#N/A</v>
      </c>
      <c r="L316" s="75" t="e">
        <f>VLOOKUP(D316,[1]LU!$A$2:$J$419,3,FALSE)</f>
        <v>#N/A</v>
      </c>
      <c r="M316" s="74">
        <f>VLOOKUP(D316,LU!$B$2:$O$27,14)</f>
        <v>1</v>
      </c>
      <c r="N316" s="67" t="e">
        <f>VLOOKUP(C316,LU!A317:O341,15)</f>
        <v>#N/A</v>
      </c>
    </row>
    <row r="317" spans="1:14">
      <c r="A317" s="74" t="str">
        <f t="shared" si="16"/>
        <v>NOETK</v>
      </c>
      <c r="B317" s="33" t="str">
        <f>VLOOKUP(F317,Soil!$A$2:$B$14,2)</f>
        <v>NO</v>
      </c>
      <c r="C317" s="33">
        <f t="shared" si="17"/>
        <v>16</v>
      </c>
      <c r="D317" s="67" t="str">
        <f t="shared" si="17"/>
        <v>ETK</v>
      </c>
      <c r="E317" s="33"/>
      <c r="F317" s="31">
        <f t="shared" si="18"/>
        <v>13</v>
      </c>
      <c r="G317" s="75">
        <f>IF(VLOOKUP(C317,LU!$A$2:$P$27,15,FALSE)=0,VLOOKUP(B317,Soil!$B$2:$R$14,16,FALSE)/(VLOOKUP(C317,LU!$A$2:$P$27,16,FALSE)),(VLOOKUP(C317,LU!$A$2:$P$27,16,FALSE)))</f>
        <v>100</v>
      </c>
      <c r="H317" s="75">
        <f>IF(VLOOKUP(C317,LU!$A$2:$O$27,15,FALSE) = 0,VLOOKUP(B317,Soil!$B$2:R329,17,FALSE),1)</f>
        <v>3</v>
      </c>
      <c r="I317" s="75" t="str">
        <f>VLOOKUP(B317,[1]Soil!$A$2:$D$60,2,FALSE)</f>
        <v>nosoil</v>
      </c>
      <c r="J317" s="75" t="str">
        <f>VLOOKUP(B317,[1]Soil!$A$2:$D$60,3,FALSE)</f>
        <v>bez půdy</v>
      </c>
      <c r="K317" s="75" t="str">
        <f>VLOOKUP(D317,[1]LU!$A$2:$J$419,4,FALSE)</f>
        <v>Extensive vegetation</v>
      </c>
      <c r="L317" s="75" t="str">
        <f>VLOOKUP(D317,[1]LU!$A$2:$J$419,3,FALSE)</f>
        <v>extenzivní smíšené porosty</v>
      </c>
      <c r="M317" s="74">
        <f>VLOOKUP(D317,LU!$B$2:$O$27,14)</f>
        <v>0</v>
      </c>
      <c r="N317" s="67" t="e">
        <f>VLOOKUP(C317,LU!A318:O342,15)</f>
        <v>#N/A</v>
      </c>
    </row>
    <row r="318" spans="1:14">
      <c r="A318" s="74" t="str">
        <f t="shared" si="16"/>
        <v>NOETK1</v>
      </c>
      <c r="B318" s="33" t="str">
        <f>VLOOKUP(F318,Soil!$A$2:$B$14,2)</f>
        <v>NO</v>
      </c>
      <c r="C318" s="33">
        <f t="shared" si="17"/>
        <v>17</v>
      </c>
      <c r="D318" s="67" t="str">
        <f t="shared" si="17"/>
        <v>ETK1</v>
      </c>
      <c r="E318" s="33"/>
      <c r="F318" s="31">
        <f t="shared" si="18"/>
        <v>13</v>
      </c>
      <c r="G318" s="75">
        <f>IF(VLOOKUP(C318,LU!$A$2:$P$27,15,FALSE)=0,VLOOKUP(B318,Soil!$B$2:$R$14,16,FALSE)/(VLOOKUP(C318,LU!$A$2:$P$27,16,FALSE)),(VLOOKUP(C318,LU!$A$2:$P$27,16,FALSE)))</f>
        <v>100</v>
      </c>
      <c r="H318" s="75">
        <f>IF(VLOOKUP(C318,LU!$A$2:$O$27,15,FALSE) = 0,VLOOKUP(B318,Soil!$B$2:R330,17,FALSE),1)</f>
        <v>3</v>
      </c>
      <c r="I318" s="75" t="str">
        <f>VLOOKUP(B318,[1]Soil!$A$2:$D$60,2,FALSE)</f>
        <v>nosoil</v>
      </c>
      <c r="J318" s="75" t="str">
        <f>VLOOKUP(B318,[1]Soil!$A$2:$D$60,3,FALSE)</f>
        <v>bez půdy</v>
      </c>
      <c r="K318" s="75" t="e">
        <f>VLOOKUP(D318,[1]LU!$A$2:$J$419,4,FALSE)</f>
        <v>#N/A</v>
      </c>
      <c r="L318" s="75" t="e">
        <f>VLOOKUP(D318,[1]LU!$A$2:$J$419,3,FALSE)</f>
        <v>#N/A</v>
      </c>
      <c r="M318" s="74">
        <f>VLOOKUP(D318,LU!$B$2:$O$27,14)</f>
        <v>0</v>
      </c>
      <c r="N318" s="67" t="e">
        <f>VLOOKUP(C318,LU!A319:O343,15)</f>
        <v>#N/A</v>
      </c>
    </row>
    <row r="319" spans="1:14">
      <c r="A319" s="74" t="str">
        <f t="shared" si="16"/>
        <v>NOETK2</v>
      </c>
      <c r="B319" s="33" t="str">
        <f>VLOOKUP(F319,Soil!$A$2:$B$14,2)</f>
        <v>NO</v>
      </c>
      <c r="C319" s="33">
        <f t="shared" si="17"/>
        <v>18</v>
      </c>
      <c r="D319" s="67" t="str">
        <f t="shared" si="17"/>
        <v>ETK2</v>
      </c>
      <c r="E319" s="33"/>
      <c r="F319" s="31">
        <f t="shared" si="18"/>
        <v>13</v>
      </c>
      <c r="G319" s="75">
        <f>IF(VLOOKUP(C319,LU!$A$2:$P$27,15,FALSE)=0,VLOOKUP(B319,Soil!$B$2:$R$14,16,FALSE)/(VLOOKUP(C319,LU!$A$2:$P$27,16,FALSE)),(VLOOKUP(C319,LU!$A$2:$P$27,16,FALSE)))</f>
        <v>100</v>
      </c>
      <c r="H319" s="75">
        <f>IF(VLOOKUP(C319,LU!$A$2:$O$27,15,FALSE) = 0,VLOOKUP(B319,Soil!$B$2:R331,17,FALSE),1)</f>
        <v>3</v>
      </c>
      <c r="I319" s="75" t="str">
        <f>VLOOKUP(B319,[1]Soil!$A$2:$D$60,2,FALSE)</f>
        <v>nosoil</v>
      </c>
      <c r="J319" s="75" t="str">
        <f>VLOOKUP(B319,[1]Soil!$A$2:$D$60,3,FALSE)</f>
        <v>bez půdy</v>
      </c>
      <c r="K319" s="75" t="e">
        <f>VLOOKUP(D319,[1]LU!$A$2:$J$419,4,FALSE)</f>
        <v>#N/A</v>
      </c>
      <c r="L319" s="75" t="e">
        <f>VLOOKUP(D319,[1]LU!$A$2:$J$419,3,FALSE)</f>
        <v>#N/A</v>
      </c>
      <c r="M319" s="74">
        <f>VLOOKUP(D319,LU!$B$2:$O$27,14)</f>
        <v>0</v>
      </c>
      <c r="N319" s="67" t="e">
        <f>VLOOKUP(C319,LU!A320:O344,15)</f>
        <v>#N/A</v>
      </c>
    </row>
    <row r="320" spans="1:14">
      <c r="A320" s="74" t="str">
        <f t="shared" si="16"/>
        <v>NOETK3</v>
      </c>
      <c r="B320" s="33" t="str">
        <f>VLOOKUP(F320,Soil!$A$2:$B$14,2)</f>
        <v>NO</v>
      </c>
      <c r="C320" s="33">
        <f t="shared" si="17"/>
        <v>19</v>
      </c>
      <c r="D320" s="67" t="str">
        <f t="shared" si="17"/>
        <v>ETK3</v>
      </c>
      <c r="E320" s="33"/>
      <c r="F320" s="31">
        <f t="shared" si="18"/>
        <v>13</v>
      </c>
      <c r="G320" s="75">
        <f>IF(VLOOKUP(C320,LU!$A$2:$P$27,15,FALSE)=0,VLOOKUP(B320,Soil!$B$2:$R$14,16,FALSE)/(VLOOKUP(C320,LU!$A$2:$P$27,16,FALSE)),(VLOOKUP(C320,LU!$A$2:$P$27,16,FALSE)))</f>
        <v>100</v>
      </c>
      <c r="H320" s="75">
        <f>IF(VLOOKUP(C320,LU!$A$2:$O$27,15,FALSE) = 0,VLOOKUP(B320,Soil!$B$2:R332,17,FALSE),1)</f>
        <v>3</v>
      </c>
      <c r="I320" s="75" t="str">
        <f>VLOOKUP(B320,[1]Soil!$A$2:$D$60,2,FALSE)</f>
        <v>nosoil</v>
      </c>
      <c r="J320" s="75" t="str">
        <f>VLOOKUP(B320,[1]Soil!$A$2:$D$60,3,FALSE)</f>
        <v>bez půdy</v>
      </c>
      <c r="K320" s="75" t="e">
        <f>VLOOKUP(D320,[1]LU!$A$2:$J$419,4,FALSE)</f>
        <v>#N/A</v>
      </c>
      <c r="L320" s="75" t="e">
        <f>VLOOKUP(D320,[1]LU!$A$2:$J$419,3,FALSE)</f>
        <v>#N/A</v>
      </c>
      <c r="M320" s="74">
        <f>VLOOKUP(D320,LU!$B$2:$O$27,14)</f>
        <v>0</v>
      </c>
      <c r="N320" s="67" t="e">
        <f>VLOOKUP(C320,LU!A321:O345,15)</f>
        <v>#N/A</v>
      </c>
    </row>
    <row r="321" spans="1:14">
      <c r="A321" s="74" t="str">
        <f t="shared" si="16"/>
        <v>NOVT</v>
      </c>
      <c r="B321" s="33" t="str">
        <f>VLOOKUP(F321,Soil!$A$2:$B$14,2)</f>
        <v>NO</v>
      </c>
      <c r="C321" s="33">
        <f t="shared" ref="C321:D321" si="19">C296</f>
        <v>20</v>
      </c>
      <c r="D321" s="67" t="str">
        <f t="shared" si="19"/>
        <v>VT</v>
      </c>
      <c r="E321" s="33"/>
      <c r="F321" s="31">
        <f t="shared" si="18"/>
        <v>13</v>
      </c>
      <c r="G321" s="75">
        <f>IF(VLOOKUP(C321,LU!$A$2:$P$27,15,FALSE)=0,VLOOKUP(B321,Soil!$B$2:$R$14,16,FALSE)/(VLOOKUP(C321,LU!$A$2:$P$27,16,FALSE)),(VLOOKUP(C321,LU!$A$2:$P$27,16,FALSE)))</f>
        <v>100</v>
      </c>
      <c r="H321" s="75">
        <f>IF(VLOOKUP(C321,LU!$A$2:$O$27,15,FALSE) = 0,VLOOKUP(B321,Soil!$B$2:R333,17,FALSE),1)</f>
        <v>1</v>
      </c>
      <c r="I321" s="75" t="str">
        <f>VLOOKUP(B321,[1]Soil!$A$2:$D$60,2,FALSE)</f>
        <v>nosoil</v>
      </c>
      <c r="J321" s="75" t="str">
        <f>VLOOKUP(B321,[1]Soil!$A$2:$D$60,3,FALSE)</f>
        <v>bez půdy</v>
      </c>
      <c r="K321" s="75" t="e">
        <f>VLOOKUP(D321,[1]LU!$A$2:$J$419,4,FALSE)</f>
        <v>#N/A</v>
      </c>
      <c r="L321" s="75" t="e">
        <f>VLOOKUP(D321,[1]LU!$A$2:$J$419,3,FALSE)</f>
        <v>#N/A</v>
      </c>
      <c r="M321" s="74">
        <f>VLOOKUP(D321,LU!$B$2:$O$27,14)</f>
        <v>1</v>
      </c>
      <c r="N321" s="67" t="e">
        <f>VLOOKUP(C321,LU!A322:O346,15)</f>
        <v>#N/A</v>
      </c>
    </row>
    <row r="322" spans="1:14">
      <c r="A322" s="74" t="str">
        <f t="shared" si="16"/>
        <v>NOVP</v>
      </c>
      <c r="B322" s="33" t="str">
        <f>VLOOKUP(F322,Soil!$A$2:$B$14,2)</f>
        <v>NO</v>
      </c>
      <c r="C322" s="33">
        <f t="shared" ref="C322:D322" si="20">C297</f>
        <v>21</v>
      </c>
      <c r="D322" s="67" t="str">
        <f t="shared" si="20"/>
        <v>VP</v>
      </c>
      <c r="E322" s="33"/>
      <c r="F322" s="31">
        <f t="shared" si="18"/>
        <v>13</v>
      </c>
      <c r="G322" s="75">
        <f>IF(VLOOKUP(C322,LU!$A$2:$P$27,15,FALSE)=0,VLOOKUP(B322,Soil!$B$2:$R$14,16,FALSE)/(VLOOKUP(C322,LU!$A$2:$P$27,16,FALSE)),(VLOOKUP(C322,LU!$A$2:$P$27,16,FALSE)))</f>
        <v>100</v>
      </c>
      <c r="H322" s="75">
        <f>IF(VLOOKUP(C322,LU!$A$2:$O$27,15,FALSE) = 0,VLOOKUP(B322,Soil!$B$2:R334,17,FALSE),1)</f>
        <v>1</v>
      </c>
      <c r="I322" s="75" t="str">
        <f>VLOOKUP(B322,[1]Soil!$A$2:$D$60,2,FALSE)</f>
        <v>nosoil</v>
      </c>
      <c r="J322" s="75" t="str">
        <f>VLOOKUP(B322,[1]Soil!$A$2:$D$60,3,FALSE)</f>
        <v>bez půdy</v>
      </c>
      <c r="K322" s="75" t="str">
        <f>VLOOKUP(D322,[1]LU!$A$2:$J$419,4,FALSE)</f>
        <v>Water</v>
      </c>
      <c r="L322" s="75" t="str">
        <f>VLOOKUP(D322,[1]LU!$A$2:$J$419,3,FALSE)</f>
        <v>vodní plochy</v>
      </c>
      <c r="M322" s="74">
        <f>VLOOKUP(D322,LU!$B$2:$O$27,14)</f>
        <v>0</v>
      </c>
      <c r="N322" s="67" t="e">
        <f>VLOOKUP(C322,LU!A323:O347,15)</f>
        <v>#N/A</v>
      </c>
    </row>
    <row r="323" spans="1:14">
      <c r="A323" s="74" t="str">
        <f t="shared" ref="A323:A326" si="21">_xlfn.CONCAT(B323,D323)</f>
        <v>NOTPT</v>
      </c>
      <c r="B323" s="33" t="str">
        <f>VLOOKUP(F323,Soil!$A$2:$B$14,2)</f>
        <v>NO</v>
      </c>
      <c r="C323" s="33">
        <f t="shared" ref="C323:D323" si="22">C298</f>
        <v>22</v>
      </c>
      <c r="D323" s="67" t="str">
        <f t="shared" si="22"/>
        <v>TPT</v>
      </c>
      <c r="E323" s="33"/>
      <c r="F323" s="31">
        <f t="shared" si="18"/>
        <v>13</v>
      </c>
      <c r="G323" s="75">
        <f>IF(VLOOKUP(C323,LU!$A$2:$P$27,15,FALSE)=0,VLOOKUP(B323,Soil!$B$2:$R$14,16,FALSE)/(VLOOKUP(C323,LU!$A$2:$P$27,16,FALSE)),(VLOOKUP(C323,LU!$A$2:$P$27,16,FALSE)))</f>
        <v>100</v>
      </c>
      <c r="H323" s="75">
        <f>IF(VLOOKUP(C323,LU!$A$2:$O$27,15,FALSE) = 0,VLOOKUP(B323,Soil!$B$2:R335,17,FALSE),1)</f>
        <v>3</v>
      </c>
      <c r="I323" s="75" t="str">
        <f>VLOOKUP(B323,[1]Soil!$A$2:$D$60,2,FALSE)</f>
        <v>nosoil</v>
      </c>
      <c r="J323" s="75" t="str">
        <f>VLOOKUP(B323,[1]Soil!$A$2:$D$60,3,FALSE)</f>
        <v>bez půdy</v>
      </c>
      <c r="K323" s="75" t="e">
        <f>VLOOKUP(D323,[1]LU!$A$2:$J$419,4,FALSE)</f>
        <v>#N/A</v>
      </c>
      <c r="L323" s="75" t="e">
        <f>VLOOKUP(D323,[1]LU!$A$2:$J$419,3,FALSE)</f>
        <v>#N/A</v>
      </c>
      <c r="M323" s="74">
        <f>VLOOKUP(D323,LU!$B$2:$O$27,14)</f>
        <v>0</v>
      </c>
      <c r="N323" s="67" t="e">
        <f>VLOOKUP(C323,LU!A324:O348,15)</f>
        <v>#N/A</v>
      </c>
    </row>
    <row r="324" spans="1:14">
      <c r="A324" s="74" t="str">
        <f t="shared" si="21"/>
        <v>NOVPT</v>
      </c>
      <c r="B324" s="33" t="str">
        <f>VLOOKUP(F324,Soil!$A$2:$B$14,2)</f>
        <v>NO</v>
      </c>
      <c r="C324" s="33">
        <f t="shared" ref="C324:D324" si="23">C299</f>
        <v>23</v>
      </c>
      <c r="D324" s="67" t="str">
        <f t="shared" si="23"/>
        <v>VPT</v>
      </c>
      <c r="E324" s="33"/>
      <c r="F324" s="31">
        <f t="shared" si="18"/>
        <v>13</v>
      </c>
      <c r="G324" s="75">
        <f>IF(VLOOKUP(C324,LU!$A$2:$P$27,15,FALSE)=0,VLOOKUP(B324,Soil!$B$2:$R$14,16,FALSE)/(VLOOKUP(C324,LU!$A$2:$P$27,16,FALSE)),(VLOOKUP(C324,LU!$A$2:$P$27,16,FALSE)))</f>
        <v>100</v>
      </c>
      <c r="H324" s="75">
        <f>IF(VLOOKUP(C324,LU!$A$2:$O$27,15,FALSE) = 0,VLOOKUP(B324,Soil!$B$2:R336,17,FALSE),1)</f>
        <v>1</v>
      </c>
      <c r="I324" s="75" t="str">
        <f>VLOOKUP(B324,[1]Soil!$A$2:$D$60,2,FALSE)</f>
        <v>nosoil</v>
      </c>
      <c r="J324" s="75" t="str">
        <f>VLOOKUP(B324,[1]Soil!$A$2:$D$60,3,FALSE)</f>
        <v>bez půdy</v>
      </c>
      <c r="K324" s="75" t="e">
        <f>VLOOKUP(D324,[1]LU!$A$2:$J$419,4,FALSE)</f>
        <v>#N/A</v>
      </c>
      <c r="L324" s="75" t="e">
        <f>VLOOKUP(D324,[1]LU!$A$2:$J$419,3,FALSE)</f>
        <v>#N/A</v>
      </c>
      <c r="M324" s="74">
        <f>VLOOKUP(D324,LU!$B$2:$O$27,14)</f>
        <v>0</v>
      </c>
      <c r="N324" s="67" t="e">
        <f>VLOOKUP(C324,LU!A325:O349,15)</f>
        <v>#N/A</v>
      </c>
    </row>
    <row r="325" spans="1:14">
      <c r="A325" s="74" t="str">
        <f t="shared" si="21"/>
        <v>NOMOK</v>
      </c>
      <c r="B325" s="33" t="str">
        <f>VLOOKUP(F325,Soil!$A$2:$B$14,2)</f>
        <v>NO</v>
      </c>
      <c r="C325" s="33">
        <f t="shared" ref="C325:D325" si="24">C300</f>
        <v>24</v>
      </c>
      <c r="D325" s="67" t="str">
        <f t="shared" si="24"/>
        <v>MOK</v>
      </c>
      <c r="E325" s="33"/>
      <c r="F325" s="31">
        <f t="shared" si="18"/>
        <v>13</v>
      </c>
      <c r="G325" s="75">
        <f>IF(VLOOKUP(C325,LU!$A$2:$P$27,15,FALSE)=0,VLOOKUP(B325,Soil!$B$2:$R$14,16,FALSE)/(VLOOKUP(C325,LU!$A$2:$P$27,16,FALSE)),(VLOOKUP(C325,LU!$A$2:$P$27,16,FALSE)))</f>
        <v>100</v>
      </c>
      <c r="H325" s="75">
        <f>IF(VLOOKUP(C325,LU!$A$2:$O$27,15,FALSE) = 0,VLOOKUP(B325,Soil!$B$2:R337,17,FALSE),1)</f>
        <v>3</v>
      </c>
      <c r="I325" s="75" t="str">
        <f>VLOOKUP(B325,[1]Soil!$A$2:$D$60,2,FALSE)</f>
        <v>nosoil</v>
      </c>
      <c r="J325" s="75" t="str">
        <f>VLOOKUP(B325,[1]Soil!$A$2:$D$60,3,FALSE)</f>
        <v>bez půdy</v>
      </c>
      <c r="K325" s="75" t="e">
        <f>VLOOKUP(D325,[1]LU!$A$2:$J$419,4,FALSE)</f>
        <v>#N/A</v>
      </c>
      <c r="L325" s="75" t="e">
        <f>VLOOKUP(D325,[1]LU!$A$2:$J$419,3,FALSE)</f>
        <v>#N/A</v>
      </c>
      <c r="M325" s="74">
        <f>VLOOKUP(D325,LU!$B$2:$O$27,14)</f>
        <v>0</v>
      </c>
      <c r="N325" s="67" t="e">
        <f>VLOOKUP(C325,LU!A326:O350,15)</f>
        <v>#N/A</v>
      </c>
    </row>
    <row r="326" spans="1:14">
      <c r="A326" s="74" t="str">
        <f t="shared" si="21"/>
        <v>NORET</v>
      </c>
      <c r="B326" s="33" t="str">
        <f>VLOOKUP(F326,Soil!$A$2:$B$14,2)</f>
        <v>NO</v>
      </c>
      <c r="C326" s="33">
        <f t="shared" ref="C326:D326" si="25">C301</f>
        <v>25</v>
      </c>
      <c r="D326" s="67" t="str">
        <f t="shared" si="25"/>
        <v>RET</v>
      </c>
      <c r="E326" s="33"/>
      <c r="F326" s="31">
        <f t="shared" si="18"/>
        <v>13</v>
      </c>
      <c r="G326" s="75">
        <f>IF(VLOOKUP(C326,LU!$A$2:$P$27,15,FALSE)=0,VLOOKUP(B326,Soil!$B$2:$R$14,16,FALSE)/(VLOOKUP(C326,LU!$A$2:$P$27,16,FALSE)),(VLOOKUP(C326,LU!$A$2:$P$27,16,FALSE)))</f>
        <v>100</v>
      </c>
      <c r="H326" s="75">
        <f>IF(VLOOKUP(C326,LU!$A$2:$O$27,15,FALSE) = 0,VLOOKUP(B326,Soil!$B$2:R338,17,FALSE),1)</f>
        <v>3</v>
      </c>
      <c r="I326" s="75" t="str">
        <f>VLOOKUP(B326,[1]Soil!$A$2:$D$60,2,FALSE)</f>
        <v>nosoil</v>
      </c>
      <c r="J326" s="75" t="str">
        <f>VLOOKUP(B326,[1]Soil!$A$2:$D$60,3,FALSE)</f>
        <v>bez půdy</v>
      </c>
      <c r="K326" s="75" t="e">
        <f>VLOOKUP(D326,[1]LU!$A$2:$J$419,4,FALSE)</f>
        <v>#N/A</v>
      </c>
      <c r="L326" s="75" t="e">
        <f>VLOOKUP(D326,[1]LU!$A$2:$J$419,3,FALSE)</f>
        <v>#N/A</v>
      </c>
      <c r="M326" s="74">
        <f>VLOOKUP(D326,LU!$B$2:$O$27,14)</f>
        <v>0</v>
      </c>
      <c r="N326" s="67" t="e">
        <f>VLOOKUP(C326,LU!A327:O351,15)</f>
        <v>#N/A</v>
      </c>
    </row>
    <row r="327" spans="1:14">
      <c r="A327" s="74"/>
      <c r="B327" s="33"/>
      <c r="C327" s="33"/>
      <c r="D327" s="67"/>
      <c r="E327" s="33"/>
      <c r="F327" s="31"/>
      <c r="G327" s="75"/>
    </row>
    <row r="328" spans="1:14">
      <c r="A328" s="74"/>
      <c r="B328" s="33"/>
      <c r="C328" s="33"/>
      <c r="D328" s="67"/>
      <c r="E328" s="33"/>
      <c r="F328" s="31"/>
      <c r="G328" s="75"/>
    </row>
    <row r="329" spans="1:14">
      <c r="A329" s="74"/>
      <c r="B329" s="33"/>
      <c r="C329" s="33"/>
      <c r="D329" s="67"/>
      <c r="E329" s="33"/>
      <c r="F329" s="31"/>
      <c r="G329" s="75"/>
    </row>
    <row r="330" spans="1:14">
      <c r="A330" s="74"/>
      <c r="B330" s="33"/>
      <c r="C330" s="33"/>
      <c r="D330" s="67"/>
      <c r="E330" s="33"/>
      <c r="F330" s="31"/>
      <c r="G330" s="75"/>
    </row>
    <row r="331" spans="1:14">
      <c r="A331" s="74"/>
      <c r="B331" s="33"/>
      <c r="C331" s="33"/>
      <c r="D331" s="67"/>
      <c r="E331" s="33"/>
      <c r="F331" s="31"/>
      <c r="G331" s="75"/>
    </row>
    <row r="332" spans="1:14">
      <c r="A332" s="74"/>
      <c r="B332" s="33"/>
      <c r="C332" s="33"/>
      <c r="D332" s="67"/>
      <c r="E332" s="33"/>
      <c r="F332" s="31"/>
      <c r="G332" s="75"/>
    </row>
    <row r="333" spans="1:14">
      <c r="A333" s="74"/>
      <c r="B333" s="33"/>
      <c r="C333" s="33"/>
      <c r="D333" s="67"/>
      <c r="E333" s="33"/>
      <c r="F333" s="31"/>
      <c r="G333" s="75"/>
    </row>
    <row r="334" spans="1:14">
      <c r="A334" s="74"/>
      <c r="B334" s="33"/>
      <c r="C334" s="33"/>
      <c r="D334" s="67"/>
      <c r="E334" s="33"/>
      <c r="F334" s="31"/>
      <c r="G334" s="75"/>
    </row>
    <row r="335" spans="1:14">
      <c r="B335" s="29"/>
      <c r="C335" s="85"/>
      <c r="D335" s="85"/>
      <c r="E335" s="33"/>
      <c r="F335" s="31"/>
    </row>
    <row r="336" spans="1:14">
      <c r="B336" s="29"/>
      <c r="C336" s="85"/>
      <c r="D336" s="85"/>
      <c r="E336" s="33"/>
      <c r="F336" s="31"/>
    </row>
    <row r="337" spans="2:6">
      <c r="B337" s="29"/>
      <c r="C337" s="85"/>
      <c r="D337" s="85"/>
      <c r="E337" s="33"/>
      <c r="F337" s="31"/>
    </row>
    <row r="338" spans="2:6">
      <c r="B338" s="29"/>
      <c r="C338" s="85"/>
      <c r="D338" s="85"/>
      <c r="E338" s="33"/>
      <c r="F338" s="31"/>
    </row>
    <row r="339" spans="2:6">
      <c r="B339" s="29"/>
      <c r="C339" s="85"/>
      <c r="D339" s="85"/>
      <c r="E339" s="33"/>
      <c r="F339" s="31"/>
    </row>
    <row r="340" spans="2:6">
      <c r="B340" s="29"/>
      <c r="C340" s="85"/>
      <c r="D340" s="85"/>
      <c r="E340" s="33"/>
      <c r="F340" s="31"/>
    </row>
    <row r="341" spans="2:6">
      <c r="B341" s="29"/>
      <c r="C341" s="85"/>
      <c r="D341" s="85"/>
      <c r="E341" s="33"/>
      <c r="F341" s="31"/>
    </row>
    <row r="342" spans="2:6">
      <c r="B342" s="29"/>
      <c r="C342" s="85"/>
      <c r="D342" s="85"/>
      <c r="E342" s="33"/>
      <c r="F342" s="31"/>
    </row>
    <row r="343" spans="2:6">
      <c r="B343" s="29"/>
      <c r="C343" s="85"/>
      <c r="D343" s="85"/>
      <c r="E343" s="33"/>
      <c r="F343" s="31"/>
    </row>
    <row r="344" spans="2:6">
      <c r="B344" s="29"/>
      <c r="C344" s="85"/>
      <c r="D344" s="85"/>
      <c r="E344" s="33"/>
      <c r="F344" s="31"/>
    </row>
    <row r="345" spans="2:6">
      <c r="B345" s="29"/>
      <c r="C345" s="85"/>
      <c r="D345" s="85"/>
      <c r="E345" s="33"/>
      <c r="F345" s="31"/>
    </row>
    <row r="346" spans="2:6">
      <c r="B346" s="29"/>
      <c r="C346" s="85"/>
      <c r="D346" s="85"/>
      <c r="E346" s="33"/>
      <c r="F346" s="31"/>
    </row>
    <row r="347" spans="2:6">
      <c r="B347" s="29"/>
      <c r="C347" s="85"/>
      <c r="D347" s="85"/>
      <c r="E347" s="33"/>
      <c r="F347" s="31"/>
    </row>
    <row r="348" spans="2:6">
      <c r="B348" s="29"/>
      <c r="C348" s="85"/>
      <c r="D348" s="85"/>
      <c r="E348" s="33"/>
      <c r="F348" s="31"/>
    </row>
    <row r="349" spans="2:6">
      <c r="B349" s="29"/>
      <c r="C349" s="85"/>
      <c r="D349" s="85"/>
      <c r="E349" s="33"/>
      <c r="F349" s="31"/>
    </row>
    <row r="350" spans="2:6">
      <c r="B350" s="29"/>
      <c r="C350" s="85"/>
      <c r="D350" s="85"/>
      <c r="E350" s="33"/>
      <c r="F350" s="31"/>
    </row>
    <row r="351" spans="2:6">
      <c r="B351" s="29"/>
      <c r="C351" s="85"/>
      <c r="D351" s="85"/>
      <c r="E351" s="33"/>
      <c r="F351" s="31"/>
    </row>
    <row r="352" spans="2:6">
      <c r="B352" s="29"/>
      <c r="C352" s="85"/>
      <c r="D352" s="85"/>
      <c r="E352" s="33"/>
      <c r="F352" s="31"/>
    </row>
    <row r="353" spans="2:6">
      <c r="B353" s="29"/>
      <c r="C353" s="85"/>
      <c r="D353" s="85"/>
      <c r="E353" s="33"/>
      <c r="F353" s="31"/>
    </row>
    <row r="354" spans="2:6">
      <c r="B354" s="29"/>
      <c r="C354" s="85"/>
      <c r="D354" s="85"/>
      <c r="E354" s="33"/>
      <c r="F354" s="31"/>
    </row>
    <row r="355" spans="2:6">
      <c r="B355" s="29"/>
      <c r="C355" s="85"/>
      <c r="D355" s="85"/>
      <c r="E355" s="33"/>
      <c r="F355" s="31"/>
    </row>
    <row r="356" spans="2:6">
      <c r="B356" s="29"/>
      <c r="C356" s="85"/>
      <c r="D356" s="85"/>
      <c r="E356" s="33"/>
      <c r="F356" s="31"/>
    </row>
    <row r="357" spans="2:6">
      <c r="B357" s="29"/>
      <c r="C357" s="85"/>
      <c r="D357" s="85"/>
      <c r="E357" s="33"/>
      <c r="F357" s="31"/>
    </row>
    <row r="358" spans="2:6">
      <c r="B358" s="29"/>
      <c r="C358" s="85"/>
      <c r="D358" s="85"/>
      <c r="E358" s="33"/>
      <c r="F358" s="31"/>
    </row>
    <row r="359" spans="2:6">
      <c r="B359" s="29"/>
      <c r="C359" s="85"/>
      <c r="D359" s="85"/>
      <c r="E359" s="33"/>
      <c r="F359" s="31"/>
    </row>
    <row r="360" spans="2:6">
      <c r="B360" s="29"/>
      <c r="C360" s="85"/>
      <c r="D360" s="85"/>
      <c r="E360" s="33"/>
      <c r="F360" s="31"/>
    </row>
    <row r="361" spans="2:6">
      <c r="B361" s="29"/>
      <c r="C361" s="85"/>
      <c r="D361" s="85"/>
      <c r="E361" s="33"/>
      <c r="F361" s="31"/>
    </row>
    <row r="362" spans="2:6">
      <c r="B362" s="29"/>
      <c r="C362" s="85"/>
      <c r="D362" s="85"/>
      <c r="E362" s="33"/>
      <c r="F362" s="31"/>
    </row>
    <row r="363" spans="2:6">
      <c r="B363" s="29"/>
      <c r="C363" s="85"/>
      <c r="D363" s="85"/>
      <c r="E363" s="33"/>
      <c r="F363" s="31"/>
    </row>
    <row r="364" spans="2:6">
      <c r="B364" s="29"/>
      <c r="C364" s="85"/>
      <c r="D364" s="85"/>
      <c r="E364" s="33"/>
      <c r="F364" s="31"/>
    </row>
    <row r="365" spans="2:6">
      <c r="B365" s="29"/>
      <c r="C365" s="85"/>
      <c r="D365" s="85"/>
      <c r="E365" s="33"/>
      <c r="F365" s="31"/>
    </row>
    <row r="366" spans="2:6">
      <c r="B366" s="29"/>
      <c r="C366" s="85"/>
      <c r="D366" s="85"/>
      <c r="E366" s="33"/>
      <c r="F366" s="31"/>
    </row>
    <row r="367" spans="2:6">
      <c r="B367" s="29"/>
      <c r="C367" s="85"/>
      <c r="D367" s="85"/>
      <c r="E367" s="33"/>
      <c r="F367" s="31"/>
    </row>
    <row r="368" spans="2:6">
      <c r="B368" s="29"/>
      <c r="C368" s="85"/>
      <c r="D368" s="85"/>
      <c r="E368" s="33"/>
      <c r="F368" s="31"/>
    </row>
    <row r="369" spans="2:6">
      <c r="B369" s="29"/>
      <c r="C369" s="85"/>
      <c r="D369" s="85"/>
      <c r="E369" s="33"/>
      <c r="F369" s="31"/>
    </row>
    <row r="370" spans="2:6">
      <c r="B370" s="29"/>
      <c r="C370" s="85"/>
      <c r="D370" s="85"/>
      <c r="E370" s="33"/>
      <c r="F370" s="31"/>
    </row>
    <row r="371" spans="2:6">
      <c r="B371" s="29"/>
      <c r="C371" s="85"/>
      <c r="D371" s="85"/>
      <c r="E371" s="33"/>
      <c r="F371" s="31"/>
    </row>
    <row r="372" spans="2:6">
      <c r="B372" s="29"/>
      <c r="C372" s="85"/>
      <c r="D372" s="85"/>
      <c r="E372" s="33"/>
      <c r="F372" s="31"/>
    </row>
    <row r="373" spans="2:6">
      <c r="B373" s="29"/>
      <c r="C373" s="85"/>
      <c r="D373" s="85"/>
      <c r="E373" s="33"/>
      <c r="F373" s="31"/>
    </row>
    <row r="374" spans="2:6">
      <c r="B374" s="29"/>
      <c r="C374" s="85"/>
      <c r="D374" s="85"/>
      <c r="E374" s="33"/>
      <c r="F374" s="31"/>
    </row>
    <row r="375" spans="2:6">
      <c r="B375" s="29"/>
      <c r="C375" s="85"/>
      <c r="D375" s="85"/>
      <c r="E375" s="33"/>
      <c r="F375" s="31"/>
    </row>
    <row r="376" spans="2:6">
      <c r="B376" s="29"/>
      <c r="C376" s="85"/>
      <c r="D376" s="85"/>
      <c r="E376" s="33"/>
      <c r="F376" s="31"/>
    </row>
    <row r="377" spans="2:6">
      <c r="B377" s="29"/>
      <c r="C377" s="85"/>
      <c r="D377" s="85"/>
      <c r="E377" s="33"/>
      <c r="F377" s="31"/>
    </row>
    <row r="378" spans="2:6">
      <c r="B378" s="29"/>
      <c r="C378" s="85"/>
      <c r="D378" s="85"/>
      <c r="E378" s="33"/>
      <c r="F378" s="31"/>
    </row>
    <row r="379" spans="2:6">
      <c r="B379" s="29"/>
      <c r="C379" s="85"/>
      <c r="D379" s="85"/>
      <c r="E379" s="33"/>
      <c r="F379" s="31"/>
    </row>
    <row r="380" spans="2:6">
      <c r="B380" s="29"/>
      <c r="C380" s="85"/>
      <c r="D380" s="85"/>
      <c r="E380" s="33"/>
      <c r="F380" s="31"/>
    </row>
    <row r="381" spans="2:6">
      <c r="B381" s="29"/>
      <c r="C381" s="85"/>
      <c r="D381" s="85"/>
      <c r="E381" s="33"/>
      <c r="F381" s="31"/>
    </row>
    <row r="382" spans="2:6">
      <c r="B382" s="29"/>
      <c r="C382" s="85"/>
      <c r="D382" s="85"/>
      <c r="E382" s="33"/>
      <c r="F382" s="31"/>
    </row>
    <row r="383" spans="2:6">
      <c r="B383" s="29"/>
      <c r="C383" s="85"/>
      <c r="D383" s="85"/>
      <c r="E383" s="33"/>
      <c r="F383" s="31"/>
    </row>
    <row r="384" spans="2:6">
      <c r="B384" s="29"/>
      <c r="C384" s="85"/>
      <c r="D384" s="85"/>
      <c r="E384" s="33"/>
      <c r="F384" s="31"/>
    </row>
    <row r="385" spans="2:6">
      <c r="B385" s="29"/>
      <c r="C385" s="85"/>
      <c r="D385" s="85"/>
      <c r="E385" s="33"/>
      <c r="F385" s="31"/>
    </row>
    <row r="386" spans="2:6">
      <c r="B386" s="29"/>
      <c r="C386" s="85"/>
      <c r="D386" s="85"/>
      <c r="E386" s="33"/>
      <c r="F386" s="31"/>
    </row>
    <row r="387" spans="2:6">
      <c r="B387" s="29"/>
      <c r="C387" s="85"/>
      <c r="D387" s="85"/>
      <c r="E387" s="33"/>
      <c r="F387" s="31"/>
    </row>
    <row r="388" spans="2:6">
      <c r="B388" s="29"/>
      <c r="C388" s="85"/>
      <c r="D388" s="85"/>
      <c r="E388" s="33"/>
      <c r="F388" s="31"/>
    </row>
    <row r="389" spans="2:6">
      <c r="B389" s="29"/>
      <c r="C389" s="85"/>
      <c r="D389" s="85"/>
      <c r="E389" s="33"/>
      <c r="F389" s="31"/>
    </row>
    <row r="390" spans="2:6">
      <c r="B390" s="29"/>
      <c r="C390" s="85"/>
      <c r="D390" s="85"/>
      <c r="E390" s="33"/>
      <c r="F390" s="31"/>
    </row>
    <row r="391" spans="2:6">
      <c r="B391" s="29"/>
      <c r="C391" s="85"/>
      <c r="D391" s="85"/>
      <c r="E391" s="33"/>
      <c r="F391" s="31"/>
    </row>
    <row r="392" spans="2:6">
      <c r="B392" s="29"/>
      <c r="C392" s="85"/>
      <c r="D392" s="85"/>
      <c r="E392" s="33"/>
      <c r="F392" s="31"/>
    </row>
    <row r="393" spans="2:6">
      <c r="B393" s="29"/>
      <c r="C393" s="85"/>
      <c r="D393" s="85"/>
      <c r="E393" s="33"/>
      <c r="F393" s="31"/>
    </row>
    <row r="394" spans="2:6">
      <c r="B394" s="29"/>
      <c r="C394" s="85"/>
      <c r="D394" s="85"/>
      <c r="E394" s="33"/>
      <c r="F394" s="31"/>
    </row>
    <row r="395" spans="2:6">
      <c r="B395" s="29"/>
      <c r="C395" s="85"/>
      <c r="D395" s="85"/>
      <c r="E395" s="33"/>
      <c r="F395" s="31"/>
    </row>
    <row r="396" spans="2:6">
      <c r="B396" s="29"/>
      <c r="C396" s="85"/>
      <c r="D396" s="85"/>
      <c r="E396" s="33"/>
      <c r="F396" s="31"/>
    </row>
    <row r="397" spans="2:6">
      <c r="B397" s="29"/>
      <c r="C397" s="85"/>
      <c r="D397" s="85"/>
      <c r="E397" s="33"/>
      <c r="F397" s="31"/>
    </row>
    <row r="398" spans="2:6">
      <c r="B398" s="29"/>
      <c r="C398" s="85"/>
      <c r="D398" s="85"/>
      <c r="E398" s="33"/>
      <c r="F398" s="31"/>
    </row>
    <row r="399" spans="2:6">
      <c r="B399" s="29"/>
      <c r="C399" s="85"/>
      <c r="D399" s="85"/>
      <c r="E399" s="33"/>
      <c r="F399" s="31"/>
    </row>
    <row r="400" spans="2:6">
      <c r="B400" s="29"/>
      <c r="C400" s="85"/>
      <c r="D400" s="85"/>
      <c r="E400" s="33"/>
      <c r="F400" s="31"/>
    </row>
    <row r="401" spans="2:6">
      <c r="B401" s="29"/>
      <c r="C401" s="85"/>
      <c r="D401" s="85"/>
      <c r="E401" s="33"/>
      <c r="F401" s="31"/>
    </row>
    <row r="402" spans="2:6">
      <c r="B402" s="29"/>
      <c r="C402" s="85"/>
      <c r="D402" s="85"/>
      <c r="E402" s="33"/>
      <c r="F402" s="31"/>
    </row>
    <row r="403" spans="2:6">
      <c r="B403" s="29"/>
      <c r="C403" s="85"/>
      <c r="D403" s="85"/>
      <c r="E403" s="33"/>
      <c r="F403" s="31"/>
    </row>
    <row r="404" spans="2:6">
      <c r="B404" s="29"/>
      <c r="C404" s="85"/>
      <c r="D404" s="85"/>
      <c r="E404" s="33"/>
      <c r="F404" s="31"/>
    </row>
    <row r="405" spans="2:6">
      <c r="B405" s="29"/>
      <c r="C405" s="85"/>
      <c r="D405" s="85"/>
      <c r="E405" s="33"/>
      <c r="F405" s="31"/>
    </row>
    <row r="406" spans="2:6">
      <c r="B406" s="29"/>
      <c r="C406" s="85"/>
      <c r="D406" s="85"/>
      <c r="E406" s="33"/>
      <c r="F406" s="31"/>
    </row>
    <row r="407" spans="2:6">
      <c r="B407" s="29"/>
      <c r="C407" s="85"/>
      <c r="D407" s="85"/>
      <c r="E407" s="33"/>
      <c r="F407" s="31"/>
    </row>
    <row r="408" spans="2:6">
      <c r="B408" s="29"/>
      <c r="C408" s="85"/>
      <c r="D408" s="85"/>
      <c r="E408" s="33"/>
      <c r="F408" s="31"/>
    </row>
    <row r="409" spans="2:6">
      <c r="B409" s="29"/>
      <c r="C409" s="85"/>
      <c r="D409" s="85"/>
      <c r="E409" s="33"/>
      <c r="F409" s="31"/>
    </row>
    <row r="410" spans="2:6">
      <c r="B410" s="29"/>
      <c r="C410" s="85"/>
      <c r="D410" s="85"/>
      <c r="E410" s="33"/>
      <c r="F410" s="31"/>
    </row>
    <row r="411" spans="2:6">
      <c r="B411" s="29"/>
      <c r="C411" s="85"/>
      <c r="D411" s="85"/>
      <c r="E411" s="33"/>
      <c r="F411" s="31"/>
    </row>
    <row r="412" spans="2:6">
      <c r="B412" s="29"/>
      <c r="C412" s="85"/>
      <c r="D412" s="85"/>
      <c r="E412" s="33"/>
      <c r="F412" s="31"/>
    </row>
    <row r="413" spans="2:6">
      <c r="B413" s="29"/>
      <c r="C413" s="85"/>
      <c r="D413" s="85"/>
      <c r="E413" s="33"/>
      <c r="F413" s="31"/>
    </row>
    <row r="414" spans="2:6">
      <c r="B414" s="29"/>
      <c r="C414" s="85"/>
      <c r="D414" s="85"/>
      <c r="E414" s="33"/>
      <c r="F414" s="31"/>
    </row>
    <row r="415" spans="2:6">
      <c r="B415" s="29"/>
      <c r="C415" s="85"/>
      <c r="D415" s="85"/>
      <c r="E415" s="33"/>
      <c r="F415" s="31"/>
    </row>
    <row r="416" spans="2:6">
      <c r="B416" s="29"/>
      <c r="C416" s="85"/>
      <c r="D416" s="85"/>
      <c r="E416" s="33"/>
      <c r="F416" s="31"/>
    </row>
    <row r="417" spans="2:6">
      <c r="B417" s="29"/>
      <c r="C417" s="85"/>
      <c r="D417" s="85"/>
      <c r="E417" s="33"/>
      <c r="F417" s="31"/>
    </row>
    <row r="418" spans="2:6">
      <c r="B418" s="29"/>
      <c r="C418" s="85"/>
      <c r="D418" s="85"/>
      <c r="E418" s="33"/>
      <c r="F418" s="31"/>
    </row>
    <row r="419" spans="2:6">
      <c r="B419" s="29"/>
      <c r="C419" s="85"/>
      <c r="D419" s="85"/>
      <c r="E419" s="33"/>
      <c r="F419" s="31"/>
    </row>
    <row r="420" spans="2:6">
      <c r="B420" s="29"/>
      <c r="C420" s="85"/>
      <c r="D420" s="85"/>
      <c r="E420" s="33"/>
      <c r="F420" s="31"/>
    </row>
    <row r="421" spans="2:6">
      <c r="B421" s="29"/>
      <c r="C421" s="85"/>
      <c r="D421" s="85"/>
      <c r="E421" s="33"/>
      <c r="F421" s="31"/>
    </row>
    <row r="422" spans="2:6">
      <c r="B422" s="29"/>
      <c r="C422" s="85"/>
      <c r="D422" s="85"/>
      <c r="E422" s="33"/>
      <c r="F422" s="31"/>
    </row>
    <row r="423" spans="2:6">
      <c r="B423" s="29"/>
      <c r="C423" s="85"/>
      <c r="D423" s="85"/>
      <c r="E423" s="33"/>
      <c r="F423" s="31"/>
    </row>
    <row r="424" spans="2:6">
      <c r="B424" s="29"/>
      <c r="C424" s="85"/>
      <c r="D424" s="85"/>
      <c r="E424" s="33"/>
      <c r="F424" s="31"/>
    </row>
    <row r="425" spans="2:6">
      <c r="B425" s="29"/>
      <c r="C425" s="85"/>
      <c r="D425" s="85"/>
      <c r="E425" s="33"/>
      <c r="F425" s="31"/>
    </row>
    <row r="426" spans="2:6">
      <c r="B426" s="29"/>
      <c r="C426" s="85"/>
      <c r="D426" s="85"/>
      <c r="E426" s="33"/>
      <c r="F426" s="31"/>
    </row>
    <row r="427" spans="2:6">
      <c r="B427" s="29"/>
      <c r="C427" s="85"/>
      <c r="D427" s="85"/>
      <c r="E427" s="33"/>
      <c r="F427" s="31"/>
    </row>
    <row r="428" spans="2:6">
      <c r="B428" s="29"/>
      <c r="C428" s="85"/>
      <c r="D428" s="85"/>
      <c r="E428" s="33"/>
      <c r="F428" s="31"/>
    </row>
    <row r="429" spans="2:6">
      <c r="B429" s="29"/>
      <c r="C429" s="85"/>
      <c r="D429" s="85"/>
      <c r="E429" s="33"/>
      <c r="F429" s="31"/>
    </row>
    <row r="430" spans="2:6">
      <c r="B430" s="29"/>
      <c r="C430" s="85"/>
      <c r="D430" s="85"/>
      <c r="E430" s="33"/>
      <c r="F430" s="31"/>
    </row>
    <row r="431" spans="2:6">
      <c r="B431" s="29"/>
      <c r="C431" s="85"/>
      <c r="D431" s="85"/>
      <c r="E431" s="33"/>
      <c r="F431" s="31"/>
    </row>
    <row r="432" spans="2:6">
      <c r="B432" s="29"/>
      <c r="C432" s="85"/>
      <c r="D432" s="85"/>
      <c r="E432" s="33"/>
      <c r="F432" s="31"/>
    </row>
    <row r="433" spans="2:6">
      <c r="B433" s="29"/>
      <c r="C433" s="85"/>
      <c r="D433" s="85"/>
      <c r="E433" s="33"/>
      <c r="F433" s="31"/>
    </row>
    <row r="434" spans="2:6">
      <c r="B434" s="29"/>
      <c r="C434" s="85"/>
      <c r="D434" s="85"/>
      <c r="E434" s="33"/>
      <c r="F434" s="31"/>
    </row>
    <row r="435" spans="2:6">
      <c r="B435" s="29"/>
      <c r="C435" s="85"/>
      <c r="D435" s="85"/>
      <c r="E435" s="33"/>
      <c r="F435" s="31"/>
    </row>
    <row r="436" spans="2:6">
      <c r="B436" s="29"/>
      <c r="C436" s="85"/>
      <c r="D436" s="85"/>
      <c r="E436" s="33"/>
      <c r="F436" s="31"/>
    </row>
    <row r="437" spans="2:6">
      <c r="B437" s="29"/>
      <c r="C437" s="85"/>
      <c r="D437" s="85"/>
      <c r="E437" s="33"/>
      <c r="F437" s="31"/>
    </row>
    <row r="438" spans="2:6">
      <c r="B438" s="29"/>
      <c r="C438" s="85"/>
      <c r="D438" s="85"/>
      <c r="E438" s="33"/>
      <c r="F438" s="31"/>
    </row>
    <row r="439" spans="2:6">
      <c r="B439" s="29"/>
      <c r="C439" s="85"/>
      <c r="D439" s="85"/>
      <c r="E439" s="33"/>
      <c r="F439" s="31"/>
    </row>
    <row r="440" spans="2:6">
      <c r="B440" s="29"/>
      <c r="C440" s="85"/>
      <c r="D440" s="85"/>
      <c r="E440" s="33"/>
      <c r="F440" s="31"/>
    </row>
    <row r="441" spans="2:6">
      <c r="B441" s="29"/>
      <c r="C441" s="85"/>
      <c r="D441" s="85"/>
      <c r="E441" s="33"/>
      <c r="F441" s="31"/>
    </row>
    <row r="442" spans="2:6">
      <c r="B442" s="29"/>
      <c r="C442" s="85"/>
      <c r="D442" s="85"/>
      <c r="E442" s="33"/>
      <c r="F442" s="31"/>
    </row>
    <row r="443" spans="2:6">
      <c r="B443" s="29"/>
      <c r="C443" s="85"/>
      <c r="D443" s="85"/>
      <c r="E443" s="33"/>
      <c r="F443" s="31"/>
    </row>
    <row r="444" spans="2:6">
      <c r="B444" s="29"/>
      <c r="C444" s="85"/>
      <c r="D444" s="85"/>
      <c r="E444" s="33"/>
      <c r="F444" s="31"/>
    </row>
    <row r="445" spans="2:6">
      <c r="B445" s="29"/>
      <c r="C445" s="85"/>
      <c r="D445" s="85"/>
      <c r="E445" s="33"/>
      <c r="F445" s="31"/>
    </row>
    <row r="446" spans="2:6">
      <c r="B446" s="29"/>
      <c r="C446" s="85"/>
      <c r="D446" s="85"/>
      <c r="E446" s="33"/>
      <c r="F446" s="31"/>
    </row>
    <row r="447" spans="2:6">
      <c r="B447" s="29"/>
      <c r="C447" s="85"/>
      <c r="D447" s="85"/>
      <c r="E447" s="33"/>
      <c r="F447" s="31"/>
    </row>
    <row r="448" spans="2:6">
      <c r="B448" s="29"/>
      <c r="C448" s="85"/>
      <c r="D448" s="85"/>
      <c r="E448" s="33"/>
      <c r="F448" s="31"/>
    </row>
    <row r="449" spans="2:6">
      <c r="B449" s="29"/>
      <c r="C449" s="85"/>
      <c r="D449" s="85"/>
      <c r="E449" s="33"/>
      <c r="F449" s="31"/>
    </row>
    <row r="450" spans="2:6">
      <c r="B450" s="29"/>
      <c r="C450" s="85"/>
      <c r="D450" s="85"/>
      <c r="E450" s="33"/>
      <c r="F450" s="31"/>
    </row>
    <row r="451" spans="2:6">
      <c r="B451" s="29"/>
      <c r="C451" s="85"/>
      <c r="D451" s="85"/>
      <c r="E451" s="33"/>
      <c r="F451" s="31"/>
    </row>
    <row r="452" spans="2:6">
      <c r="B452" s="29"/>
      <c r="C452" s="85"/>
      <c r="D452" s="85"/>
      <c r="E452" s="33"/>
      <c r="F452" s="31"/>
    </row>
    <row r="453" spans="2:6">
      <c r="B453" s="29"/>
      <c r="C453" s="85"/>
      <c r="D453" s="85"/>
      <c r="E453" s="33"/>
      <c r="F453" s="31"/>
    </row>
    <row r="454" spans="2:6">
      <c r="B454" s="29"/>
      <c r="C454" s="85"/>
      <c r="D454" s="85"/>
      <c r="E454" s="33"/>
      <c r="F454" s="31"/>
    </row>
    <row r="455" spans="2:6">
      <c r="B455" s="29"/>
      <c r="C455" s="85"/>
      <c r="D455" s="85"/>
      <c r="E455" s="33"/>
      <c r="F455" s="31"/>
    </row>
    <row r="456" spans="2:6">
      <c r="B456" s="29"/>
      <c r="C456" s="85"/>
      <c r="D456" s="85"/>
      <c r="E456" s="33"/>
      <c r="F456" s="31"/>
    </row>
    <row r="457" spans="2:6">
      <c r="B457" s="29"/>
      <c r="C457" s="85"/>
      <c r="D457" s="85"/>
      <c r="E457" s="33"/>
      <c r="F457" s="31"/>
    </row>
    <row r="458" spans="2:6">
      <c r="B458" s="29"/>
      <c r="C458" s="85"/>
      <c r="D458" s="85"/>
      <c r="E458" s="33"/>
      <c r="F458" s="31"/>
    </row>
    <row r="459" spans="2:6">
      <c r="B459" s="29"/>
      <c r="C459" s="85"/>
      <c r="D459" s="85"/>
      <c r="E459" s="33"/>
      <c r="F459" s="31"/>
    </row>
    <row r="460" spans="2:6">
      <c r="B460" s="29"/>
      <c r="C460" s="85"/>
      <c r="D460" s="85"/>
      <c r="E460" s="33"/>
      <c r="F460" s="31"/>
    </row>
    <row r="461" spans="2:6">
      <c r="B461" s="29"/>
      <c r="C461" s="85"/>
      <c r="D461" s="85"/>
      <c r="E461" s="33"/>
      <c r="F461" s="31"/>
    </row>
    <row r="462" spans="2:6">
      <c r="B462" s="29"/>
      <c r="C462" s="85"/>
      <c r="D462" s="85"/>
      <c r="E462" s="33"/>
      <c r="F462" s="31"/>
    </row>
    <row r="463" spans="2:6">
      <c r="B463" s="29"/>
      <c r="C463" s="85"/>
      <c r="D463" s="85"/>
      <c r="E463" s="33"/>
      <c r="F463" s="31"/>
    </row>
    <row r="464" spans="2:6">
      <c r="B464" s="29"/>
      <c r="C464" s="85"/>
      <c r="D464" s="85"/>
      <c r="E464" s="33"/>
      <c r="F464" s="31"/>
    </row>
    <row r="465" spans="2:6">
      <c r="B465" s="29"/>
      <c r="C465" s="85"/>
      <c r="D465" s="85"/>
      <c r="E465" s="33"/>
      <c r="F465" s="31"/>
    </row>
    <row r="466" spans="2:6">
      <c r="B466" s="29"/>
      <c r="C466" s="85"/>
      <c r="D466" s="85"/>
      <c r="E466" s="33"/>
      <c r="F466" s="31"/>
    </row>
    <row r="467" spans="2:6">
      <c r="B467" s="29"/>
      <c r="C467" s="85"/>
      <c r="D467" s="85"/>
      <c r="E467" s="33"/>
      <c r="F467" s="31"/>
    </row>
    <row r="468" spans="2:6">
      <c r="B468" s="29"/>
      <c r="C468" s="85"/>
      <c r="D468" s="85"/>
      <c r="E468" s="33"/>
      <c r="F468" s="31"/>
    </row>
    <row r="469" spans="2:6">
      <c r="B469" s="29"/>
      <c r="C469" s="85"/>
      <c r="D469" s="85"/>
      <c r="E469" s="33"/>
      <c r="F469" s="31"/>
    </row>
    <row r="470" spans="2:6">
      <c r="B470" s="29"/>
      <c r="C470" s="85"/>
      <c r="D470" s="85"/>
      <c r="E470" s="33"/>
      <c r="F470" s="31"/>
    </row>
    <row r="471" spans="2:6">
      <c r="B471" s="29"/>
      <c r="C471" s="85"/>
      <c r="D471" s="85"/>
      <c r="E471" s="33"/>
      <c r="F471" s="31"/>
    </row>
    <row r="472" spans="2:6">
      <c r="B472" s="29"/>
      <c r="C472" s="85"/>
      <c r="D472" s="85"/>
      <c r="E472" s="33"/>
      <c r="F472" s="31"/>
    </row>
    <row r="473" spans="2:6">
      <c r="B473" s="29"/>
      <c r="C473" s="85"/>
      <c r="D473" s="85"/>
      <c r="E473" s="33"/>
      <c r="F473" s="31"/>
    </row>
    <row r="474" spans="2:6">
      <c r="B474" s="29"/>
      <c r="C474" s="85"/>
      <c r="D474" s="85"/>
      <c r="E474" s="33"/>
      <c r="F474" s="31"/>
    </row>
    <row r="475" spans="2:6">
      <c r="B475" s="29"/>
      <c r="C475" s="85"/>
      <c r="D475" s="85"/>
      <c r="E475" s="33"/>
      <c r="F475" s="31"/>
    </row>
    <row r="476" spans="2:6">
      <c r="B476" s="29"/>
      <c r="C476" s="85"/>
      <c r="D476" s="85"/>
      <c r="E476" s="33"/>
      <c r="F476" s="31"/>
    </row>
    <row r="477" spans="2:6">
      <c r="B477" s="29"/>
      <c r="C477" s="85"/>
      <c r="D477" s="85"/>
      <c r="E477" s="33"/>
      <c r="F477" s="31"/>
    </row>
    <row r="478" spans="2:6">
      <c r="B478" s="29"/>
      <c r="C478" s="85"/>
      <c r="D478" s="85"/>
      <c r="E478" s="33"/>
      <c r="F478" s="31"/>
    </row>
    <row r="479" spans="2:6">
      <c r="B479" s="29"/>
      <c r="C479" s="85"/>
      <c r="D479" s="85"/>
      <c r="E479" s="33"/>
      <c r="F479" s="31"/>
    </row>
    <row r="480" spans="2:6">
      <c r="B480" s="29"/>
      <c r="C480" s="85"/>
      <c r="D480" s="85"/>
      <c r="E480" s="33"/>
      <c r="F480" s="31"/>
    </row>
    <row r="481" spans="2:6">
      <c r="B481" s="29"/>
      <c r="C481" s="85"/>
      <c r="D481" s="85"/>
      <c r="E481" s="33"/>
      <c r="F481" s="31"/>
    </row>
    <row r="482" spans="2:6">
      <c r="B482" s="29"/>
      <c r="C482" s="85"/>
      <c r="D482" s="85"/>
      <c r="E482" s="33"/>
      <c r="F482" s="31"/>
    </row>
    <row r="483" spans="2:6">
      <c r="B483" s="29"/>
      <c r="C483" s="85"/>
      <c r="D483" s="85"/>
      <c r="E483" s="33"/>
      <c r="F483" s="31"/>
    </row>
    <row r="484" spans="2:6">
      <c r="B484" s="29"/>
      <c r="C484" s="85"/>
      <c r="D484" s="85"/>
      <c r="E484" s="33"/>
      <c r="F484" s="31"/>
    </row>
    <row r="485" spans="2:6">
      <c r="B485" s="29"/>
      <c r="C485" s="85"/>
      <c r="D485" s="85"/>
      <c r="E485" s="33"/>
      <c r="F485" s="31"/>
    </row>
    <row r="486" spans="2:6">
      <c r="B486" s="29"/>
      <c r="C486" s="85"/>
      <c r="D486" s="85"/>
      <c r="E486" s="33"/>
      <c r="F486" s="31"/>
    </row>
    <row r="487" spans="2:6">
      <c r="B487" s="29"/>
      <c r="C487" s="85"/>
      <c r="D487" s="85"/>
      <c r="E487" s="33"/>
      <c r="F487" s="31"/>
    </row>
    <row r="488" spans="2:6">
      <c r="B488" s="29"/>
      <c r="C488" s="85"/>
      <c r="D488" s="85"/>
      <c r="E488" s="33"/>
      <c r="F488" s="31"/>
    </row>
    <row r="489" spans="2:6">
      <c r="B489" s="29"/>
      <c r="C489" s="85"/>
      <c r="D489" s="85"/>
      <c r="E489" s="33"/>
      <c r="F489" s="31"/>
    </row>
    <row r="490" spans="2:6">
      <c r="B490" s="29"/>
      <c r="C490" s="85"/>
      <c r="D490" s="85"/>
      <c r="E490" s="33"/>
      <c r="F490" s="31"/>
    </row>
    <row r="491" spans="2:6">
      <c r="B491" s="29"/>
      <c r="C491" s="85"/>
      <c r="D491" s="85"/>
      <c r="E491" s="33"/>
      <c r="F491" s="31"/>
    </row>
    <row r="492" spans="2:6">
      <c r="B492" s="29"/>
      <c r="C492" s="85"/>
      <c r="D492" s="85"/>
      <c r="E492" s="33"/>
      <c r="F492" s="31"/>
    </row>
    <row r="493" spans="2:6">
      <c r="B493" s="29"/>
      <c r="C493" s="85"/>
      <c r="D493" s="85"/>
      <c r="E493" s="33"/>
      <c r="F493" s="31"/>
    </row>
    <row r="494" spans="2:6">
      <c r="B494" s="29"/>
      <c r="C494" s="85"/>
      <c r="D494" s="85"/>
      <c r="E494" s="33"/>
      <c r="F494" s="31"/>
    </row>
    <row r="495" spans="2:6">
      <c r="B495" s="29"/>
      <c r="C495" s="85"/>
      <c r="D495" s="85"/>
      <c r="E495" s="33"/>
      <c r="F495" s="31"/>
    </row>
    <row r="496" spans="2:6">
      <c r="B496" s="29"/>
      <c r="C496" s="85"/>
      <c r="D496" s="85"/>
      <c r="E496" s="33"/>
      <c r="F496" s="31"/>
    </row>
    <row r="497" spans="2:6">
      <c r="B497" s="29"/>
      <c r="C497" s="85"/>
      <c r="D497" s="85"/>
      <c r="E497" s="33"/>
      <c r="F497" s="31"/>
    </row>
    <row r="498" spans="2:6">
      <c r="B498" s="29"/>
      <c r="C498" s="85"/>
      <c r="D498" s="85"/>
      <c r="E498" s="33"/>
      <c r="F498" s="31"/>
    </row>
    <row r="499" spans="2:6">
      <c r="B499" s="29"/>
      <c r="C499" s="85"/>
      <c r="D499" s="85"/>
      <c r="E499" s="33"/>
      <c r="F499" s="31"/>
    </row>
    <row r="500" spans="2:6">
      <c r="B500" s="29"/>
      <c r="C500" s="85"/>
      <c r="D500" s="85"/>
      <c r="E500" s="33"/>
      <c r="F500" s="31"/>
    </row>
    <row r="501" spans="2:6">
      <c r="B501" s="29"/>
      <c r="C501" s="85"/>
      <c r="D501" s="85"/>
      <c r="E501" s="33"/>
      <c r="F501" s="31"/>
    </row>
    <row r="502" spans="2:6">
      <c r="B502" s="29"/>
      <c r="C502" s="85"/>
      <c r="D502" s="85"/>
      <c r="E502" s="33"/>
      <c r="F502" s="31"/>
    </row>
    <row r="503" spans="2:6">
      <c r="B503" s="29"/>
      <c r="C503" s="85"/>
      <c r="D503" s="85"/>
      <c r="E503" s="33"/>
      <c r="F503" s="31"/>
    </row>
    <row r="504" spans="2:6">
      <c r="B504" s="29"/>
      <c r="C504" s="85"/>
      <c r="D504" s="85"/>
      <c r="E504" s="33"/>
      <c r="F504" s="31"/>
    </row>
    <row r="505" spans="2:6">
      <c r="B505" s="29"/>
      <c r="C505" s="85"/>
      <c r="D505" s="85"/>
      <c r="E505" s="33"/>
      <c r="F505" s="31"/>
    </row>
    <row r="506" spans="2:6">
      <c r="B506" s="29"/>
      <c r="C506" s="85"/>
      <c r="D506" s="85"/>
      <c r="E506" s="33"/>
      <c r="F506" s="31"/>
    </row>
    <row r="507" spans="2:6">
      <c r="B507" s="29"/>
      <c r="C507" s="85"/>
      <c r="D507" s="85"/>
      <c r="E507" s="33"/>
      <c r="F507" s="31"/>
    </row>
    <row r="508" spans="2:6">
      <c r="B508" s="29"/>
      <c r="C508" s="85"/>
      <c r="D508" s="85"/>
      <c r="E508" s="33"/>
      <c r="F508" s="31"/>
    </row>
    <row r="509" spans="2:6">
      <c r="B509" s="29"/>
      <c r="C509" s="85"/>
      <c r="D509" s="85"/>
      <c r="E509" s="33"/>
      <c r="F509" s="31"/>
    </row>
    <row r="510" spans="2:6">
      <c r="B510" s="29"/>
      <c r="C510" s="85"/>
      <c r="D510" s="85"/>
      <c r="E510" s="33"/>
      <c r="F510" s="31"/>
    </row>
    <row r="511" spans="2:6">
      <c r="B511" s="29"/>
      <c r="C511" s="85"/>
      <c r="D511" s="85"/>
      <c r="E511" s="33"/>
      <c r="F511" s="31"/>
    </row>
    <row r="512" spans="2:6">
      <c r="B512" s="29"/>
      <c r="C512" s="85"/>
      <c r="D512" s="85"/>
      <c r="E512" s="33"/>
      <c r="F512" s="31"/>
    </row>
    <row r="513" spans="2:6">
      <c r="B513" s="29"/>
      <c r="C513" s="85"/>
      <c r="D513" s="85"/>
      <c r="E513" s="33"/>
      <c r="F513" s="31"/>
    </row>
    <row r="514" spans="2:6">
      <c r="B514" s="29"/>
      <c r="C514" s="85"/>
      <c r="D514" s="85"/>
      <c r="E514" s="33"/>
      <c r="F514" s="31"/>
    </row>
    <row r="515" spans="2:6">
      <c r="B515" s="29"/>
      <c r="C515" s="85"/>
      <c r="D515" s="85"/>
      <c r="E515" s="33"/>
      <c r="F515" s="31"/>
    </row>
    <row r="516" spans="2:6">
      <c r="B516" s="29"/>
      <c r="C516" s="85"/>
      <c r="D516" s="85"/>
      <c r="E516" s="33"/>
      <c r="F516" s="31"/>
    </row>
    <row r="517" spans="2:6">
      <c r="B517" s="29"/>
      <c r="C517" s="85"/>
      <c r="D517" s="85"/>
      <c r="E517" s="33"/>
      <c r="F517" s="31"/>
    </row>
    <row r="518" spans="2:6">
      <c r="B518" s="29"/>
      <c r="C518" s="85"/>
      <c r="D518" s="85"/>
      <c r="E518" s="33"/>
      <c r="F518" s="31"/>
    </row>
    <row r="519" spans="2:6">
      <c r="B519" s="29"/>
      <c r="C519" s="85"/>
      <c r="D519" s="85"/>
      <c r="E519" s="33"/>
      <c r="F519" s="31"/>
    </row>
    <row r="520" spans="2:6">
      <c r="B520" s="29"/>
      <c r="C520" s="85"/>
      <c r="D520" s="85"/>
      <c r="E520" s="33"/>
      <c r="F520" s="31"/>
    </row>
    <row r="521" spans="2:6">
      <c r="B521" s="29"/>
      <c r="C521" s="85"/>
      <c r="D521" s="85"/>
      <c r="E521" s="33"/>
      <c r="F521" s="31"/>
    </row>
    <row r="522" spans="2:6">
      <c r="B522" s="29"/>
      <c r="C522" s="85"/>
      <c r="D522" s="85"/>
      <c r="E522" s="33"/>
      <c r="F522" s="31"/>
    </row>
    <row r="523" spans="2:6">
      <c r="B523" s="29"/>
      <c r="C523" s="85"/>
      <c r="D523" s="85"/>
      <c r="E523" s="33"/>
      <c r="F523" s="31"/>
    </row>
    <row r="524" spans="2:6">
      <c r="B524" s="29"/>
      <c r="C524" s="85"/>
      <c r="D524" s="85"/>
      <c r="E524" s="33"/>
      <c r="F524" s="31"/>
    </row>
    <row r="525" spans="2:6">
      <c r="B525" s="29"/>
      <c r="C525" s="85"/>
      <c r="D525" s="85"/>
      <c r="E525" s="33"/>
      <c r="F525" s="31"/>
    </row>
    <row r="526" spans="2:6">
      <c r="B526" s="29"/>
      <c r="C526" s="85"/>
      <c r="D526" s="85"/>
      <c r="E526" s="33"/>
      <c r="F526" s="31"/>
    </row>
    <row r="527" spans="2:6">
      <c r="B527" s="29"/>
      <c r="C527" s="85"/>
      <c r="D527" s="85"/>
      <c r="E527" s="33"/>
      <c r="F527" s="31"/>
    </row>
    <row r="528" spans="2:6">
      <c r="B528" s="29"/>
      <c r="C528" s="85"/>
      <c r="D528" s="85"/>
      <c r="E528" s="33"/>
      <c r="F528" s="31"/>
    </row>
    <row r="529" spans="2:6">
      <c r="B529" s="29"/>
      <c r="C529" s="85"/>
      <c r="D529" s="85"/>
      <c r="E529" s="33"/>
      <c r="F529" s="31"/>
    </row>
    <row r="530" spans="2:6">
      <c r="B530" s="29"/>
      <c r="C530" s="85"/>
      <c r="D530" s="85"/>
      <c r="E530" s="33"/>
      <c r="F530" s="31"/>
    </row>
    <row r="531" spans="2:6">
      <c r="B531" s="29"/>
      <c r="C531" s="85"/>
      <c r="D531" s="85"/>
      <c r="E531" s="33"/>
      <c r="F531" s="31"/>
    </row>
    <row r="532" spans="2:6">
      <c r="B532" s="29"/>
      <c r="C532" s="85"/>
      <c r="D532" s="85"/>
      <c r="E532" s="33"/>
      <c r="F532" s="31"/>
    </row>
    <row r="533" spans="2:6">
      <c r="B533" s="29"/>
      <c r="C533" s="85"/>
      <c r="D533" s="85"/>
      <c r="E533" s="33"/>
      <c r="F533" s="31"/>
    </row>
    <row r="534" spans="2:6">
      <c r="B534" s="29"/>
      <c r="C534" s="85"/>
      <c r="D534" s="85"/>
      <c r="E534" s="33"/>
      <c r="F534" s="31"/>
    </row>
    <row r="535" spans="2:6">
      <c r="B535" s="29"/>
      <c r="C535" s="85"/>
      <c r="D535" s="85"/>
      <c r="E535" s="33"/>
      <c r="F535" s="31"/>
    </row>
    <row r="536" spans="2:6">
      <c r="B536" s="29"/>
      <c r="C536" s="85"/>
      <c r="D536" s="85"/>
      <c r="E536" s="33"/>
      <c r="F536" s="31"/>
    </row>
    <row r="537" spans="2:6">
      <c r="B537" s="29"/>
      <c r="C537" s="85"/>
      <c r="D537" s="85"/>
      <c r="E537" s="33"/>
      <c r="F537" s="31"/>
    </row>
    <row r="538" spans="2:6">
      <c r="B538" s="29"/>
      <c r="C538" s="85"/>
      <c r="D538" s="85"/>
      <c r="E538" s="33"/>
      <c r="F538" s="31"/>
    </row>
    <row r="539" spans="2:6">
      <c r="B539" s="29"/>
      <c r="C539" s="85"/>
      <c r="D539" s="85"/>
      <c r="E539" s="33"/>
      <c r="F539" s="31"/>
    </row>
    <row r="540" spans="2:6">
      <c r="B540" s="29"/>
      <c r="C540" s="85"/>
      <c r="D540" s="85"/>
      <c r="E540" s="33"/>
      <c r="F540" s="31"/>
    </row>
    <row r="541" spans="2:6">
      <c r="B541" s="29"/>
      <c r="C541" s="85"/>
      <c r="D541" s="85"/>
      <c r="E541" s="33"/>
      <c r="F541" s="31"/>
    </row>
    <row r="542" spans="2:6">
      <c r="B542" s="29"/>
      <c r="C542" s="85"/>
      <c r="D542" s="85"/>
      <c r="E542" s="33"/>
      <c r="F542" s="31"/>
    </row>
    <row r="543" spans="2:6">
      <c r="B543" s="29"/>
      <c r="C543" s="85"/>
      <c r="D543" s="85"/>
      <c r="E543" s="33"/>
      <c r="F543" s="31"/>
    </row>
    <row r="544" spans="2:6">
      <c r="B544" s="29"/>
      <c r="C544" s="85"/>
      <c r="D544" s="85"/>
      <c r="E544" s="33"/>
      <c r="F544" s="31"/>
    </row>
    <row r="545" spans="2:6">
      <c r="B545" s="29"/>
      <c r="C545" s="85"/>
      <c r="D545" s="85"/>
      <c r="E545" s="33"/>
      <c r="F545" s="31"/>
    </row>
    <row r="546" spans="2:6">
      <c r="B546" s="29"/>
      <c r="C546" s="85"/>
      <c r="D546" s="85"/>
      <c r="E546" s="33"/>
      <c r="F546" s="31"/>
    </row>
    <row r="547" spans="2:6">
      <c r="B547" s="29"/>
      <c r="C547" s="85"/>
      <c r="D547" s="85"/>
      <c r="E547" s="33"/>
      <c r="F547" s="31"/>
    </row>
    <row r="548" spans="2:6">
      <c r="B548" s="29"/>
      <c r="C548" s="85"/>
      <c r="D548" s="85"/>
      <c r="E548" s="33"/>
      <c r="F548" s="31"/>
    </row>
    <row r="549" spans="2:6">
      <c r="B549" s="29"/>
      <c r="C549" s="85"/>
      <c r="D549" s="85"/>
      <c r="E549" s="33"/>
      <c r="F549" s="31"/>
    </row>
    <row r="550" spans="2:6">
      <c r="B550" s="29"/>
      <c r="C550" s="85"/>
      <c r="D550" s="85"/>
      <c r="E550" s="33"/>
      <c r="F550" s="31"/>
    </row>
    <row r="551" spans="2:6">
      <c r="B551" s="29"/>
      <c r="C551" s="85"/>
      <c r="D551" s="85"/>
      <c r="E551" s="33"/>
      <c r="F551" s="31"/>
    </row>
    <row r="552" spans="2:6">
      <c r="B552" s="29"/>
      <c r="C552" s="85"/>
      <c r="D552" s="85"/>
      <c r="E552" s="33"/>
      <c r="F552" s="31"/>
    </row>
    <row r="553" spans="2:6">
      <c r="B553" s="29"/>
      <c r="C553" s="85"/>
      <c r="D553" s="85"/>
      <c r="E553" s="33"/>
      <c r="F553" s="31"/>
    </row>
    <row r="554" spans="2:6">
      <c r="B554" s="29"/>
      <c r="C554" s="85"/>
      <c r="D554" s="85"/>
      <c r="E554" s="33"/>
      <c r="F554" s="31"/>
    </row>
    <row r="555" spans="2:6">
      <c r="B555" s="29"/>
      <c r="C555" s="85"/>
      <c r="D555" s="85"/>
      <c r="E555" s="33"/>
      <c r="F555" s="31"/>
    </row>
    <row r="556" spans="2:6">
      <c r="B556" s="29"/>
      <c r="C556" s="85"/>
      <c r="D556" s="85"/>
      <c r="E556" s="33"/>
      <c r="F556" s="31"/>
    </row>
    <row r="557" spans="2:6">
      <c r="B557" s="29"/>
      <c r="C557" s="85"/>
      <c r="D557" s="85"/>
      <c r="E557" s="33"/>
      <c r="F557" s="31"/>
    </row>
    <row r="558" spans="2:6">
      <c r="B558" s="29"/>
      <c r="C558" s="85"/>
      <c r="D558" s="85"/>
      <c r="E558" s="33"/>
      <c r="F558" s="31"/>
    </row>
    <row r="559" spans="2:6">
      <c r="B559" s="29"/>
      <c r="C559" s="85"/>
      <c r="D559" s="85"/>
      <c r="E559" s="33"/>
      <c r="F559" s="31"/>
    </row>
    <row r="560" spans="2:6">
      <c r="B560" s="29"/>
      <c r="C560" s="85"/>
      <c r="D560" s="85"/>
      <c r="E560" s="33"/>
      <c r="F560" s="31"/>
    </row>
    <row r="561" spans="2:6">
      <c r="B561" s="29"/>
      <c r="C561" s="85"/>
      <c r="D561" s="85"/>
      <c r="E561" s="33"/>
      <c r="F561" s="31"/>
    </row>
    <row r="562" spans="2:6">
      <c r="B562" s="29"/>
      <c r="C562" s="85"/>
      <c r="D562" s="85"/>
      <c r="E562" s="33"/>
      <c r="F562" s="31"/>
    </row>
    <row r="563" spans="2:6">
      <c r="B563" s="29"/>
      <c r="C563" s="85"/>
      <c r="D563" s="85"/>
      <c r="E563" s="33"/>
      <c r="F563" s="31"/>
    </row>
    <row r="564" spans="2:6">
      <c r="B564" s="29"/>
      <c r="C564" s="85"/>
      <c r="D564" s="85"/>
      <c r="E564" s="33"/>
      <c r="F564" s="31"/>
    </row>
    <row r="565" spans="2:6">
      <c r="B565" s="29"/>
      <c r="C565" s="85"/>
      <c r="D565" s="85"/>
      <c r="E565" s="33"/>
      <c r="F565" s="31"/>
    </row>
    <row r="566" spans="2:6">
      <c r="B566" s="29"/>
      <c r="C566" s="85"/>
      <c r="D566" s="85"/>
      <c r="E566" s="33"/>
      <c r="F566" s="31"/>
    </row>
    <row r="567" spans="2:6">
      <c r="B567" s="29"/>
      <c r="C567" s="85"/>
      <c r="D567" s="85"/>
      <c r="E567" s="33"/>
      <c r="F567" s="31"/>
    </row>
    <row r="568" spans="2:6">
      <c r="B568" s="29"/>
      <c r="C568" s="85"/>
      <c r="D568" s="85"/>
      <c r="E568" s="33"/>
      <c r="F568" s="31"/>
    </row>
    <row r="569" spans="2:6">
      <c r="B569" s="29"/>
      <c r="C569" s="85"/>
      <c r="D569" s="85"/>
      <c r="E569" s="33"/>
      <c r="F569" s="31"/>
    </row>
    <row r="570" spans="2:6">
      <c r="B570" s="29"/>
      <c r="C570" s="85"/>
      <c r="D570" s="85"/>
      <c r="E570" s="33"/>
      <c r="F570" s="31"/>
    </row>
    <row r="571" spans="2:6">
      <c r="B571" s="29"/>
      <c r="C571" s="85"/>
      <c r="D571" s="85"/>
      <c r="E571" s="33"/>
      <c r="F571" s="31"/>
    </row>
    <row r="572" spans="2:6">
      <c r="B572" s="29"/>
      <c r="C572" s="85"/>
      <c r="D572" s="85"/>
      <c r="E572" s="33"/>
      <c r="F572" s="31"/>
    </row>
    <row r="573" spans="2:6">
      <c r="B573" s="29"/>
      <c r="C573" s="85"/>
      <c r="D573" s="85"/>
      <c r="E573" s="33"/>
      <c r="F573" s="31"/>
    </row>
    <row r="574" spans="2:6">
      <c r="B574" s="29"/>
      <c r="C574" s="85"/>
      <c r="D574" s="85"/>
      <c r="E574" s="33"/>
      <c r="F574" s="31"/>
    </row>
    <row r="575" spans="2:6">
      <c r="B575" s="29"/>
      <c r="C575" s="85"/>
      <c r="D575" s="85"/>
      <c r="E575" s="33"/>
      <c r="F575" s="31"/>
    </row>
    <row r="576" spans="2:6">
      <c r="B576" s="29"/>
      <c r="C576" s="85"/>
      <c r="D576" s="85"/>
      <c r="E576" s="33"/>
      <c r="F576" s="31"/>
    </row>
    <row r="577" spans="2:6">
      <c r="B577" s="29"/>
      <c r="C577" s="85"/>
      <c r="D577" s="85"/>
      <c r="E577" s="33"/>
      <c r="F577" s="31"/>
    </row>
    <row r="578" spans="2:6">
      <c r="B578" s="29"/>
      <c r="C578" s="85"/>
      <c r="D578" s="85"/>
      <c r="E578" s="33"/>
      <c r="F578" s="31"/>
    </row>
    <row r="579" spans="2:6">
      <c r="B579" s="29"/>
      <c r="C579" s="85"/>
      <c r="D579" s="85"/>
      <c r="E579" s="33"/>
      <c r="F579" s="31"/>
    </row>
    <row r="580" spans="2:6">
      <c r="B580" s="29"/>
      <c r="C580" s="85"/>
      <c r="D580" s="85"/>
      <c r="E580" s="33"/>
      <c r="F580" s="31"/>
    </row>
    <row r="581" spans="2:6">
      <c r="B581" s="29"/>
      <c r="C581" s="85"/>
      <c r="D581" s="85"/>
      <c r="E581" s="33"/>
      <c r="F581" s="31"/>
    </row>
    <row r="582" spans="2:6">
      <c r="B582" s="29"/>
      <c r="C582" s="85"/>
      <c r="D582" s="85"/>
      <c r="E582" s="33"/>
      <c r="F582" s="31"/>
    </row>
    <row r="583" spans="2:6">
      <c r="B583" s="29"/>
      <c r="C583" s="85"/>
      <c r="D583" s="85"/>
      <c r="E583" s="33"/>
      <c r="F583" s="31"/>
    </row>
    <row r="584" spans="2:6">
      <c r="B584" s="29"/>
      <c r="C584" s="85"/>
      <c r="D584" s="85"/>
      <c r="E584" s="33"/>
      <c r="F584" s="31"/>
    </row>
    <row r="585" spans="2:6">
      <c r="B585" s="29"/>
      <c r="C585" s="85"/>
      <c r="D585" s="85"/>
      <c r="E585" s="33"/>
      <c r="F585" s="31"/>
    </row>
    <row r="586" spans="2:6">
      <c r="B586" s="29"/>
      <c r="C586" s="85"/>
      <c r="D586" s="85"/>
      <c r="E586" s="33"/>
      <c r="F586" s="31"/>
    </row>
    <row r="587" spans="2:6">
      <c r="B587" s="29"/>
      <c r="C587" s="85"/>
      <c r="D587" s="85"/>
      <c r="E587" s="33"/>
      <c r="F587" s="31"/>
    </row>
    <row r="588" spans="2:6">
      <c r="B588" s="29"/>
      <c r="C588" s="85"/>
      <c r="D588" s="85"/>
      <c r="E588" s="33"/>
      <c r="F588" s="31"/>
    </row>
    <row r="589" spans="2:6">
      <c r="B589" s="29"/>
      <c r="C589" s="85"/>
      <c r="D589" s="85"/>
      <c r="E589" s="33"/>
      <c r="F589" s="31"/>
    </row>
    <row r="590" spans="2:6">
      <c r="B590" s="29"/>
      <c r="C590" s="85"/>
      <c r="D590" s="85"/>
      <c r="E590" s="33"/>
      <c r="F590" s="31"/>
    </row>
    <row r="591" spans="2:6">
      <c r="B591" s="29"/>
      <c r="C591" s="85"/>
      <c r="D591" s="85"/>
      <c r="E591" s="33"/>
      <c r="F591" s="31"/>
    </row>
    <row r="592" spans="2:6">
      <c r="B592" s="29"/>
      <c r="C592" s="85"/>
      <c r="D592" s="85"/>
      <c r="E592" s="33"/>
      <c r="F592" s="31"/>
    </row>
    <row r="593" spans="2:6">
      <c r="B593" s="29"/>
      <c r="C593" s="85"/>
      <c r="D593" s="85"/>
      <c r="E593" s="33"/>
      <c r="F593" s="31"/>
    </row>
    <row r="594" spans="2:6">
      <c r="B594" s="29"/>
      <c r="C594" s="85"/>
      <c r="D594" s="85"/>
      <c r="E594" s="33"/>
      <c r="F594" s="31"/>
    </row>
    <row r="595" spans="2:6">
      <c r="B595" s="29"/>
      <c r="C595" s="85"/>
      <c r="D595" s="85"/>
      <c r="E595" s="33"/>
      <c r="F595" s="31"/>
    </row>
    <row r="596" spans="2:6">
      <c r="B596" s="29"/>
      <c r="C596" s="85"/>
      <c r="D596" s="85"/>
      <c r="E596" s="33"/>
      <c r="F596" s="31"/>
    </row>
    <row r="597" spans="2:6">
      <c r="B597" s="29"/>
      <c r="C597" s="85"/>
      <c r="D597" s="85"/>
      <c r="E597" s="33"/>
      <c r="F597" s="31"/>
    </row>
    <row r="598" spans="2:6">
      <c r="B598" s="29"/>
      <c r="C598" s="85"/>
      <c r="D598" s="85"/>
      <c r="E598" s="33"/>
      <c r="F598" s="31"/>
    </row>
    <row r="599" spans="2:6">
      <c r="B599" s="29"/>
      <c r="C599" s="85"/>
      <c r="D599" s="85"/>
      <c r="E599" s="33"/>
      <c r="F599" s="31"/>
    </row>
    <row r="600" spans="2:6">
      <c r="B600" s="29"/>
      <c r="C600" s="85"/>
      <c r="D600" s="85"/>
      <c r="E600" s="33"/>
      <c r="F600" s="31"/>
    </row>
    <row r="601" spans="2:6">
      <c r="B601" s="29"/>
      <c r="C601" s="85"/>
      <c r="D601" s="85"/>
      <c r="E601" s="33"/>
      <c r="F601" s="31"/>
    </row>
    <row r="602" spans="2:6">
      <c r="B602" s="29"/>
      <c r="C602" s="85"/>
      <c r="D602" s="85"/>
      <c r="E602" s="33"/>
      <c r="F602" s="31"/>
    </row>
    <row r="603" spans="2:6">
      <c r="B603" s="29"/>
      <c r="C603" s="85"/>
      <c r="D603" s="85"/>
      <c r="E603" s="33"/>
      <c r="F603" s="31"/>
    </row>
    <row r="604" spans="2:6">
      <c r="B604" s="29"/>
      <c r="C604" s="85"/>
      <c r="D604" s="85"/>
      <c r="E604" s="33"/>
      <c r="F604" s="31"/>
    </row>
    <row r="605" spans="2:6">
      <c r="B605" s="29"/>
      <c r="C605" s="85"/>
      <c r="D605" s="85"/>
      <c r="E605" s="33"/>
      <c r="F605" s="31"/>
    </row>
    <row r="606" spans="2:6">
      <c r="B606" s="29"/>
      <c r="C606" s="85"/>
      <c r="D606" s="85"/>
      <c r="E606" s="33"/>
      <c r="F606" s="31"/>
    </row>
    <row r="607" spans="2:6">
      <c r="B607" s="29"/>
      <c r="C607" s="85"/>
      <c r="D607" s="85"/>
      <c r="E607" s="33"/>
      <c r="F607" s="31"/>
    </row>
    <row r="608" spans="2:6">
      <c r="B608" s="29"/>
      <c r="C608" s="85"/>
      <c r="D608" s="85"/>
      <c r="E608" s="33"/>
      <c r="F608" s="31"/>
    </row>
    <row r="609" spans="2:6">
      <c r="B609" s="29"/>
      <c r="C609" s="85"/>
      <c r="D609" s="85"/>
      <c r="E609" s="33"/>
      <c r="F609" s="31"/>
    </row>
    <row r="610" spans="2:6">
      <c r="B610" s="29"/>
      <c r="C610" s="85"/>
      <c r="D610" s="85"/>
      <c r="E610" s="33"/>
      <c r="F610" s="31"/>
    </row>
    <row r="611" spans="2:6">
      <c r="B611" s="29"/>
      <c r="C611" s="85"/>
      <c r="D611" s="85"/>
      <c r="E611" s="33"/>
      <c r="F611" s="31"/>
    </row>
    <row r="612" spans="2:6">
      <c r="B612" s="29"/>
      <c r="C612" s="85"/>
      <c r="D612" s="85"/>
      <c r="E612" s="33"/>
      <c r="F612" s="31"/>
    </row>
    <row r="613" spans="2:6">
      <c r="B613" s="29"/>
      <c r="C613" s="85"/>
      <c r="D613" s="85"/>
      <c r="E613" s="33"/>
      <c r="F613" s="31"/>
    </row>
    <row r="614" spans="2:6">
      <c r="B614" s="29"/>
      <c r="C614" s="85"/>
      <c r="D614" s="85"/>
      <c r="E614" s="33"/>
      <c r="F614" s="31"/>
    </row>
    <row r="615" spans="2:6">
      <c r="B615" s="29"/>
      <c r="C615" s="85"/>
      <c r="D615" s="85"/>
      <c r="E615" s="33"/>
      <c r="F615" s="31"/>
    </row>
    <row r="616" spans="2:6">
      <c r="B616" s="29"/>
      <c r="C616" s="85"/>
      <c r="D616" s="85"/>
      <c r="E616" s="33"/>
      <c r="F616" s="31"/>
    </row>
    <row r="617" spans="2:6">
      <c r="B617" s="29"/>
      <c r="C617" s="85"/>
      <c r="D617" s="85"/>
      <c r="E617" s="33"/>
      <c r="F617" s="31"/>
    </row>
    <row r="618" spans="2:6">
      <c r="B618" s="29"/>
      <c r="C618" s="85"/>
      <c r="D618" s="85"/>
      <c r="E618" s="33"/>
      <c r="F618" s="31"/>
    </row>
    <row r="619" spans="2:6">
      <c r="B619" s="29"/>
      <c r="C619" s="85"/>
      <c r="D619" s="85"/>
      <c r="E619" s="33"/>
      <c r="F619" s="31"/>
    </row>
    <row r="620" spans="2:6">
      <c r="B620" s="29"/>
      <c r="C620" s="85"/>
      <c r="D620" s="85"/>
      <c r="E620" s="33"/>
      <c r="F620" s="31"/>
    </row>
    <row r="621" spans="2:6">
      <c r="B621" s="29"/>
      <c r="C621" s="85"/>
      <c r="D621" s="85"/>
      <c r="E621" s="33"/>
      <c r="F621" s="31"/>
    </row>
    <row r="622" spans="2:6">
      <c r="B622" s="29"/>
      <c r="C622" s="85"/>
      <c r="D622" s="85"/>
      <c r="E622" s="33"/>
      <c r="F622" s="31"/>
    </row>
    <row r="623" spans="2:6">
      <c r="B623" s="29"/>
      <c r="C623" s="85"/>
      <c r="D623" s="85"/>
      <c r="E623" s="33"/>
      <c r="F623" s="31"/>
    </row>
    <row r="624" spans="2:6">
      <c r="B624" s="29"/>
      <c r="C624" s="85"/>
      <c r="D624" s="85"/>
      <c r="E624" s="33"/>
      <c r="F624" s="31"/>
    </row>
    <row r="625" spans="2:6">
      <c r="B625" s="29"/>
      <c r="C625" s="85"/>
      <c r="D625" s="85"/>
      <c r="E625" s="33"/>
      <c r="F625" s="31"/>
    </row>
    <row r="626" spans="2:6">
      <c r="B626" s="29"/>
      <c r="C626" s="85"/>
      <c r="D626" s="85"/>
      <c r="E626" s="33"/>
      <c r="F626" s="31"/>
    </row>
    <row r="627" spans="2:6">
      <c r="B627" s="29"/>
      <c r="C627" s="85"/>
      <c r="D627" s="85"/>
      <c r="E627" s="33"/>
      <c r="F627" s="31"/>
    </row>
    <row r="628" spans="2:6">
      <c r="B628" s="29"/>
      <c r="C628" s="85"/>
      <c r="D628" s="85"/>
      <c r="E628" s="33"/>
      <c r="F628" s="31"/>
    </row>
    <row r="629" spans="2:6">
      <c r="B629" s="29"/>
      <c r="C629" s="85"/>
      <c r="D629" s="85"/>
      <c r="E629" s="33"/>
      <c r="F629" s="31"/>
    </row>
    <row r="630" spans="2:6">
      <c r="B630" s="29"/>
      <c r="C630" s="85"/>
      <c r="D630" s="85"/>
      <c r="E630" s="33"/>
      <c r="F630" s="31"/>
    </row>
    <row r="631" spans="2:6">
      <c r="D631" s="85"/>
      <c r="E631" s="33"/>
      <c r="F631" s="31"/>
    </row>
    <row r="632" spans="2:6">
      <c r="D632" s="85"/>
      <c r="E632" s="33"/>
      <c r="F632" s="31"/>
    </row>
    <row r="633" spans="2:6">
      <c r="D633" s="85"/>
      <c r="E633" s="33"/>
      <c r="F633" s="31"/>
    </row>
    <row r="634" spans="2:6">
      <c r="D634" s="85"/>
      <c r="E634" s="33"/>
      <c r="F634" s="31"/>
    </row>
    <row r="635" spans="2:6">
      <c r="D635" s="85"/>
      <c r="E635" s="33"/>
      <c r="F635" s="31"/>
    </row>
    <row r="636" spans="2:6">
      <c r="D636" s="85"/>
      <c r="E636" s="33"/>
      <c r="F636" s="31"/>
    </row>
    <row r="637" spans="2:6">
      <c r="D637" s="85"/>
      <c r="E637" s="33"/>
      <c r="F637" s="31"/>
    </row>
    <row r="638" spans="2:6">
      <c r="D638" s="85"/>
      <c r="E638" s="33"/>
      <c r="F638" s="31"/>
    </row>
    <row r="639" spans="2:6">
      <c r="D639" s="85"/>
      <c r="E639" s="33"/>
      <c r="F639" s="31"/>
    </row>
    <row r="640" spans="2:6">
      <c r="D640" s="85"/>
      <c r="E640" s="33"/>
      <c r="F640" s="31"/>
    </row>
    <row r="641" spans="4:6">
      <c r="D641" s="85"/>
      <c r="E641" s="33"/>
      <c r="F641" s="31"/>
    </row>
    <row r="642" spans="4:6">
      <c r="D642" s="85"/>
      <c r="E642" s="33"/>
      <c r="F642" s="31"/>
    </row>
    <row r="643" spans="4:6">
      <c r="D643" s="85"/>
      <c r="E643" s="33"/>
      <c r="F643" s="31"/>
    </row>
    <row r="644" spans="4:6">
      <c r="D644" s="85"/>
      <c r="E644" s="33"/>
      <c r="F644" s="31"/>
    </row>
    <row r="645" spans="4:6">
      <c r="D645" s="85"/>
      <c r="E645" s="33"/>
      <c r="F645" s="31"/>
    </row>
    <row r="646" spans="4:6">
      <c r="D646" s="85"/>
      <c r="E646" s="33"/>
      <c r="F646" s="31"/>
    </row>
    <row r="647" spans="4:6">
      <c r="D647" s="85"/>
      <c r="E647" s="33"/>
      <c r="F647" s="31"/>
    </row>
    <row r="648" spans="4:6">
      <c r="D648" s="85"/>
      <c r="E648" s="33"/>
      <c r="F648" s="31"/>
    </row>
    <row r="649" spans="4:6">
      <c r="D649" s="85"/>
      <c r="E649" s="33"/>
      <c r="F649" s="31"/>
    </row>
    <row r="650" spans="4:6">
      <c r="D650" s="85"/>
      <c r="E650" s="33"/>
      <c r="F650" s="31"/>
    </row>
    <row r="651" spans="4:6">
      <c r="D651" s="85"/>
      <c r="E651" s="33"/>
      <c r="F651" s="31"/>
    </row>
    <row r="652" spans="4:6">
      <c r="D652" s="85"/>
      <c r="E652" s="33"/>
      <c r="F652" s="31"/>
    </row>
    <row r="653" spans="4:6">
      <c r="D653" s="85"/>
      <c r="E653" s="33"/>
      <c r="F653" s="31"/>
    </row>
    <row r="654" spans="4:6">
      <c r="D654" s="85"/>
      <c r="E654" s="33"/>
      <c r="F654" s="31"/>
    </row>
    <row r="655" spans="4:6">
      <c r="D655" s="85"/>
      <c r="E655" s="33"/>
      <c r="F655" s="31"/>
    </row>
    <row r="656" spans="4:6">
      <c r="D656" s="85"/>
      <c r="E656" s="33"/>
      <c r="F656" s="31"/>
    </row>
    <row r="657" spans="4:6">
      <c r="D657" s="85"/>
      <c r="E657" s="33"/>
      <c r="F657" s="31"/>
    </row>
    <row r="658" spans="4:6">
      <c r="D658" s="85"/>
      <c r="E658" s="33"/>
      <c r="F658" s="31"/>
    </row>
    <row r="659" spans="4:6">
      <c r="D659" s="85"/>
      <c r="E659" s="33"/>
      <c r="F659" s="31"/>
    </row>
    <row r="660" spans="4:6">
      <c r="D660" s="85"/>
      <c r="E660" s="33"/>
      <c r="F660" s="31"/>
    </row>
    <row r="661" spans="4:6">
      <c r="D661" s="85"/>
      <c r="E661" s="33"/>
      <c r="F661" s="31"/>
    </row>
    <row r="662" spans="4:6">
      <c r="D662" s="85"/>
      <c r="E662" s="33"/>
      <c r="F662" s="31"/>
    </row>
    <row r="663" spans="4:6">
      <c r="D663" s="85"/>
      <c r="E663" s="33"/>
      <c r="F663" s="31"/>
    </row>
    <row r="664" spans="4:6">
      <c r="D664" s="85"/>
      <c r="E664" s="33"/>
      <c r="F664" s="31"/>
    </row>
    <row r="665" spans="4:6">
      <c r="D665" s="85"/>
      <c r="E665" s="33"/>
      <c r="F665" s="31"/>
    </row>
    <row r="666" spans="4:6">
      <c r="D666" s="85"/>
      <c r="E666" s="33"/>
      <c r="F666" s="31"/>
    </row>
    <row r="667" spans="4:6">
      <c r="D667" s="85"/>
      <c r="E667" s="33"/>
      <c r="F667" s="31"/>
    </row>
    <row r="668" spans="4:6">
      <c r="D668" s="85"/>
      <c r="E668" s="33"/>
      <c r="F668" s="31"/>
    </row>
    <row r="669" spans="4:6">
      <c r="D669" s="85"/>
      <c r="E669" s="33"/>
      <c r="F669" s="31"/>
    </row>
    <row r="670" spans="4:6">
      <c r="D670" s="85"/>
      <c r="E670" s="33"/>
      <c r="F670" s="31"/>
    </row>
    <row r="671" spans="4:6">
      <c r="D671" s="85"/>
      <c r="E671" s="33"/>
      <c r="F671" s="31"/>
    </row>
    <row r="672" spans="4:6">
      <c r="D672" s="85"/>
      <c r="E672" s="33"/>
      <c r="F672" s="31"/>
    </row>
    <row r="673" spans="4:6">
      <c r="D673" s="85"/>
      <c r="E673" s="33"/>
      <c r="F673" s="31"/>
    </row>
    <row r="674" spans="4:6">
      <c r="D674" s="85"/>
      <c r="E674" s="33"/>
      <c r="F674" s="31"/>
    </row>
    <row r="675" spans="4:6">
      <c r="D675" s="85"/>
      <c r="E675" s="33"/>
      <c r="F675" s="31"/>
    </row>
    <row r="676" spans="4:6">
      <c r="D676" s="85"/>
      <c r="E676" s="33"/>
      <c r="F676" s="31"/>
    </row>
    <row r="677" spans="4:6">
      <c r="D677" s="85"/>
      <c r="E677" s="33"/>
      <c r="F677" s="31"/>
    </row>
    <row r="678" spans="4:6">
      <c r="D678" s="85"/>
      <c r="E678" s="33"/>
      <c r="F678" s="31"/>
    </row>
    <row r="679" spans="4:6">
      <c r="D679" s="85"/>
      <c r="E679" s="33"/>
      <c r="F679" s="31"/>
    </row>
    <row r="680" spans="4:6">
      <c r="D680" s="85"/>
      <c r="E680" s="33"/>
      <c r="F680" s="31"/>
    </row>
    <row r="681" spans="4:6">
      <c r="D681" s="85"/>
      <c r="E681" s="33"/>
      <c r="F681" s="31"/>
    </row>
    <row r="682" spans="4:6">
      <c r="D682" s="85"/>
      <c r="E682" s="33"/>
      <c r="F682" s="31"/>
    </row>
    <row r="683" spans="4:6">
      <c r="D683" s="85"/>
      <c r="E683" s="33"/>
      <c r="F683" s="31"/>
    </row>
    <row r="684" spans="4:6">
      <c r="D684" s="85"/>
      <c r="E684" s="33"/>
      <c r="F684" s="31"/>
    </row>
    <row r="685" spans="4:6">
      <c r="D685" s="85"/>
      <c r="E685" s="33"/>
      <c r="F685" s="31"/>
    </row>
    <row r="686" spans="4:6">
      <c r="D686" s="85"/>
      <c r="E686" s="33"/>
      <c r="F686" s="31"/>
    </row>
    <row r="687" spans="4:6">
      <c r="D687" s="85"/>
      <c r="E687" s="33"/>
      <c r="F687" s="31"/>
    </row>
    <row r="688" spans="4:6">
      <c r="D688" s="85"/>
      <c r="E688" s="33"/>
      <c r="F688" s="31"/>
    </row>
    <row r="689" spans="4:6">
      <c r="D689" s="85"/>
      <c r="E689" s="33"/>
      <c r="F689" s="31"/>
    </row>
    <row r="690" spans="4:6">
      <c r="D690" s="85"/>
      <c r="E690" s="33"/>
      <c r="F690" s="31"/>
    </row>
    <row r="691" spans="4:6">
      <c r="D691" s="85"/>
      <c r="E691" s="33"/>
      <c r="F691" s="31"/>
    </row>
    <row r="692" spans="4:6">
      <c r="D692" s="85"/>
      <c r="E692" s="33"/>
      <c r="F692" s="31"/>
    </row>
    <row r="693" spans="4:6">
      <c r="D693" s="85"/>
      <c r="E693" s="33"/>
      <c r="F693" s="31"/>
    </row>
    <row r="694" spans="4:6">
      <c r="D694" s="85"/>
      <c r="E694" s="33"/>
      <c r="F694" s="31"/>
    </row>
    <row r="695" spans="4:6">
      <c r="D695" s="85"/>
      <c r="E695" s="33"/>
      <c r="F695" s="31"/>
    </row>
    <row r="696" spans="4:6">
      <c r="D696" s="85"/>
      <c r="E696" s="33"/>
      <c r="F696" s="31"/>
    </row>
    <row r="697" spans="4:6">
      <c r="D697" s="85"/>
      <c r="E697" s="33"/>
      <c r="F697" s="31"/>
    </row>
    <row r="698" spans="4:6">
      <c r="D698" s="85"/>
      <c r="E698" s="33"/>
      <c r="F698" s="31"/>
    </row>
    <row r="699" spans="4:6">
      <c r="D699" s="85"/>
      <c r="E699" s="33"/>
      <c r="F699" s="31"/>
    </row>
    <row r="700" spans="4:6">
      <c r="D700" s="85"/>
      <c r="E700" s="33"/>
      <c r="F700" s="31"/>
    </row>
    <row r="701" spans="4:6">
      <c r="D701" s="85"/>
      <c r="E701" s="33"/>
      <c r="F701" s="31"/>
    </row>
    <row r="702" spans="4:6">
      <c r="D702" s="85"/>
      <c r="E702" s="33"/>
      <c r="F702" s="31"/>
    </row>
    <row r="703" spans="4:6">
      <c r="D703" s="85"/>
      <c r="E703" s="33"/>
      <c r="F703" s="31"/>
    </row>
    <row r="704" spans="4:6">
      <c r="D704" s="85"/>
      <c r="E704" s="33"/>
      <c r="F704" s="31"/>
    </row>
    <row r="705" spans="4:6">
      <c r="D705" s="85"/>
      <c r="E705" s="33"/>
      <c r="F705" s="31"/>
    </row>
    <row r="706" spans="4:6">
      <c r="D706" s="85"/>
      <c r="E706" s="33"/>
      <c r="F706" s="31"/>
    </row>
    <row r="707" spans="4:6">
      <c r="D707" s="85"/>
      <c r="E707" s="33"/>
      <c r="F707" s="31"/>
    </row>
    <row r="708" spans="4:6">
      <c r="D708" s="85"/>
      <c r="E708" s="33"/>
      <c r="F708" s="31"/>
    </row>
    <row r="709" spans="4:6">
      <c r="D709" s="85"/>
      <c r="E709" s="33"/>
      <c r="F709" s="31"/>
    </row>
    <row r="710" spans="4:6">
      <c r="D710" s="85"/>
      <c r="E710" s="33"/>
      <c r="F710" s="31"/>
    </row>
    <row r="711" spans="4:6">
      <c r="D711" s="85"/>
      <c r="E711" s="33"/>
      <c r="F711" s="31"/>
    </row>
    <row r="712" spans="4:6">
      <c r="D712" s="85"/>
      <c r="E712" s="33"/>
      <c r="F712" s="31"/>
    </row>
    <row r="713" spans="4:6">
      <c r="D713" s="85"/>
      <c r="E713" s="33"/>
      <c r="F713" s="31"/>
    </row>
    <row r="714" spans="4:6">
      <c r="D714" s="85"/>
      <c r="E714" s="33"/>
      <c r="F714" s="31"/>
    </row>
    <row r="715" spans="4:6">
      <c r="D715" s="85"/>
      <c r="E715" s="33"/>
      <c r="F715" s="31"/>
    </row>
    <row r="716" spans="4:6">
      <c r="D716" s="85"/>
      <c r="E716" s="33"/>
      <c r="F716" s="31"/>
    </row>
    <row r="717" spans="4:6">
      <c r="D717" s="85"/>
      <c r="E717" s="33"/>
      <c r="F717" s="31"/>
    </row>
    <row r="718" spans="4:6">
      <c r="D718" s="85"/>
      <c r="E718" s="33"/>
      <c r="F718" s="31"/>
    </row>
    <row r="719" spans="4:6">
      <c r="D719" s="85"/>
      <c r="E719" s="33"/>
      <c r="F719" s="31"/>
    </row>
    <row r="720" spans="4:6">
      <c r="D720" s="85"/>
      <c r="E720" s="33"/>
      <c r="F720" s="31"/>
    </row>
    <row r="721" spans="4:6">
      <c r="D721" s="85"/>
      <c r="E721" s="33"/>
      <c r="F721" s="31"/>
    </row>
    <row r="722" spans="4:6">
      <c r="D722" s="85"/>
      <c r="E722" s="33"/>
      <c r="F722" s="31"/>
    </row>
    <row r="723" spans="4:6">
      <c r="D723" s="85"/>
      <c r="E723" s="33"/>
      <c r="F723" s="31"/>
    </row>
    <row r="724" spans="4:6">
      <c r="D724" s="85"/>
      <c r="E724" s="33"/>
      <c r="F724" s="31"/>
    </row>
    <row r="725" spans="4:6">
      <c r="D725" s="85"/>
      <c r="E725" s="33"/>
      <c r="F725" s="31"/>
    </row>
    <row r="726" spans="4:6">
      <c r="D726" s="85"/>
      <c r="E726" s="33"/>
      <c r="F726" s="31"/>
    </row>
    <row r="727" spans="4:6">
      <c r="D727" s="85"/>
      <c r="E727" s="33"/>
      <c r="F727" s="31"/>
    </row>
    <row r="728" spans="4:6">
      <c r="D728" s="85"/>
      <c r="E728" s="33"/>
      <c r="F728" s="31"/>
    </row>
    <row r="729" spans="4:6">
      <c r="D729" s="85"/>
      <c r="E729" s="33"/>
      <c r="F729" s="31"/>
    </row>
    <row r="730" spans="4:6">
      <c r="D730" s="85"/>
      <c r="E730" s="33"/>
      <c r="F730" s="31"/>
    </row>
    <row r="731" spans="4:6">
      <c r="D731" s="85"/>
      <c r="E731" s="33"/>
      <c r="F731" s="31"/>
    </row>
    <row r="732" spans="4:6">
      <c r="D732" s="85"/>
      <c r="E732" s="33"/>
      <c r="F732" s="31"/>
    </row>
    <row r="733" spans="4:6">
      <c r="D733" s="85"/>
      <c r="E733" s="33"/>
      <c r="F733" s="31"/>
    </row>
    <row r="734" spans="4:6">
      <c r="D734" s="85"/>
      <c r="E734" s="33"/>
      <c r="F734" s="31"/>
    </row>
    <row r="735" spans="4:6">
      <c r="D735" s="85"/>
      <c r="E735" s="33"/>
      <c r="F735" s="31"/>
    </row>
    <row r="736" spans="4:6">
      <c r="D736" s="85"/>
      <c r="E736" s="33"/>
      <c r="F736" s="31"/>
    </row>
    <row r="737" spans="4:6">
      <c r="D737" s="85"/>
      <c r="E737" s="33"/>
      <c r="F737" s="31"/>
    </row>
    <row r="738" spans="4:6">
      <c r="D738" s="85"/>
      <c r="E738" s="33"/>
      <c r="F738" s="31"/>
    </row>
    <row r="739" spans="4:6">
      <c r="D739" s="85"/>
      <c r="E739" s="33"/>
      <c r="F739" s="31"/>
    </row>
    <row r="740" spans="4:6">
      <c r="D740" s="85"/>
      <c r="E740" s="33"/>
      <c r="F740" s="31"/>
    </row>
    <row r="741" spans="4:6">
      <c r="D741" s="85"/>
      <c r="E741" s="33"/>
      <c r="F741" s="31"/>
    </row>
    <row r="742" spans="4:6">
      <c r="D742" s="85"/>
      <c r="E742" s="33"/>
      <c r="F742" s="31"/>
    </row>
    <row r="743" spans="4:6">
      <c r="D743" s="85"/>
      <c r="E743" s="33"/>
      <c r="F743" s="31"/>
    </row>
    <row r="744" spans="4:6">
      <c r="D744" s="85"/>
      <c r="E744" s="33"/>
      <c r="F744" s="31"/>
    </row>
    <row r="745" spans="4:6">
      <c r="D745" s="85"/>
      <c r="E745" s="33"/>
      <c r="F745" s="31"/>
    </row>
    <row r="746" spans="4:6">
      <c r="D746" s="85"/>
      <c r="E746" s="33"/>
      <c r="F746" s="31"/>
    </row>
    <row r="747" spans="4:6">
      <c r="D747" s="85"/>
      <c r="E747" s="33"/>
      <c r="F747" s="31"/>
    </row>
    <row r="748" spans="4:6">
      <c r="D748" s="85"/>
      <c r="E748" s="33"/>
      <c r="F748" s="31"/>
    </row>
    <row r="749" spans="4:6">
      <c r="D749" s="85"/>
      <c r="E749" s="33"/>
      <c r="F749" s="31"/>
    </row>
    <row r="750" spans="4:6">
      <c r="D750" s="85"/>
      <c r="E750" s="33"/>
      <c r="F750" s="31"/>
    </row>
    <row r="751" spans="4:6">
      <c r="D751" s="85"/>
      <c r="E751" s="33"/>
      <c r="F751" s="31"/>
    </row>
    <row r="752" spans="4:6">
      <c r="D752" s="85"/>
      <c r="E752" s="33"/>
      <c r="F752" s="31"/>
    </row>
    <row r="753" spans="4:6">
      <c r="D753" s="85"/>
      <c r="E753" s="33"/>
      <c r="F753" s="31"/>
    </row>
    <row r="754" spans="4:6">
      <c r="D754" s="85"/>
      <c r="E754" s="33"/>
      <c r="F754" s="31"/>
    </row>
    <row r="755" spans="4:6">
      <c r="D755" s="85"/>
      <c r="E755" s="33"/>
      <c r="F755" s="31"/>
    </row>
    <row r="756" spans="4:6">
      <c r="D756" s="85"/>
      <c r="E756" s="33"/>
      <c r="F756" s="31"/>
    </row>
    <row r="757" spans="4:6">
      <c r="D757" s="85"/>
      <c r="E757" s="33"/>
      <c r="F757" s="31"/>
    </row>
    <row r="758" spans="4:6">
      <c r="D758" s="85"/>
      <c r="E758" s="33"/>
      <c r="F758" s="31"/>
    </row>
    <row r="759" spans="4:6">
      <c r="D759" s="85"/>
      <c r="E759" s="33"/>
      <c r="F759" s="31"/>
    </row>
    <row r="760" spans="4:6">
      <c r="D760" s="85"/>
      <c r="E760" s="33"/>
      <c r="F760" s="31"/>
    </row>
    <row r="761" spans="4:6">
      <c r="D761" s="85"/>
      <c r="E761" s="33"/>
      <c r="F761" s="31"/>
    </row>
    <row r="762" spans="4:6">
      <c r="D762" s="85"/>
      <c r="E762" s="33"/>
      <c r="F762" s="31"/>
    </row>
    <row r="763" spans="4:6">
      <c r="D763" s="85"/>
      <c r="E763" s="33"/>
      <c r="F763" s="31"/>
    </row>
    <row r="764" spans="4:6">
      <c r="D764" s="85"/>
      <c r="E764" s="33"/>
      <c r="F764" s="31"/>
    </row>
    <row r="765" spans="4:6">
      <c r="D765" s="85"/>
      <c r="E765" s="33"/>
      <c r="F765" s="31"/>
    </row>
    <row r="766" spans="4:6">
      <c r="D766" s="85"/>
      <c r="E766" s="33"/>
      <c r="F766" s="31"/>
    </row>
    <row r="767" spans="4:6">
      <c r="D767" s="85"/>
      <c r="E767" s="33"/>
      <c r="F767" s="31"/>
    </row>
    <row r="768" spans="4:6">
      <c r="D768" s="85"/>
      <c r="E768" s="33"/>
      <c r="F768" s="31"/>
    </row>
    <row r="769" spans="4:6">
      <c r="D769" s="85"/>
      <c r="E769" s="33"/>
      <c r="F769" s="31"/>
    </row>
    <row r="770" spans="4:6">
      <c r="D770" s="85"/>
      <c r="E770" s="33"/>
      <c r="F770" s="31"/>
    </row>
    <row r="771" spans="4:6">
      <c r="D771" s="85"/>
      <c r="E771" s="33"/>
      <c r="F771" s="31"/>
    </row>
    <row r="772" spans="4:6">
      <c r="D772" s="85"/>
      <c r="E772" s="33"/>
      <c r="F772" s="31"/>
    </row>
    <row r="773" spans="4:6">
      <c r="D773" s="85"/>
      <c r="E773" s="33"/>
      <c r="F773" s="31"/>
    </row>
    <row r="774" spans="4:6">
      <c r="D774" s="85"/>
      <c r="E774" s="33"/>
      <c r="F774" s="31"/>
    </row>
    <row r="775" spans="4:6">
      <c r="D775" s="85"/>
      <c r="E775" s="33"/>
      <c r="F775" s="31"/>
    </row>
    <row r="776" spans="4:6">
      <c r="D776" s="85"/>
      <c r="E776" s="33"/>
      <c r="F776" s="31"/>
    </row>
    <row r="777" spans="4:6">
      <c r="D777" s="85"/>
      <c r="E777" s="33"/>
      <c r="F777" s="31"/>
    </row>
    <row r="778" spans="4:6">
      <c r="D778" s="85"/>
      <c r="E778" s="33"/>
      <c r="F778" s="31"/>
    </row>
    <row r="779" spans="4:6">
      <c r="D779" s="85"/>
      <c r="E779" s="33"/>
      <c r="F779" s="31"/>
    </row>
    <row r="780" spans="4:6">
      <c r="D780" s="85"/>
      <c r="E780" s="33"/>
      <c r="F780" s="31"/>
    </row>
    <row r="781" spans="4:6">
      <c r="D781" s="85"/>
      <c r="E781" s="33"/>
      <c r="F781" s="31"/>
    </row>
    <row r="782" spans="4:6">
      <c r="D782" s="85"/>
      <c r="E782" s="33"/>
      <c r="F782" s="31"/>
    </row>
    <row r="783" spans="4:6">
      <c r="D783" s="85"/>
      <c r="E783" s="33"/>
      <c r="F783" s="31"/>
    </row>
    <row r="784" spans="4:6">
      <c r="D784" s="85"/>
      <c r="E784" s="33"/>
      <c r="F784" s="31"/>
    </row>
    <row r="785" spans="4:6">
      <c r="D785" s="85"/>
      <c r="E785" s="33"/>
      <c r="F785" s="31"/>
    </row>
    <row r="786" spans="4:6">
      <c r="D786" s="85"/>
      <c r="E786" s="33"/>
      <c r="F786" s="31"/>
    </row>
    <row r="787" spans="4:6">
      <c r="D787" s="85"/>
      <c r="E787" s="33"/>
      <c r="F787" s="31"/>
    </row>
    <row r="788" spans="4:6">
      <c r="D788" s="85"/>
      <c r="E788" s="33"/>
      <c r="F788" s="31"/>
    </row>
    <row r="789" spans="4:6">
      <c r="D789" s="85"/>
      <c r="E789" s="33"/>
      <c r="F789" s="31"/>
    </row>
    <row r="790" spans="4:6">
      <c r="D790" s="85"/>
      <c r="E790" s="33"/>
      <c r="F790" s="31"/>
    </row>
    <row r="791" spans="4:6">
      <c r="D791" s="85"/>
      <c r="E791" s="33"/>
      <c r="F791" s="31"/>
    </row>
    <row r="792" spans="4:6">
      <c r="D792" s="85"/>
      <c r="E792" s="33"/>
      <c r="F792" s="31"/>
    </row>
    <row r="793" spans="4:6">
      <c r="D793" s="85"/>
      <c r="E793" s="33"/>
      <c r="F793" s="31"/>
    </row>
    <row r="794" spans="4:6">
      <c r="D794" s="85"/>
      <c r="E794" s="33"/>
      <c r="F794" s="31"/>
    </row>
    <row r="795" spans="4:6">
      <c r="D795" s="85"/>
      <c r="E795" s="33"/>
      <c r="F795" s="31"/>
    </row>
    <row r="796" spans="4:6">
      <c r="D796" s="85"/>
      <c r="E796" s="33"/>
      <c r="F796" s="31"/>
    </row>
    <row r="797" spans="4:6">
      <c r="D797" s="85"/>
      <c r="E797" s="33"/>
      <c r="F797" s="31"/>
    </row>
    <row r="798" spans="4:6">
      <c r="D798" s="85"/>
      <c r="E798" s="33"/>
      <c r="F798" s="31"/>
    </row>
    <row r="799" spans="4:6">
      <c r="D799" s="85"/>
      <c r="E799" s="33"/>
      <c r="F799" s="31"/>
    </row>
    <row r="800" spans="4:6" ht="15" customHeight="1">
      <c r="D800" s="74" t="s">
        <v>52</v>
      </c>
    </row>
    <row r="801" spans="4:4" ht="15" customHeight="1">
      <c r="D801" s="74" t="s">
        <v>54</v>
      </c>
    </row>
    <row r="802" spans="4:4" ht="15" customHeight="1">
      <c r="D802" s="74" t="s">
        <v>57</v>
      </c>
    </row>
    <row r="803" spans="4:4" ht="15" customHeight="1">
      <c r="D803" s="74" t="s">
        <v>735</v>
      </c>
    </row>
    <row r="804" spans="4:4" ht="15" customHeight="1">
      <c r="D804" s="74" t="s">
        <v>737</v>
      </c>
    </row>
    <row r="805" spans="4:4" ht="15" customHeight="1">
      <c r="D805" s="74" t="s">
        <v>738</v>
      </c>
    </row>
    <row r="806" spans="4:4" ht="15" customHeight="1">
      <c r="D806" s="74" t="s">
        <v>739</v>
      </c>
    </row>
    <row r="807" spans="4:4" ht="15" customHeight="1">
      <c r="D807" s="74" t="s">
        <v>16</v>
      </c>
    </row>
    <row r="808" spans="4:4" ht="15" customHeight="1">
      <c r="D808" s="74" t="s">
        <v>19</v>
      </c>
    </row>
    <row r="809" spans="4:4" ht="15" customHeight="1">
      <c r="D809" s="74" t="s">
        <v>21</v>
      </c>
    </row>
    <row r="810" spans="4:4" ht="15" customHeight="1">
      <c r="D810" s="74" t="s">
        <v>22</v>
      </c>
    </row>
    <row r="811" spans="4:4" ht="15" customHeight="1">
      <c r="D811" s="74" t="s">
        <v>25</v>
      </c>
    </row>
    <row r="812" spans="4:4" ht="15" customHeight="1">
      <c r="D812" s="74" t="s">
        <v>28</v>
      </c>
    </row>
    <row r="813" spans="4:4" ht="15" customHeight="1">
      <c r="D813" s="74" t="s">
        <v>30</v>
      </c>
    </row>
    <row r="814" spans="4:4" ht="15" customHeight="1">
      <c r="D814" s="74" t="s">
        <v>32</v>
      </c>
    </row>
    <row r="815" spans="4:4" ht="15" customHeight="1">
      <c r="D815" s="74" t="s">
        <v>34</v>
      </c>
    </row>
    <row r="816" spans="4:4" ht="15" customHeight="1">
      <c r="D816" s="74" t="s">
        <v>36</v>
      </c>
    </row>
    <row r="817" spans="4:4" ht="15" customHeight="1">
      <c r="D817" s="74" t="s">
        <v>39</v>
      </c>
    </row>
    <row r="818" spans="4:4" ht="15" customHeight="1">
      <c r="D818" s="74" t="s">
        <v>41</v>
      </c>
    </row>
    <row r="819" spans="4:4" ht="15" customHeight="1">
      <c r="D819" s="74" t="s">
        <v>43</v>
      </c>
    </row>
    <row r="820" spans="4:4" ht="15" customHeight="1">
      <c r="D820" s="74" t="s">
        <v>45</v>
      </c>
    </row>
    <row r="821" spans="4:4" ht="15" customHeight="1">
      <c r="D821" s="74" t="s">
        <v>48</v>
      </c>
    </row>
    <row r="822" spans="4:4" ht="15" customHeight="1">
      <c r="D822" s="74" t="s">
        <v>50</v>
      </c>
    </row>
    <row r="823" spans="4:4" ht="15" customHeight="1">
      <c r="D823" s="74" t="s">
        <v>52</v>
      </c>
    </row>
    <row r="824" spans="4:4" ht="15" customHeight="1">
      <c r="D824" s="74" t="s">
        <v>54</v>
      </c>
    </row>
    <row r="825" spans="4:4" ht="15" customHeight="1">
      <c r="D825" s="74" t="s">
        <v>57</v>
      </c>
    </row>
    <row r="826" spans="4:4" ht="15" customHeight="1">
      <c r="D826" s="74" t="s">
        <v>735</v>
      </c>
    </row>
    <row r="827" spans="4:4" ht="15" customHeight="1">
      <c r="D827" s="74" t="s">
        <v>737</v>
      </c>
    </row>
    <row r="828" spans="4:4" ht="15" customHeight="1">
      <c r="D828" s="74" t="s">
        <v>738</v>
      </c>
    </row>
    <row r="829" spans="4:4" ht="15" customHeight="1">
      <c r="D829" s="74" t="s">
        <v>739</v>
      </c>
    </row>
    <row r="830" spans="4:4" ht="15" customHeight="1">
      <c r="D830" s="74" t="s">
        <v>16</v>
      </c>
    </row>
    <row r="831" spans="4:4" ht="15" customHeight="1">
      <c r="D831" s="74" t="s">
        <v>19</v>
      </c>
    </row>
    <row r="832" spans="4:4" ht="15" customHeight="1">
      <c r="D832" s="74" t="s">
        <v>21</v>
      </c>
    </row>
    <row r="833" spans="4:4" ht="15" customHeight="1">
      <c r="D833" s="74" t="s">
        <v>22</v>
      </c>
    </row>
    <row r="834" spans="4:4" ht="15" customHeight="1">
      <c r="D834" s="74" t="s">
        <v>25</v>
      </c>
    </row>
    <row r="835" spans="4:4" ht="15" customHeight="1">
      <c r="D835" s="74" t="s">
        <v>28</v>
      </c>
    </row>
    <row r="836" spans="4:4" ht="15" customHeight="1">
      <c r="D836" s="74" t="s">
        <v>30</v>
      </c>
    </row>
    <row r="837" spans="4:4" ht="15" customHeight="1">
      <c r="D837" s="74" t="s">
        <v>32</v>
      </c>
    </row>
    <row r="838" spans="4:4" ht="15" customHeight="1">
      <c r="D838" s="74" t="s">
        <v>34</v>
      </c>
    </row>
    <row r="839" spans="4:4" ht="15" customHeight="1">
      <c r="D839" s="74" t="s">
        <v>36</v>
      </c>
    </row>
    <row r="840" spans="4:4" ht="15" customHeight="1">
      <c r="D840" s="74" t="s">
        <v>39</v>
      </c>
    </row>
    <row r="841" spans="4:4" ht="15" customHeight="1">
      <c r="D841" s="74" t="s">
        <v>41</v>
      </c>
    </row>
    <row r="842" spans="4:4" ht="15" customHeight="1">
      <c r="D842" s="74" t="s">
        <v>43</v>
      </c>
    </row>
    <row r="843" spans="4:4" ht="15" customHeight="1">
      <c r="D843" s="74" t="s">
        <v>45</v>
      </c>
    </row>
    <row r="844" spans="4:4" ht="15" customHeight="1">
      <c r="D844" s="74" t="s">
        <v>48</v>
      </c>
    </row>
    <row r="845" spans="4:4" ht="15" customHeight="1">
      <c r="D845" s="74" t="s">
        <v>50</v>
      </c>
    </row>
    <row r="846" spans="4:4" ht="15" customHeight="1">
      <c r="D846" s="74" t="s">
        <v>52</v>
      </c>
    </row>
    <row r="847" spans="4:4" ht="15" customHeight="1">
      <c r="D847" s="74" t="s">
        <v>54</v>
      </c>
    </row>
    <row r="848" spans="4:4" ht="15" customHeight="1">
      <c r="D848" s="74" t="s">
        <v>57</v>
      </c>
    </row>
    <row r="849" spans="4:4" ht="15" customHeight="1">
      <c r="D849" s="74" t="s">
        <v>735</v>
      </c>
    </row>
    <row r="850" spans="4:4" ht="15" customHeight="1">
      <c r="D850" s="74" t="s">
        <v>737</v>
      </c>
    </row>
    <row r="851" spans="4:4" ht="15" customHeight="1">
      <c r="D851" s="74" t="s">
        <v>738</v>
      </c>
    </row>
    <row r="852" spans="4:4" ht="15" customHeight="1">
      <c r="D852" s="74" t="s">
        <v>739</v>
      </c>
    </row>
    <row r="853" spans="4:4" ht="15" customHeight="1">
      <c r="D853" s="74" t="s">
        <v>16</v>
      </c>
    </row>
    <row r="854" spans="4:4" ht="15" customHeight="1">
      <c r="D854" s="74" t="s">
        <v>19</v>
      </c>
    </row>
    <row r="855" spans="4:4" ht="15" customHeight="1">
      <c r="D855" s="74" t="s">
        <v>21</v>
      </c>
    </row>
    <row r="856" spans="4:4" ht="15" customHeight="1">
      <c r="D856" s="74" t="s">
        <v>22</v>
      </c>
    </row>
    <row r="857" spans="4:4" ht="15" customHeight="1">
      <c r="D857" s="74" t="s">
        <v>25</v>
      </c>
    </row>
    <row r="858" spans="4:4" ht="15" customHeight="1">
      <c r="D858" s="74" t="s">
        <v>28</v>
      </c>
    </row>
    <row r="859" spans="4:4" ht="15" customHeight="1">
      <c r="D859" s="74" t="s">
        <v>30</v>
      </c>
    </row>
    <row r="860" spans="4:4" ht="15" customHeight="1">
      <c r="D860" s="74" t="s">
        <v>32</v>
      </c>
    </row>
    <row r="861" spans="4:4" ht="15" customHeight="1">
      <c r="D861" s="74" t="s">
        <v>34</v>
      </c>
    </row>
    <row r="862" spans="4:4" ht="15" customHeight="1">
      <c r="D862" s="74" t="s">
        <v>36</v>
      </c>
    </row>
    <row r="863" spans="4:4" ht="15" customHeight="1">
      <c r="D863" s="74" t="s">
        <v>39</v>
      </c>
    </row>
    <row r="864" spans="4:4" ht="15" customHeight="1">
      <c r="D864" s="74" t="s">
        <v>41</v>
      </c>
    </row>
    <row r="865" spans="4:4" ht="15" customHeight="1">
      <c r="D865" s="74" t="s">
        <v>43</v>
      </c>
    </row>
    <row r="866" spans="4:4" ht="15" customHeight="1">
      <c r="D866" s="74" t="s">
        <v>45</v>
      </c>
    </row>
    <row r="867" spans="4:4" ht="15" customHeight="1">
      <c r="D867" s="74" t="s">
        <v>48</v>
      </c>
    </row>
    <row r="868" spans="4:4" ht="15" customHeight="1">
      <c r="D868" s="74" t="s">
        <v>50</v>
      </c>
    </row>
    <row r="869" spans="4:4" ht="15" customHeight="1">
      <c r="D869" s="74" t="s">
        <v>52</v>
      </c>
    </row>
    <row r="870" spans="4:4" ht="15" customHeight="1">
      <c r="D870" s="74" t="s">
        <v>54</v>
      </c>
    </row>
    <row r="871" spans="4:4" ht="15" customHeight="1">
      <c r="D871" s="74" t="s">
        <v>57</v>
      </c>
    </row>
    <row r="872" spans="4:4" ht="15" customHeight="1">
      <c r="D872" s="74" t="s">
        <v>735</v>
      </c>
    </row>
    <row r="873" spans="4:4" ht="15" customHeight="1">
      <c r="D873" s="74" t="s">
        <v>737</v>
      </c>
    </row>
    <row r="874" spans="4:4" ht="15" customHeight="1">
      <c r="D874" s="74" t="s">
        <v>738</v>
      </c>
    </row>
    <row r="875" spans="4:4" ht="15" customHeight="1">
      <c r="D875" s="74" t="s">
        <v>739</v>
      </c>
    </row>
    <row r="876" spans="4:4" ht="15" customHeight="1">
      <c r="D876" s="74" t="s">
        <v>16</v>
      </c>
    </row>
    <row r="877" spans="4:4" ht="15" customHeight="1">
      <c r="D877" s="74" t="s">
        <v>19</v>
      </c>
    </row>
    <row r="878" spans="4:4" ht="15" customHeight="1">
      <c r="D878" s="74" t="s">
        <v>21</v>
      </c>
    </row>
    <row r="879" spans="4:4" ht="15" customHeight="1">
      <c r="D879" s="74" t="s">
        <v>22</v>
      </c>
    </row>
    <row r="880" spans="4:4" ht="15" customHeight="1">
      <c r="D880" s="74" t="s">
        <v>25</v>
      </c>
    </row>
    <row r="881" spans="4:4" ht="15" customHeight="1">
      <c r="D881" s="74" t="s">
        <v>28</v>
      </c>
    </row>
    <row r="882" spans="4:4" ht="15" customHeight="1">
      <c r="D882" s="74" t="s">
        <v>30</v>
      </c>
    </row>
    <row r="883" spans="4:4" ht="15" customHeight="1">
      <c r="D883" s="74" t="s">
        <v>32</v>
      </c>
    </row>
    <row r="884" spans="4:4" ht="15" customHeight="1">
      <c r="D884" s="74" t="s">
        <v>34</v>
      </c>
    </row>
    <row r="885" spans="4:4" ht="15" customHeight="1">
      <c r="D885" s="74" t="s">
        <v>36</v>
      </c>
    </row>
    <row r="886" spans="4:4" ht="15" customHeight="1">
      <c r="D886" s="74" t="s">
        <v>39</v>
      </c>
    </row>
    <row r="887" spans="4:4" ht="15" customHeight="1">
      <c r="D887" s="74" t="s">
        <v>41</v>
      </c>
    </row>
    <row r="888" spans="4:4" ht="15" customHeight="1">
      <c r="D888" s="74" t="s">
        <v>43</v>
      </c>
    </row>
    <row r="889" spans="4:4" ht="15" customHeight="1">
      <c r="D889" s="74" t="s">
        <v>45</v>
      </c>
    </row>
    <row r="890" spans="4:4" ht="15" customHeight="1">
      <c r="D890" s="74" t="s">
        <v>48</v>
      </c>
    </row>
    <row r="891" spans="4:4" ht="15" customHeight="1">
      <c r="D891" s="74" t="s">
        <v>50</v>
      </c>
    </row>
    <row r="892" spans="4:4" ht="15" customHeight="1">
      <c r="D892" s="74" t="s">
        <v>52</v>
      </c>
    </row>
    <row r="893" spans="4:4" ht="15" customHeight="1">
      <c r="D893" s="74" t="s">
        <v>54</v>
      </c>
    </row>
    <row r="894" spans="4:4" ht="15" customHeight="1">
      <c r="D894" s="74" t="s">
        <v>57</v>
      </c>
    </row>
    <row r="895" spans="4:4" ht="15" customHeight="1">
      <c r="D895" s="74" t="s">
        <v>735</v>
      </c>
    </row>
    <row r="896" spans="4:4" ht="15" customHeight="1">
      <c r="D896" s="74" t="s">
        <v>737</v>
      </c>
    </row>
    <row r="897" spans="4:4" ht="15" customHeight="1">
      <c r="D897" s="74" t="s">
        <v>738</v>
      </c>
    </row>
    <row r="898" spans="4:4" ht="15" customHeight="1">
      <c r="D898" s="74" t="s">
        <v>739</v>
      </c>
    </row>
    <row r="899" spans="4:4" ht="15" customHeight="1">
      <c r="D899" s="74" t="s">
        <v>16</v>
      </c>
    </row>
    <row r="900" spans="4:4" ht="15" customHeight="1">
      <c r="D900" s="74" t="s">
        <v>19</v>
      </c>
    </row>
    <row r="901" spans="4:4" ht="15" customHeight="1">
      <c r="D901" s="74" t="s">
        <v>21</v>
      </c>
    </row>
    <row r="902" spans="4:4" ht="15" customHeight="1">
      <c r="D902" s="74" t="s">
        <v>22</v>
      </c>
    </row>
    <row r="903" spans="4:4" ht="15" customHeight="1">
      <c r="D903" s="74" t="s">
        <v>25</v>
      </c>
    </row>
    <row r="904" spans="4:4" ht="15" customHeight="1">
      <c r="D904" s="74" t="s">
        <v>28</v>
      </c>
    </row>
    <row r="905" spans="4:4" ht="15" customHeight="1">
      <c r="D905" s="74" t="s">
        <v>30</v>
      </c>
    </row>
    <row r="906" spans="4:4" ht="15" customHeight="1">
      <c r="D906" s="74" t="s">
        <v>32</v>
      </c>
    </row>
    <row r="907" spans="4:4" ht="15" customHeight="1">
      <c r="D907" s="74" t="s">
        <v>34</v>
      </c>
    </row>
    <row r="908" spans="4:4" ht="15" customHeight="1">
      <c r="D908" s="74" t="s">
        <v>36</v>
      </c>
    </row>
    <row r="909" spans="4:4" ht="15" customHeight="1">
      <c r="D909" s="74" t="s">
        <v>39</v>
      </c>
    </row>
    <row r="910" spans="4:4" ht="15" customHeight="1">
      <c r="D910" s="74" t="s">
        <v>41</v>
      </c>
    </row>
    <row r="911" spans="4:4" ht="15" customHeight="1">
      <c r="D911" s="74" t="s">
        <v>43</v>
      </c>
    </row>
    <row r="912" spans="4:4" ht="15" customHeight="1">
      <c r="D912" s="74" t="s">
        <v>45</v>
      </c>
    </row>
    <row r="913" spans="4:4" ht="15" customHeight="1">
      <c r="D913" s="74" t="s">
        <v>48</v>
      </c>
    </row>
    <row r="914" spans="4:4" ht="15" customHeight="1">
      <c r="D914" s="74" t="s">
        <v>50</v>
      </c>
    </row>
    <row r="915" spans="4:4" ht="15" customHeight="1">
      <c r="D915" s="74" t="s">
        <v>52</v>
      </c>
    </row>
    <row r="916" spans="4:4" ht="15" customHeight="1">
      <c r="D916" s="74" t="s">
        <v>54</v>
      </c>
    </row>
    <row r="917" spans="4:4" ht="15" customHeight="1">
      <c r="D917" s="74" t="s">
        <v>57</v>
      </c>
    </row>
    <row r="918" spans="4:4" ht="15" customHeight="1">
      <c r="D918" s="74" t="s">
        <v>735</v>
      </c>
    </row>
    <row r="919" spans="4:4" ht="15" customHeight="1">
      <c r="D919" s="74" t="s">
        <v>737</v>
      </c>
    </row>
    <row r="920" spans="4:4" ht="15" customHeight="1">
      <c r="D920" s="74" t="s">
        <v>738</v>
      </c>
    </row>
    <row r="921" spans="4:4" ht="15" customHeight="1">
      <c r="D921" s="74" t="s">
        <v>739</v>
      </c>
    </row>
    <row r="922" spans="4:4" ht="15" customHeight="1">
      <c r="D922" s="74" t="s">
        <v>16</v>
      </c>
    </row>
    <row r="923" spans="4:4" ht="15" customHeight="1">
      <c r="D923" s="74" t="s">
        <v>19</v>
      </c>
    </row>
    <row r="924" spans="4:4" ht="15" customHeight="1">
      <c r="D924" s="74" t="s">
        <v>21</v>
      </c>
    </row>
    <row r="925" spans="4:4" ht="15" customHeight="1">
      <c r="D925" s="74" t="s">
        <v>22</v>
      </c>
    </row>
    <row r="926" spans="4:4" ht="15" customHeight="1">
      <c r="D926" s="74" t="s">
        <v>25</v>
      </c>
    </row>
    <row r="927" spans="4:4" ht="15" customHeight="1">
      <c r="D927" s="74" t="s">
        <v>28</v>
      </c>
    </row>
    <row r="928" spans="4:4" ht="15" customHeight="1">
      <c r="D928" s="74" t="s">
        <v>30</v>
      </c>
    </row>
    <row r="929" spans="4:4" ht="15" customHeight="1">
      <c r="D929" s="74" t="s">
        <v>32</v>
      </c>
    </row>
    <row r="930" spans="4:4" ht="15" customHeight="1">
      <c r="D930" s="74" t="s">
        <v>34</v>
      </c>
    </row>
    <row r="931" spans="4:4" ht="15" customHeight="1">
      <c r="D931" s="74" t="s">
        <v>36</v>
      </c>
    </row>
    <row r="932" spans="4:4" ht="15" customHeight="1">
      <c r="D932" s="74" t="s">
        <v>39</v>
      </c>
    </row>
    <row r="933" spans="4:4" ht="15" customHeight="1">
      <c r="D933" s="74" t="s">
        <v>41</v>
      </c>
    </row>
    <row r="934" spans="4:4" ht="15" customHeight="1">
      <c r="D934" s="74" t="s">
        <v>43</v>
      </c>
    </row>
    <row r="935" spans="4:4" ht="15" customHeight="1">
      <c r="D935" s="74" t="s">
        <v>45</v>
      </c>
    </row>
    <row r="936" spans="4:4" ht="15" customHeight="1">
      <c r="D936" s="74" t="s">
        <v>48</v>
      </c>
    </row>
    <row r="937" spans="4:4" ht="15" customHeight="1">
      <c r="D937" s="74" t="s">
        <v>50</v>
      </c>
    </row>
    <row r="938" spans="4:4" ht="15" customHeight="1">
      <c r="D938" s="74" t="s">
        <v>52</v>
      </c>
    </row>
    <row r="939" spans="4:4" ht="15" customHeight="1">
      <c r="D939" s="74" t="s">
        <v>54</v>
      </c>
    </row>
    <row r="940" spans="4:4" ht="15" customHeight="1">
      <c r="D940" s="74" t="s">
        <v>57</v>
      </c>
    </row>
    <row r="941" spans="4:4" ht="15" customHeight="1">
      <c r="D941" s="74" t="s">
        <v>735</v>
      </c>
    </row>
    <row r="942" spans="4:4" ht="15" customHeight="1">
      <c r="D942" s="74" t="s">
        <v>737</v>
      </c>
    </row>
    <row r="943" spans="4:4" ht="15" customHeight="1">
      <c r="D943" s="74" t="s">
        <v>738</v>
      </c>
    </row>
    <row r="944" spans="4:4" ht="15" customHeight="1">
      <c r="D944" s="74" t="s">
        <v>739</v>
      </c>
    </row>
    <row r="945" spans="4:4" ht="15" customHeight="1">
      <c r="D945" s="74" t="s">
        <v>16</v>
      </c>
    </row>
    <row r="946" spans="4:4" ht="15" customHeight="1">
      <c r="D946" s="74" t="s">
        <v>19</v>
      </c>
    </row>
    <row r="947" spans="4:4" ht="15" customHeight="1">
      <c r="D947" s="74" t="s">
        <v>21</v>
      </c>
    </row>
    <row r="948" spans="4:4" ht="15" customHeight="1">
      <c r="D948" s="74" t="s">
        <v>22</v>
      </c>
    </row>
    <row r="949" spans="4:4" ht="15" customHeight="1">
      <c r="D949" s="74" t="s">
        <v>25</v>
      </c>
    </row>
    <row r="950" spans="4:4" ht="15" customHeight="1">
      <c r="D950" s="74" t="s">
        <v>28</v>
      </c>
    </row>
    <row r="951" spans="4:4" ht="15" customHeight="1">
      <c r="D951" s="74" t="s">
        <v>30</v>
      </c>
    </row>
    <row r="952" spans="4:4" ht="15" customHeight="1">
      <c r="D952" s="74" t="s">
        <v>32</v>
      </c>
    </row>
    <row r="953" spans="4:4" ht="15" customHeight="1">
      <c r="D953" s="74" t="s">
        <v>34</v>
      </c>
    </row>
    <row r="954" spans="4:4" ht="15" customHeight="1">
      <c r="D954" s="74" t="s">
        <v>36</v>
      </c>
    </row>
    <row r="955" spans="4:4" ht="15" customHeight="1">
      <c r="D955" s="74" t="s">
        <v>39</v>
      </c>
    </row>
    <row r="956" spans="4:4" ht="15" customHeight="1">
      <c r="D956" s="74" t="s">
        <v>41</v>
      </c>
    </row>
    <row r="957" spans="4:4" ht="15" customHeight="1">
      <c r="D957" s="74" t="s">
        <v>43</v>
      </c>
    </row>
    <row r="958" spans="4:4" ht="15" customHeight="1">
      <c r="D958" s="74" t="s">
        <v>45</v>
      </c>
    </row>
    <row r="959" spans="4:4" ht="15" customHeight="1">
      <c r="D959" s="74" t="s">
        <v>48</v>
      </c>
    </row>
    <row r="960" spans="4:4" ht="15" customHeight="1">
      <c r="D960" s="74" t="s">
        <v>50</v>
      </c>
    </row>
    <row r="961" spans="4:4" ht="15" customHeight="1">
      <c r="D961" s="74" t="s">
        <v>52</v>
      </c>
    </row>
    <row r="962" spans="4:4" ht="15" customHeight="1">
      <c r="D962" s="74" t="s">
        <v>54</v>
      </c>
    </row>
    <row r="963" spans="4:4" ht="15" customHeight="1">
      <c r="D963" s="74" t="s">
        <v>57</v>
      </c>
    </row>
    <row r="964" spans="4:4" ht="15" customHeight="1">
      <c r="D964" s="74" t="s">
        <v>735</v>
      </c>
    </row>
    <row r="965" spans="4:4" ht="15" customHeight="1">
      <c r="D965" s="74" t="s">
        <v>737</v>
      </c>
    </row>
    <row r="966" spans="4:4" ht="15" customHeight="1">
      <c r="D966" s="74" t="s">
        <v>738</v>
      </c>
    </row>
    <row r="967" spans="4:4" ht="15" customHeight="1">
      <c r="D967" s="74" t="s">
        <v>739</v>
      </c>
    </row>
    <row r="968" spans="4:4" ht="15" customHeight="1">
      <c r="D968" s="74" t="s">
        <v>16</v>
      </c>
    </row>
    <row r="969" spans="4:4" ht="15" customHeight="1">
      <c r="D969" s="74" t="s">
        <v>19</v>
      </c>
    </row>
    <row r="970" spans="4:4" ht="15" customHeight="1">
      <c r="D970" s="74" t="s">
        <v>21</v>
      </c>
    </row>
    <row r="971" spans="4:4" ht="15" customHeight="1">
      <c r="D971" s="74" t="s">
        <v>22</v>
      </c>
    </row>
    <row r="972" spans="4:4" ht="15" customHeight="1">
      <c r="D972" s="74" t="s">
        <v>25</v>
      </c>
    </row>
    <row r="973" spans="4:4" ht="15" customHeight="1">
      <c r="D973" s="74" t="s">
        <v>28</v>
      </c>
    </row>
    <row r="974" spans="4:4" ht="15" customHeight="1">
      <c r="D974" s="74" t="s">
        <v>30</v>
      </c>
    </row>
    <row r="975" spans="4:4" ht="15" customHeight="1">
      <c r="D975" s="74" t="s">
        <v>32</v>
      </c>
    </row>
    <row r="976" spans="4:4" ht="15" customHeight="1">
      <c r="D976" s="74" t="s">
        <v>34</v>
      </c>
    </row>
    <row r="977" spans="4:4" ht="15" customHeight="1">
      <c r="D977" s="74" t="s">
        <v>36</v>
      </c>
    </row>
    <row r="978" spans="4:4" ht="15" customHeight="1">
      <c r="D978" s="74" t="s">
        <v>39</v>
      </c>
    </row>
    <row r="979" spans="4:4" ht="15" customHeight="1">
      <c r="D979" s="74" t="s">
        <v>41</v>
      </c>
    </row>
    <row r="980" spans="4:4" ht="15" customHeight="1">
      <c r="D980" s="74" t="s">
        <v>43</v>
      </c>
    </row>
    <row r="981" spans="4:4" ht="15" customHeight="1">
      <c r="D981" s="74" t="s">
        <v>45</v>
      </c>
    </row>
    <row r="982" spans="4:4" ht="15" customHeight="1">
      <c r="D982" s="74" t="s">
        <v>48</v>
      </c>
    </row>
    <row r="983" spans="4:4" ht="15" customHeight="1">
      <c r="D983" s="74" t="s">
        <v>50</v>
      </c>
    </row>
    <row r="984" spans="4:4" ht="15" customHeight="1">
      <c r="D984" s="74" t="s">
        <v>52</v>
      </c>
    </row>
    <row r="985" spans="4:4" ht="15" customHeight="1">
      <c r="D985" s="74" t="s">
        <v>54</v>
      </c>
    </row>
    <row r="986" spans="4:4" ht="15" customHeight="1">
      <c r="D986" s="74" t="s">
        <v>57</v>
      </c>
    </row>
    <row r="987" spans="4:4" ht="15" customHeight="1">
      <c r="D987" s="74" t="s">
        <v>735</v>
      </c>
    </row>
    <row r="988" spans="4:4" ht="15" customHeight="1">
      <c r="D988" s="74" t="s">
        <v>737</v>
      </c>
    </row>
    <row r="989" spans="4:4" ht="15" customHeight="1">
      <c r="D989" s="74" t="s">
        <v>738</v>
      </c>
    </row>
    <row r="990" spans="4:4" ht="15" customHeight="1">
      <c r="D990" s="74" t="s">
        <v>739</v>
      </c>
    </row>
    <row r="991" spans="4:4" ht="15" customHeight="1">
      <c r="D991" s="74" t="s">
        <v>16</v>
      </c>
    </row>
    <row r="992" spans="4:4" ht="15" customHeight="1">
      <c r="D992" s="74" t="s">
        <v>19</v>
      </c>
    </row>
    <row r="993" spans="4:4" ht="15" customHeight="1">
      <c r="D993" s="74" t="s">
        <v>21</v>
      </c>
    </row>
    <row r="994" spans="4:4" ht="15" customHeight="1">
      <c r="D994" s="74" t="s">
        <v>22</v>
      </c>
    </row>
    <row r="995" spans="4:4" ht="15" customHeight="1">
      <c r="D995" s="74" t="s">
        <v>25</v>
      </c>
    </row>
    <row r="996" spans="4:4" ht="15" customHeight="1">
      <c r="D996" s="74" t="s">
        <v>28</v>
      </c>
    </row>
    <row r="997" spans="4:4" ht="15" customHeight="1">
      <c r="D997" s="74" t="s">
        <v>30</v>
      </c>
    </row>
    <row r="998" spans="4:4" ht="15" customHeight="1">
      <c r="D998" s="74" t="s">
        <v>32</v>
      </c>
    </row>
    <row r="999" spans="4:4" ht="15" customHeight="1">
      <c r="D999" s="74" t="s">
        <v>34</v>
      </c>
    </row>
    <row r="1000" spans="4:4" ht="15" customHeight="1">
      <c r="D1000" s="74" t="s">
        <v>36</v>
      </c>
    </row>
    <row r="1001" spans="4:4" ht="15" customHeight="1">
      <c r="D1001" s="74" t="s">
        <v>39</v>
      </c>
    </row>
    <row r="1002" spans="4:4" ht="15" customHeight="1">
      <c r="D1002" s="74" t="s">
        <v>41</v>
      </c>
    </row>
    <row r="1003" spans="4:4" ht="15" customHeight="1">
      <c r="D1003" s="74" t="s">
        <v>43</v>
      </c>
    </row>
    <row r="1004" spans="4:4" ht="15" customHeight="1">
      <c r="D1004" s="74" t="s">
        <v>45</v>
      </c>
    </row>
    <row r="1005" spans="4:4" ht="15" customHeight="1">
      <c r="D1005" s="74" t="s">
        <v>48</v>
      </c>
    </row>
    <row r="1006" spans="4:4" ht="15" customHeight="1">
      <c r="D1006" s="74" t="s">
        <v>50</v>
      </c>
    </row>
    <row r="1007" spans="4:4" ht="15" customHeight="1">
      <c r="D1007" s="74" t="s">
        <v>52</v>
      </c>
    </row>
    <row r="1008" spans="4:4" ht="15" customHeight="1">
      <c r="D1008" s="74" t="s">
        <v>54</v>
      </c>
    </row>
    <row r="1009" spans="4:4" ht="15" customHeight="1">
      <c r="D1009" s="74" t="s">
        <v>57</v>
      </c>
    </row>
    <row r="1010" spans="4:4" ht="15" customHeight="1">
      <c r="D1010" s="74" t="s">
        <v>735</v>
      </c>
    </row>
    <row r="1011" spans="4:4" ht="15" customHeight="1">
      <c r="D1011" s="74" t="s">
        <v>737</v>
      </c>
    </row>
    <row r="1012" spans="4:4" ht="15" customHeight="1">
      <c r="D1012" s="74" t="s">
        <v>738</v>
      </c>
    </row>
    <row r="1013" spans="4:4" ht="15" customHeight="1">
      <c r="D1013" s="74" t="s">
        <v>739</v>
      </c>
    </row>
    <row r="1014" spans="4:4" ht="15" customHeight="1">
      <c r="D1014" s="74" t="s">
        <v>16</v>
      </c>
    </row>
    <row r="1015" spans="4:4" ht="15" customHeight="1">
      <c r="D1015" s="74" t="s">
        <v>19</v>
      </c>
    </row>
    <row r="1016" spans="4:4" ht="15" customHeight="1">
      <c r="D1016" s="74" t="s">
        <v>21</v>
      </c>
    </row>
    <row r="1017" spans="4:4" ht="15" customHeight="1">
      <c r="D1017" s="74" t="s">
        <v>22</v>
      </c>
    </row>
    <row r="1018" spans="4:4" ht="15" customHeight="1">
      <c r="D1018" s="74" t="s">
        <v>25</v>
      </c>
    </row>
    <row r="1019" spans="4:4" ht="15" customHeight="1">
      <c r="D1019" s="74" t="s">
        <v>28</v>
      </c>
    </row>
    <row r="1020" spans="4:4" ht="15" customHeight="1">
      <c r="D1020" s="74" t="s">
        <v>30</v>
      </c>
    </row>
    <row r="1021" spans="4:4" ht="15" customHeight="1">
      <c r="D1021" s="74" t="s">
        <v>32</v>
      </c>
    </row>
    <row r="1022" spans="4:4" ht="15" customHeight="1">
      <c r="D1022" s="74" t="s">
        <v>34</v>
      </c>
    </row>
    <row r="1023" spans="4:4" ht="15" customHeight="1">
      <c r="D1023" s="74" t="s">
        <v>36</v>
      </c>
    </row>
    <row r="1024" spans="4:4" ht="15" customHeight="1">
      <c r="D1024" s="74" t="s">
        <v>39</v>
      </c>
    </row>
    <row r="1025" spans="4:4" ht="15" customHeight="1">
      <c r="D1025" s="74" t="s">
        <v>41</v>
      </c>
    </row>
    <row r="1026" spans="4:4" ht="15" customHeight="1">
      <c r="D1026" s="74" t="s">
        <v>43</v>
      </c>
    </row>
    <row r="1027" spans="4:4" ht="15" customHeight="1">
      <c r="D1027" s="74" t="s">
        <v>45</v>
      </c>
    </row>
    <row r="1028" spans="4:4" ht="15" customHeight="1">
      <c r="D1028" s="74" t="s">
        <v>48</v>
      </c>
    </row>
    <row r="1029" spans="4:4" ht="15" customHeight="1">
      <c r="D1029" s="74" t="s">
        <v>50</v>
      </c>
    </row>
    <row r="1030" spans="4:4" ht="15" customHeight="1">
      <c r="D1030" s="74" t="s">
        <v>52</v>
      </c>
    </row>
    <row r="1031" spans="4:4" ht="15" customHeight="1">
      <c r="D1031" s="74" t="s">
        <v>54</v>
      </c>
    </row>
    <row r="1032" spans="4:4" ht="15" customHeight="1">
      <c r="D1032" s="74" t="s">
        <v>57</v>
      </c>
    </row>
    <row r="1033" spans="4:4" ht="15" customHeight="1">
      <c r="D1033" s="74" t="s">
        <v>735</v>
      </c>
    </row>
    <row r="1034" spans="4:4" ht="15" customHeight="1">
      <c r="D1034" s="74" t="s">
        <v>737</v>
      </c>
    </row>
    <row r="1035" spans="4:4" ht="15" customHeight="1">
      <c r="D1035" s="74" t="s">
        <v>738</v>
      </c>
    </row>
    <row r="1036" spans="4:4" ht="15" customHeight="1">
      <c r="D1036" s="74" t="s">
        <v>739</v>
      </c>
    </row>
    <row r="1037" spans="4:4" ht="15" customHeight="1">
      <c r="D1037" s="74" t="s">
        <v>16</v>
      </c>
    </row>
    <row r="1038" spans="4:4" ht="15" customHeight="1">
      <c r="D1038" s="74" t="s">
        <v>19</v>
      </c>
    </row>
    <row r="1039" spans="4:4" ht="15" customHeight="1">
      <c r="D1039" s="74" t="s">
        <v>21</v>
      </c>
    </row>
    <row r="1040" spans="4:4" ht="15" customHeight="1">
      <c r="D1040" s="74" t="s">
        <v>22</v>
      </c>
    </row>
    <row r="1041" spans="4:4" ht="15" customHeight="1">
      <c r="D1041" s="74" t="s">
        <v>25</v>
      </c>
    </row>
    <row r="1042" spans="4:4" ht="15" customHeight="1">
      <c r="D1042" s="74" t="s">
        <v>28</v>
      </c>
    </row>
    <row r="1043" spans="4:4" ht="15" customHeight="1">
      <c r="D1043" s="74" t="s">
        <v>30</v>
      </c>
    </row>
    <row r="1044" spans="4:4" ht="15" customHeight="1">
      <c r="D1044" s="74" t="s">
        <v>32</v>
      </c>
    </row>
    <row r="1045" spans="4:4" ht="15" customHeight="1">
      <c r="D1045" s="74" t="s">
        <v>34</v>
      </c>
    </row>
    <row r="1046" spans="4:4" ht="15" customHeight="1">
      <c r="D1046" s="74" t="s">
        <v>36</v>
      </c>
    </row>
    <row r="1047" spans="4:4" ht="15" customHeight="1">
      <c r="D1047" s="74" t="s">
        <v>39</v>
      </c>
    </row>
    <row r="1048" spans="4:4" ht="15" customHeight="1">
      <c r="D1048" s="74" t="s">
        <v>41</v>
      </c>
    </row>
    <row r="1049" spans="4:4" ht="15" customHeight="1">
      <c r="D1049" s="74" t="s">
        <v>43</v>
      </c>
    </row>
    <row r="1050" spans="4:4" ht="15" customHeight="1">
      <c r="D1050" s="74" t="s">
        <v>45</v>
      </c>
    </row>
    <row r="1051" spans="4:4" ht="15" customHeight="1">
      <c r="D1051" s="74" t="s">
        <v>48</v>
      </c>
    </row>
    <row r="1052" spans="4:4" ht="15" customHeight="1">
      <c r="D1052" s="74" t="s">
        <v>50</v>
      </c>
    </row>
    <row r="1053" spans="4:4" ht="15" customHeight="1">
      <c r="D1053" s="74" t="s">
        <v>52</v>
      </c>
    </row>
    <row r="1054" spans="4:4" ht="15" customHeight="1">
      <c r="D1054" s="74" t="s">
        <v>54</v>
      </c>
    </row>
    <row r="1055" spans="4:4" ht="15" customHeight="1">
      <c r="D1055" s="74" t="s">
        <v>57</v>
      </c>
    </row>
    <row r="1056" spans="4:4" ht="15" customHeight="1">
      <c r="D1056" s="74" t="s">
        <v>735</v>
      </c>
    </row>
    <row r="1057" spans="4:4" ht="15" customHeight="1">
      <c r="D1057" s="74" t="s">
        <v>737</v>
      </c>
    </row>
    <row r="1058" spans="4:4" ht="15" customHeight="1">
      <c r="D1058" s="74" t="s">
        <v>738</v>
      </c>
    </row>
    <row r="1059" spans="4:4" ht="15" customHeight="1">
      <c r="D1059" s="74" t="s">
        <v>739</v>
      </c>
    </row>
    <row r="1060" spans="4:4" ht="15" customHeight="1">
      <c r="D1060" s="74" t="s">
        <v>16</v>
      </c>
    </row>
    <row r="1061" spans="4:4" ht="15" customHeight="1">
      <c r="D1061" s="74" t="s">
        <v>19</v>
      </c>
    </row>
    <row r="1062" spans="4:4" ht="15" customHeight="1">
      <c r="D1062" s="74" t="s">
        <v>21</v>
      </c>
    </row>
    <row r="1063" spans="4:4" ht="15" customHeight="1">
      <c r="D1063" s="74" t="s">
        <v>22</v>
      </c>
    </row>
    <row r="1064" spans="4:4" ht="15" customHeight="1">
      <c r="D1064" s="74" t="s">
        <v>25</v>
      </c>
    </row>
    <row r="1065" spans="4:4" ht="15" customHeight="1">
      <c r="D1065" s="74" t="s">
        <v>28</v>
      </c>
    </row>
    <row r="1066" spans="4:4" ht="15" customHeight="1">
      <c r="D1066" s="74" t="s">
        <v>30</v>
      </c>
    </row>
    <row r="1067" spans="4:4" ht="15" customHeight="1">
      <c r="D1067" s="74" t="s">
        <v>32</v>
      </c>
    </row>
    <row r="1068" spans="4:4" ht="15" customHeight="1">
      <c r="D1068" s="74" t="s">
        <v>34</v>
      </c>
    </row>
    <row r="1069" spans="4:4" ht="15" customHeight="1">
      <c r="D1069" s="74" t="s">
        <v>36</v>
      </c>
    </row>
    <row r="1070" spans="4:4" ht="15" customHeight="1">
      <c r="D1070" s="74" t="s">
        <v>39</v>
      </c>
    </row>
    <row r="1071" spans="4:4" ht="15" customHeight="1">
      <c r="D1071" s="74" t="s">
        <v>41</v>
      </c>
    </row>
    <row r="1072" spans="4:4" ht="15" customHeight="1">
      <c r="D1072" s="74" t="s">
        <v>43</v>
      </c>
    </row>
    <row r="1073" spans="4:4" ht="15" customHeight="1">
      <c r="D1073" s="74" t="s">
        <v>45</v>
      </c>
    </row>
    <row r="1074" spans="4:4" ht="15" customHeight="1">
      <c r="D1074" s="74" t="s">
        <v>48</v>
      </c>
    </row>
    <row r="1075" spans="4:4" ht="15" customHeight="1">
      <c r="D1075" s="74" t="s">
        <v>50</v>
      </c>
    </row>
    <row r="1076" spans="4:4" ht="15" customHeight="1">
      <c r="D1076" s="74" t="s">
        <v>52</v>
      </c>
    </row>
    <row r="1077" spans="4:4" ht="15" customHeight="1">
      <c r="D1077" s="74" t="s">
        <v>54</v>
      </c>
    </row>
    <row r="1078" spans="4:4" ht="15" customHeight="1">
      <c r="D1078" s="74" t="s">
        <v>57</v>
      </c>
    </row>
    <row r="1079" spans="4:4" ht="15" customHeight="1">
      <c r="D1079" s="74" t="s">
        <v>735</v>
      </c>
    </row>
    <row r="1080" spans="4:4" ht="15" customHeight="1">
      <c r="D1080" s="74" t="s">
        <v>737</v>
      </c>
    </row>
    <row r="1081" spans="4:4" ht="15" customHeight="1">
      <c r="D1081" s="74" t="s">
        <v>738</v>
      </c>
    </row>
    <row r="1082" spans="4:4" ht="15" customHeight="1">
      <c r="D1082" s="74" t="s">
        <v>739</v>
      </c>
    </row>
    <row r="1083" spans="4:4" ht="15" customHeight="1">
      <c r="D1083" s="74" t="s">
        <v>16</v>
      </c>
    </row>
    <row r="1084" spans="4:4" ht="15" customHeight="1">
      <c r="D1084" s="74" t="s">
        <v>19</v>
      </c>
    </row>
    <row r="1085" spans="4:4" ht="15" customHeight="1">
      <c r="D1085" s="74" t="s">
        <v>21</v>
      </c>
    </row>
    <row r="1086" spans="4:4" ht="15" customHeight="1">
      <c r="D1086" s="74" t="s">
        <v>22</v>
      </c>
    </row>
    <row r="1087" spans="4:4" ht="15" customHeight="1">
      <c r="D1087" s="74" t="s">
        <v>25</v>
      </c>
    </row>
    <row r="1088" spans="4:4" ht="15" customHeight="1">
      <c r="D1088" s="74" t="s">
        <v>28</v>
      </c>
    </row>
    <row r="1089" spans="4:4" ht="15" customHeight="1">
      <c r="D1089" s="74" t="s">
        <v>30</v>
      </c>
    </row>
    <row r="1090" spans="4:4" ht="15" customHeight="1">
      <c r="D1090" s="74" t="s">
        <v>32</v>
      </c>
    </row>
    <row r="1091" spans="4:4" ht="15" customHeight="1">
      <c r="D1091" s="74" t="s">
        <v>34</v>
      </c>
    </row>
    <row r="1092" spans="4:4" ht="15" customHeight="1">
      <c r="D1092" s="74" t="s">
        <v>36</v>
      </c>
    </row>
    <row r="1093" spans="4:4" ht="15" customHeight="1">
      <c r="D1093" s="74" t="s">
        <v>39</v>
      </c>
    </row>
    <row r="1094" spans="4:4" ht="15" customHeight="1">
      <c r="D1094" s="74" t="s">
        <v>41</v>
      </c>
    </row>
    <row r="1095" spans="4:4" ht="15" customHeight="1">
      <c r="D1095" s="74" t="s">
        <v>43</v>
      </c>
    </row>
    <row r="1096" spans="4:4" ht="15" customHeight="1">
      <c r="D1096" s="74" t="s">
        <v>45</v>
      </c>
    </row>
    <row r="1097" spans="4:4" ht="15" customHeight="1">
      <c r="D1097" s="74" t="s">
        <v>48</v>
      </c>
    </row>
    <row r="1098" spans="4:4" ht="15" customHeight="1">
      <c r="D1098" s="74" t="s">
        <v>50</v>
      </c>
    </row>
    <row r="1099" spans="4:4" ht="15" customHeight="1">
      <c r="D1099" s="74" t="s">
        <v>52</v>
      </c>
    </row>
    <row r="1100" spans="4:4" ht="15" customHeight="1">
      <c r="D1100" s="74" t="s">
        <v>54</v>
      </c>
    </row>
    <row r="1101" spans="4:4" ht="15" customHeight="1">
      <c r="D1101" s="74" t="s">
        <v>57</v>
      </c>
    </row>
    <row r="1102" spans="4:4" ht="15" customHeight="1">
      <c r="D1102" s="74" t="s">
        <v>735</v>
      </c>
    </row>
    <row r="1103" spans="4:4" ht="15" customHeight="1">
      <c r="D1103" s="74" t="s">
        <v>737</v>
      </c>
    </row>
    <row r="1104" spans="4:4" ht="15" customHeight="1">
      <c r="D1104" s="74" t="s">
        <v>738</v>
      </c>
    </row>
    <row r="1105" spans="4:4" ht="15" customHeight="1">
      <c r="D1105" s="74" t="s">
        <v>739</v>
      </c>
    </row>
    <row r="1106" spans="4:4" ht="15" customHeight="1">
      <c r="D1106" s="74" t="s">
        <v>16</v>
      </c>
    </row>
    <row r="1107" spans="4:4" ht="15" customHeight="1">
      <c r="D1107" s="74" t="s">
        <v>19</v>
      </c>
    </row>
    <row r="1108" spans="4:4" ht="15" customHeight="1">
      <c r="D1108" s="74" t="s">
        <v>21</v>
      </c>
    </row>
    <row r="1109" spans="4:4" ht="15" customHeight="1">
      <c r="D1109" s="74" t="s">
        <v>22</v>
      </c>
    </row>
    <row r="1110" spans="4:4" ht="15" customHeight="1">
      <c r="D1110" s="74" t="s">
        <v>25</v>
      </c>
    </row>
    <row r="1111" spans="4:4" ht="15" customHeight="1">
      <c r="D1111" s="74" t="s">
        <v>28</v>
      </c>
    </row>
    <row r="1112" spans="4:4" ht="15" customHeight="1">
      <c r="D1112" s="74" t="s">
        <v>30</v>
      </c>
    </row>
    <row r="1113" spans="4:4" ht="15" customHeight="1">
      <c r="D1113" s="74" t="s">
        <v>32</v>
      </c>
    </row>
    <row r="1114" spans="4:4" ht="15" customHeight="1">
      <c r="D1114" s="74" t="s">
        <v>34</v>
      </c>
    </row>
    <row r="1115" spans="4:4" ht="15" customHeight="1">
      <c r="D1115" s="74" t="s">
        <v>36</v>
      </c>
    </row>
    <row r="1116" spans="4:4" ht="15" customHeight="1">
      <c r="D1116" s="74" t="s">
        <v>39</v>
      </c>
    </row>
    <row r="1117" spans="4:4" ht="15" customHeight="1">
      <c r="D1117" s="74" t="s">
        <v>41</v>
      </c>
    </row>
    <row r="1118" spans="4:4" ht="15" customHeight="1">
      <c r="D1118" s="74" t="s">
        <v>43</v>
      </c>
    </row>
    <row r="1119" spans="4:4" ht="15" customHeight="1">
      <c r="D1119" s="74" t="s">
        <v>45</v>
      </c>
    </row>
    <row r="1120" spans="4:4" ht="15" customHeight="1">
      <c r="D1120" s="74" t="s">
        <v>48</v>
      </c>
    </row>
    <row r="1121" spans="4:4" ht="15" customHeight="1">
      <c r="D1121" s="74" t="s">
        <v>50</v>
      </c>
    </row>
    <row r="1122" spans="4:4" ht="15" customHeight="1">
      <c r="D1122" s="74" t="s">
        <v>52</v>
      </c>
    </row>
    <row r="1123" spans="4:4" ht="15" customHeight="1">
      <c r="D1123" s="74" t="s">
        <v>54</v>
      </c>
    </row>
    <row r="1124" spans="4:4" ht="15" customHeight="1">
      <c r="D1124" s="74" t="s">
        <v>57</v>
      </c>
    </row>
    <row r="1125" spans="4:4" ht="15" customHeight="1">
      <c r="D1125" s="74" t="s">
        <v>735</v>
      </c>
    </row>
    <row r="1126" spans="4:4" ht="15" customHeight="1">
      <c r="D1126" s="74" t="s">
        <v>737</v>
      </c>
    </row>
    <row r="1127" spans="4:4" ht="15" customHeight="1">
      <c r="D1127" s="74" t="s">
        <v>738</v>
      </c>
    </row>
    <row r="1128" spans="4:4" ht="15" customHeight="1">
      <c r="D1128" s="74" t="s">
        <v>739</v>
      </c>
    </row>
    <row r="1129" spans="4:4" ht="15" customHeight="1">
      <c r="D1129" s="74" t="s">
        <v>16</v>
      </c>
    </row>
    <row r="1130" spans="4:4" ht="15" customHeight="1">
      <c r="D1130" s="74" t="s">
        <v>19</v>
      </c>
    </row>
    <row r="1131" spans="4:4" ht="15" customHeight="1">
      <c r="D1131" s="74" t="s">
        <v>21</v>
      </c>
    </row>
    <row r="1132" spans="4:4" ht="15" customHeight="1">
      <c r="D1132" s="74" t="s">
        <v>22</v>
      </c>
    </row>
    <row r="1133" spans="4:4" ht="15" customHeight="1">
      <c r="D1133" s="74" t="s">
        <v>25</v>
      </c>
    </row>
    <row r="1134" spans="4:4" ht="15" customHeight="1">
      <c r="D1134" s="74" t="s">
        <v>28</v>
      </c>
    </row>
    <row r="1135" spans="4:4" ht="15" customHeight="1">
      <c r="D1135" s="74" t="s">
        <v>30</v>
      </c>
    </row>
    <row r="1136" spans="4:4" ht="15" customHeight="1">
      <c r="D1136" s="74" t="s">
        <v>32</v>
      </c>
    </row>
    <row r="1137" spans="4:4" ht="15" customHeight="1">
      <c r="D1137" s="74" t="s">
        <v>34</v>
      </c>
    </row>
    <row r="1138" spans="4:4" ht="15" customHeight="1">
      <c r="D1138" s="74" t="s">
        <v>36</v>
      </c>
    </row>
    <row r="1139" spans="4:4" ht="15" customHeight="1">
      <c r="D1139" s="74" t="s">
        <v>39</v>
      </c>
    </row>
    <row r="1140" spans="4:4" ht="15" customHeight="1">
      <c r="D1140" s="74" t="s">
        <v>41</v>
      </c>
    </row>
    <row r="1141" spans="4:4" ht="15" customHeight="1">
      <c r="D1141" s="74" t="s">
        <v>43</v>
      </c>
    </row>
    <row r="1142" spans="4:4" ht="15" customHeight="1">
      <c r="D1142" s="74" t="s">
        <v>45</v>
      </c>
    </row>
    <row r="1143" spans="4:4" ht="15" customHeight="1">
      <c r="D1143" s="74" t="s">
        <v>48</v>
      </c>
    </row>
    <row r="1144" spans="4:4" ht="15" customHeight="1">
      <c r="D1144" s="74" t="s">
        <v>50</v>
      </c>
    </row>
    <row r="1145" spans="4:4" ht="15" customHeight="1">
      <c r="D1145" s="74" t="s">
        <v>52</v>
      </c>
    </row>
    <row r="1146" spans="4:4" ht="15" customHeight="1">
      <c r="D1146" s="74" t="s">
        <v>54</v>
      </c>
    </row>
    <row r="1147" spans="4:4" ht="15" customHeight="1">
      <c r="D1147" s="74" t="s">
        <v>57</v>
      </c>
    </row>
    <row r="1148" spans="4:4" ht="15" customHeight="1">
      <c r="D1148" s="74" t="s">
        <v>735</v>
      </c>
    </row>
    <row r="1149" spans="4:4" ht="15" customHeight="1">
      <c r="D1149" s="74" t="s">
        <v>737</v>
      </c>
    </row>
    <row r="1150" spans="4:4" ht="15" customHeight="1">
      <c r="D1150" s="74" t="s">
        <v>738</v>
      </c>
    </row>
    <row r="1151" spans="4:4" ht="15" customHeight="1">
      <c r="D1151" s="74" t="s">
        <v>739</v>
      </c>
    </row>
    <row r="1152" spans="4:4" ht="15" customHeight="1">
      <c r="D1152" s="74" t="s">
        <v>16</v>
      </c>
    </row>
    <row r="1153" spans="4:4" ht="15" customHeight="1">
      <c r="D1153" s="74" t="s">
        <v>19</v>
      </c>
    </row>
    <row r="1154" spans="4:4" ht="15" customHeight="1">
      <c r="D1154" s="74" t="s">
        <v>21</v>
      </c>
    </row>
    <row r="1155" spans="4:4" ht="15" customHeight="1">
      <c r="D1155" s="74" t="s">
        <v>22</v>
      </c>
    </row>
    <row r="1156" spans="4:4" ht="15" customHeight="1">
      <c r="D1156" s="74" t="s">
        <v>25</v>
      </c>
    </row>
    <row r="1157" spans="4:4" ht="15" customHeight="1">
      <c r="D1157" s="74" t="s">
        <v>28</v>
      </c>
    </row>
    <row r="1158" spans="4:4" ht="15" customHeight="1">
      <c r="D1158" s="74" t="s">
        <v>30</v>
      </c>
    </row>
    <row r="1159" spans="4:4" ht="15" customHeight="1">
      <c r="D1159" s="74" t="s">
        <v>32</v>
      </c>
    </row>
    <row r="1160" spans="4:4" ht="15" customHeight="1">
      <c r="D1160" s="74" t="s">
        <v>34</v>
      </c>
    </row>
    <row r="1161" spans="4:4" ht="15" customHeight="1">
      <c r="D1161" s="74" t="s">
        <v>36</v>
      </c>
    </row>
    <row r="1162" spans="4:4" ht="15" customHeight="1">
      <c r="D1162" s="74" t="s">
        <v>39</v>
      </c>
    </row>
    <row r="1163" spans="4:4" ht="15" customHeight="1">
      <c r="D1163" s="74" t="s">
        <v>41</v>
      </c>
    </row>
    <row r="1164" spans="4:4" ht="15" customHeight="1">
      <c r="D1164" s="74" t="s">
        <v>43</v>
      </c>
    </row>
    <row r="1165" spans="4:4" ht="15" customHeight="1">
      <c r="D1165" s="74" t="s">
        <v>45</v>
      </c>
    </row>
    <row r="1166" spans="4:4" ht="15" customHeight="1">
      <c r="D1166" s="74" t="s">
        <v>48</v>
      </c>
    </row>
    <row r="1167" spans="4:4" ht="15" customHeight="1">
      <c r="D1167" s="74" t="s">
        <v>50</v>
      </c>
    </row>
    <row r="1168" spans="4:4" ht="15" customHeight="1">
      <c r="D1168" s="74" t="s">
        <v>52</v>
      </c>
    </row>
    <row r="1169" spans="4:4" ht="15" customHeight="1">
      <c r="D1169" s="74" t="s">
        <v>54</v>
      </c>
    </row>
    <row r="1170" spans="4:4" ht="15" customHeight="1">
      <c r="D1170" s="74" t="s">
        <v>57</v>
      </c>
    </row>
    <row r="1171" spans="4:4" ht="15" customHeight="1">
      <c r="D1171" s="74" t="s">
        <v>735</v>
      </c>
    </row>
    <row r="1172" spans="4:4" ht="15" customHeight="1">
      <c r="D1172" s="74" t="s">
        <v>737</v>
      </c>
    </row>
    <row r="1173" spans="4:4" ht="15" customHeight="1">
      <c r="D1173" s="74" t="s">
        <v>738</v>
      </c>
    </row>
    <row r="1174" spans="4:4" ht="15" customHeight="1">
      <c r="D1174" s="74" t="s">
        <v>739</v>
      </c>
    </row>
    <row r="1175" spans="4:4" ht="15" customHeight="1">
      <c r="D1175" s="74" t="s">
        <v>16</v>
      </c>
    </row>
    <row r="1176" spans="4:4" ht="15" customHeight="1">
      <c r="D1176" s="74" t="s">
        <v>19</v>
      </c>
    </row>
    <row r="1177" spans="4:4" ht="15" customHeight="1">
      <c r="D1177" s="74" t="s">
        <v>21</v>
      </c>
    </row>
    <row r="1178" spans="4:4" ht="15" customHeight="1">
      <c r="D1178" s="74" t="s">
        <v>22</v>
      </c>
    </row>
    <row r="1179" spans="4:4" ht="15" customHeight="1">
      <c r="D1179" s="74" t="s">
        <v>25</v>
      </c>
    </row>
    <row r="1180" spans="4:4" ht="15" customHeight="1">
      <c r="D1180" s="74" t="s">
        <v>28</v>
      </c>
    </row>
    <row r="1181" spans="4:4" ht="15" customHeight="1">
      <c r="D1181" s="74" t="s">
        <v>30</v>
      </c>
    </row>
    <row r="1182" spans="4:4" ht="15" customHeight="1">
      <c r="D1182" s="74" t="s">
        <v>32</v>
      </c>
    </row>
    <row r="1183" spans="4:4" ht="15" customHeight="1">
      <c r="D1183" s="74" t="s">
        <v>34</v>
      </c>
    </row>
    <row r="1184" spans="4:4" ht="15" customHeight="1">
      <c r="D1184" s="74" t="s">
        <v>36</v>
      </c>
    </row>
    <row r="1185" spans="4:4" ht="15" customHeight="1">
      <c r="D1185" s="74" t="s">
        <v>39</v>
      </c>
    </row>
    <row r="1186" spans="4:4" ht="15" customHeight="1">
      <c r="D1186" s="74" t="s">
        <v>41</v>
      </c>
    </row>
    <row r="1187" spans="4:4" ht="15" customHeight="1">
      <c r="D1187" s="74" t="s">
        <v>43</v>
      </c>
    </row>
    <row r="1188" spans="4:4" ht="15" customHeight="1">
      <c r="D1188" s="74" t="s">
        <v>45</v>
      </c>
    </row>
    <row r="1189" spans="4:4" ht="15" customHeight="1">
      <c r="D1189" s="74" t="s">
        <v>48</v>
      </c>
    </row>
    <row r="1190" spans="4:4" ht="15" customHeight="1">
      <c r="D1190" s="74" t="s">
        <v>50</v>
      </c>
    </row>
    <row r="1191" spans="4:4" ht="15" customHeight="1">
      <c r="D1191" s="74" t="s">
        <v>52</v>
      </c>
    </row>
    <row r="1192" spans="4:4" ht="15" customHeight="1">
      <c r="D1192" s="74" t="s">
        <v>54</v>
      </c>
    </row>
    <row r="1193" spans="4:4" ht="15" customHeight="1">
      <c r="D1193" s="74" t="s">
        <v>57</v>
      </c>
    </row>
    <row r="1194" spans="4:4" ht="15" customHeight="1">
      <c r="D1194" s="74" t="s">
        <v>735</v>
      </c>
    </row>
    <row r="1195" spans="4:4" ht="15" customHeight="1">
      <c r="D1195" s="74" t="s">
        <v>737</v>
      </c>
    </row>
    <row r="1196" spans="4:4" ht="15" customHeight="1">
      <c r="D1196" s="74" t="s">
        <v>738</v>
      </c>
    </row>
    <row r="1197" spans="4:4" ht="15" customHeight="1">
      <c r="D1197" s="74" t="s">
        <v>739</v>
      </c>
    </row>
    <row r="1198" spans="4:4" ht="15" customHeight="1">
      <c r="D1198" s="74" t="s">
        <v>16</v>
      </c>
    </row>
    <row r="1199" spans="4:4" ht="15" customHeight="1">
      <c r="D1199" s="74" t="s">
        <v>19</v>
      </c>
    </row>
    <row r="1200" spans="4:4" ht="15" customHeight="1">
      <c r="D1200" s="74" t="s">
        <v>21</v>
      </c>
    </row>
    <row r="1201" spans="4:4" ht="15" customHeight="1">
      <c r="D1201" s="74" t="s">
        <v>22</v>
      </c>
    </row>
    <row r="1202" spans="4:4" ht="15" customHeight="1">
      <c r="D1202" s="74" t="s">
        <v>25</v>
      </c>
    </row>
    <row r="1203" spans="4:4" ht="15" customHeight="1">
      <c r="D1203" s="74" t="s">
        <v>28</v>
      </c>
    </row>
    <row r="1204" spans="4:4" ht="15" customHeight="1">
      <c r="D1204" s="74" t="s">
        <v>30</v>
      </c>
    </row>
    <row r="1205" spans="4:4" ht="15" customHeight="1">
      <c r="D1205" s="74" t="s">
        <v>32</v>
      </c>
    </row>
    <row r="1206" spans="4:4" ht="15" customHeight="1">
      <c r="D1206" s="74" t="s">
        <v>34</v>
      </c>
    </row>
    <row r="1207" spans="4:4" ht="15" customHeight="1">
      <c r="D1207" s="74" t="s">
        <v>36</v>
      </c>
    </row>
    <row r="1208" spans="4:4" ht="15" customHeight="1">
      <c r="D1208" s="74" t="s">
        <v>39</v>
      </c>
    </row>
    <row r="1209" spans="4:4" ht="15" customHeight="1">
      <c r="D1209" s="74" t="s">
        <v>41</v>
      </c>
    </row>
    <row r="1210" spans="4:4" ht="15" customHeight="1">
      <c r="D1210" s="74" t="s">
        <v>43</v>
      </c>
    </row>
    <row r="1211" spans="4:4" ht="15" customHeight="1">
      <c r="D1211" s="74" t="s">
        <v>45</v>
      </c>
    </row>
    <row r="1212" spans="4:4" ht="15" customHeight="1">
      <c r="D1212" s="74" t="s">
        <v>48</v>
      </c>
    </row>
    <row r="1213" spans="4:4" ht="15" customHeight="1">
      <c r="D1213" s="74" t="s">
        <v>50</v>
      </c>
    </row>
    <row r="1214" spans="4:4" ht="15" customHeight="1">
      <c r="D1214" s="74" t="s">
        <v>52</v>
      </c>
    </row>
    <row r="1215" spans="4:4" ht="15" customHeight="1">
      <c r="D1215" s="74" t="s">
        <v>54</v>
      </c>
    </row>
    <row r="1216" spans="4:4" ht="15" customHeight="1">
      <c r="D1216" s="74" t="s">
        <v>57</v>
      </c>
    </row>
    <row r="1217" spans="4:4" ht="15" customHeight="1">
      <c r="D1217" s="74" t="s">
        <v>735</v>
      </c>
    </row>
    <row r="1218" spans="4:4" ht="15" customHeight="1">
      <c r="D1218" s="74" t="s">
        <v>737</v>
      </c>
    </row>
    <row r="1219" spans="4:4" ht="15" customHeight="1">
      <c r="D1219" s="74" t="s">
        <v>738</v>
      </c>
    </row>
    <row r="1220" spans="4:4" ht="15" customHeight="1">
      <c r="D1220" s="74" t="s">
        <v>739</v>
      </c>
    </row>
    <row r="1221" spans="4:4" ht="15" customHeight="1">
      <c r="D1221" s="74" t="s">
        <v>16</v>
      </c>
    </row>
    <row r="1222" spans="4:4" ht="15" customHeight="1">
      <c r="D1222" s="74" t="s">
        <v>19</v>
      </c>
    </row>
    <row r="1223" spans="4:4" ht="15" customHeight="1">
      <c r="D1223" s="74" t="s">
        <v>21</v>
      </c>
    </row>
    <row r="1224" spans="4:4" ht="15" customHeight="1">
      <c r="D1224" s="74" t="s">
        <v>22</v>
      </c>
    </row>
    <row r="1225" spans="4:4" ht="15" customHeight="1">
      <c r="D1225" s="74" t="s">
        <v>25</v>
      </c>
    </row>
    <row r="1226" spans="4:4" ht="15" customHeight="1">
      <c r="D1226" s="74" t="s">
        <v>28</v>
      </c>
    </row>
    <row r="1227" spans="4:4" ht="15" customHeight="1">
      <c r="D1227" s="74" t="s">
        <v>30</v>
      </c>
    </row>
    <row r="1228" spans="4:4" ht="15" customHeight="1">
      <c r="D1228" s="74" t="s">
        <v>32</v>
      </c>
    </row>
    <row r="1229" spans="4:4" ht="15" customHeight="1">
      <c r="D1229" s="74" t="s">
        <v>34</v>
      </c>
    </row>
    <row r="1230" spans="4:4" ht="15" customHeight="1">
      <c r="D1230" s="74" t="s">
        <v>36</v>
      </c>
    </row>
    <row r="1231" spans="4:4" ht="15" customHeight="1">
      <c r="D1231" s="74" t="s">
        <v>39</v>
      </c>
    </row>
    <row r="1232" spans="4:4" ht="15" customHeight="1">
      <c r="D1232" s="74" t="s">
        <v>41</v>
      </c>
    </row>
    <row r="1233" spans="4:4" ht="15" customHeight="1">
      <c r="D1233" s="74" t="s">
        <v>43</v>
      </c>
    </row>
    <row r="1234" spans="4:4" ht="15" customHeight="1">
      <c r="D1234" s="74" t="s">
        <v>45</v>
      </c>
    </row>
    <row r="1235" spans="4:4" ht="15" customHeight="1">
      <c r="D1235" s="74" t="s">
        <v>48</v>
      </c>
    </row>
    <row r="1236" spans="4:4" ht="15" customHeight="1">
      <c r="D1236" s="74" t="s">
        <v>50</v>
      </c>
    </row>
    <row r="1237" spans="4:4" ht="15" customHeight="1">
      <c r="D1237" s="74" t="s">
        <v>52</v>
      </c>
    </row>
    <row r="1238" spans="4:4" ht="15" customHeight="1">
      <c r="D1238" s="74" t="s">
        <v>54</v>
      </c>
    </row>
    <row r="1239" spans="4:4" ht="15" customHeight="1">
      <c r="D1239" s="74" t="s">
        <v>57</v>
      </c>
    </row>
    <row r="1240" spans="4:4" ht="15" customHeight="1">
      <c r="D1240" s="74" t="s">
        <v>735</v>
      </c>
    </row>
    <row r="1241" spans="4:4" ht="15" customHeight="1">
      <c r="D1241" s="74" t="s">
        <v>737</v>
      </c>
    </row>
    <row r="1242" spans="4:4" ht="15" customHeight="1">
      <c r="D1242" s="74" t="s">
        <v>738</v>
      </c>
    </row>
    <row r="1243" spans="4:4" ht="15" customHeight="1">
      <c r="D1243" s="74" t="s">
        <v>739</v>
      </c>
    </row>
    <row r="1244" spans="4:4" ht="15" customHeight="1">
      <c r="D1244" s="74" t="s">
        <v>16</v>
      </c>
    </row>
    <row r="1245" spans="4:4" ht="15" customHeight="1">
      <c r="D1245" s="74" t="s">
        <v>19</v>
      </c>
    </row>
    <row r="1246" spans="4:4" ht="15" customHeight="1">
      <c r="D1246" s="74" t="s">
        <v>21</v>
      </c>
    </row>
    <row r="1247" spans="4:4" ht="15" customHeight="1">
      <c r="D1247" s="74" t="s">
        <v>22</v>
      </c>
    </row>
    <row r="1248" spans="4:4" ht="15" customHeight="1">
      <c r="D1248" s="74" t="s">
        <v>25</v>
      </c>
    </row>
    <row r="1249" spans="4:4" ht="15" customHeight="1">
      <c r="D1249" s="74" t="s">
        <v>28</v>
      </c>
    </row>
    <row r="1250" spans="4:4" ht="15" customHeight="1">
      <c r="D1250" s="74" t="s">
        <v>30</v>
      </c>
    </row>
    <row r="1251" spans="4:4" ht="15" customHeight="1">
      <c r="D1251" s="74" t="s">
        <v>32</v>
      </c>
    </row>
    <row r="1252" spans="4:4" ht="15" customHeight="1">
      <c r="D1252" s="74" t="s">
        <v>34</v>
      </c>
    </row>
    <row r="1253" spans="4:4" ht="15" customHeight="1">
      <c r="D1253" s="74" t="s">
        <v>36</v>
      </c>
    </row>
    <row r="1254" spans="4:4" ht="15" customHeight="1">
      <c r="D1254" s="74" t="s">
        <v>39</v>
      </c>
    </row>
    <row r="1255" spans="4:4" ht="15" customHeight="1">
      <c r="D1255" s="74" t="s">
        <v>41</v>
      </c>
    </row>
    <row r="1256" spans="4:4" ht="15" customHeight="1">
      <c r="D1256" s="74" t="s">
        <v>43</v>
      </c>
    </row>
    <row r="1257" spans="4:4" ht="15" customHeight="1">
      <c r="D1257" s="74" t="s">
        <v>45</v>
      </c>
    </row>
    <row r="1258" spans="4:4" ht="15" customHeight="1">
      <c r="D1258" s="74" t="s">
        <v>48</v>
      </c>
    </row>
    <row r="1259" spans="4:4" ht="15" customHeight="1">
      <c r="D1259" s="74" t="s">
        <v>50</v>
      </c>
    </row>
    <row r="1260" spans="4:4" ht="15" customHeight="1">
      <c r="D1260" s="74" t="s">
        <v>52</v>
      </c>
    </row>
    <row r="1261" spans="4:4" ht="15" customHeight="1">
      <c r="D1261" s="74" t="s">
        <v>54</v>
      </c>
    </row>
    <row r="1262" spans="4:4" ht="15" customHeight="1">
      <c r="D1262" s="74" t="s">
        <v>57</v>
      </c>
    </row>
    <row r="1263" spans="4:4" ht="15" customHeight="1">
      <c r="D1263" s="74" t="s">
        <v>735</v>
      </c>
    </row>
    <row r="1264" spans="4:4" ht="15" customHeight="1">
      <c r="D1264" s="74" t="s">
        <v>737</v>
      </c>
    </row>
    <row r="1265" spans="4:4" ht="15" customHeight="1">
      <c r="D1265" s="74" t="s">
        <v>738</v>
      </c>
    </row>
    <row r="1266" spans="4:4" ht="15" customHeight="1">
      <c r="D1266" s="74" t="s">
        <v>739</v>
      </c>
    </row>
    <row r="1267" spans="4:4" ht="15" customHeight="1">
      <c r="D1267" s="74" t="s">
        <v>16</v>
      </c>
    </row>
    <row r="1268" spans="4:4" ht="15" customHeight="1">
      <c r="D1268" s="74" t="s">
        <v>19</v>
      </c>
    </row>
    <row r="1269" spans="4:4" ht="15" customHeight="1">
      <c r="D1269" s="74" t="s">
        <v>21</v>
      </c>
    </row>
    <row r="1270" spans="4:4" ht="15" customHeight="1">
      <c r="D1270" s="74" t="s">
        <v>22</v>
      </c>
    </row>
    <row r="1271" spans="4:4" ht="15" customHeight="1">
      <c r="D1271" s="74" t="s">
        <v>25</v>
      </c>
    </row>
    <row r="1272" spans="4:4" ht="15" customHeight="1">
      <c r="D1272" s="74" t="s">
        <v>28</v>
      </c>
    </row>
    <row r="1273" spans="4:4" ht="15" customHeight="1">
      <c r="D1273" s="74" t="s">
        <v>30</v>
      </c>
    </row>
    <row r="1274" spans="4:4" ht="15" customHeight="1">
      <c r="D1274" s="74" t="s">
        <v>32</v>
      </c>
    </row>
    <row r="1275" spans="4:4" ht="15" customHeight="1">
      <c r="D1275" s="74" t="s">
        <v>34</v>
      </c>
    </row>
    <row r="1276" spans="4:4" ht="15" customHeight="1">
      <c r="D1276" s="74" t="s">
        <v>36</v>
      </c>
    </row>
    <row r="1277" spans="4:4" ht="15" customHeight="1">
      <c r="D1277" s="74" t="s">
        <v>39</v>
      </c>
    </row>
    <row r="1278" spans="4:4" ht="15" customHeight="1">
      <c r="D1278" s="74" t="s">
        <v>41</v>
      </c>
    </row>
    <row r="1279" spans="4:4" ht="15" customHeight="1">
      <c r="D1279" s="74" t="s">
        <v>43</v>
      </c>
    </row>
    <row r="1280" spans="4:4" ht="15" customHeight="1">
      <c r="D1280" s="74" t="s">
        <v>45</v>
      </c>
    </row>
    <row r="1281" spans="4:4" ht="15" customHeight="1">
      <c r="D1281" s="74" t="s">
        <v>48</v>
      </c>
    </row>
    <row r="1282" spans="4:4" ht="15" customHeight="1">
      <c r="D1282" s="74" t="s">
        <v>50</v>
      </c>
    </row>
    <row r="1283" spans="4:4" ht="15" customHeight="1">
      <c r="D1283" s="74" t="s">
        <v>52</v>
      </c>
    </row>
    <row r="1284" spans="4:4" ht="15" customHeight="1">
      <c r="D1284" s="74" t="s">
        <v>54</v>
      </c>
    </row>
    <row r="1285" spans="4:4" ht="15" customHeight="1">
      <c r="D1285" s="74" t="s">
        <v>57</v>
      </c>
    </row>
    <row r="1286" spans="4:4" ht="15" customHeight="1">
      <c r="D1286" s="74" t="s">
        <v>735</v>
      </c>
    </row>
    <row r="1287" spans="4:4" ht="15" customHeight="1">
      <c r="D1287" s="74" t="s">
        <v>737</v>
      </c>
    </row>
    <row r="1288" spans="4:4" ht="15" customHeight="1">
      <c r="D1288" s="74" t="s">
        <v>738</v>
      </c>
    </row>
    <row r="1289" spans="4:4" ht="15" customHeight="1">
      <c r="D1289" s="74" t="s">
        <v>739</v>
      </c>
    </row>
    <row r="1290" spans="4:4" ht="15" customHeight="1">
      <c r="D1290" s="74" t="s">
        <v>16</v>
      </c>
    </row>
    <row r="1291" spans="4:4" ht="15" customHeight="1">
      <c r="D1291" s="74" t="s">
        <v>19</v>
      </c>
    </row>
    <row r="1292" spans="4:4" ht="15" customHeight="1">
      <c r="D1292" s="74" t="s">
        <v>21</v>
      </c>
    </row>
    <row r="1293" spans="4:4" ht="15" customHeight="1">
      <c r="D1293" s="74" t="s">
        <v>22</v>
      </c>
    </row>
    <row r="1294" spans="4:4" ht="15" customHeight="1">
      <c r="D1294" s="74" t="s">
        <v>25</v>
      </c>
    </row>
    <row r="1295" spans="4:4" ht="15" customHeight="1">
      <c r="D1295" s="74" t="s">
        <v>28</v>
      </c>
    </row>
    <row r="1296" spans="4:4" ht="15" customHeight="1">
      <c r="D1296" s="74" t="s">
        <v>30</v>
      </c>
    </row>
    <row r="1297" spans="4:4" ht="15" customHeight="1">
      <c r="D1297" s="74" t="s">
        <v>32</v>
      </c>
    </row>
    <row r="1298" spans="4:4" ht="15" customHeight="1">
      <c r="D1298" s="74" t="s">
        <v>34</v>
      </c>
    </row>
    <row r="1299" spans="4:4" ht="15" customHeight="1">
      <c r="D1299" s="74" t="s">
        <v>36</v>
      </c>
    </row>
    <row r="1300" spans="4:4" ht="15" customHeight="1">
      <c r="D1300" s="74" t="s">
        <v>39</v>
      </c>
    </row>
    <row r="1301" spans="4:4" ht="15" customHeight="1">
      <c r="D1301" s="74" t="s">
        <v>41</v>
      </c>
    </row>
    <row r="1302" spans="4:4" ht="15" customHeight="1">
      <c r="D1302" s="74" t="s">
        <v>43</v>
      </c>
    </row>
    <row r="1303" spans="4:4" ht="15" customHeight="1">
      <c r="D1303" s="74" t="s">
        <v>45</v>
      </c>
    </row>
    <row r="1304" spans="4:4" ht="15" customHeight="1">
      <c r="D1304" s="74" t="s">
        <v>48</v>
      </c>
    </row>
    <row r="1305" spans="4:4" ht="15" customHeight="1">
      <c r="D1305" s="74" t="s">
        <v>50</v>
      </c>
    </row>
    <row r="1306" spans="4:4" ht="15" customHeight="1">
      <c r="D1306" s="74" t="s">
        <v>52</v>
      </c>
    </row>
    <row r="1307" spans="4:4" ht="15" customHeight="1">
      <c r="D1307" s="74" t="s">
        <v>54</v>
      </c>
    </row>
    <row r="1308" spans="4:4" ht="15" customHeight="1">
      <c r="D1308" s="74" t="s">
        <v>57</v>
      </c>
    </row>
    <row r="1309" spans="4:4" ht="15" customHeight="1">
      <c r="D1309" s="74" t="s">
        <v>735</v>
      </c>
    </row>
    <row r="1310" spans="4:4" ht="15" customHeight="1">
      <c r="D1310" s="74" t="s">
        <v>737</v>
      </c>
    </row>
    <row r="1311" spans="4:4" ht="15" customHeight="1">
      <c r="D1311" s="74" t="s">
        <v>738</v>
      </c>
    </row>
    <row r="1312" spans="4:4" ht="15" customHeight="1">
      <c r="D1312" s="74" t="s">
        <v>739</v>
      </c>
    </row>
    <row r="1313" spans="4:4" ht="15" customHeight="1">
      <c r="D1313" s="74" t="s">
        <v>16</v>
      </c>
    </row>
    <row r="1314" spans="4:4" ht="15" customHeight="1">
      <c r="D1314" s="74" t="s">
        <v>19</v>
      </c>
    </row>
    <row r="1315" spans="4:4" ht="15" customHeight="1">
      <c r="D1315" s="74" t="s">
        <v>21</v>
      </c>
    </row>
    <row r="1316" spans="4:4" ht="15" customHeight="1">
      <c r="D1316" s="74" t="s">
        <v>22</v>
      </c>
    </row>
    <row r="1317" spans="4:4" ht="15" customHeight="1">
      <c r="D1317" s="74" t="s">
        <v>25</v>
      </c>
    </row>
    <row r="1318" spans="4:4" ht="15" customHeight="1">
      <c r="D1318" s="74" t="s">
        <v>28</v>
      </c>
    </row>
    <row r="1319" spans="4:4" ht="15" customHeight="1">
      <c r="D1319" s="74" t="s">
        <v>30</v>
      </c>
    </row>
    <row r="1320" spans="4:4" ht="15" customHeight="1">
      <c r="D1320" s="74" t="s">
        <v>32</v>
      </c>
    </row>
    <row r="1321" spans="4:4" ht="15" customHeight="1">
      <c r="D1321" s="74" t="s">
        <v>34</v>
      </c>
    </row>
    <row r="1322" spans="4:4" ht="15" customHeight="1">
      <c r="D1322" s="74" t="s">
        <v>36</v>
      </c>
    </row>
    <row r="1323" spans="4:4" ht="15" customHeight="1">
      <c r="D1323" s="74" t="s">
        <v>39</v>
      </c>
    </row>
    <row r="1324" spans="4:4" ht="15" customHeight="1">
      <c r="D1324" s="74" t="s">
        <v>41</v>
      </c>
    </row>
    <row r="1325" spans="4:4" ht="15" customHeight="1">
      <c r="D1325" s="74" t="s">
        <v>43</v>
      </c>
    </row>
    <row r="1326" spans="4:4" ht="15" customHeight="1">
      <c r="D1326" s="74" t="s">
        <v>45</v>
      </c>
    </row>
    <row r="1327" spans="4:4" ht="15" customHeight="1">
      <c r="D1327" s="74" t="s">
        <v>48</v>
      </c>
    </row>
    <row r="1328" spans="4:4" ht="15" customHeight="1">
      <c r="D1328" s="74" t="s">
        <v>50</v>
      </c>
    </row>
    <row r="1329" spans="4:4" ht="15" customHeight="1">
      <c r="D1329" s="74" t="s">
        <v>52</v>
      </c>
    </row>
    <row r="1330" spans="4:4" ht="15" customHeight="1">
      <c r="D1330" s="74" t="s">
        <v>54</v>
      </c>
    </row>
    <row r="1331" spans="4:4" ht="15" customHeight="1">
      <c r="D1331" s="74" t="s">
        <v>57</v>
      </c>
    </row>
    <row r="1332" spans="4:4" ht="15" customHeight="1">
      <c r="D1332" s="74" t="s">
        <v>735</v>
      </c>
    </row>
    <row r="1333" spans="4:4" ht="15" customHeight="1">
      <c r="D1333" s="74" t="s">
        <v>737</v>
      </c>
    </row>
    <row r="1334" spans="4:4" ht="15" customHeight="1">
      <c r="D1334" s="74" t="s">
        <v>738</v>
      </c>
    </row>
    <row r="1335" spans="4:4" ht="15" customHeight="1">
      <c r="D1335" s="74" t="s">
        <v>739</v>
      </c>
    </row>
    <row r="1336" spans="4:4" ht="15" customHeight="1">
      <c r="D1336" s="74" t="s">
        <v>16</v>
      </c>
    </row>
    <row r="1337" spans="4:4" ht="15" customHeight="1">
      <c r="D1337" s="74" t="s">
        <v>19</v>
      </c>
    </row>
    <row r="1338" spans="4:4" ht="15" customHeight="1">
      <c r="D1338" s="74" t="s">
        <v>21</v>
      </c>
    </row>
    <row r="1339" spans="4:4" ht="15" customHeight="1">
      <c r="D1339" s="74" t="s">
        <v>22</v>
      </c>
    </row>
    <row r="1340" spans="4:4" ht="15" customHeight="1">
      <c r="D1340" s="74" t="s">
        <v>25</v>
      </c>
    </row>
    <row r="1341" spans="4:4" ht="15" customHeight="1">
      <c r="D1341" s="74" t="s">
        <v>28</v>
      </c>
    </row>
    <row r="1342" spans="4:4" ht="15" customHeight="1">
      <c r="D1342" s="74" t="s">
        <v>30</v>
      </c>
    </row>
    <row r="1343" spans="4:4" ht="15" customHeight="1">
      <c r="D1343" s="74" t="s">
        <v>32</v>
      </c>
    </row>
    <row r="1344" spans="4:4" ht="15" customHeight="1">
      <c r="D1344" s="74" t="s">
        <v>34</v>
      </c>
    </row>
    <row r="1345" spans="4:4" ht="15" customHeight="1">
      <c r="D1345" s="74" t="s">
        <v>36</v>
      </c>
    </row>
    <row r="1346" spans="4:4" ht="15" customHeight="1">
      <c r="D1346" s="74" t="s">
        <v>39</v>
      </c>
    </row>
    <row r="1347" spans="4:4" ht="15" customHeight="1">
      <c r="D1347" s="74" t="s">
        <v>41</v>
      </c>
    </row>
    <row r="1348" spans="4:4" ht="15" customHeight="1">
      <c r="D1348" s="74" t="s">
        <v>43</v>
      </c>
    </row>
    <row r="1349" spans="4:4" ht="15" customHeight="1">
      <c r="D1349" s="74" t="s">
        <v>45</v>
      </c>
    </row>
    <row r="1350" spans="4:4" ht="15" customHeight="1">
      <c r="D1350" s="74" t="s">
        <v>48</v>
      </c>
    </row>
    <row r="1351" spans="4:4" ht="15" customHeight="1">
      <c r="D1351" s="74" t="s">
        <v>50</v>
      </c>
    </row>
    <row r="1352" spans="4:4" ht="15" customHeight="1">
      <c r="D1352" s="74" t="s">
        <v>52</v>
      </c>
    </row>
    <row r="1353" spans="4:4" ht="15" customHeight="1">
      <c r="D1353" s="74" t="s">
        <v>54</v>
      </c>
    </row>
    <row r="1354" spans="4:4" ht="15" customHeight="1">
      <c r="D1354" s="74" t="s">
        <v>57</v>
      </c>
    </row>
    <row r="1355" spans="4:4" ht="15" customHeight="1">
      <c r="D1355" s="74" t="s">
        <v>735</v>
      </c>
    </row>
    <row r="1356" spans="4:4" ht="15" customHeight="1">
      <c r="D1356" s="74" t="s">
        <v>737</v>
      </c>
    </row>
    <row r="1357" spans="4:4" ht="15" customHeight="1">
      <c r="D1357" s="74" t="s">
        <v>738</v>
      </c>
    </row>
    <row r="1358" spans="4:4" ht="15" customHeight="1">
      <c r="D1358" s="74" t="s">
        <v>739</v>
      </c>
    </row>
    <row r="1359" spans="4:4" ht="15" customHeight="1">
      <c r="D1359" s="74" t="s">
        <v>16</v>
      </c>
    </row>
    <row r="1360" spans="4:4" ht="15" customHeight="1">
      <c r="D1360" s="74" t="s">
        <v>19</v>
      </c>
    </row>
    <row r="1361" spans="4:4" ht="15" customHeight="1">
      <c r="D1361" s="74" t="s">
        <v>21</v>
      </c>
    </row>
    <row r="1362" spans="4:4" ht="15" customHeight="1">
      <c r="D1362" s="74" t="s">
        <v>22</v>
      </c>
    </row>
    <row r="1363" spans="4:4" ht="15" customHeight="1">
      <c r="D1363" s="74" t="s">
        <v>25</v>
      </c>
    </row>
    <row r="1364" spans="4:4" ht="15" customHeight="1">
      <c r="D1364" s="74" t="s">
        <v>28</v>
      </c>
    </row>
    <row r="1365" spans="4:4" ht="15" customHeight="1">
      <c r="D1365" s="74" t="s">
        <v>30</v>
      </c>
    </row>
    <row r="1366" spans="4:4" ht="15" customHeight="1">
      <c r="D1366" s="74" t="s">
        <v>32</v>
      </c>
    </row>
    <row r="1367" spans="4:4" ht="15" customHeight="1">
      <c r="D1367" s="74" t="s">
        <v>34</v>
      </c>
    </row>
    <row r="1368" spans="4:4" ht="15" customHeight="1">
      <c r="D1368" s="74" t="s">
        <v>36</v>
      </c>
    </row>
    <row r="1369" spans="4:4" ht="15" customHeight="1">
      <c r="D1369" s="74" t="s">
        <v>39</v>
      </c>
    </row>
    <row r="1370" spans="4:4" ht="15" customHeight="1">
      <c r="D1370" s="74" t="s">
        <v>41</v>
      </c>
    </row>
    <row r="1371" spans="4:4" ht="15" customHeight="1">
      <c r="D1371" s="74" t="s">
        <v>43</v>
      </c>
    </row>
    <row r="1372" spans="4:4" ht="15" customHeight="1">
      <c r="D1372" s="74" t="s">
        <v>45</v>
      </c>
    </row>
    <row r="1373" spans="4:4" ht="15" customHeight="1">
      <c r="D1373" s="74" t="s">
        <v>48</v>
      </c>
    </row>
    <row r="1374" spans="4:4" ht="15" customHeight="1">
      <c r="D1374" s="74" t="s">
        <v>50</v>
      </c>
    </row>
    <row r="1375" spans="4:4" ht="15" customHeight="1">
      <c r="D1375" s="74" t="s">
        <v>52</v>
      </c>
    </row>
    <row r="1376" spans="4:4" ht="15" customHeight="1">
      <c r="D1376" s="74" t="s">
        <v>54</v>
      </c>
    </row>
    <row r="1377" spans="4:4" ht="15" customHeight="1">
      <c r="D1377" s="74" t="s">
        <v>57</v>
      </c>
    </row>
    <row r="1378" spans="4:4" ht="15" customHeight="1">
      <c r="D1378" s="74" t="s">
        <v>735</v>
      </c>
    </row>
    <row r="1379" spans="4:4" ht="15" customHeight="1">
      <c r="D1379" s="74" t="s">
        <v>737</v>
      </c>
    </row>
    <row r="1380" spans="4:4" ht="15" customHeight="1">
      <c r="D1380" s="74" t="s">
        <v>738</v>
      </c>
    </row>
    <row r="1381" spans="4:4" ht="15" customHeight="1">
      <c r="D1381" s="74" t="s">
        <v>739</v>
      </c>
    </row>
    <row r="1382" spans="4:4" ht="15" customHeight="1">
      <c r="D1382" s="74" t="s">
        <v>16</v>
      </c>
    </row>
    <row r="1383" spans="4:4" ht="15" customHeight="1">
      <c r="D1383" s="74" t="s">
        <v>19</v>
      </c>
    </row>
    <row r="1384" spans="4:4" ht="15" customHeight="1">
      <c r="D1384" s="74" t="s">
        <v>21</v>
      </c>
    </row>
    <row r="1385" spans="4:4" ht="15" customHeight="1">
      <c r="D1385" s="74" t="s">
        <v>22</v>
      </c>
    </row>
    <row r="1386" spans="4:4" ht="15" customHeight="1">
      <c r="D1386" s="74" t="s">
        <v>25</v>
      </c>
    </row>
    <row r="1387" spans="4:4" ht="15" customHeight="1">
      <c r="D1387" s="74" t="s">
        <v>28</v>
      </c>
    </row>
    <row r="1388" spans="4:4" ht="15" customHeight="1">
      <c r="D1388" s="74" t="s">
        <v>30</v>
      </c>
    </row>
    <row r="1389" spans="4:4" ht="15" customHeight="1">
      <c r="D1389" s="74" t="s">
        <v>32</v>
      </c>
    </row>
    <row r="1390" spans="4:4" ht="15" customHeight="1">
      <c r="D1390" s="74" t="s">
        <v>34</v>
      </c>
    </row>
    <row r="1391" spans="4:4" ht="15" customHeight="1">
      <c r="D1391" s="74" t="s">
        <v>36</v>
      </c>
    </row>
    <row r="1392" spans="4:4" ht="15" customHeight="1">
      <c r="D1392" s="74" t="s">
        <v>39</v>
      </c>
    </row>
    <row r="1393" spans="4:4" ht="15" customHeight="1">
      <c r="D1393" s="74" t="s">
        <v>41</v>
      </c>
    </row>
    <row r="1394" spans="4:4" ht="15" customHeight="1">
      <c r="D1394" s="74" t="s">
        <v>43</v>
      </c>
    </row>
    <row r="1395" spans="4:4" ht="15" customHeight="1">
      <c r="D1395" s="74" t="s">
        <v>45</v>
      </c>
    </row>
    <row r="1396" spans="4:4" ht="15" customHeight="1">
      <c r="D1396" s="74" t="s">
        <v>48</v>
      </c>
    </row>
    <row r="1397" spans="4:4" ht="15" customHeight="1">
      <c r="D1397" s="74" t="s">
        <v>50</v>
      </c>
    </row>
    <row r="1398" spans="4:4" ht="15" customHeight="1">
      <c r="D1398" s="74" t="s">
        <v>52</v>
      </c>
    </row>
    <row r="1399" spans="4:4" ht="15" customHeight="1">
      <c r="D1399" s="74" t="s">
        <v>54</v>
      </c>
    </row>
    <row r="1400" spans="4:4" ht="15" customHeight="1">
      <c r="D1400" s="74" t="s">
        <v>57</v>
      </c>
    </row>
    <row r="1401" spans="4:4" ht="15" customHeight="1">
      <c r="D1401" s="74" t="s">
        <v>735</v>
      </c>
    </row>
    <row r="1402" spans="4:4" ht="15" customHeight="1">
      <c r="D1402" s="74" t="s">
        <v>737</v>
      </c>
    </row>
    <row r="1403" spans="4:4" ht="15" customHeight="1">
      <c r="D1403" s="74" t="s">
        <v>738</v>
      </c>
    </row>
    <row r="1404" spans="4:4" ht="15" customHeight="1">
      <c r="D1404" s="74" t="s">
        <v>739</v>
      </c>
    </row>
    <row r="1405" spans="4:4" ht="15" customHeight="1">
      <c r="D1405" s="74" t="s">
        <v>16</v>
      </c>
    </row>
    <row r="1406" spans="4:4" ht="15" customHeight="1">
      <c r="D1406" s="74" t="s">
        <v>19</v>
      </c>
    </row>
    <row r="1407" spans="4:4" ht="15" customHeight="1">
      <c r="D1407" s="74" t="s">
        <v>21</v>
      </c>
    </row>
    <row r="1408" spans="4:4" ht="15" customHeight="1">
      <c r="D1408" s="74" t="s">
        <v>22</v>
      </c>
    </row>
    <row r="1409" spans="4:4" ht="15" customHeight="1">
      <c r="D1409" s="74" t="s">
        <v>25</v>
      </c>
    </row>
    <row r="1410" spans="4:4" ht="15" customHeight="1">
      <c r="D1410" s="74" t="s">
        <v>28</v>
      </c>
    </row>
    <row r="1411" spans="4:4" ht="15" customHeight="1">
      <c r="D1411" s="74" t="s">
        <v>30</v>
      </c>
    </row>
    <row r="1412" spans="4:4" ht="15" customHeight="1">
      <c r="D1412" s="74" t="s">
        <v>32</v>
      </c>
    </row>
    <row r="1413" spans="4:4" ht="15" customHeight="1">
      <c r="D1413" s="74" t="s">
        <v>34</v>
      </c>
    </row>
    <row r="1414" spans="4:4" ht="15" customHeight="1">
      <c r="D1414" s="74" t="s">
        <v>36</v>
      </c>
    </row>
    <row r="1415" spans="4:4" ht="15" customHeight="1">
      <c r="D1415" s="74" t="s">
        <v>39</v>
      </c>
    </row>
    <row r="1416" spans="4:4" ht="15" customHeight="1">
      <c r="D1416" s="74" t="s">
        <v>41</v>
      </c>
    </row>
    <row r="1417" spans="4:4" ht="15" customHeight="1">
      <c r="D1417" s="74" t="s">
        <v>43</v>
      </c>
    </row>
    <row r="1418" spans="4:4" ht="15" customHeight="1">
      <c r="D1418" s="74" t="s">
        <v>45</v>
      </c>
    </row>
    <row r="1419" spans="4:4" ht="15" customHeight="1">
      <c r="D1419" s="74" t="s">
        <v>48</v>
      </c>
    </row>
    <row r="1420" spans="4:4" ht="15" customHeight="1">
      <c r="D1420" s="74" t="s">
        <v>50</v>
      </c>
    </row>
    <row r="1421" spans="4:4" ht="15" customHeight="1">
      <c r="D1421" s="74" t="s">
        <v>52</v>
      </c>
    </row>
    <row r="1422" spans="4:4" ht="15" customHeight="1">
      <c r="D1422" s="74" t="s">
        <v>54</v>
      </c>
    </row>
    <row r="1423" spans="4:4" ht="15" customHeight="1">
      <c r="D1423" s="74" t="s">
        <v>57</v>
      </c>
    </row>
    <row r="1424" spans="4:4" ht="15" customHeight="1">
      <c r="D1424" s="74" t="s">
        <v>735</v>
      </c>
    </row>
    <row r="1425" spans="4:4" ht="15" customHeight="1">
      <c r="D1425" s="74" t="s">
        <v>737</v>
      </c>
    </row>
    <row r="1426" spans="4:4" ht="15" customHeight="1">
      <c r="D1426" s="74" t="s">
        <v>738</v>
      </c>
    </row>
    <row r="1427" spans="4:4" ht="15" customHeight="1">
      <c r="D1427" s="74" t="s">
        <v>739</v>
      </c>
    </row>
    <row r="1428" spans="4:4" ht="15" customHeight="1">
      <c r="D1428" s="74" t="s">
        <v>16</v>
      </c>
    </row>
    <row r="1429" spans="4:4" ht="15" customHeight="1">
      <c r="D1429" s="74" t="s">
        <v>19</v>
      </c>
    </row>
    <row r="1430" spans="4:4" ht="15" customHeight="1">
      <c r="D1430" s="74" t="s">
        <v>21</v>
      </c>
    </row>
    <row r="1431" spans="4:4" ht="15" customHeight="1">
      <c r="D1431" s="74" t="s">
        <v>22</v>
      </c>
    </row>
    <row r="1432" spans="4:4" ht="15" customHeight="1">
      <c r="D1432" s="74" t="s">
        <v>25</v>
      </c>
    </row>
    <row r="1433" spans="4:4" ht="15" customHeight="1">
      <c r="D1433" s="74" t="s">
        <v>28</v>
      </c>
    </row>
    <row r="1434" spans="4:4" ht="15" customHeight="1">
      <c r="D1434" s="74" t="s">
        <v>30</v>
      </c>
    </row>
    <row r="1435" spans="4:4" ht="15" customHeight="1">
      <c r="D1435" s="74" t="s">
        <v>32</v>
      </c>
    </row>
    <row r="1436" spans="4:4" ht="15" customHeight="1">
      <c r="D1436" s="74" t="s">
        <v>34</v>
      </c>
    </row>
    <row r="1437" spans="4:4" ht="15" customHeight="1">
      <c r="D1437" s="74" t="s">
        <v>36</v>
      </c>
    </row>
    <row r="1438" spans="4:4" ht="15" customHeight="1">
      <c r="D1438" s="74" t="s">
        <v>39</v>
      </c>
    </row>
    <row r="1439" spans="4:4" ht="15" customHeight="1">
      <c r="D1439" s="74" t="s">
        <v>41</v>
      </c>
    </row>
    <row r="1440" spans="4:4" ht="15" customHeight="1">
      <c r="D1440" s="74" t="s">
        <v>43</v>
      </c>
    </row>
    <row r="1441" spans="4:4" ht="15" customHeight="1">
      <c r="D1441" s="74" t="s">
        <v>45</v>
      </c>
    </row>
    <row r="1442" spans="4:4" ht="15" customHeight="1">
      <c r="D1442" s="74" t="s">
        <v>48</v>
      </c>
    </row>
    <row r="1443" spans="4:4" ht="15" customHeight="1">
      <c r="D1443" s="74" t="s">
        <v>50</v>
      </c>
    </row>
    <row r="1444" spans="4:4" ht="15" customHeight="1">
      <c r="D1444" s="74" t="s">
        <v>52</v>
      </c>
    </row>
    <row r="1445" spans="4:4" ht="15" customHeight="1">
      <c r="D1445" s="74" t="s">
        <v>54</v>
      </c>
    </row>
    <row r="1446" spans="4:4" ht="15" customHeight="1">
      <c r="D1446" s="74" t="s">
        <v>57</v>
      </c>
    </row>
    <row r="1447" spans="4:4" ht="15" customHeight="1">
      <c r="D1447" s="74" t="s">
        <v>735</v>
      </c>
    </row>
    <row r="1448" spans="4:4" ht="15" customHeight="1">
      <c r="D1448" s="74" t="s">
        <v>737</v>
      </c>
    </row>
    <row r="1449" spans="4:4" ht="15" customHeight="1">
      <c r="D1449" s="74" t="s">
        <v>738</v>
      </c>
    </row>
    <row r="1450" spans="4:4" ht="15" customHeight="1">
      <c r="D1450" s="74" t="s">
        <v>739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AA2F-31B2-4DF1-93AC-8ACC028A66AE}">
  <sheetPr>
    <tabColor rgb="FFFF0000"/>
  </sheetPr>
  <dimension ref="A1:AB115"/>
  <sheetViews>
    <sheetView zoomScaleNormal="100" workbookViewId="0">
      <pane xSplit="2" ySplit="21" topLeftCell="C59" activePane="bottomRight" state="frozen"/>
      <selection pane="topRight" activeCell="G91" sqref="G91"/>
      <selection pane="bottomLeft" activeCell="G91" sqref="G91"/>
      <selection pane="bottomRight" activeCell="I19" sqref="I19"/>
    </sheetView>
  </sheetViews>
  <sheetFormatPr defaultColWidth="9.140625" defaultRowHeight="15"/>
  <cols>
    <col min="1" max="1" width="6.28515625" style="74" customWidth="1"/>
    <col min="2" max="2" width="7.42578125" style="74" customWidth="1"/>
    <col min="3" max="3" width="6.7109375" style="74" customWidth="1"/>
    <col min="4" max="4" width="42.5703125" style="74" customWidth="1"/>
    <col min="5" max="5" width="9.140625" style="74"/>
    <col min="6" max="6" width="5.28515625" style="74" customWidth="1"/>
    <col min="7" max="7" width="59.28515625" style="74" customWidth="1"/>
    <col min="8" max="8" width="6.5703125" style="74" customWidth="1"/>
    <col min="9" max="9" width="4.5703125" style="74" customWidth="1"/>
    <col min="10" max="10" width="5.140625" style="74" customWidth="1"/>
    <col min="11" max="11" width="9.140625" style="74"/>
    <col min="12" max="12" width="12.7109375" style="74" customWidth="1"/>
    <col min="13" max="20" width="10" style="74" customWidth="1"/>
    <col min="21" max="21" width="10" style="76" customWidth="1"/>
    <col min="22" max="22" width="10" style="71" customWidth="1"/>
    <col min="23" max="16384" width="9.140625" style="74"/>
  </cols>
  <sheetData>
    <row r="1" spans="1:28">
      <c r="A1" s="74" t="s">
        <v>166</v>
      </c>
      <c r="B1" s="74" t="s">
        <v>167</v>
      </c>
      <c r="C1" s="74" t="s">
        <v>168</v>
      </c>
      <c r="D1" s="74" t="s">
        <v>169</v>
      </c>
      <c r="E1" s="74" t="s">
        <v>168</v>
      </c>
      <c r="F1" s="74" t="s">
        <v>170</v>
      </c>
      <c r="G1" s="74" t="s">
        <v>171</v>
      </c>
      <c r="H1" s="74" t="s">
        <v>168</v>
      </c>
      <c r="I1" s="74" t="s">
        <v>172</v>
      </c>
      <c r="K1" s="74" t="s">
        <v>173</v>
      </c>
      <c r="L1" s="74" t="s">
        <v>174</v>
      </c>
      <c r="M1" s="74" t="s">
        <v>9</v>
      </c>
      <c r="N1" s="74" t="s">
        <v>10</v>
      </c>
      <c r="O1" s="74" t="s">
        <v>11</v>
      </c>
      <c r="P1" s="74" t="s">
        <v>12</v>
      </c>
      <c r="Q1" s="74" t="s">
        <v>175</v>
      </c>
      <c r="R1" s="74" t="s">
        <v>176</v>
      </c>
      <c r="S1" s="74" t="s">
        <v>177</v>
      </c>
      <c r="T1" s="74" t="s">
        <v>178</v>
      </c>
      <c r="U1" s="76" t="s">
        <v>179</v>
      </c>
      <c r="V1" s="69" t="s">
        <v>745</v>
      </c>
      <c r="W1" s="74" t="s">
        <v>163</v>
      </c>
      <c r="X1" s="74" t="s">
        <v>180</v>
      </c>
      <c r="Y1" s="74" t="s">
        <v>181</v>
      </c>
      <c r="Z1" s="74" t="s">
        <v>7</v>
      </c>
      <c r="AA1" s="74" t="s">
        <v>182</v>
      </c>
      <c r="AB1" s="74" t="s">
        <v>183</v>
      </c>
    </row>
    <row r="2" spans="1:28" s="77" customFormat="1">
      <c r="A2" s="77">
        <v>1</v>
      </c>
      <c r="B2" s="77" t="s">
        <v>16</v>
      </c>
      <c r="C2" s="77">
        <v>1</v>
      </c>
      <c r="D2" s="77" t="s">
        <v>17</v>
      </c>
      <c r="E2" s="77">
        <v>10</v>
      </c>
      <c r="F2" s="77" t="s">
        <v>184</v>
      </c>
      <c r="G2" s="77" t="s">
        <v>185</v>
      </c>
      <c r="K2" s="77">
        <f>C2*10000+E2*100+H2-A2*1000</f>
        <v>10000</v>
      </c>
      <c r="L2" s="77" t="s">
        <v>186</v>
      </c>
      <c r="M2" s="77">
        <v>65</v>
      </c>
      <c r="N2" s="77">
        <v>75</v>
      </c>
      <c r="O2" s="77">
        <v>82</v>
      </c>
      <c r="P2" s="78">
        <v>86</v>
      </c>
      <c r="U2" s="79" t="s">
        <v>187</v>
      </c>
      <c r="V2" s="70"/>
      <c r="W2" s="87">
        <v>0.12</v>
      </c>
      <c r="X2" s="87">
        <v>0.16</v>
      </c>
      <c r="Y2" s="87">
        <v>0.13</v>
      </c>
      <c r="Z2" s="87">
        <v>5</v>
      </c>
    </row>
    <row r="3" spans="1:28" s="80" customFormat="1">
      <c r="B3" s="80" t="s">
        <v>16</v>
      </c>
      <c r="C3" s="80">
        <v>1</v>
      </c>
      <c r="D3" s="80" t="s">
        <v>17</v>
      </c>
      <c r="E3" s="80">
        <v>11</v>
      </c>
      <c r="G3" s="80" t="s">
        <v>188</v>
      </c>
      <c r="K3" s="80">
        <f t="shared" ref="K3:K71" si="0">C3*10000+E3*100+H3-A3*1000</f>
        <v>11100</v>
      </c>
      <c r="L3" s="80" t="s">
        <v>189</v>
      </c>
      <c r="M3" s="80">
        <v>74</v>
      </c>
      <c r="N3" s="80">
        <v>83</v>
      </c>
      <c r="O3" s="80">
        <v>88</v>
      </c>
      <c r="P3" s="78">
        <v>90</v>
      </c>
      <c r="U3" s="81"/>
      <c r="V3" s="68"/>
    </row>
    <row r="4" spans="1:28" s="80" customFormat="1">
      <c r="B4" s="80" t="s">
        <v>16</v>
      </c>
      <c r="C4" s="80">
        <v>1</v>
      </c>
      <c r="D4" s="80" t="s">
        <v>17</v>
      </c>
      <c r="E4" s="80">
        <v>12</v>
      </c>
      <c r="F4" s="80" t="s">
        <v>184</v>
      </c>
      <c r="G4" s="80" t="s">
        <v>190</v>
      </c>
      <c r="K4" s="80">
        <f t="shared" si="0"/>
        <v>11200</v>
      </c>
      <c r="L4" s="80" t="s">
        <v>191</v>
      </c>
      <c r="M4" s="80">
        <v>61</v>
      </c>
      <c r="N4" s="78">
        <v>73</v>
      </c>
      <c r="O4" s="80">
        <v>81</v>
      </c>
      <c r="P4" s="80">
        <v>84</v>
      </c>
      <c r="U4" s="81"/>
      <c r="V4" s="68"/>
    </row>
    <row r="5" spans="1:28" s="80" customFormat="1">
      <c r="B5" s="80" t="s">
        <v>16</v>
      </c>
      <c r="C5" s="80">
        <v>1</v>
      </c>
      <c r="D5" s="80" t="s">
        <v>17</v>
      </c>
      <c r="E5" s="80">
        <v>13</v>
      </c>
      <c r="F5" s="80" t="s">
        <v>184</v>
      </c>
      <c r="G5" s="80" t="s">
        <v>192</v>
      </c>
      <c r="K5" s="80">
        <f t="shared" si="0"/>
        <v>11300</v>
      </c>
      <c r="L5" s="80" t="s">
        <v>191</v>
      </c>
      <c r="M5" s="80">
        <v>61</v>
      </c>
      <c r="N5" s="78">
        <v>73</v>
      </c>
      <c r="O5" s="80">
        <v>81</v>
      </c>
      <c r="P5" s="80">
        <v>84</v>
      </c>
      <c r="U5" s="81"/>
      <c r="V5" s="68"/>
    </row>
    <row r="6" spans="1:28" s="80" customFormat="1">
      <c r="B6" s="80" t="s">
        <v>16</v>
      </c>
      <c r="C6" s="80">
        <v>1</v>
      </c>
      <c r="D6" s="80" t="s">
        <v>17</v>
      </c>
      <c r="E6" s="80">
        <v>14</v>
      </c>
      <c r="F6" s="80" t="s">
        <v>184</v>
      </c>
      <c r="G6" s="80" t="s">
        <v>193</v>
      </c>
      <c r="K6" s="80">
        <f t="shared" si="0"/>
        <v>11400</v>
      </c>
      <c r="L6" s="80" t="s">
        <v>194</v>
      </c>
      <c r="M6" s="78">
        <v>66</v>
      </c>
      <c r="N6" s="78">
        <v>76</v>
      </c>
      <c r="O6" s="80">
        <v>82</v>
      </c>
      <c r="P6" s="80">
        <v>86</v>
      </c>
      <c r="U6" s="81"/>
      <c r="V6" s="68"/>
    </row>
    <row r="7" spans="1:28" s="80" customFormat="1">
      <c r="B7" s="80" t="s">
        <v>16</v>
      </c>
      <c r="C7" s="80">
        <v>1</v>
      </c>
      <c r="D7" s="80" t="s">
        <v>17</v>
      </c>
      <c r="E7" s="80">
        <v>15</v>
      </c>
      <c r="F7" s="80" t="s">
        <v>184</v>
      </c>
      <c r="G7" s="87" t="s">
        <v>20</v>
      </c>
      <c r="K7" s="80">
        <f t="shared" si="0"/>
        <v>11500</v>
      </c>
      <c r="L7" s="80" t="s">
        <v>195</v>
      </c>
      <c r="M7" s="78">
        <v>60</v>
      </c>
      <c r="N7" s="78">
        <v>72</v>
      </c>
      <c r="O7" s="78">
        <v>80</v>
      </c>
      <c r="P7" s="78">
        <v>84</v>
      </c>
      <c r="U7" s="81"/>
      <c r="V7" s="68"/>
      <c r="W7" s="87">
        <v>0.1</v>
      </c>
      <c r="X7" s="87">
        <v>1.1000000000000001</v>
      </c>
      <c r="Y7" s="87">
        <v>0.4</v>
      </c>
      <c r="Z7" s="87">
        <v>7</v>
      </c>
    </row>
    <row r="8" spans="1:28" s="80" customFormat="1">
      <c r="B8" s="80" t="s">
        <v>16</v>
      </c>
      <c r="C8" s="80">
        <v>1</v>
      </c>
      <c r="D8" s="80" t="s">
        <v>17</v>
      </c>
      <c r="E8" s="80">
        <v>16</v>
      </c>
      <c r="G8" s="80" t="s">
        <v>196</v>
      </c>
      <c r="K8" s="80">
        <f t="shared" si="0"/>
        <v>11600</v>
      </c>
      <c r="L8" s="80" t="s">
        <v>197</v>
      </c>
      <c r="M8" s="80">
        <v>39</v>
      </c>
      <c r="N8" s="80">
        <v>61</v>
      </c>
      <c r="O8" s="80">
        <v>74</v>
      </c>
      <c r="P8" s="80">
        <v>80</v>
      </c>
      <c r="U8" s="81"/>
      <c r="V8" s="68"/>
    </row>
    <row r="9" spans="1:28" s="80" customFormat="1">
      <c r="B9" s="80" t="s">
        <v>16</v>
      </c>
      <c r="C9" s="80">
        <v>1</v>
      </c>
      <c r="D9" s="80" t="s">
        <v>17</v>
      </c>
      <c r="E9" s="80">
        <v>17</v>
      </c>
      <c r="G9" s="80" t="s">
        <v>198</v>
      </c>
      <c r="K9" s="80">
        <f t="shared" si="0"/>
        <v>11700</v>
      </c>
      <c r="L9" s="80" t="s">
        <v>199</v>
      </c>
      <c r="M9" s="80">
        <v>72</v>
      </c>
      <c r="N9" s="80">
        <v>81</v>
      </c>
      <c r="O9" s="80">
        <v>88</v>
      </c>
      <c r="P9" s="80">
        <v>91</v>
      </c>
      <c r="U9" s="81"/>
      <c r="V9" s="68"/>
    </row>
    <row r="10" spans="1:28" s="80" customFormat="1">
      <c r="B10" s="80" t="s">
        <v>16</v>
      </c>
      <c r="C10" s="80">
        <v>1</v>
      </c>
      <c r="D10" s="80" t="s">
        <v>17</v>
      </c>
      <c r="E10" s="80">
        <v>18</v>
      </c>
      <c r="G10" s="80" t="s">
        <v>200</v>
      </c>
      <c r="K10" s="80">
        <f t="shared" si="0"/>
        <v>11800</v>
      </c>
      <c r="L10" s="80" t="s">
        <v>201</v>
      </c>
      <c r="M10" s="80">
        <v>65</v>
      </c>
      <c r="N10" s="80">
        <v>75</v>
      </c>
      <c r="O10" s="80">
        <v>82</v>
      </c>
      <c r="P10" s="80">
        <v>86</v>
      </c>
      <c r="U10" s="81"/>
      <c r="V10" s="68"/>
    </row>
    <row r="11" spans="1:28" s="80" customFormat="1">
      <c r="B11" s="80" t="s">
        <v>16</v>
      </c>
      <c r="C11" s="80">
        <v>1</v>
      </c>
      <c r="D11" s="80" t="s">
        <v>17</v>
      </c>
      <c r="E11" s="80">
        <v>19</v>
      </c>
      <c r="G11" s="80" t="s">
        <v>202</v>
      </c>
      <c r="K11" s="80">
        <f t="shared" si="0"/>
        <v>11900</v>
      </c>
      <c r="L11" s="80" t="s">
        <v>203</v>
      </c>
      <c r="M11" s="80">
        <v>65</v>
      </c>
      <c r="N11" s="80">
        <v>76</v>
      </c>
      <c r="O11" s="80">
        <v>84</v>
      </c>
      <c r="P11" s="80">
        <v>88</v>
      </c>
      <c r="U11" s="81"/>
      <c r="V11" s="68"/>
    </row>
    <row r="12" spans="1:28" s="80" customFormat="1">
      <c r="B12" s="80" t="s">
        <v>16</v>
      </c>
      <c r="C12" s="80">
        <v>1</v>
      </c>
      <c r="D12" s="80" t="s">
        <v>17</v>
      </c>
      <c r="E12" s="80">
        <v>20</v>
      </c>
      <c r="G12" s="80" t="s">
        <v>204</v>
      </c>
      <c r="K12" s="80">
        <f t="shared" si="0"/>
        <v>12000</v>
      </c>
      <c r="L12" s="80" t="s">
        <v>205</v>
      </c>
      <c r="M12" s="80">
        <v>61</v>
      </c>
      <c r="N12" s="80">
        <v>73</v>
      </c>
      <c r="O12" s="80">
        <v>81</v>
      </c>
      <c r="P12" s="80">
        <v>84</v>
      </c>
      <c r="U12" s="81"/>
      <c r="V12" s="68"/>
    </row>
    <row r="13" spans="1:28" s="80" customFormat="1">
      <c r="B13" s="80" t="s">
        <v>16</v>
      </c>
      <c r="C13" s="80">
        <v>1</v>
      </c>
      <c r="D13" s="80" t="s">
        <v>17</v>
      </c>
      <c r="E13" s="80">
        <v>21</v>
      </c>
      <c r="G13" s="80" t="s">
        <v>206</v>
      </c>
      <c r="K13" s="80">
        <f>C13*10000+E13*100+H13-A13*1000</f>
        <v>12100</v>
      </c>
      <c r="L13" s="80" t="s">
        <v>207</v>
      </c>
      <c r="M13" s="80">
        <v>61</v>
      </c>
      <c r="N13" s="80">
        <v>73</v>
      </c>
      <c r="O13" s="80">
        <v>81</v>
      </c>
      <c r="P13" s="80">
        <v>84</v>
      </c>
      <c r="U13" s="81"/>
      <c r="V13" s="68"/>
    </row>
    <row r="14" spans="1:28" s="80" customFormat="1">
      <c r="B14" s="80" t="s">
        <v>16</v>
      </c>
      <c r="C14" s="80">
        <v>1</v>
      </c>
      <c r="D14" s="80" t="s">
        <v>17</v>
      </c>
      <c r="E14" s="80">
        <v>22</v>
      </c>
      <c r="G14" s="80" t="s">
        <v>208</v>
      </c>
      <c r="K14" s="80">
        <f>C14*10000+E14*100+H14-A14*1000</f>
        <v>12200</v>
      </c>
      <c r="L14" s="80" t="s">
        <v>209</v>
      </c>
      <c r="M14" s="80">
        <v>77</v>
      </c>
      <c r="N14" s="80">
        <v>86</v>
      </c>
      <c r="O14" s="80">
        <v>91</v>
      </c>
      <c r="P14" s="80">
        <v>94</v>
      </c>
      <c r="U14" s="81"/>
      <c r="V14" s="68"/>
      <c r="W14" s="87">
        <v>0.06</v>
      </c>
      <c r="X14" s="87">
        <v>0</v>
      </c>
      <c r="Y14" s="87">
        <v>0</v>
      </c>
      <c r="Z14" s="87">
        <v>3.5</v>
      </c>
    </row>
    <row r="15" spans="1:28" s="80" customFormat="1">
      <c r="B15" s="80" t="s">
        <v>16</v>
      </c>
      <c r="C15" s="80">
        <v>1</v>
      </c>
      <c r="D15" s="80" t="s">
        <v>17</v>
      </c>
      <c r="E15" s="80">
        <v>23</v>
      </c>
      <c r="F15" s="80" t="s">
        <v>184</v>
      </c>
      <c r="G15" s="80" t="s">
        <v>210</v>
      </c>
      <c r="K15" s="80">
        <f>C15*10000+E15*100+H15-A15*1000</f>
        <v>12300</v>
      </c>
      <c r="U15" s="81"/>
      <c r="V15" s="68"/>
    </row>
    <row r="16" spans="1:28" s="80" customFormat="1">
      <c r="B16" s="80" t="s">
        <v>16</v>
      </c>
      <c r="C16" s="80">
        <v>1</v>
      </c>
      <c r="D16" s="80" t="s">
        <v>17</v>
      </c>
      <c r="E16" s="80">
        <v>31</v>
      </c>
      <c r="G16" s="80" t="s">
        <v>475</v>
      </c>
      <c r="K16" s="80">
        <f>C16*10000+E16*100+H16-A16*1000</f>
        <v>13100</v>
      </c>
      <c r="U16" s="81"/>
      <c r="V16" s="68"/>
    </row>
    <row r="17" spans="2:22" s="80" customFormat="1">
      <c r="B17" s="80" t="s">
        <v>16</v>
      </c>
      <c r="C17" s="80">
        <v>1</v>
      </c>
      <c r="D17" s="80" t="s">
        <v>17</v>
      </c>
      <c r="E17" s="80">
        <v>32</v>
      </c>
      <c r="G17" s="80" t="s">
        <v>480</v>
      </c>
      <c r="K17" s="80">
        <f>C17*10000+E17*100+H17-A17*1000</f>
        <v>13200</v>
      </c>
      <c r="U17" s="81"/>
      <c r="V17" s="68"/>
    </row>
    <row r="18" spans="2:22" s="80" customFormat="1">
      <c r="B18" s="80" t="s">
        <v>16</v>
      </c>
      <c r="C18" s="80">
        <v>1</v>
      </c>
      <c r="D18" s="80" t="s">
        <v>17</v>
      </c>
      <c r="E18" s="80">
        <v>33</v>
      </c>
      <c r="G18" s="80" t="s">
        <v>918</v>
      </c>
      <c r="K18" s="80">
        <f>C18*10000+E18*100+H18-A18*1000</f>
        <v>13300</v>
      </c>
      <c r="U18" s="81"/>
      <c r="V18" s="68"/>
    </row>
    <row r="19" spans="2:22" s="80" customFormat="1">
      <c r="B19" s="80" t="s">
        <v>16</v>
      </c>
      <c r="C19" s="80">
        <v>1</v>
      </c>
      <c r="D19" s="80" t="s">
        <v>17</v>
      </c>
      <c r="E19" s="80">
        <v>34</v>
      </c>
      <c r="G19" s="80" t="s">
        <v>879</v>
      </c>
      <c r="K19" s="80">
        <f>C19*10000+E19*100+H19-A19*1000</f>
        <v>13400</v>
      </c>
      <c r="U19" s="81"/>
      <c r="V19" s="68"/>
    </row>
    <row r="20" spans="2:22" s="80" customFormat="1">
      <c r="B20" s="80" t="s">
        <v>16</v>
      </c>
      <c r="C20" s="80">
        <v>1</v>
      </c>
      <c r="D20" s="80" t="s">
        <v>17</v>
      </c>
      <c r="E20" s="80">
        <v>99</v>
      </c>
      <c r="G20" s="80" t="s">
        <v>211</v>
      </c>
      <c r="K20" s="80">
        <f t="shared" si="0"/>
        <v>19900</v>
      </c>
      <c r="M20" s="80">
        <v>54</v>
      </c>
      <c r="N20" s="80">
        <v>72</v>
      </c>
      <c r="O20" s="80">
        <v>82</v>
      </c>
      <c r="P20" s="80">
        <v>87</v>
      </c>
      <c r="U20" s="81">
        <v>242</v>
      </c>
      <c r="V20" s="68"/>
    </row>
    <row r="21" spans="2:22">
      <c r="B21" s="74" t="s">
        <v>16</v>
      </c>
      <c r="C21" s="74">
        <v>1</v>
      </c>
      <c r="D21" s="74" t="s">
        <v>17</v>
      </c>
      <c r="E21" s="74">
        <v>11</v>
      </c>
      <c r="G21" s="74" t="s">
        <v>212</v>
      </c>
      <c r="H21" s="74">
        <v>1</v>
      </c>
      <c r="I21" s="74" t="s">
        <v>213</v>
      </c>
      <c r="K21" s="74">
        <f t="shared" si="0"/>
        <v>11101</v>
      </c>
    </row>
    <row r="22" spans="2:22">
      <c r="B22" s="74" t="s">
        <v>16</v>
      </c>
      <c r="C22" s="74">
        <v>1</v>
      </c>
      <c r="D22" s="74" t="s">
        <v>17</v>
      </c>
      <c r="E22" s="74">
        <v>11</v>
      </c>
      <c r="G22" s="74" t="s">
        <v>212</v>
      </c>
      <c r="H22" s="74">
        <v>2</v>
      </c>
      <c r="I22" s="74" t="s">
        <v>214</v>
      </c>
      <c r="K22" s="74">
        <f t="shared" si="0"/>
        <v>11102</v>
      </c>
    </row>
    <row r="23" spans="2:22">
      <c r="B23" s="74" t="s">
        <v>16</v>
      </c>
      <c r="C23" s="74">
        <v>1</v>
      </c>
      <c r="D23" s="74" t="s">
        <v>17</v>
      </c>
      <c r="E23" s="74">
        <v>11</v>
      </c>
      <c r="G23" s="74" t="s">
        <v>212</v>
      </c>
      <c r="H23" s="74">
        <v>16</v>
      </c>
      <c r="I23" s="74" t="s">
        <v>215</v>
      </c>
      <c r="K23" s="74">
        <f t="shared" si="0"/>
        <v>11116</v>
      </c>
    </row>
    <row r="24" spans="2:22">
      <c r="B24" s="74" t="s">
        <v>16</v>
      </c>
      <c r="C24" s="74">
        <v>1</v>
      </c>
      <c r="D24" s="74" t="s">
        <v>17</v>
      </c>
      <c r="E24" s="74">
        <v>12</v>
      </c>
      <c r="G24" s="74" t="s">
        <v>190</v>
      </c>
      <c r="H24" s="74">
        <v>3</v>
      </c>
      <c r="I24" s="74" t="s">
        <v>216</v>
      </c>
      <c r="K24" s="74">
        <f t="shared" si="0"/>
        <v>11203</v>
      </c>
    </row>
    <row r="25" spans="2:22" hidden="1">
      <c r="B25" s="74" t="s">
        <v>16</v>
      </c>
      <c r="C25" s="74">
        <v>1</v>
      </c>
      <c r="D25" s="74" t="s">
        <v>17</v>
      </c>
      <c r="E25" s="74">
        <v>12</v>
      </c>
      <c r="G25" s="74" t="s">
        <v>190</v>
      </c>
      <c r="H25" s="74">
        <v>5</v>
      </c>
      <c r="I25" s="74" t="s">
        <v>217</v>
      </c>
      <c r="K25" s="74">
        <f t="shared" si="0"/>
        <v>11205</v>
      </c>
    </row>
    <row r="26" spans="2:22" hidden="1">
      <c r="B26" s="74" t="s">
        <v>16</v>
      </c>
      <c r="C26" s="74">
        <v>1</v>
      </c>
      <c r="D26" s="74" t="s">
        <v>17</v>
      </c>
      <c r="E26" s="74">
        <v>12</v>
      </c>
      <c r="G26" s="74" t="s">
        <v>190</v>
      </c>
      <c r="H26" s="74">
        <v>10</v>
      </c>
      <c r="I26" s="74" t="s">
        <v>218</v>
      </c>
      <c r="K26" s="74">
        <f t="shared" si="0"/>
        <v>11210</v>
      </c>
    </row>
    <row r="27" spans="2:22" hidden="1">
      <c r="B27" s="74" t="s">
        <v>16</v>
      </c>
      <c r="C27" s="74">
        <v>1</v>
      </c>
      <c r="D27" s="74" t="s">
        <v>17</v>
      </c>
      <c r="E27" s="74">
        <v>12</v>
      </c>
      <c r="G27" s="74" t="s">
        <v>190</v>
      </c>
      <c r="H27" s="74">
        <v>20</v>
      </c>
      <c r="I27" s="74" t="s">
        <v>219</v>
      </c>
      <c r="K27" s="74">
        <f t="shared" si="0"/>
        <v>11220</v>
      </c>
    </row>
    <row r="28" spans="2:22" hidden="1">
      <c r="B28" s="74" t="s">
        <v>16</v>
      </c>
      <c r="C28" s="74">
        <v>1</v>
      </c>
      <c r="D28" s="74" t="s">
        <v>17</v>
      </c>
      <c r="E28" s="74">
        <v>12</v>
      </c>
      <c r="G28" s="74" t="s">
        <v>190</v>
      </c>
      <c r="H28" s="74">
        <v>25</v>
      </c>
      <c r="I28" s="74" t="s">
        <v>220</v>
      </c>
      <c r="K28" s="74">
        <f t="shared" si="0"/>
        <v>11225</v>
      </c>
    </row>
    <row r="29" spans="2:22" hidden="1">
      <c r="B29" s="74" t="s">
        <v>16</v>
      </c>
      <c r="C29" s="74">
        <v>1</v>
      </c>
      <c r="D29" s="74" t="s">
        <v>17</v>
      </c>
      <c r="E29" s="74">
        <v>12</v>
      </c>
      <c r="G29" s="74" t="s">
        <v>190</v>
      </c>
      <c r="H29" s="74">
        <v>8</v>
      </c>
      <c r="I29" s="74" t="s">
        <v>221</v>
      </c>
      <c r="K29" s="74">
        <f t="shared" si="0"/>
        <v>11208</v>
      </c>
    </row>
    <row r="30" spans="2:22" hidden="1">
      <c r="B30" s="74" t="s">
        <v>16</v>
      </c>
      <c r="C30" s="74">
        <v>1</v>
      </c>
      <c r="D30" s="74" t="s">
        <v>17</v>
      </c>
      <c r="E30" s="74">
        <v>12</v>
      </c>
      <c r="G30" s="74" t="s">
        <v>190</v>
      </c>
      <c r="H30" s="74">
        <v>29</v>
      </c>
      <c r="I30" s="74" t="s">
        <v>222</v>
      </c>
      <c r="K30" s="74">
        <f t="shared" si="0"/>
        <v>11229</v>
      </c>
    </row>
    <row r="31" spans="2:22" hidden="1">
      <c r="B31" s="74" t="s">
        <v>16</v>
      </c>
      <c r="C31" s="74">
        <v>1</v>
      </c>
      <c r="D31" s="74" t="s">
        <v>17</v>
      </c>
      <c r="E31" s="74">
        <v>12</v>
      </c>
      <c r="G31" s="74" t="s">
        <v>190</v>
      </c>
      <c r="H31" s="74">
        <v>18</v>
      </c>
      <c r="I31" s="74" t="s">
        <v>223</v>
      </c>
      <c r="K31" s="74">
        <f t="shared" si="0"/>
        <v>11218</v>
      </c>
    </row>
    <row r="32" spans="2:22" hidden="1">
      <c r="B32" s="74" t="s">
        <v>16</v>
      </c>
      <c r="C32" s="74">
        <v>1</v>
      </c>
      <c r="D32" s="74" t="s">
        <v>17</v>
      </c>
      <c r="E32" s="74">
        <v>12</v>
      </c>
      <c r="G32" s="74" t="s">
        <v>190</v>
      </c>
      <c r="H32" s="74">
        <v>21</v>
      </c>
      <c r="I32" s="74" t="s">
        <v>224</v>
      </c>
      <c r="K32" s="74">
        <f t="shared" si="0"/>
        <v>11221</v>
      </c>
    </row>
    <row r="33" spans="2:11" hidden="1">
      <c r="B33" s="74" t="s">
        <v>16</v>
      </c>
      <c r="C33" s="74">
        <v>1</v>
      </c>
      <c r="D33" s="74" t="s">
        <v>17</v>
      </c>
      <c r="E33" s="74">
        <v>12</v>
      </c>
      <c r="G33" s="74" t="s">
        <v>190</v>
      </c>
      <c r="H33" s="74">
        <v>22</v>
      </c>
      <c r="I33" s="74" t="s">
        <v>225</v>
      </c>
      <c r="K33" s="74">
        <f t="shared" si="0"/>
        <v>11222</v>
      </c>
    </row>
    <row r="34" spans="2:11" hidden="1">
      <c r="B34" s="74" t="s">
        <v>16</v>
      </c>
      <c r="C34" s="74">
        <v>1</v>
      </c>
      <c r="D34" s="74" t="s">
        <v>17</v>
      </c>
      <c r="E34" s="74">
        <v>12</v>
      </c>
      <c r="G34" s="74" t="s">
        <v>190</v>
      </c>
      <c r="H34" s="74">
        <v>30</v>
      </c>
      <c r="I34" s="74" t="s">
        <v>226</v>
      </c>
      <c r="K34" s="74">
        <f t="shared" si="0"/>
        <v>11230</v>
      </c>
    </row>
    <row r="35" spans="2:11" hidden="1">
      <c r="B35" s="74" t="s">
        <v>16</v>
      </c>
      <c r="C35" s="74">
        <v>1</v>
      </c>
      <c r="D35" s="74" t="s">
        <v>17</v>
      </c>
      <c r="E35" s="74">
        <v>13</v>
      </c>
      <c r="G35" s="74" t="s">
        <v>192</v>
      </c>
      <c r="H35" s="74">
        <v>4</v>
      </c>
      <c r="I35" s="74" t="s">
        <v>227</v>
      </c>
      <c r="K35" s="74">
        <f t="shared" si="0"/>
        <v>11304</v>
      </c>
    </row>
    <row r="36" spans="2:11" hidden="1">
      <c r="B36" s="74" t="s">
        <v>16</v>
      </c>
      <c r="C36" s="74">
        <v>1</v>
      </c>
      <c r="D36" s="74" t="s">
        <v>17</v>
      </c>
      <c r="E36" s="74">
        <v>14</v>
      </c>
      <c r="G36" s="74" t="s">
        <v>192</v>
      </c>
      <c r="H36" s="74">
        <v>6</v>
      </c>
      <c r="I36" s="74" t="s">
        <v>228</v>
      </c>
      <c r="K36" s="74">
        <f t="shared" si="0"/>
        <v>11406</v>
      </c>
    </row>
    <row r="37" spans="2:11" hidden="1">
      <c r="B37" s="74" t="s">
        <v>16</v>
      </c>
      <c r="C37" s="74">
        <v>1</v>
      </c>
      <c r="D37" s="74" t="s">
        <v>17</v>
      </c>
      <c r="E37" s="74">
        <v>15</v>
      </c>
      <c r="G37" s="74" t="s">
        <v>192</v>
      </c>
      <c r="H37" s="74">
        <v>24</v>
      </c>
      <c r="I37" s="74" t="s">
        <v>229</v>
      </c>
      <c r="K37" s="74">
        <f t="shared" si="0"/>
        <v>11524</v>
      </c>
    </row>
    <row r="38" spans="2:11" hidden="1">
      <c r="B38" s="74" t="s">
        <v>16</v>
      </c>
      <c r="C38" s="74">
        <v>1</v>
      </c>
      <c r="D38" s="74" t="s">
        <v>17</v>
      </c>
      <c r="E38" s="74">
        <v>16</v>
      </c>
      <c r="G38" s="74" t="s">
        <v>192</v>
      </c>
      <c r="H38" s="74">
        <v>26</v>
      </c>
      <c r="I38" s="74" t="s">
        <v>230</v>
      </c>
      <c r="K38" s="74">
        <f t="shared" si="0"/>
        <v>11626</v>
      </c>
    </row>
    <row r="39" spans="2:11" hidden="1">
      <c r="B39" s="74" t="s">
        <v>16</v>
      </c>
      <c r="C39" s="74">
        <v>1</v>
      </c>
      <c r="D39" s="74" t="s">
        <v>17</v>
      </c>
      <c r="E39" s="74">
        <v>17</v>
      </c>
      <c r="G39" s="74" t="s">
        <v>192</v>
      </c>
      <c r="H39" s="74">
        <v>11</v>
      </c>
      <c r="I39" s="74" t="s">
        <v>231</v>
      </c>
      <c r="K39" s="74">
        <f t="shared" si="0"/>
        <v>11711</v>
      </c>
    </row>
    <row r="40" spans="2:11" hidden="1">
      <c r="B40" s="74" t="s">
        <v>16</v>
      </c>
      <c r="C40" s="74">
        <v>1</v>
      </c>
      <c r="D40" s="74" t="s">
        <v>17</v>
      </c>
      <c r="E40" s="74">
        <v>18</v>
      </c>
      <c r="G40" s="74" t="s">
        <v>192</v>
      </c>
      <c r="H40" s="74">
        <v>9</v>
      </c>
      <c r="I40" s="74" t="s">
        <v>232</v>
      </c>
      <c r="K40" s="74">
        <f t="shared" si="0"/>
        <v>11809</v>
      </c>
    </row>
    <row r="41" spans="2:11" hidden="1">
      <c r="B41" s="74" t="s">
        <v>16</v>
      </c>
      <c r="C41" s="74">
        <v>1</v>
      </c>
      <c r="D41" s="74" t="s">
        <v>17</v>
      </c>
      <c r="E41" s="74">
        <v>19</v>
      </c>
      <c r="G41" s="74" t="s">
        <v>192</v>
      </c>
      <c r="H41" s="74">
        <v>14</v>
      </c>
      <c r="I41" s="74" t="s">
        <v>233</v>
      </c>
      <c r="K41" s="74">
        <f t="shared" si="0"/>
        <v>11914</v>
      </c>
    </row>
    <row r="42" spans="2:11" hidden="1">
      <c r="B42" s="74" t="s">
        <v>16</v>
      </c>
      <c r="C42" s="74">
        <v>1</v>
      </c>
      <c r="D42" s="74" t="s">
        <v>17</v>
      </c>
      <c r="E42" s="74">
        <v>20</v>
      </c>
      <c r="G42" s="74" t="s">
        <v>192</v>
      </c>
      <c r="H42" s="74">
        <v>28</v>
      </c>
      <c r="I42" s="74" t="s">
        <v>234</v>
      </c>
      <c r="K42" s="74">
        <f t="shared" si="0"/>
        <v>12028</v>
      </c>
    </row>
    <row r="43" spans="2:11" hidden="1">
      <c r="B43" s="74" t="s">
        <v>16</v>
      </c>
      <c r="C43" s="74">
        <v>1</v>
      </c>
      <c r="D43" s="74" t="s">
        <v>17</v>
      </c>
      <c r="E43" s="74">
        <v>21</v>
      </c>
      <c r="G43" s="74" t="s">
        <v>192</v>
      </c>
      <c r="H43" s="74">
        <v>15</v>
      </c>
      <c r="I43" s="74" t="s">
        <v>235</v>
      </c>
      <c r="K43" s="74">
        <f t="shared" si="0"/>
        <v>12115</v>
      </c>
    </row>
    <row r="44" spans="2:11" hidden="1">
      <c r="B44" s="74" t="s">
        <v>16</v>
      </c>
      <c r="C44" s="74">
        <v>1</v>
      </c>
      <c r="D44" s="74" t="s">
        <v>17</v>
      </c>
      <c r="E44" s="74">
        <v>22</v>
      </c>
      <c r="G44" s="74" t="s">
        <v>192</v>
      </c>
      <c r="H44" s="74">
        <v>19</v>
      </c>
      <c r="I44" s="74" t="s">
        <v>236</v>
      </c>
      <c r="K44" s="74">
        <f t="shared" si="0"/>
        <v>12219</v>
      </c>
    </row>
    <row r="45" spans="2:11" hidden="1">
      <c r="B45" s="74" t="s">
        <v>16</v>
      </c>
      <c r="C45" s="74">
        <v>1</v>
      </c>
      <c r="D45" s="74" t="s">
        <v>17</v>
      </c>
      <c r="E45" s="74">
        <v>14</v>
      </c>
      <c r="G45" s="74" t="s">
        <v>193</v>
      </c>
      <c r="H45" s="74">
        <v>17</v>
      </c>
      <c r="I45" s="74" t="s">
        <v>237</v>
      </c>
      <c r="K45" s="74">
        <f t="shared" si="0"/>
        <v>11417</v>
      </c>
    </row>
    <row r="46" spans="2:11" hidden="1">
      <c r="B46" s="74" t="s">
        <v>16</v>
      </c>
      <c r="C46" s="74">
        <v>1</v>
      </c>
      <c r="D46" s="74" t="s">
        <v>17</v>
      </c>
      <c r="E46" s="74">
        <v>14</v>
      </c>
      <c r="G46" s="74" t="s">
        <v>193</v>
      </c>
      <c r="H46" s="74">
        <v>7</v>
      </c>
      <c r="I46" s="74" t="s">
        <v>238</v>
      </c>
      <c r="K46" s="74">
        <f t="shared" si="0"/>
        <v>11407</v>
      </c>
    </row>
    <row r="47" spans="2:11" hidden="1">
      <c r="B47" s="74" t="s">
        <v>16</v>
      </c>
      <c r="C47" s="74">
        <v>1</v>
      </c>
      <c r="D47" s="74" t="s">
        <v>17</v>
      </c>
      <c r="E47" s="74">
        <v>14</v>
      </c>
      <c r="G47" s="74" t="s">
        <v>193</v>
      </c>
      <c r="H47" s="74">
        <v>12</v>
      </c>
      <c r="I47" s="74" t="s">
        <v>239</v>
      </c>
      <c r="K47" s="74">
        <f t="shared" si="0"/>
        <v>11412</v>
      </c>
    </row>
    <row r="48" spans="2:11" hidden="1">
      <c r="B48" s="74" t="s">
        <v>16</v>
      </c>
      <c r="C48" s="74">
        <v>1</v>
      </c>
      <c r="D48" s="74" t="s">
        <v>17</v>
      </c>
      <c r="E48" s="74">
        <v>14</v>
      </c>
      <c r="G48" s="74" t="s">
        <v>193</v>
      </c>
      <c r="H48" s="74">
        <v>27</v>
      </c>
      <c r="I48" s="74" t="s">
        <v>240</v>
      </c>
      <c r="K48" s="74">
        <f t="shared" si="0"/>
        <v>11427</v>
      </c>
    </row>
    <row r="49" spans="1:28" hidden="1">
      <c r="B49" s="74" t="s">
        <v>16</v>
      </c>
      <c r="C49" s="74">
        <v>1</v>
      </c>
      <c r="D49" s="74" t="s">
        <v>17</v>
      </c>
      <c r="E49" s="74">
        <v>14</v>
      </c>
      <c r="G49" s="74" t="s">
        <v>193</v>
      </c>
      <c r="H49" s="74">
        <v>31</v>
      </c>
      <c r="I49" s="74" t="s">
        <v>241</v>
      </c>
      <c r="K49" s="74">
        <f t="shared" si="0"/>
        <v>11431</v>
      </c>
    </row>
    <row r="50" spans="1:28" hidden="1">
      <c r="B50" s="74" t="s">
        <v>16</v>
      </c>
      <c r="C50" s="74">
        <v>1</v>
      </c>
      <c r="D50" s="74" t="s">
        <v>17</v>
      </c>
      <c r="E50" s="74">
        <v>15</v>
      </c>
      <c r="G50" s="74" t="s">
        <v>242</v>
      </c>
      <c r="H50" s="74">
        <v>13</v>
      </c>
      <c r="I50" s="74" t="s">
        <v>243</v>
      </c>
      <c r="K50" s="74">
        <f t="shared" si="0"/>
        <v>11513</v>
      </c>
    </row>
    <row r="51" spans="1:28" hidden="1">
      <c r="B51" s="74" t="s">
        <v>16</v>
      </c>
      <c r="C51" s="74">
        <v>1</v>
      </c>
      <c r="D51" s="74" t="s">
        <v>17</v>
      </c>
      <c r="E51" s="74">
        <v>15</v>
      </c>
      <c r="G51" s="74" t="s">
        <v>242</v>
      </c>
      <c r="H51" s="74">
        <v>32</v>
      </c>
      <c r="I51" s="74" t="s">
        <v>244</v>
      </c>
      <c r="K51" s="74">
        <f t="shared" si="0"/>
        <v>11532</v>
      </c>
    </row>
    <row r="52" spans="1:28" hidden="1">
      <c r="B52" s="74" t="s">
        <v>16</v>
      </c>
      <c r="C52" s="74">
        <v>1</v>
      </c>
      <c r="D52" s="74" t="s">
        <v>17</v>
      </c>
      <c r="E52" s="74">
        <v>15</v>
      </c>
      <c r="G52" s="74" t="s">
        <v>242</v>
      </c>
      <c r="H52" s="74">
        <v>23</v>
      </c>
      <c r="I52" s="74" t="s">
        <v>245</v>
      </c>
      <c r="K52" s="74">
        <f t="shared" si="0"/>
        <v>11523</v>
      </c>
    </row>
    <row r="53" spans="1:28" s="77" customFormat="1" ht="15.6" customHeight="1">
      <c r="A53" s="77">
        <v>2</v>
      </c>
      <c r="B53" s="77" t="s">
        <v>22</v>
      </c>
      <c r="C53" s="77">
        <v>2</v>
      </c>
      <c r="D53" s="77" t="s">
        <v>23</v>
      </c>
      <c r="E53" s="77">
        <v>20</v>
      </c>
      <c r="F53" s="77" t="s">
        <v>184</v>
      </c>
      <c r="G53" s="77" t="s">
        <v>185</v>
      </c>
      <c r="K53" s="77">
        <f t="shared" si="0"/>
        <v>20000</v>
      </c>
      <c r="L53" s="77" t="s">
        <v>195</v>
      </c>
      <c r="M53" s="78">
        <v>52</v>
      </c>
      <c r="N53" s="78">
        <v>62</v>
      </c>
      <c r="O53" s="78">
        <v>75</v>
      </c>
      <c r="P53" s="78">
        <v>81</v>
      </c>
      <c r="U53" s="79">
        <v>231</v>
      </c>
      <c r="V53" s="70"/>
      <c r="W53" s="87">
        <v>0.27500000000000002</v>
      </c>
      <c r="X53" s="87">
        <v>1.1000000000000001</v>
      </c>
      <c r="Y53" s="87">
        <v>0.4</v>
      </c>
      <c r="Z53" s="87">
        <v>7</v>
      </c>
    </row>
    <row r="54" spans="1:28" s="80" customFormat="1">
      <c r="B54" s="80" t="s">
        <v>22</v>
      </c>
      <c r="C54" s="80">
        <v>2</v>
      </c>
      <c r="D54" s="80" t="s">
        <v>23</v>
      </c>
      <c r="E54" s="80">
        <v>21</v>
      </c>
      <c r="G54" s="80" t="s">
        <v>246</v>
      </c>
      <c r="K54" s="80">
        <f t="shared" si="0"/>
        <v>22100</v>
      </c>
      <c r="L54" s="80" t="s">
        <v>247</v>
      </c>
      <c r="M54" s="80">
        <v>68</v>
      </c>
      <c r="N54" s="80">
        <v>79</v>
      </c>
      <c r="O54" s="80">
        <v>86</v>
      </c>
      <c r="P54" s="80">
        <v>89</v>
      </c>
      <c r="U54" s="81"/>
      <c r="V54" s="68"/>
    </row>
    <row r="55" spans="1:28" s="80" customFormat="1">
      <c r="B55" s="80" t="s">
        <v>22</v>
      </c>
      <c r="C55" s="80">
        <v>2</v>
      </c>
      <c r="D55" s="80" t="s">
        <v>23</v>
      </c>
      <c r="E55" s="80">
        <v>22</v>
      </c>
      <c r="G55" s="80" t="s">
        <v>248</v>
      </c>
      <c r="K55" s="80">
        <f t="shared" si="0"/>
        <v>22200</v>
      </c>
      <c r="L55" s="80" t="s">
        <v>197</v>
      </c>
      <c r="M55" s="80">
        <v>39</v>
      </c>
      <c r="N55" s="80">
        <v>61</v>
      </c>
      <c r="O55" s="80">
        <v>74</v>
      </c>
      <c r="P55" s="80">
        <v>80</v>
      </c>
      <c r="U55" s="81"/>
      <c r="V55" s="68"/>
    </row>
    <row r="56" spans="1:28" s="80" customFormat="1">
      <c r="B56" s="80" t="s">
        <v>22</v>
      </c>
      <c r="C56" s="80">
        <v>2</v>
      </c>
      <c r="D56" s="80" t="s">
        <v>23</v>
      </c>
      <c r="E56" s="80">
        <v>23</v>
      </c>
      <c r="G56" s="80" t="s">
        <v>766</v>
      </c>
      <c r="K56" s="80">
        <f t="shared" ref="K56" si="1">C56*10000+E56*100+H56-A56*1000</f>
        <v>22300</v>
      </c>
      <c r="L56" s="80" t="s">
        <v>197</v>
      </c>
      <c r="U56" s="81"/>
      <c r="V56" s="68"/>
    </row>
    <row r="57" spans="1:28" s="80" customFormat="1">
      <c r="B57" s="80" t="s">
        <v>22</v>
      </c>
      <c r="C57" s="80">
        <v>2</v>
      </c>
      <c r="D57" s="80" t="s">
        <v>23</v>
      </c>
      <c r="E57" s="80">
        <v>32</v>
      </c>
      <c r="G57" s="80" t="s">
        <v>249</v>
      </c>
      <c r="K57" s="80">
        <f t="shared" si="0"/>
        <v>23200</v>
      </c>
      <c r="L57" s="80" t="s">
        <v>195</v>
      </c>
      <c r="M57" s="78">
        <v>77</v>
      </c>
      <c r="N57" s="78">
        <v>86</v>
      </c>
      <c r="O57" s="78">
        <v>91</v>
      </c>
      <c r="P57" s="78">
        <v>94</v>
      </c>
      <c r="U57" s="81">
        <v>322</v>
      </c>
      <c r="V57" s="68"/>
      <c r="AB57" s="82"/>
    </row>
    <row r="58" spans="1:28" s="80" customFormat="1">
      <c r="B58" s="80" t="s">
        <v>22</v>
      </c>
      <c r="C58" s="80">
        <v>2</v>
      </c>
      <c r="D58" s="80" t="s">
        <v>23</v>
      </c>
      <c r="E58" s="80">
        <v>99</v>
      </c>
      <c r="G58" s="80" t="s">
        <v>211</v>
      </c>
      <c r="K58" s="80">
        <f t="shared" si="0"/>
        <v>29900</v>
      </c>
      <c r="M58" s="80">
        <v>49</v>
      </c>
      <c r="N58" s="80">
        <v>69</v>
      </c>
      <c r="O58" s="80">
        <v>79</v>
      </c>
      <c r="P58" s="80">
        <v>84</v>
      </c>
      <c r="U58" s="81">
        <v>321</v>
      </c>
      <c r="V58" s="68"/>
    </row>
    <row r="59" spans="1:28" s="77" customFormat="1">
      <c r="A59" s="77">
        <v>3</v>
      </c>
      <c r="B59" s="77" t="s">
        <v>25</v>
      </c>
      <c r="C59" s="77">
        <v>3</v>
      </c>
      <c r="D59" s="77" t="s">
        <v>26</v>
      </c>
      <c r="E59" s="77">
        <v>30</v>
      </c>
      <c r="F59" s="77" t="s">
        <v>184</v>
      </c>
      <c r="G59" s="77" t="s">
        <v>185</v>
      </c>
      <c r="K59" s="77">
        <f t="shared" si="0"/>
        <v>30000</v>
      </c>
      <c r="M59" s="77">
        <v>42</v>
      </c>
      <c r="N59" s="77">
        <v>61</v>
      </c>
      <c r="O59" s="77">
        <v>72</v>
      </c>
      <c r="P59" s="77">
        <v>78</v>
      </c>
      <c r="U59" s="79"/>
      <c r="V59" s="70"/>
      <c r="W59" s="88">
        <v>0.4</v>
      </c>
      <c r="X59" s="88">
        <v>3</v>
      </c>
      <c r="Y59" s="88">
        <v>0.62272727272999995</v>
      </c>
      <c r="Z59" s="88">
        <v>9.4545454545500007</v>
      </c>
    </row>
    <row r="60" spans="1:28" s="80" customFormat="1">
      <c r="B60" s="80" t="s">
        <v>25</v>
      </c>
      <c r="C60" s="80">
        <v>3</v>
      </c>
      <c r="D60" s="80" t="s">
        <v>26</v>
      </c>
      <c r="E60" s="80">
        <v>31</v>
      </c>
      <c r="F60" s="80" t="s">
        <v>184</v>
      </c>
      <c r="G60" s="78" t="s">
        <v>29</v>
      </c>
      <c r="K60" s="80">
        <f t="shared" si="0"/>
        <v>33100</v>
      </c>
      <c r="L60" s="80" t="s">
        <v>250</v>
      </c>
      <c r="M60" s="80">
        <f>(M61+M62)/2</f>
        <v>40.5</v>
      </c>
      <c r="N60" s="80">
        <f>(N61+N62)/2</f>
        <v>59.5</v>
      </c>
      <c r="O60" s="80">
        <f>(O61+O62)/2</f>
        <v>69.5</v>
      </c>
      <c r="P60" s="80">
        <f>(P61+P62)/2</f>
        <v>76</v>
      </c>
      <c r="U60" s="81"/>
      <c r="V60" s="68"/>
      <c r="W60" s="87">
        <v>0.6</v>
      </c>
      <c r="X60" s="87">
        <v>4</v>
      </c>
      <c r="Y60" s="88">
        <v>0.62272727272999995</v>
      </c>
      <c r="Z60" s="87">
        <v>10.5</v>
      </c>
    </row>
    <row r="61" spans="1:28" s="80" customFormat="1">
      <c r="B61" s="80" t="s">
        <v>25</v>
      </c>
      <c r="C61" s="80">
        <v>3</v>
      </c>
      <c r="D61" s="80" t="s">
        <v>26</v>
      </c>
      <c r="E61" s="80">
        <v>32</v>
      </c>
      <c r="F61" s="80" t="s">
        <v>184</v>
      </c>
      <c r="G61" s="78" t="s">
        <v>31</v>
      </c>
      <c r="K61" s="80">
        <f t="shared" si="0"/>
        <v>33200</v>
      </c>
      <c r="L61" s="80" t="s">
        <v>251</v>
      </c>
      <c r="M61" s="80">
        <v>51</v>
      </c>
      <c r="N61" s="80">
        <v>69</v>
      </c>
      <c r="O61" s="80">
        <v>79</v>
      </c>
      <c r="P61" s="80">
        <v>85</v>
      </c>
      <c r="U61" s="81"/>
      <c r="V61" s="68"/>
      <c r="W61" s="87">
        <v>0.35</v>
      </c>
      <c r="X61" s="87">
        <v>3</v>
      </c>
      <c r="Y61" s="88">
        <v>0.62272727272999995</v>
      </c>
      <c r="Z61" s="87">
        <v>6.5</v>
      </c>
    </row>
    <row r="62" spans="1:28" s="80" customFormat="1">
      <c r="B62" s="80" t="s">
        <v>25</v>
      </c>
      <c r="C62" s="80">
        <v>3</v>
      </c>
      <c r="D62" s="80" t="s">
        <v>26</v>
      </c>
      <c r="E62" s="80">
        <v>33</v>
      </c>
      <c r="F62" s="80" t="s">
        <v>184</v>
      </c>
      <c r="G62" s="78" t="s">
        <v>33</v>
      </c>
      <c r="K62" s="80">
        <f t="shared" si="0"/>
        <v>33300</v>
      </c>
      <c r="L62" s="80" t="s">
        <v>252</v>
      </c>
      <c r="M62" s="80">
        <v>30</v>
      </c>
      <c r="N62" s="80">
        <v>50</v>
      </c>
      <c r="O62" s="80">
        <v>60</v>
      </c>
      <c r="P62" s="80">
        <v>67</v>
      </c>
      <c r="U62" s="81"/>
      <c r="V62" s="68"/>
      <c r="W62" s="87">
        <v>0.8</v>
      </c>
      <c r="X62" s="87">
        <v>4.5</v>
      </c>
      <c r="Y62" s="87">
        <v>0.8</v>
      </c>
      <c r="Z62" s="87">
        <v>15</v>
      </c>
    </row>
    <row r="63" spans="1:28" s="80" customFormat="1">
      <c r="B63" s="80" t="s">
        <v>25</v>
      </c>
      <c r="C63" s="80">
        <v>3</v>
      </c>
      <c r="D63" s="80" t="s">
        <v>26</v>
      </c>
      <c r="E63" s="80">
        <v>34</v>
      </c>
      <c r="F63" s="80" t="s">
        <v>184</v>
      </c>
      <c r="G63" s="80" t="s">
        <v>253</v>
      </c>
      <c r="K63" s="80">
        <f t="shared" si="0"/>
        <v>33400</v>
      </c>
      <c r="L63" s="80" t="s">
        <v>195</v>
      </c>
      <c r="M63" s="78">
        <v>42</v>
      </c>
      <c r="N63" s="78">
        <v>61</v>
      </c>
      <c r="O63" s="78">
        <v>72</v>
      </c>
      <c r="P63" s="78">
        <v>78</v>
      </c>
      <c r="U63" s="81"/>
      <c r="V63" s="68"/>
    </row>
    <row r="64" spans="1:28" s="80" customFormat="1">
      <c r="B64" s="80" t="s">
        <v>25</v>
      </c>
      <c r="C64" s="80">
        <v>3</v>
      </c>
      <c r="D64" s="80" t="s">
        <v>26</v>
      </c>
      <c r="E64" s="80">
        <v>35</v>
      </c>
      <c r="G64" s="80" t="s">
        <v>35</v>
      </c>
      <c r="K64" s="80">
        <f t="shared" si="0"/>
        <v>33500</v>
      </c>
      <c r="L64" s="78" t="s">
        <v>252</v>
      </c>
      <c r="M64" s="80">
        <v>30</v>
      </c>
      <c r="N64" s="80">
        <v>50</v>
      </c>
      <c r="O64" s="80">
        <v>60</v>
      </c>
      <c r="P64" s="80">
        <v>67</v>
      </c>
      <c r="U64" s="81"/>
      <c r="V64" s="68"/>
      <c r="W64" s="87">
        <v>0.8</v>
      </c>
      <c r="X64" s="87">
        <v>3</v>
      </c>
      <c r="Y64" s="87">
        <v>0.6</v>
      </c>
      <c r="Z64" s="87">
        <v>15</v>
      </c>
    </row>
    <row r="65" spans="2:22" s="80" customFormat="1">
      <c r="B65" s="80" t="s">
        <v>25</v>
      </c>
      <c r="C65" s="80">
        <v>3</v>
      </c>
      <c r="D65" s="80" t="s">
        <v>26</v>
      </c>
      <c r="E65" s="80">
        <v>35</v>
      </c>
      <c r="F65" s="80" t="s">
        <v>184</v>
      </c>
      <c r="G65" s="80" t="s">
        <v>254</v>
      </c>
      <c r="K65" s="80">
        <f t="shared" si="0"/>
        <v>33500</v>
      </c>
      <c r="L65" s="80" t="s">
        <v>195</v>
      </c>
      <c r="M65" s="78">
        <v>35</v>
      </c>
      <c r="N65" s="78">
        <v>55</v>
      </c>
      <c r="O65" s="78">
        <v>67</v>
      </c>
      <c r="P65" s="78">
        <v>75</v>
      </c>
      <c r="U65" s="81"/>
      <c r="V65" s="68"/>
    </row>
    <row r="66" spans="2:22" s="80" customFormat="1" ht="16.149999999999999" customHeight="1">
      <c r="B66" s="80" t="s">
        <v>25</v>
      </c>
      <c r="C66" s="80">
        <v>3</v>
      </c>
      <c r="D66" s="80" t="s">
        <v>26</v>
      </c>
      <c r="E66" s="80">
        <v>41</v>
      </c>
      <c r="G66" s="80" t="s">
        <v>255</v>
      </c>
      <c r="K66" s="80">
        <f t="shared" si="0"/>
        <v>34100</v>
      </c>
      <c r="L66" s="80" t="s">
        <v>256</v>
      </c>
      <c r="M66" s="78">
        <v>48</v>
      </c>
      <c r="N66" s="78">
        <v>67</v>
      </c>
      <c r="O66" s="80">
        <v>77</v>
      </c>
      <c r="P66" s="78">
        <v>83</v>
      </c>
      <c r="U66" s="81"/>
      <c r="V66" s="68"/>
    </row>
    <row r="67" spans="2:22" s="80" customFormat="1" ht="16.149999999999999" customHeight="1">
      <c r="B67" s="80" t="s">
        <v>25</v>
      </c>
      <c r="C67" s="80">
        <v>3</v>
      </c>
      <c r="D67" s="80" t="s">
        <v>26</v>
      </c>
      <c r="E67" s="80">
        <v>51</v>
      </c>
      <c r="G67" s="80" t="s">
        <v>257</v>
      </c>
      <c r="K67" s="80">
        <f t="shared" si="0"/>
        <v>35100</v>
      </c>
      <c r="L67" s="80" t="s">
        <v>252</v>
      </c>
      <c r="M67" s="80">
        <v>30</v>
      </c>
      <c r="N67" s="80">
        <v>50</v>
      </c>
      <c r="O67" s="80">
        <v>60</v>
      </c>
      <c r="P67" s="80">
        <v>67</v>
      </c>
      <c r="U67" s="81"/>
      <c r="V67" s="68"/>
    </row>
    <row r="68" spans="2:22" s="80" customFormat="1" ht="16.149999999999999" customHeight="1">
      <c r="B68" s="80" t="s">
        <v>25</v>
      </c>
      <c r="C68" s="80">
        <v>3</v>
      </c>
      <c r="D68" s="80" t="s">
        <v>26</v>
      </c>
      <c r="E68" s="80">
        <v>52</v>
      </c>
      <c r="G68" s="80" t="s">
        <v>258</v>
      </c>
      <c r="K68" s="80">
        <f t="shared" si="0"/>
        <v>35200</v>
      </c>
      <c r="L68" s="80" t="s">
        <v>250</v>
      </c>
      <c r="M68" s="83">
        <f>(M69+M70)/2</f>
        <v>55.5</v>
      </c>
      <c r="N68" s="83">
        <f>(N69+N70)/2</f>
        <v>70.5</v>
      </c>
      <c r="O68" s="83">
        <f>(O69+O70)/2</f>
        <v>79.5</v>
      </c>
      <c r="P68" s="83">
        <f>(P69+P70)/2</f>
        <v>84.5</v>
      </c>
      <c r="U68" s="81"/>
      <c r="V68" s="68"/>
    </row>
    <row r="69" spans="2:22" s="80" customFormat="1" ht="16.149999999999999" customHeight="1">
      <c r="B69" s="80" t="s">
        <v>25</v>
      </c>
      <c r="C69" s="80">
        <v>3</v>
      </c>
      <c r="D69" s="80" t="s">
        <v>26</v>
      </c>
      <c r="E69" s="80">
        <v>52</v>
      </c>
      <c r="G69" s="80" t="s">
        <v>259</v>
      </c>
      <c r="K69" s="80">
        <f t="shared" si="0"/>
        <v>35200</v>
      </c>
      <c r="L69" s="80" t="s">
        <v>251</v>
      </c>
      <c r="M69" s="80">
        <v>51</v>
      </c>
      <c r="N69" s="80">
        <v>69</v>
      </c>
      <c r="O69" s="80">
        <v>79</v>
      </c>
      <c r="P69" s="80">
        <v>85</v>
      </c>
      <c r="U69" s="81"/>
      <c r="V69" s="68"/>
    </row>
    <row r="70" spans="2:22" hidden="1">
      <c r="B70" s="74" t="s">
        <v>25</v>
      </c>
      <c r="C70" s="74">
        <v>3</v>
      </c>
      <c r="D70" s="74" t="s">
        <v>26</v>
      </c>
      <c r="E70" s="74">
        <v>31</v>
      </c>
      <c r="G70" s="74" t="s">
        <v>260</v>
      </c>
      <c r="H70" s="74">
        <v>1</v>
      </c>
      <c r="I70" s="74" t="s">
        <v>261</v>
      </c>
      <c r="K70" s="74">
        <f t="shared" si="0"/>
        <v>33101</v>
      </c>
      <c r="M70" s="74">
        <v>60</v>
      </c>
      <c r="N70" s="74">
        <v>72</v>
      </c>
      <c r="O70" s="74">
        <v>80</v>
      </c>
      <c r="P70" s="74">
        <v>84</v>
      </c>
    </row>
    <row r="71" spans="2:22" hidden="1">
      <c r="B71" s="74" t="s">
        <v>25</v>
      </c>
      <c r="C71" s="74">
        <v>3</v>
      </c>
      <c r="D71" s="74" t="s">
        <v>26</v>
      </c>
      <c r="E71" s="74">
        <v>31</v>
      </c>
      <c r="G71" s="74" t="s">
        <v>260</v>
      </c>
      <c r="H71" s="74">
        <v>2</v>
      </c>
      <c r="I71" s="74" t="s">
        <v>262</v>
      </c>
      <c r="K71" s="74">
        <f t="shared" si="0"/>
        <v>33102</v>
      </c>
      <c r="M71" s="74">
        <f>(M70-M73)*0.5+M73</f>
        <v>50.25</v>
      </c>
      <c r="N71" s="74">
        <f>(N70-N73)*0.5+N73</f>
        <v>65.75</v>
      </c>
      <c r="O71" s="74">
        <f>(O70-O73)*0.5+O73</f>
        <v>74.75</v>
      </c>
      <c r="P71" s="74">
        <f>(P70-P73)*0.5+P73</f>
        <v>80</v>
      </c>
    </row>
    <row r="72" spans="2:22" hidden="1">
      <c r="B72" s="74" t="s">
        <v>25</v>
      </c>
      <c r="C72" s="74">
        <v>3</v>
      </c>
      <c r="D72" s="74" t="s">
        <v>26</v>
      </c>
      <c r="E72" s="74">
        <v>31</v>
      </c>
      <c r="G72" s="74" t="s">
        <v>260</v>
      </c>
      <c r="H72" s="74">
        <v>3</v>
      </c>
      <c r="I72" s="74" t="s">
        <v>263</v>
      </c>
      <c r="K72" s="74">
        <f t="shared" ref="K72:K115" si="2">C72*10000+E72*100+H72-A72*1000</f>
        <v>33103</v>
      </c>
      <c r="M72" s="74">
        <f>(M70-M73)*0.25+M73</f>
        <v>45.375</v>
      </c>
      <c r="N72" s="74">
        <f>(N70-N73)*0.25+N73</f>
        <v>62.625</v>
      </c>
      <c r="O72" s="74">
        <f>(O70-O73)*0.25+O73</f>
        <v>72.125</v>
      </c>
      <c r="P72" s="74">
        <f>(P70-P73)*0.25+P73</f>
        <v>78</v>
      </c>
      <c r="U72" s="76" t="s">
        <v>264</v>
      </c>
    </row>
    <row r="73" spans="2:22" hidden="1">
      <c r="B73" s="74" t="s">
        <v>25</v>
      </c>
      <c r="C73" s="74">
        <v>3</v>
      </c>
      <c r="D73" s="74" t="s">
        <v>26</v>
      </c>
      <c r="E73" s="74">
        <v>31</v>
      </c>
      <c r="G73" s="74" t="s">
        <v>260</v>
      </c>
      <c r="H73" s="74">
        <v>4</v>
      </c>
      <c r="I73" s="74" t="s">
        <v>265</v>
      </c>
      <c r="K73" s="74">
        <f t="shared" si="2"/>
        <v>33104</v>
      </c>
      <c r="M73" s="74">
        <f>M60</f>
        <v>40.5</v>
      </c>
      <c r="N73" s="74">
        <f>N60</f>
        <v>59.5</v>
      </c>
      <c r="O73" s="74">
        <f>O60</f>
        <v>69.5</v>
      </c>
      <c r="P73" s="74">
        <f>P60</f>
        <v>76</v>
      </c>
    </row>
    <row r="74" spans="2:22" hidden="1">
      <c r="B74" s="74" t="s">
        <v>25</v>
      </c>
      <c r="C74" s="74">
        <v>3</v>
      </c>
      <c r="D74" s="74" t="s">
        <v>26</v>
      </c>
      <c r="E74" s="74">
        <v>32</v>
      </c>
      <c r="G74" s="74" t="s">
        <v>266</v>
      </c>
      <c r="H74" s="74">
        <v>1</v>
      </c>
      <c r="I74" s="74" t="s">
        <v>261</v>
      </c>
      <c r="K74" s="74">
        <f t="shared" si="2"/>
        <v>33201</v>
      </c>
      <c r="M74" s="74">
        <f>M20</f>
        <v>54</v>
      </c>
      <c r="N74" s="74">
        <f>N20</f>
        <v>72</v>
      </c>
      <c r="O74" s="74">
        <f>O20</f>
        <v>82</v>
      </c>
      <c r="P74" s="74">
        <f>P20</f>
        <v>87</v>
      </c>
    </row>
    <row r="75" spans="2:22" hidden="1">
      <c r="B75" s="74" t="s">
        <v>25</v>
      </c>
      <c r="C75" s="74">
        <v>3</v>
      </c>
      <c r="D75" s="74" t="s">
        <v>26</v>
      </c>
      <c r="E75" s="74">
        <v>32</v>
      </c>
      <c r="G75" s="74" t="s">
        <v>266</v>
      </c>
      <c r="H75" s="74">
        <v>2</v>
      </c>
      <c r="I75" s="74" t="s">
        <v>262</v>
      </c>
      <c r="K75" s="74">
        <f t="shared" si="2"/>
        <v>33202</v>
      </c>
      <c r="M75" s="74">
        <f>(M74-M77)*0.5+M77</f>
        <v>52.5</v>
      </c>
      <c r="N75" s="74">
        <f>(N74-N77)*0.5+N77</f>
        <v>70.5</v>
      </c>
      <c r="O75" s="74">
        <f>(O74-O77)*0.5+O77</f>
        <v>80.5</v>
      </c>
      <c r="P75" s="74">
        <f>(P74-P77)*0.5+P77</f>
        <v>86</v>
      </c>
    </row>
    <row r="76" spans="2:22" hidden="1">
      <c r="B76" s="74" t="s">
        <v>25</v>
      </c>
      <c r="C76" s="74">
        <v>3</v>
      </c>
      <c r="D76" s="74" t="s">
        <v>26</v>
      </c>
      <c r="E76" s="74">
        <v>32</v>
      </c>
      <c r="G76" s="74" t="s">
        <v>266</v>
      </c>
      <c r="H76" s="74">
        <v>3</v>
      </c>
      <c r="I76" s="74" t="s">
        <v>263</v>
      </c>
      <c r="K76" s="74">
        <f t="shared" si="2"/>
        <v>33203</v>
      </c>
      <c r="M76" s="74">
        <f>(M74-M77)*0.25+M77</f>
        <v>51.75</v>
      </c>
      <c r="N76" s="74">
        <f>(N74-N77)*0.25+N77</f>
        <v>69.75</v>
      </c>
      <c r="O76" s="74">
        <f>(O74-O77)*0.25+O77</f>
        <v>79.75</v>
      </c>
      <c r="P76" s="74">
        <f>(P74-P77)*0.25+P77</f>
        <v>85.5</v>
      </c>
    </row>
    <row r="77" spans="2:22" hidden="1">
      <c r="B77" s="74" t="s">
        <v>25</v>
      </c>
      <c r="C77" s="74">
        <v>3</v>
      </c>
      <c r="D77" s="74" t="s">
        <v>26</v>
      </c>
      <c r="E77" s="74">
        <v>32</v>
      </c>
      <c r="G77" s="74" t="s">
        <v>266</v>
      </c>
      <c r="H77" s="74">
        <v>4</v>
      </c>
      <c r="I77" s="74" t="s">
        <v>265</v>
      </c>
      <c r="K77" s="74">
        <f t="shared" si="2"/>
        <v>33204</v>
      </c>
      <c r="M77" s="74">
        <f>M61</f>
        <v>51</v>
      </c>
      <c r="N77" s="74">
        <f>N61</f>
        <v>69</v>
      </c>
      <c r="O77" s="74">
        <f>O61</f>
        <v>79</v>
      </c>
      <c r="P77" s="74">
        <f>P61</f>
        <v>85</v>
      </c>
    </row>
    <row r="78" spans="2:22" hidden="1">
      <c r="B78" s="74" t="s">
        <v>25</v>
      </c>
      <c r="C78" s="74">
        <v>3</v>
      </c>
      <c r="D78" s="74" t="s">
        <v>26</v>
      </c>
      <c r="E78" s="74">
        <v>33</v>
      </c>
      <c r="G78" s="74" t="s">
        <v>267</v>
      </c>
      <c r="H78" s="74">
        <v>1</v>
      </c>
      <c r="I78" s="74" t="s">
        <v>261</v>
      </c>
      <c r="K78" s="74">
        <f t="shared" si="2"/>
        <v>33301</v>
      </c>
      <c r="M78" s="74">
        <v>60</v>
      </c>
      <c r="N78" s="74">
        <v>72</v>
      </c>
      <c r="O78" s="74">
        <v>80</v>
      </c>
      <c r="P78" s="74">
        <v>84</v>
      </c>
    </row>
    <row r="79" spans="2:22" hidden="1">
      <c r="B79" s="74" t="s">
        <v>25</v>
      </c>
      <c r="C79" s="74">
        <v>3</v>
      </c>
      <c r="D79" s="74" t="s">
        <v>26</v>
      </c>
      <c r="E79" s="74">
        <v>33</v>
      </c>
      <c r="G79" s="74" t="s">
        <v>267</v>
      </c>
      <c r="H79" s="74">
        <v>2</v>
      </c>
      <c r="I79" s="74" t="s">
        <v>262</v>
      </c>
      <c r="K79" s="74">
        <f t="shared" si="2"/>
        <v>33302</v>
      </c>
      <c r="M79" s="74">
        <f>(M78-M81)*0.5+M81</f>
        <v>45</v>
      </c>
      <c r="N79" s="74">
        <f>(N78-N81)*0.5+N81</f>
        <v>61</v>
      </c>
      <c r="O79" s="74">
        <f>(O78-O81)*0.5+O81</f>
        <v>70</v>
      </c>
      <c r="P79" s="74">
        <f>(P78-P81)*0.5+P81</f>
        <v>75.5</v>
      </c>
    </row>
    <row r="80" spans="2:22" hidden="1">
      <c r="B80" s="74" t="s">
        <v>25</v>
      </c>
      <c r="C80" s="74">
        <v>3</v>
      </c>
      <c r="D80" s="74" t="s">
        <v>26</v>
      </c>
      <c r="E80" s="74">
        <v>33</v>
      </c>
      <c r="G80" s="74" t="s">
        <v>267</v>
      </c>
      <c r="H80" s="74">
        <v>3</v>
      </c>
      <c r="I80" s="74" t="s">
        <v>263</v>
      </c>
      <c r="K80" s="74">
        <f t="shared" si="2"/>
        <v>33303</v>
      </c>
      <c r="M80" s="74">
        <f>(M78-M81)*0.25+M81</f>
        <v>37.5</v>
      </c>
      <c r="N80" s="74">
        <f>(N78-N81)*0.25+N81</f>
        <v>55.5</v>
      </c>
      <c r="O80" s="74">
        <f>(O78-O81)*0.25+O81</f>
        <v>65</v>
      </c>
      <c r="P80" s="74">
        <f>(P78-P81)*0.25+P81</f>
        <v>71.25</v>
      </c>
    </row>
    <row r="81" spans="1:26" hidden="1">
      <c r="B81" s="74" t="s">
        <v>25</v>
      </c>
      <c r="C81" s="74">
        <v>3</v>
      </c>
      <c r="D81" s="74" t="s">
        <v>26</v>
      </c>
      <c r="E81" s="74">
        <v>33</v>
      </c>
      <c r="G81" s="74" t="s">
        <v>267</v>
      </c>
      <c r="H81" s="74">
        <v>4</v>
      </c>
      <c r="I81" s="74" t="s">
        <v>265</v>
      </c>
      <c r="K81" s="74">
        <f t="shared" si="2"/>
        <v>33304</v>
      </c>
      <c r="M81" s="74">
        <f>M62</f>
        <v>30</v>
      </c>
      <c r="N81" s="74">
        <f>N62</f>
        <v>50</v>
      </c>
      <c r="O81" s="74">
        <f>O62</f>
        <v>60</v>
      </c>
      <c r="P81" s="74">
        <f>P62</f>
        <v>67</v>
      </c>
    </row>
    <row r="82" spans="1:26" hidden="1">
      <c r="B82" s="74" t="s">
        <v>25</v>
      </c>
      <c r="C82" s="74">
        <v>3</v>
      </c>
      <c r="D82" s="74" t="s">
        <v>26</v>
      </c>
      <c r="E82" s="74">
        <v>34</v>
      </c>
      <c r="G82" s="74" t="s">
        <v>253</v>
      </c>
      <c r="H82" s="74">
        <v>1</v>
      </c>
      <c r="I82" s="74" t="s">
        <v>261</v>
      </c>
      <c r="K82" s="74">
        <f t="shared" si="2"/>
        <v>33401</v>
      </c>
    </row>
    <row r="83" spans="1:26" hidden="1">
      <c r="B83" s="74" t="s">
        <v>25</v>
      </c>
      <c r="C83" s="74">
        <v>3</v>
      </c>
      <c r="D83" s="74" t="s">
        <v>26</v>
      </c>
      <c r="E83" s="74">
        <v>34</v>
      </c>
      <c r="G83" s="74" t="s">
        <v>253</v>
      </c>
      <c r="H83" s="74">
        <v>2</v>
      </c>
      <c r="I83" s="74" t="s">
        <v>262</v>
      </c>
      <c r="K83" s="74">
        <f t="shared" si="2"/>
        <v>33402</v>
      </c>
    </row>
    <row r="84" spans="1:26" hidden="1">
      <c r="B84" s="74" t="s">
        <v>25</v>
      </c>
      <c r="C84" s="74">
        <v>3</v>
      </c>
      <c r="D84" s="74" t="s">
        <v>26</v>
      </c>
      <c r="E84" s="74">
        <v>34</v>
      </c>
      <c r="G84" s="74" t="s">
        <v>253</v>
      </c>
      <c r="H84" s="74">
        <v>3</v>
      </c>
      <c r="I84" s="74" t="s">
        <v>263</v>
      </c>
      <c r="K84" s="74">
        <f t="shared" si="2"/>
        <v>33403</v>
      </c>
    </row>
    <row r="85" spans="1:26" hidden="1">
      <c r="B85" s="74" t="s">
        <v>25</v>
      </c>
      <c r="C85" s="74">
        <v>3</v>
      </c>
      <c r="D85" s="74" t="s">
        <v>26</v>
      </c>
      <c r="E85" s="74">
        <v>34</v>
      </c>
      <c r="G85" s="74" t="s">
        <v>253</v>
      </c>
      <c r="H85" s="74">
        <v>4</v>
      </c>
      <c r="I85" s="74" t="s">
        <v>265</v>
      </c>
      <c r="K85" s="74">
        <f t="shared" si="2"/>
        <v>33404</v>
      </c>
    </row>
    <row r="86" spans="1:26" hidden="1">
      <c r="K86" s="74">
        <f t="shared" si="2"/>
        <v>0</v>
      </c>
    </row>
    <row r="87" spans="1:26" hidden="1">
      <c r="K87" s="74">
        <f t="shared" si="2"/>
        <v>0</v>
      </c>
    </row>
    <row r="88" spans="1:26" s="77" customFormat="1" ht="15" customHeight="1">
      <c r="A88" s="77">
        <v>4</v>
      </c>
      <c r="B88" s="77" t="s">
        <v>36</v>
      </c>
      <c r="C88" s="77">
        <v>4</v>
      </c>
      <c r="D88" s="77" t="s">
        <v>37</v>
      </c>
      <c r="E88" s="77">
        <v>40</v>
      </c>
      <c r="F88" s="77" t="s">
        <v>184</v>
      </c>
      <c r="G88" s="77" t="s">
        <v>185</v>
      </c>
      <c r="K88" s="77">
        <f t="shared" si="2"/>
        <v>40000</v>
      </c>
      <c r="L88" s="77" t="s">
        <v>195</v>
      </c>
      <c r="M88" s="78">
        <v>66</v>
      </c>
      <c r="N88" s="78">
        <v>78</v>
      </c>
      <c r="O88" s="78">
        <v>85</v>
      </c>
      <c r="P88" s="78">
        <v>89</v>
      </c>
      <c r="U88" s="79"/>
      <c r="V88" s="70"/>
      <c r="W88" s="87">
        <v>0.04</v>
      </c>
      <c r="X88" s="87">
        <v>0</v>
      </c>
      <c r="Y88" s="87">
        <v>0</v>
      </c>
      <c r="Z88" s="87">
        <v>3</v>
      </c>
    </row>
    <row r="89" spans="1:26" s="80" customFormat="1">
      <c r="B89" s="80" t="s">
        <v>36</v>
      </c>
      <c r="C89" s="80">
        <v>4</v>
      </c>
      <c r="D89" s="80" t="s">
        <v>37</v>
      </c>
      <c r="E89" s="80">
        <v>41</v>
      </c>
      <c r="G89" s="78" t="s">
        <v>40</v>
      </c>
      <c r="K89" s="80">
        <f t="shared" si="2"/>
        <v>44100</v>
      </c>
      <c r="L89" s="80" t="s">
        <v>268</v>
      </c>
      <c r="M89" s="80">
        <v>89</v>
      </c>
      <c r="N89" s="80">
        <v>92</v>
      </c>
      <c r="O89" s="80">
        <v>94</v>
      </c>
      <c r="P89" s="80">
        <v>95</v>
      </c>
      <c r="U89" s="81" t="s">
        <v>269</v>
      </c>
      <c r="V89" s="68"/>
      <c r="W89" s="87">
        <v>0.01</v>
      </c>
      <c r="X89" s="87">
        <v>0</v>
      </c>
      <c r="Y89" s="87">
        <v>0</v>
      </c>
      <c r="Z89" s="87">
        <v>0</v>
      </c>
    </row>
    <row r="90" spans="1:26" s="80" customFormat="1">
      <c r="B90" s="80" t="s">
        <v>36</v>
      </c>
      <c r="C90" s="80">
        <v>4</v>
      </c>
      <c r="D90" s="80" t="s">
        <v>37</v>
      </c>
      <c r="E90" s="80">
        <v>42</v>
      </c>
      <c r="G90" s="78" t="s">
        <v>42</v>
      </c>
      <c r="K90" s="80">
        <f t="shared" si="2"/>
        <v>44200</v>
      </c>
      <c r="L90" s="80" t="s">
        <v>270</v>
      </c>
      <c r="M90" s="80">
        <v>61</v>
      </c>
      <c r="N90" s="80">
        <v>75</v>
      </c>
      <c r="O90" s="80">
        <v>83</v>
      </c>
      <c r="P90" s="80">
        <v>87</v>
      </c>
      <c r="U90" s="81">
        <v>132</v>
      </c>
      <c r="V90" s="68"/>
      <c r="W90" s="87">
        <v>0.02</v>
      </c>
      <c r="X90" s="87">
        <v>0</v>
      </c>
      <c r="Y90" s="87">
        <v>0</v>
      </c>
      <c r="Z90" s="87">
        <v>2.5</v>
      </c>
    </row>
    <row r="91" spans="1:26" s="80" customFormat="1">
      <c r="B91" s="80" t="s">
        <v>36</v>
      </c>
      <c r="C91" s="80">
        <v>4</v>
      </c>
      <c r="D91" s="80" t="s">
        <v>37</v>
      </c>
      <c r="E91" s="80">
        <v>43</v>
      </c>
      <c r="G91" s="78" t="s">
        <v>44</v>
      </c>
      <c r="K91" s="80">
        <f t="shared" si="2"/>
        <v>44300</v>
      </c>
      <c r="L91" s="80" t="s">
        <v>271</v>
      </c>
      <c r="M91" s="80">
        <v>51</v>
      </c>
      <c r="N91" s="80">
        <v>68</v>
      </c>
      <c r="O91" s="80">
        <v>79</v>
      </c>
      <c r="P91" s="80">
        <v>84</v>
      </c>
      <c r="U91" s="81">
        <v>141</v>
      </c>
      <c r="V91" s="68"/>
      <c r="W91" s="87">
        <v>0.1</v>
      </c>
      <c r="X91" s="87">
        <v>0</v>
      </c>
      <c r="Y91" s="87">
        <v>0</v>
      </c>
      <c r="Z91" s="87">
        <v>7</v>
      </c>
    </row>
    <row r="92" spans="1:26" s="77" customFormat="1">
      <c r="A92" s="77">
        <v>5</v>
      </c>
      <c r="B92" s="77" t="s">
        <v>272</v>
      </c>
      <c r="C92" s="77">
        <v>5</v>
      </c>
      <c r="D92" s="77" t="s">
        <v>273</v>
      </c>
      <c r="E92" s="77">
        <v>50</v>
      </c>
      <c r="G92" s="77" t="s">
        <v>185</v>
      </c>
      <c r="K92" s="77">
        <f t="shared" si="2"/>
        <v>50000</v>
      </c>
      <c r="L92" s="77" t="s">
        <v>274</v>
      </c>
      <c r="M92" s="77">
        <v>60</v>
      </c>
      <c r="N92" s="77">
        <v>74</v>
      </c>
      <c r="O92" s="77">
        <v>83</v>
      </c>
      <c r="P92" s="77">
        <v>87</v>
      </c>
      <c r="U92" s="79"/>
      <c r="V92" s="70"/>
    </row>
    <row r="93" spans="1:26" s="80" customFormat="1">
      <c r="B93" s="80" t="s">
        <v>272</v>
      </c>
      <c r="C93" s="80">
        <v>5</v>
      </c>
      <c r="D93" s="80" t="s">
        <v>273</v>
      </c>
      <c r="E93" s="80">
        <v>51</v>
      </c>
      <c r="F93" s="80" t="s">
        <v>184</v>
      </c>
      <c r="G93" s="80" t="s">
        <v>275</v>
      </c>
      <c r="K93" s="80">
        <f t="shared" si="2"/>
        <v>55100</v>
      </c>
      <c r="M93" s="80">
        <f>(M69*0.65+M14*0.35)</f>
        <v>60.099999999999994</v>
      </c>
      <c r="N93" s="80">
        <f>(N69*0.65+N14*0.35)</f>
        <v>74.95</v>
      </c>
      <c r="O93" s="80">
        <f>(O69*0.65+O14*0.35)</f>
        <v>83.2</v>
      </c>
      <c r="P93" s="80">
        <f>(P69*0.65+P14*0.35)</f>
        <v>88.15</v>
      </c>
      <c r="U93" s="81"/>
      <c r="V93" s="68"/>
    </row>
    <row r="94" spans="1:26" s="80" customFormat="1">
      <c r="B94" s="80" t="s">
        <v>272</v>
      </c>
      <c r="C94" s="80">
        <v>5</v>
      </c>
      <c r="D94" s="80" t="s">
        <v>273</v>
      </c>
      <c r="E94" s="80">
        <v>52</v>
      </c>
      <c r="F94" s="80" t="s">
        <v>184</v>
      </c>
      <c r="G94" s="80" t="s">
        <v>276</v>
      </c>
      <c r="K94" s="80">
        <f t="shared" si="2"/>
        <v>55200</v>
      </c>
      <c r="M94" s="80">
        <f>(M69*0.65+M3*0.35)</f>
        <v>59.05</v>
      </c>
      <c r="N94" s="80">
        <f>(N69*0.65+N3*0.35)</f>
        <v>73.900000000000006</v>
      </c>
      <c r="O94" s="80">
        <f>(O69*0.65+O3*0.35)</f>
        <v>82.15</v>
      </c>
      <c r="P94" s="80">
        <f>(P69*0.65+P3*0.35)</f>
        <v>86.75</v>
      </c>
      <c r="U94" s="81"/>
      <c r="V94" s="68"/>
    </row>
    <row r="95" spans="1:26" s="77" customFormat="1">
      <c r="A95" s="77">
        <v>6</v>
      </c>
      <c r="B95" s="77" t="s">
        <v>45</v>
      </c>
      <c r="C95" s="77">
        <v>6</v>
      </c>
      <c r="D95" s="77" t="s">
        <v>46</v>
      </c>
      <c r="E95" s="77">
        <v>60</v>
      </c>
      <c r="F95" s="77" t="s">
        <v>184</v>
      </c>
      <c r="G95" s="77" t="s">
        <v>185</v>
      </c>
      <c r="K95" s="77">
        <f t="shared" si="2"/>
        <v>60000</v>
      </c>
      <c r="M95" s="77">
        <v>49</v>
      </c>
      <c r="N95" s="77">
        <v>69</v>
      </c>
      <c r="O95" s="77">
        <v>79</v>
      </c>
      <c r="P95" s="77">
        <v>84</v>
      </c>
      <c r="U95" s="79"/>
      <c r="V95" s="70"/>
      <c r="W95" s="87">
        <v>0.3</v>
      </c>
      <c r="X95" s="87">
        <v>1.4</v>
      </c>
      <c r="Y95" s="87">
        <v>0.65</v>
      </c>
      <c r="Z95" s="87">
        <v>8</v>
      </c>
    </row>
    <row r="96" spans="1:26" s="80" customFormat="1">
      <c r="B96" s="80" t="s">
        <v>45</v>
      </c>
      <c r="C96" s="80">
        <v>6</v>
      </c>
      <c r="D96" s="80" t="s">
        <v>46</v>
      </c>
      <c r="E96" s="80">
        <v>61</v>
      </c>
      <c r="G96" s="80" t="s">
        <v>49</v>
      </c>
      <c r="K96" s="80">
        <f t="shared" si="2"/>
        <v>66100</v>
      </c>
      <c r="L96" s="80" t="s">
        <v>277</v>
      </c>
      <c r="M96" s="80">
        <v>43</v>
      </c>
      <c r="N96" s="80">
        <v>65</v>
      </c>
      <c r="O96" s="80">
        <v>76</v>
      </c>
      <c r="P96" s="80">
        <v>82</v>
      </c>
      <c r="U96" s="81" t="s">
        <v>278</v>
      </c>
      <c r="V96" s="68"/>
      <c r="W96" s="87">
        <v>0.15</v>
      </c>
      <c r="X96" s="87">
        <v>1</v>
      </c>
      <c r="Y96" s="87">
        <v>0.4</v>
      </c>
      <c r="Z96" s="87">
        <v>5</v>
      </c>
    </row>
    <row r="97" spans="1:28" s="80" customFormat="1">
      <c r="B97" s="80" t="s">
        <v>45</v>
      </c>
      <c r="C97" s="80">
        <v>6</v>
      </c>
      <c r="D97" s="80" t="s">
        <v>46</v>
      </c>
      <c r="E97" s="80">
        <v>62</v>
      </c>
      <c r="G97" s="80" t="s">
        <v>51</v>
      </c>
      <c r="K97" s="80">
        <f t="shared" si="2"/>
        <v>66200</v>
      </c>
      <c r="L97" s="80" t="s">
        <v>279</v>
      </c>
      <c r="M97" s="80">
        <v>49</v>
      </c>
      <c r="N97" s="80">
        <v>69</v>
      </c>
      <c r="O97" s="80">
        <v>79</v>
      </c>
      <c r="P97" s="80">
        <v>84</v>
      </c>
      <c r="U97" s="81"/>
      <c r="V97" s="68"/>
      <c r="W97" s="87">
        <v>0.35</v>
      </c>
      <c r="X97" s="87">
        <v>1.1000000000000001</v>
      </c>
      <c r="Y97" s="87">
        <v>0.4</v>
      </c>
      <c r="Z97" s="87">
        <v>7</v>
      </c>
    </row>
    <row r="98" spans="1:28" s="80" customFormat="1">
      <c r="B98" s="80" t="s">
        <v>45</v>
      </c>
      <c r="C98" s="80">
        <v>6</v>
      </c>
      <c r="D98" s="80" t="s">
        <v>46</v>
      </c>
      <c r="E98" s="80">
        <v>63</v>
      </c>
      <c r="G98" s="80" t="s">
        <v>53</v>
      </c>
      <c r="K98" s="80">
        <f t="shared" si="2"/>
        <v>66300</v>
      </c>
      <c r="L98" s="80" t="s">
        <v>211</v>
      </c>
      <c r="M98" s="80">
        <v>85</v>
      </c>
      <c r="N98" s="80">
        <v>90</v>
      </c>
      <c r="O98" s="80">
        <v>93</v>
      </c>
      <c r="P98" s="80">
        <v>94</v>
      </c>
      <c r="U98" s="81" t="s">
        <v>280</v>
      </c>
      <c r="V98" s="68"/>
      <c r="W98" s="87">
        <v>0.4</v>
      </c>
      <c r="X98" s="87">
        <v>1.35454545455</v>
      </c>
      <c r="Y98" s="87">
        <v>0.62272727272999995</v>
      </c>
      <c r="Z98" s="87">
        <v>10</v>
      </c>
      <c r="AB98" s="82" t="s">
        <v>281</v>
      </c>
    </row>
    <row r="99" spans="1:28" s="80" customFormat="1">
      <c r="B99" s="80" t="s">
        <v>45</v>
      </c>
      <c r="C99" s="80">
        <v>6</v>
      </c>
      <c r="D99" s="80" t="s">
        <v>46</v>
      </c>
      <c r="E99" s="80">
        <v>64</v>
      </c>
      <c r="G99" s="80" t="s">
        <v>282</v>
      </c>
      <c r="K99" s="80">
        <f t="shared" si="2"/>
        <v>66400</v>
      </c>
      <c r="L99" s="80" t="s">
        <v>211</v>
      </c>
      <c r="M99" s="80">
        <v>63</v>
      </c>
      <c r="N99" s="80">
        <v>77</v>
      </c>
      <c r="O99" s="80">
        <v>84</v>
      </c>
      <c r="P99" s="80">
        <v>89</v>
      </c>
      <c r="U99" s="81">
        <v>333</v>
      </c>
      <c r="V99" s="68"/>
      <c r="AB99" s="82"/>
    </row>
    <row r="100" spans="1:28" s="80" customFormat="1">
      <c r="B100" s="80" t="s">
        <v>45</v>
      </c>
      <c r="C100" s="80">
        <v>6</v>
      </c>
      <c r="D100" s="80" t="s">
        <v>46</v>
      </c>
      <c r="E100" s="80">
        <v>64</v>
      </c>
      <c r="G100" s="80" t="s">
        <v>283</v>
      </c>
      <c r="K100" s="80">
        <f t="shared" si="2"/>
        <v>66400</v>
      </c>
      <c r="L100" s="80" t="s">
        <v>284</v>
      </c>
      <c r="M100" s="80">
        <v>30</v>
      </c>
      <c r="N100" s="80">
        <v>58</v>
      </c>
      <c r="O100" s="80">
        <v>71</v>
      </c>
      <c r="P100" s="80">
        <v>78</v>
      </c>
      <c r="U100" s="81">
        <v>333</v>
      </c>
      <c r="V100" s="68"/>
      <c r="AB100" s="82"/>
    </row>
    <row r="101" spans="1:28" s="77" customFormat="1">
      <c r="A101" s="77">
        <v>7</v>
      </c>
      <c r="B101" s="77" t="s">
        <v>57</v>
      </c>
      <c r="C101" s="77">
        <v>7</v>
      </c>
      <c r="D101" s="77" t="s">
        <v>58</v>
      </c>
      <c r="E101" s="77">
        <v>70</v>
      </c>
      <c r="G101" s="77" t="s">
        <v>185</v>
      </c>
      <c r="K101" s="77">
        <f t="shared" si="2"/>
        <v>70000</v>
      </c>
      <c r="M101" s="77">
        <v>99</v>
      </c>
      <c r="N101" s="77">
        <v>99</v>
      </c>
      <c r="O101" s="77">
        <v>99</v>
      </c>
      <c r="P101" s="77">
        <v>99</v>
      </c>
      <c r="U101" s="79"/>
      <c r="V101" s="70"/>
    </row>
    <row r="102" spans="1:28">
      <c r="A102" s="80"/>
      <c r="B102" s="80" t="s">
        <v>57</v>
      </c>
      <c r="C102" s="80">
        <v>7</v>
      </c>
      <c r="D102" s="80" t="s">
        <v>58</v>
      </c>
      <c r="E102" s="80">
        <v>71</v>
      </c>
      <c r="F102" s="80" t="s">
        <v>184</v>
      </c>
      <c r="G102" s="80" t="s">
        <v>55</v>
      </c>
      <c r="K102" s="80">
        <f t="shared" si="2"/>
        <v>77100</v>
      </c>
      <c r="L102" s="80"/>
      <c r="M102" s="80">
        <v>99</v>
      </c>
      <c r="N102" s="80">
        <v>99</v>
      </c>
      <c r="O102" s="80">
        <v>99</v>
      </c>
      <c r="P102" s="80">
        <v>99</v>
      </c>
      <c r="U102" s="76">
        <v>511</v>
      </c>
      <c r="W102" s="86">
        <v>0.03</v>
      </c>
      <c r="X102" s="86">
        <v>0</v>
      </c>
      <c r="Y102" s="86">
        <v>0</v>
      </c>
      <c r="Z102" s="86">
        <v>0</v>
      </c>
    </row>
    <row r="103" spans="1:28">
      <c r="A103" s="80"/>
      <c r="B103" s="80" t="s">
        <v>57</v>
      </c>
      <c r="C103" s="80">
        <v>7</v>
      </c>
      <c r="D103" s="80" t="s">
        <v>58</v>
      </c>
      <c r="E103" s="80">
        <v>72</v>
      </c>
      <c r="F103" s="80" t="s">
        <v>184</v>
      </c>
      <c r="G103" s="80" t="s">
        <v>58</v>
      </c>
      <c r="K103" s="80">
        <f t="shared" si="2"/>
        <v>77200</v>
      </c>
      <c r="L103" s="80"/>
      <c r="M103" s="80">
        <v>99</v>
      </c>
      <c r="N103" s="80">
        <v>99</v>
      </c>
      <c r="O103" s="80">
        <v>99</v>
      </c>
      <c r="P103" s="80">
        <v>99</v>
      </c>
      <c r="U103" s="76">
        <v>512</v>
      </c>
      <c r="W103" s="86">
        <v>0.01</v>
      </c>
      <c r="X103" s="86">
        <v>0</v>
      </c>
      <c r="Y103" s="86">
        <v>0</v>
      </c>
      <c r="Z103" s="86">
        <v>0</v>
      </c>
    </row>
    <row r="104" spans="1:28">
      <c r="A104" s="80"/>
      <c r="B104" s="80" t="s">
        <v>57</v>
      </c>
      <c r="C104" s="80">
        <v>7</v>
      </c>
      <c r="D104" s="80" t="s">
        <v>58</v>
      </c>
      <c r="E104" s="80">
        <v>73</v>
      </c>
      <c r="F104" s="80" t="s">
        <v>184</v>
      </c>
      <c r="G104" s="80" t="s">
        <v>285</v>
      </c>
      <c r="K104" s="80">
        <f t="shared" si="2"/>
        <v>77300</v>
      </c>
      <c r="L104" s="80"/>
      <c r="M104" s="80">
        <v>99</v>
      </c>
      <c r="N104" s="80">
        <v>99</v>
      </c>
      <c r="O104" s="80">
        <v>99</v>
      </c>
      <c r="P104" s="80">
        <v>99</v>
      </c>
      <c r="U104" s="76">
        <v>335</v>
      </c>
    </row>
    <row r="105" spans="1:28">
      <c r="A105" s="80"/>
      <c r="B105" s="80" t="s">
        <v>57</v>
      </c>
      <c r="C105" s="80">
        <v>7</v>
      </c>
      <c r="D105" s="80" t="s">
        <v>58</v>
      </c>
      <c r="E105" s="80">
        <v>74</v>
      </c>
      <c r="F105" s="80" t="s">
        <v>184</v>
      </c>
      <c r="G105" s="80" t="s">
        <v>767</v>
      </c>
      <c r="K105" s="80">
        <f t="shared" si="2"/>
        <v>77400</v>
      </c>
      <c r="L105" s="80"/>
      <c r="M105" s="80"/>
      <c r="N105" s="80"/>
      <c r="O105" s="80"/>
      <c r="P105" s="80"/>
      <c r="U105" s="76">
        <v>335</v>
      </c>
    </row>
    <row r="106" spans="1:28">
      <c r="A106" s="80"/>
      <c r="B106" s="80" t="s">
        <v>57</v>
      </c>
      <c r="C106" s="80">
        <v>7</v>
      </c>
      <c r="D106" s="80" t="s">
        <v>58</v>
      </c>
      <c r="E106" s="80">
        <v>75</v>
      </c>
      <c r="F106" s="80" t="s">
        <v>184</v>
      </c>
      <c r="G106" s="80" t="s">
        <v>744</v>
      </c>
      <c r="K106" s="80">
        <f t="shared" si="2"/>
        <v>77500</v>
      </c>
      <c r="L106" s="80"/>
      <c r="M106" s="80"/>
      <c r="N106" s="80"/>
      <c r="O106" s="80"/>
      <c r="P106" s="80"/>
      <c r="U106" s="76">
        <v>335</v>
      </c>
    </row>
    <row r="107" spans="1:28" s="77" customFormat="1">
      <c r="A107" s="77">
        <v>8</v>
      </c>
      <c r="B107" s="77" t="s">
        <v>286</v>
      </c>
      <c r="C107" s="77">
        <v>8</v>
      </c>
      <c r="D107" s="77" t="s">
        <v>888</v>
      </c>
      <c r="E107" s="77">
        <v>80</v>
      </c>
      <c r="F107" s="77" t="s">
        <v>184</v>
      </c>
      <c r="G107" s="77" t="s">
        <v>185</v>
      </c>
      <c r="K107" s="77">
        <f t="shared" si="2"/>
        <v>80000</v>
      </c>
      <c r="U107" s="79"/>
      <c r="V107" s="70"/>
    </row>
    <row r="108" spans="1:28">
      <c r="A108" s="80"/>
      <c r="B108" s="80" t="s">
        <v>286</v>
      </c>
      <c r="C108" s="80">
        <v>8</v>
      </c>
      <c r="D108" s="80" t="s">
        <v>888</v>
      </c>
      <c r="E108" s="80">
        <v>81</v>
      </c>
      <c r="F108" s="80" t="s">
        <v>184</v>
      </c>
      <c r="G108" s="80" t="s">
        <v>287</v>
      </c>
      <c r="K108" s="80">
        <f t="shared" si="2"/>
        <v>88100</v>
      </c>
      <c r="L108" s="80"/>
      <c r="M108" s="80">
        <v>77</v>
      </c>
      <c r="N108" s="80">
        <v>86</v>
      </c>
      <c r="O108" s="80">
        <v>91</v>
      </c>
      <c r="P108" s="80">
        <v>94</v>
      </c>
      <c r="U108" s="76">
        <v>331</v>
      </c>
    </row>
    <row r="109" spans="1:28">
      <c r="A109" s="80"/>
      <c r="B109" s="80" t="s">
        <v>286</v>
      </c>
      <c r="C109" s="80">
        <v>8</v>
      </c>
      <c r="D109" s="80" t="s">
        <v>888</v>
      </c>
      <c r="E109" s="80">
        <v>82</v>
      </c>
      <c r="F109" s="80" t="s">
        <v>184</v>
      </c>
      <c r="G109" s="80" t="s">
        <v>288</v>
      </c>
      <c r="K109" s="80">
        <f t="shared" si="2"/>
        <v>88200</v>
      </c>
      <c r="L109" s="80"/>
      <c r="M109" s="80">
        <v>77</v>
      </c>
      <c r="N109" s="80">
        <v>86</v>
      </c>
      <c r="O109" s="80">
        <v>91</v>
      </c>
      <c r="P109" s="80">
        <v>94</v>
      </c>
      <c r="U109" s="76">
        <v>332</v>
      </c>
    </row>
    <row r="110" spans="1:28">
      <c r="A110" s="80"/>
      <c r="B110" s="80" t="s">
        <v>286</v>
      </c>
      <c r="C110" s="80">
        <v>8</v>
      </c>
      <c r="D110" s="80" t="s">
        <v>888</v>
      </c>
      <c r="E110" s="80">
        <v>83</v>
      </c>
      <c r="F110" s="80"/>
      <c r="G110" s="80" t="s">
        <v>889</v>
      </c>
      <c r="K110" s="80">
        <f t="shared" si="2"/>
        <v>88300</v>
      </c>
      <c r="L110" s="80"/>
      <c r="M110" s="80"/>
      <c r="N110" s="80"/>
      <c r="O110" s="80"/>
      <c r="P110" s="80"/>
    </row>
    <row r="111" spans="1:28">
      <c r="A111" s="80"/>
      <c r="B111" s="80" t="s">
        <v>286</v>
      </c>
      <c r="C111" s="80">
        <v>8</v>
      </c>
      <c r="D111" s="80" t="s">
        <v>888</v>
      </c>
      <c r="E111" s="80">
        <v>84</v>
      </c>
      <c r="F111" s="80" t="s">
        <v>184</v>
      </c>
      <c r="G111" s="80" t="s">
        <v>289</v>
      </c>
      <c r="K111" s="80">
        <f t="shared" si="2"/>
        <v>88400</v>
      </c>
      <c r="L111" s="80"/>
      <c r="M111" s="83">
        <v>77</v>
      </c>
      <c r="N111" s="83">
        <v>86</v>
      </c>
      <c r="O111" s="83">
        <v>91</v>
      </c>
      <c r="P111" s="83">
        <v>94</v>
      </c>
      <c r="U111" s="76">
        <v>334</v>
      </c>
    </row>
    <row r="112" spans="1:28" s="77" customFormat="1">
      <c r="A112" s="77">
        <v>9</v>
      </c>
      <c r="B112" s="77" t="s">
        <v>765</v>
      </c>
      <c r="C112" s="77">
        <v>9</v>
      </c>
      <c r="D112" s="77" t="s">
        <v>887</v>
      </c>
      <c r="E112" s="77">
        <v>90</v>
      </c>
      <c r="F112" s="77" t="s">
        <v>184</v>
      </c>
      <c r="G112" s="77" t="s">
        <v>185</v>
      </c>
      <c r="K112" s="77">
        <f t="shared" si="2"/>
        <v>90000</v>
      </c>
      <c r="U112" s="79"/>
      <c r="V112" s="70"/>
    </row>
    <row r="113" spans="1:21">
      <c r="A113" s="80"/>
      <c r="B113" s="80" t="s">
        <v>286</v>
      </c>
      <c r="C113" s="80">
        <v>9</v>
      </c>
      <c r="D113" s="80" t="s">
        <v>887</v>
      </c>
      <c r="E113" s="80">
        <v>91</v>
      </c>
      <c r="F113" s="80" t="s">
        <v>184</v>
      </c>
      <c r="G113" s="80" t="s">
        <v>768</v>
      </c>
      <c r="K113" s="80">
        <f t="shared" si="2"/>
        <v>99100</v>
      </c>
      <c r="L113" s="80"/>
      <c r="M113" s="80">
        <v>77</v>
      </c>
      <c r="N113" s="80">
        <v>86</v>
      </c>
      <c r="O113" s="80">
        <v>91</v>
      </c>
      <c r="P113" s="80">
        <v>94</v>
      </c>
      <c r="U113" s="76">
        <v>331</v>
      </c>
    </row>
    <row r="114" spans="1:21">
      <c r="A114" s="80"/>
      <c r="B114" s="80" t="s">
        <v>286</v>
      </c>
      <c r="C114" s="80">
        <v>9</v>
      </c>
      <c r="D114" s="80" t="s">
        <v>887</v>
      </c>
      <c r="E114" s="80">
        <v>92</v>
      </c>
      <c r="F114" s="80" t="s">
        <v>184</v>
      </c>
      <c r="G114" s="80" t="s">
        <v>769</v>
      </c>
      <c r="K114" s="80">
        <f t="shared" si="2"/>
        <v>99200</v>
      </c>
      <c r="L114" s="80"/>
      <c r="M114" s="80">
        <v>77</v>
      </c>
      <c r="N114" s="80">
        <v>86</v>
      </c>
      <c r="O114" s="80">
        <v>91</v>
      </c>
      <c r="P114" s="80">
        <v>94</v>
      </c>
      <c r="U114" s="76">
        <v>332</v>
      </c>
    </row>
    <row r="115" spans="1:21">
      <c r="A115" s="80"/>
      <c r="B115" s="80" t="s">
        <v>286</v>
      </c>
      <c r="C115" s="80">
        <v>9</v>
      </c>
      <c r="D115" s="80" t="s">
        <v>887</v>
      </c>
      <c r="E115" s="80">
        <v>93</v>
      </c>
      <c r="F115" s="80" t="s">
        <v>184</v>
      </c>
      <c r="G115" s="80"/>
      <c r="K115" s="80">
        <f t="shared" si="2"/>
        <v>99300</v>
      </c>
      <c r="L115" s="80"/>
      <c r="M115" s="83">
        <v>77</v>
      </c>
      <c r="N115" s="83">
        <v>86</v>
      </c>
      <c r="O115" s="83">
        <v>91</v>
      </c>
      <c r="P115" s="83">
        <v>94</v>
      </c>
      <c r="U115" s="76">
        <v>334</v>
      </c>
    </row>
  </sheetData>
  <hyperlinks>
    <hyperlink ref="AB98" r:id="rId1" xr:uid="{1C3991D2-103D-41A2-A4D2-BF0AB9F81C80}"/>
  </hyperlinks>
  <pageMargins left="0.7" right="0.7" top="0.78740157499999996" bottom="0.78740157499999996" header="0.3" footer="0.3"/>
  <pageSetup paperSize="9" orientation="portrait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9D70-6B23-47DE-9508-B2CD44404633}">
  <sheetPr>
    <tabColor rgb="FFFF0000"/>
  </sheetPr>
  <dimension ref="A1:O93"/>
  <sheetViews>
    <sheetView zoomScale="110" zoomScaleNormal="110" workbookViewId="0">
      <pane xSplit="2" ySplit="4" topLeftCell="C5" activePane="bottomRight" state="frozen"/>
      <selection pane="topRight"/>
      <selection pane="bottomLeft"/>
      <selection pane="bottomRight" activeCell="C49" sqref="C49"/>
    </sheetView>
  </sheetViews>
  <sheetFormatPr defaultColWidth="11.5703125" defaultRowHeight="12.75"/>
  <cols>
    <col min="1" max="1" width="53.5703125" style="114" customWidth="1"/>
    <col min="2" max="2" width="11.5703125" style="114"/>
    <col min="3" max="3" width="17.28515625" style="114" customWidth="1"/>
    <col min="4" max="4" width="11.5703125" style="114"/>
    <col min="5" max="5" width="18.42578125" style="114" customWidth="1"/>
    <col min="6" max="7" width="18" style="114" customWidth="1"/>
    <col min="8" max="8" width="34.140625" style="114" customWidth="1"/>
    <col min="9" max="9" width="18.42578125" style="114" customWidth="1"/>
    <col min="10" max="10" width="28.85546875" style="114" customWidth="1"/>
    <col min="11" max="11" width="16.140625" style="114" customWidth="1"/>
    <col min="12" max="12" width="20" style="114" customWidth="1"/>
    <col min="13" max="13" width="11.5703125" style="114"/>
    <col min="14" max="14" width="73.5703125" style="114" customWidth="1"/>
    <col min="15" max="16384" width="11.5703125" style="114"/>
  </cols>
  <sheetData>
    <row r="1" spans="1:14">
      <c r="A1" s="132" t="s">
        <v>873</v>
      </c>
      <c r="B1" s="132"/>
      <c r="C1" s="132"/>
      <c r="D1" s="132"/>
      <c r="E1" s="132"/>
    </row>
    <row r="2" spans="1:14">
      <c r="A2" s="131" t="s">
        <v>872</v>
      </c>
      <c r="B2" s="129" t="s">
        <v>871</v>
      </c>
      <c r="C2" s="129" t="s">
        <v>870</v>
      </c>
      <c r="D2" s="129" t="s">
        <v>869</v>
      </c>
      <c r="E2" s="129" t="s">
        <v>868</v>
      </c>
      <c r="F2" s="114" t="s">
        <v>863</v>
      </c>
      <c r="H2" s="114" t="s">
        <v>867</v>
      </c>
      <c r="I2" s="114" t="s">
        <v>863</v>
      </c>
      <c r="J2" s="114" t="s">
        <v>866</v>
      </c>
      <c r="K2" s="130" t="s">
        <v>865</v>
      </c>
      <c r="L2" s="129" t="s">
        <v>864</v>
      </c>
      <c r="M2" s="115" t="s">
        <v>863</v>
      </c>
      <c r="N2" s="114" t="s">
        <v>862</v>
      </c>
    </row>
    <row r="3" spans="1:14">
      <c r="A3" s="128" t="s">
        <v>861</v>
      </c>
      <c r="B3" s="123" t="s">
        <v>861</v>
      </c>
      <c r="C3" s="127" t="s">
        <v>426</v>
      </c>
      <c r="D3" s="123">
        <v>444</v>
      </c>
      <c r="E3" s="123">
        <v>10000</v>
      </c>
      <c r="F3" s="115" t="s">
        <v>860</v>
      </c>
      <c r="G3" s="115"/>
      <c r="H3" s="115" t="s">
        <v>859</v>
      </c>
      <c r="I3" s="115"/>
      <c r="J3" s="115"/>
      <c r="K3" s="127" t="s">
        <v>771</v>
      </c>
      <c r="L3" s="115"/>
      <c r="M3" s="115"/>
      <c r="N3" s="115"/>
    </row>
    <row r="4" spans="1:14">
      <c r="A4" s="116" t="s">
        <v>858</v>
      </c>
      <c r="B4" s="115" t="s">
        <v>772</v>
      </c>
      <c r="C4" s="115" t="s">
        <v>810</v>
      </c>
      <c r="D4" s="115">
        <v>70</v>
      </c>
      <c r="E4" s="115"/>
      <c r="F4" s="115"/>
      <c r="G4" s="115"/>
      <c r="H4" s="115"/>
      <c r="I4" s="115"/>
      <c r="J4" s="115"/>
      <c r="K4" s="127" t="s">
        <v>771</v>
      </c>
      <c r="L4" s="115"/>
      <c r="M4" s="115"/>
      <c r="N4" s="115"/>
    </row>
    <row r="5" spans="1:14">
      <c r="A5" s="116" t="s">
        <v>857</v>
      </c>
      <c r="B5" s="115" t="s">
        <v>772</v>
      </c>
      <c r="C5" s="115"/>
      <c r="D5" s="115">
        <v>1</v>
      </c>
      <c r="E5" s="115">
        <v>44100</v>
      </c>
      <c r="F5" s="115"/>
      <c r="G5" s="115"/>
      <c r="H5" s="115"/>
      <c r="I5" s="115"/>
      <c r="J5" s="115"/>
      <c r="K5" s="115" t="s">
        <v>781</v>
      </c>
      <c r="L5" s="115"/>
      <c r="M5" s="115"/>
      <c r="N5" s="115"/>
    </row>
    <row r="6" spans="1:14">
      <c r="A6" s="116" t="s">
        <v>856</v>
      </c>
      <c r="B6" s="115" t="s">
        <v>772</v>
      </c>
      <c r="C6" s="115"/>
      <c r="D6" s="115">
        <v>1</v>
      </c>
      <c r="E6" s="115">
        <v>44100</v>
      </c>
      <c r="F6" s="135" t="s">
        <v>890</v>
      </c>
      <c r="G6" s="135"/>
      <c r="H6" s="115"/>
      <c r="I6" s="115"/>
      <c r="J6" s="115"/>
      <c r="K6" s="115" t="s">
        <v>771</v>
      </c>
      <c r="L6" s="115"/>
      <c r="M6" s="115"/>
      <c r="N6" s="115"/>
    </row>
    <row r="7" spans="1:14">
      <c r="A7" s="116" t="s">
        <v>855</v>
      </c>
      <c r="B7" s="115" t="s">
        <v>772</v>
      </c>
      <c r="C7" s="115"/>
      <c r="D7" s="115">
        <v>40</v>
      </c>
      <c r="E7" s="115"/>
      <c r="F7" s="135" t="s">
        <v>891</v>
      </c>
      <c r="G7" s="135"/>
      <c r="H7" s="115"/>
      <c r="I7" s="115"/>
      <c r="J7" s="115"/>
      <c r="K7" s="115" t="s">
        <v>771</v>
      </c>
      <c r="L7" s="115"/>
      <c r="M7" s="115"/>
      <c r="N7" s="115"/>
    </row>
    <row r="8" spans="1:14">
      <c r="A8" s="116" t="s">
        <v>854</v>
      </c>
      <c r="B8" s="115" t="s">
        <v>772</v>
      </c>
      <c r="C8" s="115"/>
      <c r="D8" s="115">
        <v>0</v>
      </c>
      <c r="E8" s="126" t="s">
        <v>853</v>
      </c>
      <c r="F8" s="126"/>
      <c r="G8" s="115"/>
      <c r="H8" s="115"/>
      <c r="I8" s="115"/>
      <c r="J8" s="115"/>
      <c r="K8" s="125" t="s">
        <v>852</v>
      </c>
      <c r="L8" s="115"/>
      <c r="M8" s="115"/>
      <c r="N8" s="115"/>
    </row>
    <row r="9" spans="1:14">
      <c r="A9" s="116" t="s">
        <v>851</v>
      </c>
      <c r="B9" s="115" t="s">
        <v>772</v>
      </c>
      <c r="C9" s="115"/>
      <c r="D9" s="115">
        <v>5</v>
      </c>
      <c r="E9" s="115"/>
      <c r="F9" s="135" t="s">
        <v>890</v>
      </c>
      <c r="G9" s="115"/>
      <c r="H9" s="115" t="s">
        <v>892</v>
      </c>
      <c r="I9" s="115"/>
      <c r="J9" s="115"/>
      <c r="K9" s="115" t="s">
        <v>771</v>
      </c>
      <c r="L9" s="115"/>
      <c r="M9" s="115"/>
      <c r="N9" s="115"/>
    </row>
    <row r="10" spans="1:14">
      <c r="A10" s="116" t="s">
        <v>850</v>
      </c>
      <c r="B10" s="115" t="s">
        <v>772</v>
      </c>
      <c r="C10" s="115"/>
      <c r="D10" s="115">
        <v>1</v>
      </c>
      <c r="E10" s="115">
        <v>44100</v>
      </c>
      <c r="F10" s="135" t="s">
        <v>890</v>
      </c>
      <c r="G10" s="135"/>
      <c r="H10" s="115"/>
      <c r="I10" s="115"/>
      <c r="J10" s="115"/>
      <c r="K10" s="115" t="s">
        <v>771</v>
      </c>
      <c r="L10" s="115"/>
      <c r="M10" s="115"/>
      <c r="N10" s="115"/>
    </row>
    <row r="11" spans="1:14">
      <c r="A11" s="116" t="s">
        <v>849</v>
      </c>
      <c r="B11" s="115" t="s">
        <v>772</v>
      </c>
      <c r="C11" s="115"/>
      <c r="D11" s="115">
        <v>0</v>
      </c>
      <c r="E11" s="115"/>
      <c r="F11" s="115"/>
      <c r="G11" s="115"/>
      <c r="H11" s="115"/>
      <c r="I11" s="115"/>
      <c r="J11" s="115"/>
      <c r="K11" s="115" t="s">
        <v>783</v>
      </c>
      <c r="L11" s="115"/>
      <c r="M11" s="115"/>
      <c r="N11" s="115"/>
    </row>
    <row r="12" spans="1:14">
      <c r="A12" s="116" t="s">
        <v>848</v>
      </c>
      <c r="B12" s="115" t="s">
        <v>772</v>
      </c>
      <c r="C12" s="115"/>
      <c r="D12" s="115">
        <v>1</v>
      </c>
      <c r="E12" s="115">
        <v>44100</v>
      </c>
      <c r="F12" s="115"/>
      <c r="G12" s="115"/>
      <c r="H12" s="115"/>
      <c r="I12" s="115"/>
      <c r="J12" s="115"/>
      <c r="K12" s="115" t="s">
        <v>771</v>
      </c>
      <c r="L12" s="115"/>
      <c r="M12" s="115"/>
      <c r="N12" s="115"/>
    </row>
    <row r="13" spans="1:14">
      <c r="A13" s="116" t="s">
        <v>847</v>
      </c>
      <c r="B13" s="115" t="s">
        <v>772</v>
      </c>
      <c r="C13" s="115"/>
      <c r="D13" s="115">
        <v>2</v>
      </c>
      <c r="E13" s="115">
        <v>44100</v>
      </c>
      <c r="F13" s="115"/>
      <c r="G13" s="115"/>
      <c r="H13" s="115"/>
      <c r="I13" s="115"/>
      <c r="J13" s="115"/>
      <c r="K13" s="115" t="s">
        <v>771</v>
      </c>
      <c r="L13" s="115"/>
      <c r="M13" s="115"/>
      <c r="N13" s="115"/>
    </row>
    <row r="14" spans="1:14">
      <c r="A14" s="116" t="s">
        <v>846</v>
      </c>
      <c r="B14" s="115" t="s">
        <v>772</v>
      </c>
      <c r="C14" s="115"/>
      <c r="D14" s="115">
        <v>1</v>
      </c>
      <c r="E14" s="115">
        <v>44100</v>
      </c>
      <c r="F14" s="115"/>
      <c r="G14" s="115"/>
      <c r="H14" s="115"/>
      <c r="I14" s="115"/>
      <c r="J14" s="115"/>
      <c r="K14" s="115" t="s">
        <v>799</v>
      </c>
      <c r="L14" s="115"/>
      <c r="M14" s="115"/>
      <c r="N14" s="115"/>
    </row>
    <row r="15" spans="1:14">
      <c r="A15" s="116" t="s">
        <v>845</v>
      </c>
      <c r="B15" s="115" t="s">
        <v>772</v>
      </c>
      <c r="C15" s="115"/>
      <c r="D15" s="115">
        <v>0</v>
      </c>
      <c r="E15" s="115"/>
      <c r="F15" s="115"/>
      <c r="G15" s="115"/>
      <c r="H15" s="115"/>
      <c r="I15" s="115"/>
      <c r="J15" s="115"/>
      <c r="K15" s="115" t="s">
        <v>771</v>
      </c>
      <c r="L15" s="115"/>
      <c r="M15" s="115"/>
      <c r="N15" s="115"/>
    </row>
    <row r="16" spans="1:14">
      <c r="A16" s="116" t="s">
        <v>844</v>
      </c>
      <c r="B16" s="115" t="s">
        <v>772</v>
      </c>
      <c r="C16" s="115" t="s">
        <v>810</v>
      </c>
      <c r="D16" s="115">
        <v>2</v>
      </c>
      <c r="E16" s="115">
        <v>44200</v>
      </c>
      <c r="F16" s="135" t="s">
        <v>890</v>
      </c>
      <c r="G16" s="136" t="s">
        <v>893</v>
      </c>
      <c r="H16" s="115"/>
      <c r="I16" s="115"/>
      <c r="J16" s="115"/>
      <c r="K16" s="115" t="s">
        <v>771</v>
      </c>
      <c r="L16" s="115"/>
      <c r="M16" s="115"/>
      <c r="N16" s="115"/>
    </row>
    <row r="17" spans="1:14">
      <c r="A17" s="116" t="s">
        <v>843</v>
      </c>
      <c r="B17" s="115" t="s">
        <v>772</v>
      </c>
      <c r="C17" s="115"/>
      <c r="D17" s="115">
        <v>0</v>
      </c>
      <c r="E17" s="115"/>
      <c r="G17" s="115"/>
      <c r="H17" s="115"/>
      <c r="I17" s="115"/>
      <c r="J17" s="115"/>
      <c r="K17" s="115" t="s">
        <v>799</v>
      </c>
      <c r="L17" s="115"/>
      <c r="M17" s="115"/>
      <c r="N17" s="115"/>
    </row>
    <row r="18" spans="1:14">
      <c r="A18" s="116" t="s">
        <v>842</v>
      </c>
      <c r="B18" s="115" t="s">
        <v>772</v>
      </c>
      <c r="C18" s="115"/>
      <c r="D18" s="115">
        <v>0</v>
      </c>
      <c r="E18" s="115"/>
      <c r="F18" s="135" t="s">
        <v>890</v>
      </c>
      <c r="G18" s="115"/>
      <c r="H18" s="115"/>
      <c r="I18" s="115"/>
      <c r="J18" s="115"/>
      <c r="K18" s="115" t="s">
        <v>799</v>
      </c>
      <c r="L18" s="115"/>
      <c r="M18" s="115"/>
      <c r="N18" s="115"/>
    </row>
    <row r="19" spans="1:14">
      <c r="A19" s="116" t="s">
        <v>841</v>
      </c>
      <c r="B19" s="115" t="s">
        <v>772</v>
      </c>
      <c r="C19" s="115"/>
      <c r="D19" s="115">
        <v>5</v>
      </c>
      <c r="E19" s="115"/>
      <c r="F19" s="135" t="s">
        <v>890</v>
      </c>
      <c r="G19" s="115"/>
      <c r="H19" s="115" t="s">
        <v>894</v>
      </c>
      <c r="I19" s="115"/>
      <c r="J19" s="115"/>
      <c r="K19" s="115" t="s">
        <v>771</v>
      </c>
      <c r="L19" s="115"/>
      <c r="M19" s="121"/>
      <c r="N19" s="115"/>
    </row>
    <row r="20" spans="1:14">
      <c r="A20" s="116" t="s">
        <v>840</v>
      </c>
      <c r="B20" s="115" t="s">
        <v>772</v>
      </c>
      <c r="C20" s="115"/>
      <c r="D20" s="115" t="s">
        <v>740</v>
      </c>
      <c r="E20" s="115"/>
      <c r="F20" s="115"/>
      <c r="G20" s="115"/>
      <c r="H20" s="115"/>
      <c r="I20" s="115"/>
      <c r="J20" s="115"/>
      <c r="K20" s="115" t="s">
        <v>783</v>
      </c>
      <c r="L20" s="115"/>
      <c r="M20" s="115"/>
      <c r="N20" s="115"/>
    </row>
    <row r="21" spans="1:14">
      <c r="A21" s="116" t="s">
        <v>839</v>
      </c>
      <c r="B21" s="115" t="s">
        <v>772</v>
      </c>
      <c r="C21" s="115"/>
      <c r="D21" s="115">
        <v>0</v>
      </c>
      <c r="E21" s="115"/>
      <c r="F21" s="115" t="s">
        <v>895</v>
      </c>
      <c r="G21" s="115"/>
      <c r="H21" s="115"/>
      <c r="I21" s="115"/>
      <c r="J21" s="115"/>
      <c r="K21" s="115" t="s">
        <v>783</v>
      </c>
      <c r="L21" s="115"/>
      <c r="M21" s="115"/>
      <c r="N21" s="115"/>
    </row>
    <row r="22" spans="1:14" ht="15">
      <c r="A22" s="116" t="s">
        <v>838</v>
      </c>
      <c r="B22" s="115" t="s">
        <v>772</v>
      </c>
      <c r="C22" s="115"/>
      <c r="D22" s="115">
        <v>2</v>
      </c>
      <c r="E22" s="115">
        <v>44200</v>
      </c>
      <c r="F22" s="135" t="s">
        <v>896</v>
      </c>
      <c r="G22" s="115"/>
      <c r="H22" s="115"/>
      <c r="I22" s="124"/>
      <c r="J22" s="124"/>
      <c r="K22" s="124" t="s">
        <v>771</v>
      </c>
      <c r="L22" s="124"/>
      <c r="M22" s="124"/>
      <c r="N22" s="124"/>
    </row>
    <row r="23" spans="1:14" ht="15">
      <c r="A23" s="116" t="s">
        <v>837</v>
      </c>
      <c r="B23" s="115" t="s">
        <v>772</v>
      </c>
      <c r="C23" s="115" t="s">
        <v>810</v>
      </c>
      <c r="D23" s="115"/>
      <c r="E23" s="115"/>
      <c r="F23" s="135" t="s">
        <v>897</v>
      </c>
      <c r="G23" s="115"/>
      <c r="H23" s="115"/>
      <c r="I23" s="124"/>
      <c r="J23" s="124"/>
      <c r="K23" s="124" t="s">
        <v>771</v>
      </c>
      <c r="L23" s="124"/>
      <c r="M23" s="124"/>
      <c r="N23" s="124"/>
    </row>
    <row r="24" spans="1:14" ht="15">
      <c r="A24" s="116" t="s">
        <v>836</v>
      </c>
      <c r="B24" s="115" t="s">
        <v>772</v>
      </c>
      <c r="C24" s="115"/>
      <c r="D24" s="115" t="s">
        <v>740</v>
      </c>
      <c r="E24" s="115"/>
      <c r="F24" s="115"/>
      <c r="G24" s="115"/>
      <c r="H24" s="115"/>
      <c r="I24" s="124"/>
      <c r="J24" s="124"/>
      <c r="K24" s="124" t="s">
        <v>783</v>
      </c>
      <c r="L24" s="124"/>
      <c r="M24" s="124"/>
      <c r="N24" s="124"/>
    </row>
    <row r="25" spans="1:14" ht="15">
      <c r="A25" s="116" t="s">
        <v>835</v>
      </c>
      <c r="B25" s="115" t="s">
        <v>772</v>
      </c>
      <c r="C25" s="115"/>
      <c r="D25" s="115">
        <v>2</v>
      </c>
      <c r="E25" s="115">
        <v>44100</v>
      </c>
      <c r="F25" s="120"/>
      <c r="G25" s="120"/>
      <c r="H25" s="120"/>
      <c r="I25" s="124"/>
      <c r="J25" s="124"/>
      <c r="K25" s="124" t="s">
        <v>771</v>
      </c>
      <c r="L25" s="124"/>
      <c r="M25" s="124"/>
      <c r="N25" s="124"/>
    </row>
    <row r="26" spans="1:14" ht="15">
      <c r="A26" s="116" t="s">
        <v>834</v>
      </c>
      <c r="B26" s="115" t="s">
        <v>772</v>
      </c>
      <c r="C26" s="115"/>
      <c r="D26" s="115">
        <v>2</v>
      </c>
      <c r="E26" s="115">
        <v>44100</v>
      </c>
      <c r="F26" s="115"/>
      <c r="G26" s="115"/>
      <c r="H26" s="115"/>
      <c r="I26" s="124"/>
      <c r="J26" s="124"/>
      <c r="K26" s="124" t="s">
        <v>771</v>
      </c>
      <c r="L26" s="124"/>
      <c r="M26" s="124"/>
      <c r="N26" s="124"/>
    </row>
    <row r="27" spans="1:14" ht="15">
      <c r="A27" s="116" t="s">
        <v>833</v>
      </c>
      <c r="B27" s="115" t="s">
        <v>772</v>
      </c>
      <c r="C27" s="115"/>
      <c r="D27" s="115">
        <v>5</v>
      </c>
      <c r="E27" s="115">
        <v>44100</v>
      </c>
      <c r="F27" s="115"/>
      <c r="G27" s="115"/>
      <c r="H27" s="115"/>
      <c r="I27" s="124"/>
      <c r="J27" s="124"/>
      <c r="K27" s="124" t="s">
        <v>771</v>
      </c>
      <c r="L27" s="124"/>
      <c r="M27" s="124"/>
      <c r="N27" s="124"/>
    </row>
    <row r="28" spans="1:14" ht="15">
      <c r="A28" s="116" t="s">
        <v>832</v>
      </c>
      <c r="B28" s="115" t="s">
        <v>772</v>
      </c>
      <c r="C28" s="115"/>
      <c r="D28" s="115">
        <v>5</v>
      </c>
      <c r="E28" s="115">
        <v>44100</v>
      </c>
      <c r="F28" s="115"/>
      <c r="G28" s="115"/>
      <c r="H28" s="115"/>
      <c r="I28" s="124"/>
      <c r="J28" s="124"/>
      <c r="K28" s="124" t="s">
        <v>771</v>
      </c>
      <c r="L28" s="124"/>
      <c r="M28" s="124"/>
      <c r="N28" s="124"/>
    </row>
    <row r="29" spans="1:14" ht="15">
      <c r="A29" s="116" t="s">
        <v>831</v>
      </c>
      <c r="B29" s="115" t="s">
        <v>772</v>
      </c>
      <c r="C29" s="115"/>
      <c r="D29" s="115">
        <v>0</v>
      </c>
      <c r="E29" s="115"/>
      <c r="F29" s="115"/>
      <c r="G29" s="115"/>
      <c r="H29" s="115"/>
      <c r="I29" s="124"/>
      <c r="J29" s="124"/>
      <c r="K29" s="124" t="s">
        <v>771</v>
      </c>
      <c r="L29" s="124"/>
      <c r="M29" s="124"/>
      <c r="N29" s="124"/>
    </row>
    <row r="30" spans="1:14" ht="15">
      <c r="A30" s="116" t="s">
        <v>830</v>
      </c>
      <c r="B30" s="115" t="s">
        <v>772</v>
      </c>
      <c r="C30" s="115"/>
      <c r="D30" s="115">
        <v>0</v>
      </c>
      <c r="E30" s="115"/>
      <c r="F30" s="135" t="s">
        <v>898</v>
      </c>
      <c r="G30" s="115"/>
      <c r="H30" s="115"/>
      <c r="I30" s="124"/>
      <c r="J30" s="124"/>
      <c r="K30" s="124" t="s">
        <v>771</v>
      </c>
      <c r="L30" s="124"/>
      <c r="M30" s="124"/>
      <c r="N30" s="124"/>
    </row>
    <row r="31" spans="1:14" ht="15">
      <c r="A31" s="116" t="s">
        <v>829</v>
      </c>
      <c r="B31" s="115" t="s">
        <v>772</v>
      </c>
      <c r="C31" s="115" t="s">
        <v>810</v>
      </c>
      <c r="D31" s="115">
        <v>10</v>
      </c>
      <c r="E31" s="115">
        <v>44100</v>
      </c>
      <c r="F31" s="135" t="s">
        <v>899</v>
      </c>
      <c r="G31" s="115"/>
      <c r="H31" s="115"/>
      <c r="I31" s="124"/>
      <c r="J31" s="124"/>
      <c r="K31" s="124" t="s">
        <v>783</v>
      </c>
      <c r="L31" s="119">
        <v>7.5</v>
      </c>
      <c r="M31" s="119" t="s">
        <v>828</v>
      </c>
      <c r="N31" s="115" t="s">
        <v>827</v>
      </c>
    </row>
    <row r="32" spans="1:14">
      <c r="A32" s="116" t="s">
        <v>826</v>
      </c>
      <c r="B32" s="115" t="s">
        <v>772</v>
      </c>
      <c r="C32" s="115" t="s">
        <v>810</v>
      </c>
      <c r="D32" s="115">
        <v>13</v>
      </c>
      <c r="E32" s="115">
        <v>44100</v>
      </c>
      <c r="F32" s="135" t="s">
        <v>899</v>
      </c>
      <c r="G32" s="115"/>
      <c r="H32" s="120"/>
      <c r="I32" s="120"/>
      <c r="J32" s="115"/>
      <c r="K32" s="115" t="s">
        <v>783</v>
      </c>
      <c r="L32" s="115">
        <v>3.5</v>
      </c>
      <c r="M32" s="115"/>
      <c r="N32" s="115"/>
    </row>
    <row r="33" spans="1:15">
      <c r="A33" s="116" t="s">
        <v>825</v>
      </c>
      <c r="B33" s="115" t="s">
        <v>772</v>
      </c>
      <c r="C33" s="115" t="s">
        <v>810</v>
      </c>
      <c r="D33" s="115">
        <v>14</v>
      </c>
      <c r="E33" s="115"/>
      <c r="F33" s="115" t="s">
        <v>900</v>
      </c>
      <c r="G33" s="115" t="s">
        <v>901</v>
      </c>
      <c r="H33" s="115"/>
      <c r="I33" s="115"/>
      <c r="J33" s="115"/>
      <c r="K33" s="115" t="s">
        <v>783</v>
      </c>
      <c r="L33" s="115"/>
      <c r="M33" s="115"/>
      <c r="N33" s="115"/>
    </row>
    <row r="34" spans="1:15">
      <c r="A34" s="116" t="s">
        <v>824</v>
      </c>
      <c r="B34" s="115" t="s">
        <v>772</v>
      </c>
      <c r="C34" s="115" t="s">
        <v>810</v>
      </c>
      <c r="D34" s="115">
        <v>15</v>
      </c>
      <c r="E34" s="115">
        <v>44100</v>
      </c>
      <c r="F34" s="115" t="s">
        <v>902</v>
      </c>
      <c r="G34" s="115"/>
      <c r="H34" s="115"/>
      <c r="I34" s="115"/>
      <c r="J34" s="115"/>
      <c r="K34" s="115" t="s">
        <v>783</v>
      </c>
      <c r="L34" s="115"/>
      <c r="M34" s="115"/>
      <c r="N34" s="115"/>
    </row>
    <row r="35" spans="1:15">
      <c r="A35" s="116" t="s">
        <v>823</v>
      </c>
      <c r="B35" s="115" t="s">
        <v>772</v>
      </c>
      <c r="C35" s="115"/>
      <c r="D35" s="115">
        <v>0</v>
      </c>
      <c r="E35" s="115"/>
      <c r="F35" s="115"/>
      <c r="G35" s="115"/>
      <c r="H35" s="115"/>
      <c r="I35" s="115"/>
      <c r="J35" s="115"/>
      <c r="K35" s="115" t="s">
        <v>783</v>
      </c>
      <c r="L35" s="115"/>
      <c r="M35" s="115"/>
      <c r="N35" s="115"/>
    </row>
    <row r="36" spans="1:15">
      <c r="A36" s="116" t="s">
        <v>822</v>
      </c>
      <c r="B36" s="115" t="s">
        <v>772</v>
      </c>
      <c r="C36" s="115"/>
      <c r="D36" s="115">
        <v>0</v>
      </c>
      <c r="E36" s="115"/>
      <c r="F36" s="115"/>
      <c r="G36" s="115"/>
      <c r="H36" s="115"/>
      <c r="I36" s="115"/>
      <c r="J36" s="115"/>
      <c r="K36" s="115" t="s">
        <v>819</v>
      </c>
      <c r="L36" s="115"/>
      <c r="M36" s="115"/>
      <c r="N36" s="115"/>
    </row>
    <row r="37" spans="1:15">
      <c r="A37" s="116" t="s">
        <v>821</v>
      </c>
      <c r="B37" s="115" t="s">
        <v>772</v>
      </c>
      <c r="C37" s="119"/>
      <c r="D37" s="119">
        <v>0</v>
      </c>
      <c r="E37" s="119"/>
      <c r="F37" s="119"/>
      <c r="G37" s="119"/>
      <c r="H37" s="115"/>
      <c r="I37" s="115"/>
      <c r="J37" s="115"/>
      <c r="K37" s="115" t="s">
        <v>819</v>
      </c>
      <c r="L37" s="115"/>
      <c r="M37" s="115"/>
      <c r="N37" s="115"/>
      <c r="O37" s="115"/>
    </row>
    <row r="38" spans="1:15">
      <c r="A38" s="116" t="s">
        <v>820</v>
      </c>
      <c r="B38" s="115" t="s">
        <v>772</v>
      </c>
      <c r="C38" s="115"/>
      <c r="D38" s="115">
        <v>0</v>
      </c>
      <c r="E38" s="115"/>
      <c r="F38" s="115"/>
      <c r="G38" s="115"/>
      <c r="H38" s="115"/>
      <c r="I38" s="115"/>
      <c r="J38" s="115"/>
      <c r="K38" s="115" t="s">
        <v>819</v>
      </c>
      <c r="L38" s="115"/>
      <c r="M38" s="115"/>
      <c r="N38" s="115"/>
    </row>
    <row r="39" spans="1:15">
      <c r="A39" s="116" t="s">
        <v>818</v>
      </c>
      <c r="B39" s="115" t="s">
        <v>772</v>
      </c>
      <c r="C39" s="123"/>
      <c r="D39" s="123">
        <v>0</v>
      </c>
      <c r="E39" s="123"/>
      <c r="F39" s="115"/>
      <c r="G39" s="115"/>
      <c r="H39" s="115"/>
      <c r="I39" s="115"/>
      <c r="J39" s="115"/>
      <c r="K39" s="115" t="s">
        <v>783</v>
      </c>
      <c r="L39" s="115"/>
      <c r="M39" s="115"/>
      <c r="N39" s="115"/>
    </row>
    <row r="40" spans="1:15">
      <c r="A40" s="116" t="s">
        <v>817</v>
      </c>
      <c r="B40" s="115" t="s">
        <v>772</v>
      </c>
      <c r="C40" s="123"/>
      <c r="D40" s="123">
        <v>2</v>
      </c>
      <c r="E40" s="123">
        <v>44100</v>
      </c>
      <c r="F40" s="115"/>
      <c r="G40" s="115"/>
      <c r="H40" s="115"/>
      <c r="I40" s="115"/>
      <c r="J40" s="115"/>
      <c r="K40" s="115" t="s">
        <v>771</v>
      </c>
      <c r="L40" s="115"/>
      <c r="M40" s="115"/>
      <c r="N40" s="115"/>
    </row>
    <row r="41" spans="1:15">
      <c r="A41" s="116" t="s">
        <v>816</v>
      </c>
      <c r="B41" s="115" t="s">
        <v>772</v>
      </c>
      <c r="C41" s="115"/>
      <c r="D41" s="115">
        <v>11</v>
      </c>
      <c r="E41" s="115">
        <v>44200</v>
      </c>
      <c r="F41" s="115"/>
      <c r="G41" s="115"/>
      <c r="H41" s="115"/>
      <c r="I41" s="115"/>
      <c r="J41" s="115"/>
      <c r="K41" s="115" t="s">
        <v>783</v>
      </c>
      <c r="L41" s="115"/>
      <c r="M41" s="115"/>
      <c r="N41" s="115"/>
    </row>
    <row r="42" spans="1:15">
      <c r="A42" s="116" t="s">
        <v>815</v>
      </c>
      <c r="B42" s="115" t="s">
        <v>772</v>
      </c>
      <c r="C42" s="115"/>
      <c r="D42" s="115">
        <v>11</v>
      </c>
      <c r="E42" s="115">
        <v>44200</v>
      </c>
      <c r="F42" s="115"/>
      <c r="G42" s="115"/>
      <c r="H42" s="115"/>
      <c r="I42" s="115"/>
      <c r="J42" s="115"/>
      <c r="K42" s="115" t="s">
        <v>771</v>
      </c>
      <c r="L42" s="115"/>
      <c r="M42" s="115"/>
      <c r="N42" s="115"/>
    </row>
    <row r="43" spans="1:15">
      <c r="A43" s="122" t="s">
        <v>814</v>
      </c>
      <c r="B43" s="115" t="s">
        <v>772</v>
      </c>
      <c r="C43" s="115"/>
      <c r="D43" s="115">
        <v>1</v>
      </c>
      <c r="E43" s="115">
        <v>44100</v>
      </c>
      <c r="F43" s="115"/>
      <c r="G43" s="115"/>
      <c r="H43" s="115"/>
      <c r="I43" s="115"/>
      <c r="J43" s="115"/>
      <c r="K43" s="115" t="s">
        <v>799</v>
      </c>
      <c r="L43" s="115"/>
      <c r="M43" s="115"/>
      <c r="N43" s="115"/>
    </row>
    <row r="44" spans="1:15">
      <c r="A44" s="116" t="s">
        <v>813</v>
      </c>
      <c r="B44" s="115" t="s">
        <v>772</v>
      </c>
      <c r="C44" s="115"/>
      <c r="D44" s="115">
        <v>0</v>
      </c>
      <c r="E44" s="115"/>
      <c r="F44" s="115"/>
      <c r="G44" s="115"/>
      <c r="H44" s="115"/>
      <c r="I44" s="115"/>
      <c r="J44" s="115"/>
      <c r="K44" s="115" t="s">
        <v>799</v>
      </c>
      <c r="L44" s="115"/>
      <c r="M44" s="115"/>
      <c r="N44" s="115"/>
    </row>
    <row r="45" spans="1:15">
      <c r="A45" s="116" t="s">
        <v>812</v>
      </c>
      <c r="B45" s="115" t="s">
        <v>772</v>
      </c>
      <c r="C45" s="115"/>
      <c r="D45" s="115">
        <v>0</v>
      </c>
      <c r="E45" s="115"/>
      <c r="F45" s="115"/>
      <c r="G45" s="115"/>
      <c r="H45" s="115"/>
      <c r="I45" s="115"/>
      <c r="J45" s="115"/>
      <c r="K45" s="115" t="s">
        <v>783</v>
      </c>
      <c r="L45" s="115"/>
      <c r="M45" s="115"/>
      <c r="N45" s="115"/>
    </row>
    <row r="46" spans="1:15">
      <c r="A46" s="116" t="s">
        <v>811</v>
      </c>
      <c r="B46" s="115" t="s">
        <v>772</v>
      </c>
      <c r="C46" s="115" t="s">
        <v>810</v>
      </c>
      <c r="D46" s="115">
        <v>9</v>
      </c>
      <c r="E46" s="115"/>
      <c r="F46" s="115" t="s">
        <v>903</v>
      </c>
      <c r="G46" s="115"/>
      <c r="H46" s="115"/>
      <c r="I46" s="115"/>
      <c r="J46" s="115"/>
      <c r="K46" s="115" t="s">
        <v>771</v>
      </c>
      <c r="L46" s="115"/>
      <c r="M46" s="115"/>
      <c r="N46" s="115"/>
    </row>
    <row r="47" spans="1:15">
      <c r="A47" s="116" t="s">
        <v>809</v>
      </c>
      <c r="B47" s="115" t="s">
        <v>772</v>
      </c>
      <c r="C47" s="115" t="s">
        <v>904</v>
      </c>
      <c r="D47" s="115">
        <v>13</v>
      </c>
      <c r="E47" s="115">
        <v>44100</v>
      </c>
      <c r="F47" s="115"/>
      <c r="G47" s="115"/>
      <c r="H47" s="115"/>
      <c r="I47" s="115"/>
      <c r="J47" s="115"/>
      <c r="K47" s="115" t="s">
        <v>783</v>
      </c>
      <c r="L47" s="115">
        <v>7.5</v>
      </c>
      <c r="M47" s="115"/>
      <c r="N47" s="115"/>
    </row>
    <row r="48" spans="1:15">
      <c r="A48" s="116" t="s">
        <v>808</v>
      </c>
      <c r="B48" s="115" t="s">
        <v>772</v>
      </c>
      <c r="C48" s="115"/>
      <c r="D48" s="115">
        <v>0</v>
      </c>
      <c r="E48" s="115"/>
      <c r="F48" s="115"/>
      <c r="G48" s="115"/>
      <c r="H48" s="115"/>
      <c r="I48" s="115"/>
      <c r="J48" s="115"/>
      <c r="K48" s="115" t="s">
        <v>783</v>
      </c>
      <c r="L48" s="115"/>
      <c r="M48" s="115"/>
      <c r="N48" s="115"/>
    </row>
    <row r="49" spans="1:14">
      <c r="A49" s="116" t="s">
        <v>807</v>
      </c>
      <c r="B49" s="115" t="s">
        <v>772</v>
      </c>
      <c r="C49" s="115" t="s">
        <v>810</v>
      </c>
      <c r="D49" s="115">
        <v>20</v>
      </c>
      <c r="E49" s="115"/>
      <c r="F49" s="115"/>
      <c r="G49" s="115"/>
      <c r="H49" s="115"/>
      <c r="I49" s="115"/>
      <c r="J49" s="115"/>
      <c r="K49" s="115" t="s">
        <v>771</v>
      </c>
      <c r="L49" s="115"/>
      <c r="M49" s="115"/>
      <c r="N49" s="115"/>
    </row>
    <row r="50" spans="1:14">
      <c r="A50" s="116" t="s">
        <v>806</v>
      </c>
      <c r="B50" s="115" t="s">
        <v>772</v>
      </c>
      <c r="C50" s="115"/>
      <c r="D50" s="115">
        <v>20</v>
      </c>
      <c r="E50" s="115"/>
      <c r="F50" s="115"/>
      <c r="G50" s="115"/>
      <c r="H50" s="115"/>
      <c r="I50" s="115"/>
      <c r="J50" s="115"/>
      <c r="K50" s="115" t="s">
        <v>771</v>
      </c>
      <c r="L50" s="115"/>
      <c r="M50" s="115"/>
      <c r="N50" s="115"/>
    </row>
    <row r="51" spans="1:14">
      <c r="A51" s="116" t="s">
        <v>805</v>
      </c>
      <c r="B51" s="115" t="s">
        <v>772</v>
      </c>
      <c r="C51" s="115"/>
      <c r="D51" s="115">
        <v>20</v>
      </c>
      <c r="E51" s="115"/>
      <c r="F51" s="135" t="s">
        <v>905</v>
      </c>
      <c r="G51" s="121"/>
      <c r="H51" s="115" t="s">
        <v>906</v>
      </c>
      <c r="I51" s="115"/>
      <c r="J51" s="115"/>
      <c r="K51" s="115" t="s">
        <v>781</v>
      </c>
      <c r="L51" s="115"/>
      <c r="M51" s="115"/>
      <c r="N51" s="115"/>
    </row>
    <row r="52" spans="1:14">
      <c r="A52" s="116" t="s">
        <v>804</v>
      </c>
      <c r="B52" s="115" t="s">
        <v>772</v>
      </c>
      <c r="C52" s="115"/>
      <c r="D52" s="115">
        <v>0</v>
      </c>
      <c r="E52" s="115">
        <v>77100</v>
      </c>
      <c r="F52" s="135" t="s">
        <v>907</v>
      </c>
      <c r="G52" s="135" t="s">
        <v>908</v>
      </c>
      <c r="H52" s="115"/>
      <c r="I52" s="115"/>
      <c r="J52" s="115"/>
      <c r="K52" s="115" t="s">
        <v>783</v>
      </c>
      <c r="L52" s="115"/>
      <c r="M52" s="115"/>
      <c r="N52" s="115"/>
    </row>
    <row r="53" spans="1:14">
      <c r="A53" s="116" t="s">
        <v>803</v>
      </c>
      <c r="B53" s="115" t="s">
        <v>772</v>
      </c>
      <c r="C53" s="115"/>
      <c r="D53" s="115">
        <v>0</v>
      </c>
      <c r="E53" s="115"/>
      <c r="F53" s="115"/>
      <c r="G53" s="115"/>
      <c r="H53" s="115"/>
      <c r="I53" s="115"/>
      <c r="J53" s="115"/>
      <c r="K53" s="115" t="s">
        <v>783</v>
      </c>
      <c r="L53" s="115"/>
      <c r="M53" s="115"/>
      <c r="N53" s="115"/>
    </row>
    <row r="54" spans="1:14">
      <c r="A54" s="116" t="s">
        <v>802</v>
      </c>
      <c r="B54" s="115" t="s">
        <v>772</v>
      </c>
      <c r="C54" s="115" t="s">
        <v>810</v>
      </c>
      <c r="D54" s="115">
        <v>40</v>
      </c>
      <c r="E54" s="115">
        <v>77200</v>
      </c>
      <c r="F54" s="115"/>
      <c r="G54" s="115" t="s">
        <v>909</v>
      </c>
      <c r="H54" s="115"/>
      <c r="I54" s="115"/>
      <c r="J54" s="115"/>
      <c r="K54" s="115" t="s">
        <v>771</v>
      </c>
      <c r="L54" s="115"/>
      <c r="M54" s="115"/>
      <c r="N54" s="115"/>
    </row>
    <row r="55" spans="1:14">
      <c r="A55" s="116" t="s">
        <v>801</v>
      </c>
      <c r="B55" s="115" t="s">
        <v>772</v>
      </c>
      <c r="C55" s="115"/>
      <c r="D55" s="115">
        <v>30</v>
      </c>
      <c r="E55" s="115"/>
      <c r="F55" s="115"/>
      <c r="G55" s="115"/>
      <c r="H55" s="115"/>
      <c r="I55" s="120"/>
      <c r="J55" s="120"/>
      <c r="K55" s="120" t="s">
        <v>771</v>
      </c>
      <c r="L55" s="115"/>
      <c r="M55" s="115"/>
      <c r="N55" s="115"/>
    </row>
    <row r="56" spans="1:14">
      <c r="A56" s="116" t="s">
        <v>800</v>
      </c>
      <c r="B56" s="115" t="s">
        <v>772</v>
      </c>
      <c r="C56" s="115"/>
      <c r="D56" s="115">
        <v>30</v>
      </c>
      <c r="E56" s="115"/>
      <c r="F56" s="115"/>
      <c r="G56" s="115"/>
      <c r="H56" s="115"/>
      <c r="I56" s="115"/>
      <c r="J56" s="115"/>
      <c r="K56" s="115" t="s">
        <v>799</v>
      </c>
      <c r="L56" s="115"/>
      <c r="M56" s="115"/>
      <c r="N56" s="115"/>
    </row>
    <row r="57" spans="1:14">
      <c r="A57" s="116" t="s">
        <v>798</v>
      </c>
      <c r="B57" s="115" t="s">
        <v>772</v>
      </c>
      <c r="C57" s="115"/>
      <c r="D57" s="115">
        <v>0</v>
      </c>
      <c r="E57" s="115"/>
      <c r="F57" s="115"/>
      <c r="G57" s="115"/>
      <c r="H57" s="115"/>
      <c r="I57" s="115"/>
      <c r="J57" s="115"/>
      <c r="K57" s="115" t="s">
        <v>771</v>
      </c>
      <c r="L57" s="115"/>
      <c r="M57" s="115"/>
      <c r="N57" s="115"/>
    </row>
    <row r="58" spans="1:14">
      <c r="A58" s="116" t="s">
        <v>797</v>
      </c>
      <c r="B58" s="115" t="s">
        <v>772</v>
      </c>
      <c r="C58" s="115"/>
      <c r="D58" s="115">
        <v>0</v>
      </c>
      <c r="E58" s="115"/>
      <c r="F58" s="115"/>
      <c r="G58" s="115"/>
      <c r="H58" s="115"/>
      <c r="I58" s="115"/>
      <c r="J58" s="115"/>
      <c r="K58" s="115" t="s">
        <v>771</v>
      </c>
      <c r="L58" s="115"/>
      <c r="M58" s="115"/>
      <c r="N58" s="115"/>
    </row>
    <row r="59" spans="1:14">
      <c r="A59" s="116" t="s">
        <v>796</v>
      </c>
      <c r="B59" s="115" t="s">
        <v>772</v>
      </c>
      <c r="C59" s="115"/>
      <c r="D59" s="115">
        <v>0</v>
      </c>
      <c r="E59" s="115"/>
      <c r="F59" s="115"/>
      <c r="G59" s="115"/>
      <c r="H59" s="115"/>
      <c r="I59" s="115"/>
      <c r="J59" s="115"/>
      <c r="K59" s="115" t="s">
        <v>771</v>
      </c>
      <c r="L59" s="115"/>
      <c r="M59" s="115"/>
      <c r="N59" s="115"/>
    </row>
    <row r="60" spans="1:14">
      <c r="A60" s="116" t="s">
        <v>795</v>
      </c>
      <c r="B60" s="115" t="s">
        <v>772</v>
      </c>
      <c r="C60" s="115"/>
      <c r="D60" s="115">
        <v>0</v>
      </c>
      <c r="E60" s="115"/>
      <c r="F60" s="115"/>
      <c r="G60" s="115"/>
      <c r="H60" s="115"/>
      <c r="I60" s="115"/>
      <c r="J60" s="115"/>
      <c r="K60" s="115" t="s">
        <v>771</v>
      </c>
      <c r="L60" s="115"/>
      <c r="M60" s="115"/>
      <c r="N60" s="115"/>
    </row>
    <row r="61" spans="1:14">
      <c r="A61" s="116" t="s">
        <v>794</v>
      </c>
      <c r="B61" s="115" t="s">
        <v>772</v>
      </c>
      <c r="C61" s="115" t="s">
        <v>426</v>
      </c>
      <c r="D61" s="115">
        <v>999</v>
      </c>
      <c r="E61" s="115"/>
      <c r="F61" s="115"/>
      <c r="G61" s="115" t="s">
        <v>910</v>
      </c>
      <c r="H61" s="115" t="s">
        <v>911</v>
      </c>
      <c r="I61" s="115"/>
      <c r="J61" s="115"/>
      <c r="K61" s="115" t="s">
        <v>771</v>
      </c>
      <c r="L61" s="115"/>
      <c r="M61" s="115"/>
      <c r="N61" s="115"/>
    </row>
    <row r="62" spans="1:14">
      <c r="A62" s="116" t="s">
        <v>793</v>
      </c>
      <c r="B62" s="115" t="s">
        <v>772</v>
      </c>
      <c r="C62" s="115"/>
      <c r="D62" s="115">
        <v>450</v>
      </c>
      <c r="E62" s="115">
        <v>55100</v>
      </c>
      <c r="F62" s="115"/>
      <c r="G62" s="115"/>
      <c r="H62" s="115"/>
      <c r="I62" s="115"/>
      <c r="J62" s="115"/>
      <c r="K62" s="115" t="s">
        <v>771</v>
      </c>
      <c r="L62" s="115"/>
      <c r="M62" s="115"/>
      <c r="N62" s="115"/>
    </row>
    <row r="63" spans="1:14">
      <c r="A63" s="116" t="s">
        <v>792</v>
      </c>
      <c r="B63" s="115" t="s">
        <v>772</v>
      </c>
      <c r="C63" s="115" t="s">
        <v>810</v>
      </c>
      <c r="D63" s="115">
        <v>450</v>
      </c>
      <c r="E63" s="115"/>
      <c r="F63" s="115"/>
      <c r="G63" s="115" t="s">
        <v>910</v>
      </c>
      <c r="H63" s="115"/>
      <c r="I63" s="115"/>
      <c r="J63" s="115"/>
      <c r="K63" s="115" t="s">
        <v>771</v>
      </c>
      <c r="L63" s="115"/>
      <c r="M63" s="115"/>
      <c r="N63" s="115"/>
    </row>
    <row r="64" spans="1:14">
      <c r="A64" s="116" t="s">
        <v>791</v>
      </c>
      <c r="B64" s="115" t="s">
        <v>772</v>
      </c>
      <c r="C64" s="115"/>
      <c r="D64" s="115">
        <v>450</v>
      </c>
      <c r="E64" s="115">
        <v>55100</v>
      </c>
      <c r="F64" s="115"/>
      <c r="G64" s="115"/>
      <c r="H64" s="115"/>
      <c r="I64" s="115"/>
      <c r="J64" s="115"/>
      <c r="K64" s="115" t="s">
        <v>771</v>
      </c>
      <c r="L64" s="115"/>
      <c r="M64" s="115"/>
      <c r="N64" s="115"/>
    </row>
    <row r="65" spans="1:14">
      <c r="A65" s="116" t="s">
        <v>790</v>
      </c>
      <c r="B65" s="115" t="s">
        <v>772</v>
      </c>
      <c r="C65" s="115" t="s">
        <v>426</v>
      </c>
      <c r="D65" s="115">
        <v>999</v>
      </c>
      <c r="E65" s="115">
        <v>20000</v>
      </c>
      <c r="F65" s="115"/>
      <c r="G65" s="115"/>
      <c r="H65" s="115"/>
      <c r="I65" s="115"/>
      <c r="J65" s="115"/>
      <c r="K65" s="115" t="s">
        <v>771</v>
      </c>
      <c r="L65" s="115"/>
      <c r="M65" s="115"/>
      <c r="N65" s="115"/>
    </row>
    <row r="66" spans="1:14">
      <c r="A66" s="116" t="s">
        <v>789</v>
      </c>
      <c r="B66" s="115" t="s">
        <v>772</v>
      </c>
      <c r="C66" s="115"/>
      <c r="D66" s="115">
        <v>999</v>
      </c>
      <c r="E66" s="115">
        <v>30000</v>
      </c>
      <c r="F66" s="115"/>
      <c r="G66" s="115"/>
      <c r="H66" s="115" t="s">
        <v>788</v>
      </c>
      <c r="I66" s="115"/>
      <c r="J66" s="115"/>
      <c r="K66" s="115" t="s">
        <v>771</v>
      </c>
      <c r="L66" s="115"/>
      <c r="M66" s="115"/>
      <c r="N66" s="115"/>
    </row>
    <row r="67" spans="1:14">
      <c r="A67" s="116" t="s">
        <v>787</v>
      </c>
      <c r="B67" s="115" t="s">
        <v>772</v>
      </c>
      <c r="C67" s="115"/>
      <c r="D67" s="115">
        <v>999</v>
      </c>
      <c r="E67" s="115"/>
      <c r="F67" s="115"/>
      <c r="G67" s="115"/>
      <c r="H67" s="115"/>
      <c r="I67" s="115"/>
      <c r="J67" s="115"/>
      <c r="K67" s="115" t="s">
        <v>771</v>
      </c>
      <c r="L67" s="115"/>
      <c r="M67" s="115"/>
      <c r="N67" s="115"/>
    </row>
    <row r="68" spans="1:14">
      <c r="A68" s="116" t="s">
        <v>786</v>
      </c>
      <c r="B68" s="115" t="s">
        <v>772</v>
      </c>
      <c r="C68" s="119"/>
      <c r="D68" s="119">
        <v>999</v>
      </c>
      <c r="E68" s="119"/>
      <c r="F68" s="119"/>
      <c r="G68" s="119"/>
      <c r="H68" s="115"/>
      <c r="I68" s="115"/>
      <c r="J68" s="115"/>
      <c r="K68" s="115" t="s">
        <v>771</v>
      </c>
      <c r="L68" s="115"/>
      <c r="M68" s="115"/>
      <c r="N68" s="115"/>
    </row>
    <row r="69" spans="1:14">
      <c r="A69" s="116" t="s">
        <v>785</v>
      </c>
      <c r="B69" s="115" t="s">
        <v>772</v>
      </c>
      <c r="C69" s="115"/>
      <c r="D69" s="115">
        <v>999</v>
      </c>
      <c r="E69" s="115">
        <v>42000</v>
      </c>
      <c r="F69" s="115"/>
      <c r="G69" s="115"/>
      <c r="H69" s="115"/>
      <c r="I69" s="115"/>
      <c r="J69" s="115"/>
      <c r="K69" s="115" t="s">
        <v>771</v>
      </c>
      <c r="L69" s="115"/>
      <c r="M69" s="115"/>
      <c r="N69" s="115"/>
    </row>
    <row r="70" spans="1:14" ht="12.75" customHeight="1">
      <c r="A70" s="116" t="s">
        <v>784</v>
      </c>
      <c r="B70" s="115" t="s">
        <v>772</v>
      </c>
      <c r="C70" s="117" t="s">
        <v>810</v>
      </c>
      <c r="D70" s="117">
        <v>50</v>
      </c>
      <c r="E70" s="117"/>
      <c r="F70" s="135" t="s">
        <v>912</v>
      </c>
      <c r="G70" s="117"/>
      <c r="H70" s="115"/>
      <c r="I70" s="115"/>
      <c r="J70" s="115"/>
      <c r="K70" s="115" t="s">
        <v>783</v>
      </c>
      <c r="L70" s="115">
        <v>5</v>
      </c>
      <c r="M70" s="115"/>
      <c r="N70" s="115"/>
    </row>
    <row r="71" spans="1:14">
      <c r="A71" s="116" t="s">
        <v>782</v>
      </c>
      <c r="B71" s="115" t="s">
        <v>772</v>
      </c>
      <c r="C71" s="118"/>
      <c r="D71" s="117">
        <v>30</v>
      </c>
      <c r="E71" s="117"/>
      <c r="F71" s="117"/>
      <c r="G71" s="117"/>
      <c r="H71" s="115"/>
      <c r="I71" s="115"/>
      <c r="J71" s="115"/>
      <c r="K71" s="115" t="s">
        <v>781</v>
      </c>
      <c r="L71" s="115"/>
      <c r="M71" s="115"/>
      <c r="N71" s="115"/>
    </row>
    <row r="72" spans="1:14">
      <c r="A72" s="116" t="s">
        <v>780</v>
      </c>
      <c r="B72" s="115" t="s">
        <v>772</v>
      </c>
      <c r="C72" s="118" t="s">
        <v>426</v>
      </c>
      <c r="D72" s="117">
        <v>980</v>
      </c>
      <c r="E72" s="115">
        <v>30000</v>
      </c>
      <c r="F72" s="115" t="s">
        <v>779</v>
      </c>
      <c r="G72" s="115"/>
      <c r="H72" s="115" t="s">
        <v>778</v>
      </c>
      <c r="I72" s="115" t="s">
        <v>777</v>
      </c>
      <c r="J72" s="115" t="s">
        <v>776</v>
      </c>
      <c r="K72" s="115" t="s">
        <v>771</v>
      </c>
      <c r="L72" s="115"/>
      <c r="M72" s="115"/>
      <c r="N72" s="115"/>
    </row>
    <row r="73" spans="1:14">
      <c r="A73" s="116" t="s">
        <v>775</v>
      </c>
      <c r="B73" s="115" t="s">
        <v>772</v>
      </c>
      <c r="C73" s="118" t="s">
        <v>426</v>
      </c>
      <c r="D73" s="117">
        <v>0</v>
      </c>
      <c r="E73" s="118">
        <v>88200</v>
      </c>
      <c r="F73" s="117"/>
      <c r="G73" s="117"/>
      <c r="H73" s="115"/>
      <c r="I73" s="115"/>
      <c r="J73" s="115"/>
      <c r="K73" s="115" t="s">
        <v>771</v>
      </c>
      <c r="L73" s="115"/>
      <c r="M73" s="115"/>
      <c r="N73" s="115"/>
    </row>
    <row r="74" spans="1:14">
      <c r="A74" s="116" t="s">
        <v>774</v>
      </c>
      <c r="B74" s="115" t="s">
        <v>772</v>
      </c>
      <c r="C74" s="117" t="s">
        <v>810</v>
      </c>
      <c r="D74" s="117">
        <v>999</v>
      </c>
      <c r="E74" s="117"/>
      <c r="F74" s="117"/>
      <c r="G74" s="117"/>
      <c r="H74" s="115"/>
      <c r="I74" s="115"/>
      <c r="J74" s="115"/>
      <c r="K74" s="115" t="s">
        <v>771</v>
      </c>
      <c r="L74" s="115"/>
      <c r="M74" s="115"/>
      <c r="N74" s="115"/>
    </row>
    <row r="75" spans="1:14">
      <c r="A75" s="116" t="s">
        <v>773</v>
      </c>
      <c r="B75" s="115" t="s">
        <v>772</v>
      </c>
      <c r="C75" s="115"/>
      <c r="D75" s="115">
        <v>2</v>
      </c>
      <c r="E75" s="115">
        <v>44300</v>
      </c>
      <c r="F75" s="115"/>
      <c r="G75" s="115"/>
      <c r="H75" s="115"/>
      <c r="I75" s="115"/>
      <c r="J75" s="115"/>
      <c r="K75" s="115" t="s">
        <v>771</v>
      </c>
      <c r="L75" s="115"/>
      <c r="M75" s="115"/>
      <c r="N75" s="115"/>
    </row>
    <row r="76" spans="1:14">
      <c r="A76" s="116" t="s">
        <v>913</v>
      </c>
      <c r="B76" s="115" t="s">
        <v>772</v>
      </c>
      <c r="D76" s="117">
        <v>450</v>
      </c>
      <c r="E76" s="114">
        <v>44200</v>
      </c>
    </row>
    <row r="77" spans="1:14">
      <c r="A77" s="116" t="s">
        <v>914</v>
      </c>
      <c r="B77" s="115" t="s">
        <v>772</v>
      </c>
      <c r="C77" s="114" t="s">
        <v>810</v>
      </c>
    </row>
    <row r="78" spans="1:14">
      <c r="A78" s="116" t="s">
        <v>915</v>
      </c>
      <c r="B78" s="115" t="s">
        <v>772</v>
      </c>
      <c r="D78" s="117">
        <v>1</v>
      </c>
      <c r="F78" s="114" t="s">
        <v>916</v>
      </c>
      <c r="H78" s="114" t="s">
        <v>917</v>
      </c>
    </row>
    <row r="93" spans="1:1">
      <c r="A93" s="114" t="s">
        <v>770</v>
      </c>
    </row>
  </sheetData>
  <mergeCells count="2">
    <mergeCell ref="A1:E1"/>
    <mergeCell ref="E8:F8"/>
  </mergeCells>
  <conditionalFormatting sqref="A4:A76 A78">
    <cfRule type="expression" dxfId="8" priority="6">
      <formula>$D4&gt;0</formula>
    </cfRule>
    <cfRule type="expression" dxfId="7" priority="7">
      <formula>_xludf.AND($D4=0,$D4&lt;&gt;"")</formula>
    </cfRule>
    <cfRule type="expression" dxfId="6" priority="8">
      <formula>$D4=""</formula>
    </cfRule>
  </conditionalFormatting>
  <conditionalFormatting sqref="C3:C75">
    <cfRule type="cellIs" dxfId="5" priority="4" operator="equal">
      <formula>"NE"</formula>
    </cfRule>
    <cfRule type="cellIs" dxfId="4" priority="5" operator="equal">
      <formula>"ANO"</formula>
    </cfRule>
  </conditionalFormatting>
  <conditionalFormatting sqref="A77">
    <cfRule type="expression" dxfId="3" priority="1">
      <formula>$D77&gt;0</formula>
    </cfRule>
    <cfRule type="expression" dxfId="2" priority="2">
      <formula>_xludf.AND($D77=0,$D77&lt;&gt;"")</formula>
    </cfRule>
    <cfRule type="expression" dxfId="1" priority="3">
      <formula>$D77=""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C60A-7F97-4CB5-828C-8579143605C0}">
  <dimension ref="A1:I20"/>
  <sheetViews>
    <sheetView tabSelected="1" topLeftCell="A7" workbookViewId="0">
      <selection activeCell="B37" sqref="B37"/>
    </sheetView>
  </sheetViews>
  <sheetFormatPr defaultRowHeight="12.75"/>
  <cols>
    <col min="1" max="1" width="52" style="114" customWidth="1"/>
    <col min="2" max="2" width="24.28515625" style="114" customWidth="1"/>
    <col min="3" max="16384" width="9.140625" style="114"/>
  </cols>
  <sheetData>
    <row r="1" spans="1:9">
      <c r="A1" s="126" t="s">
        <v>886</v>
      </c>
      <c r="B1" s="126"/>
      <c r="C1" s="126"/>
      <c r="D1" s="126"/>
      <c r="E1" s="126"/>
      <c r="F1" s="126"/>
      <c r="G1" s="134" t="s">
        <v>868</v>
      </c>
      <c r="H1" s="134"/>
      <c r="I1" s="114">
        <v>10000</v>
      </c>
    </row>
    <row r="2" spans="1:9">
      <c r="G2" s="134" t="s">
        <v>863</v>
      </c>
      <c r="H2" s="134"/>
      <c r="I2" s="115" t="s">
        <v>860</v>
      </c>
    </row>
    <row r="4" spans="1:9">
      <c r="A4" s="133" t="s">
        <v>885</v>
      </c>
      <c r="B4" s="133" t="s">
        <v>884</v>
      </c>
    </row>
    <row r="5" spans="1:9">
      <c r="A5" s="114" t="s">
        <v>883</v>
      </c>
      <c r="B5" s="115">
        <v>0</v>
      </c>
    </row>
    <row r="6" spans="1:9">
      <c r="A6" s="114" t="s">
        <v>475</v>
      </c>
      <c r="B6" s="115">
        <v>3100</v>
      </c>
    </row>
    <row r="7" spans="1:9">
      <c r="A7" s="114" t="s">
        <v>480</v>
      </c>
      <c r="B7" s="115">
        <v>3200</v>
      </c>
    </row>
    <row r="8" spans="1:9">
      <c r="A8" s="114" t="s">
        <v>490</v>
      </c>
      <c r="B8" s="115">
        <v>3300</v>
      </c>
    </row>
    <row r="9" spans="1:9">
      <c r="A9" s="114" t="s">
        <v>495</v>
      </c>
      <c r="B9" s="115">
        <v>10000</v>
      </c>
    </row>
    <row r="10" spans="1:9">
      <c r="A10" s="114" t="s">
        <v>882</v>
      </c>
      <c r="B10" s="115">
        <v>10000</v>
      </c>
    </row>
    <row r="11" spans="1:9">
      <c r="A11" s="114" t="s">
        <v>519</v>
      </c>
      <c r="B11" s="115">
        <v>67200</v>
      </c>
    </row>
    <row r="12" spans="1:9">
      <c r="A12" s="114" t="s">
        <v>881</v>
      </c>
      <c r="B12" s="115">
        <v>20000</v>
      </c>
    </row>
    <row r="13" spans="1:9">
      <c r="A13" s="114" t="s">
        <v>880</v>
      </c>
      <c r="B13" s="115">
        <v>56400</v>
      </c>
    </row>
    <row r="14" spans="1:9">
      <c r="A14" s="114" t="s">
        <v>879</v>
      </c>
      <c r="B14" s="115">
        <v>3400</v>
      </c>
    </row>
    <row r="15" spans="1:9">
      <c r="A15" s="114" t="s">
        <v>878</v>
      </c>
      <c r="B15" s="115">
        <v>0</v>
      </c>
    </row>
    <row r="16" spans="1:9">
      <c r="A16" s="114" t="s">
        <v>467</v>
      </c>
      <c r="B16" s="115">
        <v>2100</v>
      </c>
    </row>
    <row r="17" spans="1:2">
      <c r="A17" s="114" t="s">
        <v>877</v>
      </c>
      <c r="B17" s="115">
        <v>30000</v>
      </c>
    </row>
    <row r="18" spans="1:2">
      <c r="A18" s="114" t="s">
        <v>876</v>
      </c>
      <c r="B18" s="115">
        <v>24100</v>
      </c>
    </row>
    <row r="19" spans="1:2">
      <c r="A19" s="114" t="s">
        <v>875</v>
      </c>
      <c r="B19" s="115">
        <v>3400</v>
      </c>
    </row>
    <row r="20" spans="1:2">
      <c r="A20" s="114" t="s">
        <v>874</v>
      </c>
      <c r="B20" s="115">
        <v>0</v>
      </c>
    </row>
  </sheetData>
  <mergeCells count="3">
    <mergeCell ref="A1:F1"/>
    <mergeCell ref="G1:H1"/>
    <mergeCell ref="G2:H2"/>
  </mergeCells>
  <conditionalFormatting sqref="B5:B20">
    <cfRule type="expression" dxfId="0" priority="1">
      <formula>$B5=""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63BFD-B535-45CD-8DE0-3889FC80B2B4}">
  <dimension ref="A1:F21"/>
  <sheetViews>
    <sheetView workbookViewId="0">
      <selection activeCell="D20" activeCellId="2" sqref="D10 D15 D20"/>
    </sheetView>
  </sheetViews>
  <sheetFormatPr defaultColWidth="9.140625" defaultRowHeight="15"/>
  <cols>
    <col min="1" max="16384" width="9.140625" style="74"/>
  </cols>
  <sheetData>
    <row r="1" spans="1:6" ht="26.25" thickBot="1">
      <c r="A1" s="89" t="s">
        <v>746</v>
      </c>
      <c r="B1" s="90" t="s">
        <v>747</v>
      </c>
      <c r="C1" s="90" t="s">
        <v>748</v>
      </c>
      <c r="D1" s="90" t="s">
        <v>14</v>
      </c>
      <c r="E1" s="90" t="s">
        <v>163</v>
      </c>
    </row>
    <row r="2" spans="1:6" ht="15.75" thickBot="1">
      <c r="A2" s="91">
        <v>1</v>
      </c>
      <c r="B2" s="92" t="s">
        <v>749</v>
      </c>
      <c r="C2" s="93" t="s">
        <v>146</v>
      </c>
      <c r="D2" s="92">
        <v>4.5</v>
      </c>
      <c r="E2" s="93">
        <v>0.03</v>
      </c>
    </row>
    <row r="3" spans="1:6" ht="15.75" thickBot="1">
      <c r="A3" s="91">
        <v>1</v>
      </c>
      <c r="B3" s="92" t="s">
        <v>749</v>
      </c>
      <c r="C3" s="93" t="s">
        <v>750</v>
      </c>
      <c r="D3" s="92">
        <v>5.8</v>
      </c>
      <c r="E3" s="93">
        <v>0.03</v>
      </c>
    </row>
    <row r="4" spans="1:6" ht="15.75" thickBot="1">
      <c r="A4" s="91">
        <v>1</v>
      </c>
      <c r="B4" s="92" t="s">
        <v>749</v>
      </c>
      <c r="C4" s="93" t="s">
        <v>140</v>
      </c>
      <c r="D4" s="92">
        <v>5.8</v>
      </c>
      <c r="E4" s="93">
        <v>0.03</v>
      </c>
    </row>
    <row r="5" spans="1:6" ht="15.75" thickBot="1">
      <c r="A5" s="91">
        <v>1</v>
      </c>
      <c r="B5" s="92" t="s">
        <v>749</v>
      </c>
      <c r="C5" s="93" t="s">
        <v>132</v>
      </c>
      <c r="D5" s="92">
        <v>8.6</v>
      </c>
      <c r="E5" s="93">
        <v>0.03</v>
      </c>
    </row>
    <row r="6" spans="1:6" ht="15.75" thickBot="1">
      <c r="A6" s="91">
        <v>1</v>
      </c>
      <c r="B6" s="92" t="s">
        <v>749</v>
      </c>
      <c r="C6" s="93" t="s">
        <v>751</v>
      </c>
      <c r="D6" s="92">
        <v>12.9</v>
      </c>
      <c r="E6" s="93">
        <v>0.03</v>
      </c>
    </row>
    <row r="7" spans="1:6" ht="15.75" thickBot="1">
      <c r="A7" s="94">
        <v>2</v>
      </c>
      <c r="B7" s="95" t="s">
        <v>752</v>
      </c>
      <c r="C7" s="96" t="s">
        <v>146</v>
      </c>
      <c r="D7" s="95">
        <v>15.5</v>
      </c>
      <c r="E7" s="96">
        <v>0.06</v>
      </c>
      <c r="F7" s="74">
        <f>D7/D2</f>
        <v>3.4444444444444446</v>
      </c>
    </row>
    <row r="8" spans="1:6" ht="15.75" thickBot="1">
      <c r="A8" s="94">
        <v>2</v>
      </c>
      <c r="B8" s="95" t="s">
        <v>752</v>
      </c>
      <c r="C8" s="96" t="s">
        <v>750</v>
      </c>
      <c r="D8" s="95">
        <v>16.8</v>
      </c>
      <c r="E8" s="96">
        <v>0.06</v>
      </c>
      <c r="F8" s="74">
        <f>D8/D3</f>
        <v>2.896551724137931</v>
      </c>
    </row>
    <row r="9" spans="1:6" ht="15.75" thickBot="1">
      <c r="A9" s="94">
        <v>2</v>
      </c>
      <c r="B9" s="95" t="s">
        <v>752</v>
      </c>
      <c r="C9" s="96" t="s">
        <v>140</v>
      </c>
      <c r="D9" s="95">
        <v>16.8</v>
      </c>
      <c r="E9" s="96">
        <v>0.06</v>
      </c>
      <c r="F9" s="74">
        <f>D9/D4</f>
        <v>2.896551724137931</v>
      </c>
    </row>
    <row r="10" spans="1:6" ht="15.75" thickBot="1">
      <c r="A10" s="94">
        <v>2</v>
      </c>
      <c r="B10" s="95" t="s">
        <v>752</v>
      </c>
      <c r="C10" s="96" t="s">
        <v>132</v>
      </c>
      <c r="D10" s="95">
        <v>19.600000000000001</v>
      </c>
      <c r="E10" s="96">
        <v>0.06</v>
      </c>
      <c r="F10" s="74">
        <f>D10/D5</f>
        <v>2.2790697674418605</v>
      </c>
    </row>
    <row r="11" spans="1:6" ht="15.75" thickBot="1">
      <c r="A11" s="94">
        <v>2</v>
      </c>
      <c r="B11" s="95" t="s">
        <v>752</v>
      </c>
      <c r="C11" s="96" t="s">
        <v>751</v>
      </c>
      <c r="D11" s="95">
        <v>23.9</v>
      </c>
      <c r="E11" s="96">
        <v>0.06</v>
      </c>
      <c r="F11" s="74">
        <f>D11/D6</f>
        <v>1.8527131782945734</v>
      </c>
    </row>
    <row r="12" spans="1:6" ht="15.75" thickBot="1">
      <c r="A12" s="97">
        <v>3</v>
      </c>
      <c r="B12" s="98" t="s">
        <v>753</v>
      </c>
      <c r="C12" s="99" t="s">
        <v>146</v>
      </c>
      <c r="D12" s="99">
        <v>18.5</v>
      </c>
      <c r="E12" s="99">
        <v>7.4999999999999997E-2</v>
      </c>
      <c r="F12" s="74">
        <f>D12/D2</f>
        <v>4.1111111111111107</v>
      </c>
    </row>
    <row r="13" spans="1:6" ht="15.75" thickBot="1">
      <c r="A13" s="97">
        <v>3</v>
      </c>
      <c r="B13" s="98" t="s">
        <v>753</v>
      </c>
      <c r="C13" s="99" t="s">
        <v>750</v>
      </c>
      <c r="D13" s="99">
        <v>19.8</v>
      </c>
      <c r="E13" s="99">
        <v>7.4999999999999997E-2</v>
      </c>
      <c r="F13" s="74">
        <f>D13/D3</f>
        <v>3.4137931034482762</v>
      </c>
    </row>
    <row r="14" spans="1:6" ht="15.75" thickBot="1">
      <c r="A14" s="97">
        <v>3</v>
      </c>
      <c r="B14" s="98" t="s">
        <v>753</v>
      </c>
      <c r="C14" s="99" t="s">
        <v>140</v>
      </c>
      <c r="D14" s="99">
        <v>19.8</v>
      </c>
      <c r="E14" s="99">
        <v>7.4999999999999997E-2</v>
      </c>
      <c r="F14" s="74">
        <f>D14/D4</f>
        <v>3.4137931034482762</v>
      </c>
    </row>
    <row r="15" spans="1:6" ht="15.75" thickBot="1">
      <c r="A15" s="97">
        <v>3</v>
      </c>
      <c r="B15" s="98" t="s">
        <v>753</v>
      </c>
      <c r="C15" s="99" t="s">
        <v>132</v>
      </c>
      <c r="D15" s="99">
        <v>22.6</v>
      </c>
      <c r="E15" s="99">
        <v>7.4999999999999997E-2</v>
      </c>
      <c r="F15" s="74">
        <f>D15/D5</f>
        <v>2.6279069767441863</v>
      </c>
    </row>
    <row r="16" spans="1:6" ht="15.75" thickBot="1">
      <c r="A16" s="97">
        <v>3</v>
      </c>
      <c r="B16" s="98" t="s">
        <v>753</v>
      </c>
      <c r="C16" s="99" t="s">
        <v>751</v>
      </c>
      <c r="D16" s="99">
        <v>26.9</v>
      </c>
      <c r="E16" s="99">
        <v>7.4999999999999997E-2</v>
      </c>
      <c r="F16" s="74">
        <f>D16/D6</f>
        <v>2.0852713178294571</v>
      </c>
    </row>
    <row r="17" spans="1:6" ht="15.75" thickBot="1">
      <c r="A17" s="100">
        <v>4</v>
      </c>
      <c r="B17" s="101" t="s">
        <v>754</v>
      </c>
      <c r="C17" s="102" t="s">
        <v>146</v>
      </c>
      <c r="D17" s="102">
        <v>20.5</v>
      </c>
      <c r="E17" s="102">
        <v>0.1</v>
      </c>
      <c r="F17" s="74">
        <f>D17/D2</f>
        <v>4.5555555555555554</v>
      </c>
    </row>
    <row r="18" spans="1:6" ht="15.75" thickBot="1">
      <c r="A18" s="100">
        <v>4</v>
      </c>
      <c r="B18" s="101" t="s">
        <v>754</v>
      </c>
      <c r="C18" s="102" t="s">
        <v>750</v>
      </c>
      <c r="D18" s="102">
        <v>21.8</v>
      </c>
      <c r="E18" s="102">
        <v>0.1</v>
      </c>
      <c r="F18" s="74">
        <f>D18/D3</f>
        <v>3.7586206896551726</v>
      </c>
    </row>
    <row r="19" spans="1:6" ht="15.75" thickBot="1">
      <c r="A19" s="100">
        <v>4</v>
      </c>
      <c r="B19" s="101" t="s">
        <v>754</v>
      </c>
      <c r="C19" s="102" t="s">
        <v>140</v>
      </c>
      <c r="D19" s="102">
        <v>21.8</v>
      </c>
      <c r="E19" s="102">
        <v>0.1</v>
      </c>
      <c r="F19" s="74">
        <f>D19/D4</f>
        <v>3.7586206896551726</v>
      </c>
    </row>
    <row r="20" spans="1:6" ht="15.75" thickBot="1">
      <c r="A20" s="100">
        <v>4</v>
      </c>
      <c r="B20" s="101" t="s">
        <v>754</v>
      </c>
      <c r="C20" s="102" t="s">
        <v>132</v>
      </c>
      <c r="D20" s="102">
        <v>24.6</v>
      </c>
      <c r="E20" s="102">
        <v>0.1</v>
      </c>
      <c r="F20" s="74">
        <f>D20/D5</f>
        <v>2.86046511627907</v>
      </c>
    </row>
    <row r="21" spans="1:6" ht="15.75" thickBot="1">
      <c r="A21" s="100">
        <v>4</v>
      </c>
      <c r="B21" s="101" t="s">
        <v>754</v>
      </c>
      <c r="C21" s="102" t="s">
        <v>751</v>
      </c>
      <c r="D21" s="102">
        <v>28.9</v>
      </c>
      <c r="E21" s="102">
        <v>0.1</v>
      </c>
      <c r="F21" s="74">
        <f>D21/D6</f>
        <v>2.2403100775193798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0E699-01E2-433B-8028-CF9B9CF2C57E}">
  <dimension ref="A1:F12"/>
  <sheetViews>
    <sheetView workbookViewId="0">
      <selection activeCell="D29" sqref="D29"/>
    </sheetView>
  </sheetViews>
  <sheetFormatPr defaultRowHeight="15"/>
  <cols>
    <col min="3" max="3" width="23.28515625" bestFit="1" customWidth="1"/>
    <col min="4" max="4" width="24" bestFit="1" customWidth="1"/>
    <col min="5" max="5" width="24" customWidth="1"/>
    <col min="6" max="6" width="116" bestFit="1" customWidth="1"/>
  </cols>
  <sheetData>
    <row r="1" spans="1:6">
      <c r="A1" t="s">
        <v>658</v>
      </c>
      <c r="B1" t="s">
        <v>659</v>
      </c>
      <c r="C1" t="s">
        <v>660</v>
      </c>
      <c r="E1" t="s">
        <v>734</v>
      </c>
    </row>
    <row r="2" spans="1:6">
      <c r="A2">
        <v>10</v>
      </c>
      <c r="B2" t="s">
        <v>691</v>
      </c>
      <c r="C2" t="s">
        <v>692</v>
      </c>
      <c r="D2" t="s">
        <v>713</v>
      </c>
      <c r="E2" t="s">
        <v>25</v>
      </c>
      <c r="F2" t="s">
        <v>714</v>
      </c>
    </row>
    <row r="3" spans="1:6">
      <c r="A3">
        <v>20</v>
      </c>
      <c r="B3" t="s">
        <v>693</v>
      </c>
      <c r="C3" t="s">
        <v>694</v>
      </c>
      <c r="D3" t="s">
        <v>715</v>
      </c>
      <c r="E3" t="s">
        <v>34</v>
      </c>
      <c r="F3" t="s">
        <v>716</v>
      </c>
    </row>
    <row r="4" spans="1:6">
      <c r="A4">
        <v>30</v>
      </c>
      <c r="B4" t="s">
        <v>695</v>
      </c>
      <c r="C4" t="s">
        <v>696</v>
      </c>
      <c r="D4" t="s">
        <v>717</v>
      </c>
      <c r="E4" t="s">
        <v>22</v>
      </c>
      <c r="F4" t="s">
        <v>718</v>
      </c>
    </row>
    <row r="5" spans="1:6">
      <c r="A5">
        <v>40</v>
      </c>
      <c r="B5" t="s">
        <v>697</v>
      </c>
      <c r="C5" t="s">
        <v>698</v>
      </c>
      <c r="D5" t="s">
        <v>645</v>
      </c>
      <c r="E5" t="s">
        <v>16</v>
      </c>
      <c r="F5" t="s">
        <v>719</v>
      </c>
    </row>
    <row r="6" spans="1:6">
      <c r="A6">
        <v>50</v>
      </c>
      <c r="B6" t="s">
        <v>699</v>
      </c>
      <c r="C6" t="s">
        <v>700</v>
      </c>
      <c r="D6" t="s">
        <v>720</v>
      </c>
      <c r="E6" t="s">
        <v>36</v>
      </c>
      <c r="F6" t="s">
        <v>721</v>
      </c>
    </row>
    <row r="7" spans="1:6">
      <c r="A7">
        <v>60</v>
      </c>
      <c r="B7" t="s">
        <v>701</v>
      </c>
      <c r="C7" t="s">
        <v>702</v>
      </c>
      <c r="D7" t="s">
        <v>722</v>
      </c>
      <c r="E7" t="s">
        <v>48</v>
      </c>
      <c r="F7" t="s">
        <v>723</v>
      </c>
    </row>
    <row r="8" spans="1:6">
      <c r="A8">
        <v>70</v>
      </c>
      <c r="B8" t="s">
        <v>703</v>
      </c>
      <c r="C8" t="s">
        <v>704</v>
      </c>
      <c r="D8" t="s">
        <v>724</v>
      </c>
      <c r="F8" t="s">
        <v>725</v>
      </c>
    </row>
    <row r="9" spans="1:6">
      <c r="A9">
        <v>80</v>
      </c>
      <c r="B9" t="s">
        <v>705</v>
      </c>
      <c r="C9" t="s">
        <v>706</v>
      </c>
      <c r="D9" t="s">
        <v>726</v>
      </c>
      <c r="E9" t="s">
        <v>57</v>
      </c>
      <c r="F9" t="s">
        <v>727</v>
      </c>
    </row>
    <row r="10" spans="1:6">
      <c r="A10">
        <v>90</v>
      </c>
      <c r="B10" t="s">
        <v>707</v>
      </c>
      <c r="C10" t="s">
        <v>708</v>
      </c>
      <c r="D10" t="s">
        <v>728</v>
      </c>
      <c r="E10" t="s">
        <v>52</v>
      </c>
      <c r="F10" t="s">
        <v>729</v>
      </c>
    </row>
    <row r="11" spans="1:6">
      <c r="A11">
        <v>95</v>
      </c>
      <c r="B11" t="s">
        <v>709</v>
      </c>
      <c r="C11" t="s">
        <v>710</v>
      </c>
      <c r="D11" t="s">
        <v>730</v>
      </c>
      <c r="F11" t="s">
        <v>731</v>
      </c>
    </row>
    <row r="12" spans="1:6">
      <c r="A12">
        <v>100</v>
      </c>
      <c r="B12" t="s">
        <v>711</v>
      </c>
      <c r="C12" t="s">
        <v>712</v>
      </c>
      <c r="D12" t="s">
        <v>732</v>
      </c>
      <c r="F12" t="s">
        <v>733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04"/>
  <sheetViews>
    <sheetView workbookViewId="0">
      <selection activeCell="O27" sqref="O27"/>
    </sheetView>
  </sheetViews>
  <sheetFormatPr defaultColWidth="9.140625" defaultRowHeight="15"/>
  <cols>
    <col min="1" max="3" width="9.140625" style="1"/>
    <col min="4" max="4" width="18.5703125" bestFit="1" customWidth="1"/>
    <col min="5" max="5" width="12" bestFit="1" customWidth="1"/>
    <col min="6" max="6" width="8.85546875"/>
    <col min="7" max="8" width="18.5703125" bestFit="1" customWidth="1"/>
    <col min="9" max="9" width="17.5703125" bestFit="1" customWidth="1"/>
    <col min="10" max="10" width="11" bestFit="1" customWidth="1"/>
    <col min="11" max="11" width="12" bestFit="1" customWidth="1"/>
    <col min="12" max="14" width="8.85546875" customWidth="1"/>
    <col min="15" max="15" width="12" style="1" bestFit="1" customWidth="1"/>
    <col min="16" max="16384" width="9.140625" style="1"/>
  </cols>
  <sheetData>
    <row r="1" spans="1:15">
      <c r="A1" s="27" t="str">
        <f>SoilVeg!B1</f>
        <v>SI</v>
      </c>
      <c r="B1" s="27" t="str">
        <f>SoilVeg!D1</f>
        <v>LandUseCode</v>
      </c>
      <c r="C1" s="27" t="str">
        <f>SoilVeg!A1</f>
        <v>soilveg</v>
      </c>
      <c r="D1" s="1" t="str">
        <f>SoilVeg_IC2!D1</f>
        <v>k</v>
      </c>
      <c r="E1" s="1" t="str">
        <f>SoilVeg_IC2!E1</f>
        <v>s</v>
      </c>
      <c r="F1" s="1" t="s">
        <v>8</v>
      </c>
      <c r="G1" s="1" t="str">
        <f>SoilVeg_IC2!G1</f>
        <v>pi</v>
      </c>
      <c r="H1" s="1" t="str">
        <f>SoilVeg_IC2!H1</f>
        <v>ppl</v>
      </c>
      <c r="I1" s="1" t="str">
        <f>SoilVeg_IC2!I1</f>
        <v>ret</v>
      </c>
      <c r="J1" s="1" t="str">
        <f>SoilVeg_IC2!J1</f>
        <v>b</v>
      </c>
      <c r="K1" s="1" t="s">
        <v>4</v>
      </c>
      <c r="L1" s="1" t="str">
        <f>SoilVeg_IC2!L1</f>
        <v>y</v>
      </c>
      <c r="M1" s="1" t="str">
        <f>SoilVeg_IC2!M1</f>
        <v>tau</v>
      </c>
      <c r="N1" s="1" t="str">
        <f>SoilVeg_IC2!N1</f>
        <v>v</v>
      </c>
      <c r="O1" s="1" t="s">
        <v>762</v>
      </c>
    </row>
    <row r="2" spans="1:15">
      <c r="A2" s="27" t="str">
        <f>SoilVeg!B2</f>
        <v>C</v>
      </c>
      <c r="B2" s="27" t="str">
        <f>SoilVeg!D2</f>
        <v>OP</v>
      </c>
      <c r="C2" s="27" t="str">
        <f>SoilVeg!A2</f>
        <v>COP</v>
      </c>
      <c r="D2" s="74">
        <f>IF(VLOOKUP(SoilVeg!C2,LU!$A$2:$O$27,15,FALSE)=0,VLOOKUP(A2,Soil!$B$2:$R$14,8,FALSE),0.000000000001)</f>
        <v>2.7672296296296298E-6</v>
      </c>
      <c r="E2" s="74">
        <f>IF(VLOOKUP(SoilVeg!C2,LU!$A$2:$O$27,15,FALSE)=0,VLOOKUP(A2,Soil!$B$2:$R$14,9,FALSE),0.000000000001)</f>
        <v>8.6112008673563039E-5</v>
      </c>
      <c r="F2">
        <f>VLOOKUP(A2,Soil!$B$2:$P$17,14,FALSE)</f>
        <v>0.01</v>
      </c>
      <c r="G2">
        <f>VLOOKUP(B2,LU!$B$1:$N$51,6,FALSE)</f>
        <v>0.16</v>
      </c>
      <c r="H2">
        <f>VLOOKUP(B2,LU!$B$1:$N$51,7,FALSE)</f>
        <v>0.13</v>
      </c>
      <c r="I2">
        <f>VLOOKUP(B2,LU!$B$1:$N$51,8,FALSE)</f>
        <v>5</v>
      </c>
      <c r="J2">
        <v>1.5847</v>
      </c>
      <c r="K2">
        <f>VLOOKUP(B2,LU!$B$1:$N$51,5,FALSE)</f>
        <v>7.4999999999999997E-2</v>
      </c>
      <c r="L2">
        <f>VLOOKUP(B2,LU!$B$1:$N$51,5,FALSE)</f>
        <v>7.4999999999999997E-2</v>
      </c>
      <c r="M2">
        <f>SoilVeg!G2</f>
        <v>13.25</v>
      </c>
      <c r="N2" s="74">
        <f>SoilVeg!H2</f>
        <v>0.30499999999999999</v>
      </c>
      <c r="O2" s="74">
        <f>VLOOKUP(A2,Soil!$B$2:$S$14,18,FALSE)</f>
        <v>2E-3</v>
      </c>
    </row>
    <row r="3" spans="1:15">
      <c r="A3" s="27" t="str">
        <f>SoilVeg!B3</f>
        <v>C</v>
      </c>
      <c r="B3" s="27" t="str">
        <f>SoilVeg!D3</f>
        <v>OPTP</v>
      </c>
      <c r="C3" s="27" t="str">
        <f>SoilVeg!A3</f>
        <v>COPTP</v>
      </c>
      <c r="D3" s="74">
        <f>IF(VLOOKUP(SoilVeg!C3,LU!$A$2:$O$27,15,FALSE)=0,VLOOKUP(A3,Soil!$B$2:$R$14,8,FALSE),0.000000000001)</f>
        <v>2.7672296296296298E-6</v>
      </c>
      <c r="E3" s="74">
        <f>IF(VLOOKUP(SoilVeg!C3,LU!$A$2:$O$27,15,FALSE)=0,VLOOKUP(A3,Soil!$B$2:$R$14,9,FALSE),0.000000000001)</f>
        <v>8.6112008673563039E-5</v>
      </c>
      <c r="F3">
        <f>VLOOKUP(A3,Soil!$B$2:$P$17,14,FALSE)</f>
        <v>0.01</v>
      </c>
      <c r="G3">
        <f>VLOOKUP(B3,LU!$B$1:$N$51,6,FALSE)</f>
        <v>1.1000000000000001</v>
      </c>
      <c r="H3">
        <f>VLOOKUP(B3,LU!$B$1:$N$51,7,FALSE)</f>
        <v>0.4</v>
      </c>
      <c r="I3">
        <f>VLOOKUP(B3,LU!$B$1:$N$51,8,FALSE)</f>
        <v>7</v>
      </c>
      <c r="J3">
        <f>VLOOKUP(A3,Soil!$B$2:$P$17,13,FALSE)</f>
        <v>1.6665000000000001</v>
      </c>
      <c r="K3">
        <f>VLOOKUP(B3,LU!$B$1:$N$51,5,FALSE)</f>
        <v>0.27500000000000002</v>
      </c>
      <c r="L3">
        <f>VLOOKUP(A3,Soil!$B$2:$P$17,15,FALSE)</f>
        <v>0.63580000000000003</v>
      </c>
      <c r="M3" s="74">
        <f>SoilVeg!G3</f>
        <v>26.5</v>
      </c>
      <c r="N3" s="74">
        <f>SoilVeg!H3</f>
        <v>0.30499999999999999</v>
      </c>
      <c r="O3" s="74">
        <f>VLOOKUP(A3,Soil!$B$2:$S$14,18,FALSE)</f>
        <v>2E-3</v>
      </c>
    </row>
    <row r="4" spans="1:15">
      <c r="A4" s="27" t="str">
        <f>SoilVeg!B4</f>
        <v>C</v>
      </c>
      <c r="B4" s="27" t="str">
        <f>SoilVeg!D4</f>
        <v>OPSR</v>
      </c>
      <c r="C4" s="27" t="str">
        <f>SoilVeg!A4</f>
        <v>COPSR</v>
      </c>
      <c r="D4" s="74">
        <f>IF(VLOOKUP(SoilVeg!C4,LU!$A$2:$O$27,15,FALSE)=0,VLOOKUP(A4,Soil!$B$2:$R$14,8,FALSE),0.000000000001)</f>
        <v>2.7672296296296298E-6</v>
      </c>
      <c r="E4" s="74">
        <f>IF(VLOOKUP(SoilVeg!C4,LU!$A$2:$O$27,15,FALSE)=0,VLOOKUP(A4,Soil!$B$2:$R$14,9,FALSE),0.000000000001)</f>
        <v>8.6112008673563039E-5</v>
      </c>
      <c r="F4">
        <f>VLOOKUP(A4,Soil!$B$2:$P$17,14,FALSE)</f>
        <v>0.01</v>
      </c>
      <c r="G4">
        <f>VLOOKUP(B4,LU!$B$1:$N$51,6,FALSE)</f>
        <v>0.26</v>
      </c>
      <c r="H4">
        <f>VLOOKUP(B4,LU!$B$1:$N$51,7,FALSE)</f>
        <v>0.25</v>
      </c>
      <c r="I4">
        <f>VLOOKUP(B4,LU!$B$1:$N$51,8,FALSE)</f>
        <v>4</v>
      </c>
      <c r="J4">
        <f>VLOOKUP(A4,Soil!$B$2:$P$17,13,FALSE)</f>
        <v>1.6665000000000001</v>
      </c>
      <c r="K4">
        <f>VLOOKUP(B4,LU!$B$1:$N$51,5,FALSE)</f>
        <v>0.06</v>
      </c>
      <c r="L4">
        <f>VLOOKUP(A4,Soil!$B$2:$P$17,15,FALSE)</f>
        <v>0.63580000000000003</v>
      </c>
      <c r="M4" s="74">
        <f>SoilVeg!G4</f>
        <v>10.6</v>
      </c>
      <c r="N4" s="74">
        <f>SoilVeg!H4</f>
        <v>0.30499999999999999</v>
      </c>
      <c r="O4" s="74">
        <f>VLOOKUP(A4,Soil!$B$2:$S$14,18,FALSE)</f>
        <v>2E-3</v>
      </c>
    </row>
    <row r="5" spans="1:15">
      <c r="A5" s="27" t="str">
        <f>SoilVeg!B5</f>
        <v>C</v>
      </c>
      <c r="B5" s="27" t="str">
        <f>SoilVeg!D5</f>
        <v>OPUR</v>
      </c>
      <c r="C5" s="27" t="str">
        <f>SoilVeg!A5</f>
        <v>COPUR</v>
      </c>
      <c r="D5" s="74">
        <f>IF(VLOOKUP(SoilVeg!C5,LU!$A$2:$O$27,15,FALSE)=0,VLOOKUP(A5,Soil!$B$2:$R$14,8,FALSE),0.000000000001)</f>
        <v>2.7672296296296298E-6</v>
      </c>
      <c r="E5" s="74">
        <f>IF(VLOOKUP(SoilVeg!C5,LU!$A$2:$O$27,15,FALSE)=0,VLOOKUP(A5,Soil!$B$2:$R$14,9,FALSE),0.000000000001)</f>
        <v>8.6112008673563039E-5</v>
      </c>
      <c r="F5">
        <f>VLOOKUP(A5,Soil!$B$2:$P$17,14,FALSE)</f>
        <v>0.01</v>
      </c>
      <c r="G5">
        <f>VLOOKUP(B5,LU!$B$1:$N$51,6,FALSE)</f>
        <v>0.4</v>
      </c>
      <c r="H5">
        <f>VLOOKUP(B5,LU!$B$1:$N$51,7,FALSE)</f>
        <v>0.3</v>
      </c>
      <c r="I5">
        <f>VLOOKUP(B5,LU!$B$1:$N$51,8,FALSE)</f>
        <v>6</v>
      </c>
      <c r="J5">
        <f>VLOOKUP(A5,Soil!$B$2:$P$17,13,FALSE)</f>
        <v>1.6665000000000001</v>
      </c>
      <c r="K5">
        <f>VLOOKUP(B5,LU!$B$1:$N$51,5,FALSE)</f>
        <v>0.1</v>
      </c>
      <c r="L5">
        <f>VLOOKUP(A5,Soil!$B$2:$P$17,15,FALSE)</f>
        <v>0.63580000000000003</v>
      </c>
      <c r="M5" s="74">
        <f>SoilVeg!G5</f>
        <v>13.25</v>
      </c>
      <c r="N5" s="74">
        <f>SoilVeg!H5</f>
        <v>0.30499999999999999</v>
      </c>
      <c r="O5" s="74">
        <f>VLOOKUP(A5,Soil!$B$2:$S$14,18,FALSE)</f>
        <v>2E-3</v>
      </c>
    </row>
    <row r="6" spans="1:15">
      <c r="A6" s="27" t="str">
        <f>SoilVeg!B6</f>
        <v>C</v>
      </c>
      <c r="B6" s="27" t="str">
        <f>SoilVeg!D6</f>
        <v>OPU</v>
      </c>
      <c r="C6" s="27" t="str">
        <f>SoilVeg!A6</f>
        <v>COPU</v>
      </c>
      <c r="D6" s="74">
        <f>IF(VLOOKUP(SoilVeg!C6,LU!$A$2:$O$27,15,FALSE)=0,VLOOKUP(A6,Soil!$B$2:$R$14,8,FALSE),0.000000000001)</f>
        <v>2.7672296296296298E-6</v>
      </c>
      <c r="E6" s="74">
        <f>IF(VLOOKUP(SoilVeg!C6,LU!$A$2:$O$27,15,FALSE)=0,VLOOKUP(A6,Soil!$B$2:$R$14,9,FALSE),0.000000000001)</f>
        <v>8.6112008673563039E-5</v>
      </c>
      <c r="F6">
        <f>VLOOKUP(A6,Soil!$B$2:$P$17,14,FALSE)</f>
        <v>0.01</v>
      </c>
      <c r="G6">
        <f>VLOOKUP(B6,LU!$B$1:$N$51,6,FALSE)</f>
        <v>0</v>
      </c>
      <c r="H6">
        <f>VLOOKUP(B6,LU!$B$1:$N$51,7,FALSE)</f>
        <v>0</v>
      </c>
      <c r="I6">
        <f>VLOOKUP(B6,LU!$B$1:$N$51,8,FALSE)</f>
        <v>3.5</v>
      </c>
      <c r="J6">
        <f>VLOOKUP(A6,Soil!$B$2:$P$17,13,FALSE)</f>
        <v>1.6665000000000001</v>
      </c>
      <c r="K6">
        <f>VLOOKUP(B6,LU!$B$1:$N$51,5,FALSE)</f>
        <v>0.03</v>
      </c>
      <c r="L6">
        <f>VLOOKUP(A6,Soil!$B$2:$P$17,15,FALSE)</f>
        <v>0.63580000000000003</v>
      </c>
      <c r="M6" s="74">
        <f>SoilVeg!G6</f>
        <v>8.8333333333333339</v>
      </c>
      <c r="N6" s="74">
        <f>SoilVeg!H6</f>
        <v>0.30499999999999999</v>
      </c>
      <c r="O6" s="74">
        <f>VLOOKUP(A6,Soil!$B$2:$S$14,18,FALSE)</f>
        <v>2E-3</v>
      </c>
    </row>
    <row r="7" spans="1:15">
      <c r="A7" s="27" t="str">
        <f>SoilVeg!B7</f>
        <v>C</v>
      </c>
      <c r="B7" s="27" t="str">
        <f>SoilVeg!D7</f>
        <v>TP</v>
      </c>
      <c r="C7" s="27" t="str">
        <f>SoilVeg!A7</f>
        <v>CTP</v>
      </c>
      <c r="D7" s="74">
        <f>IF(VLOOKUP(SoilVeg!C7,LU!$A$2:$O$27,15,FALSE)=0,VLOOKUP(A7,Soil!$B$2:$R$14,8,FALSE),0.000000000001)</f>
        <v>2.7672296296296298E-6</v>
      </c>
      <c r="E7" s="74">
        <f>IF(VLOOKUP(SoilVeg!C7,LU!$A$2:$O$27,15,FALSE)=0,VLOOKUP(A7,Soil!$B$2:$R$14,9,FALSE),0.000000000001)</f>
        <v>8.6112008673563039E-5</v>
      </c>
      <c r="F7">
        <f>VLOOKUP(A7,Soil!$B$2:$P$17,14,FALSE)</f>
        <v>0.01</v>
      </c>
      <c r="G7">
        <f>VLOOKUP(B7,LU!$B$1:$N$51,6,FALSE)</f>
        <v>1.1000000000000001</v>
      </c>
      <c r="H7">
        <f>VLOOKUP(B7,LU!$B$1:$N$51,7,FALSE)</f>
        <v>0.4</v>
      </c>
      <c r="I7">
        <f>VLOOKUP(B7,LU!$B$1:$N$51,8,FALSE)</f>
        <v>7</v>
      </c>
      <c r="J7">
        <f>VLOOKUP(A7,Soil!$B$2:$P$17,13,FALSE)</f>
        <v>1.6665000000000001</v>
      </c>
      <c r="K7">
        <f>VLOOKUP(B7,LU!$B$1:$N$51,5,FALSE)</f>
        <v>0.27500000000000002</v>
      </c>
      <c r="L7">
        <f>VLOOKUP(A7,Soil!$B$2:$P$17,15,FALSE)</f>
        <v>0.63580000000000003</v>
      </c>
      <c r="M7" s="74">
        <f>SoilVeg!G7</f>
        <v>26.5</v>
      </c>
      <c r="N7" s="74">
        <f>SoilVeg!H7</f>
        <v>0.30499999999999999</v>
      </c>
      <c r="O7" s="74">
        <f>VLOOKUP(A7,Soil!$B$2:$S$14,18,FALSE)</f>
        <v>2E-3</v>
      </c>
    </row>
    <row r="8" spans="1:15">
      <c r="A8" s="27" t="str">
        <f>SoilVeg!B8</f>
        <v>C</v>
      </c>
      <c r="B8" s="27" t="str">
        <f>SoilVeg!D8</f>
        <v>LP</v>
      </c>
      <c r="C8" s="27" t="str">
        <f>SoilVeg!A8</f>
        <v>CLP</v>
      </c>
      <c r="D8" s="74">
        <f>IF(VLOOKUP(SoilVeg!C8,LU!$A$2:$O$27,15,FALSE)=0,VLOOKUP(A8,Soil!$B$2:$R$14,8,FALSE),0.000000000001)</f>
        <v>2.7672296296296298E-6</v>
      </c>
      <c r="E8" s="74">
        <f>IF(VLOOKUP(SoilVeg!C8,LU!$A$2:$O$27,15,FALSE)=0,VLOOKUP(A8,Soil!$B$2:$R$14,9,FALSE),0.000000000001)</f>
        <v>8.6112008673563039E-5</v>
      </c>
      <c r="F8">
        <f>VLOOKUP(A8,Soil!$B$2:$P$17,14,FALSE)</f>
        <v>0.01</v>
      </c>
      <c r="G8">
        <f>VLOOKUP(B8,LU!$B$1:$N$51,6,FALSE)</f>
        <v>3</v>
      </c>
      <c r="H8">
        <f>VLOOKUP(B8,LU!$B$1:$N$51,7,FALSE)</f>
        <v>0.62272727272999995</v>
      </c>
      <c r="I8">
        <f>VLOOKUP(B8,LU!$B$1:$N$51,8,FALSE)</f>
        <v>9.4545454545500007</v>
      </c>
      <c r="J8">
        <v>1.5847</v>
      </c>
      <c r="K8">
        <f>VLOOKUP(B8,LU!$B$1:$N$51,5,FALSE)</f>
        <v>0.4</v>
      </c>
      <c r="L8">
        <v>0.48887216</v>
      </c>
      <c r="M8" s="74">
        <f>SoilVeg!G8</f>
        <v>26.5</v>
      </c>
      <c r="N8" s="74">
        <f>SoilVeg!H8</f>
        <v>0.30499999999999999</v>
      </c>
      <c r="O8" s="74">
        <f>VLOOKUP(A8,Soil!$B$2:$S$14,18,FALSE)</f>
        <v>2E-3</v>
      </c>
    </row>
    <row r="9" spans="1:15">
      <c r="A9" s="27" t="str">
        <f>SoilVeg!B9</f>
        <v>C</v>
      </c>
      <c r="B9" s="27" t="str">
        <f>SoilVeg!D9</f>
        <v>LPL</v>
      </c>
      <c r="C9" s="27" t="str">
        <f>SoilVeg!A9</f>
        <v>CLPL</v>
      </c>
      <c r="D9" s="74">
        <f>IF(VLOOKUP(SoilVeg!C9,LU!$A$2:$O$27,15,FALSE)=0,VLOOKUP(A9,Soil!$B$2:$R$14,8,FALSE),0.000000000001)</f>
        <v>2.7672296296296298E-6</v>
      </c>
      <c r="E9" s="74">
        <f>IF(VLOOKUP(SoilVeg!C9,LU!$A$2:$O$27,15,FALSE)=0,VLOOKUP(A9,Soil!$B$2:$R$14,9,FALSE),0.000000000001)</f>
        <v>8.6112008673563039E-5</v>
      </c>
      <c r="F9">
        <f>VLOOKUP(A9,Soil!$B$2:$P$17,14,FALSE)</f>
        <v>0.01</v>
      </c>
      <c r="G9">
        <f>VLOOKUP(B9,LU!$B$1:$N$51,6,FALSE)</f>
        <v>4</v>
      </c>
      <c r="H9">
        <f>VLOOKUP(B9,LU!$B$1:$N$51,7,FALSE)</f>
        <v>0.62272727272999995</v>
      </c>
      <c r="I9">
        <f>VLOOKUP(B9,LU!$B$1:$N$51,8,FALSE)</f>
        <v>10.5</v>
      </c>
      <c r="J9">
        <v>1.5847</v>
      </c>
      <c r="K9">
        <f>VLOOKUP(B9,LU!$B$1:$N$51,5,FALSE)</f>
        <v>0.6</v>
      </c>
      <c r="L9">
        <v>0.48887216</v>
      </c>
      <c r="M9" s="74">
        <f>SoilVeg!G9</f>
        <v>26.5</v>
      </c>
      <c r="N9" s="74">
        <f>SoilVeg!H9</f>
        <v>0.30499999999999999</v>
      </c>
      <c r="O9" s="74">
        <f>VLOOKUP(A9,Soil!$B$2:$S$14,18,FALSE)</f>
        <v>2E-3</v>
      </c>
    </row>
    <row r="10" spans="1:15">
      <c r="A10" s="27" t="str">
        <f>SoilVeg!B10</f>
        <v>C</v>
      </c>
      <c r="B10" s="27" t="str">
        <f>SoilVeg!D10</f>
        <v>LPJ</v>
      </c>
      <c r="C10" s="27" t="str">
        <f>SoilVeg!A10</f>
        <v>CLPJ</v>
      </c>
      <c r="D10" s="74">
        <f>IF(VLOOKUP(SoilVeg!C10,LU!$A$2:$O$27,15,FALSE)=0,VLOOKUP(A10,Soil!$B$2:$R$14,8,FALSE),0.000000000001)</f>
        <v>2.7672296296296298E-6</v>
      </c>
      <c r="E10" s="74">
        <f>IF(VLOOKUP(SoilVeg!C10,LU!$A$2:$O$27,15,FALSE)=0,VLOOKUP(A10,Soil!$B$2:$R$14,9,FALSE),0.000000000001)</f>
        <v>8.6112008673563039E-5</v>
      </c>
      <c r="F10">
        <f>VLOOKUP(A10,Soil!$B$2:$P$17,14,FALSE)</f>
        <v>0.01</v>
      </c>
      <c r="G10">
        <f>VLOOKUP(B10,LU!$B$1:$N$51,6,FALSE)</f>
        <v>3</v>
      </c>
      <c r="H10">
        <f>VLOOKUP(B10,LU!$B$1:$N$51,7,FALSE)</f>
        <v>0.62272727272999995</v>
      </c>
      <c r="I10">
        <f>VLOOKUP(B10,LU!$B$1:$N$51,8,FALSE)</f>
        <v>6.5</v>
      </c>
      <c r="J10">
        <f>VLOOKUP(A10,Soil!$B$2:$P$17,13,FALSE)</f>
        <v>1.6665000000000001</v>
      </c>
      <c r="K10">
        <f>VLOOKUP(B10,LU!$B$1:$N$51,5,FALSE)</f>
        <v>0.35</v>
      </c>
      <c r="L10">
        <f>VLOOKUP(A10,Soil!$B$2:$P$17,15,FALSE)</f>
        <v>0.63580000000000003</v>
      </c>
      <c r="M10" s="74">
        <f>SoilVeg!G10</f>
        <v>26.5</v>
      </c>
      <c r="N10" s="74">
        <f>SoilVeg!H10</f>
        <v>0.30499999999999999</v>
      </c>
      <c r="O10" s="74">
        <f>VLOOKUP(A10,Soil!$B$2:$S$14,18,FALSE)</f>
        <v>2E-3</v>
      </c>
    </row>
    <row r="11" spans="1:15">
      <c r="A11" s="27" t="str">
        <f>SoilVeg!B11</f>
        <v>C</v>
      </c>
      <c r="B11" s="27" t="str">
        <f>SoilVeg!D11</f>
        <v>LPS</v>
      </c>
      <c r="C11" s="27" t="str">
        <f>SoilVeg!A11</f>
        <v>CLPS</v>
      </c>
      <c r="D11" s="74">
        <f>IF(VLOOKUP(SoilVeg!C11,LU!$A$2:$O$27,15,FALSE)=0,VLOOKUP(A11,Soil!$B$2:$R$14,8,FALSE),0.000000000001)</f>
        <v>2.7672296296296298E-6</v>
      </c>
      <c r="E11" s="74">
        <f>IF(VLOOKUP(SoilVeg!C11,LU!$A$2:$O$27,15,FALSE)=0,VLOOKUP(A11,Soil!$B$2:$R$14,9,FALSE),0.000000000001)</f>
        <v>8.6112008673563039E-5</v>
      </c>
      <c r="F11">
        <f>VLOOKUP(A11,Soil!$B$2:$P$17,14,FALSE)</f>
        <v>0.01</v>
      </c>
      <c r="G11">
        <f>VLOOKUP(B11,LU!$B$1:$N$51,6,FALSE)</f>
        <v>4.5</v>
      </c>
      <c r="H11">
        <f>VLOOKUP(B11,LU!$B$1:$N$51,7,FALSE)</f>
        <v>0.8</v>
      </c>
      <c r="I11">
        <f>VLOOKUP(B11,LU!$B$1:$N$51,8,FALSE)</f>
        <v>15</v>
      </c>
      <c r="J11">
        <f>VLOOKUP(A11,Soil!$B$2:$P$17,13,FALSE)</f>
        <v>1.6665000000000001</v>
      </c>
      <c r="K11">
        <f>VLOOKUP(B11,LU!$B$1:$N$51,5,FALSE)</f>
        <v>0.8</v>
      </c>
      <c r="L11">
        <f>VLOOKUP(A11,Soil!$B$2:$P$17,15,FALSE)</f>
        <v>0.63580000000000003</v>
      </c>
      <c r="M11" s="74">
        <f>SoilVeg!G11</f>
        <v>26.5</v>
      </c>
      <c r="N11" s="74">
        <f>SoilVeg!H11</f>
        <v>0.30499999999999999</v>
      </c>
      <c r="O11" s="74">
        <f>VLOOKUP(A11,Soil!$B$2:$S$14,18,FALSE)</f>
        <v>2E-3</v>
      </c>
    </row>
    <row r="12" spans="1:15">
      <c r="A12" s="27" t="str">
        <f>SoilVeg!B12</f>
        <v>C</v>
      </c>
      <c r="B12" s="27" t="str">
        <f>SoilVeg!D12</f>
        <v>LPK</v>
      </c>
      <c r="C12" s="27" t="str">
        <f>SoilVeg!A12</f>
        <v>CLPK</v>
      </c>
      <c r="D12" s="74">
        <f>IF(VLOOKUP(SoilVeg!C12,LU!$A$2:$O$27,15,FALSE)=0,VLOOKUP(A12,Soil!$B$2:$R$14,8,FALSE),0.000000000001)</f>
        <v>2.7672296296296298E-6</v>
      </c>
      <c r="E12" s="74">
        <f>IF(VLOOKUP(SoilVeg!C12,LU!$A$2:$O$27,15,FALSE)=0,VLOOKUP(A12,Soil!$B$2:$R$14,9,FALSE),0.000000000001)</f>
        <v>8.6112008673563039E-5</v>
      </c>
      <c r="F12">
        <f>VLOOKUP(A12,Soil!$B$2:$P$17,14,FALSE)</f>
        <v>0.01</v>
      </c>
      <c r="G12">
        <f>VLOOKUP(B12,LU!$B$1:$N$51,6,FALSE)</f>
        <v>3</v>
      </c>
      <c r="H12">
        <f>VLOOKUP(B12,LU!$B$1:$N$51,7,FALSE)</f>
        <v>0.6</v>
      </c>
      <c r="I12">
        <f>VLOOKUP(B12,LU!$B$1:$N$51,8,FALSE)</f>
        <v>15</v>
      </c>
      <c r="J12">
        <f>VLOOKUP(A12,Soil!$B$2:$P$17,13,FALSE)</f>
        <v>1.6665000000000001</v>
      </c>
      <c r="K12">
        <f>VLOOKUP(B12,LU!$B$1:$N$51,5,FALSE)</f>
        <v>0.8</v>
      </c>
      <c r="L12">
        <f>VLOOKUP(A12,Soil!$B$2:$P$17,15,FALSE)</f>
        <v>0.63580000000000003</v>
      </c>
      <c r="M12" s="74">
        <f>SoilVeg!G12</f>
        <v>26.5</v>
      </c>
      <c r="N12" s="74">
        <f>SoilVeg!H12</f>
        <v>0.30499999999999999</v>
      </c>
      <c r="O12" s="74">
        <f>VLOOKUP(A12,Soil!$B$2:$S$14,18,FALSE)</f>
        <v>2E-3</v>
      </c>
    </row>
    <row r="13" spans="1:15">
      <c r="A13" s="27" t="str">
        <f>SoilVeg!B13</f>
        <v>C</v>
      </c>
      <c r="B13" s="27" t="str">
        <f>SoilVeg!D13</f>
        <v>AZP</v>
      </c>
      <c r="C13" s="27" t="str">
        <f>SoilVeg!A13</f>
        <v>CAZP</v>
      </c>
      <c r="D13" s="74">
        <f>IF(VLOOKUP(SoilVeg!C13,LU!$A$2:$O$27,15,FALSE)=0,VLOOKUP(A13,Soil!$B$2:$R$14,8,FALSE),0.000000000001)</f>
        <v>9.9999999999999998E-13</v>
      </c>
      <c r="E13" s="74">
        <f>IF(VLOOKUP(SoilVeg!C13,LU!$A$2:$O$27,15,FALSE)=0,VLOOKUP(A13,Soil!$B$2:$R$14,9,FALSE),0.000000000001)</f>
        <v>9.9999999999999998E-13</v>
      </c>
      <c r="F13">
        <f>VLOOKUP(A13,Soil!$B$2:$P$17,14,FALSE)</f>
        <v>0.01</v>
      </c>
      <c r="G13">
        <f>VLOOKUP(B13,LU!$B$1:$N$51,6,FALSE)</f>
        <v>0</v>
      </c>
      <c r="H13">
        <f>VLOOKUP(B13,LU!$B$1:$N$51,7,FALSE)</f>
        <v>0</v>
      </c>
      <c r="I13">
        <f>VLOOKUP(B13,LU!$B$1:$N$51,8,FALSE)</f>
        <v>2.5</v>
      </c>
      <c r="J13">
        <f>VLOOKUP(A13,Soil!$B$2:$P$17,13,FALSE)</f>
        <v>1.6665000000000001</v>
      </c>
      <c r="K13">
        <f>VLOOKUP(B13,LU!$B$1:$N$51,5,FALSE)</f>
        <v>0.05</v>
      </c>
      <c r="L13">
        <f>VLOOKUP(A13,Soil!$B$2:$P$17,15,FALSE)</f>
        <v>0.63580000000000003</v>
      </c>
      <c r="M13" s="74">
        <f>SoilVeg!G13</f>
        <v>100</v>
      </c>
      <c r="N13" s="74">
        <f>SoilVeg!H13</f>
        <v>1</v>
      </c>
      <c r="O13" s="74">
        <f>VLOOKUP(A13,Soil!$B$2:$S$14,18,FALSE)</f>
        <v>2E-3</v>
      </c>
    </row>
    <row r="14" spans="1:15">
      <c r="A14" s="27" t="str">
        <f>SoilVeg!B14</f>
        <v>C</v>
      </c>
      <c r="B14" s="27" t="str">
        <f>SoilVeg!D14</f>
        <v>AZPN</v>
      </c>
      <c r="C14" s="27" t="str">
        <f>SoilVeg!A14</f>
        <v>CAZPN</v>
      </c>
      <c r="D14" s="74">
        <f>IF(VLOOKUP(SoilVeg!C14,LU!$A$2:$O$27,15,FALSE)=0,VLOOKUP(A14,Soil!$B$2:$R$14,8,FALSE),0.000000000001)</f>
        <v>9.9999999999999998E-13</v>
      </c>
      <c r="E14" s="74">
        <f>IF(VLOOKUP(SoilVeg!C14,LU!$A$2:$O$27,15,FALSE)=0,VLOOKUP(A14,Soil!$B$2:$R$14,9,FALSE),0.000000000001)</f>
        <v>9.9999999999999998E-13</v>
      </c>
      <c r="F14">
        <f>VLOOKUP(A14,Soil!$B$2:$P$17,14,FALSE)</f>
        <v>0.01</v>
      </c>
      <c r="G14">
        <f>VLOOKUP(B14,LU!$B$1:$N$51,6,FALSE)</f>
        <v>0</v>
      </c>
      <c r="H14">
        <f>VLOOKUP(B14,LU!$B$1:$N$51,7,FALSE)</f>
        <v>0</v>
      </c>
      <c r="I14">
        <f>VLOOKUP(B14,LU!$B$1:$N$51,8,FALSE)</f>
        <v>0</v>
      </c>
      <c r="J14">
        <f>VLOOKUP(A14,Soil!$B$2:$P$17,13,FALSE)</f>
        <v>1.6665000000000001</v>
      </c>
      <c r="K14">
        <f>VLOOKUP(B14,LU!$B$1:$N$51,5,FALSE)</f>
        <v>0.01</v>
      </c>
      <c r="L14">
        <f>VLOOKUP(A14,Soil!$B$2:$P$17,15,FALSE)</f>
        <v>0.63580000000000003</v>
      </c>
      <c r="M14" s="74">
        <f>SoilVeg!G14</f>
        <v>100</v>
      </c>
      <c r="N14" s="74">
        <f>SoilVeg!H14</f>
        <v>1</v>
      </c>
      <c r="O14" s="74">
        <f>VLOOKUP(A14,Soil!$B$2:$S$14,18,FALSE)</f>
        <v>2E-3</v>
      </c>
    </row>
    <row r="15" spans="1:15">
      <c r="A15" s="27" t="str">
        <f>SoilVeg!B15</f>
        <v>C</v>
      </c>
      <c r="B15" s="27" t="str">
        <f>SoilVeg!D15</f>
        <v>AZPPL</v>
      </c>
      <c r="C15" s="27" t="str">
        <f>SoilVeg!A15</f>
        <v>CAZPPL</v>
      </c>
      <c r="D15" s="74">
        <f>IF(VLOOKUP(SoilVeg!C15,LU!$A$2:$O$27,15,FALSE)=0,VLOOKUP(A15,Soil!$B$2:$R$14,8,FALSE),0.000000000001)</f>
        <v>2.7672296296296298E-6</v>
      </c>
      <c r="E15" s="74">
        <f>IF(VLOOKUP(SoilVeg!C15,LU!$A$2:$O$27,15,FALSE)=0,VLOOKUP(A15,Soil!$B$2:$R$14,9,FALSE),0.000000000001)</f>
        <v>8.6112008673563039E-5</v>
      </c>
      <c r="F15">
        <f>VLOOKUP(A15,Soil!$B$2:$P$17,14,FALSE)</f>
        <v>0.01</v>
      </c>
      <c r="G15">
        <f>VLOOKUP(B15,LU!$B$1:$N$51,6,FALSE)</f>
        <v>0</v>
      </c>
      <c r="H15">
        <f>VLOOKUP(B15,LU!$B$1:$N$51,7,FALSE)</f>
        <v>0</v>
      </c>
      <c r="I15">
        <f>VLOOKUP(B15,LU!$B$1:$N$51,8,FALSE)</f>
        <v>2.5</v>
      </c>
      <c r="J15">
        <v>1.5847</v>
      </c>
      <c r="K15">
        <f>VLOOKUP(B15,LU!$B$1:$N$51,5,FALSE)</f>
        <v>0.02</v>
      </c>
      <c r="L15">
        <v>0.48887216</v>
      </c>
      <c r="M15" s="74">
        <f>SoilVeg!G15</f>
        <v>0.26500000000000001</v>
      </c>
      <c r="N15" s="74">
        <f>SoilVeg!H15</f>
        <v>0.30499999999999999</v>
      </c>
      <c r="O15" s="74">
        <f>VLOOKUP(A15,Soil!$B$2:$S$14,18,FALSE)</f>
        <v>2E-3</v>
      </c>
    </row>
    <row r="16" spans="1:15">
      <c r="A16" s="27" t="str">
        <f>SoilVeg!B16</f>
        <v>C</v>
      </c>
      <c r="B16" s="27" t="str">
        <f>SoilVeg!D16</f>
        <v>AZPP</v>
      </c>
      <c r="C16" s="27" t="str">
        <f>SoilVeg!A16</f>
        <v>CAZPP</v>
      </c>
      <c r="D16" s="74">
        <f>IF(VLOOKUP(SoilVeg!C16,LU!$A$2:$O$27,15,FALSE)=0,VLOOKUP(A16,Soil!$B$2:$R$14,8,FALSE),0.000000000001)</f>
        <v>2.7672296296296298E-6</v>
      </c>
      <c r="E16" s="74">
        <f>IF(VLOOKUP(SoilVeg!C16,LU!$A$2:$O$27,15,FALSE)=0,VLOOKUP(A16,Soil!$B$2:$R$14,9,FALSE),0.000000000001)</f>
        <v>8.6112008673563039E-5</v>
      </c>
      <c r="F16">
        <f>VLOOKUP(A16,Soil!$B$2:$P$17,14,FALSE)</f>
        <v>0.01</v>
      </c>
      <c r="G16">
        <f>VLOOKUP(B16,LU!$B$1:$N$51,6,FALSE)</f>
        <v>0</v>
      </c>
      <c r="H16">
        <f>VLOOKUP(B16,LU!$B$1:$N$51,7,FALSE)</f>
        <v>0</v>
      </c>
      <c r="I16">
        <f>VLOOKUP(B16,LU!$B$1:$N$51,8,FALSE)</f>
        <v>7</v>
      </c>
      <c r="J16">
        <v>1.5847</v>
      </c>
      <c r="K16">
        <f>VLOOKUP(B16,LU!$B$1:$N$51,5,FALSE)</f>
        <v>0.1</v>
      </c>
      <c r="L16">
        <v>0.48887216</v>
      </c>
      <c r="M16" s="74">
        <f>SoilVeg!G16</f>
        <v>26.5</v>
      </c>
      <c r="N16" s="74">
        <f>SoilVeg!H16</f>
        <v>0.30499999999999999</v>
      </c>
      <c r="O16" s="74">
        <f>VLOOKUP(A16,Soil!$B$2:$S$14,18,FALSE)</f>
        <v>2E-3</v>
      </c>
    </row>
    <row r="17" spans="1:15">
      <c r="A17" s="27" t="str">
        <f>SoilVeg!B17</f>
        <v>C</v>
      </c>
      <c r="B17" s="27" t="str">
        <f>SoilVeg!D17</f>
        <v>ETK</v>
      </c>
      <c r="C17" s="27" t="str">
        <f>SoilVeg!A17</f>
        <v>CETK</v>
      </c>
      <c r="D17" s="74">
        <f>IF(VLOOKUP(SoilVeg!C17,LU!$A$2:$O$27,15,FALSE)=0,VLOOKUP(A17,Soil!$B$2:$R$14,8,FALSE),0.000000000001)</f>
        <v>2.7672296296296298E-6</v>
      </c>
      <c r="E17" s="74">
        <f>IF(VLOOKUP(SoilVeg!C17,LU!$A$2:$O$27,15,FALSE)=0,VLOOKUP(A17,Soil!$B$2:$R$14,9,FALSE),0.000000000001)</f>
        <v>8.6112008673563039E-5</v>
      </c>
      <c r="F17">
        <f>VLOOKUP(A17,Soil!$B$2:$P$17,14,FALSE)</f>
        <v>0.01</v>
      </c>
      <c r="G17">
        <f>VLOOKUP(B17,LU!$B$1:$N$51,6,FALSE)</f>
        <v>1.4</v>
      </c>
      <c r="H17">
        <f>VLOOKUP(B17,LU!$B$1:$N$51,7,FALSE)</f>
        <v>0.65</v>
      </c>
      <c r="I17">
        <f>VLOOKUP(B17,LU!$B$1:$N$51,8,FALSE)</f>
        <v>8</v>
      </c>
      <c r="J17">
        <f>VLOOKUP(A17,Soil!$B$2:$P$17,13,FALSE)</f>
        <v>1.6665000000000001</v>
      </c>
      <c r="K17">
        <f>VLOOKUP(B17,LU!$B$1:$N$51,5,FALSE)</f>
        <v>0.35</v>
      </c>
      <c r="L17">
        <f>VLOOKUP(A17,Soil!$B$2:$P$17,15,FALSE)</f>
        <v>0.63580000000000003</v>
      </c>
      <c r="M17" s="74">
        <f>SoilVeg!G17</f>
        <v>26.5</v>
      </c>
      <c r="N17" s="74">
        <f>SoilVeg!H17</f>
        <v>0.30499999999999999</v>
      </c>
      <c r="O17" s="74">
        <f>VLOOKUP(A17,Soil!$B$2:$S$14,18,FALSE)</f>
        <v>2E-3</v>
      </c>
    </row>
    <row r="18" spans="1:15">
      <c r="A18" s="27" t="str">
        <f>SoilVeg!B18</f>
        <v>C</v>
      </c>
      <c r="B18" s="27" t="str">
        <f>SoilVeg!D18</f>
        <v>ETK1</v>
      </c>
      <c r="C18" s="27" t="str">
        <f>SoilVeg!A18</f>
        <v>CETK1</v>
      </c>
      <c r="D18" s="74">
        <f>IF(VLOOKUP(SoilVeg!C18,LU!$A$2:$O$27,15,FALSE)=0,VLOOKUP(A18,Soil!$B$2:$R$14,8,FALSE),0.000000000001)</f>
        <v>2.7672296296296298E-6</v>
      </c>
      <c r="E18" s="74">
        <f>IF(VLOOKUP(SoilVeg!C18,LU!$A$2:$O$27,15,FALSE)=0,VLOOKUP(A18,Soil!$B$2:$R$14,9,FALSE),0.000000000001)</f>
        <v>8.6112008673563039E-5</v>
      </c>
      <c r="F18">
        <f>VLOOKUP(A18,Soil!$B$2:$P$17,14,FALSE)</f>
        <v>0.01</v>
      </c>
      <c r="G18">
        <f>VLOOKUP(B18,LU!$B$1:$N$51,6,FALSE)</f>
        <v>1</v>
      </c>
      <c r="H18">
        <f>VLOOKUP(B18,LU!$B$1:$N$51,7,FALSE)</f>
        <v>0.4</v>
      </c>
      <c r="I18">
        <f>VLOOKUP(B18,LU!$B$1:$N$51,8,FALSE)</f>
        <v>5</v>
      </c>
      <c r="J18">
        <f>VLOOKUP(A18,Soil!$B$2:$P$17,13,FALSE)</f>
        <v>1.6665000000000001</v>
      </c>
      <c r="K18">
        <f>VLOOKUP(B18,LU!$B$1:$N$51,5,FALSE)</f>
        <v>0.15</v>
      </c>
      <c r="L18">
        <f>VLOOKUP(A18,Soil!$B$2:$P$17,15,FALSE)</f>
        <v>0.63580000000000003</v>
      </c>
      <c r="M18" s="74">
        <f>SoilVeg!G18</f>
        <v>26.5</v>
      </c>
      <c r="N18" s="74">
        <f>SoilVeg!H18</f>
        <v>0.30499999999999999</v>
      </c>
      <c r="O18" s="74">
        <f>VLOOKUP(A18,Soil!$B$2:$S$14,18,FALSE)</f>
        <v>2E-3</v>
      </c>
    </row>
    <row r="19" spans="1:15">
      <c r="A19" s="27" t="str">
        <f>SoilVeg!B19</f>
        <v>C</v>
      </c>
      <c r="B19" s="27" t="str">
        <f>SoilVeg!D19</f>
        <v>ETK2</v>
      </c>
      <c r="C19" s="27" t="str">
        <f>SoilVeg!A19</f>
        <v>CETK2</v>
      </c>
      <c r="D19" s="74">
        <f>IF(VLOOKUP(SoilVeg!C19,LU!$A$2:$O$27,15,FALSE)=0,VLOOKUP(A19,Soil!$B$2:$R$14,8,FALSE),0.000000000001)</f>
        <v>2.7672296296296298E-6</v>
      </c>
      <c r="E19" s="74">
        <f>IF(VLOOKUP(SoilVeg!C19,LU!$A$2:$O$27,15,FALSE)=0,VLOOKUP(A19,Soil!$B$2:$R$14,9,FALSE),0.000000000001)</f>
        <v>8.6112008673563039E-5</v>
      </c>
      <c r="F19">
        <f>VLOOKUP(A19,Soil!$B$2:$P$17,14,FALSE)</f>
        <v>0.01</v>
      </c>
      <c r="G19">
        <f>VLOOKUP(B19,LU!$B$1:$N$51,6,FALSE)</f>
        <v>1.1000000000000001</v>
      </c>
      <c r="H19">
        <f>VLOOKUP(B19,LU!$B$1:$N$51,7,FALSE)</f>
        <v>0.4</v>
      </c>
      <c r="I19">
        <f>VLOOKUP(B19,LU!$B$1:$N$51,8,FALSE)</f>
        <v>7</v>
      </c>
      <c r="J19">
        <f>VLOOKUP(A19,Soil!$B$2:$P$17,13,FALSE)</f>
        <v>1.6665000000000001</v>
      </c>
      <c r="K19">
        <f>VLOOKUP(B19,LU!$B$1:$N$51,5,FALSE)</f>
        <v>0.35</v>
      </c>
      <c r="L19">
        <f>VLOOKUP(A19,Soil!$B$2:$P$17,15,FALSE)</f>
        <v>0.63580000000000003</v>
      </c>
      <c r="M19" s="74">
        <f>SoilVeg!G19</f>
        <v>26.5</v>
      </c>
      <c r="N19" s="74">
        <f>SoilVeg!H19</f>
        <v>0.30499999999999999</v>
      </c>
      <c r="O19" s="74">
        <f>VLOOKUP(A19,Soil!$B$2:$S$14,18,FALSE)</f>
        <v>2E-3</v>
      </c>
    </row>
    <row r="20" spans="1:15">
      <c r="A20" s="27" t="str">
        <f>SoilVeg!B20</f>
        <v>C</v>
      </c>
      <c r="B20" s="27" t="str">
        <f>SoilVeg!D20</f>
        <v>ETK3</v>
      </c>
      <c r="C20" s="27" t="str">
        <f>SoilVeg!A20</f>
        <v>CETK3</v>
      </c>
      <c r="D20" s="74">
        <f>IF(VLOOKUP(SoilVeg!C20,LU!$A$2:$O$27,15,FALSE)=0,VLOOKUP(A20,Soil!$B$2:$R$14,8,FALSE),0.000000000001)</f>
        <v>2.7672296296296298E-6</v>
      </c>
      <c r="E20" s="74">
        <f>IF(VLOOKUP(SoilVeg!C20,LU!$A$2:$O$27,15,FALSE)=0,VLOOKUP(A20,Soil!$B$2:$R$14,9,FALSE),0.000000000001)</f>
        <v>8.6112008673563039E-5</v>
      </c>
      <c r="F20">
        <f>VLOOKUP(A20,Soil!$B$2:$P$17,14,FALSE)</f>
        <v>0.01</v>
      </c>
      <c r="G20">
        <f>VLOOKUP(B20,LU!$B$1:$N$51,6,FALSE)</f>
        <v>1.35454545455</v>
      </c>
      <c r="H20">
        <f>VLOOKUP(B20,LU!$B$1:$N$51,7,FALSE)</f>
        <v>0.62272727272999995</v>
      </c>
      <c r="I20">
        <f>VLOOKUP(B20,LU!$B$1:$N$51,8,FALSE)</f>
        <v>10</v>
      </c>
      <c r="J20">
        <f>VLOOKUP(A20,Soil!$B$2:$P$17,13,FALSE)</f>
        <v>1.6665000000000001</v>
      </c>
      <c r="K20">
        <f>VLOOKUP(B20,LU!$B$1:$N$51,5,FALSE)</f>
        <v>0.4</v>
      </c>
      <c r="L20">
        <f>VLOOKUP(A20,Soil!$B$2:$P$17,15,FALSE)</f>
        <v>0.63580000000000003</v>
      </c>
      <c r="M20" s="74">
        <f>SoilVeg!G20</f>
        <v>26.5</v>
      </c>
      <c r="N20" s="74">
        <f>SoilVeg!H20</f>
        <v>0.30499999999999999</v>
      </c>
      <c r="O20" s="74">
        <f>VLOOKUP(A20,Soil!$B$2:$S$14,18,FALSE)</f>
        <v>2E-3</v>
      </c>
    </row>
    <row r="21" spans="1:15">
      <c r="A21" s="27" t="str">
        <f>SoilVeg!B21</f>
        <v>C</v>
      </c>
      <c r="B21" s="27" t="str">
        <f>SoilVeg!D21</f>
        <v>VT</v>
      </c>
      <c r="C21" s="27" t="str">
        <f>SoilVeg!A21</f>
        <v>CVT</v>
      </c>
      <c r="D21" s="74">
        <f>IF(VLOOKUP(SoilVeg!C21,LU!$A$2:$O$27,15,FALSE)=0,VLOOKUP(A21,Soil!$B$2:$R$14,8,FALSE),0.000000000001)</f>
        <v>9.9999999999999998E-13</v>
      </c>
      <c r="E21" s="74">
        <f>IF(VLOOKUP(SoilVeg!C21,LU!$A$2:$O$27,15,FALSE)=0,VLOOKUP(A21,Soil!$B$2:$R$14,9,FALSE),0.000000000001)</f>
        <v>9.9999999999999998E-13</v>
      </c>
      <c r="F21">
        <f>VLOOKUP(A21,Soil!$B$2:$P$17,14,FALSE)</f>
        <v>0.01</v>
      </c>
      <c r="G21">
        <f>VLOOKUP(B21,LU!$B$1:$N$51,6,FALSE)</f>
        <v>0</v>
      </c>
      <c r="H21">
        <f>VLOOKUP(B21,LU!$B$1:$N$51,7,FALSE)</f>
        <v>0</v>
      </c>
      <c r="I21">
        <f>VLOOKUP(B21,LU!$B$1:$N$51,8,FALSE)</f>
        <v>0</v>
      </c>
      <c r="J21">
        <f>VLOOKUP(A21,Soil!$B$2:$P$17,13,FALSE)</f>
        <v>1.6665000000000001</v>
      </c>
      <c r="K21">
        <f>VLOOKUP(B21,LU!$B$1:$N$51,5,FALSE)</f>
        <v>0.03</v>
      </c>
      <c r="L21">
        <f>VLOOKUP(A21,Soil!$B$2:$P$17,15,FALSE)</f>
        <v>0.63580000000000003</v>
      </c>
      <c r="M21" s="74">
        <f>SoilVeg!G21</f>
        <v>100</v>
      </c>
      <c r="N21" s="74">
        <f>SoilVeg!H21</f>
        <v>1</v>
      </c>
      <c r="O21" s="74">
        <f>VLOOKUP(A21,Soil!$B$2:$S$14,18,FALSE)</f>
        <v>2E-3</v>
      </c>
    </row>
    <row r="22" spans="1:15">
      <c r="A22" s="27" t="str">
        <f>SoilVeg!B22</f>
        <v>C</v>
      </c>
      <c r="B22" s="27" t="str">
        <f>SoilVeg!D22</f>
        <v>VP</v>
      </c>
      <c r="C22" s="27" t="str">
        <f>SoilVeg!A22</f>
        <v>CVP</v>
      </c>
      <c r="D22" s="74">
        <f>IF(VLOOKUP(SoilVeg!C22,LU!$A$2:$O$27,15,FALSE)=0,VLOOKUP(A22,Soil!$B$2:$R$14,8,FALSE),0.000000000001)</f>
        <v>9.9999999999999998E-13</v>
      </c>
      <c r="E22" s="74">
        <f>IF(VLOOKUP(SoilVeg!C22,LU!$A$2:$O$27,15,FALSE)=0,VLOOKUP(A22,Soil!$B$2:$R$14,9,FALSE),0.000000000001)</f>
        <v>9.9999999999999998E-13</v>
      </c>
      <c r="F22">
        <f>VLOOKUP(A22,Soil!$B$2:$P$17,14,FALSE)</f>
        <v>0.01</v>
      </c>
      <c r="G22">
        <f>VLOOKUP(B22,LU!$B$1:$N$51,6,FALSE)</f>
        <v>0</v>
      </c>
      <c r="H22">
        <f>VLOOKUP(B22,LU!$B$1:$N$51,7,FALSE)</f>
        <v>0</v>
      </c>
      <c r="I22">
        <f>VLOOKUP(B22,LU!$B$1:$N$51,8,FALSE)</f>
        <v>0</v>
      </c>
      <c r="J22">
        <v>1.5847</v>
      </c>
      <c r="K22">
        <f>VLOOKUP(B22,LU!$B$1:$N$51,5,FALSE)</f>
        <v>0.01</v>
      </c>
      <c r="L22">
        <v>0.48887216</v>
      </c>
      <c r="M22" s="74">
        <f>SoilVeg!G22</f>
        <v>100</v>
      </c>
      <c r="N22" s="74">
        <f>SoilVeg!H22</f>
        <v>1</v>
      </c>
      <c r="O22" s="74">
        <f>VLOOKUP(A22,Soil!$B$2:$S$14,18,FALSE)</f>
        <v>2E-3</v>
      </c>
    </row>
    <row r="23" spans="1:15">
      <c r="A23" s="27" t="str">
        <f>SoilVeg!B23</f>
        <v>C</v>
      </c>
      <c r="B23" s="27" t="str">
        <f>SoilVeg!D23</f>
        <v>TPT</v>
      </c>
      <c r="C23" s="27" t="str">
        <f>SoilVeg!A23</f>
        <v>CTPT</v>
      </c>
      <c r="D23" s="74">
        <f>IF(VLOOKUP(SoilVeg!C23,LU!$A$2:$O$27,15,FALSE)=0,VLOOKUP(A23,Soil!$B$2:$R$14,8,FALSE),0.000000000001)</f>
        <v>2.7672296296296298E-6</v>
      </c>
      <c r="E23" s="74">
        <f>IF(VLOOKUP(SoilVeg!C23,LU!$A$2:$O$27,15,FALSE)=0,VLOOKUP(A23,Soil!$B$2:$R$14,9,FALSE),0.000000000001)</f>
        <v>8.6112008673563039E-5</v>
      </c>
      <c r="F23">
        <f>VLOOKUP(A23,Soil!$B$2:$P$17,14,FALSE)</f>
        <v>0.01</v>
      </c>
      <c r="G23">
        <f>VLOOKUP(B23,LU!$B$1:$N$51,6,FALSE)</f>
        <v>1.1000000000000001</v>
      </c>
      <c r="H23">
        <f>VLOOKUP(B23,LU!$B$1:$N$51,7,FALSE)</f>
        <v>0.4</v>
      </c>
      <c r="I23">
        <f>VLOOKUP(B23,LU!$B$1:$N$51,8,FALSE)</f>
        <v>7</v>
      </c>
      <c r="J23">
        <v>1.5847</v>
      </c>
      <c r="K23">
        <f>VLOOKUP(B23,LU!$B$1:$N$51,5,FALSE)</f>
        <v>0.27500000000000002</v>
      </c>
      <c r="L23">
        <v>0.48887216</v>
      </c>
      <c r="M23" s="74">
        <f>SoilVeg!G23</f>
        <v>26.5</v>
      </c>
      <c r="N23" s="74">
        <f>SoilVeg!H23</f>
        <v>0.30499999999999999</v>
      </c>
      <c r="O23" s="74">
        <f>VLOOKUP(A23,Soil!$B$2:$S$14,18,FALSE)</f>
        <v>2E-3</v>
      </c>
    </row>
    <row r="24" spans="1:15">
      <c r="A24" s="27" t="str">
        <f>SoilVeg!B24</f>
        <v>C</v>
      </c>
      <c r="B24" s="27" t="str">
        <f>SoilVeg!D24</f>
        <v>VPT</v>
      </c>
      <c r="C24" s="27" t="str">
        <f>SoilVeg!A24</f>
        <v>CVPT</v>
      </c>
      <c r="D24" s="74">
        <f>IF(VLOOKUP(SoilVeg!C24,LU!$A$2:$O$27,15,FALSE)=0,VLOOKUP(A24,Soil!$B$2:$R$14,8,FALSE),0.000000000001)</f>
        <v>9.9999999999999998E-13</v>
      </c>
      <c r="E24" s="74">
        <f>IF(VLOOKUP(SoilVeg!C24,LU!$A$2:$O$27,15,FALSE)=0,VLOOKUP(A24,Soil!$B$2:$R$14,9,FALSE),0.000000000001)</f>
        <v>9.9999999999999998E-13</v>
      </c>
      <c r="F24">
        <f>VLOOKUP(A24,Soil!$B$2:$P$17,14,FALSE)</f>
        <v>0.01</v>
      </c>
      <c r="G24">
        <f>VLOOKUP(B24,LU!$B$1:$N$51,6,FALSE)</f>
        <v>0</v>
      </c>
      <c r="H24">
        <f>VLOOKUP(B24,LU!$B$1:$N$51,7,FALSE)</f>
        <v>0</v>
      </c>
      <c r="I24">
        <f>VLOOKUP(B24,LU!$B$1:$N$51,8,FALSE)</f>
        <v>150</v>
      </c>
      <c r="J24">
        <f>VLOOKUP(A24,Soil!$B$2:$P$17,13,FALSE)</f>
        <v>1.6665000000000001</v>
      </c>
      <c r="K24">
        <f>VLOOKUP(B24,LU!$B$1:$N$51,5,FALSE)</f>
        <v>0.01</v>
      </c>
      <c r="L24">
        <f>VLOOKUP(A24,Soil!$B$2:$P$17,15,FALSE)</f>
        <v>0.63580000000000003</v>
      </c>
      <c r="M24" s="74">
        <f>SoilVeg!G24</f>
        <v>100</v>
      </c>
      <c r="N24" s="74">
        <f>SoilVeg!H24</f>
        <v>1</v>
      </c>
      <c r="O24" s="74">
        <f>VLOOKUP(A24,Soil!$B$2:$S$14,18,FALSE)</f>
        <v>2E-3</v>
      </c>
    </row>
    <row r="25" spans="1:15">
      <c r="A25" s="27" t="str">
        <f>SoilVeg!B25</f>
        <v>C</v>
      </c>
      <c r="B25" s="27" t="str">
        <f>SoilVeg!D25</f>
        <v>MOK</v>
      </c>
      <c r="C25" s="27" t="str">
        <f>SoilVeg!A25</f>
        <v>CMOK</v>
      </c>
      <c r="D25" s="74">
        <f>IF(VLOOKUP(SoilVeg!C25,LU!$A$2:$O$27,15,FALSE)=0,VLOOKUP(A25,Soil!$B$2:$R$14,8,FALSE),0.000000000001)</f>
        <v>2.7672296296296298E-6</v>
      </c>
      <c r="E25" s="74">
        <f>IF(VLOOKUP(SoilVeg!C25,LU!$A$2:$O$27,15,FALSE)=0,VLOOKUP(A25,Soil!$B$2:$R$14,9,FALSE),0.000000000001)</f>
        <v>8.6112008673563039E-5</v>
      </c>
      <c r="F25">
        <f>VLOOKUP(A25,Soil!$B$2:$P$17,14,FALSE)</f>
        <v>0.01</v>
      </c>
      <c r="G25">
        <f>VLOOKUP(B25,LU!$B$1:$N$51,6,FALSE)</f>
        <v>1.35454545455</v>
      </c>
      <c r="H25">
        <f>VLOOKUP(B25,LU!$B$1:$N$51,7,FALSE)</f>
        <v>0.62272727272999995</v>
      </c>
      <c r="I25">
        <f>VLOOKUP(B25,LU!$B$1:$N$51,8,FALSE)</f>
        <v>10</v>
      </c>
      <c r="J25">
        <f>VLOOKUP(A25,Soil!$B$2:$P$17,13,FALSE)</f>
        <v>1.6665000000000001</v>
      </c>
      <c r="K25">
        <f>VLOOKUP(B25,LU!$B$1:$N$51,5,FALSE)</f>
        <v>0.4</v>
      </c>
      <c r="L25">
        <f>VLOOKUP(A25,Soil!$B$2:$P$17,15,FALSE)</f>
        <v>0.63580000000000003</v>
      </c>
      <c r="M25" s="74">
        <f>SoilVeg!G25</f>
        <v>26.5</v>
      </c>
      <c r="N25" s="74">
        <f>SoilVeg!H25</f>
        <v>0.30499999999999999</v>
      </c>
      <c r="O25" s="74">
        <f>VLOOKUP(A25,Soil!$B$2:$S$14,18,FALSE)</f>
        <v>2E-3</v>
      </c>
    </row>
    <row r="26" spans="1:15">
      <c r="A26" s="27" t="str">
        <f>SoilVeg!B26</f>
        <v>C</v>
      </c>
      <c r="B26" s="27" t="str">
        <f>SoilVeg!D26</f>
        <v>RET</v>
      </c>
      <c r="C26" s="27" t="str">
        <f>SoilVeg!A26</f>
        <v>CRET</v>
      </c>
      <c r="D26" s="74">
        <f>IF(VLOOKUP(SoilVeg!C26,LU!$A$2:$O$27,15,FALSE)=0,VLOOKUP(A26,Soil!$B$2:$R$14,8,FALSE),0.000000000001)</f>
        <v>2.7672296296296298E-6</v>
      </c>
      <c r="E26" s="74">
        <f>IF(VLOOKUP(SoilVeg!C26,LU!$A$2:$O$27,15,FALSE)=0,VLOOKUP(A26,Soil!$B$2:$R$14,9,FALSE),0.000000000001)</f>
        <v>8.6112008673563039E-5</v>
      </c>
      <c r="F26">
        <f>VLOOKUP(A26,Soil!$B$2:$P$17,14,FALSE)</f>
        <v>0.01</v>
      </c>
      <c r="G26">
        <f>VLOOKUP(B26,LU!$B$1:$N$51,6,FALSE)</f>
        <v>1.1000000000000001</v>
      </c>
      <c r="H26">
        <f>VLOOKUP(B26,LU!$B$1:$N$51,7,FALSE)</f>
        <v>0.4</v>
      </c>
      <c r="I26">
        <f>VLOOKUP(B26,LU!$B$1:$N$51,8,FALSE)</f>
        <v>150</v>
      </c>
      <c r="J26">
        <f>VLOOKUP(A26,Soil!$B$2:$P$17,13,FALSE)</f>
        <v>1.6665000000000001</v>
      </c>
      <c r="K26">
        <f>VLOOKUP(B26,LU!$B$1:$N$51,5,FALSE)</f>
        <v>0.27500000000000002</v>
      </c>
      <c r="L26">
        <f>VLOOKUP(A26,Soil!$B$2:$P$17,15,FALSE)</f>
        <v>0.63580000000000003</v>
      </c>
      <c r="M26" s="74">
        <f>SoilVeg!G26</f>
        <v>26.5</v>
      </c>
      <c r="N26" s="74">
        <f>SoilVeg!H26</f>
        <v>0.30499999999999999</v>
      </c>
      <c r="O26" s="74">
        <f>VLOOKUP(A26,Soil!$B$2:$S$14,18,FALSE)</f>
        <v>2E-3</v>
      </c>
    </row>
    <row r="27" spans="1:15">
      <c r="A27" s="27" t="str">
        <f>SoilVeg!B27</f>
        <v>CL</v>
      </c>
      <c r="B27" s="27" t="str">
        <f>SoilVeg!D27</f>
        <v>OP</v>
      </c>
      <c r="C27" s="27" t="str">
        <f>SoilVeg!A27</f>
        <v>CLOP</v>
      </c>
      <c r="D27" s="74">
        <f>IF(VLOOKUP(SoilVeg!C27,LU!$A$2:$O$27,15,FALSE)=0,VLOOKUP(A27,Soil!$B$2:$R$14,8,FALSE),0.000000000001)</f>
        <v>2.9690972222222224E-6</v>
      </c>
      <c r="E27" s="74">
        <f>IF(VLOOKUP(SoilVeg!C27,LU!$A$2:$O$27,15,FALSE)=0,VLOOKUP(A27,Soil!$B$2:$R$14,9,FALSE),0.000000000001)</f>
        <v>4.2175901813359295E-4</v>
      </c>
      <c r="F27">
        <f>VLOOKUP(A27,Soil!$B$2:$P$17,14,FALSE)</f>
        <v>0.01</v>
      </c>
      <c r="G27">
        <f>VLOOKUP(B27,LU!$B$1:$N$51,6,FALSE)</f>
        <v>0.16</v>
      </c>
      <c r="H27">
        <f>VLOOKUP(B27,LU!$B$1:$N$51,7,FALSE)</f>
        <v>0.13</v>
      </c>
      <c r="I27">
        <f>VLOOKUP(B27,LU!$B$1:$N$51,8,FALSE)</f>
        <v>5</v>
      </c>
      <c r="J27">
        <f>VLOOKUP(A27,Soil!$B$2:$P$17,13,FALSE)</f>
        <v>1.7024999999999999</v>
      </c>
      <c r="K27">
        <f>VLOOKUP(B27,LU!$B$1:$N$51,5,FALSE)</f>
        <v>7.4999999999999997E-2</v>
      </c>
      <c r="L27">
        <f>VLOOKUP(A27,Soil!$B$2:$P$17,15,FALSE)</f>
        <v>0.6028</v>
      </c>
      <c r="M27" s="74">
        <f>SoilVeg!G27</f>
        <v>11.1</v>
      </c>
      <c r="N27" s="74">
        <f>SoilVeg!H27</f>
        <v>0.26400000000000001</v>
      </c>
      <c r="O27" s="74">
        <f>VLOOKUP(A27,Soil!$B$2:$S$14,18,FALSE)</f>
        <v>0.05</v>
      </c>
    </row>
    <row r="28" spans="1:15">
      <c r="A28" s="27" t="str">
        <f>SoilVeg!B28</f>
        <v>CL</v>
      </c>
      <c r="B28" s="27" t="str">
        <f>SoilVeg!D28</f>
        <v>OPTP</v>
      </c>
      <c r="C28" s="27" t="str">
        <f>SoilVeg!A28</f>
        <v>CLOPTP</v>
      </c>
      <c r="D28" s="74">
        <f>IF(VLOOKUP(SoilVeg!C28,LU!$A$2:$O$27,15,FALSE)=0,VLOOKUP(A28,Soil!$B$2:$R$14,8,FALSE),0.000000000001)</f>
        <v>2.9690972222222224E-6</v>
      </c>
      <c r="E28" s="74">
        <f>IF(VLOOKUP(SoilVeg!C28,LU!$A$2:$O$27,15,FALSE)=0,VLOOKUP(A28,Soil!$B$2:$R$14,9,FALSE),0.000000000001)</f>
        <v>4.2175901813359295E-4</v>
      </c>
      <c r="F28">
        <f>VLOOKUP(A28,Soil!$B$2:$P$17,14,FALSE)</f>
        <v>0.01</v>
      </c>
      <c r="G28">
        <f>VLOOKUP(B28,LU!$B$1:$N$51,6,FALSE)</f>
        <v>1.1000000000000001</v>
      </c>
      <c r="H28">
        <f>VLOOKUP(B28,LU!$B$1:$N$51,7,FALSE)</f>
        <v>0.4</v>
      </c>
      <c r="I28">
        <f>VLOOKUP(B28,LU!$B$1:$N$51,8,FALSE)</f>
        <v>7</v>
      </c>
      <c r="J28">
        <f>VLOOKUP(A28,Soil!$B$2:$P$17,13,FALSE)</f>
        <v>1.7024999999999999</v>
      </c>
      <c r="K28">
        <f>VLOOKUP(B28,LU!$B$1:$N$51,5,FALSE)</f>
        <v>0.27500000000000002</v>
      </c>
      <c r="L28">
        <f>VLOOKUP(A28,Soil!$B$2:$P$17,15,FALSE)</f>
        <v>0.6028</v>
      </c>
      <c r="M28" s="74">
        <f>SoilVeg!G28</f>
        <v>22.2</v>
      </c>
      <c r="N28" s="74">
        <f>SoilVeg!H28</f>
        <v>0.26400000000000001</v>
      </c>
      <c r="O28" s="74">
        <f>VLOOKUP(A28,Soil!$B$2:$S$14,18,FALSE)</f>
        <v>0.05</v>
      </c>
    </row>
    <row r="29" spans="1:15">
      <c r="A29" s="27" t="str">
        <f>SoilVeg!B29</f>
        <v>CL</v>
      </c>
      <c r="B29" s="27" t="str">
        <f>SoilVeg!D29</f>
        <v>OPSR</v>
      </c>
      <c r="C29" s="27" t="str">
        <f>SoilVeg!A29</f>
        <v>CLOPSR</v>
      </c>
      <c r="D29" s="74">
        <f>IF(VLOOKUP(SoilVeg!C29,LU!$A$2:$O$27,15,FALSE)=0,VLOOKUP(A29,Soil!$B$2:$R$14,8,FALSE),0.000000000001)</f>
        <v>2.9690972222222224E-6</v>
      </c>
      <c r="E29" s="74">
        <f>IF(VLOOKUP(SoilVeg!C29,LU!$A$2:$O$27,15,FALSE)=0,VLOOKUP(A29,Soil!$B$2:$R$14,9,FALSE),0.000000000001)</f>
        <v>4.2175901813359295E-4</v>
      </c>
      <c r="F29">
        <f>VLOOKUP(A29,Soil!$B$2:$P$17,14,FALSE)</f>
        <v>0.01</v>
      </c>
      <c r="G29">
        <f>VLOOKUP(B29,LU!$B$1:$N$51,6,FALSE)</f>
        <v>0.26</v>
      </c>
      <c r="H29">
        <f>VLOOKUP(B29,LU!$B$1:$N$51,7,FALSE)</f>
        <v>0.25</v>
      </c>
      <c r="I29">
        <f>VLOOKUP(B29,LU!$B$1:$N$51,8,FALSE)</f>
        <v>4</v>
      </c>
      <c r="J29">
        <v>1.5847</v>
      </c>
      <c r="K29">
        <f>VLOOKUP(B29,LU!$B$1:$N$51,5,FALSE)</f>
        <v>0.06</v>
      </c>
      <c r="L29">
        <v>0.48887216</v>
      </c>
      <c r="M29" s="74">
        <f>SoilVeg!G29</f>
        <v>8.879999999999999</v>
      </c>
      <c r="N29" s="74">
        <f>SoilVeg!H29</f>
        <v>0.26400000000000001</v>
      </c>
      <c r="O29" s="74">
        <f>VLOOKUP(A29,Soil!$B$2:$S$14,18,FALSE)</f>
        <v>0.05</v>
      </c>
    </row>
    <row r="30" spans="1:15">
      <c r="A30" s="27" t="str">
        <f>SoilVeg!B30</f>
        <v>CL</v>
      </c>
      <c r="B30" s="27" t="str">
        <f>SoilVeg!D30</f>
        <v>OPUR</v>
      </c>
      <c r="C30" s="27" t="str">
        <f>SoilVeg!A30</f>
        <v>CLOPUR</v>
      </c>
      <c r="D30" s="74">
        <f>IF(VLOOKUP(SoilVeg!C30,LU!$A$2:$O$27,15,FALSE)=0,VLOOKUP(A30,Soil!$B$2:$R$14,8,FALSE),0.000000000001)</f>
        <v>2.9690972222222224E-6</v>
      </c>
      <c r="E30" s="74">
        <f>IF(VLOOKUP(SoilVeg!C30,LU!$A$2:$O$27,15,FALSE)=0,VLOOKUP(A30,Soil!$B$2:$R$14,9,FALSE),0.000000000001)</f>
        <v>4.2175901813359295E-4</v>
      </c>
      <c r="F30">
        <f>VLOOKUP(A30,Soil!$B$2:$P$17,14,FALSE)</f>
        <v>0.01</v>
      </c>
      <c r="G30">
        <f>VLOOKUP(B30,LU!$B$1:$N$51,6,FALSE)</f>
        <v>0.4</v>
      </c>
      <c r="H30">
        <f>VLOOKUP(B30,LU!$B$1:$N$51,7,FALSE)</f>
        <v>0.3</v>
      </c>
      <c r="I30">
        <f>VLOOKUP(B30,LU!$B$1:$N$51,8,FALSE)</f>
        <v>6</v>
      </c>
      <c r="J30">
        <v>1.5847</v>
      </c>
      <c r="K30">
        <f>VLOOKUP(B30,LU!$B$1:$N$51,5,FALSE)</f>
        <v>0.1</v>
      </c>
      <c r="L30">
        <v>0.48887216</v>
      </c>
      <c r="M30" s="74">
        <f>SoilVeg!G30</f>
        <v>11.1</v>
      </c>
      <c r="N30" s="74">
        <f>SoilVeg!H30</f>
        <v>0.26400000000000001</v>
      </c>
      <c r="O30" s="74">
        <f>VLOOKUP(A30,Soil!$B$2:$S$14,18,FALSE)</f>
        <v>0.05</v>
      </c>
    </row>
    <row r="31" spans="1:15">
      <c r="A31" s="27" t="str">
        <f>SoilVeg!B31</f>
        <v>CL</v>
      </c>
      <c r="B31" s="27" t="str">
        <f>SoilVeg!D31</f>
        <v>OPU</v>
      </c>
      <c r="C31" s="27" t="str">
        <f>SoilVeg!A31</f>
        <v>CLOPU</v>
      </c>
      <c r="D31" s="74">
        <f>IF(VLOOKUP(SoilVeg!C31,LU!$A$2:$O$27,15,FALSE)=0,VLOOKUP(A31,Soil!$B$2:$R$14,8,FALSE),0.000000000001)</f>
        <v>2.9690972222222224E-6</v>
      </c>
      <c r="E31" s="74">
        <f>IF(VLOOKUP(SoilVeg!C31,LU!$A$2:$O$27,15,FALSE)=0,VLOOKUP(A31,Soil!$B$2:$R$14,9,FALSE),0.000000000001)</f>
        <v>4.2175901813359295E-4</v>
      </c>
      <c r="F31">
        <f>VLOOKUP(A31,Soil!$B$2:$P$17,14,FALSE)</f>
        <v>0.01</v>
      </c>
      <c r="G31">
        <f>VLOOKUP(B31,LU!$B$1:$N$51,6,FALSE)</f>
        <v>0</v>
      </c>
      <c r="H31">
        <f>VLOOKUP(B31,LU!$B$1:$N$51,7,FALSE)</f>
        <v>0</v>
      </c>
      <c r="I31">
        <f>VLOOKUP(B31,LU!$B$1:$N$51,8,FALSE)</f>
        <v>3.5</v>
      </c>
      <c r="J31">
        <f>VLOOKUP(A31,Soil!$B$2:$P$17,13,FALSE)</f>
        <v>1.7024999999999999</v>
      </c>
      <c r="K31">
        <f>VLOOKUP(B31,LU!$B$1:$N$51,5,FALSE)</f>
        <v>0.03</v>
      </c>
      <c r="L31">
        <f>VLOOKUP(A31,Soil!$B$2:$P$17,15,FALSE)</f>
        <v>0.6028</v>
      </c>
      <c r="M31" s="74">
        <f>SoilVeg!G31</f>
        <v>7.3999999999999995</v>
      </c>
      <c r="N31" s="74">
        <f>SoilVeg!H31</f>
        <v>0.26400000000000001</v>
      </c>
      <c r="O31" s="74">
        <f>VLOOKUP(A31,Soil!$B$2:$S$14,18,FALSE)</f>
        <v>0.05</v>
      </c>
    </row>
    <row r="32" spans="1:15">
      <c r="A32" s="27" t="str">
        <f>SoilVeg!B32</f>
        <v>CL</v>
      </c>
      <c r="B32" s="27" t="str">
        <f>SoilVeg!D32</f>
        <v>TP</v>
      </c>
      <c r="C32" s="27" t="str">
        <f>SoilVeg!A32</f>
        <v>CLTP</v>
      </c>
      <c r="D32" s="74">
        <f>IF(VLOOKUP(SoilVeg!C32,LU!$A$2:$O$27,15,FALSE)=0,VLOOKUP(A32,Soil!$B$2:$R$14,8,FALSE),0.000000000001)</f>
        <v>2.9690972222222224E-6</v>
      </c>
      <c r="E32" s="74">
        <f>IF(VLOOKUP(SoilVeg!C32,LU!$A$2:$O$27,15,FALSE)=0,VLOOKUP(A32,Soil!$B$2:$R$14,9,FALSE),0.000000000001)</f>
        <v>4.2175901813359295E-4</v>
      </c>
      <c r="F32">
        <f>VLOOKUP(A32,Soil!$B$2:$P$17,14,FALSE)</f>
        <v>0.01</v>
      </c>
      <c r="G32">
        <f>VLOOKUP(B32,LU!$B$1:$N$51,6,FALSE)</f>
        <v>1.1000000000000001</v>
      </c>
      <c r="H32">
        <f>VLOOKUP(B32,LU!$B$1:$N$51,7,FALSE)</f>
        <v>0.4</v>
      </c>
      <c r="I32">
        <f>VLOOKUP(B32,LU!$B$1:$N$51,8,FALSE)</f>
        <v>7</v>
      </c>
      <c r="J32">
        <f>VLOOKUP(A32,Soil!$B$2:$P$17,13,FALSE)</f>
        <v>1.7024999999999999</v>
      </c>
      <c r="K32">
        <f>VLOOKUP(B32,LU!$B$1:$N$51,5,FALSE)</f>
        <v>0.27500000000000002</v>
      </c>
      <c r="L32">
        <f>VLOOKUP(A32,Soil!$B$2:$P$17,15,FALSE)</f>
        <v>0.6028</v>
      </c>
      <c r="M32" s="74">
        <f>SoilVeg!G32</f>
        <v>22.2</v>
      </c>
      <c r="N32" s="74">
        <f>SoilVeg!H32</f>
        <v>0.26400000000000001</v>
      </c>
      <c r="O32" s="74">
        <f>VLOOKUP(A32,Soil!$B$2:$S$14,18,FALSE)</f>
        <v>0.05</v>
      </c>
    </row>
    <row r="33" spans="1:15">
      <c r="A33" s="27" t="str">
        <f>SoilVeg!B33</f>
        <v>CL</v>
      </c>
      <c r="B33" s="27" t="str">
        <f>SoilVeg!D33</f>
        <v>LP</v>
      </c>
      <c r="C33" s="27" t="str">
        <f>SoilVeg!A33</f>
        <v>CLLP</v>
      </c>
      <c r="D33" s="74">
        <f>IF(VLOOKUP(SoilVeg!C33,LU!$A$2:$O$27,15,FALSE)=0,VLOOKUP(A33,Soil!$B$2:$R$14,8,FALSE),0.000000000001)</f>
        <v>2.9690972222222224E-6</v>
      </c>
      <c r="E33" s="74">
        <f>IF(VLOOKUP(SoilVeg!C33,LU!$A$2:$O$27,15,FALSE)=0,VLOOKUP(A33,Soil!$B$2:$R$14,9,FALSE),0.000000000001)</f>
        <v>4.2175901813359295E-4</v>
      </c>
      <c r="F33">
        <f>VLOOKUP(A33,Soil!$B$2:$P$17,14,FALSE)</f>
        <v>0.01</v>
      </c>
      <c r="G33">
        <f>VLOOKUP(B33,LU!$B$1:$N$51,6,FALSE)</f>
        <v>3</v>
      </c>
      <c r="H33">
        <f>VLOOKUP(B33,LU!$B$1:$N$51,7,FALSE)</f>
        <v>0.62272727272999995</v>
      </c>
      <c r="I33">
        <f>VLOOKUP(B33,LU!$B$1:$N$51,8,FALSE)</f>
        <v>9.4545454545500007</v>
      </c>
      <c r="J33">
        <f>VLOOKUP(A33,Soil!$B$2:$P$17,13,FALSE)</f>
        <v>1.7024999999999999</v>
      </c>
      <c r="K33">
        <f>VLOOKUP(B33,LU!$B$1:$N$51,5,FALSE)</f>
        <v>0.4</v>
      </c>
      <c r="L33">
        <f>VLOOKUP(A33,Soil!$B$2:$P$17,15,FALSE)</f>
        <v>0.6028</v>
      </c>
      <c r="M33" s="74">
        <f>SoilVeg!G33</f>
        <v>22.2</v>
      </c>
      <c r="N33" s="74">
        <f>SoilVeg!H33</f>
        <v>0.26400000000000001</v>
      </c>
      <c r="O33" s="74">
        <f>VLOOKUP(A33,Soil!$B$2:$S$14,18,FALSE)</f>
        <v>0.05</v>
      </c>
    </row>
    <row r="34" spans="1:15">
      <c r="A34" s="27" t="str">
        <f>SoilVeg!B34</f>
        <v>CL</v>
      </c>
      <c r="B34" s="27" t="str">
        <f>SoilVeg!D34</f>
        <v>LPL</v>
      </c>
      <c r="C34" s="27" t="str">
        <f>SoilVeg!A34</f>
        <v>CLLPL</v>
      </c>
      <c r="D34" s="74">
        <f>IF(VLOOKUP(SoilVeg!C34,LU!$A$2:$O$27,15,FALSE)=0,VLOOKUP(A34,Soil!$B$2:$R$14,8,FALSE),0.000000000001)</f>
        <v>2.9690972222222224E-6</v>
      </c>
      <c r="E34" s="74">
        <f>IF(VLOOKUP(SoilVeg!C34,LU!$A$2:$O$27,15,FALSE)=0,VLOOKUP(A34,Soil!$B$2:$R$14,9,FALSE),0.000000000001)</f>
        <v>4.2175901813359295E-4</v>
      </c>
      <c r="F34">
        <f>VLOOKUP(A34,Soil!$B$2:$P$17,14,FALSE)</f>
        <v>0.01</v>
      </c>
      <c r="G34">
        <f>VLOOKUP(B34,LU!$B$1:$N$51,6,FALSE)</f>
        <v>4</v>
      </c>
      <c r="H34">
        <f>VLOOKUP(B34,LU!$B$1:$N$51,7,FALSE)</f>
        <v>0.62272727272999995</v>
      </c>
      <c r="I34">
        <f>VLOOKUP(B34,LU!$B$1:$N$51,8,FALSE)</f>
        <v>10.5</v>
      </c>
      <c r="J34">
        <f>VLOOKUP(A34,Soil!$B$2:$P$17,13,FALSE)</f>
        <v>1.7024999999999999</v>
      </c>
      <c r="K34">
        <f>VLOOKUP(B34,LU!$B$1:$N$51,5,FALSE)</f>
        <v>0.6</v>
      </c>
      <c r="L34">
        <f>VLOOKUP(A34,Soil!$B$2:$P$17,15,FALSE)</f>
        <v>0.6028</v>
      </c>
      <c r="M34" s="74">
        <f>SoilVeg!G34</f>
        <v>22.2</v>
      </c>
      <c r="N34" s="74">
        <f>SoilVeg!H34</f>
        <v>0.26400000000000001</v>
      </c>
      <c r="O34" s="74">
        <f>VLOOKUP(A34,Soil!$B$2:$S$14,18,FALSE)</f>
        <v>0.05</v>
      </c>
    </row>
    <row r="35" spans="1:15">
      <c r="A35" s="27" t="str">
        <f>SoilVeg!B35</f>
        <v>CL</v>
      </c>
      <c r="B35" s="27" t="str">
        <f>SoilVeg!D35</f>
        <v>LPJ</v>
      </c>
      <c r="C35" s="27" t="str">
        <f>SoilVeg!A35</f>
        <v>CLLPJ</v>
      </c>
      <c r="D35" s="74">
        <f>IF(VLOOKUP(SoilVeg!C35,LU!$A$2:$O$27,15,FALSE)=0,VLOOKUP(A35,Soil!$B$2:$R$14,8,FALSE),0.000000000001)</f>
        <v>2.9690972222222224E-6</v>
      </c>
      <c r="E35" s="74">
        <f>IF(VLOOKUP(SoilVeg!C35,LU!$A$2:$O$27,15,FALSE)=0,VLOOKUP(A35,Soil!$B$2:$R$14,9,FALSE),0.000000000001)</f>
        <v>4.2175901813359295E-4</v>
      </c>
      <c r="F35">
        <f>VLOOKUP(A35,Soil!$B$2:$P$17,14,FALSE)</f>
        <v>0.01</v>
      </c>
      <c r="G35">
        <f>VLOOKUP(B35,LU!$B$1:$N$51,6,FALSE)</f>
        <v>3</v>
      </c>
      <c r="H35">
        <f>VLOOKUP(B35,LU!$B$1:$N$51,7,FALSE)</f>
        <v>0.62272727272999995</v>
      </c>
      <c r="I35">
        <f>VLOOKUP(B35,LU!$B$1:$N$51,8,FALSE)</f>
        <v>6.5</v>
      </c>
      <c r="J35">
        <f>VLOOKUP(A35,Soil!$B$2:$P$17,13,FALSE)</f>
        <v>1.7024999999999999</v>
      </c>
      <c r="K35">
        <f>VLOOKUP(B35,LU!$B$1:$N$51,5,FALSE)</f>
        <v>0.35</v>
      </c>
      <c r="L35">
        <f>VLOOKUP(A35,Soil!$B$2:$P$17,15,FALSE)</f>
        <v>0.6028</v>
      </c>
      <c r="M35" s="74">
        <f>SoilVeg!G35</f>
        <v>22.2</v>
      </c>
      <c r="N35" s="74">
        <f>SoilVeg!H35</f>
        <v>0.26400000000000001</v>
      </c>
      <c r="O35" s="74">
        <f>VLOOKUP(A35,Soil!$B$2:$S$14,18,FALSE)</f>
        <v>0.05</v>
      </c>
    </row>
    <row r="36" spans="1:15">
      <c r="A36" s="27" t="str">
        <f>SoilVeg!B36</f>
        <v>CL</v>
      </c>
      <c r="B36" s="27" t="str">
        <f>SoilVeg!D36</f>
        <v>LPS</v>
      </c>
      <c r="C36" s="27" t="str">
        <f>SoilVeg!A36</f>
        <v>CLLPS</v>
      </c>
      <c r="D36" s="74">
        <f>IF(VLOOKUP(SoilVeg!C36,LU!$A$2:$O$27,15,FALSE)=0,VLOOKUP(A36,Soil!$B$2:$R$14,8,FALSE),0.000000000001)</f>
        <v>2.9690972222222224E-6</v>
      </c>
      <c r="E36" s="74">
        <f>IF(VLOOKUP(SoilVeg!C36,LU!$A$2:$O$27,15,FALSE)=0,VLOOKUP(A36,Soil!$B$2:$R$14,9,FALSE),0.000000000001)</f>
        <v>4.2175901813359295E-4</v>
      </c>
      <c r="F36">
        <f>VLOOKUP(A36,Soil!$B$2:$P$17,14,FALSE)</f>
        <v>0.01</v>
      </c>
      <c r="G36">
        <f>VLOOKUP(B36,LU!$B$1:$N$51,6,FALSE)</f>
        <v>4.5</v>
      </c>
      <c r="H36">
        <f>VLOOKUP(B36,LU!$B$1:$N$51,7,FALSE)</f>
        <v>0.8</v>
      </c>
      <c r="I36">
        <f>VLOOKUP(B36,LU!$B$1:$N$51,8,FALSE)</f>
        <v>15</v>
      </c>
      <c r="J36">
        <v>1.5847</v>
      </c>
      <c r="K36">
        <f>VLOOKUP(B36,LU!$B$1:$N$51,5,FALSE)</f>
        <v>0.8</v>
      </c>
      <c r="L36">
        <v>0.48887216</v>
      </c>
      <c r="M36" s="74">
        <f>SoilVeg!G36</f>
        <v>22.2</v>
      </c>
      <c r="N36" s="74">
        <f>SoilVeg!H36</f>
        <v>0.26400000000000001</v>
      </c>
      <c r="O36" s="74">
        <f>VLOOKUP(A36,Soil!$B$2:$S$14,18,FALSE)</f>
        <v>0.05</v>
      </c>
    </row>
    <row r="37" spans="1:15">
      <c r="A37" s="27" t="str">
        <f>SoilVeg!B37</f>
        <v>CL</v>
      </c>
      <c r="B37" s="27" t="str">
        <f>SoilVeg!D37</f>
        <v>LPK</v>
      </c>
      <c r="C37" s="27" t="str">
        <f>SoilVeg!A37</f>
        <v>CLLPK</v>
      </c>
      <c r="D37" s="74">
        <f>IF(VLOOKUP(SoilVeg!C37,LU!$A$2:$O$27,15,FALSE)=0,VLOOKUP(A37,Soil!$B$2:$R$14,8,FALSE),0.000000000001)</f>
        <v>2.9690972222222224E-6</v>
      </c>
      <c r="E37" s="74">
        <f>IF(VLOOKUP(SoilVeg!C37,LU!$A$2:$O$27,15,FALSE)=0,VLOOKUP(A37,Soil!$B$2:$R$14,9,FALSE),0.000000000001)</f>
        <v>4.2175901813359295E-4</v>
      </c>
      <c r="F37">
        <f>VLOOKUP(A37,Soil!$B$2:$P$17,14,FALSE)</f>
        <v>0.01</v>
      </c>
      <c r="G37">
        <f>VLOOKUP(B37,LU!$B$1:$N$51,6,FALSE)</f>
        <v>3</v>
      </c>
      <c r="H37">
        <f>VLOOKUP(B37,LU!$B$1:$N$51,7,FALSE)</f>
        <v>0.6</v>
      </c>
      <c r="I37">
        <f>VLOOKUP(B37,LU!$B$1:$N$51,8,FALSE)</f>
        <v>15</v>
      </c>
      <c r="J37">
        <v>1.5847</v>
      </c>
      <c r="K37">
        <f>VLOOKUP(B37,LU!$B$1:$N$51,5,FALSE)</f>
        <v>0.8</v>
      </c>
      <c r="L37">
        <v>0.48887216</v>
      </c>
      <c r="M37" s="74">
        <f>SoilVeg!G37</f>
        <v>22.2</v>
      </c>
      <c r="N37" s="74">
        <f>SoilVeg!H37</f>
        <v>0.26400000000000001</v>
      </c>
      <c r="O37" s="74">
        <f>VLOOKUP(A37,Soil!$B$2:$S$14,18,FALSE)</f>
        <v>0.05</v>
      </c>
    </row>
    <row r="38" spans="1:15">
      <c r="A38" s="27" t="str">
        <f>SoilVeg!B38</f>
        <v>CL</v>
      </c>
      <c r="B38" s="27" t="str">
        <f>SoilVeg!D38</f>
        <v>AZP</v>
      </c>
      <c r="C38" s="27" t="str">
        <f>SoilVeg!A38</f>
        <v>CLAZP</v>
      </c>
      <c r="D38" s="74">
        <f>IF(VLOOKUP(SoilVeg!C38,LU!$A$2:$O$27,15,FALSE)=0,VLOOKUP(A38,Soil!$B$2:$R$14,8,FALSE),0.000000000001)</f>
        <v>9.9999999999999998E-13</v>
      </c>
      <c r="E38" s="74">
        <f>IF(VLOOKUP(SoilVeg!C38,LU!$A$2:$O$27,15,FALSE)=0,VLOOKUP(A38,Soil!$B$2:$R$14,9,FALSE),0.000000000001)</f>
        <v>9.9999999999999998E-13</v>
      </c>
      <c r="F38">
        <f>VLOOKUP(A38,Soil!$B$2:$P$17,14,FALSE)</f>
        <v>0.01</v>
      </c>
      <c r="G38">
        <f>VLOOKUP(B38,LU!$B$1:$N$51,6,FALSE)</f>
        <v>0</v>
      </c>
      <c r="H38">
        <f>VLOOKUP(B38,LU!$B$1:$N$51,7,FALSE)</f>
        <v>0</v>
      </c>
      <c r="I38">
        <f>VLOOKUP(B38,LU!$B$1:$N$51,8,FALSE)</f>
        <v>2.5</v>
      </c>
      <c r="J38">
        <f>VLOOKUP(A38,Soil!$B$2:$P$17,13,FALSE)</f>
        <v>1.7024999999999999</v>
      </c>
      <c r="K38">
        <f>VLOOKUP(B38,LU!$B$1:$N$51,5,FALSE)</f>
        <v>0.05</v>
      </c>
      <c r="L38">
        <f>VLOOKUP(A38,Soil!$B$2:$P$17,15,FALSE)</f>
        <v>0.6028</v>
      </c>
      <c r="M38" s="74">
        <f>SoilVeg!G38</f>
        <v>100</v>
      </c>
      <c r="N38" s="74">
        <f>SoilVeg!H38</f>
        <v>1</v>
      </c>
      <c r="O38" s="74">
        <f>VLOOKUP(A38,Soil!$B$2:$S$14,18,FALSE)</f>
        <v>0.05</v>
      </c>
    </row>
    <row r="39" spans="1:15">
      <c r="A39" s="27" t="str">
        <f>SoilVeg!B39</f>
        <v>CL</v>
      </c>
      <c r="B39" s="27" t="str">
        <f>SoilVeg!D39</f>
        <v>AZPN</v>
      </c>
      <c r="C39" s="27" t="str">
        <f>SoilVeg!A39</f>
        <v>CLAZPN</v>
      </c>
      <c r="D39" s="74">
        <f>IF(VLOOKUP(SoilVeg!C39,LU!$A$2:$O$27,15,FALSE)=0,VLOOKUP(A39,Soil!$B$2:$R$14,8,FALSE),0.000000000001)</f>
        <v>9.9999999999999998E-13</v>
      </c>
      <c r="E39" s="74">
        <f>IF(VLOOKUP(SoilVeg!C39,LU!$A$2:$O$27,15,FALSE)=0,VLOOKUP(A39,Soil!$B$2:$R$14,9,FALSE),0.000000000001)</f>
        <v>9.9999999999999998E-13</v>
      </c>
      <c r="F39">
        <f>VLOOKUP(A39,Soil!$B$2:$P$17,14,FALSE)</f>
        <v>0.01</v>
      </c>
      <c r="G39">
        <f>VLOOKUP(B39,LU!$B$1:$N$51,6,FALSE)</f>
        <v>0</v>
      </c>
      <c r="H39">
        <f>VLOOKUP(B39,LU!$B$1:$N$51,7,FALSE)</f>
        <v>0</v>
      </c>
      <c r="I39">
        <f>VLOOKUP(B39,LU!$B$1:$N$51,8,FALSE)</f>
        <v>0</v>
      </c>
      <c r="J39">
        <f>VLOOKUP(A39,Soil!$B$2:$P$17,13,FALSE)</f>
        <v>1.7024999999999999</v>
      </c>
      <c r="K39">
        <f>VLOOKUP(B39,LU!$B$1:$N$51,5,FALSE)</f>
        <v>0.01</v>
      </c>
      <c r="L39">
        <f>VLOOKUP(A39,Soil!$B$2:$P$17,15,FALSE)</f>
        <v>0.6028</v>
      </c>
      <c r="M39" s="74">
        <f>SoilVeg!G39</f>
        <v>100</v>
      </c>
      <c r="N39" s="74">
        <f>SoilVeg!H39</f>
        <v>1</v>
      </c>
      <c r="O39" s="74">
        <f>VLOOKUP(A39,Soil!$B$2:$S$14,18,FALSE)</f>
        <v>0.05</v>
      </c>
    </row>
    <row r="40" spans="1:15">
      <c r="A40" s="27" t="str">
        <f>SoilVeg!B40</f>
        <v>CL</v>
      </c>
      <c r="B40" s="27" t="str">
        <f>SoilVeg!D40</f>
        <v>AZPPL</v>
      </c>
      <c r="C40" s="27" t="str">
        <f>SoilVeg!A40</f>
        <v>CLAZPPL</v>
      </c>
      <c r="D40" s="74">
        <f>IF(VLOOKUP(SoilVeg!C40,LU!$A$2:$O$27,15,FALSE)=0,VLOOKUP(A40,Soil!$B$2:$R$14,8,FALSE),0.000000000001)</f>
        <v>2.9690972222222224E-6</v>
      </c>
      <c r="E40" s="74">
        <f>IF(VLOOKUP(SoilVeg!C40,LU!$A$2:$O$27,15,FALSE)=0,VLOOKUP(A40,Soil!$B$2:$R$14,9,FALSE),0.000000000001)</f>
        <v>4.2175901813359295E-4</v>
      </c>
      <c r="F40">
        <f>VLOOKUP(A40,Soil!$B$2:$P$17,14,FALSE)</f>
        <v>0.01</v>
      </c>
      <c r="G40">
        <f>VLOOKUP(B40,LU!$B$1:$N$51,6,FALSE)</f>
        <v>0</v>
      </c>
      <c r="H40">
        <f>VLOOKUP(B40,LU!$B$1:$N$51,7,FALSE)</f>
        <v>0</v>
      </c>
      <c r="I40">
        <f>VLOOKUP(B40,LU!$B$1:$N$51,8,FALSE)</f>
        <v>2.5</v>
      </c>
      <c r="J40">
        <f>VLOOKUP(A40,Soil!$B$2:$P$17,13,FALSE)</f>
        <v>1.7024999999999999</v>
      </c>
      <c r="K40">
        <f>VLOOKUP(B40,LU!$B$1:$N$51,5,FALSE)</f>
        <v>0.02</v>
      </c>
      <c r="L40">
        <f>VLOOKUP(A40,Soil!$B$2:$P$17,15,FALSE)</f>
        <v>0.6028</v>
      </c>
      <c r="M40" s="74">
        <f>SoilVeg!G40</f>
        <v>0.222</v>
      </c>
      <c r="N40" s="74">
        <f>SoilVeg!H40</f>
        <v>0.26400000000000001</v>
      </c>
      <c r="O40" s="74">
        <f>VLOOKUP(A40,Soil!$B$2:$S$14,18,FALSE)</f>
        <v>0.05</v>
      </c>
    </row>
    <row r="41" spans="1:15">
      <c r="A41" s="27" t="str">
        <f>SoilVeg!B41</f>
        <v>CL</v>
      </c>
      <c r="B41" s="27" t="str">
        <f>SoilVeg!D41</f>
        <v>AZPP</v>
      </c>
      <c r="C41" s="27" t="str">
        <f>SoilVeg!A41</f>
        <v>CLAZPP</v>
      </c>
      <c r="D41" s="74">
        <f>IF(VLOOKUP(SoilVeg!C41,LU!$A$2:$O$27,15,FALSE)=0,VLOOKUP(A41,Soil!$B$2:$R$14,8,FALSE),0.000000000001)</f>
        <v>2.9690972222222224E-6</v>
      </c>
      <c r="E41" s="74">
        <f>IF(VLOOKUP(SoilVeg!C41,LU!$A$2:$O$27,15,FALSE)=0,VLOOKUP(A41,Soil!$B$2:$R$14,9,FALSE),0.000000000001)</f>
        <v>4.2175901813359295E-4</v>
      </c>
      <c r="F41">
        <f>VLOOKUP(A41,Soil!$B$2:$P$17,14,FALSE)</f>
        <v>0.01</v>
      </c>
      <c r="G41">
        <f>VLOOKUP(B41,LU!$B$1:$N$51,6,FALSE)</f>
        <v>0</v>
      </c>
      <c r="H41">
        <f>VLOOKUP(B41,LU!$B$1:$N$51,7,FALSE)</f>
        <v>0</v>
      </c>
      <c r="I41">
        <f>VLOOKUP(B41,LU!$B$1:$N$51,8,FALSE)</f>
        <v>7</v>
      </c>
      <c r="J41">
        <f>VLOOKUP(A41,Soil!$B$2:$P$17,13,FALSE)</f>
        <v>1.7024999999999999</v>
      </c>
      <c r="K41">
        <f>VLOOKUP(B41,LU!$B$1:$N$51,5,FALSE)</f>
        <v>0.1</v>
      </c>
      <c r="L41">
        <f>VLOOKUP(A41,Soil!$B$2:$P$17,15,FALSE)</f>
        <v>0.6028</v>
      </c>
      <c r="M41" s="74">
        <f>SoilVeg!G41</f>
        <v>22.2</v>
      </c>
      <c r="N41" s="74">
        <f>SoilVeg!H41</f>
        <v>0.26400000000000001</v>
      </c>
      <c r="O41" s="74">
        <f>VLOOKUP(A41,Soil!$B$2:$S$14,18,FALSE)</f>
        <v>0.05</v>
      </c>
    </row>
    <row r="42" spans="1:15">
      <c r="A42" s="27" t="str">
        <f>SoilVeg!B42</f>
        <v>CL</v>
      </c>
      <c r="B42" s="27" t="str">
        <f>SoilVeg!D42</f>
        <v>ETK</v>
      </c>
      <c r="C42" s="27" t="str">
        <f>SoilVeg!A42</f>
        <v>CLETK</v>
      </c>
      <c r="D42" s="74">
        <f>IF(VLOOKUP(SoilVeg!C42,LU!$A$2:$O$27,15,FALSE)=0,VLOOKUP(A42,Soil!$B$2:$R$14,8,FALSE),0.000000000001)</f>
        <v>2.9690972222222224E-6</v>
      </c>
      <c r="E42" s="74">
        <f>IF(VLOOKUP(SoilVeg!C42,LU!$A$2:$O$27,15,FALSE)=0,VLOOKUP(A42,Soil!$B$2:$R$14,9,FALSE),0.000000000001)</f>
        <v>4.2175901813359295E-4</v>
      </c>
      <c r="F42">
        <f>VLOOKUP(A42,Soil!$B$2:$P$17,14,FALSE)</f>
        <v>0.01</v>
      </c>
      <c r="G42">
        <f>VLOOKUP(B42,LU!$B$1:$N$51,6,FALSE)</f>
        <v>1.4</v>
      </c>
      <c r="H42">
        <f>VLOOKUP(B42,LU!$B$1:$N$51,7,FALSE)</f>
        <v>0.65</v>
      </c>
      <c r="I42">
        <f>VLOOKUP(B42,LU!$B$1:$N$51,8,FALSE)</f>
        <v>8</v>
      </c>
      <c r="J42">
        <f>VLOOKUP(A42,Soil!$B$2:$P$17,13,FALSE)</f>
        <v>1.7024999999999999</v>
      </c>
      <c r="K42">
        <f>VLOOKUP(B42,LU!$B$1:$N$51,5,FALSE)</f>
        <v>0.35</v>
      </c>
      <c r="L42">
        <f>VLOOKUP(A42,Soil!$B$2:$P$17,15,FALSE)</f>
        <v>0.6028</v>
      </c>
      <c r="M42" s="74">
        <f>SoilVeg!G42</f>
        <v>22.2</v>
      </c>
      <c r="N42" s="74">
        <f>SoilVeg!H42</f>
        <v>0.26400000000000001</v>
      </c>
      <c r="O42" s="74">
        <f>VLOOKUP(A42,Soil!$B$2:$S$14,18,FALSE)</f>
        <v>0.05</v>
      </c>
    </row>
    <row r="43" spans="1:15">
      <c r="A43" s="27" t="str">
        <f>SoilVeg!B43</f>
        <v>CL</v>
      </c>
      <c r="B43" s="27" t="str">
        <f>SoilVeg!D43</f>
        <v>ETK1</v>
      </c>
      <c r="C43" s="27" t="str">
        <f>SoilVeg!A43</f>
        <v>CLETK1</v>
      </c>
      <c r="D43" s="74">
        <f>IF(VLOOKUP(SoilVeg!C43,LU!$A$2:$O$27,15,FALSE)=0,VLOOKUP(A43,Soil!$B$2:$R$14,8,FALSE),0.000000000001)</f>
        <v>2.9690972222222224E-6</v>
      </c>
      <c r="E43" s="74">
        <f>IF(VLOOKUP(SoilVeg!C43,LU!$A$2:$O$27,15,FALSE)=0,VLOOKUP(A43,Soil!$B$2:$R$14,9,FALSE),0.000000000001)</f>
        <v>4.2175901813359295E-4</v>
      </c>
      <c r="F43">
        <f>VLOOKUP(A43,Soil!$B$2:$P$17,14,FALSE)</f>
        <v>0.01</v>
      </c>
      <c r="G43">
        <f>VLOOKUP(B43,LU!$B$1:$N$51,6,FALSE)</f>
        <v>1</v>
      </c>
      <c r="H43">
        <f>VLOOKUP(B43,LU!$B$1:$N$51,7,FALSE)</f>
        <v>0.4</v>
      </c>
      <c r="I43">
        <f>VLOOKUP(B43,LU!$B$1:$N$51,8,FALSE)</f>
        <v>5</v>
      </c>
      <c r="J43">
        <v>1.5847</v>
      </c>
      <c r="K43">
        <f>VLOOKUP(B43,LU!$B$1:$N$51,5,FALSE)</f>
        <v>0.15</v>
      </c>
      <c r="L43">
        <v>0.48887216</v>
      </c>
      <c r="M43" s="74">
        <f>SoilVeg!G43</f>
        <v>22.2</v>
      </c>
      <c r="N43" s="74">
        <f>SoilVeg!H43</f>
        <v>0.26400000000000001</v>
      </c>
      <c r="O43" s="74">
        <f>VLOOKUP(A43,Soil!$B$2:$S$14,18,FALSE)</f>
        <v>0.05</v>
      </c>
    </row>
    <row r="44" spans="1:15">
      <c r="A44" s="27" t="str">
        <f>SoilVeg!B44</f>
        <v>CL</v>
      </c>
      <c r="B44" s="27" t="str">
        <f>SoilVeg!D44</f>
        <v>ETK2</v>
      </c>
      <c r="C44" s="27" t="str">
        <f>SoilVeg!A44</f>
        <v>CLETK2</v>
      </c>
      <c r="D44" s="74">
        <f>IF(VLOOKUP(SoilVeg!C44,LU!$A$2:$O$27,15,FALSE)=0,VLOOKUP(A44,Soil!$B$2:$R$14,8,FALSE),0.000000000001)</f>
        <v>2.9690972222222224E-6</v>
      </c>
      <c r="E44" s="74">
        <f>IF(VLOOKUP(SoilVeg!C44,LU!$A$2:$O$27,15,FALSE)=0,VLOOKUP(A44,Soil!$B$2:$R$14,9,FALSE),0.000000000001)</f>
        <v>4.2175901813359295E-4</v>
      </c>
      <c r="F44">
        <f>VLOOKUP(A44,Soil!$B$2:$P$17,14,FALSE)</f>
        <v>0.01</v>
      </c>
      <c r="G44">
        <f>VLOOKUP(B44,LU!$B$1:$N$51,6,FALSE)</f>
        <v>1.1000000000000001</v>
      </c>
      <c r="H44">
        <f>VLOOKUP(B44,LU!$B$1:$N$51,7,FALSE)</f>
        <v>0.4</v>
      </c>
      <c r="I44">
        <f>VLOOKUP(B44,LU!$B$1:$N$51,8,FALSE)</f>
        <v>7</v>
      </c>
      <c r="J44">
        <v>1.5847</v>
      </c>
      <c r="K44">
        <f>VLOOKUP(B44,LU!$B$1:$N$51,5,FALSE)</f>
        <v>0.35</v>
      </c>
      <c r="L44">
        <v>0.48887216</v>
      </c>
      <c r="M44" s="74">
        <f>SoilVeg!G44</f>
        <v>22.2</v>
      </c>
      <c r="N44" s="74">
        <f>SoilVeg!H44</f>
        <v>0.26400000000000001</v>
      </c>
      <c r="O44" s="74">
        <f>VLOOKUP(A44,Soil!$B$2:$S$14,18,FALSE)</f>
        <v>0.05</v>
      </c>
    </row>
    <row r="45" spans="1:15">
      <c r="A45" s="27" t="str">
        <f>SoilVeg!B45</f>
        <v>CL</v>
      </c>
      <c r="B45" s="27" t="str">
        <f>SoilVeg!D45</f>
        <v>ETK3</v>
      </c>
      <c r="C45" s="27" t="str">
        <f>SoilVeg!A45</f>
        <v>CLETK3</v>
      </c>
      <c r="D45" s="74">
        <f>IF(VLOOKUP(SoilVeg!C45,LU!$A$2:$O$27,15,FALSE)=0,VLOOKUP(A45,Soil!$B$2:$R$14,8,FALSE),0.000000000001)</f>
        <v>2.9690972222222224E-6</v>
      </c>
      <c r="E45" s="74">
        <f>IF(VLOOKUP(SoilVeg!C45,LU!$A$2:$O$27,15,FALSE)=0,VLOOKUP(A45,Soil!$B$2:$R$14,9,FALSE),0.000000000001)</f>
        <v>4.2175901813359295E-4</v>
      </c>
      <c r="F45">
        <f>VLOOKUP(A45,Soil!$B$2:$P$17,14,FALSE)</f>
        <v>0.01</v>
      </c>
      <c r="G45">
        <f>VLOOKUP(B45,LU!$B$1:$N$51,6,FALSE)</f>
        <v>1.35454545455</v>
      </c>
      <c r="H45">
        <f>VLOOKUP(B45,LU!$B$1:$N$51,7,FALSE)</f>
        <v>0.62272727272999995</v>
      </c>
      <c r="I45">
        <f>VLOOKUP(B45,LU!$B$1:$N$51,8,FALSE)</f>
        <v>10</v>
      </c>
      <c r="J45">
        <f>VLOOKUP(A45,Soil!$B$2:$P$17,13,FALSE)</f>
        <v>1.7024999999999999</v>
      </c>
      <c r="K45">
        <f>VLOOKUP(B45,LU!$B$1:$N$51,5,FALSE)</f>
        <v>0.4</v>
      </c>
      <c r="L45">
        <f>VLOOKUP(A45,Soil!$B$2:$P$17,15,FALSE)</f>
        <v>0.6028</v>
      </c>
      <c r="M45" s="74">
        <f>SoilVeg!G45</f>
        <v>22.2</v>
      </c>
      <c r="N45" s="74">
        <f>SoilVeg!H45</f>
        <v>0.26400000000000001</v>
      </c>
      <c r="O45" s="74">
        <f>VLOOKUP(A45,Soil!$B$2:$S$14,18,FALSE)</f>
        <v>0.05</v>
      </c>
    </row>
    <row r="46" spans="1:15">
      <c r="A46" s="27" t="str">
        <f>SoilVeg!B46</f>
        <v>CL</v>
      </c>
      <c r="B46" s="27" t="str">
        <f>SoilVeg!D46</f>
        <v>VT</v>
      </c>
      <c r="C46" s="27" t="str">
        <f>SoilVeg!A46</f>
        <v>CLVT</v>
      </c>
      <c r="D46" s="74">
        <f>IF(VLOOKUP(SoilVeg!C46,LU!$A$2:$O$27,15,FALSE)=0,VLOOKUP(A46,Soil!$B$2:$R$14,8,FALSE),0.000000000001)</f>
        <v>9.9999999999999998E-13</v>
      </c>
      <c r="E46" s="74">
        <f>IF(VLOOKUP(SoilVeg!C46,LU!$A$2:$O$27,15,FALSE)=0,VLOOKUP(A46,Soil!$B$2:$R$14,9,FALSE),0.000000000001)</f>
        <v>9.9999999999999998E-13</v>
      </c>
      <c r="F46">
        <f>VLOOKUP(A46,Soil!$B$2:$P$17,14,FALSE)</f>
        <v>0.01</v>
      </c>
      <c r="G46">
        <f>VLOOKUP(B46,LU!$B$1:$N$51,6,FALSE)</f>
        <v>0</v>
      </c>
      <c r="H46">
        <f>VLOOKUP(B46,LU!$B$1:$N$51,7,FALSE)</f>
        <v>0</v>
      </c>
      <c r="I46">
        <f>VLOOKUP(B46,LU!$B$1:$N$51,8,FALSE)</f>
        <v>0</v>
      </c>
      <c r="J46">
        <f>VLOOKUP(A46,Soil!$B$2:$P$17,13,FALSE)</f>
        <v>1.7024999999999999</v>
      </c>
      <c r="K46">
        <f>VLOOKUP(B46,LU!$B$1:$N$51,5,FALSE)</f>
        <v>0.03</v>
      </c>
      <c r="L46">
        <f>VLOOKUP(A46,Soil!$B$2:$P$17,15,FALSE)</f>
        <v>0.6028</v>
      </c>
      <c r="M46" s="74">
        <f>SoilVeg!G46</f>
        <v>100</v>
      </c>
      <c r="N46" s="74">
        <f>SoilVeg!H46</f>
        <v>1</v>
      </c>
      <c r="O46" s="74">
        <f>VLOOKUP(A46,Soil!$B$2:$S$14,18,FALSE)</f>
        <v>0.05</v>
      </c>
    </row>
    <row r="47" spans="1:15">
      <c r="A47" s="27" t="str">
        <f>SoilVeg!B47</f>
        <v>CL</v>
      </c>
      <c r="B47" s="27" t="str">
        <f>SoilVeg!D47</f>
        <v>VP</v>
      </c>
      <c r="C47" s="27" t="str">
        <f>SoilVeg!A47</f>
        <v>CLVP</v>
      </c>
      <c r="D47" s="74">
        <f>IF(VLOOKUP(SoilVeg!C47,LU!$A$2:$O$27,15,FALSE)=0,VLOOKUP(A47,Soil!$B$2:$R$14,8,FALSE),0.000000000001)</f>
        <v>9.9999999999999998E-13</v>
      </c>
      <c r="E47" s="74">
        <f>IF(VLOOKUP(SoilVeg!C47,LU!$A$2:$O$27,15,FALSE)=0,VLOOKUP(A47,Soil!$B$2:$R$14,9,FALSE),0.000000000001)</f>
        <v>9.9999999999999998E-13</v>
      </c>
      <c r="F47">
        <f>VLOOKUP(A47,Soil!$B$2:$P$17,14,FALSE)</f>
        <v>0.01</v>
      </c>
      <c r="G47">
        <f>VLOOKUP(B47,LU!$B$1:$N$51,6,FALSE)</f>
        <v>0</v>
      </c>
      <c r="H47">
        <f>VLOOKUP(B47,LU!$B$1:$N$51,7,FALSE)</f>
        <v>0</v>
      </c>
      <c r="I47">
        <f>VLOOKUP(B47,LU!$B$1:$N$51,8,FALSE)</f>
        <v>0</v>
      </c>
      <c r="J47">
        <f>VLOOKUP(A47,Soil!$B$2:$P$17,13,FALSE)</f>
        <v>1.7024999999999999</v>
      </c>
      <c r="K47">
        <f>VLOOKUP(B47,LU!$B$1:$N$51,5,FALSE)</f>
        <v>0.01</v>
      </c>
      <c r="L47">
        <f>VLOOKUP(A47,Soil!$B$2:$P$17,15,FALSE)</f>
        <v>0.6028</v>
      </c>
      <c r="M47" s="74">
        <f>SoilVeg!G47</f>
        <v>100</v>
      </c>
      <c r="N47" s="74">
        <f>SoilVeg!H47</f>
        <v>1</v>
      </c>
      <c r="O47" s="74">
        <f>VLOOKUP(A47,Soil!$B$2:$S$14,18,FALSE)</f>
        <v>0.05</v>
      </c>
    </row>
    <row r="48" spans="1:15">
      <c r="A48" s="27" t="str">
        <f>SoilVeg!B48</f>
        <v>CL</v>
      </c>
      <c r="B48" s="27" t="str">
        <f>SoilVeg!D48</f>
        <v>TPT</v>
      </c>
      <c r="C48" s="27" t="str">
        <f>SoilVeg!A48</f>
        <v>CLTPT</v>
      </c>
      <c r="D48" s="74">
        <f>IF(VLOOKUP(SoilVeg!C48,LU!$A$2:$O$27,15,FALSE)=0,VLOOKUP(A48,Soil!$B$2:$R$14,8,FALSE),0.000000000001)</f>
        <v>2.9690972222222224E-6</v>
      </c>
      <c r="E48" s="74">
        <f>IF(VLOOKUP(SoilVeg!C48,LU!$A$2:$O$27,15,FALSE)=0,VLOOKUP(A48,Soil!$B$2:$R$14,9,FALSE),0.000000000001)</f>
        <v>4.2175901813359295E-4</v>
      </c>
      <c r="F48">
        <f>VLOOKUP(A48,Soil!$B$2:$P$17,14,FALSE)</f>
        <v>0.01</v>
      </c>
      <c r="G48">
        <f>VLOOKUP(B48,LU!$B$1:$N$51,6,FALSE)</f>
        <v>1.1000000000000001</v>
      </c>
      <c r="H48">
        <f>VLOOKUP(B48,LU!$B$1:$N$51,7,FALSE)</f>
        <v>0.4</v>
      </c>
      <c r="I48">
        <f>VLOOKUP(B48,LU!$B$1:$N$51,8,FALSE)</f>
        <v>7</v>
      </c>
      <c r="J48">
        <f>VLOOKUP(A48,Soil!$B$2:$P$17,13,FALSE)</f>
        <v>1.7024999999999999</v>
      </c>
      <c r="K48">
        <f>VLOOKUP(B48,LU!$B$1:$N$51,5,FALSE)</f>
        <v>0.27500000000000002</v>
      </c>
      <c r="L48">
        <f>VLOOKUP(A48,Soil!$B$2:$P$17,15,FALSE)</f>
        <v>0.6028</v>
      </c>
      <c r="M48" s="74">
        <f>SoilVeg!G48</f>
        <v>22.2</v>
      </c>
      <c r="N48" s="74">
        <f>SoilVeg!H48</f>
        <v>0.26400000000000001</v>
      </c>
      <c r="O48" s="74">
        <f>VLOOKUP(A48,Soil!$B$2:$S$14,18,FALSE)</f>
        <v>0.05</v>
      </c>
    </row>
    <row r="49" spans="1:15">
      <c r="A49" s="27" t="str">
        <f>SoilVeg!B49</f>
        <v>CL</v>
      </c>
      <c r="B49" s="27" t="str">
        <f>SoilVeg!D49</f>
        <v>VPT</v>
      </c>
      <c r="C49" s="27" t="str">
        <f>SoilVeg!A49</f>
        <v>CLVPT</v>
      </c>
      <c r="D49" s="74">
        <f>IF(VLOOKUP(SoilVeg!C49,LU!$A$2:$O$27,15,FALSE)=0,VLOOKUP(A49,Soil!$B$2:$R$14,8,FALSE),0.000000000001)</f>
        <v>9.9999999999999998E-13</v>
      </c>
      <c r="E49" s="74">
        <f>IF(VLOOKUP(SoilVeg!C49,LU!$A$2:$O$27,15,FALSE)=0,VLOOKUP(A49,Soil!$B$2:$R$14,9,FALSE),0.000000000001)</f>
        <v>9.9999999999999998E-13</v>
      </c>
      <c r="F49">
        <f>VLOOKUP(A49,Soil!$B$2:$P$17,14,FALSE)</f>
        <v>0.01</v>
      </c>
      <c r="G49">
        <f>VLOOKUP(B49,LU!$B$1:$N$51,6,FALSE)</f>
        <v>0</v>
      </c>
      <c r="H49">
        <f>VLOOKUP(B49,LU!$B$1:$N$51,7,FALSE)</f>
        <v>0</v>
      </c>
      <c r="I49">
        <f>VLOOKUP(B49,LU!$B$1:$N$51,8,FALSE)</f>
        <v>150</v>
      </c>
      <c r="J49">
        <f>VLOOKUP(A49,Soil!$B$2:$P$17,13,FALSE)</f>
        <v>1.7024999999999999</v>
      </c>
      <c r="K49">
        <f>VLOOKUP(B49,LU!$B$1:$N$51,5,FALSE)</f>
        <v>0.01</v>
      </c>
      <c r="L49">
        <f>VLOOKUP(A49,Soil!$B$2:$P$17,15,FALSE)</f>
        <v>0.6028</v>
      </c>
      <c r="M49" s="74">
        <f>SoilVeg!G49</f>
        <v>100</v>
      </c>
      <c r="N49" s="74">
        <f>SoilVeg!H49</f>
        <v>1</v>
      </c>
      <c r="O49" s="74">
        <f>VLOOKUP(A49,Soil!$B$2:$S$14,18,FALSE)</f>
        <v>0.05</v>
      </c>
    </row>
    <row r="50" spans="1:15">
      <c r="A50" s="27" t="str">
        <f>SoilVeg!B50</f>
        <v>CL</v>
      </c>
      <c r="B50" s="27" t="str">
        <f>SoilVeg!D50</f>
        <v>MOK</v>
      </c>
      <c r="C50" s="27" t="str">
        <f>SoilVeg!A50</f>
        <v>CLMOK</v>
      </c>
      <c r="D50" s="74">
        <f>IF(VLOOKUP(SoilVeg!C50,LU!$A$2:$O$27,15,FALSE)=0,VLOOKUP(A50,Soil!$B$2:$R$14,8,FALSE),0.000000000001)</f>
        <v>2.9690972222222224E-6</v>
      </c>
      <c r="E50" s="74">
        <f>IF(VLOOKUP(SoilVeg!C50,LU!$A$2:$O$27,15,FALSE)=0,VLOOKUP(A50,Soil!$B$2:$R$14,9,FALSE),0.000000000001)</f>
        <v>4.2175901813359295E-4</v>
      </c>
      <c r="F50">
        <f>VLOOKUP(A50,Soil!$B$2:$P$17,14,FALSE)</f>
        <v>0.01</v>
      </c>
      <c r="G50">
        <f>VLOOKUP(B50,LU!$B$1:$N$51,6,FALSE)</f>
        <v>1.35454545455</v>
      </c>
      <c r="H50">
        <f>VLOOKUP(B50,LU!$B$1:$N$51,7,FALSE)</f>
        <v>0.62272727272999995</v>
      </c>
      <c r="I50">
        <f>VLOOKUP(B50,LU!$B$1:$N$51,8,FALSE)</f>
        <v>10</v>
      </c>
      <c r="J50">
        <v>1.5847</v>
      </c>
      <c r="K50">
        <f>VLOOKUP(B50,LU!$B$1:$N$51,5,FALSE)</f>
        <v>0.4</v>
      </c>
      <c r="L50">
        <v>0.48887216</v>
      </c>
      <c r="M50" s="74">
        <f>SoilVeg!G50</f>
        <v>22.2</v>
      </c>
      <c r="N50" s="74">
        <f>SoilVeg!H50</f>
        <v>0.26400000000000001</v>
      </c>
      <c r="O50" s="74">
        <f>VLOOKUP(A50,Soil!$B$2:$S$14,18,FALSE)</f>
        <v>0.05</v>
      </c>
    </row>
    <row r="51" spans="1:15">
      <c r="A51" s="27" t="str">
        <f>SoilVeg!B51</f>
        <v>CL</v>
      </c>
      <c r="B51" s="27" t="str">
        <f>SoilVeg!D51</f>
        <v>RET</v>
      </c>
      <c r="C51" s="27" t="str">
        <f>SoilVeg!A51</f>
        <v>CLRET</v>
      </c>
      <c r="D51" s="74">
        <f>IF(VLOOKUP(SoilVeg!C51,LU!$A$2:$O$27,15,FALSE)=0,VLOOKUP(A51,Soil!$B$2:$R$14,8,FALSE),0.000000000001)</f>
        <v>2.9690972222222224E-6</v>
      </c>
      <c r="E51" s="74">
        <f>IF(VLOOKUP(SoilVeg!C51,LU!$A$2:$O$27,15,FALSE)=0,VLOOKUP(A51,Soil!$B$2:$R$14,9,FALSE),0.000000000001)</f>
        <v>4.2175901813359295E-4</v>
      </c>
      <c r="F51">
        <f>VLOOKUP(A51,Soil!$B$2:$P$17,14,FALSE)</f>
        <v>0.01</v>
      </c>
      <c r="G51">
        <f>VLOOKUP(B51,LU!$B$1:$N$51,6,FALSE)</f>
        <v>1.1000000000000001</v>
      </c>
      <c r="H51">
        <f>VLOOKUP(B51,LU!$B$1:$N$51,7,FALSE)</f>
        <v>0.4</v>
      </c>
      <c r="I51">
        <f>VLOOKUP(B51,LU!$B$1:$N$51,8,FALSE)</f>
        <v>150</v>
      </c>
      <c r="J51">
        <v>1.5847</v>
      </c>
      <c r="K51">
        <f>VLOOKUP(B51,LU!$B$1:$N$51,5,FALSE)</f>
        <v>0.27500000000000002</v>
      </c>
      <c r="L51">
        <v>0.48887216</v>
      </c>
      <c r="M51" s="74">
        <f>SoilVeg!G51</f>
        <v>22.2</v>
      </c>
      <c r="N51" s="74">
        <f>SoilVeg!H51</f>
        <v>0.26400000000000001</v>
      </c>
      <c r="O51" s="74">
        <f>VLOOKUP(A51,Soil!$B$2:$S$14,18,FALSE)</f>
        <v>0.05</v>
      </c>
    </row>
    <row r="52" spans="1:15">
      <c r="A52" s="27" t="str">
        <f>SoilVeg!B52</f>
        <v>L</v>
      </c>
      <c r="B52" s="27" t="str">
        <f>SoilVeg!D52</f>
        <v>OP</v>
      </c>
      <c r="C52" s="27" t="str">
        <f>SoilVeg!A52</f>
        <v>LOP</v>
      </c>
      <c r="D52" s="74">
        <f>IF(VLOOKUP(SoilVeg!C52,LU!$A$2:$O$27,15,FALSE)=0,VLOOKUP(A52,Soil!$B$2:$R$14,8,FALSE),0.000000000001)</f>
        <v>3.6764981481481485E-6</v>
      </c>
      <c r="E52" s="74">
        <f>IF(VLOOKUP(SoilVeg!C52,LU!$A$2:$O$27,15,FALSE)=0,VLOOKUP(A52,Soil!$B$2:$R$14,9,FALSE),0.000000000001)</f>
        <v>2.8944518828554155E-4</v>
      </c>
      <c r="F52">
        <f>VLOOKUP(A52,Soil!$B$2:$P$17,14,FALSE)</f>
        <v>0.12</v>
      </c>
      <c r="G52">
        <f>VLOOKUP(B52,LU!$B$1:$N$51,6,FALSE)</f>
        <v>0.16</v>
      </c>
      <c r="H52">
        <f>VLOOKUP(B52,LU!$B$1:$N$51,7,FALSE)</f>
        <v>0.13</v>
      </c>
      <c r="I52">
        <f>VLOOKUP(B52,LU!$B$1:$N$51,8,FALSE)</f>
        <v>5</v>
      </c>
      <c r="J52">
        <f>VLOOKUP(A52,Soil!$B$2:$P$17,13,FALSE)</f>
        <v>1.7384999999999999</v>
      </c>
      <c r="K52">
        <f>VLOOKUP(B52,LU!$B$1:$N$51,5,FALSE)</f>
        <v>7.4999999999999997E-2</v>
      </c>
      <c r="L52">
        <f>VLOOKUP(A52,Soil!$B$2:$P$17,15,FALSE)</f>
        <v>0.56130000000000002</v>
      </c>
      <c r="M52" s="74">
        <f>SoilVeg!G52</f>
        <v>9.6999999999999993</v>
      </c>
      <c r="N52" s="74">
        <f>SoilVeg!H52</f>
        <v>0.248</v>
      </c>
      <c r="O52" s="74">
        <f>VLOOKUP(A52,Soil!$B$2:$S$14,18,FALSE)</f>
        <v>0.1</v>
      </c>
    </row>
    <row r="53" spans="1:15">
      <c r="A53" s="27" t="str">
        <f>SoilVeg!B53</f>
        <v>L</v>
      </c>
      <c r="B53" s="27" t="str">
        <f>SoilVeg!D53</f>
        <v>OPTP</v>
      </c>
      <c r="C53" s="27" t="str">
        <f>SoilVeg!A53</f>
        <v>LOPTP</v>
      </c>
      <c r="D53" s="74">
        <f>IF(VLOOKUP(SoilVeg!C53,LU!$A$2:$O$27,15,FALSE)=0,VLOOKUP(A53,Soil!$B$2:$R$14,8,FALSE),0.000000000001)</f>
        <v>3.6764981481481485E-6</v>
      </c>
      <c r="E53" s="74">
        <f>IF(VLOOKUP(SoilVeg!C53,LU!$A$2:$O$27,15,FALSE)=0,VLOOKUP(A53,Soil!$B$2:$R$14,9,FALSE),0.000000000001)</f>
        <v>2.8944518828554155E-4</v>
      </c>
      <c r="F53">
        <f>VLOOKUP(A53,Soil!$B$2:$P$17,14,FALSE)</f>
        <v>0.12</v>
      </c>
      <c r="G53">
        <f>VLOOKUP(B53,LU!$B$1:$N$51,6,FALSE)</f>
        <v>1.1000000000000001</v>
      </c>
      <c r="H53">
        <f>VLOOKUP(B53,LU!$B$1:$N$51,7,FALSE)</f>
        <v>0.4</v>
      </c>
      <c r="I53">
        <f>VLOOKUP(B53,LU!$B$1:$N$51,8,FALSE)</f>
        <v>7</v>
      </c>
      <c r="J53">
        <f>VLOOKUP(A53,Soil!$B$2:$P$17,13,FALSE)</f>
        <v>1.7384999999999999</v>
      </c>
      <c r="K53">
        <f>VLOOKUP(B53,LU!$B$1:$N$51,5,FALSE)</f>
        <v>0.27500000000000002</v>
      </c>
      <c r="L53">
        <f>VLOOKUP(A53,Soil!$B$2:$P$17,15,FALSE)</f>
        <v>0.56130000000000002</v>
      </c>
      <c r="M53" s="74">
        <f>SoilVeg!G53</f>
        <v>19.399999999999999</v>
      </c>
      <c r="N53" s="74">
        <f>SoilVeg!H53</f>
        <v>0.248</v>
      </c>
      <c r="O53" s="74">
        <f>VLOOKUP(A53,Soil!$B$2:$S$14,18,FALSE)</f>
        <v>0.1</v>
      </c>
    </row>
    <row r="54" spans="1:15">
      <c r="A54" s="27" t="str">
        <f>SoilVeg!B54</f>
        <v>L</v>
      </c>
      <c r="B54" s="27" t="str">
        <f>SoilVeg!D54</f>
        <v>OPSR</v>
      </c>
      <c r="C54" s="27" t="str">
        <f>SoilVeg!A54</f>
        <v>LOPSR</v>
      </c>
      <c r="D54" s="74">
        <f>IF(VLOOKUP(SoilVeg!C54,LU!$A$2:$O$27,15,FALSE)=0,VLOOKUP(A54,Soil!$B$2:$R$14,8,FALSE),0.000000000001)</f>
        <v>3.6764981481481485E-6</v>
      </c>
      <c r="E54" s="74">
        <f>IF(VLOOKUP(SoilVeg!C54,LU!$A$2:$O$27,15,FALSE)=0,VLOOKUP(A54,Soil!$B$2:$R$14,9,FALSE),0.000000000001)</f>
        <v>2.8944518828554155E-4</v>
      </c>
      <c r="F54">
        <f>VLOOKUP(A54,Soil!$B$2:$P$17,14,FALSE)</f>
        <v>0.12</v>
      </c>
      <c r="G54">
        <f>VLOOKUP(B54,LU!$B$1:$N$51,6,FALSE)</f>
        <v>0.26</v>
      </c>
      <c r="H54">
        <f>VLOOKUP(B54,LU!$B$1:$N$51,7,FALSE)</f>
        <v>0.25</v>
      </c>
      <c r="I54">
        <f>VLOOKUP(B54,LU!$B$1:$N$51,8,FALSE)</f>
        <v>4</v>
      </c>
      <c r="J54">
        <f>VLOOKUP(A54,Soil!$B$2:$P$17,13,FALSE)</f>
        <v>1.7384999999999999</v>
      </c>
      <c r="K54">
        <f>VLOOKUP(B54,LU!$B$1:$N$51,5,FALSE)</f>
        <v>0.06</v>
      </c>
      <c r="L54">
        <f>VLOOKUP(A54,Soil!$B$2:$P$17,15,FALSE)</f>
        <v>0.56130000000000002</v>
      </c>
      <c r="M54" s="74">
        <f>SoilVeg!G54</f>
        <v>7.76</v>
      </c>
      <c r="N54" s="74">
        <f>SoilVeg!H54</f>
        <v>0.248</v>
      </c>
      <c r="O54" s="74">
        <f>VLOOKUP(A54,Soil!$B$2:$S$14,18,FALSE)</f>
        <v>0.1</v>
      </c>
    </row>
    <row r="55" spans="1:15">
      <c r="A55" s="27" t="str">
        <f>SoilVeg!B55</f>
        <v>L</v>
      </c>
      <c r="B55" s="27" t="str">
        <f>SoilVeg!D55</f>
        <v>OPUR</v>
      </c>
      <c r="C55" s="27" t="str">
        <f>SoilVeg!A55</f>
        <v>LOPUR</v>
      </c>
      <c r="D55" s="74">
        <f>IF(VLOOKUP(SoilVeg!C55,LU!$A$2:$O$27,15,FALSE)=0,VLOOKUP(A55,Soil!$B$2:$R$14,8,FALSE),0.000000000001)</f>
        <v>3.6764981481481485E-6</v>
      </c>
      <c r="E55" s="74">
        <f>IF(VLOOKUP(SoilVeg!C55,LU!$A$2:$O$27,15,FALSE)=0,VLOOKUP(A55,Soil!$B$2:$R$14,9,FALSE),0.000000000001)</f>
        <v>2.8944518828554155E-4</v>
      </c>
      <c r="F55">
        <f>VLOOKUP(A55,Soil!$B$2:$P$17,14,FALSE)</f>
        <v>0.12</v>
      </c>
      <c r="G55">
        <f>VLOOKUP(B55,LU!$B$1:$N$51,6,FALSE)</f>
        <v>0.4</v>
      </c>
      <c r="H55">
        <f>VLOOKUP(B55,LU!$B$1:$N$51,7,FALSE)</f>
        <v>0.3</v>
      </c>
      <c r="I55">
        <f>VLOOKUP(B55,LU!$B$1:$N$51,8,FALSE)</f>
        <v>6</v>
      </c>
      <c r="J55">
        <f>VLOOKUP(A55,Soil!$B$2:$P$17,13,FALSE)</f>
        <v>1.7384999999999999</v>
      </c>
      <c r="K55">
        <f>VLOOKUP(B55,LU!$B$1:$N$51,5,FALSE)</f>
        <v>0.1</v>
      </c>
      <c r="L55">
        <f>VLOOKUP(A55,Soil!$B$2:$P$17,15,FALSE)</f>
        <v>0.56130000000000002</v>
      </c>
      <c r="M55" s="74">
        <f>SoilVeg!G55</f>
        <v>9.6999999999999993</v>
      </c>
      <c r="N55" s="74">
        <f>SoilVeg!H55</f>
        <v>0.248</v>
      </c>
      <c r="O55" s="74">
        <f>VLOOKUP(A55,Soil!$B$2:$S$14,18,FALSE)</f>
        <v>0.1</v>
      </c>
    </row>
    <row r="56" spans="1:15">
      <c r="A56" s="27" t="str">
        <f>SoilVeg!B56</f>
        <v>L</v>
      </c>
      <c r="B56" s="27" t="str">
        <f>SoilVeg!D56</f>
        <v>OPU</v>
      </c>
      <c r="C56" s="27" t="str">
        <f>SoilVeg!A56</f>
        <v>LOPU</v>
      </c>
      <c r="D56" s="74">
        <f>IF(VLOOKUP(SoilVeg!C56,LU!$A$2:$O$27,15,FALSE)=0,VLOOKUP(A56,Soil!$B$2:$R$14,8,FALSE),0.000000000001)</f>
        <v>3.6764981481481485E-6</v>
      </c>
      <c r="E56" s="74">
        <f>IF(VLOOKUP(SoilVeg!C56,LU!$A$2:$O$27,15,FALSE)=0,VLOOKUP(A56,Soil!$B$2:$R$14,9,FALSE),0.000000000001)</f>
        <v>2.8944518828554155E-4</v>
      </c>
      <c r="F56">
        <f>VLOOKUP(A56,Soil!$B$2:$P$17,14,FALSE)</f>
        <v>0.12</v>
      </c>
      <c r="G56">
        <f>VLOOKUP(B56,LU!$B$1:$N$51,6,FALSE)</f>
        <v>0</v>
      </c>
      <c r="H56">
        <f>VLOOKUP(B56,LU!$B$1:$N$51,7,FALSE)</f>
        <v>0</v>
      </c>
      <c r="I56">
        <f>VLOOKUP(B56,LU!$B$1:$N$51,8,FALSE)</f>
        <v>3.5</v>
      </c>
      <c r="J56">
        <f>VLOOKUP(A56,Soil!$B$2:$P$17,13,FALSE)</f>
        <v>1.7384999999999999</v>
      </c>
      <c r="K56">
        <f>VLOOKUP(B56,LU!$B$1:$N$51,5,FALSE)</f>
        <v>0.03</v>
      </c>
      <c r="L56">
        <f>VLOOKUP(A56,Soil!$B$2:$P$17,15,FALSE)</f>
        <v>0.56130000000000002</v>
      </c>
      <c r="M56" s="74">
        <f>SoilVeg!G56</f>
        <v>6.4666666666666659</v>
      </c>
      <c r="N56" s="74">
        <f>SoilVeg!H56</f>
        <v>0.248</v>
      </c>
      <c r="O56" s="74">
        <f>VLOOKUP(A56,Soil!$B$2:$S$14,18,FALSE)</f>
        <v>0.1</v>
      </c>
    </row>
    <row r="57" spans="1:15">
      <c r="A57" s="27" t="str">
        <f>SoilVeg!B57</f>
        <v>L</v>
      </c>
      <c r="B57" s="27" t="str">
        <f>SoilVeg!D57</f>
        <v>TP</v>
      </c>
      <c r="C57" s="27" t="str">
        <f>SoilVeg!A57</f>
        <v>LTP</v>
      </c>
      <c r="D57" s="74">
        <f>IF(VLOOKUP(SoilVeg!C57,LU!$A$2:$O$27,15,FALSE)=0,VLOOKUP(A57,Soil!$B$2:$R$14,8,FALSE),0.000000000001)</f>
        <v>3.6764981481481485E-6</v>
      </c>
      <c r="E57" s="74">
        <f>IF(VLOOKUP(SoilVeg!C57,LU!$A$2:$O$27,15,FALSE)=0,VLOOKUP(A57,Soil!$B$2:$R$14,9,FALSE),0.000000000001)</f>
        <v>2.8944518828554155E-4</v>
      </c>
      <c r="F57">
        <f>VLOOKUP(A57,Soil!$B$2:$P$17,14,FALSE)</f>
        <v>0.12</v>
      </c>
      <c r="G57">
        <f>VLOOKUP(B57,LU!$B$1:$N$51,6,FALSE)</f>
        <v>1.1000000000000001</v>
      </c>
      <c r="H57">
        <f>VLOOKUP(B57,LU!$B$1:$N$51,7,FALSE)</f>
        <v>0.4</v>
      </c>
      <c r="I57">
        <f>VLOOKUP(B57,LU!$B$1:$N$51,8,FALSE)</f>
        <v>7</v>
      </c>
      <c r="J57">
        <v>1.5847</v>
      </c>
      <c r="K57">
        <f>VLOOKUP(B57,LU!$B$1:$N$51,5,FALSE)</f>
        <v>0.27500000000000002</v>
      </c>
      <c r="L57">
        <v>0.48887216</v>
      </c>
      <c r="M57" s="74">
        <f>SoilVeg!G57</f>
        <v>19.399999999999999</v>
      </c>
      <c r="N57" s="74">
        <f>SoilVeg!H57</f>
        <v>0.248</v>
      </c>
      <c r="O57" s="74">
        <f>VLOOKUP(A57,Soil!$B$2:$S$14,18,FALSE)</f>
        <v>0.1</v>
      </c>
    </row>
    <row r="58" spans="1:15">
      <c r="A58" s="27" t="str">
        <f>SoilVeg!B58</f>
        <v>L</v>
      </c>
      <c r="B58" s="27" t="str">
        <f>SoilVeg!D58</f>
        <v>LP</v>
      </c>
      <c r="C58" s="27" t="str">
        <f>SoilVeg!A58</f>
        <v>LLP</v>
      </c>
      <c r="D58" s="74">
        <f>IF(VLOOKUP(SoilVeg!C58,LU!$A$2:$O$27,15,FALSE)=0,VLOOKUP(A58,Soil!$B$2:$R$14,8,FALSE),0.000000000001)</f>
        <v>3.6764981481481485E-6</v>
      </c>
      <c r="E58" s="74">
        <f>IF(VLOOKUP(SoilVeg!C58,LU!$A$2:$O$27,15,FALSE)=0,VLOOKUP(A58,Soil!$B$2:$R$14,9,FALSE),0.000000000001)</f>
        <v>2.8944518828554155E-4</v>
      </c>
      <c r="F58">
        <f>VLOOKUP(A58,Soil!$B$2:$P$17,14,FALSE)</f>
        <v>0.12</v>
      </c>
      <c r="G58">
        <f>VLOOKUP(B58,LU!$B$1:$N$51,6,FALSE)</f>
        <v>3</v>
      </c>
      <c r="H58">
        <f>VLOOKUP(B58,LU!$B$1:$N$51,7,FALSE)</f>
        <v>0.62272727272999995</v>
      </c>
      <c r="I58">
        <f>VLOOKUP(B58,LU!$B$1:$N$51,8,FALSE)</f>
        <v>9.4545454545500007</v>
      </c>
      <c r="J58">
        <v>1.5847</v>
      </c>
      <c r="K58">
        <f>VLOOKUP(B58,LU!$B$1:$N$51,5,FALSE)</f>
        <v>0.4</v>
      </c>
      <c r="L58">
        <v>0.48887216</v>
      </c>
      <c r="M58" s="74">
        <f>SoilVeg!G58</f>
        <v>19.399999999999999</v>
      </c>
      <c r="N58" s="74">
        <f>SoilVeg!H58</f>
        <v>0.248</v>
      </c>
      <c r="O58" s="74">
        <f>VLOOKUP(A58,Soil!$B$2:$S$14,18,FALSE)</f>
        <v>0.1</v>
      </c>
    </row>
    <row r="59" spans="1:15">
      <c r="A59" s="27" t="str">
        <f>SoilVeg!B59</f>
        <v>L</v>
      </c>
      <c r="B59" s="27" t="str">
        <f>SoilVeg!D59</f>
        <v>LPL</v>
      </c>
      <c r="C59" s="27" t="str">
        <f>SoilVeg!A59</f>
        <v>LLPL</v>
      </c>
      <c r="D59" s="74">
        <f>IF(VLOOKUP(SoilVeg!C59,LU!$A$2:$O$27,15,FALSE)=0,VLOOKUP(A59,Soil!$B$2:$R$14,8,FALSE),0.000000000001)</f>
        <v>3.6764981481481485E-6</v>
      </c>
      <c r="E59" s="74">
        <f>IF(VLOOKUP(SoilVeg!C59,LU!$A$2:$O$27,15,FALSE)=0,VLOOKUP(A59,Soil!$B$2:$R$14,9,FALSE),0.000000000001)</f>
        <v>2.8944518828554155E-4</v>
      </c>
      <c r="F59">
        <f>VLOOKUP(A59,Soil!$B$2:$P$17,14,FALSE)</f>
        <v>0.12</v>
      </c>
      <c r="G59">
        <f>VLOOKUP(B59,LU!$B$1:$N$51,6,FALSE)</f>
        <v>4</v>
      </c>
      <c r="H59">
        <f>VLOOKUP(B59,LU!$B$1:$N$51,7,FALSE)</f>
        <v>0.62272727272999995</v>
      </c>
      <c r="I59">
        <f>VLOOKUP(B59,LU!$B$1:$N$51,8,FALSE)</f>
        <v>10.5</v>
      </c>
      <c r="J59">
        <f>VLOOKUP(A59,Soil!$B$2:$P$17,13,FALSE)</f>
        <v>1.7384999999999999</v>
      </c>
      <c r="K59">
        <f>VLOOKUP(B59,LU!$B$1:$N$51,5,FALSE)</f>
        <v>0.6</v>
      </c>
      <c r="L59">
        <f>VLOOKUP(A59,Soil!$B$2:$P$17,15,FALSE)</f>
        <v>0.56130000000000002</v>
      </c>
      <c r="M59" s="74">
        <f>SoilVeg!G59</f>
        <v>19.399999999999999</v>
      </c>
      <c r="N59" s="74">
        <f>SoilVeg!H59</f>
        <v>0.248</v>
      </c>
      <c r="O59" s="74">
        <f>VLOOKUP(A59,Soil!$B$2:$S$14,18,FALSE)</f>
        <v>0.1</v>
      </c>
    </row>
    <row r="60" spans="1:15">
      <c r="A60" s="27" t="str">
        <f>SoilVeg!B60</f>
        <v>L</v>
      </c>
      <c r="B60" s="27" t="str">
        <f>SoilVeg!D60</f>
        <v>LPJ</v>
      </c>
      <c r="C60" s="27" t="str">
        <f>SoilVeg!A60</f>
        <v>LLPJ</v>
      </c>
      <c r="D60" s="74">
        <f>IF(VLOOKUP(SoilVeg!C60,LU!$A$2:$O$27,15,FALSE)=0,VLOOKUP(A60,Soil!$B$2:$R$14,8,FALSE),0.000000000001)</f>
        <v>3.6764981481481485E-6</v>
      </c>
      <c r="E60" s="74">
        <f>IF(VLOOKUP(SoilVeg!C60,LU!$A$2:$O$27,15,FALSE)=0,VLOOKUP(A60,Soil!$B$2:$R$14,9,FALSE),0.000000000001)</f>
        <v>2.8944518828554155E-4</v>
      </c>
      <c r="F60">
        <f>VLOOKUP(A60,Soil!$B$2:$P$17,14,FALSE)</f>
        <v>0.12</v>
      </c>
      <c r="G60">
        <f>VLOOKUP(B60,LU!$B$1:$N$51,6,FALSE)</f>
        <v>3</v>
      </c>
      <c r="H60">
        <f>VLOOKUP(B60,LU!$B$1:$N$51,7,FALSE)</f>
        <v>0.62272727272999995</v>
      </c>
      <c r="I60">
        <f>VLOOKUP(B60,LU!$B$1:$N$51,8,FALSE)</f>
        <v>6.5</v>
      </c>
      <c r="J60">
        <f>VLOOKUP(A60,Soil!$B$2:$P$17,13,FALSE)</f>
        <v>1.7384999999999999</v>
      </c>
      <c r="K60">
        <f>VLOOKUP(B60,LU!$B$1:$N$51,5,FALSE)</f>
        <v>0.35</v>
      </c>
      <c r="L60">
        <f>VLOOKUP(A60,Soil!$B$2:$P$17,15,FALSE)</f>
        <v>0.56130000000000002</v>
      </c>
      <c r="M60" s="74">
        <f>SoilVeg!G60</f>
        <v>19.399999999999999</v>
      </c>
      <c r="N60" s="74">
        <f>SoilVeg!H60</f>
        <v>0.248</v>
      </c>
      <c r="O60" s="74">
        <f>VLOOKUP(A60,Soil!$B$2:$S$14,18,FALSE)</f>
        <v>0.1</v>
      </c>
    </row>
    <row r="61" spans="1:15">
      <c r="A61" s="27" t="str">
        <f>SoilVeg!B61</f>
        <v>L</v>
      </c>
      <c r="B61" s="27" t="str">
        <f>SoilVeg!D61</f>
        <v>LPS</v>
      </c>
      <c r="C61" s="27" t="str">
        <f>SoilVeg!A61</f>
        <v>LLPS</v>
      </c>
      <c r="D61" s="74">
        <f>IF(VLOOKUP(SoilVeg!C61,LU!$A$2:$O$27,15,FALSE)=0,VLOOKUP(A61,Soil!$B$2:$R$14,8,FALSE),0.000000000001)</f>
        <v>3.6764981481481485E-6</v>
      </c>
      <c r="E61" s="74">
        <f>IF(VLOOKUP(SoilVeg!C61,LU!$A$2:$O$27,15,FALSE)=0,VLOOKUP(A61,Soil!$B$2:$R$14,9,FALSE),0.000000000001)</f>
        <v>2.8944518828554155E-4</v>
      </c>
      <c r="F61">
        <f>VLOOKUP(A61,Soil!$B$2:$P$17,14,FALSE)</f>
        <v>0.12</v>
      </c>
      <c r="G61">
        <f>VLOOKUP(B61,LU!$B$1:$N$51,6,FALSE)</f>
        <v>4.5</v>
      </c>
      <c r="H61">
        <f>VLOOKUP(B61,LU!$B$1:$N$51,7,FALSE)</f>
        <v>0.8</v>
      </c>
      <c r="I61">
        <f>VLOOKUP(B61,LU!$B$1:$N$51,8,FALSE)</f>
        <v>15</v>
      </c>
      <c r="J61">
        <f>VLOOKUP(A61,Soil!$B$2:$P$17,13,FALSE)</f>
        <v>1.7384999999999999</v>
      </c>
      <c r="K61">
        <f>VLOOKUP(B61,LU!$B$1:$N$51,5,FALSE)</f>
        <v>0.8</v>
      </c>
      <c r="L61">
        <f>VLOOKUP(A61,Soil!$B$2:$P$17,15,FALSE)</f>
        <v>0.56130000000000002</v>
      </c>
      <c r="M61" s="74">
        <f>SoilVeg!G61</f>
        <v>19.399999999999999</v>
      </c>
      <c r="N61" s="74">
        <f>SoilVeg!H61</f>
        <v>0.248</v>
      </c>
      <c r="O61" s="74">
        <f>VLOOKUP(A61,Soil!$B$2:$S$14,18,FALSE)</f>
        <v>0.1</v>
      </c>
    </row>
    <row r="62" spans="1:15">
      <c r="A62" s="27" t="str">
        <f>SoilVeg!B62</f>
        <v>L</v>
      </c>
      <c r="B62" s="27" t="str">
        <f>SoilVeg!D62</f>
        <v>LPK</v>
      </c>
      <c r="C62" s="27" t="str">
        <f>SoilVeg!A62</f>
        <v>LLPK</v>
      </c>
      <c r="D62" s="74">
        <f>IF(VLOOKUP(SoilVeg!C62,LU!$A$2:$O$27,15,FALSE)=0,VLOOKUP(A62,Soil!$B$2:$R$14,8,FALSE),0.000000000001)</f>
        <v>3.6764981481481485E-6</v>
      </c>
      <c r="E62" s="74">
        <f>IF(VLOOKUP(SoilVeg!C62,LU!$A$2:$O$27,15,FALSE)=0,VLOOKUP(A62,Soil!$B$2:$R$14,9,FALSE),0.000000000001)</f>
        <v>2.8944518828554155E-4</v>
      </c>
      <c r="F62">
        <f>VLOOKUP(A62,Soil!$B$2:$P$17,14,FALSE)</f>
        <v>0.12</v>
      </c>
      <c r="G62">
        <f>VLOOKUP(B62,LU!$B$1:$N$51,6,FALSE)</f>
        <v>3</v>
      </c>
      <c r="H62">
        <f>VLOOKUP(B62,LU!$B$1:$N$51,7,FALSE)</f>
        <v>0.6</v>
      </c>
      <c r="I62">
        <f>VLOOKUP(B62,LU!$B$1:$N$51,8,FALSE)</f>
        <v>15</v>
      </c>
      <c r="J62">
        <f>VLOOKUP(A62,Soil!$B$2:$P$17,13,FALSE)</f>
        <v>1.7384999999999999</v>
      </c>
      <c r="K62">
        <f>VLOOKUP(B62,LU!$B$1:$N$51,5,FALSE)</f>
        <v>0.8</v>
      </c>
      <c r="L62">
        <f>VLOOKUP(A62,Soil!$B$2:$P$17,15,FALSE)</f>
        <v>0.56130000000000002</v>
      </c>
      <c r="M62" s="74">
        <f>SoilVeg!G62</f>
        <v>19.399999999999999</v>
      </c>
      <c r="N62" s="74">
        <f>SoilVeg!H62</f>
        <v>0.248</v>
      </c>
      <c r="O62" s="74">
        <f>VLOOKUP(A62,Soil!$B$2:$S$14,18,FALSE)</f>
        <v>0.1</v>
      </c>
    </row>
    <row r="63" spans="1:15">
      <c r="A63" s="27" t="str">
        <f>SoilVeg!B63</f>
        <v>L</v>
      </c>
      <c r="B63" s="27" t="str">
        <f>SoilVeg!D63</f>
        <v>AZP</v>
      </c>
      <c r="C63" s="27" t="str">
        <f>SoilVeg!A63</f>
        <v>LAZP</v>
      </c>
      <c r="D63" s="74">
        <f>IF(VLOOKUP(SoilVeg!C63,LU!$A$2:$O$27,15,FALSE)=0,VLOOKUP(A63,Soil!$B$2:$R$14,8,FALSE),0.000000000001)</f>
        <v>9.9999999999999998E-13</v>
      </c>
      <c r="E63" s="74">
        <f>IF(VLOOKUP(SoilVeg!C63,LU!$A$2:$O$27,15,FALSE)=0,VLOOKUP(A63,Soil!$B$2:$R$14,9,FALSE),0.000000000001)</f>
        <v>9.9999999999999998E-13</v>
      </c>
      <c r="F63">
        <f>VLOOKUP(A63,Soil!$B$2:$P$17,14,FALSE)</f>
        <v>0.12</v>
      </c>
      <c r="G63">
        <f>VLOOKUP(B63,LU!$B$1:$N$51,6,FALSE)</f>
        <v>0</v>
      </c>
      <c r="H63">
        <f>VLOOKUP(B63,LU!$B$1:$N$51,7,FALSE)</f>
        <v>0</v>
      </c>
      <c r="I63">
        <f>VLOOKUP(B63,LU!$B$1:$N$51,8,FALSE)</f>
        <v>2.5</v>
      </c>
      <c r="J63">
        <f>VLOOKUP(A63,Soil!$B$2:$P$17,13,FALSE)</f>
        <v>1.7384999999999999</v>
      </c>
      <c r="K63">
        <f>VLOOKUP(B63,LU!$B$1:$N$51,5,FALSE)</f>
        <v>0.05</v>
      </c>
      <c r="L63">
        <f>VLOOKUP(A63,Soil!$B$2:$P$17,15,FALSE)</f>
        <v>0.56130000000000002</v>
      </c>
      <c r="M63" s="74">
        <f>SoilVeg!G63</f>
        <v>100</v>
      </c>
      <c r="N63" s="74">
        <f>SoilVeg!H63</f>
        <v>1</v>
      </c>
      <c r="O63" s="74">
        <f>VLOOKUP(A63,Soil!$B$2:$S$14,18,FALSE)</f>
        <v>0.1</v>
      </c>
    </row>
    <row r="64" spans="1:15">
      <c r="A64" s="27" t="str">
        <f>SoilVeg!B64</f>
        <v>L</v>
      </c>
      <c r="B64" s="27" t="str">
        <f>SoilVeg!D64</f>
        <v>AZPN</v>
      </c>
      <c r="C64" s="27" t="str">
        <f>SoilVeg!A64</f>
        <v>LAZPN</v>
      </c>
      <c r="D64" s="74">
        <f>IF(VLOOKUP(SoilVeg!C64,LU!$A$2:$O$27,15,FALSE)=0,VLOOKUP(A64,Soil!$B$2:$R$14,8,FALSE),0.000000000001)</f>
        <v>9.9999999999999998E-13</v>
      </c>
      <c r="E64" s="74">
        <f>IF(VLOOKUP(SoilVeg!C64,LU!$A$2:$O$27,15,FALSE)=0,VLOOKUP(A64,Soil!$B$2:$R$14,9,FALSE),0.000000000001)</f>
        <v>9.9999999999999998E-13</v>
      </c>
      <c r="F64">
        <f>VLOOKUP(A64,Soil!$B$2:$P$17,14,FALSE)</f>
        <v>0.12</v>
      </c>
      <c r="G64">
        <f>VLOOKUP(B64,LU!$B$1:$N$51,6,FALSE)</f>
        <v>0</v>
      </c>
      <c r="H64">
        <f>VLOOKUP(B64,LU!$B$1:$N$51,7,FALSE)</f>
        <v>0</v>
      </c>
      <c r="I64">
        <f>VLOOKUP(B64,LU!$B$1:$N$51,8,FALSE)</f>
        <v>0</v>
      </c>
      <c r="J64">
        <v>1.5847</v>
      </c>
      <c r="K64">
        <f>VLOOKUP(B64,LU!$B$1:$N$51,5,FALSE)</f>
        <v>0.01</v>
      </c>
      <c r="L64">
        <v>0.48887216</v>
      </c>
      <c r="M64" s="74">
        <f>SoilVeg!G64</f>
        <v>100</v>
      </c>
      <c r="N64" s="74">
        <f>SoilVeg!H64</f>
        <v>1</v>
      </c>
      <c r="O64" s="74">
        <f>VLOOKUP(A64,Soil!$B$2:$S$14,18,FALSE)</f>
        <v>0.1</v>
      </c>
    </row>
    <row r="65" spans="1:15">
      <c r="A65" s="27" t="str">
        <f>SoilVeg!B65</f>
        <v>L</v>
      </c>
      <c r="B65" s="27" t="str">
        <f>SoilVeg!D65</f>
        <v>AZPPL</v>
      </c>
      <c r="C65" s="27" t="str">
        <f>SoilVeg!A65</f>
        <v>LAZPPL</v>
      </c>
      <c r="D65" s="74">
        <f>IF(VLOOKUP(SoilVeg!C65,LU!$A$2:$O$27,15,FALSE)=0,VLOOKUP(A65,Soil!$B$2:$R$14,8,FALSE),0.000000000001)</f>
        <v>3.6764981481481485E-6</v>
      </c>
      <c r="E65" s="74">
        <f>IF(VLOOKUP(SoilVeg!C65,LU!$A$2:$O$27,15,FALSE)=0,VLOOKUP(A65,Soil!$B$2:$R$14,9,FALSE),0.000000000001)</f>
        <v>2.8944518828554155E-4</v>
      </c>
      <c r="F65">
        <f>VLOOKUP(A65,Soil!$B$2:$P$17,14,FALSE)</f>
        <v>0.12</v>
      </c>
      <c r="G65">
        <f>VLOOKUP(B65,LU!$B$1:$N$51,6,FALSE)</f>
        <v>0</v>
      </c>
      <c r="H65">
        <f>VLOOKUP(B65,LU!$B$1:$N$51,7,FALSE)</f>
        <v>0</v>
      </c>
      <c r="I65">
        <f>VLOOKUP(B65,LU!$B$1:$N$51,8,FALSE)</f>
        <v>2.5</v>
      </c>
      <c r="J65">
        <v>1.5847</v>
      </c>
      <c r="K65">
        <f>VLOOKUP(B65,LU!$B$1:$N$51,5,FALSE)</f>
        <v>0.02</v>
      </c>
      <c r="L65">
        <v>0.48887216</v>
      </c>
      <c r="M65" s="74">
        <f>SoilVeg!G65</f>
        <v>0.19399999999999998</v>
      </c>
      <c r="N65" s="74">
        <f>SoilVeg!H65</f>
        <v>0.248</v>
      </c>
      <c r="O65" s="74">
        <f>VLOOKUP(A65,Soil!$B$2:$S$14,18,FALSE)</f>
        <v>0.1</v>
      </c>
    </row>
    <row r="66" spans="1:15">
      <c r="A66" s="27" t="str">
        <f>SoilVeg!B66</f>
        <v>L</v>
      </c>
      <c r="B66" s="27" t="str">
        <f>SoilVeg!D66</f>
        <v>AZPP</v>
      </c>
      <c r="C66" s="27" t="str">
        <f>SoilVeg!A66</f>
        <v>LAZPP</v>
      </c>
      <c r="D66" s="74">
        <f>IF(VLOOKUP(SoilVeg!C66,LU!$A$2:$O$27,15,FALSE)=0,VLOOKUP(A66,Soil!$B$2:$R$14,8,FALSE),0.000000000001)</f>
        <v>3.6764981481481485E-6</v>
      </c>
      <c r="E66" s="74">
        <f>IF(VLOOKUP(SoilVeg!C66,LU!$A$2:$O$27,15,FALSE)=0,VLOOKUP(A66,Soil!$B$2:$R$14,9,FALSE),0.000000000001)</f>
        <v>2.8944518828554155E-4</v>
      </c>
      <c r="F66">
        <f>VLOOKUP(A66,Soil!$B$2:$P$17,14,FALSE)</f>
        <v>0.12</v>
      </c>
      <c r="G66">
        <f>VLOOKUP(B66,LU!$B$1:$N$51,6,FALSE)</f>
        <v>0</v>
      </c>
      <c r="H66">
        <f>VLOOKUP(B66,LU!$B$1:$N$51,7,FALSE)</f>
        <v>0</v>
      </c>
      <c r="I66">
        <f>VLOOKUP(B66,LU!$B$1:$N$51,8,FALSE)</f>
        <v>7</v>
      </c>
      <c r="J66">
        <f>VLOOKUP(A66,Soil!$B$2:$P$17,13,FALSE)</f>
        <v>1.7384999999999999</v>
      </c>
      <c r="K66">
        <f>VLOOKUP(B66,LU!$B$1:$N$51,5,FALSE)</f>
        <v>0.1</v>
      </c>
      <c r="L66">
        <f>VLOOKUP(A66,Soil!$B$2:$P$17,15,FALSE)</f>
        <v>0.56130000000000002</v>
      </c>
      <c r="M66" s="74">
        <f>SoilVeg!G66</f>
        <v>19.399999999999999</v>
      </c>
      <c r="N66" s="74">
        <f>SoilVeg!H66</f>
        <v>0.248</v>
      </c>
      <c r="O66" s="74">
        <f>VLOOKUP(A66,Soil!$B$2:$S$14,18,FALSE)</f>
        <v>0.1</v>
      </c>
    </row>
    <row r="67" spans="1:15">
      <c r="A67" s="27" t="str">
        <f>SoilVeg!B67</f>
        <v>L</v>
      </c>
      <c r="B67" s="27" t="str">
        <f>SoilVeg!D67</f>
        <v>ETK</v>
      </c>
      <c r="C67" s="27" t="str">
        <f>SoilVeg!A67</f>
        <v>LETK</v>
      </c>
      <c r="D67" s="74">
        <f>IF(VLOOKUP(SoilVeg!C67,LU!$A$2:$O$27,15,FALSE)=0,VLOOKUP(A67,Soil!$B$2:$R$14,8,FALSE),0.000000000001)</f>
        <v>3.6764981481481485E-6</v>
      </c>
      <c r="E67" s="74">
        <f>IF(VLOOKUP(SoilVeg!C67,LU!$A$2:$O$27,15,FALSE)=0,VLOOKUP(A67,Soil!$B$2:$R$14,9,FALSE),0.000000000001)</f>
        <v>2.8944518828554155E-4</v>
      </c>
      <c r="F67">
        <f>VLOOKUP(A67,Soil!$B$2:$P$17,14,FALSE)</f>
        <v>0.12</v>
      </c>
      <c r="G67">
        <f>VLOOKUP(B67,LU!$B$1:$N$51,6,FALSE)</f>
        <v>1.4</v>
      </c>
      <c r="H67">
        <f>VLOOKUP(B67,LU!$B$1:$N$51,7,FALSE)</f>
        <v>0.65</v>
      </c>
      <c r="I67">
        <f>VLOOKUP(B67,LU!$B$1:$N$51,8,FALSE)</f>
        <v>8</v>
      </c>
      <c r="J67">
        <f>VLOOKUP(A67,Soil!$B$2:$P$17,13,FALSE)</f>
        <v>1.7384999999999999</v>
      </c>
      <c r="K67">
        <f>VLOOKUP(B67,LU!$B$1:$N$51,5,FALSE)</f>
        <v>0.35</v>
      </c>
      <c r="L67">
        <f>VLOOKUP(A67,Soil!$B$2:$P$17,15,FALSE)</f>
        <v>0.56130000000000002</v>
      </c>
      <c r="M67" s="74">
        <f>SoilVeg!G67</f>
        <v>19.399999999999999</v>
      </c>
      <c r="N67" s="74">
        <f>SoilVeg!H67</f>
        <v>0.248</v>
      </c>
      <c r="O67" s="74">
        <f>VLOOKUP(A67,Soil!$B$2:$S$14,18,FALSE)</f>
        <v>0.1</v>
      </c>
    </row>
    <row r="68" spans="1:15">
      <c r="A68" s="27" t="str">
        <f>SoilVeg!B68</f>
        <v>L</v>
      </c>
      <c r="B68" s="27" t="str">
        <f>SoilVeg!D68</f>
        <v>ETK1</v>
      </c>
      <c r="C68" s="27" t="str">
        <f>SoilVeg!A68</f>
        <v>LETK1</v>
      </c>
      <c r="D68" s="74">
        <f>IF(VLOOKUP(SoilVeg!C68,LU!$A$2:$O$27,15,FALSE)=0,VLOOKUP(A68,Soil!$B$2:$R$14,8,FALSE),0.000000000001)</f>
        <v>3.6764981481481485E-6</v>
      </c>
      <c r="E68" s="74">
        <f>IF(VLOOKUP(SoilVeg!C68,LU!$A$2:$O$27,15,FALSE)=0,VLOOKUP(A68,Soil!$B$2:$R$14,9,FALSE),0.000000000001)</f>
        <v>2.8944518828554155E-4</v>
      </c>
      <c r="F68">
        <f>VLOOKUP(A68,Soil!$B$2:$P$17,14,FALSE)</f>
        <v>0.12</v>
      </c>
      <c r="G68">
        <f>VLOOKUP(B68,LU!$B$1:$N$51,6,FALSE)</f>
        <v>1</v>
      </c>
      <c r="H68">
        <f>VLOOKUP(B68,LU!$B$1:$N$51,7,FALSE)</f>
        <v>0.4</v>
      </c>
      <c r="I68">
        <f>VLOOKUP(B68,LU!$B$1:$N$51,8,FALSE)</f>
        <v>5</v>
      </c>
      <c r="J68">
        <f>VLOOKUP(A68,Soil!$B$2:$P$17,13,FALSE)</f>
        <v>1.7384999999999999</v>
      </c>
      <c r="K68">
        <f>VLOOKUP(B68,LU!$B$1:$N$51,5,FALSE)</f>
        <v>0.15</v>
      </c>
      <c r="L68">
        <f>VLOOKUP(A68,Soil!$B$2:$P$17,15,FALSE)</f>
        <v>0.56130000000000002</v>
      </c>
      <c r="M68" s="74">
        <f>SoilVeg!G68</f>
        <v>19.399999999999999</v>
      </c>
      <c r="N68" s="74">
        <f>SoilVeg!H68</f>
        <v>0.248</v>
      </c>
      <c r="O68" s="74">
        <f>VLOOKUP(A68,Soil!$B$2:$S$14,18,FALSE)</f>
        <v>0.1</v>
      </c>
    </row>
    <row r="69" spans="1:15">
      <c r="A69" s="27" t="str">
        <f>SoilVeg!B69</f>
        <v>L</v>
      </c>
      <c r="B69" s="27" t="str">
        <f>SoilVeg!D69</f>
        <v>ETK2</v>
      </c>
      <c r="C69" s="27" t="str">
        <f>SoilVeg!A69</f>
        <v>LETK2</v>
      </c>
      <c r="D69" s="74">
        <f>IF(VLOOKUP(SoilVeg!C69,LU!$A$2:$O$27,15,FALSE)=0,VLOOKUP(A69,Soil!$B$2:$R$14,8,FALSE),0.000000000001)</f>
        <v>3.6764981481481485E-6</v>
      </c>
      <c r="E69" s="74">
        <f>IF(VLOOKUP(SoilVeg!C69,LU!$A$2:$O$27,15,FALSE)=0,VLOOKUP(A69,Soil!$B$2:$R$14,9,FALSE),0.000000000001)</f>
        <v>2.8944518828554155E-4</v>
      </c>
      <c r="F69">
        <f>VLOOKUP(A69,Soil!$B$2:$P$17,14,FALSE)</f>
        <v>0.12</v>
      </c>
      <c r="G69">
        <f>VLOOKUP(B69,LU!$B$1:$N$51,6,FALSE)</f>
        <v>1.1000000000000001</v>
      </c>
      <c r="H69">
        <f>VLOOKUP(B69,LU!$B$1:$N$51,7,FALSE)</f>
        <v>0.4</v>
      </c>
      <c r="I69">
        <f>VLOOKUP(B69,LU!$B$1:$N$51,8,FALSE)</f>
        <v>7</v>
      </c>
      <c r="J69">
        <f>VLOOKUP(A69,Soil!$B$2:$P$17,13,FALSE)</f>
        <v>1.7384999999999999</v>
      </c>
      <c r="K69">
        <f>VLOOKUP(B69,LU!$B$1:$N$51,5,FALSE)</f>
        <v>0.35</v>
      </c>
      <c r="L69">
        <f>VLOOKUP(A69,Soil!$B$2:$P$17,15,FALSE)</f>
        <v>0.56130000000000002</v>
      </c>
      <c r="M69" s="74">
        <f>SoilVeg!G69</f>
        <v>19.399999999999999</v>
      </c>
      <c r="N69" s="74">
        <f>SoilVeg!H69</f>
        <v>0.248</v>
      </c>
      <c r="O69" s="74">
        <f>VLOOKUP(A69,Soil!$B$2:$S$14,18,FALSE)</f>
        <v>0.1</v>
      </c>
    </row>
    <row r="70" spans="1:15">
      <c r="A70" s="27" t="str">
        <f>SoilVeg!B70</f>
        <v>L</v>
      </c>
      <c r="B70" s="27" t="str">
        <f>SoilVeg!D70</f>
        <v>ETK3</v>
      </c>
      <c r="C70" s="27" t="str">
        <f>SoilVeg!A70</f>
        <v>LETK3</v>
      </c>
      <c r="D70" s="74">
        <f>IF(VLOOKUP(SoilVeg!C70,LU!$A$2:$O$27,15,FALSE)=0,VLOOKUP(A70,Soil!$B$2:$R$14,8,FALSE),0.000000000001)</f>
        <v>3.6764981481481485E-6</v>
      </c>
      <c r="E70" s="74">
        <f>IF(VLOOKUP(SoilVeg!C70,LU!$A$2:$O$27,15,FALSE)=0,VLOOKUP(A70,Soil!$B$2:$R$14,9,FALSE),0.000000000001)</f>
        <v>2.8944518828554155E-4</v>
      </c>
      <c r="F70">
        <f>VLOOKUP(A70,Soil!$B$2:$P$17,14,FALSE)</f>
        <v>0.12</v>
      </c>
      <c r="G70">
        <f>VLOOKUP(B70,LU!$B$1:$N$51,6,FALSE)</f>
        <v>1.35454545455</v>
      </c>
      <c r="H70">
        <f>VLOOKUP(B70,LU!$B$1:$N$51,7,FALSE)</f>
        <v>0.62272727272999995</v>
      </c>
      <c r="I70">
        <f>VLOOKUP(B70,LU!$B$1:$N$51,8,FALSE)</f>
        <v>10</v>
      </c>
      <c r="J70">
        <f>VLOOKUP(A70,Soil!$B$2:$P$17,13,FALSE)</f>
        <v>1.7384999999999999</v>
      </c>
      <c r="K70">
        <f>VLOOKUP(B70,LU!$B$1:$N$51,5,FALSE)</f>
        <v>0.4</v>
      </c>
      <c r="L70">
        <f>VLOOKUP(A70,Soil!$B$2:$P$17,15,FALSE)</f>
        <v>0.56130000000000002</v>
      </c>
      <c r="M70" s="74">
        <f>SoilVeg!G70</f>
        <v>19.399999999999999</v>
      </c>
      <c r="N70" s="74">
        <f>SoilVeg!H70</f>
        <v>0.248</v>
      </c>
      <c r="O70" s="74">
        <f>VLOOKUP(A70,Soil!$B$2:$S$14,18,FALSE)</f>
        <v>0.1</v>
      </c>
    </row>
    <row r="71" spans="1:15">
      <c r="A71" s="27" t="str">
        <f>SoilVeg!B71</f>
        <v>L</v>
      </c>
      <c r="B71" s="27" t="str">
        <f>SoilVeg!D71</f>
        <v>VT</v>
      </c>
      <c r="C71" s="27" t="str">
        <f>SoilVeg!A71</f>
        <v>LVT</v>
      </c>
      <c r="D71" s="74">
        <f>IF(VLOOKUP(SoilVeg!C71,LU!$A$2:$O$27,15,FALSE)=0,VLOOKUP(A71,Soil!$B$2:$R$14,8,FALSE),0.000000000001)</f>
        <v>9.9999999999999998E-13</v>
      </c>
      <c r="E71" s="74">
        <f>IF(VLOOKUP(SoilVeg!C71,LU!$A$2:$O$27,15,FALSE)=0,VLOOKUP(A71,Soil!$B$2:$R$14,9,FALSE),0.000000000001)</f>
        <v>9.9999999999999998E-13</v>
      </c>
      <c r="F71">
        <f>VLOOKUP(A71,Soil!$B$2:$P$17,14,FALSE)</f>
        <v>0.12</v>
      </c>
      <c r="G71">
        <f>VLOOKUP(B71,LU!$B$1:$N$51,6,FALSE)</f>
        <v>0</v>
      </c>
      <c r="H71">
        <f>VLOOKUP(B71,LU!$B$1:$N$51,7,FALSE)</f>
        <v>0</v>
      </c>
      <c r="I71">
        <f>VLOOKUP(B71,LU!$B$1:$N$51,8,FALSE)</f>
        <v>0</v>
      </c>
      <c r="J71">
        <v>1.5847</v>
      </c>
      <c r="K71">
        <f>VLOOKUP(B71,LU!$B$1:$N$51,5,FALSE)</f>
        <v>0.03</v>
      </c>
      <c r="L71">
        <v>0.48887216</v>
      </c>
      <c r="M71" s="74">
        <f>SoilVeg!G71</f>
        <v>100</v>
      </c>
      <c r="N71" s="74">
        <f>SoilVeg!H71</f>
        <v>1</v>
      </c>
      <c r="O71" s="74">
        <f>VLOOKUP(A71,Soil!$B$2:$S$14,18,FALSE)</f>
        <v>0.1</v>
      </c>
    </row>
    <row r="72" spans="1:15">
      <c r="A72" s="27" t="str">
        <f>SoilVeg!B72</f>
        <v>L</v>
      </c>
      <c r="B72" s="27" t="str">
        <f>SoilVeg!D72</f>
        <v>VP</v>
      </c>
      <c r="C72" s="27" t="str">
        <f>SoilVeg!A72</f>
        <v>LVP</v>
      </c>
      <c r="D72" s="74">
        <f>IF(VLOOKUP(SoilVeg!C72,LU!$A$2:$O$27,15,FALSE)=0,VLOOKUP(A72,Soil!$B$2:$R$14,8,FALSE),0.000000000001)</f>
        <v>9.9999999999999998E-13</v>
      </c>
      <c r="E72" s="74">
        <f>IF(VLOOKUP(SoilVeg!C72,LU!$A$2:$O$27,15,FALSE)=0,VLOOKUP(A72,Soil!$B$2:$R$14,9,FALSE),0.000000000001)</f>
        <v>9.9999999999999998E-13</v>
      </c>
      <c r="F72">
        <f>VLOOKUP(A72,Soil!$B$2:$P$17,14,FALSE)</f>
        <v>0.12</v>
      </c>
      <c r="G72">
        <f>VLOOKUP(B72,LU!$B$1:$N$51,6,FALSE)</f>
        <v>0</v>
      </c>
      <c r="H72">
        <f>VLOOKUP(B72,LU!$B$1:$N$51,7,FALSE)</f>
        <v>0</v>
      </c>
      <c r="I72">
        <f>VLOOKUP(B72,LU!$B$1:$N$51,8,FALSE)</f>
        <v>0</v>
      </c>
      <c r="J72">
        <v>1.5847</v>
      </c>
      <c r="K72">
        <f>VLOOKUP(B72,LU!$B$1:$N$51,5,FALSE)</f>
        <v>0.01</v>
      </c>
      <c r="L72">
        <v>0.48887216</v>
      </c>
      <c r="M72" s="74">
        <f>SoilVeg!G72</f>
        <v>100</v>
      </c>
      <c r="N72" s="74">
        <f>SoilVeg!H72</f>
        <v>1</v>
      </c>
      <c r="O72" s="74">
        <f>VLOOKUP(A72,Soil!$B$2:$S$14,18,FALSE)</f>
        <v>0.1</v>
      </c>
    </row>
    <row r="73" spans="1:15">
      <c r="A73" s="27" t="str">
        <f>SoilVeg!B73</f>
        <v>L</v>
      </c>
      <c r="B73" s="27" t="str">
        <f>SoilVeg!D73</f>
        <v>TPT</v>
      </c>
      <c r="C73" s="27" t="str">
        <f>SoilVeg!A73</f>
        <v>LTPT</v>
      </c>
      <c r="D73" s="74">
        <f>IF(VLOOKUP(SoilVeg!C73,LU!$A$2:$O$27,15,FALSE)=0,VLOOKUP(A73,Soil!$B$2:$R$14,8,FALSE),0.000000000001)</f>
        <v>3.6764981481481485E-6</v>
      </c>
      <c r="E73" s="74">
        <f>IF(VLOOKUP(SoilVeg!C73,LU!$A$2:$O$27,15,FALSE)=0,VLOOKUP(A73,Soil!$B$2:$R$14,9,FALSE),0.000000000001)</f>
        <v>2.8944518828554155E-4</v>
      </c>
      <c r="F73">
        <f>VLOOKUP(A73,Soil!$B$2:$P$17,14,FALSE)</f>
        <v>0.12</v>
      </c>
      <c r="G73">
        <f>VLOOKUP(B73,LU!$B$1:$N$51,6,FALSE)</f>
        <v>1.1000000000000001</v>
      </c>
      <c r="H73">
        <f>VLOOKUP(B73,LU!$B$1:$N$51,7,FALSE)</f>
        <v>0.4</v>
      </c>
      <c r="I73">
        <f>VLOOKUP(B73,LU!$B$1:$N$51,8,FALSE)</f>
        <v>7</v>
      </c>
      <c r="J73">
        <f>VLOOKUP(A73,Soil!$B$2:$P$17,13,FALSE)</f>
        <v>1.7384999999999999</v>
      </c>
      <c r="K73">
        <f>VLOOKUP(B73,LU!$B$1:$N$51,5,FALSE)</f>
        <v>0.27500000000000002</v>
      </c>
      <c r="L73">
        <f>VLOOKUP(A73,Soil!$B$2:$P$17,15,FALSE)</f>
        <v>0.56130000000000002</v>
      </c>
      <c r="M73" s="74">
        <f>SoilVeg!G73</f>
        <v>19.399999999999999</v>
      </c>
      <c r="N73" s="74">
        <f>SoilVeg!H73</f>
        <v>0.248</v>
      </c>
      <c r="O73" s="74">
        <f>VLOOKUP(A73,Soil!$B$2:$S$14,18,FALSE)</f>
        <v>0.1</v>
      </c>
    </row>
    <row r="74" spans="1:15">
      <c r="A74" s="27" t="str">
        <f>SoilVeg!B74</f>
        <v>L</v>
      </c>
      <c r="B74" s="27" t="str">
        <f>SoilVeg!D74</f>
        <v>VPT</v>
      </c>
      <c r="C74" s="27" t="str">
        <f>SoilVeg!A74</f>
        <v>LVPT</v>
      </c>
      <c r="D74" s="74">
        <f>IF(VLOOKUP(SoilVeg!C74,LU!$A$2:$O$27,15,FALSE)=0,VLOOKUP(A74,Soil!$B$2:$R$14,8,FALSE),0.000000000001)</f>
        <v>9.9999999999999998E-13</v>
      </c>
      <c r="E74" s="74">
        <f>IF(VLOOKUP(SoilVeg!C74,LU!$A$2:$O$27,15,FALSE)=0,VLOOKUP(A74,Soil!$B$2:$R$14,9,FALSE),0.000000000001)</f>
        <v>9.9999999999999998E-13</v>
      </c>
      <c r="F74">
        <f>VLOOKUP(A74,Soil!$B$2:$P$17,14,FALSE)</f>
        <v>0.12</v>
      </c>
      <c r="G74">
        <f>VLOOKUP(B74,LU!$B$1:$N$51,6,FALSE)</f>
        <v>0</v>
      </c>
      <c r="H74">
        <f>VLOOKUP(B74,LU!$B$1:$N$51,7,FALSE)</f>
        <v>0</v>
      </c>
      <c r="I74">
        <f>VLOOKUP(B74,LU!$B$1:$N$51,8,FALSE)</f>
        <v>150</v>
      </c>
      <c r="J74">
        <f>VLOOKUP(A74,Soil!$B$2:$P$17,13,FALSE)</f>
        <v>1.7384999999999999</v>
      </c>
      <c r="K74">
        <f>VLOOKUP(B74,LU!$B$1:$N$51,5,FALSE)</f>
        <v>0.01</v>
      </c>
      <c r="L74">
        <f>VLOOKUP(A74,Soil!$B$2:$P$17,15,FALSE)</f>
        <v>0.56130000000000002</v>
      </c>
      <c r="M74" s="74">
        <f>SoilVeg!G74</f>
        <v>100</v>
      </c>
      <c r="N74" s="74">
        <f>SoilVeg!H74</f>
        <v>1</v>
      </c>
      <c r="O74" s="74">
        <f>VLOOKUP(A74,Soil!$B$2:$S$14,18,FALSE)</f>
        <v>0.1</v>
      </c>
    </row>
    <row r="75" spans="1:15">
      <c r="A75" s="27" t="str">
        <f>SoilVeg!B75</f>
        <v>L</v>
      </c>
      <c r="B75" s="27" t="str">
        <f>SoilVeg!D75</f>
        <v>MOK</v>
      </c>
      <c r="C75" s="27" t="str">
        <f>SoilVeg!A75</f>
        <v>LMOK</v>
      </c>
      <c r="D75" s="74">
        <f>IF(VLOOKUP(SoilVeg!C75,LU!$A$2:$O$27,15,FALSE)=0,VLOOKUP(A75,Soil!$B$2:$R$14,8,FALSE),0.000000000001)</f>
        <v>3.6764981481481485E-6</v>
      </c>
      <c r="E75" s="74">
        <f>IF(VLOOKUP(SoilVeg!C75,LU!$A$2:$O$27,15,FALSE)=0,VLOOKUP(A75,Soil!$B$2:$R$14,9,FALSE),0.000000000001)</f>
        <v>2.8944518828554155E-4</v>
      </c>
      <c r="F75">
        <f>VLOOKUP(A75,Soil!$B$2:$P$17,14,FALSE)</f>
        <v>0.12</v>
      </c>
      <c r="G75">
        <f>VLOOKUP(B75,LU!$B$1:$N$51,6,FALSE)</f>
        <v>1.35454545455</v>
      </c>
      <c r="H75">
        <f>VLOOKUP(B75,LU!$B$1:$N$51,7,FALSE)</f>
        <v>0.62272727272999995</v>
      </c>
      <c r="I75">
        <f>VLOOKUP(B75,LU!$B$1:$N$51,8,FALSE)</f>
        <v>10</v>
      </c>
      <c r="J75">
        <f>VLOOKUP(A75,Soil!$B$2:$P$17,13,FALSE)</f>
        <v>1.7384999999999999</v>
      </c>
      <c r="K75">
        <f>VLOOKUP(B75,LU!$B$1:$N$51,5,FALSE)</f>
        <v>0.4</v>
      </c>
      <c r="L75">
        <f>VLOOKUP(A75,Soil!$B$2:$P$17,15,FALSE)</f>
        <v>0.56130000000000002</v>
      </c>
      <c r="M75" s="74">
        <f>SoilVeg!G75</f>
        <v>19.399999999999999</v>
      </c>
      <c r="N75" s="74">
        <f>SoilVeg!H75</f>
        <v>0.248</v>
      </c>
      <c r="O75" s="74">
        <f>VLOOKUP(A75,Soil!$B$2:$S$14,18,FALSE)</f>
        <v>0.1</v>
      </c>
    </row>
    <row r="76" spans="1:15">
      <c r="A76" s="27" t="str">
        <f>SoilVeg!B76</f>
        <v>L</v>
      </c>
      <c r="B76" s="27" t="str">
        <f>SoilVeg!D76</f>
        <v>RET</v>
      </c>
      <c r="C76" s="27" t="str">
        <f>SoilVeg!A76</f>
        <v>LRET</v>
      </c>
      <c r="D76" s="74">
        <f>IF(VLOOKUP(SoilVeg!C76,LU!$A$2:$O$27,15,FALSE)=0,VLOOKUP(A76,Soil!$B$2:$R$14,8,FALSE),0.000000000001)</f>
        <v>3.6764981481481485E-6</v>
      </c>
      <c r="E76" s="74">
        <f>IF(VLOOKUP(SoilVeg!C76,LU!$A$2:$O$27,15,FALSE)=0,VLOOKUP(A76,Soil!$B$2:$R$14,9,FALSE),0.000000000001)</f>
        <v>2.8944518828554155E-4</v>
      </c>
      <c r="F76">
        <f>VLOOKUP(A76,Soil!$B$2:$P$17,14,FALSE)</f>
        <v>0.12</v>
      </c>
      <c r="G76">
        <f>VLOOKUP(B76,LU!$B$1:$N$51,6,FALSE)</f>
        <v>1.1000000000000001</v>
      </c>
      <c r="H76">
        <f>VLOOKUP(B76,LU!$B$1:$N$51,7,FALSE)</f>
        <v>0.4</v>
      </c>
      <c r="I76">
        <f>VLOOKUP(B76,LU!$B$1:$N$51,8,FALSE)</f>
        <v>150</v>
      </c>
      <c r="J76">
        <f>VLOOKUP(A76,Soil!$B$2:$P$17,13,FALSE)</f>
        <v>1.7384999999999999</v>
      </c>
      <c r="K76">
        <f>VLOOKUP(B76,LU!$B$1:$N$51,5,FALSE)</f>
        <v>0.27500000000000002</v>
      </c>
      <c r="L76">
        <f>VLOOKUP(A76,Soil!$B$2:$P$17,15,FALSE)</f>
        <v>0.56130000000000002</v>
      </c>
      <c r="M76" s="74">
        <f>SoilVeg!G76</f>
        <v>19.399999999999999</v>
      </c>
      <c r="N76" s="74">
        <f>SoilVeg!H76</f>
        <v>0.248</v>
      </c>
      <c r="O76" s="74">
        <f>VLOOKUP(A76,Soil!$B$2:$S$14,18,FALSE)</f>
        <v>0.1</v>
      </c>
    </row>
    <row r="77" spans="1:15">
      <c r="A77" s="27" t="str">
        <f>SoilVeg!B77</f>
        <v>LSA</v>
      </c>
      <c r="B77" s="27" t="str">
        <f>SoilVeg!D77</f>
        <v>OP</v>
      </c>
      <c r="C77" s="27" t="str">
        <f>SoilVeg!A77</f>
        <v>LSAOP</v>
      </c>
      <c r="D77" s="74">
        <f>IF(VLOOKUP(SoilVeg!C77,LU!$A$2:$O$27,15,FALSE)=0,VLOOKUP(A77,Soil!$B$2:$R$14,8,FALSE),0.000000000001)</f>
        <v>1.2094734374999998E-5</v>
      </c>
      <c r="E77" s="74">
        <f>IF(VLOOKUP(SoilVeg!C77,LU!$A$2:$O$27,15,FALSE)=0,VLOOKUP(A77,Soil!$B$2:$R$14,9,FALSE),0.000000000001)</f>
        <v>5.2224248750279694E-4</v>
      </c>
      <c r="F77">
        <f>VLOOKUP(A77,Soil!$B$2:$P$17,14,FALSE)</f>
        <v>1.6E-2</v>
      </c>
      <c r="G77">
        <f>VLOOKUP(B77,LU!$B$1:$N$51,6,FALSE)</f>
        <v>0.16</v>
      </c>
      <c r="H77">
        <f>VLOOKUP(B77,LU!$B$1:$N$51,7,FALSE)</f>
        <v>0.13</v>
      </c>
      <c r="I77">
        <f>VLOOKUP(B77,LU!$B$1:$N$51,8,FALSE)</f>
        <v>5</v>
      </c>
      <c r="J77">
        <f>VLOOKUP(A77,Soil!$B$2:$P$17,13,FALSE)</f>
        <v>1.8165</v>
      </c>
      <c r="K77">
        <f>VLOOKUP(B77,LU!$B$1:$N$51,5,FALSE)</f>
        <v>7.4999999999999997E-2</v>
      </c>
      <c r="L77">
        <f>VLOOKUP(A77,Soil!$B$2:$P$17,15,FALSE)</f>
        <v>0.36609999999999998</v>
      </c>
      <c r="M77" s="74">
        <f>SoilVeg!G77</f>
        <v>9.1</v>
      </c>
      <c r="N77" s="74">
        <f>SoilVeg!H77</f>
        <v>0.245</v>
      </c>
      <c r="O77" s="74">
        <f>VLOOKUP(A77,Soil!$B$2:$S$14,18,FALSE)</f>
        <v>0.5</v>
      </c>
    </row>
    <row r="78" spans="1:15">
      <c r="A78" s="27" t="str">
        <f>SoilVeg!B78</f>
        <v>LSA</v>
      </c>
      <c r="B78" s="27" t="str">
        <f>SoilVeg!D78</f>
        <v>OPTP</v>
      </c>
      <c r="C78" s="27" t="str">
        <f>SoilVeg!A78</f>
        <v>LSAOPTP</v>
      </c>
      <c r="D78" s="74">
        <f>IF(VLOOKUP(SoilVeg!C78,LU!$A$2:$O$27,15,FALSE)=0,VLOOKUP(A78,Soil!$B$2:$R$14,8,FALSE),0.000000000001)</f>
        <v>1.2094734374999998E-5</v>
      </c>
      <c r="E78" s="74">
        <f>IF(VLOOKUP(SoilVeg!C78,LU!$A$2:$O$27,15,FALSE)=0,VLOOKUP(A78,Soil!$B$2:$R$14,9,FALSE),0.000000000001)</f>
        <v>5.2224248750279694E-4</v>
      </c>
      <c r="F78">
        <f>VLOOKUP(A78,Soil!$B$2:$P$17,14,FALSE)</f>
        <v>1.6E-2</v>
      </c>
      <c r="G78">
        <f>VLOOKUP(B78,LU!$B$1:$N$51,6,FALSE)</f>
        <v>1.1000000000000001</v>
      </c>
      <c r="H78">
        <f>VLOOKUP(B78,LU!$B$1:$N$51,7,FALSE)</f>
        <v>0.4</v>
      </c>
      <c r="I78">
        <f>VLOOKUP(B78,LU!$B$1:$N$51,8,FALSE)</f>
        <v>7</v>
      </c>
      <c r="J78">
        <v>1.5847</v>
      </c>
      <c r="K78">
        <f>VLOOKUP(B78,LU!$B$1:$N$51,5,FALSE)</f>
        <v>0.27500000000000002</v>
      </c>
      <c r="L78">
        <v>0.48887216</v>
      </c>
      <c r="M78" s="74">
        <f>SoilVeg!G78</f>
        <v>18.2</v>
      </c>
      <c r="N78" s="74">
        <f>SoilVeg!H78</f>
        <v>0.245</v>
      </c>
      <c r="O78" s="74">
        <f>VLOOKUP(A78,Soil!$B$2:$S$14,18,FALSE)</f>
        <v>0.5</v>
      </c>
    </row>
    <row r="79" spans="1:15">
      <c r="A79" s="27" t="str">
        <f>SoilVeg!B79</f>
        <v>LSA</v>
      </c>
      <c r="B79" s="27" t="str">
        <f>SoilVeg!D79</f>
        <v>OPSR</v>
      </c>
      <c r="C79" s="27" t="str">
        <f>SoilVeg!A79</f>
        <v>LSAOPSR</v>
      </c>
      <c r="D79" s="74">
        <f>IF(VLOOKUP(SoilVeg!C79,LU!$A$2:$O$27,15,FALSE)=0,VLOOKUP(A79,Soil!$B$2:$R$14,8,FALSE),0.000000000001)</f>
        <v>1.2094734374999998E-5</v>
      </c>
      <c r="E79" s="74">
        <f>IF(VLOOKUP(SoilVeg!C79,LU!$A$2:$O$27,15,FALSE)=0,VLOOKUP(A79,Soil!$B$2:$R$14,9,FALSE),0.000000000001)</f>
        <v>5.2224248750279694E-4</v>
      </c>
      <c r="F79">
        <f>VLOOKUP(A79,Soil!$B$2:$P$17,14,FALSE)</f>
        <v>1.6E-2</v>
      </c>
      <c r="G79">
        <f>VLOOKUP(B79,LU!$B$1:$N$51,6,FALSE)</f>
        <v>0.26</v>
      </c>
      <c r="H79">
        <f>VLOOKUP(B79,LU!$B$1:$N$51,7,FALSE)</f>
        <v>0.25</v>
      </c>
      <c r="I79">
        <f>VLOOKUP(B79,LU!$B$1:$N$51,8,FALSE)</f>
        <v>4</v>
      </c>
      <c r="J79">
        <v>1.5847</v>
      </c>
      <c r="K79">
        <f>VLOOKUP(B79,LU!$B$1:$N$51,5,FALSE)</f>
        <v>0.06</v>
      </c>
      <c r="L79">
        <v>0.48887216</v>
      </c>
      <c r="M79" s="74">
        <f>SoilVeg!G79</f>
        <v>7.2799999999999994</v>
      </c>
      <c r="N79" s="74">
        <f>SoilVeg!H79</f>
        <v>0.245</v>
      </c>
      <c r="O79" s="74">
        <f>VLOOKUP(A79,Soil!$B$2:$S$14,18,FALSE)</f>
        <v>0.5</v>
      </c>
    </row>
    <row r="80" spans="1:15">
      <c r="A80" s="27" t="str">
        <f>SoilVeg!B80</f>
        <v>LSA</v>
      </c>
      <c r="B80" s="27" t="str">
        <f>SoilVeg!D80</f>
        <v>OPUR</v>
      </c>
      <c r="C80" s="27" t="str">
        <f>SoilVeg!A80</f>
        <v>LSAOPUR</v>
      </c>
      <c r="D80" s="74">
        <f>IF(VLOOKUP(SoilVeg!C80,LU!$A$2:$O$27,15,FALSE)=0,VLOOKUP(A80,Soil!$B$2:$R$14,8,FALSE),0.000000000001)</f>
        <v>1.2094734374999998E-5</v>
      </c>
      <c r="E80" s="74">
        <f>IF(VLOOKUP(SoilVeg!C80,LU!$A$2:$O$27,15,FALSE)=0,VLOOKUP(A80,Soil!$B$2:$R$14,9,FALSE),0.000000000001)</f>
        <v>5.2224248750279694E-4</v>
      </c>
      <c r="F80">
        <f>VLOOKUP(A80,Soil!$B$2:$P$17,14,FALSE)</f>
        <v>1.6E-2</v>
      </c>
      <c r="G80">
        <f>VLOOKUP(B80,LU!$B$1:$N$51,6,FALSE)</f>
        <v>0.4</v>
      </c>
      <c r="H80">
        <f>VLOOKUP(B80,LU!$B$1:$N$51,7,FALSE)</f>
        <v>0.3</v>
      </c>
      <c r="I80">
        <f>VLOOKUP(B80,LU!$B$1:$N$51,8,FALSE)</f>
        <v>6</v>
      </c>
      <c r="J80">
        <f>VLOOKUP(A80,Soil!$B$2:$P$17,13,FALSE)</f>
        <v>1.8165</v>
      </c>
      <c r="K80">
        <f>VLOOKUP(B80,LU!$B$1:$N$51,5,FALSE)</f>
        <v>0.1</v>
      </c>
      <c r="L80">
        <f>VLOOKUP(A80,Soil!$B$2:$P$17,15,FALSE)</f>
        <v>0.36609999999999998</v>
      </c>
      <c r="M80" s="74">
        <f>SoilVeg!G80</f>
        <v>9.1</v>
      </c>
      <c r="N80" s="74">
        <f>SoilVeg!H80</f>
        <v>0.245</v>
      </c>
      <c r="O80" s="74">
        <f>VLOOKUP(A80,Soil!$B$2:$S$14,18,FALSE)</f>
        <v>0.5</v>
      </c>
    </row>
    <row r="81" spans="1:15">
      <c r="A81" s="27" t="str">
        <f>SoilVeg!B81</f>
        <v>LSA</v>
      </c>
      <c r="B81" s="27" t="str">
        <f>SoilVeg!D81</f>
        <v>OPU</v>
      </c>
      <c r="C81" s="27" t="str">
        <f>SoilVeg!A81</f>
        <v>LSAOPU</v>
      </c>
      <c r="D81" s="74">
        <f>IF(VLOOKUP(SoilVeg!C81,LU!$A$2:$O$27,15,FALSE)=0,VLOOKUP(A81,Soil!$B$2:$R$14,8,FALSE),0.000000000001)</f>
        <v>1.2094734374999998E-5</v>
      </c>
      <c r="E81" s="74">
        <f>IF(VLOOKUP(SoilVeg!C81,LU!$A$2:$O$27,15,FALSE)=0,VLOOKUP(A81,Soil!$B$2:$R$14,9,FALSE),0.000000000001)</f>
        <v>5.2224248750279694E-4</v>
      </c>
      <c r="F81">
        <f>VLOOKUP(A81,Soil!$B$2:$P$17,14,FALSE)</f>
        <v>1.6E-2</v>
      </c>
      <c r="G81">
        <f>VLOOKUP(B81,LU!$B$1:$N$51,6,FALSE)</f>
        <v>0</v>
      </c>
      <c r="H81">
        <f>VLOOKUP(B81,LU!$B$1:$N$51,7,FALSE)</f>
        <v>0</v>
      </c>
      <c r="I81">
        <f>VLOOKUP(B81,LU!$B$1:$N$51,8,FALSE)</f>
        <v>3.5</v>
      </c>
      <c r="J81">
        <f>VLOOKUP(A81,Soil!$B$2:$P$17,13,FALSE)</f>
        <v>1.8165</v>
      </c>
      <c r="K81">
        <f>VLOOKUP(B81,LU!$B$1:$N$51,5,FALSE)</f>
        <v>0.03</v>
      </c>
      <c r="L81">
        <f>VLOOKUP(A81,Soil!$B$2:$P$17,15,FALSE)</f>
        <v>0.36609999999999998</v>
      </c>
      <c r="M81" s="74">
        <f>SoilVeg!G81</f>
        <v>6.0666666666666664</v>
      </c>
      <c r="N81" s="74">
        <f>SoilVeg!H81</f>
        <v>0.245</v>
      </c>
      <c r="O81" s="74">
        <f>VLOOKUP(A81,Soil!$B$2:$S$14,18,FALSE)</f>
        <v>0.5</v>
      </c>
    </row>
    <row r="82" spans="1:15">
      <c r="A82" s="27" t="str">
        <f>SoilVeg!B82</f>
        <v>LSA</v>
      </c>
      <c r="B82" s="27" t="str">
        <f>SoilVeg!D82</f>
        <v>TP</v>
      </c>
      <c r="C82" s="27" t="str">
        <f>SoilVeg!A82</f>
        <v>LSATP</v>
      </c>
      <c r="D82" s="74">
        <f>IF(VLOOKUP(SoilVeg!C82,LU!$A$2:$O$27,15,FALSE)=0,VLOOKUP(A82,Soil!$B$2:$R$14,8,FALSE),0.000000000001)</f>
        <v>1.2094734374999998E-5</v>
      </c>
      <c r="E82" s="74">
        <f>IF(VLOOKUP(SoilVeg!C82,LU!$A$2:$O$27,15,FALSE)=0,VLOOKUP(A82,Soil!$B$2:$R$14,9,FALSE),0.000000000001)</f>
        <v>5.2224248750279694E-4</v>
      </c>
      <c r="F82">
        <f>VLOOKUP(A82,Soil!$B$2:$P$17,14,FALSE)</f>
        <v>1.6E-2</v>
      </c>
      <c r="G82">
        <f>VLOOKUP(B82,LU!$B$1:$N$51,6,FALSE)</f>
        <v>1.1000000000000001</v>
      </c>
      <c r="H82">
        <f>VLOOKUP(B82,LU!$B$1:$N$51,7,FALSE)</f>
        <v>0.4</v>
      </c>
      <c r="I82">
        <f>VLOOKUP(B82,LU!$B$1:$N$51,8,FALSE)</f>
        <v>7</v>
      </c>
      <c r="J82">
        <f>VLOOKUP(A82,Soil!$B$2:$P$17,13,FALSE)</f>
        <v>1.8165</v>
      </c>
      <c r="K82">
        <f>VLOOKUP(B82,LU!$B$1:$N$51,5,FALSE)</f>
        <v>0.27500000000000002</v>
      </c>
      <c r="L82">
        <f>VLOOKUP(A82,Soil!$B$2:$P$17,15,FALSE)</f>
        <v>0.36609999999999998</v>
      </c>
      <c r="M82" s="74">
        <f>SoilVeg!G82</f>
        <v>18.2</v>
      </c>
      <c r="N82" s="74">
        <f>SoilVeg!H82</f>
        <v>0.245</v>
      </c>
      <c r="O82" s="74">
        <f>VLOOKUP(A82,Soil!$B$2:$S$14,18,FALSE)</f>
        <v>0.5</v>
      </c>
    </row>
    <row r="83" spans="1:15">
      <c r="A83" s="27" t="str">
        <f>SoilVeg!B83</f>
        <v>LSA</v>
      </c>
      <c r="B83" s="27" t="str">
        <f>SoilVeg!D83</f>
        <v>LP</v>
      </c>
      <c r="C83" s="27" t="str">
        <f>SoilVeg!A83</f>
        <v>LSALP</v>
      </c>
      <c r="D83" s="74">
        <f>IF(VLOOKUP(SoilVeg!C83,LU!$A$2:$O$27,15,FALSE)=0,VLOOKUP(A83,Soil!$B$2:$R$14,8,FALSE),0.000000000001)</f>
        <v>1.2094734374999998E-5</v>
      </c>
      <c r="E83" s="74">
        <f>IF(VLOOKUP(SoilVeg!C83,LU!$A$2:$O$27,15,FALSE)=0,VLOOKUP(A83,Soil!$B$2:$R$14,9,FALSE),0.000000000001)</f>
        <v>5.2224248750279694E-4</v>
      </c>
      <c r="F83">
        <f>VLOOKUP(A83,Soil!$B$2:$P$17,14,FALSE)</f>
        <v>1.6E-2</v>
      </c>
      <c r="G83">
        <f>VLOOKUP(B83,LU!$B$1:$N$51,6,FALSE)</f>
        <v>3</v>
      </c>
      <c r="H83">
        <f>VLOOKUP(B83,LU!$B$1:$N$51,7,FALSE)</f>
        <v>0.62272727272999995</v>
      </c>
      <c r="I83">
        <f>VLOOKUP(B83,LU!$B$1:$N$51,8,FALSE)</f>
        <v>9.4545454545500007</v>
      </c>
      <c r="J83">
        <f>VLOOKUP(A83,Soil!$B$2:$P$17,13,FALSE)</f>
        <v>1.8165</v>
      </c>
      <c r="K83">
        <f>VLOOKUP(B83,LU!$B$1:$N$51,5,FALSE)</f>
        <v>0.4</v>
      </c>
      <c r="L83">
        <f>VLOOKUP(A83,Soil!$B$2:$P$17,15,FALSE)</f>
        <v>0.36609999999999998</v>
      </c>
      <c r="M83" s="74">
        <f>SoilVeg!G83</f>
        <v>18.2</v>
      </c>
      <c r="N83" s="74">
        <f>SoilVeg!H83</f>
        <v>0.245</v>
      </c>
      <c r="O83" s="74">
        <f>VLOOKUP(A83,Soil!$B$2:$S$14,18,FALSE)</f>
        <v>0.5</v>
      </c>
    </row>
    <row r="84" spans="1:15">
      <c r="A84" s="27" t="str">
        <f>SoilVeg!B84</f>
        <v>LSA</v>
      </c>
      <c r="B84" s="27" t="str">
        <f>SoilVeg!D84</f>
        <v>LPL</v>
      </c>
      <c r="C84" s="27" t="str">
        <f>SoilVeg!A84</f>
        <v>LSALPL</v>
      </c>
      <c r="D84" s="74">
        <f>IF(VLOOKUP(SoilVeg!C84,LU!$A$2:$O$27,15,FALSE)=0,VLOOKUP(A84,Soil!$B$2:$R$14,8,FALSE),0.000000000001)</f>
        <v>1.2094734374999998E-5</v>
      </c>
      <c r="E84" s="74">
        <f>IF(VLOOKUP(SoilVeg!C84,LU!$A$2:$O$27,15,FALSE)=0,VLOOKUP(A84,Soil!$B$2:$R$14,9,FALSE),0.000000000001)</f>
        <v>5.2224248750279694E-4</v>
      </c>
      <c r="F84">
        <f>VLOOKUP(A84,Soil!$B$2:$P$17,14,FALSE)</f>
        <v>1.6E-2</v>
      </c>
      <c r="G84">
        <f>VLOOKUP(B84,LU!$B$1:$N$51,6,FALSE)</f>
        <v>4</v>
      </c>
      <c r="H84">
        <f>VLOOKUP(B84,LU!$B$1:$N$51,7,FALSE)</f>
        <v>0.62272727272999995</v>
      </c>
      <c r="I84">
        <f>VLOOKUP(B84,LU!$B$1:$N$51,8,FALSE)</f>
        <v>10.5</v>
      </c>
      <c r="J84">
        <f>VLOOKUP(A84,Soil!$B$2:$P$17,13,FALSE)</f>
        <v>1.8165</v>
      </c>
      <c r="K84">
        <f>VLOOKUP(B84,LU!$B$1:$N$51,5,FALSE)</f>
        <v>0.6</v>
      </c>
      <c r="L84">
        <f>VLOOKUP(A84,Soil!$B$2:$P$17,15,FALSE)</f>
        <v>0.36609999999999998</v>
      </c>
      <c r="M84" s="74">
        <f>SoilVeg!G84</f>
        <v>18.2</v>
      </c>
      <c r="N84" s="74">
        <f>SoilVeg!H84</f>
        <v>0.245</v>
      </c>
      <c r="O84" s="74">
        <f>VLOOKUP(A84,Soil!$B$2:$S$14,18,FALSE)</f>
        <v>0.5</v>
      </c>
    </row>
    <row r="85" spans="1:15">
      <c r="A85" s="27" t="str">
        <f>SoilVeg!B85</f>
        <v>LSA</v>
      </c>
      <c r="B85" s="27" t="str">
        <f>SoilVeg!D85</f>
        <v>LPJ</v>
      </c>
      <c r="C85" s="27" t="str">
        <f>SoilVeg!A85</f>
        <v>LSALPJ</v>
      </c>
      <c r="D85" s="74">
        <f>IF(VLOOKUP(SoilVeg!C85,LU!$A$2:$O$27,15,FALSE)=0,VLOOKUP(A85,Soil!$B$2:$R$14,8,FALSE),0.000000000001)</f>
        <v>1.2094734374999998E-5</v>
      </c>
      <c r="E85" s="74">
        <f>IF(VLOOKUP(SoilVeg!C85,LU!$A$2:$O$27,15,FALSE)=0,VLOOKUP(A85,Soil!$B$2:$R$14,9,FALSE),0.000000000001)</f>
        <v>5.2224248750279694E-4</v>
      </c>
      <c r="F85">
        <f>VLOOKUP(A85,Soil!$B$2:$P$17,14,FALSE)</f>
        <v>1.6E-2</v>
      </c>
      <c r="G85">
        <f>VLOOKUP(B85,LU!$B$1:$N$51,6,FALSE)</f>
        <v>3</v>
      </c>
      <c r="H85">
        <f>VLOOKUP(B85,LU!$B$1:$N$51,7,FALSE)</f>
        <v>0.62272727272999995</v>
      </c>
      <c r="I85">
        <f>VLOOKUP(B85,LU!$B$1:$N$51,8,FALSE)</f>
        <v>6.5</v>
      </c>
      <c r="J85">
        <v>1.5847</v>
      </c>
      <c r="K85">
        <f>VLOOKUP(B85,LU!$B$1:$N$51,5,FALSE)</f>
        <v>0.35</v>
      </c>
      <c r="L85">
        <v>0.48887216</v>
      </c>
      <c r="M85" s="74">
        <f>SoilVeg!G85</f>
        <v>18.2</v>
      </c>
      <c r="N85" s="74">
        <f>SoilVeg!H85</f>
        <v>0.245</v>
      </c>
      <c r="O85" s="74">
        <f>VLOOKUP(A85,Soil!$B$2:$S$14,18,FALSE)</f>
        <v>0.5</v>
      </c>
    </row>
    <row r="86" spans="1:15">
      <c r="A86" s="27" t="str">
        <f>SoilVeg!B86</f>
        <v>LSA</v>
      </c>
      <c r="B86" s="27" t="str">
        <f>SoilVeg!D86</f>
        <v>LPS</v>
      </c>
      <c r="C86" s="27" t="str">
        <f>SoilVeg!A86</f>
        <v>LSALPS</v>
      </c>
      <c r="D86" s="74">
        <f>IF(VLOOKUP(SoilVeg!C86,LU!$A$2:$O$27,15,FALSE)=0,VLOOKUP(A86,Soil!$B$2:$R$14,8,FALSE),0.000000000001)</f>
        <v>1.2094734374999998E-5</v>
      </c>
      <c r="E86" s="74">
        <f>IF(VLOOKUP(SoilVeg!C86,LU!$A$2:$O$27,15,FALSE)=0,VLOOKUP(A86,Soil!$B$2:$R$14,9,FALSE),0.000000000001)</f>
        <v>5.2224248750279694E-4</v>
      </c>
      <c r="F86">
        <f>VLOOKUP(A86,Soil!$B$2:$P$17,14,FALSE)</f>
        <v>1.6E-2</v>
      </c>
      <c r="G86">
        <f>VLOOKUP(B86,LU!$B$1:$N$51,6,FALSE)</f>
        <v>4.5</v>
      </c>
      <c r="H86">
        <f>VLOOKUP(B86,LU!$B$1:$N$51,7,FALSE)</f>
        <v>0.8</v>
      </c>
      <c r="I86">
        <f>VLOOKUP(B86,LU!$B$1:$N$51,8,FALSE)</f>
        <v>15</v>
      </c>
      <c r="J86">
        <v>1.5847</v>
      </c>
      <c r="K86">
        <f>VLOOKUP(B86,LU!$B$1:$N$51,5,FALSE)</f>
        <v>0.8</v>
      </c>
      <c r="L86">
        <v>0.48887216</v>
      </c>
      <c r="M86" s="74">
        <f>SoilVeg!G86</f>
        <v>18.2</v>
      </c>
      <c r="N86" s="74">
        <f>SoilVeg!H86</f>
        <v>0.245</v>
      </c>
      <c r="O86" s="74">
        <f>VLOOKUP(A86,Soil!$B$2:$S$14,18,FALSE)</f>
        <v>0.5</v>
      </c>
    </row>
    <row r="87" spans="1:15">
      <c r="A87" s="27" t="str">
        <f>SoilVeg!B87</f>
        <v>LSA</v>
      </c>
      <c r="B87" s="27" t="str">
        <f>SoilVeg!D87</f>
        <v>LPK</v>
      </c>
      <c r="C87" s="27" t="str">
        <f>SoilVeg!A87</f>
        <v>LSALPK</v>
      </c>
      <c r="D87" s="74">
        <f>IF(VLOOKUP(SoilVeg!C87,LU!$A$2:$O$27,15,FALSE)=0,VLOOKUP(A87,Soil!$B$2:$R$14,8,FALSE),0.000000000001)</f>
        <v>1.2094734374999998E-5</v>
      </c>
      <c r="E87" s="74">
        <f>IF(VLOOKUP(SoilVeg!C87,LU!$A$2:$O$27,15,FALSE)=0,VLOOKUP(A87,Soil!$B$2:$R$14,9,FALSE),0.000000000001)</f>
        <v>5.2224248750279694E-4</v>
      </c>
      <c r="F87">
        <f>VLOOKUP(A87,Soil!$B$2:$P$17,14,FALSE)</f>
        <v>1.6E-2</v>
      </c>
      <c r="G87">
        <f>VLOOKUP(B87,LU!$B$1:$N$51,6,FALSE)</f>
        <v>3</v>
      </c>
      <c r="H87">
        <f>VLOOKUP(B87,LU!$B$1:$N$51,7,FALSE)</f>
        <v>0.6</v>
      </c>
      <c r="I87">
        <f>VLOOKUP(B87,LU!$B$1:$N$51,8,FALSE)</f>
        <v>15</v>
      </c>
      <c r="J87">
        <f>VLOOKUP(A87,Soil!$B$2:$P$17,13,FALSE)</f>
        <v>1.8165</v>
      </c>
      <c r="K87">
        <f>VLOOKUP(B87,LU!$B$1:$N$51,5,FALSE)</f>
        <v>0.8</v>
      </c>
      <c r="L87">
        <f>VLOOKUP(A87,Soil!$B$2:$P$17,15,FALSE)</f>
        <v>0.36609999999999998</v>
      </c>
      <c r="M87" s="74">
        <f>SoilVeg!G87</f>
        <v>18.2</v>
      </c>
      <c r="N87" s="74">
        <f>SoilVeg!H87</f>
        <v>0.245</v>
      </c>
      <c r="O87" s="74">
        <f>VLOOKUP(A87,Soil!$B$2:$S$14,18,FALSE)</f>
        <v>0.5</v>
      </c>
    </row>
    <row r="88" spans="1:15">
      <c r="A88" s="27" t="str">
        <f>SoilVeg!B88</f>
        <v>LSA</v>
      </c>
      <c r="B88" s="27" t="str">
        <f>SoilVeg!D88</f>
        <v>AZP</v>
      </c>
      <c r="C88" s="27" t="str">
        <f>SoilVeg!A88</f>
        <v>LSAAZP</v>
      </c>
      <c r="D88" s="74">
        <f>IF(VLOOKUP(SoilVeg!C88,LU!$A$2:$O$27,15,FALSE)=0,VLOOKUP(A88,Soil!$B$2:$R$14,8,FALSE),0.000000000001)</f>
        <v>9.9999999999999998E-13</v>
      </c>
      <c r="E88" s="74">
        <f>IF(VLOOKUP(SoilVeg!C88,LU!$A$2:$O$27,15,FALSE)=0,VLOOKUP(A88,Soil!$B$2:$R$14,9,FALSE),0.000000000001)</f>
        <v>9.9999999999999998E-13</v>
      </c>
      <c r="F88">
        <f>VLOOKUP(A88,Soil!$B$2:$P$17,14,FALSE)</f>
        <v>1.6E-2</v>
      </c>
      <c r="G88">
        <f>VLOOKUP(B88,LU!$B$1:$N$51,6,FALSE)</f>
        <v>0</v>
      </c>
      <c r="H88">
        <f>VLOOKUP(B88,LU!$B$1:$N$51,7,FALSE)</f>
        <v>0</v>
      </c>
      <c r="I88">
        <f>VLOOKUP(B88,LU!$B$1:$N$51,8,FALSE)</f>
        <v>2.5</v>
      </c>
      <c r="J88">
        <f>VLOOKUP(A88,Soil!$B$2:$P$17,13,FALSE)</f>
        <v>1.8165</v>
      </c>
      <c r="K88">
        <f>VLOOKUP(B88,LU!$B$1:$N$51,5,FALSE)</f>
        <v>0.05</v>
      </c>
      <c r="L88">
        <f>VLOOKUP(A88,Soil!$B$2:$P$17,15,FALSE)</f>
        <v>0.36609999999999998</v>
      </c>
      <c r="M88" s="74">
        <f>SoilVeg!G88</f>
        <v>100</v>
      </c>
      <c r="N88" s="74">
        <f>SoilVeg!H88</f>
        <v>1</v>
      </c>
      <c r="O88" s="74">
        <f>VLOOKUP(A88,Soil!$B$2:$S$14,18,FALSE)</f>
        <v>0.5</v>
      </c>
    </row>
    <row r="89" spans="1:15">
      <c r="A89" s="27" t="str">
        <f>SoilVeg!B89</f>
        <v>LSA</v>
      </c>
      <c r="B89" s="27" t="str">
        <f>SoilVeg!D89</f>
        <v>AZPN</v>
      </c>
      <c r="C89" s="27" t="str">
        <f>SoilVeg!A89</f>
        <v>LSAAZPN</v>
      </c>
      <c r="D89" s="74">
        <f>IF(VLOOKUP(SoilVeg!C89,LU!$A$2:$O$27,15,FALSE)=0,VLOOKUP(A89,Soil!$B$2:$R$14,8,FALSE),0.000000000001)</f>
        <v>9.9999999999999998E-13</v>
      </c>
      <c r="E89" s="74">
        <f>IF(VLOOKUP(SoilVeg!C89,LU!$A$2:$O$27,15,FALSE)=0,VLOOKUP(A89,Soil!$B$2:$R$14,9,FALSE),0.000000000001)</f>
        <v>9.9999999999999998E-13</v>
      </c>
      <c r="F89">
        <f>VLOOKUP(A89,Soil!$B$2:$P$17,14,FALSE)</f>
        <v>1.6E-2</v>
      </c>
      <c r="G89">
        <f>VLOOKUP(B89,LU!$B$1:$N$51,6,FALSE)</f>
        <v>0</v>
      </c>
      <c r="H89">
        <f>VLOOKUP(B89,LU!$B$1:$N$51,7,FALSE)</f>
        <v>0</v>
      </c>
      <c r="I89">
        <f>VLOOKUP(B89,LU!$B$1:$N$51,8,FALSE)</f>
        <v>0</v>
      </c>
      <c r="J89">
        <f>VLOOKUP(A89,Soil!$B$2:$P$17,13,FALSE)</f>
        <v>1.8165</v>
      </c>
      <c r="K89">
        <f>VLOOKUP(B89,LU!$B$1:$N$51,5,FALSE)</f>
        <v>0.01</v>
      </c>
      <c r="L89">
        <f>VLOOKUP(A89,Soil!$B$2:$P$17,15,FALSE)</f>
        <v>0.36609999999999998</v>
      </c>
      <c r="M89" s="74">
        <f>SoilVeg!G89</f>
        <v>100</v>
      </c>
      <c r="N89" s="74">
        <f>SoilVeg!H89</f>
        <v>1</v>
      </c>
      <c r="O89" s="74">
        <f>VLOOKUP(A89,Soil!$B$2:$S$14,18,FALSE)</f>
        <v>0.5</v>
      </c>
    </row>
    <row r="90" spans="1:15">
      <c r="A90" s="27" t="str">
        <f>SoilVeg!B90</f>
        <v>LSA</v>
      </c>
      <c r="B90" s="27" t="str">
        <f>SoilVeg!D90</f>
        <v>AZPPL</v>
      </c>
      <c r="C90" s="27" t="str">
        <f>SoilVeg!A90</f>
        <v>LSAAZPPL</v>
      </c>
      <c r="D90" s="74">
        <f>IF(VLOOKUP(SoilVeg!C90,LU!$A$2:$O$27,15,FALSE)=0,VLOOKUP(A90,Soil!$B$2:$R$14,8,FALSE),0.000000000001)</f>
        <v>1.2094734374999998E-5</v>
      </c>
      <c r="E90" s="74">
        <f>IF(VLOOKUP(SoilVeg!C90,LU!$A$2:$O$27,15,FALSE)=0,VLOOKUP(A90,Soil!$B$2:$R$14,9,FALSE),0.000000000001)</f>
        <v>5.2224248750279694E-4</v>
      </c>
      <c r="F90">
        <f>VLOOKUP(A90,Soil!$B$2:$P$17,14,FALSE)</f>
        <v>1.6E-2</v>
      </c>
      <c r="G90">
        <f>VLOOKUP(B90,LU!$B$1:$N$51,6,FALSE)</f>
        <v>0</v>
      </c>
      <c r="H90">
        <f>VLOOKUP(B90,LU!$B$1:$N$51,7,FALSE)</f>
        <v>0</v>
      </c>
      <c r="I90">
        <f>VLOOKUP(B90,LU!$B$1:$N$51,8,FALSE)</f>
        <v>2.5</v>
      </c>
      <c r="J90">
        <f>VLOOKUP(A90,Soil!$B$2:$P$17,13,FALSE)</f>
        <v>1.8165</v>
      </c>
      <c r="K90">
        <f>VLOOKUP(B90,LU!$B$1:$N$51,5,FALSE)</f>
        <v>0.02</v>
      </c>
      <c r="L90">
        <f>VLOOKUP(A90,Soil!$B$2:$P$17,15,FALSE)</f>
        <v>0.36609999999999998</v>
      </c>
      <c r="M90" s="74">
        <f>SoilVeg!G90</f>
        <v>0.182</v>
      </c>
      <c r="N90" s="74">
        <f>SoilVeg!H90</f>
        <v>0.245</v>
      </c>
      <c r="O90" s="74">
        <f>VLOOKUP(A90,Soil!$B$2:$S$14,18,FALSE)</f>
        <v>0.5</v>
      </c>
    </row>
    <row r="91" spans="1:15">
      <c r="A91" s="27" t="str">
        <f>SoilVeg!B91</f>
        <v>LSA</v>
      </c>
      <c r="B91" s="27" t="str">
        <f>SoilVeg!D91</f>
        <v>AZPP</v>
      </c>
      <c r="C91" s="27" t="str">
        <f>SoilVeg!A91</f>
        <v>LSAAZPP</v>
      </c>
      <c r="D91" s="74">
        <f>IF(VLOOKUP(SoilVeg!C91,LU!$A$2:$O$27,15,FALSE)=0,VLOOKUP(A91,Soil!$B$2:$R$14,8,FALSE),0.000000000001)</f>
        <v>1.2094734374999998E-5</v>
      </c>
      <c r="E91" s="74">
        <f>IF(VLOOKUP(SoilVeg!C91,LU!$A$2:$O$27,15,FALSE)=0,VLOOKUP(A91,Soil!$B$2:$R$14,9,FALSE),0.000000000001)</f>
        <v>5.2224248750279694E-4</v>
      </c>
      <c r="F91">
        <f>VLOOKUP(A91,Soil!$B$2:$P$17,14,FALSE)</f>
        <v>1.6E-2</v>
      </c>
      <c r="G91">
        <f>VLOOKUP(B91,LU!$B$1:$N$51,6,FALSE)</f>
        <v>0</v>
      </c>
      <c r="H91">
        <f>VLOOKUP(B91,LU!$B$1:$N$51,7,FALSE)</f>
        <v>0</v>
      </c>
      <c r="I91">
        <f>VLOOKUP(B91,LU!$B$1:$N$51,8,FALSE)</f>
        <v>7</v>
      </c>
      <c r="J91">
        <f>VLOOKUP(A91,Soil!$B$2:$P$17,13,FALSE)</f>
        <v>1.8165</v>
      </c>
      <c r="K91">
        <f>VLOOKUP(B91,LU!$B$1:$N$51,5,FALSE)</f>
        <v>0.1</v>
      </c>
      <c r="L91">
        <f>VLOOKUP(A91,Soil!$B$2:$P$17,15,FALSE)</f>
        <v>0.36609999999999998</v>
      </c>
      <c r="M91" s="74">
        <f>SoilVeg!G91</f>
        <v>18.2</v>
      </c>
      <c r="N91" s="74">
        <f>SoilVeg!H91</f>
        <v>0.245</v>
      </c>
      <c r="O91" s="74">
        <f>VLOOKUP(A91,Soil!$B$2:$S$14,18,FALSE)</f>
        <v>0.5</v>
      </c>
    </row>
    <row r="92" spans="1:15">
      <c r="A92" s="27" t="str">
        <f>SoilVeg!B92</f>
        <v>LSA</v>
      </c>
      <c r="B92" s="27" t="str">
        <f>SoilVeg!D92</f>
        <v>ETK</v>
      </c>
      <c r="C92" s="27" t="str">
        <f>SoilVeg!A92</f>
        <v>LSAETK</v>
      </c>
      <c r="D92" s="74">
        <f>IF(VLOOKUP(SoilVeg!C92,LU!$A$2:$O$27,15,FALSE)=0,VLOOKUP(A92,Soil!$B$2:$R$14,8,FALSE),0.000000000001)</f>
        <v>1.2094734374999998E-5</v>
      </c>
      <c r="E92" s="74">
        <f>IF(VLOOKUP(SoilVeg!C92,LU!$A$2:$O$27,15,FALSE)=0,VLOOKUP(A92,Soil!$B$2:$R$14,9,FALSE),0.000000000001)</f>
        <v>5.2224248750279694E-4</v>
      </c>
      <c r="F92">
        <f>VLOOKUP(A92,Soil!$B$2:$P$17,14,FALSE)</f>
        <v>1.6E-2</v>
      </c>
      <c r="G92">
        <f>VLOOKUP(B92,LU!$B$1:$N$51,6,FALSE)</f>
        <v>1.4</v>
      </c>
      <c r="H92">
        <f>VLOOKUP(B92,LU!$B$1:$N$51,7,FALSE)</f>
        <v>0.65</v>
      </c>
      <c r="I92">
        <f>VLOOKUP(B92,LU!$B$1:$N$51,8,FALSE)</f>
        <v>8</v>
      </c>
      <c r="J92">
        <f>VLOOKUP(A92,Soil!$B$2:$P$17,13,FALSE)</f>
        <v>1.8165</v>
      </c>
      <c r="K92">
        <f>VLOOKUP(B92,LU!$B$1:$N$51,5,FALSE)</f>
        <v>0.35</v>
      </c>
      <c r="L92">
        <f>VLOOKUP(A92,Soil!$B$2:$P$17,15,FALSE)</f>
        <v>0.36609999999999998</v>
      </c>
      <c r="M92" s="74">
        <f>SoilVeg!G92</f>
        <v>18.2</v>
      </c>
      <c r="N92" s="74">
        <f>SoilVeg!H92</f>
        <v>0.245</v>
      </c>
      <c r="O92" s="74">
        <f>VLOOKUP(A92,Soil!$B$2:$S$14,18,FALSE)</f>
        <v>0.5</v>
      </c>
    </row>
    <row r="93" spans="1:15">
      <c r="A93" s="27" t="str">
        <f>SoilVeg!B93</f>
        <v>LSA</v>
      </c>
      <c r="B93" s="27" t="str">
        <f>SoilVeg!D93</f>
        <v>ETK1</v>
      </c>
      <c r="C93" s="27" t="str">
        <f>SoilVeg!A93</f>
        <v>LSAETK1</v>
      </c>
      <c r="D93" s="74">
        <f>IF(VLOOKUP(SoilVeg!C93,LU!$A$2:$O$27,15,FALSE)=0,VLOOKUP(A93,Soil!$B$2:$R$14,8,FALSE),0.000000000001)</f>
        <v>1.2094734374999998E-5</v>
      </c>
      <c r="E93" s="74">
        <f>IF(VLOOKUP(SoilVeg!C93,LU!$A$2:$O$27,15,FALSE)=0,VLOOKUP(A93,Soil!$B$2:$R$14,9,FALSE),0.000000000001)</f>
        <v>5.2224248750279694E-4</v>
      </c>
      <c r="F93">
        <f>VLOOKUP(A93,Soil!$B$2:$P$17,14,FALSE)</f>
        <v>1.6E-2</v>
      </c>
      <c r="G93">
        <f>VLOOKUP(B93,LU!$B$1:$N$51,6,FALSE)</f>
        <v>1</v>
      </c>
      <c r="H93">
        <f>VLOOKUP(B93,LU!$B$1:$N$51,7,FALSE)</f>
        <v>0.4</v>
      </c>
      <c r="I93">
        <f>VLOOKUP(B93,LU!$B$1:$N$51,8,FALSE)</f>
        <v>5</v>
      </c>
      <c r="J93">
        <f>VLOOKUP(A93,Soil!$B$2:$P$17,13,FALSE)</f>
        <v>1.8165</v>
      </c>
      <c r="K93">
        <f>VLOOKUP(B93,LU!$B$1:$N$51,5,FALSE)</f>
        <v>0.15</v>
      </c>
      <c r="L93">
        <f>VLOOKUP(A93,Soil!$B$2:$P$17,15,FALSE)</f>
        <v>0.36609999999999998</v>
      </c>
      <c r="M93" s="74">
        <f>SoilVeg!G93</f>
        <v>18.2</v>
      </c>
      <c r="N93" s="74">
        <f>SoilVeg!H93</f>
        <v>0.245</v>
      </c>
      <c r="O93" s="74">
        <f>VLOOKUP(A93,Soil!$B$2:$S$14,18,FALSE)</f>
        <v>0.5</v>
      </c>
    </row>
    <row r="94" spans="1:15">
      <c r="A94" s="27" t="str">
        <f>SoilVeg!B94</f>
        <v>LSA</v>
      </c>
      <c r="B94" s="27" t="str">
        <f>SoilVeg!D94</f>
        <v>ETK2</v>
      </c>
      <c r="C94" s="27" t="str">
        <f>SoilVeg!A94</f>
        <v>LSAETK2</v>
      </c>
      <c r="D94" s="74">
        <f>IF(VLOOKUP(SoilVeg!C94,LU!$A$2:$O$27,15,FALSE)=0,VLOOKUP(A94,Soil!$B$2:$R$14,8,FALSE),0.000000000001)</f>
        <v>1.2094734374999998E-5</v>
      </c>
      <c r="E94" s="74">
        <f>IF(VLOOKUP(SoilVeg!C94,LU!$A$2:$O$27,15,FALSE)=0,VLOOKUP(A94,Soil!$B$2:$R$14,9,FALSE),0.000000000001)</f>
        <v>5.2224248750279694E-4</v>
      </c>
      <c r="F94">
        <f>VLOOKUP(A94,Soil!$B$2:$P$17,14,FALSE)</f>
        <v>1.6E-2</v>
      </c>
      <c r="G94">
        <f>VLOOKUP(B94,LU!$B$1:$N$51,6,FALSE)</f>
        <v>1.1000000000000001</v>
      </c>
      <c r="H94">
        <f>VLOOKUP(B94,LU!$B$1:$N$51,7,FALSE)</f>
        <v>0.4</v>
      </c>
      <c r="I94">
        <f>VLOOKUP(B94,LU!$B$1:$N$51,8,FALSE)</f>
        <v>7</v>
      </c>
      <c r="J94">
        <f>VLOOKUP(A94,Soil!$B$2:$P$17,13,FALSE)</f>
        <v>1.8165</v>
      </c>
      <c r="K94">
        <f>VLOOKUP(B94,LU!$B$1:$N$51,5,FALSE)</f>
        <v>0.35</v>
      </c>
      <c r="L94">
        <f>VLOOKUP(A94,Soil!$B$2:$P$17,15,FALSE)</f>
        <v>0.36609999999999998</v>
      </c>
      <c r="M94" s="74">
        <f>SoilVeg!G94</f>
        <v>18.2</v>
      </c>
      <c r="N94" s="74">
        <f>SoilVeg!H94</f>
        <v>0.245</v>
      </c>
      <c r="O94" s="74">
        <f>VLOOKUP(A94,Soil!$B$2:$S$14,18,FALSE)</f>
        <v>0.5</v>
      </c>
    </row>
    <row r="95" spans="1:15">
      <c r="A95" s="27" t="str">
        <f>SoilVeg!B95</f>
        <v>LSA</v>
      </c>
      <c r="B95" s="27" t="str">
        <f>SoilVeg!D95</f>
        <v>ETK3</v>
      </c>
      <c r="C95" s="27" t="str">
        <f>SoilVeg!A95</f>
        <v>LSAETK3</v>
      </c>
      <c r="D95" s="74">
        <f>IF(VLOOKUP(SoilVeg!C95,LU!$A$2:$O$27,15,FALSE)=0,VLOOKUP(A95,Soil!$B$2:$R$14,8,FALSE),0.000000000001)</f>
        <v>1.2094734374999998E-5</v>
      </c>
      <c r="E95" s="74">
        <f>IF(VLOOKUP(SoilVeg!C95,LU!$A$2:$O$27,15,FALSE)=0,VLOOKUP(A95,Soil!$B$2:$R$14,9,FALSE),0.000000000001)</f>
        <v>5.2224248750279694E-4</v>
      </c>
      <c r="F95">
        <f>VLOOKUP(A95,Soil!$B$2:$P$17,14,FALSE)</f>
        <v>1.6E-2</v>
      </c>
      <c r="G95">
        <f>VLOOKUP(B95,LU!$B$1:$N$51,6,FALSE)</f>
        <v>1.35454545455</v>
      </c>
      <c r="H95">
        <f>VLOOKUP(B95,LU!$B$1:$N$51,7,FALSE)</f>
        <v>0.62272727272999995</v>
      </c>
      <c r="I95">
        <f>VLOOKUP(B95,LU!$B$1:$N$51,8,FALSE)</f>
        <v>10</v>
      </c>
      <c r="J95">
        <f>VLOOKUP(A95,Soil!$B$2:$P$17,13,FALSE)</f>
        <v>1.8165</v>
      </c>
      <c r="K95">
        <f>VLOOKUP(B95,LU!$B$1:$N$51,5,FALSE)</f>
        <v>0.4</v>
      </c>
      <c r="L95">
        <f>VLOOKUP(A95,Soil!$B$2:$P$17,15,FALSE)</f>
        <v>0.36609999999999998</v>
      </c>
      <c r="M95" s="74">
        <f>SoilVeg!G95</f>
        <v>18.2</v>
      </c>
      <c r="N95" s="74">
        <f>SoilVeg!H95</f>
        <v>0.245</v>
      </c>
      <c r="O95" s="74">
        <f>VLOOKUP(A95,Soil!$B$2:$S$14,18,FALSE)</f>
        <v>0.5</v>
      </c>
    </row>
    <row r="96" spans="1:15">
      <c r="A96" s="27" t="str">
        <f>SoilVeg!B96</f>
        <v>LSA</v>
      </c>
      <c r="B96" s="27" t="str">
        <f>SoilVeg!D96</f>
        <v>VT</v>
      </c>
      <c r="C96" s="27" t="str">
        <f>SoilVeg!A96</f>
        <v>LSAVT</v>
      </c>
      <c r="D96" s="74">
        <f>IF(VLOOKUP(SoilVeg!C96,LU!$A$2:$O$27,15,FALSE)=0,VLOOKUP(A96,Soil!$B$2:$R$14,8,FALSE),0.000000000001)</f>
        <v>9.9999999999999998E-13</v>
      </c>
      <c r="E96" s="74">
        <f>IF(VLOOKUP(SoilVeg!C96,LU!$A$2:$O$27,15,FALSE)=0,VLOOKUP(A96,Soil!$B$2:$R$14,9,FALSE),0.000000000001)</f>
        <v>9.9999999999999998E-13</v>
      </c>
      <c r="F96">
        <f>VLOOKUP(A96,Soil!$B$2:$P$17,14,FALSE)</f>
        <v>1.6E-2</v>
      </c>
      <c r="G96">
        <f>VLOOKUP(B96,LU!$B$1:$N$51,6,FALSE)</f>
        <v>0</v>
      </c>
      <c r="H96">
        <f>VLOOKUP(B96,LU!$B$1:$N$51,7,FALSE)</f>
        <v>0</v>
      </c>
      <c r="I96">
        <f>VLOOKUP(B96,LU!$B$1:$N$51,8,FALSE)</f>
        <v>0</v>
      </c>
      <c r="J96">
        <f>VLOOKUP(A96,Soil!$B$2:$P$17,13,FALSE)</f>
        <v>1.8165</v>
      </c>
      <c r="K96">
        <f>VLOOKUP(B96,LU!$B$1:$N$51,5,FALSE)</f>
        <v>0.03</v>
      </c>
      <c r="L96">
        <f>VLOOKUP(A96,Soil!$B$2:$P$17,15,FALSE)</f>
        <v>0.36609999999999998</v>
      </c>
      <c r="M96" s="74">
        <f>SoilVeg!G96</f>
        <v>100</v>
      </c>
      <c r="N96" s="74">
        <f>SoilVeg!H96</f>
        <v>1</v>
      </c>
      <c r="O96" s="74">
        <f>VLOOKUP(A96,Soil!$B$2:$S$14,18,FALSE)</f>
        <v>0.5</v>
      </c>
    </row>
    <row r="97" spans="1:15">
      <c r="A97" s="27" t="str">
        <f>SoilVeg!B97</f>
        <v>LSA</v>
      </c>
      <c r="B97" s="27" t="str">
        <f>SoilVeg!D97</f>
        <v>VP</v>
      </c>
      <c r="C97" s="27" t="str">
        <f>SoilVeg!A97</f>
        <v>LSAVP</v>
      </c>
      <c r="D97" s="74">
        <f>IF(VLOOKUP(SoilVeg!C97,LU!$A$2:$O$27,15,FALSE)=0,VLOOKUP(A97,Soil!$B$2:$R$14,8,FALSE),0.000000000001)</f>
        <v>9.9999999999999998E-13</v>
      </c>
      <c r="E97" s="74">
        <f>IF(VLOOKUP(SoilVeg!C97,LU!$A$2:$O$27,15,FALSE)=0,VLOOKUP(A97,Soil!$B$2:$R$14,9,FALSE),0.000000000001)</f>
        <v>9.9999999999999998E-13</v>
      </c>
      <c r="F97">
        <f>VLOOKUP(A97,Soil!$B$2:$P$17,14,FALSE)</f>
        <v>1.6E-2</v>
      </c>
      <c r="G97">
        <f>VLOOKUP(B97,LU!$B$1:$N$51,6,FALSE)</f>
        <v>0</v>
      </c>
      <c r="H97">
        <f>VLOOKUP(B97,LU!$B$1:$N$51,7,FALSE)</f>
        <v>0</v>
      </c>
      <c r="I97">
        <f>VLOOKUP(B97,LU!$B$1:$N$51,8,FALSE)</f>
        <v>0</v>
      </c>
      <c r="J97">
        <f>VLOOKUP(A97,Soil!$B$2:$P$17,13,FALSE)</f>
        <v>1.8165</v>
      </c>
      <c r="K97">
        <f>VLOOKUP(B97,LU!$B$1:$N$51,5,FALSE)</f>
        <v>0.01</v>
      </c>
      <c r="L97">
        <f>VLOOKUP(A97,Soil!$B$2:$P$17,15,FALSE)</f>
        <v>0.36609999999999998</v>
      </c>
      <c r="M97" s="74">
        <f>SoilVeg!G97</f>
        <v>100</v>
      </c>
      <c r="N97" s="74">
        <f>SoilVeg!H97</f>
        <v>1</v>
      </c>
      <c r="O97" s="74">
        <f>VLOOKUP(A97,Soil!$B$2:$S$14,18,FALSE)</f>
        <v>0.5</v>
      </c>
    </row>
    <row r="98" spans="1:15">
      <c r="A98" s="27" t="str">
        <f>SoilVeg!B98</f>
        <v>LSA</v>
      </c>
      <c r="B98" s="27" t="str">
        <f>SoilVeg!D98</f>
        <v>TPT</v>
      </c>
      <c r="C98" s="27" t="str">
        <f>SoilVeg!A98</f>
        <v>LSATPT</v>
      </c>
      <c r="D98" s="74">
        <f>IF(VLOOKUP(SoilVeg!C98,LU!$A$2:$O$27,15,FALSE)=0,VLOOKUP(A98,Soil!$B$2:$R$14,8,FALSE),0.000000000001)</f>
        <v>1.2094734374999998E-5</v>
      </c>
      <c r="E98" s="74">
        <f>IF(VLOOKUP(SoilVeg!C98,LU!$A$2:$O$27,15,FALSE)=0,VLOOKUP(A98,Soil!$B$2:$R$14,9,FALSE),0.000000000001)</f>
        <v>5.2224248750279694E-4</v>
      </c>
      <c r="F98">
        <f>VLOOKUP(A98,Soil!$B$2:$P$17,14,FALSE)</f>
        <v>1.6E-2</v>
      </c>
      <c r="G98">
        <f>VLOOKUP(B98,LU!$B$1:$N$51,6,FALSE)</f>
        <v>1.1000000000000001</v>
      </c>
      <c r="H98">
        <f>VLOOKUP(B98,LU!$B$1:$N$51,7,FALSE)</f>
        <v>0.4</v>
      </c>
      <c r="I98">
        <f>VLOOKUP(B98,LU!$B$1:$N$51,8,FALSE)</f>
        <v>7</v>
      </c>
      <c r="J98">
        <f>VLOOKUP(A98,Soil!$B$2:$P$17,13,FALSE)</f>
        <v>1.8165</v>
      </c>
      <c r="K98">
        <f>VLOOKUP(B98,LU!$B$1:$N$51,5,FALSE)</f>
        <v>0.27500000000000002</v>
      </c>
      <c r="L98">
        <f>VLOOKUP(A98,Soil!$B$2:$P$17,15,FALSE)</f>
        <v>0.36609999999999998</v>
      </c>
      <c r="M98" s="74">
        <f>SoilVeg!G98</f>
        <v>18.2</v>
      </c>
      <c r="N98" s="74">
        <f>SoilVeg!H98</f>
        <v>0.245</v>
      </c>
      <c r="O98" s="74">
        <f>VLOOKUP(A98,Soil!$B$2:$S$14,18,FALSE)</f>
        <v>0.5</v>
      </c>
    </row>
    <row r="99" spans="1:15">
      <c r="A99" s="27" t="str">
        <f>SoilVeg!B99</f>
        <v>LSA</v>
      </c>
      <c r="B99" s="27" t="str">
        <f>SoilVeg!D99</f>
        <v>VPT</v>
      </c>
      <c r="C99" s="27" t="str">
        <f>SoilVeg!A99</f>
        <v>LSAVPT</v>
      </c>
      <c r="D99" s="74">
        <f>IF(VLOOKUP(SoilVeg!C99,LU!$A$2:$O$27,15,FALSE)=0,VLOOKUP(A99,Soil!$B$2:$R$14,8,FALSE),0.000000000001)</f>
        <v>9.9999999999999998E-13</v>
      </c>
      <c r="E99" s="74">
        <f>IF(VLOOKUP(SoilVeg!C99,LU!$A$2:$O$27,15,FALSE)=0,VLOOKUP(A99,Soil!$B$2:$R$14,9,FALSE),0.000000000001)</f>
        <v>9.9999999999999998E-13</v>
      </c>
      <c r="F99">
        <f>VLOOKUP(A99,Soil!$B$2:$P$17,14,FALSE)</f>
        <v>1.6E-2</v>
      </c>
      <c r="G99">
        <f>VLOOKUP(B99,LU!$B$1:$N$51,6,FALSE)</f>
        <v>0</v>
      </c>
      <c r="H99">
        <f>VLOOKUP(B99,LU!$B$1:$N$51,7,FALSE)</f>
        <v>0</v>
      </c>
      <c r="I99">
        <f>VLOOKUP(B99,LU!$B$1:$N$51,8,FALSE)</f>
        <v>150</v>
      </c>
      <c r="J99">
        <f>VLOOKUP(A99,Soil!$B$2:$P$17,13,FALSE)</f>
        <v>1.8165</v>
      </c>
      <c r="K99">
        <f>VLOOKUP(B99,LU!$B$1:$N$51,5,FALSE)</f>
        <v>0.01</v>
      </c>
      <c r="L99">
        <f>VLOOKUP(A99,Soil!$B$2:$P$17,15,FALSE)</f>
        <v>0.36609999999999998</v>
      </c>
      <c r="M99" s="74">
        <f>SoilVeg!G99</f>
        <v>100</v>
      </c>
      <c r="N99" s="74">
        <f>SoilVeg!H99</f>
        <v>1</v>
      </c>
      <c r="O99" s="74">
        <f>VLOOKUP(A99,Soil!$B$2:$S$14,18,FALSE)</f>
        <v>0.5</v>
      </c>
    </row>
    <row r="100" spans="1:15">
      <c r="A100" s="27" t="str">
        <f>SoilVeg!B100</f>
        <v>LSA</v>
      </c>
      <c r="B100" s="27" t="str">
        <f>SoilVeg!D100</f>
        <v>MOK</v>
      </c>
      <c r="C100" s="27" t="str">
        <f>SoilVeg!A100</f>
        <v>LSAMOK</v>
      </c>
      <c r="D100" s="74">
        <f>IF(VLOOKUP(SoilVeg!C100,LU!$A$2:$O$27,15,FALSE)=0,VLOOKUP(A100,Soil!$B$2:$R$14,8,FALSE),0.000000000001)</f>
        <v>1.2094734374999998E-5</v>
      </c>
      <c r="E100" s="74">
        <f>IF(VLOOKUP(SoilVeg!C100,LU!$A$2:$O$27,15,FALSE)=0,VLOOKUP(A100,Soil!$B$2:$R$14,9,FALSE),0.000000000001)</f>
        <v>5.2224248750279694E-4</v>
      </c>
      <c r="F100">
        <f>VLOOKUP(A100,Soil!$B$2:$P$17,14,FALSE)</f>
        <v>1.6E-2</v>
      </c>
      <c r="G100">
        <f>VLOOKUP(B100,LU!$B$1:$N$51,6,FALSE)</f>
        <v>1.35454545455</v>
      </c>
      <c r="H100">
        <f>VLOOKUP(B100,LU!$B$1:$N$51,7,FALSE)</f>
        <v>0.62272727272999995</v>
      </c>
      <c r="I100">
        <f>VLOOKUP(B100,LU!$B$1:$N$51,8,FALSE)</f>
        <v>10</v>
      </c>
      <c r="J100">
        <f>VLOOKUP(A100,Soil!$B$2:$P$17,13,FALSE)</f>
        <v>1.8165</v>
      </c>
      <c r="K100">
        <f>VLOOKUP(B100,LU!$B$1:$N$51,5,FALSE)</f>
        <v>0.4</v>
      </c>
      <c r="L100">
        <f>VLOOKUP(A100,Soil!$B$2:$P$17,15,FALSE)</f>
        <v>0.36609999999999998</v>
      </c>
      <c r="M100" s="74">
        <f>SoilVeg!G100</f>
        <v>18.2</v>
      </c>
      <c r="N100" s="74">
        <f>SoilVeg!H100</f>
        <v>0.245</v>
      </c>
      <c r="O100" s="74">
        <f>VLOOKUP(A100,Soil!$B$2:$S$14,18,FALSE)</f>
        <v>0.5</v>
      </c>
    </row>
    <row r="101" spans="1:15">
      <c r="A101" s="27" t="str">
        <f>SoilVeg!B101</f>
        <v>LSA</v>
      </c>
      <c r="B101" s="27" t="str">
        <f>SoilVeg!D101</f>
        <v>RET</v>
      </c>
      <c r="C101" s="27" t="str">
        <f>SoilVeg!A101</f>
        <v>LSARET</v>
      </c>
      <c r="D101" s="74">
        <f>IF(VLOOKUP(SoilVeg!C101,LU!$A$2:$O$27,15,FALSE)=0,VLOOKUP(A101,Soil!$B$2:$R$14,8,FALSE),0.000000000001)</f>
        <v>1.2094734374999998E-5</v>
      </c>
      <c r="E101" s="74">
        <f>IF(VLOOKUP(SoilVeg!C101,LU!$A$2:$O$27,15,FALSE)=0,VLOOKUP(A101,Soil!$B$2:$R$14,9,FALSE),0.000000000001)</f>
        <v>5.2224248750279694E-4</v>
      </c>
      <c r="F101">
        <f>VLOOKUP(A101,Soil!$B$2:$P$17,14,FALSE)</f>
        <v>1.6E-2</v>
      </c>
      <c r="G101">
        <f>VLOOKUP(B101,LU!$B$1:$N$51,6,FALSE)</f>
        <v>1.1000000000000001</v>
      </c>
      <c r="H101">
        <f>VLOOKUP(B101,LU!$B$1:$N$51,7,FALSE)</f>
        <v>0.4</v>
      </c>
      <c r="I101">
        <f>VLOOKUP(B101,LU!$B$1:$N$51,8,FALSE)</f>
        <v>150</v>
      </c>
      <c r="J101">
        <f>VLOOKUP(A101,Soil!$B$2:$P$17,13,FALSE)</f>
        <v>1.8165</v>
      </c>
      <c r="K101">
        <f>VLOOKUP(B101,LU!$B$1:$N$51,5,FALSE)</f>
        <v>0.27500000000000002</v>
      </c>
      <c r="L101">
        <f>VLOOKUP(A101,Soil!$B$2:$P$17,15,FALSE)</f>
        <v>0.36609999999999998</v>
      </c>
      <c r="M101" s="74">
        <f>SoilVeg!G101</f>
        <v>18.2</v>
      </c>
      <c r="N101" s="74">
        <f>SoilVeg!H101</f>
        <v>0.245</v>
      </c>
      <c r="O101" s="74">
        <f>VLOOKUP(A101,Soil!$B$2:$S$14,18,FALSE)</f>
        <v>0.5</v>
      </c>
    </row>
    <row r="102" spans="1:15">
      <c r="A102" s="27" t="str">
        <f>SoilVeg!B102</f>
        <v>SA</v>
      </c>
      <c r="B102" s="27" t="str">
        <f>SoilVeg!D102</f>
        <v>OP</v>
      </c>
      <c r="C102" s="27" t="str">
        <f>SoilVeg!A102</f>
        <v>SAOP</v>
      </c>
      <c r="D102" s="74">
        <f>IF(VLOOKUP(SoilVeg!C102,LU!$A$2:$O$27,15,FALSE)=0,VLOOKUP(A102,Soil!$B$2:$R$14,8,FALSE),0.000000000001)</f>
        <v>1.7959303356481481E-5</v>
      </c>
      <c r="E102" s="74">
        <f>IF(VLOOKUP(SoilVeg!C102,LU!$A$2:$O$27,15,FALSE)=0,VLOOKUP(A102,Soil!$B$2:$R$14,9,FALSE),0.000000000001)</f>
        <v>5.0282215721481267E-4</v>
      </c>
      <c r="F102">
        <f>VLOOKUP(A102,Soil!$B$2:$P$17,14,FALSE)</f>
        <v>1.6E-2</v>
      </c>
      <c r="G102">
        <f>VLOOKUP(B102,LU!$B$1:$N$51,6,FALSE)</f>
        <v>0.16</v>
      </c>
      <c r="H102">
        <f>VLOOKUP(B102,LU!$B$1:$N$51,7,FALSE)</f>
        <v>0.13</v>
      </c>
      <c r="I102">
        <f>VLOOKUP(B102,LU!$B$1:$N$51,8,FALSE)</f>
        <v>5</v>
      </c>
      <c r="J102">
        <f>VLOOKUP(A102,Soil!$B$2:$P$17,13,FALSE)</f>
        <v>1.8165</v>
      </c>
      <c r="K102">
        <f>VLOOKUP(B102,LU!$B$1:$N$51,5,FALSE)</f>
        <v>7.4999999999999997E-2</v>
      </c>
      <c r="L102">
        <f>VLOOKUP(A102,Soil!$B$2:$P$17,15,FALSE)</f>
        <v>0.36609999999999998</v>
      </c>
      <c r="M102" s="74">
        <f>SoilVeg!G102</f>
        <v>9.1</v>
      </c>
      <c r="N102" s="74">
        <f>SoilVeg!H102</f>
        <v>0.245</v>
      </c>
      <c r="O102" s="74">
        <f>VLOOKUP(A102,Soil!$B$2:$S$14,18,FALSE)</f>
        <v>1</v>
      </c>
    </row>
    <row r="103" spans="1:15">
      <c r="A103" s="27" t="str">
        <f>SoilVeg!B103</f>
        <v>SA</v>
      </c>
      <c r="B103" s="27" t="str">
        <f>SoilVeg!D103</f>
        <v>OPTP</v>
      </c>
      <c r="C103" s="27" t="str">
        <f>SoilVeg!A103</f>
        <v>SAOPTP</v>
      </c>
      <c r="D103" s="74">
        <f>IF(VLOOKUP(SoilVeg!C103,LU!$A$2:$O$27,15,FALSE)=0,VLOOKUP(A103,Soil!$B$2:$R$14,8,FALSE),0.000000000001)</f>
        <v>1.7959303356481481E-5</v>
      </c>
      <c r="E103" s="74">
        <f>IF(VLOOKUP(SoilVeg!C103,LU!$A$2:$O$27,15,FALSE)=0,VLOOKUP(A103,Soil!$B$2:$R$14,9,FALSE),0.000000000001)</f>
        <v>5.0282215721481267E-4</v>
      </c>
      <c r="F103">
        <f>VLOOKUP(A103,Soil!$B$2:$P$17,14,FALSE)</f>
        <v>1.6E-2</v>
      </c>
      <c r="G103">
        <f>VLOOKUP(B103,LU!$B$1:$N$51,6,FALSE)</f>
        <v>1.1000000000000001</v>
      </c>
      <c r="H103">
        <f>VLOOKUP(B103,LU!$B$1:$N$51,7,FALSE)</f>
        <v>0.4</v>
      </c>
      <c r="I103">
        <f>VLOOKUP(B103,LU!$B$1:$N$51,8,FALSE)</f>
        <v>7</v>
      </c>
      <c r="J103">
        <f>VLOOKUP(A103,Soil!$B$2:$P$17,13,FALSE)</f>
        <v>1.8165</v>
      </c>
      <c r="K103">
        <f>VLOOKUP(B103,LU!$B$1:$N$51,5,FALSE)</f>
        <v>0.27500000000000002</v>
      </c>
      <c r="L103">
        <f>VLOOKUP(A103,Soil!$B$2:$P$17,15,FALSE)</f>
        <v>0.36609999999999998</v>
      </c>
      <c r="M103" s="74">
        <f>SoilVeg!G103</f>
        <v>18.2</v>
      </c>
      <c r="N103" s="74">
        <f>SoilVeg!H103</f>
        <v>0.245</v>
      </c>
      <c r="O103" s="74">
        <f>VLOOKUP(A103,Soil!$B$2:$S$14,18,FALSE)</f>
        <v>1</v>
      </c>
    </row>
    <row r="104" spans="1:15">
      <c r="A104" s="27" t="str">
        <f>SoilVeg!B104</f>
        <v>SA</v>
      </c>
      <c r="B104" s="27" t="str">
        <f>SoilVeg!D104</f>
        <v>OPSR</v>
      </c>
      <c r="C104" s="27" t="str">
        <f>SoilVeg!A104</f>
        <v>SAOPSR</v>
      </c>
      <c r="D104" s="74">
        <f>IF(VLOOKUP(SoilVeg!C104,LU!$A$2:$O$27,15,FALSE)=0,VLOOKUP(A104,Soil!$B$2:$R$14,8,FALSE),0.000000000001)</f>
        <v>1.7959303356481481E-5</v>
      </c>
      <c r="E104" s="74">
        <f>IF(VLOOKUP(SoilVeg!C104,LU!$A$2:$O$27,15,FALSE)=0,VLOOKUP(A104,Soil!$B$2:$R$14,9,FALSE),0.000000000001)</f>
        <v>5.0282215721481267E-4</v>
      </c>
      <c r="F104">
        <f>VLOOKUP(A104,Soil!$B$2:$P$17,14,FALSE)</f>
        <v>1.6E-2</v>
      </c>
      <c r="G104">
        <f>VLOOKUP(B104,LU!$B$1:$N$51,6,FALSE)</f>
        <v>0.26</v>
      </c>
      <c r="H104">
        <f>VLOOKUP(B104,LU!$B$1:$N$51,7,FALSE)</f>
        <v>0.25</v>
      </c>
      <c r="I104">
        <f>VLOOKUP(B104,LU!$B$1:$N$51,8,FALSE)</f>
        <v>4</v>
      </c>
      <c r="J104">
        <f>VLOOKUP(A104,Soil!$B$2:$P$17,13,FALSE)</f>
        <v>1.8165</v>
      </c>
      <c r="K104">
        <f>VLOOKUP(B104,LU!$B$1:$N$51,5,FALSE)</f>
        <v>0.06</v>
      </c>
      <c r="L104">
        <f>VLOOKUP(A104,Soil!$B$2:$P$17,15,FALSE)</f>
        <v>0.36609999999999998</v>
      </c>
      <c r="M104" s="74">
        <f>SoilVeg!G104</f>
        <v>7.2799999999999994</v>
      </c>
      <c r="N104" s="74">
        <f>SoilVeg!H104</f>
        <v>0.245</v>
      </c>
      <c r="O104" s="74">
        <f>VLOOKUP(A104,Soil!$B$2:$S$14,18,FALSE)</f>
        <v>1</v>
      </c>
    </row>
    <row r="105" spans="1:15">
      <c r="A105" s="27" t="str">
        <f>SoilVeg!B105</f>
        <v>SA</v>
      </c>
      <c r="B105" s="27" t="str">
        <f>SoilVeg!D105</f>
        <v>OPUR</v>
      </c>
      <c r="C105" s="27" t="str">
        <f>SoilVeg!A105</f>
        <v>SAOPUR</v>
      </c>
      <c r="D105" s="74">
        <f>IF(VLOOKUP(SoilVeg!C105,LU!$A$2:$O$27,15,FALSE)=0,VLOOKUP(A105,Soil!$B$2:$R$14,8,FALSE),0.000000000001)</f>
        <v>1.7959303356481481E-5</v>
      </c>
      <c r="E105" s="74">
        <f>IF(VLOOKUP(SoilVeg!C105,LU!$A$2:$O$27,15,FALSE)=0,VLOOKUP(A105,Soil!$B$2:$R$14,9,FALSE),0.000000000001)</f>
        <v>5.0282215721481267E-4</v>
      </c>
      <c r="F105">
        <f>VLOOKUP(A105,Soil!$B$2:$P$17,14,FALSE)</f>
        <v>1.6E-2</v>
      </c>
      <c r="G105">
        <f>VLOOKUP(B105,LU!$B$1:$N$51,6,FALSE)</f>
        <v>0.4</v>
      </c>
      <c r="H105">
        <f>VLOOKUP(B105,LU!$B$1:$N$51,7,FALSE)</f>
        <v>0.3</v>
      </c>
      <c r="I105">
        <f>VLOOKUP(B105,LU!$B$1:$N$51,8,FALSE)</f>
        <v>6</v>
      </c>
      <c r="J105">
        <f>VLOOKUP(A105,Soil!$B$2:$P$17,13,FALSE)</f>
        <v>1.8165</v>
      </c>
      <c r="K105">
        <f>VLOOKUP(B105,LU!$B$1:$N$51,5,FALSE)</f>
        <v>0.1</v>
      </c>
      <c r="L105">
        <f>VLOOKUP(A105,Soil!$B$2:$P$17,15,FALSE)</f>
        <v>0.36609999999999998</v>
      </c>
      <c r="M105" s="74">
        <f>SoilVeg!G105</f>
        <v>9.1</v>
      </c>
      <c r="N105" s="74">
        <f>SoilVeg!H105</f>
        <v>0.245</v>
      </c>
      <c r="O105" s="74">
        <f>VLOOKUP(A105,Soil!$B$2:$S$14,18,FALSE)</f>
        <v>1</v>
      </c>
    </row>
    <row r="106" spans="1:15">
      <c r="A106" s="27" t="str">
        <f>SoilVeg!B106</f>
        <v>SA</v>
      </c>
      <c r="B106" s="27" t="str">
        <f>SoilVeg!D106</f>
        <v>OPU</v>
      </c>
      <c r="C106" s="27" t="str">
        <f>SoilVeg!A106</f>
        <v>SAOPU</v>
      </c>
      <c r="D106" s="74">
        <f>IF(VLOOKUP(SoilVeg!C106,LU!$A$2:$O$27,15,FALSE)=0,VLOOKUP(A106,Soil!$B$2:$R$14,8,FALSE),0.000000000001)</f>
        <v>1.7959303356481481E-5</v>
      </c>
      <c r="E106" s="74">
        <f>IF(VLOOKUP(SoilVeg!C106,LU!$A$2:$O$27,15,FALSE)=0,VLOOKUP(A106,Soil!$B$2:$R$14,9,FALSE),0.000000000001)</f>
        <v>5.0282215721481267E-4</v>
      </c>
      <c r="F106">
        <f>VLOOKUP(A106,Soil!$B$2:$P$17,14,FALSE)</f>
        <v>1.6E-2</v>
      </c>
      <c r="G106">
        <f>VLOOKUP(B106,LU!$B$1:$N$51,6,FALSE)</f>
        <v>0</v>
      </c>
      <c r="H106">
        <f>VLOOKUP(B106,LU!$B$1:$N$51,7,FALSE)</f>
        <v>0</v>
      </c>
      <c r="I106">
        <f>VLOOKUP(B106,LU!$B$1:$N$51,8,FALSE)</f>
        <v>3.5</v>
      </c>
      <c r="J106">
        <f>VLOOKUP(A106,Soil!$B$2:$P$17,13,FALSE)</f>
        <v>1.8165</v>
      </c>
      <c r="K106">
        <f>VLOOKUP(B106,LU!$B$1:$N$51,5,FALSE)</f>
        <v>0.03</v>
      </c>
      <c r="L106">
        <f>VLOOKUP(A106,Soil!$B$2:$P$17,15,FALSE)</f>
        <v>0.36609999999999998</v>
      </c>
      <c r="M106" s="74">
        <f>SoilVeg!G106</f>
        <v>6.0666666666666664</v>
      </c>
      <c r="N106" s="74">
        <f>SoilVeg!H106</f>
        <v>0.245</v>
      </c>
      <c r="O106" s="74">
        <f>VLOOKUP(A106,Soil!$B$2:$S$14,18,FALSE)</f>
        <v>1</v>
      </c>
    </row>
    <row r="107" spans="1:15">
      <c r="A107" s="27" t="str">
        <f>SoilVeg!B107</f>
        <v>SA</v>
      </c>
      <c r="B107" s="27" t="str">
        <f>SoilVeg!D107</f>
        <v>TP</v>
      </c>
      <c r="C107" s="27" t="str">
        <f>SoilVeg!A107</f>
        <v>SATP</v>
      </c>
      <c r="D107" s="74">
        <f>IF(VLOOKUP(SoilVeg!C107,LU!$A$2:$O$27,15,FALSE)=0,VLOOKUP(A107,Soil!$B$2:$R$14,8,FALSE),0.000000000001)</f>
        <v>1.7959303356481481E-5</v>
      </c>
      <c r="E107" s="74">
        <f>IF(VLOOKUP(SoilVeg!C107,LU!$A$2:$O$27,15,FALSE)=0,VLOOKUP(A107,Soil!$B$2:$R$14,9,FALSE),0.000000000001)</f>
        <v>5.0282215721481267E-4</v>
      </c>
      <c r="F107">
        <f>VLOOKUP(A107,Soil!$B$2:$P$17,14,FALSE)</f>
        <v>1.6E-2</v>
      </c>
      <c r="G107">
        <f>VLOOKUP(B107,LU!$B$1:$N$51,6,FALSE)</f>
        <v>1.1000000000000001</v>
      </c>
      <c r="H107">
        <f>VLOOKUP(B107,LU!$B$1:$N$51,7,FALSE)</f>
        <v>0.4</v>
      </c>
      <c r="I107">
        <f>VLOOKUP(B107,LU!$B$1:$N$51,8,FALSE)</f>
        <v>7</v>
      </c>
      <c r="J107">
        <f>VLOOKUP(A107,Soil!$B$2:$P$17,13,FALSE)</f>
        <v>1.8165</v>
      </c>
      <c r="K107">
        <f>VLOOKUP(B107,LU!$B$1:$N$51,5,FALSE)</f>
        <v>0.27500000000000002</v>
      </c>
      <c r="L107">
        <f>VLOOKUP(A107,Soil!$B$2:$P$17,15,FALSE)</f>
        <v>0.36609999999999998</v>
      </c>
      <c r="M107" s="74">
        <f>SoilVeg!G107</f>
        <v>18.2</v>
      </c>
      <c r="N107" s="74">
        <f>SoilVeg!H107</f>
        <v>0.245</v>
      </c>
      <c r="O107" s="74">
        <f>VLOOKUP(A107,Soil!$B$2:$S$14,18,FALSE)</f>
        <v>1</v>
      </c>
    </row>
    <row r="108" spans="1:15">
      <c r="A108" s="27" t="str">
        <f>SoilVeg!B108</f>
        <v>SA</v>
      </c>
      <c r="B108" s="27" t="str">
        <f>SoilVeg!D108</f>
        <v>LP</v>
      </c>
      <c r="C108" s="27" t="str">
        <f>SoilVeg!A108</f>
        <v>SALP</v>
      </c>
      <c r="D108" s="74">
        <f>IF(VLOOKUP(SoilVeg!C108,LU!$A$2:$O$27,15,FALSE)=0,VLOOKUP(A108,Soil!$B$2:$R$14,8,FALSE),0.000000000001)</f>
        <v>1.7959303356481481E-5</v>
      </c>
      <c r="E108" s="74">
        <f>IF(VLOOKUP(SoilVeg!C108,LU!$A$2:$O$27,15,FALSE)=0,VLOOKUP(A108,Soil!$B$2:$R$14,9,FALSE),0.000000000001)</f>
        <v>5.0282215721481267E-4</v>
      </c>
      <c r="F108">
        <f>VLOOKUP(A108,Soil!$B$2:$P$17,14,FALSE)</f>
        <v>1.6E-2</v>
      </c>
      <c r="G108">
        <f>VLOOKUP(B108,LU!$B$1:$N$51,6,FALSE)</f>
        <v>3</v>
      </c>
      <c r="H108">
        <f>VLOOKUP(B108,LU!$B$1:$N$51,7,FALSE)</f>
        <v>0.62272727272999995</v>
      </c>
      <c r="I108">
        <f>VLOOKUP(B108,LU!$B$1:$N$51,8,FALSE)</f>
        <v>9.4545454545500007</v>
      </c>
      <c r="J108">
        <f>VLOOKUP(A108,Soil!$B$2:$P$17,13,FALSE)</f>
        <v>1.8165</v>
      </c>
      <c r="K108">
        <f>VLOOKUP(B108,LU!$B$1:$N$51,5,FALSE)</f>
        <v>0.4</v>
      </c>
      <c r="L108">
        <f>VLOOKUP(A108,Soil!$B$2:$P$17,15,FALSE)</f>
        <v>0.36609999999999998</v>
      </c>
      <c r="M108" s="74">
        <f>SoilVeg!G108</f>
        <v>18.2</v>
      </c>
      <c r="N108" s="74">
        <f>SoilVeg!H108</f>
        <v>0.245</v>
      </c>
      <c r="O108" s="74">
        <f>VLOOKUP(A108,Soil!$B$2:$S$14,18,FALSE)</f>
        <v>1</v>
      </c>
    </row>
    <row r="109" spans="1:15">
      <c r="A109" s="27" t="str">
        <f>SoilVeg!B109</f>
        <v>SA</v>
      </c>
      <c r="B109" s="27" t="str">
        <f>SoilVeg!D109</f>
        <v>LPL</v>
      </c>
      <c r="C109" s="27" t="str">
        <f>SoilVeg!A109</f>
        <v>SALPL</v>
      </c>
      <c r="D109" s="74">
        <f>IF(VLOOKUP(SoilVeg!C109,LU!$A$2:$O$27,15,FALSE)=0,VLOOKUP(A109,Soil!$B$2:$R$14,8,FALSE),0.000000000001)</f>
        <v>1.7959303356481481E-5</v>
      </c>
      <c r="E109" s="74">
        <f>IF(VLOOKUP(SoilVeg!C109,LU!$A$2:$O$27,15,FALSE)=0,VLOOKUP(A109,Soil!$B$2:$R$14,9,FALSE),0.000000000001)</f>
        <v>5.0282215721481267E-4</v>
      </c>
      <c r="F109">
        <f>VLOOKUP(A109,Soil!$B$2:$P$17,14,FALSE)</f>
        <v>1.6E-2</v>
      </c>
      <c r="G109">
        <f>VLOOKUP(B109,LU!$B$1:$N$51,6,FALSE)</f>
        <v>4</v>
      </c>
      <c r="H109">
        <f>VLOOKUP(B109,LU!$B$1:$N$51,7,FALSE)</f>
        <v>0.62272727272999995</v>
      </c>
      <c r="I109">
        <f>VLOOKUP(B109,LU!$B$1:$N$51,8,FALSE)</f>
        <v>10.5</v>
      </c>
      <c r="J109">
        <f>VLOOKUP(A109,Soil!$B$2:$P$17,13,FALSE)</f>
        <v>1.8165</v>
      </c>
      <c r="K109">
        <f>VLOOKUP(B109,LU!$B$1:$N$51,5,FALSE)</f>
        <v>0.6</v>
      </c>
      <c r="L109">
        <f>VLOOKUP(A109,Soil!$B$2:$P$17,15,FALSE)</f>
        <v>0.36609999999999998</v>
      </c>
      <c r="M109" s="74">
        <f>SoilVeg!G109</f>
        <v>18.2</v>
      </c>
      <c r="N109" s="74">
        <f>SoilVeg!H109</f>
        <v>0.245</v>
      </c>
      <c r="O109" s="74">
        <f>VLOOKUP(A109,Soil!$B$2:$S$14,18,FALSE)</f>
        <v>1</v>
      </c>
    </row>
    <row r="110" spans="1:15">
      <c r="A110" s="27" t="str">
        <f>SoilVeg!B110</f>
        <v>SA</v>
      </c>
      <c r="B110" s="27" t="str">
        <f>SoilVeg!D110</f>
        <v>LPJ</v>
      </c>
      <c r="C110" s="27" t="str">
        <f>SoilVeg!A110</f>
        <v>SALPJ</v>
      </c>
      <c r="D110" s="74">
        <f>IF(VLOOKUP(SoilVeg!C110,LU!$A$2:$O$27,15,FALSE)=0,VLOOKUP(A110,Soil!$B$2:$R$14,8,FALSE),0.000000000001)</f>
        <v>1.7959303356481481E-5</v>
      </c>
      <c r="E110" s="74">
        <f>IF(VLOOKUP(SoilVeg!C110,LU!$A$2:$O$27,15,FALSE)=0,VLOOKUP(A110,Soil!$B$2:$R$14,9,FALSE),0.000000000001)</f>
        <v>5.0282215721481267E-4</v>
      </c>
      <c r="F110">
        <f>VLOOKUP(A110,Soil!$B$2:$P$17,14,FALSE)</f>
        <v>1.6E-2</v>
      </c>
      <c r="G110">
        <f>VLOOKUP(B110,LU!$B$1:$N$51,6,FALSE)</f>
        <v>3</v>
      </c>
      <c r="H110">
        <f>VLOOKUP(B110,LU!$B$1:$N$51,7,FALSE)</f>
        <v>0.62272727272999995</v>
      </c>
      <c r="I110">
        <f>VLOOKUP(B110,LU!$B$1:$N$51,8,FALSE)</f>
        <v>6.5</v>
      </c>
      <c r="J110">
        <f>VLOOKUP(A110,Soil!$B$2:$P$17,13,FALSE)</f>
        <v>1.8165</v>
      </c>
      <c r="K110">
        <f>VLOOKUP(B110,LU!$B$1:$N$51,5,FALSE)</f>
        <v>0.35</v>
      </c>
      <c r="L110">
        <f>VLOOKUP(A110,Soil!$B$2:$P$17,15,FALSE)</f>
        <v>0.36609999999999998</v>
      </c>
      <c r="M110" s="74">
        <f>SoilVeg!G110</f>
        <v>18.2</v>
      </c>
      <c r="N110" s="74">
        <f>SoilVeg!H110</f>
        <v>0.245</v>
      </c>
      <c r="O110" s="74">
        <f>VLOOKUP(A110,Soil!$B$2:$S$14,18,FALSE)</f>
        <v>1</v>
      </c>
    </row>
    <row r="111" spans="1:15">
      <c r="A111" s="27" t="str">
        <f>SoilVeg!B111</f>
        <v>SA</v>
      </c>
      <c r="B111" s="27" t="str">
        <f>SoilVeg!D111</f>
        <v>LPS</v>
      </c>
      <c r="C111" s="27" t="str">
        <f>SoilVeg!A111</f>
        <v>SALPS</v>
      </c>
      <c r="D111" s="74">
        <f>IF(VLOOKUP(SoilVeg!C111,LU!$A$2:$O$27,15,FALSE)=0,VLOOKUP(A111,Soil!$B$2:$R$14,8,FALSE),0.000000000001)</f>
        <v>1.7959303356481481E-5</v>
      </c>
      <c r="E111" s="74">
        <f>IF(VLOOKUP(SoilVeg!C111,LU!$A$2:$O$27,15,FALSE)=0,VLOOKUP(A111,Soil!$B$2:$R$14,9,FALSE),0.000000000001)</f>
        <v>5.0282215721481267E-4</v>
      </c>
      <c r="F111">
        <f>VLOOKUP(A111,Soil!$B$2:$P$17,14,FALSE)</f>
        <v>1.6E-2</v>
      </c>
      <c r="G111">
        <f>VLOOKUP(B111,LU!$B$1:$N$51,6,FALSE)</f>
        <v>4.5</v>
      </c>
      <c r="H111">
        <f>VLOOKUP(B111,LU!$B$1:$N$51,7,FALSE)</f>
        <v>0.8</v>
      </c>
      <c r="I111">
        <f>VLOOKUP(B111,LU!$B$1:$N$51,8,FALSE)</f>
        <v>15</v>
      </c>
      <c r="J111">
        <f>VLOOKUP(A111,Soil!$B$2:$P$17,13,FALSE)</f>
        <v>1.8165</v>
      </c>
      <c r="K111">
        <f>VLOOKUP(B111,LU!$B$1:$N$51,5,FALSE)</f>
        <v>0.8</v>
      </c>
      <c r="L111">
        <f>VLOOKUP(A111,Soil!$B$2:$P$17,15,FALSE)</f>
        <v>0.36609999999999998</v>
      </c>
      <c r="M111" s="74">
        <f>SoilVeg!G111</f>
        <v>18.2</v>
      </c>
      <c r="N111" s="74">
        <f>SoilVeg!H111</f>
        <v>0.245</v>
      </c>
      <c r="O111" s="74">
        <f>VLOOKUP(A111,Soil!$B$2:$S$14,18,FALSE)</f>
        <v>1</v>
      </c>
    </row>
    <row r="112" spans="1:15">
      <c r="A112" s="27" t="str">
        <f>SoilVeg!B112</f>
        <v>SA</v>
      </c>
      <c r="B112" s="27" t="str">
        <f>SoilVeg!D112</f>
        <v>LPK</v>
      </c>
      <c r="C112" s="27" t="str">
        <f>SoilVeg!A112</f>
        <v>SALPK</v>
      </c>
      <c r="D112" s="74">
        <f>IF(VLOOKUP(SoilVeg!C112,LU!$A$2:$O$27,15,FALSE)=0,VLOOKUP(A112,Soil!$B$2:$R$14,8,FALSE),0.000000000001)</f>
        <v>1.7959303356481481E-5</v>
      </c>
      <c r="E112" s="74">
        <f>IF(VLOOKUP(SoilVeg!C112,LU!$A$2:$O$27,15,FALSE)=0,VLOOKUP(A112,Soil!$B$2:$R$14,9,FALSE),0.000000000001)</f>
        <v>5.0282215721481267E-4</v>
      </c>
      <c r="F112">
        <f>VLOOKUP(A112,Soil!$B$2:$P$17,14,FALSE)</f>
        <v>1.6E-2</v>
      </c>
      <c r="G112">
        <f>VLOOKUP(B112,LU!$B$1:$N$51,6,FALSE)</f>
        <v>3</v>
      </c>
      <c r="H112">
        <f>VLOOKUP(B112,LU!$B$1:$N$51,7,FALSE)</f>
        <v>0.6</v>
      </c>
      <c r="I112">
        <f>VLOOKUP(B112,LU!$B$1:$N$51,8,FALSE)</f>
        <v>15</v>
      </c>
      <c r="J112">
        <f>VLOOKUP(A112,Soil!$B$2:$P$17,13,FALSE)</f>
        <v>1.8165</v>
      </c>
      <c r="K112">
        <f>VLOOKUP(B112,LU!$B$1:$N$51,5,FALSE)</f>
        <v>0.8</v>
      </c>
      <c r="L112">
        <f>VLOOKUP(A112,Soil!$B$2:$P$17,15,FALSE)</f>
        <v>0.36609999999999998</v>
      </c>
      <c r="M112" s="74">
        <f>SoilVeg!G112</f>
        <v>18.2</v>
      </c>
      <c r="N112" s="74">
        <f>SoilVeg!H112</f>
        <v>0.245</v>
      </c>
      <c r="O112" s="74">
        <f>VLOOKUP(A112,Soil!$B$2:$S$14,18,FALSE)</f>
        <v>1</v>
      </c>
    </row>
    <row r="113" spans="1:15">
      <c r="A113" s="27" t="str">
        <f>SoilVeg!B113</f>
        <v>SA</v>
      </c>
      <c r="B113" s="27" t="str">
        <f>SoilVeg!D113</f>
        <v>AZP</v>
      </c>
      <c r="C113" s="27" t="str">
        <f>SoilVeg!A113</f>
        <v>SAAZP</v>
      </c>
      <c r="D113" s="74">
        <f>IF(VLOOKUP(SoilVeg!C113,LU!$A$2:$O$27,15,FALSE)=0,VLOOKUP(A113,Soil!$B$2:$R$14,8,FALSE),0.000000000001)</f>
        <v>9.9999999999999998E-13</v>
      </c>
      <c r="E113" s="74">
        <f>IF(VLOOKUP(SoilVeg!C113,LU!$A$2:$O$27,15,FALSE)=0,VLOOKUP(A113,Soil!$B$2:$R$14,9,FALSE),0.000000000001)</f>
        <v>9.9999999999999998E-13</v>
      </c>
      <c r="F113">
        <f>VLOOKUP(A113,Soil!$B$2:$P$17,14,FALSE)</f>
        <v>1.6E-2</v>
      </c>
      <c r="G113">
        <f>VLOOKUP(B113,LU!$B$1:$N$51,6,FALSE)</f>
        <v>0</v>
      </c>
      <c r="H113">
        <f>VLOOKUP(B113,LU!$B$1:$N$51,7,FALSE)</f>
        <v>0</v>
      </c>
      <c r="I113">
        <f>VLOOKUP(B113,LU!$B$1:$N$51,8,FALSE)</f>
        <v>2.5</v>
      </c>
      <c r="J113">
        <f>VLOOKUP(A113,Soil!$B$2:$P$17,13,FALSE)</f>
        <v>1.8165</v>
      </c>
      <c r="K113">
        <f>VLOOKUP(B113,LU!$B$1:$N$51,5,FALSE)</f>
        <v>0.05</v>
      </c>
      <c r="L113">
        <f>VLOOKUP(A113,Soil!$B$2:$P$17,15,FALSE)</f>
        <v>0.36609999999999998</v>
      </c>
      <c r="M113" s="74">
        <f>SoilVeg!G113</f>
        <v>100</v>
      </c>
      <c r="N113" s="74">
        <f>SoilVeg!H113</f>
        <v>1</v>
      </c>
      <c r="O113" s="74">
        <f>VLOOKUP(A113,Soil!$B$2:$S$14,18,FALSE)</f>
        <v>1</v>
      </c>
    </row>
    <row r="114" spans="1:15">
      <c r="A114" s="27" t="str">
        <f>SoilVeg!B114</f>
        <v>SA</v>
      </c>
      <c r="B114" s="27" t="str">
        <f>SoilVeg!D114</f>
        <v>AZPN</v>
      </c>
      <c r="C114" s="27" t="str">
        <f>SoilVeg!A114</f>
        <v>SAAZPN</v>
      </c>
      <c r="D114" s="74">
        <f>IF(VLOOKUP(SoilVeg!C114,LU!$A$2:$O$27,15,FALSE)=0,VLOOKUP(A114,Soil!$B$2:$R$14,8,FALSE),0.000000000001)</f>
        <v>9.9999999999999998E-13</v>
      </c>
      <c r="E114" s="74">
        <f>IF(VLOOKUP(SoilVeg!C114,LU!$A$2:$O$27,15,FALSE)=0,VLOOKUP(A114,Soil!$B$2:$R$14,9,FALSE),0.000000000001)</f>
        <v>9.9999999999999998E-13</v>
      </c>
      <c r="F114">
        <f>VLOOKUP(A114,Soil!$B$2:$P$17,14,FALSE)</f>
        <v>1.6E-2</v>
      </c>
      <c r="G114">
        <f>VLOOKUP(B114,LU!$B$1:$N$51,6,FALSE)</f>
        <v>0</v>
      </c>
      <c r="H114">
        <f>VLOOKUP(B114,LU!$B$1:$N$51,7,FALSE)</f>
        <v>0</v>
      </c>
      <c r="I114">
        <f>VLOOKUP(B114,LU!$B$1:$N$51,8,FALSE)</f>
        <v>0</v>
      </c>
      <c r="J114">
        <f>VLOOKUP(A114,Soil!$B$2:$P$17,13,FALSE)</f>
        <v>1.8165</v>
      </c>
      <c r="K114">
        <f>VLOOKUP(B114,LU!$B$1:$N$51,5,FALSE)</f>
        <v>0.01</v>
      </c>
      <c r="L114">
        <f>VLOOKUP(A114,Soil!$B$2:$P$17,15,FALSE)</f>
        <v>0.36609999999999998</v>
      </c>
      <c r="M114" s="74">
        <f>SoilVeg!G114</f>
        <v>100</v>
      </c>
      <c r="N114" s="74">
        <f>SoilVeg!H114</f>
        <v>1</v>
      </c>
      <c r="O114" s="74">
        <f>VLOOKUP(A114,Soil!$B$2:$S$14,18,FALSE)</f>
        <v>1</v>
      </c>
    </row>
    <row r="115" spans="1:15">
      <c r="A115" s="27" t="str">
        <f>SoilVeg!B115</f>
        <v>SA</v>
      </c>
      <c r="B115" s="27" t="str">
        <f>SoilVeg!D115</f>
        <v>AZPPL</v>
      </c>
      <c r="C115" s="27" t="str">
        <f>SoilVeg!A115</f>
        <v>SAAZPPL</v>
      </c>
      <c r="D115" s="74">
        <f>IF(VLOOKUP(SoilVeg!C115,LU!$A$2:$O$27,15,FALSE)=0,VLOOKUP(A115,Soil!$B$2:$R$14,8,FALSE),0.000000000001)</f>
        <v>1.7959303356481481E-5</v>
      </c>
      <c r="E115" s="74">
        <f>IF(VLOOKUP(SoilVeg!C115,LU!$A$2:$O$27,15,FALSE)=0,VLOOKUP(A115,Soil!$B$2:$R$14,9,FALSE),0.000000000001)</f>
        <v>5.0282215721481267E-4</v>
      </c>
      <c r="F115">
        <f>VLOOKUP(A115,Soil!$B$2:$P$17,14,FALSE)</f>
        <v>1.6E-2</v>
      </c>
      <c r="G115">
        <f>VLOOKUP(B115,LU!$B$1:$N$51,6,FALSE)</f>
        <v>0</v>
      </c>
      <c r="H115">
        <f>VLOOKUP(B115,LU!$B$1:$N$51,7,FALSE)</f>
        <v>0</v>
      </c>
      <c r="I115">
        <f>VLOOKUP(B115,LU!$B$1:$N$51,8,FALSE)</f>
        <v>2.5</v>
      </c>
      <c r="J115">
        <f>VLOOKUP(A115,Soil!$B$2:$P$17,13,FALSE)</f>
        <v>1.8165</v>
      </c>
      <c r="K115">
        <f>VLOOKUP(B115,LU!$B$1:$N$51,5,FALSE)</f>
        <v>0.02</v>
      </c>
      <c r="L115">
        <f>VLOOKUP(A115,Soil!$B$2:$P$17,15,FALSE)</f>
        <v>0.36609999999999998</v>
      </c>
      <c r="M115" s="74">
        <f>SoilVeg!G115</f>
        <v>0.182</v>
      </c>
      <c r="N115" s="74">
        <f>SoilVeg!H115</f>
        <v>0.245</v>
      </c>
      <c r="O115" s="74">
        <f>VLOOKUP(A115,Soil!$B$2:$S$14,18,FALSE)</f>
        <v>1</v>
      </c>
    </row>
    <row r="116" spans="1:15">
      <c r="A116" s="27" t="str">
        <f>SoilVeg!B116</f>
        <v>SA</v>
      </c>
      <c r="B116" s="27" t="str">
        <f>SoilVeg!D116</f>
        <v>AZPP</v>
      </c>
      <c r="C116" s="27" t="str">
        <f>SoilVeg!A116</f>
        <v>SAAZPP</v>
      </c>
      <c r="D116" s="74">
        <f>IF(VLOOKUP(SoilVeg!C116,LU!$A$2:$O$27,15,FALSE)=0,VLOOKUP(A116,Soil!$B$2:$R$14,8,FALSE),0.000000000001)</f>
        <v>1.7959303356481481E-5</v>
      </c>
      <c r="E116" s="74">
        <f>IF(VLOOKUP(SoilVeg!C116,LU!$A$2:$O$27,15,FALSE)=0,VLOOKUP(A116,Soil!$B$2:$R$14,9,FALSE),0.000000000001)</f>
        <v>5.0282215721481267E-4</v>
      </c>
      <c r="F116">
        <f>VLOOKUP(A116,Soil!$B$2:$P$17,14,FALSE)</f>
        <v>1.6E-2</v>
      </c>
      <c r="G116">
        <f>VLOOKUP(B116,LU!$B$1:$N$51,6,FALSE)</f>
        <v>0</v>
      </c>
      <c r="H116">
        <f>VLOOKUP(B116,LU!$B$1:$N$51,7,FALSE)</f>
        <v>0</v>
      </c>
      <c r="I116">
        <f>VLOOKUP(B116,LU!$B$1:$N$51,8,FALSE)</f>
        <v>7</v>
      </c>
      <c r="J116">
        <f>VLOOKUP(A116,Soil!$B$2:$P$17,13,FALSE)</f>
        <v>1.8165</v>
      </c>
      <c r="K116">
        <f>VLOOKUP(B116,LU!$B$1:$N$51,5,FALSE)</f>
        <v>0.1</v>
      </c>
      <c r="L116">
        <f>VLOOKUP(A116,Soil!$B$2:$P$17,15,FALSE)</f>
        <v>0.36609999999999998</v>
      </c>
      <c r="M116" s="74">
        <f>SoilVeg!G116</f>
        <v>18.2</v>
      </c>
      <c r="N116" s="74">
        <f>SoilVeg!H116</f>
        <v>0.245</v>
      </c>
      <c r="O116" s="74">
        <f>VLOOKUP(A116,Soil!$B$2:$S$14,18,FALSE)</f>
        <v>1</v>
      </c>
    </row>
    <row r="117" spans="1:15">
      <c r="A117" s="27" t="str">
        <f>SoilVeg!B117</f>
        <v>SA</v>
      </c>
      <c r="B117" s="27" t="str">
        <f>SoilVeg!D117</f>
        <v>ETK</v>
      </c>
      <c r="C117" s="27" t="str">
        <f>SoilVeg!A117</f>
        <v>SAETK</v>
      </c>
      <c r="D117" s="74">
        <f>IF(VLOOKUP(SoilVeg!C117,LU!$A$2:$O$27,15,FALSE)=0,VLOOKUP(A117,Soil!$B$2:$R$14,8,FALSE),0.000000000001)</f>
        <v>1.7959303356481481E-5</v>
      </c>
      <c r="E117" s="74">
        <f>IF(VLOOKUP(SoilVeg!C117,LU!$A$2:$O$27,15,FALSE)=0,VLOOKUP(A117,Soil!$B$2:$R$14,9,FALSE),0.000000000001)</f>
        <v>5.0282215721481267E-4</v>
      </c>
      <c r="F117">
        <f>VLOOKUP(A117,Soil!$B$2:$P$17,14,FALSE)</f>
        <v>1.6E-2</v>
      </c>
      <c r="G117">
        <f>VLOOKUP(B117,LU!$B$1:$N$51,6,FALSE)</f>
        <v>1.4</v>
      </c>
      <c r="H117">
        <f>VLOOKUP(B117,LU!$B$1:$N$51,7,FALSE)</f>
        <v>0.65</v>
      </c>
      <c r="I117">
        <f>VLOOKUP(B117,LU!$B$1:$N$51,8,FALSE)</f>
        <v>8</v>
      </c>
      <c r="J117">
        <f>VLOOKUP(A117,Soil!$B$2:$P$17,13,FALSE)</f>
        <v>1.8165</v>
      </c>
      <c r="K117">
        <f>VLOOKUP(B117,LU!$B$1:$N$51,5,FALSE)</f>
        <v>0.35</v>
      </c>
      <c r="L117">
        <f>VLOOKUP(A117,Soil!$B$2:$P$17,15,FALSE)</f>
        <v>0.36609999999999998</v>
      </c>
      <c r="M117" s="74">
        <f>SoilVeg!G117</f>
        <v>18.2</v>
      </c>
      <c r="N117" s="74">
        <f>SoilVeg!H117</f>
        <v>0.245</v>
      </c>
      <c r="O117" s="74">
        <f>VLOOKUP(A117,Soil!$B$2:$S$14,18,FALSE)</f>
        <v>1</v>
      </c>
    </row>
    <row r="118" spans="1:15">
      <c r="A118" s="27" t="str">
        <f>SoilVeg!B118</f>
        <v>SA</v>
      </c>
      <c r="B118" s="27" t="str">
        <f>SoilVeg!D118</f>
        <v>ETK1</v>
      </c>
      <c r="C118" s="27" t="str">
        <f>SoilVeg!A118</f>
        <v>SAETK1</v>
      </c>
      <c r="D118" s="74">
        <f>IF(VLOOKUP(SoilVeg!C118,LU!$A$2:$O$27,15,FALSE)=0,VLOOKUP(A118,Soil!$B$2:$R$14,8,FALSE),0.000000000001)</f>
        <v>1.7959303356481481E-5</v>
      </c>
      <c r="E118" s="74">
        <f>IF(VLOOKUP(SoilVeg!C118,LU!$A$2:$O$27,15,FALSE)=0,VLOOKUP(A118,Soil!$B$2:$R$14,9,FALSE),0.000000000001)</f>
        <v>5.0282215721481267E-4</v>
      </c>
      <c r="F118">
        <f>VLOOKUP(A118,Soil!$B$2:$P$17,14,FALSE)</f>
        <v>1.6E-2</v>
      </c>
      <c r="G118">
        <f>VLOOKUP(B118,LU!$B$1:$N$51,6,FALSE)</f>
        <v>1</v>
      </c>
      <c r="H118">
        <f>VLOOKUP(B118,LU!$B$1:$N$51,7,FALSE)</f>
        <v>0.4</v>
      </c>
      <c r="I118">
        <f>VLOOKUP(B118,LU!$B$1:$N$51,8,FALSE)</f>
        <v>5</v>
      </c>
      <c r="J118">
        <f>VLOOKUP(A118,Soil!$B$2:$P$17,13,FALSE)</f>
        <v>1.8165</v>
      </c>
      <c r="K118">
        <f>VLOOKUP(B118,LU!$B$1:$N$51,5,FALSE)</f>
        <v>0.15</v>
      </c>
      <c r="L118">
        <f>VLOOKUP(A118,Soil!$B$2:$P$17,15,FALSE)</f>
        <v>0.36609999999999998</v>
      </c>
      <c r="M118" s="74">
        <f>SoilVeg!G118</f>
        <v>18.2</v>
      </c>
      <c r="N118" s="74">
        <f>SoilVeg!H118</f>
        <v>0.245</v>
      </c>
      <c r="O118" s="74">
        <f>VLOOKUP(A118,Soil!$B$2:$S$14,18,FALSE)</f>
        <v>1</v>
      </c>
    </row>
    <row r="119" spans="1:15">
      <c r="A119" s="27" t="str">
        <f>SoilVeg!B119</f>
        <v>SA</v>
      </c>
      <c r="B119" s="27" t="str">
        <f>SoilVeg!D119</f>
        <v>ETK2</v>
      </c>
      <c r="C119" s="27" t="str">
        <f>SoilVeg!A119</f>
        <v>SAETK2</v>
      </c>
      <c r="D119" s="74">
        <f>IF(VLOOKUP(SoilVeg!C119,LU!$A$2:$O$27,15,FALSE)=0,VLOOKUP(A119,Soil!$B$2:$R$14,8,FALSE),0.000000000001)</f>
        <v>1.7959303356481481E-5</v>
      </c>
      <c r="E119" s="74">
        <f>IF(VLOOKUP(SoilVeg!C119,LU!$A$2:$O$27,15,FALSE)=0,VLOOKUP(A119,Soil!$B$2:$R$14,9,FALSE),0.000000000001)</f>
        <v>5.0282215721481267E-4</v>
      </c>
      <c r="F119">
        <f>VLOOKUP(A119,Soil!$B$2:$P$17,14,FALSE)</f>
        <v>1.6E-2</v>
      </c>
      <c r="G119">
        <f>VLOOKUP(B119,LU!$B$1:$N$51,6,FALSE)</f>
        <v>1.1000000000000001</v>
      </c>
      <c r="H119">
        <f>VLOOKUP(B119,LU!$B$1:$N$51,7,FALSE)</f>
        <v>0.4</v>
      </c>
      <c r="I119">
        <f>VLOOKUP(B119,LU!$B$1:$N$51,8,FALSE)</f>
        <v>7</v>
      </c>
      <c r="J119">
        <f>VLOOKUP(A119,Soil!$B$2:$P$17,13,FALSE)</f>
        <v>1.8165</v>
      </c>
      <c r="K119">
        <f>VLOOKUP(B119,LU!$B$1:$N$51,5,FALSE)</f>
        <v>0.35</v>
      </c>
      <c r="L119">
        <f>VLOOKUP(A119,Soil!$B$2:$P$17,15,FALSE)</f>
        <v>0.36609999999999998</v>
      </c>
      <c r="M119" s="74">
        <f>SoilVeg!G119</f>
        <v>18.2</v>
      </c>
      <c r="N119" s="74">
        <f>SoilVeg!H119</f>
        <v>0.245</v>
      </c>
      <c r="O119" s="74">
        <f>VLOOKUP(A119,Soil!$B$2:$S$14,18,FALSE)</f>
        <v>1</v>
      </c>
    </row>
    <row r="120" spans="1:15">
      <c r="A120" s="27" t="str">
        <f>SoilVeg!B120</f>
        <v>SA</v>
      </c>
      <c r="B120" s="27" t="str">
        <f>SoilVeg!D120</f>
        <v>ETK3</v>
      </c>
      <c r="C120" s="27" t="str">
        <f>SoilVeg!A120</f>
        <v>SAETK3</v>
      </c>
      <c r="D120" s="74">
        <f>IF(VLOOKUP(SoilVeg!C120,LU!$A$2:$O$27,15,FALSE)=0,VLOOKUP(A120,Soil!$B$2:$R$14,8,FALSE),0.000000000001)</f>
        <v>1.7959303356481481E-5</v>
      </c>
      <c r="E120" s="74">
        <f>IF(VLOOKUP(SoilVeg!C120,LU!$A$2:$O$27,15,FALSE)=0,VLOOKUP(A120,Soil!$B$2:$R$14,9,FALSE),0.000000000001)</f>
        <v>5.0282215721481267E-4</v>
      </c>
      <c r="F120">
        <f>VLOOKUP(A120,Soil!$B$2:$P$17,14,FALSE)</f>
        <v>1.6E-2</v>
      </c>
      <c r="G120">
        <f>VLOOKUP(B120,LU!$B$1:$N$51,6,FALSE)</f>
        <v>1.35454545455</v>
      </c>
      <c r="H120">
        <f>VLOOKUP(B120,LU!$B$1:$N$51,7,FALSE)</f>
        <v>0.62272727272999995</v>
      </c>
      <c r="I120">
        <f>VLOOKUP(B120,LU!$B$1:$N$51,8,FALSE)</f>
        <v>10</v>
      </c>
      <c r="J120">
        <f>VLOOKUP(A120,Soil!$B$2:$P$17,13,FALSE)</f>
        <v>1.8165</v>
      </c>
      <c r="K120">
        <f>VLOOKUP(B120,LU!$B$1:$N$51,5,FALSE)</f>
        <v>0.4</v>
      </c>
      <c r="L120">
        <f>VLOOKUP(A120,Soil!$B$2:$P$17,15,FALSE)</f>
        <v>0.36609999999999998</v>
      </c>
      <c r="M120" s="74">
        <f>SoilVeg!G120</f>
        <v>18.2</v>
      </c>
      <c r="N120" s="74">
        <f>SoilVeg!H120</f>
        <v>0.245</v>
      </c>
      <c r="O120" s="74">
        <f>VLOOKUP(A120,Soil!$B$2:$S$14,18,FALSE)</f>
        <v>1</v>
      </c>
    </row>
    <row r="121" spans="1:15">
      <c r="A121" s="27" t="str">
        <f>SoilVeg!B121</f>
        <v>SA</v>
      </c>
      <c r="B121" s="27" t="str">
        <f>SoilVeg!D121</f>
        <v>VT</v>
      </c>
      <c r="C121" s="27" t="str">
        <f>SoilVeg!A121</f>
        <v>SAVT</v>
      </c>
      <c r="D121" s="74">
        <f>IF(VLOOKUP(SoilVeg!C121,LU!$A$2:$O$27,15,FALSE)=0,VLOOKUP(A121,Soil!$B$2:$R$14,8,FALSE),0.000000000001)</f>
        <v>9.9999999999999998E-13</v>
      </c>
      <c r="E121" s="74">
        <f>IF(VLOOKUP(SoilVeg!C121,LU!$A$2:$O$27,15,FALSE)=0,VLOOKUP(A121,Soil!$B$2:$R$14,9,FALSE),0.000000000001)</f>
        <v>9.9999999999999998E-13</v>
      </c>
      <c r="F121">
        <f>VLOOKUP(A121,Soil!$B$2:$P$17,14,FALSE)</f>
        <v>1.6E-2</v>
      </c>
      <c r="G121">
        <f>VLOOKUP(B121,LU!$B$1:$N$51,6,FALSE)</f>
        <v>0</v>
      </c>
      <c r="H121">
        <f>VLOOKUP(B121,LU!$B$1:$N$51,7,FALSE)</f>
        <v>0</v>
      </c>
      <c r="I121">
        <f>VLOOKUP(B121,LU!$B$1:$N$51,8,FALSE)</f>
        <v>0</v>
      </c>
      <c r="J121">
        <f>VLOOKUP(A121,Soil!$B$2:$P$17,13,FALSE)</f>
        <v>1.8165</v>
      </c>
      <c r="K121">
        <f>VLOOKUP(B121,LU!$B$1:$N$51,5,FALSE)</f>
        <v>0.03</v>
      </c>
      <c r="L121">
        <f>VLOOKUP(A121,Soil!$B$2:$P$17,15,FALSE)</f>
        <v>0.36609999999999998</v>
      </c>
      <c r="M121" s="74">
        <f>SoilVeg!G121</f>
        <v>100</v>
      </c>
      <c r="N121" s="74">
        <f>SoilVeg!H121</f>
        <v>1</v>
      </c>
      <c r="O121" s="74">
        <f>VLOOKUP(A121,Soil!$B$2:$S$14,18,FALSE)</f>
        <v>1</v>
      </c>
    </row>
    <row r="122" spans="1:15">
      <c r="A122" s="27" t="str">
        <f>SoilVeg!B122</f>
        <v>SA</v>
      </c>
      <c r="B122" s="27" t="str">
        <f>SoilVeg!D122</f>
        <v>VP</v>
      </c>
      <c r="C122" s="27" t="str">
        <f>SoilVeg!A122</f>
        <v>SAVP</v>
      </c>
      <c r="D122" s="74">
        <f>IF(VLOOKUP(SoilVeg!C122,LU!$A$2:$O$27,15,FALSE)=0,VLOOKUP(A122,Soil!$B$2:$R$14,8,FALSE),0.000000000001)</f>
        <v>9.9999999999999998E-13</v>
      </c>
      <c r="E122" s="74">
        <f>IF(VLOOKUP(SoilVeg!C122,LU!$A$2:$O$27,15,FALSE)=0,VLOOKUP(A122,Soil!$B$2:$R$14,9,FALSE),0.000000000001)</f>
        <v>9.9999999999999998E-13</v>
      </c>
      <c r="F122">
        <f>VLOOKUP(A122,Soil!$B$2:$P$17,14,FALSE)</f>
        <v>1.6E-2</v>
      </c>
      <c r="G122">
        <f>VLOOKUP(B122,LU!$B$1:$N$51,6,FALSE)</f>
        <v>0</v>
      </c>
      <c r="H122">
        <f>VLOOKUP(B122,LU!$B$1:$N$51,7,FALSE)</f>
        <v>0</v>
      </c>
      <c r="I122">
        <f>VLOOKUP(B122,LU!$B$1:$N$51,8,FALSE)</f>
        <v>0</v>
      </c>
      <c r="J122">
        <f>VLOOKUP(A122,Soil!$B$2:$P$17,13,FALSE)</f>
        <v>1.8165</v>
      </c>
      <c r="K122">
        <f>VLOOKUP(B122,LU!$B$1:$N$51,5,FALSE)</f>
        <v>0.01</v>
      </c>
      <c r="L122">
        <f>VLOOKUP(A122,Soil!$B$2:$P$17,15,FALSE)</f>
        <v>0.36609999999999998</v>
      </c>
      <c r="M122" s="74">
        <f>SoilVeg!G122</f>
        <v>100</v>
      </c>
      <c r="N122" s="74">
        <f>SoilVeg!H122</f>
        <v>1</v>
      </c>
      <c r="O122" s="74">
        <f>VLOOKUP(A122,Soil!$B$2:$S$14,18,FALSE)</f>
        <v>1</v>
      </c>
    </row>
    <row r="123" spans="1:15">
      <c r="A123" s="27" t="str">
        <f>SoilVeg!B123</f>
        <v>SA</v>
      </c>
      <c r="B123" s="27" t="str">
        <f>SoilVeg!D123</f>
        <v>TPT</v>
      </c>
      <c r="C123" s="27" t="str">
        <f>SoilVeg!A123</f>
        <v>SATPT</v>
      </c>
      <c r="D123" s="74">
        <f>IF(VLOOKUP(SoilVeg!C123,LU!$A$2:$O$27,15,FALSE)=0,VLOOKUP(A123,Soil!$B$2:$R$14,8,FALSE),0.000000000001)</f>
        <v>1.7959303356481481E-5</v>
      </c>
      <c r="E123" s="74">
        <f>IF(VLOOKUP(SoilVeg!C123,LU!$A$2:$O$27,15,FALSE)=0,VLOOKUP(A123,Soil!$B$2:$R$14,9,FALSE),0.000000000001)</f>
        <v>5.0282215721481267E-4</v>
      </c>
      <c r="F123">
        <f>VLOOKUP(A123,Soil!$B$2:$P$17,14,FALSE)</f>
        <v>1.6E-2</v>
      </c>
      <c r="G123">
        <f>VLOOKUP(B123,LU!$B$1:$N$51,6,FALSE)</f>
        <v>1.1000000000000001</v>
      </c>
      <c r="H123">
        <f>VLOOKUP(B123,LU!$B$1:$N$51,7,FALSE)</f>
        <v>0.4</v>
      </c>
      <c r="I123">
        <f>VLOOKUP(B123,LU!$B$1:$N$51,8,FALSE)</f>
        <v>7</v>
      </c>
      <c r="J123">
        <f>VLOOKUP(A123,Soil!$B$2:$P$17,13,FALSE)</f>
        <v>1.8165</v>
      </c>
      <c r="K123">
        <f>VLOOKUP(B123,LU!$B$1:$N$51,5,FALSE)</f>
        <v>0.27500000000000002</v>
      </c>
      <c r="L123">
        <f>VLOOKUP(A123,Soil!$B$2:$P$17,15,FALSE)</f>
        <v>0.36609999999999998</v>
      </c>
      <c r="M123" s="74">
        <f>SoilVeg!G123</f>
        <v>18.2</v>
      </c>
      <c r="N123" s="74">
        <f>SoilVeg!H123</f>
        <v>0.245</v>
      </c>
      <c r="O123" s="74">
        <f>VLOOKUP(A123,Soil!$B$2:$S$14,18,FALSE)</f>
        <v>1</v>
      </c>
    </row>
    <row r="124" spans="1:15">
      <c r="A124" s="27" t="str">
        <f>SoilVeg!B124</f>
        <v>SA</v>
      </c>
      <c r="B124" s="27" t="str">
        <f>SoilVeg!D124</f>
        <v>VPT</v>
      </c>
      <c r="C124" s="27" t="str">
        <f>SoilVeg!A124</f>
        <v>SAVPT</v>
      </c>
      <c r="D124" s="74">
        <f>IF(VLOOKUP(SoilVeg!C124,LU!$A$2:$O$27,15,FALSE)=0,VLOOKUP(A124,Soil!$B$2:$R$14,8,FALSE),0.000000000001)</f>
        <v>9.9999999999999998E-13</v>
      </c>
      <c r="E124" s="74">
        <f>IF(VLOOKUP(SoilVeg!C124,LU!$A$2:$O$27,15,FALSE)=0,VLOOKUP(A124,Soil!$B$2:$R$14,9,FALSE),0.000000000001)</f>
        <v>9.9999999999999998E-13</v>
      </c>
      <c r="F124">
        <f>VLOOKUP(A124,Soil!$B$2:$P$17,14,FALSE)</f>
        <v>1.6E-2</v>
      </c>
      <c r="G124">
        <f>VLOOKUP(B124,LU!$B$1:$N$51,6,FALSE)</f>
        <v>0</v>
      </c>
      <c r="H124">
        <f>VLOOKUP(B124,LU!$B$1:$N$51,7,FALSE)</f>
        <v>0</v>
      </c>
      <c r="I124">
        <f>VLOOKUP(B124,LU!$B$1:$N$51,8,FALSE)</f>
        <v>150</v>
      </c>
      <c r="J124">
        <f>VLOOKUP(A124,Soil!$B$2:$P$17,13,FALSE)</f>
        <v>1.8165</v>
      </c>
      <c r="K124">
        <f>VLOOKUP(B124,LU!$B$1:$N$51,5,FALSE)</f>
        <v>0.01</v>
      </c>
      <c r="L124">
        <f>VLOOKUP(A124,Soil!$B$2:$P$17,15,FALSE)</f>
        <v>0.36609999999999998</v>
      </c>
      <c r="M124" s="74">
        <f>SoilVeg!G124</f>
        <v>100</v>
      </c>
      <c r="N124" s="74">
        <f>SoilVeg!H124</f>
        <v>1</v>
      </c>
      <c r="O124" s="74">
        <f>VLOOKUP(A124,Soil!$B$2:$S$14,18,FALSE)</f>
        <v>1</v>
      </c>
    </row>
    <row r="125" spans="1:15">
      <c r="A125" s="27" t="str">
        <f>SoilVeg!B125</f>
        <v>SA</v>
      </c>
      <c r="B125" s="27" t="str">
        <f>SoilVeg!D125</f>
        <v>MOK</v>
      </c>
      <c r="C125" s="27" t="str">
        <f>SoilVeg!A125</f>
        <v>SAMOK</v>
      </c>
      <c r="D125" s="74">
        <f>IF(VLOOKUP(SoilVeg!C125,LU!$A$2:$O$27,15,FALSE)=0,VLOOKUP(A125,Soil!$B$2:$R$14,8,FALSE),0.000000000001)</f>
        <v>1.7959303356481481E-5</v>
      </c>
      <c r="E125" s="74">
        <f>IF(VLOOKUP(SoilVeg!C125,LU!$A$2:$O$27,15,FALSE)=0,VLOOKUP(A125,Soil!$B$2:$R$14,9,FALSE),0.000000000001)</f>
        <v>5.0282215721481267E-4</v>
      </c>
      <c r="F125">
        <f>VLOOKUP(A125,Soil!$B$2:$P$17,14,FALSE)</f>
        <v>1.6E-2</v>
      </c>
      <c r="G125">
        <f>VLOOKUP(B125,LU!$B$1:$N$51,6,FALSE)</f>
        <v>1.35454545455</v>
      </c>
      <c r="H125">
        <f>VLOOKUP(B125,LU!$B$1:$N$51,7,FALSE)</f>
        <v>0.62272727272999995</v>
      </c>
      <c r="I125">
        <f>VLOOKUP(B125,LU!$B$1:$N$51,8,FALSE)</f>
        <v>10</v>
      </c>
      <c r="J125">
        <f>VLOOKUP(A125,Soil!$B$2:$P$17,13,FALSE)</f>
        <v>1.8165</v>
      </c>
      <c r="K125">
        <f>VLOOKUP(B125,LU!$B$1:$N$51,5,FALSE)</f>
        <v>0.4</v>
      </c>
      <c r="L125">
        <f>VLOOKUP(A125,Soil!$B$2:$P$17,15,FALSE)</f>
        <v>0.36609999999999998</v>
      </c>
      <c r="M125" s="74">
        <f>SoilVeg!G125</f>
        <v>18.2</v>
      </c>
      <c r="N125" s="74">
        <f>SoilVeg!H125</f>
        <v>0.245</v>
      </c>
      <c r="O125" s="74">
        <f>VLOOKUP(A125,Soil!$B$2:$S$14,18,FALSE)</f>
        <v>1</v>
      </c>
    </row>
    <row r="126" spans="1:15">
      <c r="A126" s="27" t="str">
        <f>SoilVeg!B126</f>
        <v>SA</v>
      </c>
      <c r="B126" s="27" t="str">
        <f>SoilVeg!D126</f>
        <v>RET</v>
      </c>
      <c r="C126" s="27" t="str">
        <f>SoilVeg!A126</f>
        <v>SARET</v>
      </c>
      <c r="D126" s="74">
        <f>IF(VLOOKUP(SoilVeg!C126,LU!$A$2:$O$27,15,FALSE)=0,VLOOKUP(A126,Soil!$B$2:$R$14,8,FALSE),0.000000000001)</f>
        <v>1.7959303356481481E-5</v>
      </c>
      <c r="E126" s="74">
        <f>IF(VLOOKUP(SoilVeg!C126,LU!$A$2:$O$27,15,FALSE)=0,VLOOKUP(A126,Soil!$B$2:$R$14,9,FALSE),0.000000000001)</f>
        <v>5.0282215721481267E-4</v>
      </c>
      <c r="F126">
        <f>VLOOKUP(A126,Soil!$B$2:$P$17,14,FALSE)</f>
        <v>1.6E-2</v>
      </c>
      <c r="G126">
        <f>VLOOKUP(B126,LU!$B$1:$N$51,6,FALSE)</f>
        <v>1.1000000000000001</v>
      </c>
      <c r="H126">
        <f>VLOOKUP(B126,LU!$B$1:$N$51,7,FALSE)</f>
        <v>0.4</v>
      </c>
      <c r="I126">
        <f>VLOOKUP(B126,LU!$B$1:$N$51,8,FALSE)</f>
        <v>150</v>
      </c>
      <c r="J126">
        <f>VLOOKUP(A126,Soil!$B$2:$P$17,13,FALSE)</f>
        <v>1.8165</v>
      </c>
      <c r="K126">
        <f>VLOOKUP(B126,LU!$B$1:$N$51,5,FALSE)</f>
        <v>0.27500000000000002</v>
      </c>
      <c r="L126">
        <f>VLOOKUP(A126,Soil!$B$2:$P$17,15,FALSE)</f>
        <v>0.36609999999999998</v>
      </c>
      <c r="M126" s="74">
        <f>SoilVeg!G126</f>
        <v>18.2</v>
      </c>
      <c r="N126" s="74">
        <f>SoilVeg!H126</f>
        <v>0.245</v>
      </c>
      <c r="O126" s="74">
        <f>VLOOKUP(A126,Soil!$B$2:$S$14,18,FALSE)</f>
        <v>1</v>
      </c>
    </row>
    <row r="127" spans="1:15">
      <c r="A127" s="27" t="str">
        <f>SoilVeg!B127</f>
        <v>SAC</v>
      </c>
      <c r="B127" s="27" t="str">
        <f>SoilVeg!D127</f>
        <v>OP</v>
      </c>
      <c r="C127" s="27" t="str">
        <f>SoilVeg!A127</f>
        <v>SACOP</v>
      </c>
      <c r="D127" s="74">
        <f>IF(VLOOKUP(SoilVeg!C127,LU!$A$2:$O$27,15,FALSE)=0,VLOOKUP(A127,Soil!$B$2:$R$14,8,FALSE),0.000000000001)</f>
        <v>0</v>
      </c>
      <c r="E127" s="74">
        <f>IF(VLOOKUP(SoilVeg!C127,LU!$A$2:$O$27,15,FALSE)=0,VLOOKUP(A127,Soil!$B$2:$R$14,9,FALSE),0.000000000001)</f>
        <v>0</v>
      </c>
      <c r="F127">
        <f>VLOOKUP(A127,Soil!$B$2:$P$17,14,FALSE)</f>
        <v>1.2E-2</v>
      </c>
      <c r="G127">
        <f>VLOOKUP(B127,LU!$B$1:$N$51,6,FALSE)</f>
        <v>0.16</v>
      </c>
      <c r="H127">
        <f>VLOOKUP(B127,LU!$B$1:$N$51,7,FALSE)</f>
        <v>0.13</v>
      </c>
      <c r="I127">
        <f>VLOOKUP(B127,LU!$B$1:$N$51,8,FALSE)</f>
        <v>5</v>
      </c>
      <c r="J127">
        <f>VLOOKUP(A127,Soil!$B$2:$P$17,13,FALSE)</f>
        <v>0</v>
      </c>
      <c r="K127">
        <f>VLOOKUP(B127,LU!$B$1:$N$51,5,FALSE)</f>
        <v>7.4999999999999997E-2</v>
      </c>
      <c r="L127">
        <f>VLOOKUP(A127,Soil!$B$2:$P$17,15,FALSE)</f>
        <v>0</v>
      </c>
      <c r="M127" s="74">
        <f>SoilVeg!G127</f>
        <v>0</v>
      </c>
      <c r="N127" s="74">
        <f>SoilVeg!H127</f>
        <v>0</v>
      </c>
      <c r="O127" s="74">
        <f>VLOOKUP(A127,Soil!$B$2:$S$14,18,FALSE)</f>
        <v>0</v>
      </c>
    </row>
    <row r="128" spans="1:15">
      <c r="A128" s="27" t="str">
        <f>SoilVeg!B128</f>
        <v>SAC</v>
      </c>
      <c r="B128" s="27" t="str">
        <f>SoilVeg!D128</f>
        <v>OPTP</v>
      </c>
      <c r="C128" s="27" t="str">
        <f>SoilVeg!A128</f>
        <v>SACOPTP</v>
      </c>
      <c r="D128" s="74">
        <f>IF(VLOOKUP(SoilVeg!C128,LU!$A$2:$O$27,15,FALSE)=0,VLOOKUP(A128,Soil!$B$2:$R$14,8,FALSE),0.000000000001)</f>
        <v>0</v>
      </c>
      <c r="E128" s="74">
        <f>IF(VLOOKUP(SoilVeg!C128,LU!$A$2:$O$27,15,FALSE)=0,VLOOKUP(A128,Soil!$B$2:$R$14,9,FALSE),0.000000000001)</f>
        <v>0</v>
      </c>
      <c r="F128">
        <f>VLOOKUP(A128,Soil!$B$2:$P$17,14,FALSE)</f>
        <v>1.2E-2</v>
      </c>
      <c r="G128">
        <f>VLOOKUP(B128,LU!$B$1:$N$51,6,FALSE)</f>
        <v>1.1000000000000001</v>
      </c>
      <c r="H128">
        <f>VLOOKUP(B128,LU!$B$1:$N$51,7,FALSE)</f>
        <v>0.4</v>
      </c>
      <c r="I128">
        <f>VLOOKUP(B128,LU!$B$1:$N$51,8,FALSE)</f>
        <v>7</v>
      </c>
      <c r="J128">
        <f>VLOOKUP(A128,Soil!$B$2:$P$17,13,FALSE)</f>
        <v>0</v>
      </c>
      <c r="K128">
        <f>VLOOKUP(B128,LU!$B$1:$N$51,5,FALSE)</f>
        <v>0.27500000000000002</v>
      </c>
      <c r="L128">
        <f>VLOOKUP(A128,Soil!$B$2:$P$17,15,FALSE)</f>
        <v>0</v>
      </c>
      <c r="M128" s="74">
        <f>SoilVeg!G128</f>
        <v>0</v>
      </c>
      <c r="N128" s="74">
        <f>SoilVeg!H128</f>
        <v>0</v>
      </c>
      <c r="O128" s="74">
        <f>VLOOKUP(A128,Soil!$B$2:$S$14,18,FALSE)</f>
        <v>0</v>
      </c>
    </row>
    <row r="129" spans="1:15">
      <c r="A129" s="27" t="str">
        <f>SoilVeg!B129</f>
        <v>SAC</v>
      </c>
      <c r="B129" s="27" t="str">
        <f>SoilVeg!D129</f>
        <v>OPSR</v>
      </c>
      <c r="C129" s="27" t="str">
        <f>SoilVeg!A129</f>
        <v>SACOPSR</v>
      </c>
      <c r="D129" s="74">
        <f>IF(VLOOKUP(SoilVeg!C129,LU!$A$2:$O$27,15,FALSE)=0,VLOOKUP(A129,Soil!$B$2:$R$14,8,FALSE),0.000000000001)</f>
        <v>0</v>
      </c>
      <c r="E129" s="74">
        <f>IF(VLOOKUP(SoilVeg!C129,LU!$A$2:$O$27,15,FALSE)=0,VLOOKUP(A129,Soil!$B$2:$R$14,9,FALSE),0.000000000001)</f>
        <v>0</v>
      </c>
      <c r="F129">
        <f>VLOOKUP(A129,Soil!$B$2:$P$17,14,FALSE)</f>
        <v>1.2E-2</v>
      </c>
      <c r="G129">
        <f>VLOOKUP(B129,LU!$B$1:$N$51,6,FALSE)</f>
        <v>0.26</v>
      </c>
      <c r="H129">
        <f>VLOOKUP(B129,LU!$B$1:$N$51,7,FALSE)</f>
        <v>0.25</v>
      </c>
      <c r="I129">
        <f>VLOOKUP(B129,LU!$B$1:$N$51,8,FALSE)</f>
        <v>4</v>
      </c>
      <c r="J129">
        <f>VLOOKUP(A129,Soil!$B$2:$P$17,13,FALSE)</f>
        <v>0</v>
      </c>
      <c r="K129">
        <f>VLOOKUP(B129,LU!$B$1:$N$51,5,FALSE)</f>
        <v>0.06</v>
      </c>
      <c r="L129">
        <f>VLOOKUP(A129,Soil!$B$2:$P$17,15,FALSE)</f>
        <v>0</v>
      </c>
      <c r="M129" s="74">
        <f>SoilVeg!G129</f>
        <v>0</v>
      </c>
      <c r="N129" s="74">
        <f>SoilVeg!H129</f>
        <v>0</v>
      </c>
      <c r="O129" s="74">
        <f>VLOOKUP(A129,Soil!$B$2:$S$14,18,FALSE)</f>
        <v>0</v>
      </c>
    </row>
    <row r="130" spans="1:15">
      <c r="A130" s="27" t="str">
        <f>SoilVeg!B130</f>
        <v>SAC</v>
      </c>
      <c r="B130" s="27" t="str">
        <f>SoilVeg!D130</f>
        <v>OPUR</v>
      </c>
      <c r="C130" s="27" t="str">
        <f>SoilVeg!A130</f>
        <v>SACOPUR</v>
      </c>
      <c r="D130" s="74">
        <f>IF(VLOOKUP(SoilVeg!C130,LU!$A$2:$O$27,15,FALSE)=0,VLOOKUP(A130,Soil!$B$2:$R$14,8,FALSE),0.000000000001)</f>
        <v>0</v>
      </c>
      <c r="E130" s="74">
        <f>IF(VLOOKUP(SoilVeg!C130,LU!$A$2:$O$27,15,FALSE)=0,VLOOKUP(A130,Soil!$B$2:$R$14,9,FALSE),0.000000000001)</f>
        <v>0</v>
      </c>
      <c r="F130">
        <f>VLOOKUP(A130,Soil!$B$2:$P$17,14,FALSE)</f>
        <v>1.2E-2</v>
      </c>
      <c r="G130">
        <f>VLOOKUP(B130,LU!$B$1:$N$51,6,FALSE)</f>
        <v>0.4</v>
      </c>
      <c r="H130">
        <f>VLOOKUP(B130,LU!$B$1:$N$51,7,FALSE)</f>
        <v>0.3</v>
      </c>
      <c r="I130">
        <f>VLOOKUP(B130,LU!$B$1:$N$51,8,FALSE)</f>
        <v>6</v>
      </c>
      <c r="J130">
        <f>VLOOKUP(A130,Soil!$B$2:$P$17,13,FALSE)</f>
        <v>0</v>
      </c>
      <c r="K130">
        <f>VLOOKUP(B130,LU!$B$1:$N$51,5,FALSE)</f>
        <v>0.1</v>
      </c>
      <c r="L130">
        <f>VLOOKUP(A130,Soil!$B$2:$P$17,15,FALSE)</f>
        <v>0</v>
      </c>
      <c r="M130" s="74">
        <f>SoilVeg!G130</f>
        <v>0</v>
      </c>
      <c r="N130" s="74">
        <f>SoilVeg!H130</f>
        <v>0</v>
      </c>
      <c r="O130" s="74">
        <f>VLOOKUP(A130,Soil!$B$2:$S$14,18,FALSE)</f>
        <v>0</v>
      </c>
    </row>
    <row r="131" spans="1:15">
      <c r="A131" s="27" t="str">
        <f>SoilVeg!B131</f>
        <v>SAC</v>
      </c>
      <c r="B131" s="27" t="str">
        <f>SoilVeg!D131</f>
        <v>OPU</v>
      </c>
      <c r="C131" s="27" t="str">
        <f>SoilVeg!A131</f>
        <v>SACOPU</v>
      </c>
      <c r="D131" s="74">
        <f>IF(VLOOKUP(SoilVeg!C131,LU!$A$2:$O$27,15,FALSE)=0,VLOOKUP(A131,Soil!$B$2:$R$14,8,FALSE),0.000000000001)</f>
        <v>0</v>
      </c>
      <c r="E131" s="74">
        <f>IF(VLOOKUP(SoilVeg!C131,LU!$A$2:$O$27,15,FALSE)=0,VLOOKUP(A131,Soil!$B$2:$R$14,9,FALSE),0.000000000001)</f>
        <v>0</v>
      </c>
      <c r="F131">
        <f>VLOOKUP(A131,Soil!$B$2:$P$17,14,FALSE)</f>
        <v>1.2E-2</v>
      </c>
      <c r="G131">
        <f>VLOOKUP(B131,LU!$B$1:$N$51,6,FALSE)</f>
        <v>0</v>
      </c>
      <c r="H131">
        <f>VLOOKUP(B131,LU!$B$1:$N$51,7,FALSE)</f>
        <v>0</v>
      </c>
      <c r="I131">
        <f>VLOOKUP(B131,LU!$B$1:$N$51,8,FALSE)</f>
        <v>3.5</v>
      </c>
      <c r="J131">
        <f>VLOOKUP(A131,Soil!$B$2:$P$17,13,FALSE)</f>
        <v>0</v>
      </c>
      <c r="K131">
        <f>VLOOKUP(B131,LU!$B$1:$N$51,5,FALSE)</f>
        <v>0.03</v>
      </c>
      <c r="L131">
        <f>VLOOKUP(A131,Soil!$B$2:$P$17,15,FALSE)</f>
        <v>0</v>
      </c>
      <c r="M131" s="74">
        <f>SoilVeg!G131</f>
        <v>0</v>
      </c>
      <c r="N131" s="74">
        <f>SoilVeg!H131</f>
        <v>0</v>
      </c>
      <c r="O131" s="74">
        <f>VLOOKUP(A131,Soil!$B$2:$S$14,18,FALSE)</f>
        <v>0</v>
      </c>
    </row>
    <row r="132" spans="1:15">
      <c r="A132" s="27" t="str">
        <f>SoilVeg!B132</f>
        <v>SAC</v>
      </c>
      <c r="B132" s="27" t="str">
        <f>SoilVeg!D132</f>
        <v>TP</v>
      </c>
      <c r="C132" s="27" t="str">
        <f>SoilVeg!A132</f>
        <v>SACTP</v>
      </c>
      <c r="D132" s="74">
        <f>IF(VLOOKUP(SoilVeg!C132,LU!$A$2:$O$27,15,FALSE)=0,VLOOKUP(A132,Soil!$B$2:$R$14,8,FALSE),0.000000000001)</f>
        <v>0</v>
      </c>
      <c r="E132" s="74">
        <f>IF(VLOOKUP(SoilVeg!C132,LU!$A$2:$O$27,15,FALSE)=0,VLOOKUP(A132,Soil!$B$2:$R$14,9,FALSE),0.000000000001)</f>
        <v>0</v>
      </c>
      <c r="F132">
        <f>VLOOKUP(A132,Soil!$B$2:$P$17,14,FALSE)</f>
        <v>1.2E-2</v>
      </c>
      <c r="G132">
        <f>VLOOKUP(B132,LU!$B$1:$N$51,6,FALSE)</f>
        <v>1.1000000000000001</v>
      </c>
      <c r="H132">
        <f>VLOOKUP(B132,LU!$B$1:$N$51,7,FALSE)</f>
        <v>0.4</v>
      </c>
      <c r="I132">
        <f>VLOOKUP(B132,LU!$B$1:$N$51,8,FALSE)</f>
        <v>7</v>
      </c>
      <c r="J132">
        <f>VLOOKUP(A132,Soil!$B$2:$P$17,13,FALSE)</f>
        <v>0</v>
      </c>
      <c r="K132">
        <f>VLOOKUP(B132,LU!$B$1:$N$51,5,FALSE)</f>
        <v>0.27500000000000002</v>
      </c>
      <c r="L132">
        <f>VLOOKUP(A132,Soil!$B$2:$P$17,15,FALSE)</f>
        <v>0</v>
      </c>
      <c r="M132" s="74">
        <f>SoilVeg!G132</f>
        <v>0</v>
      </c>
      <c r="N132" s="74">
        <f>SoilVeg!H132</f>
        <v>0</v>
      </c>
      <c r="O132" s="74">
        <f>VLOOKUP(A132,Soil!$B$2:$S$14,18,FALSE)</f>
        <v>0</v>
      </c>
    </row>
    <row r="133" spans="1:15">
      <c r="A133" s="27" t="str">
        <f>SoilVeg!B133</f>
        <v>SAC</v>
      </c>
      <c r="B133" s="27" t="str">
        <f>SoilVeg!D133</f>
        <v>LP</v>
      </c>
      <c r="C133" s="27" t="str">
        <f>SoilVeg!A133</f>
        <v>SACLP</v>
      </c>
      <c r="D133" s="74">
        <f>IF(VLOOKUP(SoilVeg!C133,LU!$A$2:$O$27,15,FALSE)=0,VLOOKUP(A133,Soil!$B$2:$R$14,8,FALSE),0.000000000001)</f>
        <v>0</v>
      </c>
      <c r="E133" s="74">
        <f>IF(VLOOKUP(SoilVeg!C133,LU!$A$2:$O$27,15,FALSE)=0,VLOOKUP(A133,Soil!$B$2:$R$14,9,FALSE),0.000000000001)</f>
        <v>0</v>
      </c>
      <c r="F133">
        <f>VLOOKUP(A133,Soil!$B$2:$P$17,14,FALSE)</f>
        <v>1.2E-2</v>
      </c>
      <c r="G133">
        <f>VLOOKUP(B133,LU!$B$1:$N$51,6,FALSE)</f>
        <v>3</v>
      </c>
      <c r="H133">
        <f>VLOOKUP(B133,LU!$B$1:$N$51,7,FALSE)</f>
        <v>0.62272727272999995</v>
      </c>
      <c r="I133">
        <f>VLOOKUP(B133,LU!$B$1:$N$51,8,FALSE)</f>
        <v>9.4545454545500007</v>
      </c>
      <c r="J133">
        <f>VLOOKUP(A133,Soil!$B$2:$P$17,13,FALSE)</f>
        <v>0</v>
      </c>
      <c r="K133">
        <f>VLOOKUP(B133,LU!$B$1:$N$51,5,FALSE)</f>
        <v>0.4</v>
      </c>
      <c r="L133">
        <f>VLOOKUP(A133,Soil!$B$2:$P$17,15,FALSE)</f>
        <v>0</v>
      </c>
      <c r="M133" s="74">
        <f>SoilVeg!G133</f>
        <v>0</v>
      </c>
      <c r="N133" s="74">
        <f>SoilVeg!H133</f>
        <v>0</v>
      </c>
      <c r="O133" s="74">
        <f>VLOOKUP(A133,Soil!$B$2:$S$14,18,FALSE)</f>
        <v>0</v>
      </c>
    </row>
    <row r="134" spans="1:15">
      <c r="A134" s="27" t="str">
        <f>SoilVeg!B134</f>
        <v>SAC</v>
      </c>
      <c r="B134" s="27" t="str">
        <f>SoilVeg!D134</f>
        <v>LPL</v>
      </c>
      <c r="C134" s="27" t="str">
        <f>SoilVeg!A134</f>
        <v>SACLPL</v>
      </c>
      <c r="D134" s="74">
        <f>IF(VLOOKUP(SoilVeg!C134,LU!$A$2:$O$27,15,FALSE)=0,VLOOKUP(A134,Soil!$B$2:$R$14,8,FALSE),0.000000000001)</f>
        <v>0</v>
      </c>
      <c r="E134" s="74">
        <f>IF(VLOOKUP(SoilVeg!C134,LU!$A$2:$O$27,15,FALSE)=0,VLOOKUP(A134,Soil!$B$2:$R$14,9,FALSE),0.000000000001)</f>
        <v>0</v>
      </c>
      <c r="F134">
        <f>VLOOKUP(A134,Soil!$B$2:$P$17,14,FALSE)</f>
        <v>1.2E-2</v>
      </c>
      <c r="G134">
        <f>VLOOKUP(B134,LU!$B$1:$N$51,6,FALSE)</f>
        <v>4</v>
      </c>
      <c r="H134">
        <f>VLOOKUP(B134,LU!$B$1:$N$51,7,FALSE)</f>
        <v>0.62272727272999995</v>
      </c>
      <c r="I134">
        <f>VLOOKUP(B134,LU!$B$1:$N$51,8,FALSE)</f>
        <v>10.5</v>
      </c>
      <c r="J134">
        <f>VLOOKUP(A134,Soil!$B$2:$P$17,13,FALSE)</f>
        <v>0</v>
      </c>
      <c r="K134">
        <f>VLOOKUP(B134,LU!$B$1:$N$51,5,FALSE)</f>
        <v>0.6</v>
      </c>
      <c r="L134">
        <f>VLOOKUP(A134,Soil!$B$2:$P$17,15,FALSE)</f>
        <v>0</v>
      </c>
      <c r="M134" s="74">
        <f>SoilVeg!G134</f>
        <v>0</v>
      </c>
      <c r="N134" s="74">
        <f>SoilVeg!H134</f>
        <v>0</v>
      </c>
      <c r="O134" s="74">
        <f>VLOOKUP(A134,Soil!$B$2:$S$14,18,FALSE)</f>
        <v>0</v>
      </c>
    </row>
    <row r="135" spans="1:15">
      <c r="A135" s="27" t="str">
        <f>SoilVeg!B135</f>
        <v>SAC</v>
      </c>
      <c r="B135" s="27" t="str">
        <f>SoilVeg!D135</f>
        <v>LPJ</v>
      </c>
      <c r="C135" s="27" t="str">
        <f>SoilVeg!A135</f>
        <v>SACLPJ</v>
      </c>
      <c r="D135" s="74">
        <f>IF(VLOOKUP(SoilVeg!C135,LU!$A$2:$O$27,15,FALSE)=0,VLOOKUP(A135,Soil!$B$2:$R$14,8,FALSE),0.000000000001)</f>
        <v>0</v>
      </c>
      <c r="E135" s="74">
        <f>IF(VLOOKUP(SoilVeg!C135,LU!$A$2:$O$27,15,FALSE)=0,VLOOKUP(A135,Soil!$B$2:$R$14,9,FALSE),0.000000000001)</f>
        <v>0</v>
      </c>
      <c r="F135">
        <f>VLOOKUP(A135,Soil!$B$2:$P$17,14,FALSE)</f>
        <v>1.2E-2</v>
      </c>
      <c r="G135">
        <f>VLOOKUP(B135,LU!$B$1:$N$51,6,FALSE)</f>
        <v>3</v>
      </c>
      <c r="H135">
        <f>VLOOKUP(B135,LU!$B$1:$N$51,7,FALSE)</f>
        <v>0.62272727272999995</v>
      </c>
      <c r="I135">
        <f>VLOOKUP(B135,LU!$B$1:$N$51,8,FALSE)</f>
        <v>6.5</v>
      </c>
      <c r="J135">
        <f>VLOOKUP(A135,Soil!$B$2:$P$17,13,FALSE)</f>
        <v>0</v>
      </c>
      <c r="K135">
        <f>VLOOKUP(B135,LU!$B$1:$N$51,5,FALSE)</f>
        <v>0.35</v>
      </c>
      <c r="L135">
        <f>VLOOKUP(A135,Soil!$B$2:$P$17,15,FALSE)</f>
        <v>0</v>
      </c>
      <c r="M135" s="74">
        <f>SoilVeg!G135</f>
        <v>0</v>
      </c>
      <c r="N135" s="74">
        <f>SoilVeg!H135</f>
        <v>0</v>
      </c>
      <c r="O135" s="74">
        <f>VLOOKUP(A135,Soil!$B$2:$S$14,18,FALSE)</f>
        <v>0</v>
      </c>
    </row>
    <row r="136" spans="1:15">
      <c r="A136" s="27" t="str">
        <f>SoilVeg!B136</f>
        <v>SAC</v>
      </c>
      <c r="B136" s="27" t="str">
        <f>SoilVeg!D136</f>
        <v>LPS</v>
      </c>
      <c r="C136" s="27" t="str">
        <f>SoilVeg!A136</f>
        <v>SACLPS</v>
      </c>
      <c r="D136" s="74">
        <f>IF(VLOOKUP(SoilVeg!C136,LU!$A$2:$O$27,15,FALSE)=0,VLOOKUP(A136,Soil!$B$2:$R$14,8,FALSE),0.000000000001)</f>
        <v>0</v>
      </c>
      <c r="E136" s="74">
        <f>IF(VLOOKUP(SoilVeg!C136,LU!$A$2:$O$27,15,FALSE)=0,VLOOKUP(A136,Soil!$B$2:$R$14,9,FALSE),0.000000000001)</f>
        <v>0</v>
      </c>
      <c r="F136">
        <f>VLOOKUP(A136,Soil!$B$2:$P$17,14,FALSE)</f>
        <v>1.2E-2</v>
      </c>
      <c r="G136">
        <f>VLOOKUP(B136,LU!$B$1:$N$51,6,FALSE)</f>
        <v>4.5</v>
      </c>
      <c r="H136">
        <f>VLOOKUP(B136,LU!$B$1:$N$51,7,FALSE)</f>
        <v>0.8</v>
      </c>
      <c r="I136">
        <f>VLOOKUP(B136,LU!$B$1:$N$51,8,FALSE)</f>
        <v>15</v>
      </c>
      <c r="J136">
        <f>VLOOKUP(A136,Soil!$B$2:$P$17,13,FALSE)</f>
        <v>0</v>
      </c>
      <c r="K136">
        <f>VLOOKUP(B136,LU!$B$1:$N$51,5,FALSE)</f>
        <v>0.8</v>
      </c>
      <c r="L136">
        <f>VLOOKUP(A136,Soil!$B$2:$P$17,15,FALSE)</f>
        <v>0</v>
      </c>
      <c r="M136" s="74">
        <f>SoilVeg!G136</f>
        <v>0</v>
      </c>
      <c r="N136" s="74">
        <f>SoilVeg!H136</f>
        <v>0</v>
      </c>
      <c r="O136" s="74">
        <f>VLOOKUP(A136,Soil!$B$2:$S$14,18,FALSE)</f>
        <v>0</v>
      </c>
    </row>
    <row r="137" spans="1:15">
      <c r="A137" s="27" t="str">
        <f>SoilVeg!B137</f>
        <v>SAC</v>
      </c>
      <c r="B137" s="27" t="str">
        <f>SoilVeg!D137</f>
        <v>LPK</v>
      </c>
      <c r="C137" s="27" t="str">
        <f>SoilVeg!A137</f>
        <v>SACLPK</v>
      </c>
      <c r="D137" s="74">
        <f>IF(VLOOKUP(SoilVeg!C137,LU!$A$2:$O$27,15,FALSE)=0,VLOOKUP(A137,Soil!$B$2:$R$14,8,FALSE),0.000000000001)</f>
        <v>0</v>
      </c>
      <c r="E137" s="74">
        <f>IF(VLOOKUP(SoilVeg!C137,LU!$A$2:$O$27,15,FALSE)=0,VLOOKUP(A137,Soil!$B$2:$R$14,9,FALSE),0.000000000001)</f>
        <v>0</v>
      </c>
      <c r="F137">
        <f>VLOOKUP(A137,Soil!$B$2:$P$17,14,FALSE)</f>
        <v>1.2E-2</v>
      </c>
      <c r="G137">
        <f>VLOOKUP(B137,LU!$B$1:$N$51,6,FALSE)</f>
        <v>3</v>
      </c>
      <c r="H137">
        <f>VLOOKUP(B137,LU!$B$1:$N$51,7,FALSE)</f>
        <v>0.6</v>
      </c>
      <c r="I137">
        <f>VLOOKUP(B137,LU!$B$1:$N$51,8,FALSE)</f>
        <v>15</v>
      </c>
      <c r="J137">
        <f>VLOOKUP(A137,Soil!$B$2:$P$17,13,FALSE)</f>
        <v>0</v>
      </c>
      <c r="K137">
        <f>VLOOKUP(B137,LU!$B$1:$N$51,5,FALSE)</f>
        <v>0.8</v>
      </c>
      <c r="L137">
        <f>VLOOKUP(A137,Soil!$B$2:$P$17,15,FALSE)</f>
        <v>0</v>
      </c>
      <c r="M137" s="74">
        <f>SoilVeg!G137</f>
        <v>0</v>
      </c>
      <c r="N137" s="74">
        <f>SoilVeg!H137</f>
        <v>0</v>
      </c>
      <c r="O137" s="74">
        <f>VLOOKUP(A137,Soil!$B$2:$S$14,18,FALSE)</f>
        <v>0</v>
      </c>
    </row>
    <row r="138" spans="1:15">
      <c r="A138" s="27" t="str">
        <f>SoilVeg!B138</f>
        <v>SAC</v>
      </c>
      <c r="B138" s="27" t="str">
        <f>SoilVeg!D138</f>
        <v>AZP</v>
      </c>
      <c r="C138" s="27" t="str">
        <f>SoilVeg!A138</f>
        <v>SACAZP</v>
      </c>
      <c r="D138" s="74">
        <f>IF(VLOOKUP(SoilVeg!C138,LU!$A$2:$O$27,15,FALSE)=0,VLOOKUP(A138,Soil!$B$2:$R$14,8,FALSE),0.000000000001)</f>
        <v>9.9999999999999998E-13</v>
      </c>
      <c r="E138" s="74">
        <f>IF(VLOOKUP(SoilVeg!C138,LU!$A$2:$O$27,15,FALSE)=0,VLOOKUP(A138,Soil!$B$2:$R$14,9,FALSE),0.000000000001)</f>
        <v>9.9999999999999998E-13</v>
      </c>
      <c r="F138">
        <f>VLOOKUP(A138,Soil!$B$2:$P$17,14,FALSE)</f>
        <v>1.2E-2</v>
      </c>
      <c r="G138">
        <f>VLOOKUP(B138,LU!$B$1:$N$51,6,FALSE)</f>
        <v>0</v>
      </c>
      <c r="H138">
        <f>VLOOKUP(B138,LU!$B$1:$N$51,7,FALSE)</f>
        <v>0</v>
      </c>
      <c r="I138">
        <f>VLOOKUP(B138,LU!$B$1:$N$51,8,FALSE)</f>
        <v>2.5</v>
      </c>
      <c r="J138">
        <f>VLOOKUP(A138,Soil!$B$2:$P$17,13,FALSE)</f>
        <v>0</v>
      </c>
      <c r="K138">
        <f>VLOOKUP(B138,LU!$B$1:$N$51,5,FALSE)</f>
        <v>0.05</v>
      </c>
      <c r="L138">
        <f>VLOOKUP(A138,Soil!$B$2:$P$17,15,FALSE)</f>
        <v>0</v>
      </c>
      <c r="M138" s="74">
        <f>SoilVeg!G138</f>
        <v>100</v>
      </c>
      <c r="N138" s="74">
        <f>SoilVeg!H138</f>
        <v>1</v>
      </c>
      <c r="O138" s="74">
        <f>VLOOKUP(A138,Soil!$B$2:$S$14,18,FALSE)</f>
        <v>0</v>
      </c>
    </row>
    <row r="139" spans="1:15">
      <c r="A139" s="27" t="str">
        <f>SoilVeg!B139</f>
        <v>SAC</v>
      </c>
      <c r="B139" s="27" t="str">
        <f>SoilVeg!D139</f>
        <v>AZPN</v>
      </c>
      <c r="C139" s="27" t="str">
        <f>SoilVeg!A139</f>
        <v>SACAZPN</v>
      </c>
      <c r="D139" s="74">
        <f>IF(VLOOKUP(SoilVeg!C139,LU!$A$2:$O$27,15,FALSE)=0,VLOOKUP(A139,Soil!$B$2:$R$14,8,FALSE),0.000000000001)</f>
        <v>9.9999999999999998E-13</v>
      </c>
      <c r="E139" s="74">
        <f>IF(VLOOKUP(SoilVeg!C139,LU!$A$2:$O$27,15,FALSE)=0,VLOOKUP(A139,Soil!$B$2:$R$14,9,FALSE),0.000000000001)</f>
        <v>9.9999999999999998E-13</v>
      </c>
      <c r="F139">
        <f>VLOOKUP(A139,Soil!$B$2:$P$17,14,FALSE)</f>
        <v>1.2E-2</v>
      </c>
      <c r="G139">
        <f>VLOOKUP(B139,LU!$B$1:$N$51,6,FALSE)</f>
        <v>0</v>
      </c>
      <c r="H139">
        <f>VLOOKUP(B139,LU!$B$1:$N$51,7,FALSE)</f>
        <v>0</v>
      </c>
      <c r="I139">
        <f>VLOOKUP(B139,LU!$B$1:$N$51,8,FALSE)</f>
        <v>0</v>
      </c>
      <c r="J139">
        <f>VLOOKUP(A139,Soil!$B$2:$P$17,13,FALSE)</f>
        <v>0</v>
      </c>
      <c r="K139">
        <f>VLOOKUP(B139,LU!$B$1:$N$51,5,FALSE)</f>
        <v>0.01</v>
      </c>
      <c r="L139">
        <f>VLOOKUP(A139,Soil!$B$2:$P$17,15,FALSE)</f>
        <v>0</v>
      </c>
      <c r="M139" s="74">
        <f>SoilVeg!G139</f>
        <v>100</v>
      </c>
      <c r="N139" s="74">
        <f>SoilVeg!H139</f>
        <v>1</v>
      </c>
      <c r="O139" s="74">
        <f>VLOOKUP(A139,Soil!$B$2:$S$14,18,FALSE)</f>
        <v>0</v>
      </c>
    </row>
    <row r="140" spans="1:15">
      <c r="A140" s="27" t="str">
        <f>SoilVeg!B140</f>
        <v>SAC</v>
      </c>
      <c r="B140" s="27" t="str">
        <f>SoilVeg!D140</f>
        <v>AZPPL</v>
      </c>
      <c r="C140" s="27" t="str">
        <f>SoilVeg!A140</f>
        <v>SACAZPPL</v>
      </c>
      <c r="D140" s="74">
        <f>IF(VLOOKUP(SoilVeg!C140,LU!$A$2:$O$27,15,FALSE)=0,VLOOKUP(A140,Soil!$B$2:$R$14,8,FALSE),0.000000000001)</f>
        <v>0</v>
      </c>
      <c r="E140" s="74">
        <f>IF(VLOOKUP(SoilVeg!C140,LU!$A$2:$O$27,15,FALSE)=0,VLOOKUP(A140,Soil!$B$2:$R$14,9,FALSE),0.000000000001)</f>
        <v>0</v>
      </c>
      <c r="F140">
        <f>VLOOKUP(A140,Soil!$B$2:$P$17,14,FALSE)</f>
        <v>1.2E-2</v>
      </c>
      <c r="G140">
        <f>VLOOKUP(B140,LU!$B$1:$N$51,6,FALSE)</f>
        <v>0</v>
      </c>
      <c r="H140">
        <f>VLOOKUP(B140,LU!$B$1:$N$51,7,FALSE)</f>
        <v>0</v>
      </c>
      <c r="I140">
        <f>VLOOKUP(B140,LU!$B$1:$N$51,8,FALSE)</f>
        <v>2.5</v>
      </c>
      <c r="J140">
        <f>VLOOKUP(A140,Soil!$B$2:$P$17,13,FALSE)</f>
        <v>0</v>
      </c>
      <c r="K140">
        <f>VLOOKUP(B140,LU!$B$1:$N$51,5,FALSE)</f>
        <v>0.02</v>
      </c>
      <c r="L140">
        <f>VLOOKUP(A140,Soil!$B$2:$P$17,15,FALSE)</f>
        <v>0</v>
      </c>
      <c r="M140" s="74">
        <f>SoilVeg!G140</f>
        <v>0</v>
      </c>
      <c r="N140" s="74">
        <f>SoilVeg!H140</f>
        <v>0</v>
      </c>
      <c r="O140" s="74">
        <f>VLOOKUP(A140,Soil!$B$2:$S$14,18,FALSE)</f>
        <v>0</v>
      </c>
    </row>
    <row r="141" spans="1:15">
      <c r="A141" s="27" t="str">
        <f>SoilVeg!B141</f>
        <v>SAC</v>
      </c>
      <c r="B141" s="27" t="str">
        <f>SoilVeg!D141</f>
        <v>AZPP</v>
      </c>
      <c r="C141" s="27" t="str">
        <f>SoilVeg!A141</f>
        <v>SACAZPP</v>
      </c>
      <c r="D141" s="74">
        <f>IF(VLOOKUP(SoilVeg!C141,LU!$A$2:$O$27,15,FALSE)=0,VLOOKUP(A141,Soil!$B$2:$R$14,8,FALSE),0.000000000001)</f>
        <v>0</v>
      </c>
      <c r="E141" s="74">
        <f>IF(VLOOKUP(SoilVeg!C141,LU!$A$2:$O$27,15,FALSE)=0,VLOOKUP(A141,Soil!$B$2:$R$14,9,FALSE),0.000000000001)</f>
        <v>0</v>
      </c>
      <c r="F141">
        <f>VLOOKUP(A141,Soil!$B$2:$P$17,14,FALSE)</f>
        <v>1.2E-2</v>
      </c>
      <c r="G141">
        <f>VLOOKUP(B141,LU!$B$1:$N$51,6,FALSE)</f>
        <v>0</v>
      </c>
      <c r="H141">
        <f>VLOOKUP(B141,LU!$B$1:$N$51,7,FALSE)</f>
        <v>0</v>
      </c>
      <c r="I141">
        <f>VLOOKUP(B141,LU!$B$1:$N$51,8,FALSE)</f>
        <v>7</v>
      </c>
      <c r="J141">
        <f>VLOOKUP(A141,Soil!$B$2:$P$17,13,FALSE)</f>
        <v>0</v>
      </c>
      <c r="K141">
        <f>VLOOKUP(B141,LU!$B$1:$N$51,5,FALSE)</f>
        <v>0.1</v>
      </c>
      <c r="L141">
        <f>VLOOKUP(A141,Soil!$B$2:$P$17,15,FALSE)</f>
        <v>0</v>
      </c>
      <c r="M141" s="74">
        <f>SoilVeg!G141</f>
        <v>0</v>
      </c>
      <c r="N141" s="74">
        <f>SoilVeg!H141</f>
        <v>0</v>
      </c>
      <c r="O141" s="74">
        <f>VLOOKUP(A141,Soil!$B$2:$S$14,18,FALSE)</f>
        <v>0</v>
      </c>
    </row>
    <row r="142" spans="1:15">
      <c r="A142" s="27" t="str">
        <f>SoilVeg!B142</f>
        <v>SAC</v>
      </c>
      <c r="B142" s="27" t="str">
        <f>SoilVeg!D142</f>
        <v>ETK</v>
      </c>
      <c r="C142" s="27" t="str">
        <f>SoilVeg!A142</f>
        <v>SACETK</v>
      </c>
      <c r="D142" s="74">
        <f>IF(VLOOKUP(SoilVeg!C142,LU!$A$2:$O$27,15,FALSE)=0,VLOOKUP(A142,Soil!$B$2:$R$14,8,FALSE),0.000000000001)</f>
        <v>0</v>
      </c>
      <c r="E142" s="74">
        <f>IF(VLOOKUP(SoilVeg!C142,LU!$A$2:$O$27,15,FALSE)=0,VLOOKUP(A142,Soil!$B$2:$R$14,9,FALSE),0.000000000001)</f>
        <v>0</v>
      </c>
      <c r="F142">
        <f>VLOOKUP(A142,Soil!$B$2:$P$17,14,FALSE)</f>
        <v>1.2E-2</v>
      </c>
      <c r="G142">
        <f>VLOOKUP(B142,LU!$B$1:$N$51,6,FALSE)</f>
        <v>1.4</v>
      </c>
      <c r="H142">
        <f>VLOOKUP(B142,LU!$B$1:$N$51,7,FALSE)</f>
        <v>0.65</v>
      </c>
      <c r="I142">
        <f>VLOOKUP(B142,LU!$B$1:$N$51,8,FALSE)</f>
        <v>8</v>
      </c>
      <c r="J142">
        <f>VLOOKUP(A142,Soil!$B$2:$P$17,13,FALSE)</f>
        <v>0</v>
      </c>
      <c r="K142">
        <f>VLOOKUP(B142,LU!$B$1:$N$51,5,FALSE)</f>
        <v>0.35</v>
      </c>
      <c r="L142">
        <f>VLOOKUP(A142,Soil!$B$2:$P$17,15,FALSE)</f>
        <v>0</v>
      </c>
      <c r="M142" s="74">
        <f>SoilVeg!G142</f>
        <v>0</v>
      </c>
      <c r="N142" s="74">
        <f>SoilVeg!H142</f>
        <v>0</v>
      </c>
      <c r="O142" s="74">
        <f>VLOOKUP(A142,Soil!$B$2:$S$14,18,FALSE)</f>
        <v>0</v>
      </c>
    </row>
    <row r="143" spans="1:15">
      <c r="A143" s="27" t="str">
        <f>SoilVeg!B143</f>
        <v>SAC</v>
      </c>
      <c r="B143" s="27" t="str">
        <f>SoilVeg!D143</f>
        <v>ETK1</v>
      </c>
      <c r="C143" s="27" t="str">
        <f>SoilVeg!A143</f>
        <v>SACETK1</v>
      </c>
      <c r="D143" s="74">
        <f>IF(VLOOKUP(SoilVeg!C143,LU!$A$2:$O$27,15,FALSE)=0,VLOOKUP(A143,Soil!$B$2:$R$14,8,FALSE),0.000000000001)</f>
        <v>0</v>
      </c>
      <c r="E143" s="74">
        <f>IF(VLOOKUP(SoilVeg!C143,LU!$A$2:$O$27,15,FALSE)=0,VLOOKUP(A143,Soil!$B$2:$R$14,9,FALSE),0.000000000001)</f>
        <v>0</v>
      </c>
      <c r="F143">
        <f>VLOOKUP(A143,Soil!$B$2:$P$17,14,FALSE)</f>
        <v>1.2E-2</v>
      </c>
      <c r="G143">
        <f>VLOOKUP(B143,LU!$B$1:$N$51,6,FALSE)</f>
        <v>1</v>
      </c>
      <c r="H143">
        <f>VLOOKUP(B143,LU!$B$1:$N$51,7,FALSE)</f>
        <v>0.4</v>
      </c>
      <c r="I143">
        <f>VLOOKUP(B143,LU!$B$1:$N$51,8,FALSE)</f>
        <v>5</v>
      </c>
      <c r="J143">
        <f>VLOOKUP(A143,Soil!$B$2:$P$17,13,FALSE)</f>
        <v>0</v>
      </c>
      <c r="K143">
        <f>VLOOKUP(B143,LU!$B$1:$N$51,5,FALSE)</f>
        <v>0.15</v>
      </c>
      <c r="L143">
        <f>VLOOKUP(A143,Soil!$B$2:$P$17,15,FALSE)</f>
        <v>0</v>
      </c>
      <c r="M143" s="74">
        <f>SoilVeg!G143</f>
        <v>0</v>
      </c>
      <c r="N143" s="74">
        <f>SoilVeg!H143</f>
        <v>0</v>
      </c>
      <c r="O143" s="74">
        <f>VLOOKUP(A143,Soil!$B$2:$S$14,18,FALSE)</f>
        <v>0</v>
      </c>
    </row>
    <row r="144" spans="1:15">
      <c r="A144" s="27" t="str">
        <f>SoilVeg!B144</f>
        <v>SAC</v>
      </c>
      <c r="B144" s="27" t="str">
        <f>SoilVeg!D144</f>
        <v>ETK2</v>
      </c>
      <c r="C144" s="27" t="str">
        <f>SoilVeg!A144</f>
        <v>SACETK2</v>
      </c>
      <c r="D144" s="74">
        <f>IF(VLOOKUP(SoilVeg!C144,LU!$A$2:$O$27,15,FALSE)=0,VLOOKUP(A144,Soil!$B$2:$R$14,8,FALSE),0.000000000001)</f>
        <v>0</v>
      </c>
      <c r="E144" s="74">
        <f>IF(VLOOKUP(SoilVeg!C144,LU!$A$2:$O$27,15,FALSE)=0,VLOOKUP(A144,Soil!$B$2:$R$14,9,FALSE),0.000000000001)</f>
        <v>0</v>
      </c>
      <c r="F144">
        <f>VLOOKUP(A144,Soil!$B$2:$P$17,14,FALSE)</f>
        <v>1.2E-2</v>
      </c>
      <c r="G144">
        <f>VLOOKUP(B144,LU!$B$1:$N$51,6,FALSE)</f>
        <v>1.1000000000000001</v>
      </c>
      <c r="H144">
        <f>VLOOKUP(B144,LU!$B$1:$N$51,7,FALSE)</f>
        <v>0.4</v>
      </c>
      <c r="I144">
        <f>VLOOKUP(B144,LU!$B$1:$N$51,8,FALSE)</f>
        <v>7</v>
      </c>
      <c r="J144">
        <f>VLOOKUP(A144,Soil!$B$2:$P$17,13,FALSE)</f>
        <v>0</v>
      </c>
      <c r="K144">
        <f>VLOOKUP(B144,LU!$B$1:$N$51,5,FALSE)</f>
        <v>0.35</v>
      </c>
      <c r="L144">
        <f>VLOOKUP(A144,Soil!$B$2:$P$17,15,FALSE)</f>
        <v>0</v>
      </c>
      <c r="M144" s="74">
        <f>SoilVeg!G144</f>
        <v>0</v>
      </c>
      <c r="N144" s="74">
        <f>SoilVeg!H144</f>
        <v>0</v>
      </c>
      <c r="O144" s="74">
        <f>VLOOKUP(A144,Soil!$B$2:$S$14,18,FALSE)</f>
        <v>0</v>
      </c>
    </row>
    <row r="145" spans="1:15">
      <c r="A145" s="84" t="str">
        <f>SoilVeg!B145</f>
        <v>SAC</v>
      </c>
      <c r="B145" s="84" t="str">
        <f>SoilVeg!D145</f>
        <v>ETK3</v>
      </c>
      <c r="C145" s="84" t="str">
        <f>SoilVeg!A145</f>
        <v>SACETK3</v>
      </c>
      <c r="D145" s="74">
        <f>IF(VLOOKUP(SoilVeg!C145,LU!$A$2:$O$27,15,FALSE)=0,VLOOKUP(A145,Soil!$B$2:$R$14,8,FALSE),0.000000000001)</f>
        <v>0</v>
      </c>
      <c r="E145" s="74">
        <f>IF(VLOOKUP(SoilVeg!C145,LU!$A$2:$O$27,15,FALSE)=0,VLOOKUP(A145,Soil!$B$2:$R$14,9,FALSE),0.000000000001)</f>
        <v>0</v>
      </c>
      <c r="F145" s="74">
        <f>VLOOKUP(A145,Soil!$B$2:$P$17,14,FALSE)</f>
        <v>1.2E-2</v>
      </c>
      <c r="G145" s="74">
        <f>VLOOKUP(B145,LU!$B$1:$N$51,6,FALSE)</f>
        <v>1.35454545455</v>
      </c>
      <c r="H145" s="74">
        <f>VLOOKUP(B145,LU!$B$1:$N$51,7,FALSE)</f>
        <v>0.62272727272999995</v>
      </c>
      <c r="I145" s="74">
        <f>VLOOKUP(B145,LU!$B$1:$N$51,8,FALSE)</f>
        <v>10</v>
      </c>
      <c r="J145" s="74">
        <f>VLOOKUP(A145,Soil!$B$2:$P$17,13,FALSE)</f>
        <v>0</v>
      </c>
      <c r="K145" s="74">
        <f>VLOOKUP(B145,LU!$B$1:$N$51,5,FALSE)</f>
        <v>0.4</v>
      </c>
      <c r="L145" s="74">
        <f>VLOOKUP(A145,Soil!$B$2:$P$17,15,FALSE)</f>
        <v>0</v>
      </c>
      <c r="M145" s="74">
        <f>SoilVeg!G145</f>
        <v>0</v>
      </c>
      <c r="N145" s="74">
        <f>SoilVeg!H145</f>
        <v>0</v>
      </c>
      <c r="O145" s="74">
        <f>VLOOKUP(A145,Soil!$B$2:$S$14,18,FALSE)</f>
        <v>0</v>
      </c>
    </row>
    <row r="146" spans="1:15">
      <c r="A146" s="84" t="str">
        <f>SoilVeg!B146</f>
        <v>SAC</v>
      </c>
      <c r="B146" s="84" t="str">
        <f>SoilVeg!D146</f>
        <v>VT</v>
      </c>
      <c r="C146" s="84" t="str">
        <f>SoilVeg!A146</f>
        <v>SACVT</v>
      </c>
      <c r="D146" s="74">
        <f>IF(VLOOKUP(SoilVeg!C146,LU!$A$2:$O$27,15,FALSE)=0,VLOOKUP(A146,Soil!$B$2:$R$14,8,FALSE),0.000000000001)</f>
        <v>9.9999999999999998E-13</v>
      </c>
      <c r="E146" s="74">
        <f>IF(VLOOKUP(SoilVeg!C146,LU!$A$2:$O$27,15,FALSE)=0,VLOOKUP(A146,Soil!$B$2:$R$14,9,FALSE),0.000000000001)</f>
        <v>9.9999999999999998E-13</v>
      </c>
      <c r="F146" s="74">
        <f>VLOOKUP(A146,Soil!$B$2:$P$17,14,FALSE)</f>
        <v>1.2E-2</v>
      </c>
      <c r="G146" s="74">
        <f>VLOOKUP(B146,LU!$B$1:$N$51,6,FALSE)</f>
        <v>0</v>
      </c>
      <c r="H146" s="74">
        <f>VLOOKUP(B146,LU!$B$1:$N$51,7,FALSE)</f>
        <v>0</v>
      </c>
      <c r="I146" s="74">
        <f>VLOOKUP(B146,LU!$B$1:$N$51,8,FALSE)</f>
        <v>0</v>
      </c>
      <c r="J146" s="74">
        <f>VLOOKUP(A146,Soil!$B$2:$P$17,13,FALSE)</f>
        <v>0</v>
      </c>
      <c r="K146" s="74">
        <f>VLOOKUP(B146,LU!$B$1:$N$51,5,FALSE)</f>
        <v>0.03</v>
      </c>
      <c r="L146" s="74">
        <f>VLOOKUP(A146,Soil!$B$2:$P$17,15,FALSE)</f>
        <v>0</v>
      </c>
      <c r="M146" s="74">
        <f>SoilVeg!G146</f>
        <v>100</v>
      </c>
      <c r="N146" s="74">
        <f>SoilVeg!H146</f>
        <v>1</v>
      </c>
      <c r="O146" s="74">
        <f>VLOOKUP(A146,Soil!$B$2:$S$14,18,FALSE)</f>
        <v>0</v>
      </c>
    </row>
    <row r="147" spans="1:15">
      <c r="A147" s="84" t="str">
        <f>SoilVeg!B147</f>
        <v>SAC</v>
      </c>
      <c r="B147" s="84" t="str">
        <f>SoilVeg!D147</f>
        <v>VP</v>
      </c>
      <c r="C147" s="84" t="str">
        <f>SoilVeg!A147</f>
        <v>SACVP</v>
      </c>
      <c r="D147" s="74">
        <f>IF(VLOOKUP(SoilVeg!C147,LU!$A$2:$O$27,15,FALSE)=0,VLOOKUP(A147,Soil!$B$2:$R$14,8,FALSE),0.000000000001)</f>
        <v>9.9999999999999998E-13</v>
      </c>
      <c r="E147" s="74">
        <f>IF(VLOOKUP(SoilVeg!C147,LU!$A$2:$O$27,15,FALSE)=0,VLOOKUP(A147,Soil!$B$2:$R$14,9,FALSE),0.000000000001)</f>
        <v>9.9999999999999998E-13</v>
      </c>
      <c r="F147" s="74">
        <f>VLOOKUP(A147,Soil!$B$2:$P$17,14,FALSE)</f>
        <v>1.2E-2</v>
      </c>
      <c r="G147" s="74">
        <f>VLOOKUP(B147,LU!$B$1:$N$51,6,FALSE)</f>
        <v>0</v>
      </c>
      <c r="H147" s="74">
        <f>VLOOKUP(B147,LU!$B$1:$N$51,7,FALSE)</f>
        <v>0</v>
      </c>
      <c r="I147" s="74">
        <f>VLOOKUP(B147,LU!$B$1:$N$51,8,FALSE)</f>
        <v>0</v>
      </c>
      <c r="J147" s="74">
        <f>VLOOKUP(A147,Soil!$B$2:$P$17,13,FALSE)</f>
        <v>0</v>
      </c>
      <c r="K147" s="74">
        <f>VLOOKUP(B147,LU!$B$1:$N$51,5,FALSE)</f>
        <v>0.01</v>
      </c>
      <c r="L147" s="74">
        <f>VLOOKUP(A147,Soil!$B$2:$P$17,15,FALSE)</f>
        <v>0</v>
      </c>
      <c r="M147" s="74">
        <f>SoilVeg!G147</f>
        <v>100</v>
      </c>
      <c r="N147" s="74">
        <f>SoilVeg!H147</f>
        <v>1</v>
      </c>
      <c r="O147" s="74">
        <f>VLOOKUP(A147,Soil!$B$2:$S$14,18,FALSE)</f>
        <v>0</v>
      </c>
    </row>
    <row r="148" spans="1:15">
      <c r="A148" s="84" t="str">
        <f>SoilVeg!B148</f>
        <v>SAC</v>
      </c>
      <c r="B148" s="84" t="str">
        <f>SoilVeg!D148</f>
        <v>TPT</v>
      </c>
      <c r="C148" s="84" t="str">
        <f>SoilVeg!A148</f>
        <v>SACTPT</v>
      </c>
      <c r="D148" s="74">
        <f>IF(VLOOKUP(SoilVeg!C148,LU!$A$2:$O$27,15,FALSE)=0,VLOOKUP(A148,Soil!$B$2:$R$14,8,FALSE),0.000000000001)</f>
        <v>0</v>
      </c>
      <c r="E148" s="74">
        <f>IF(VLOOKUP(SoilVeg!C148,LU!$A$2:$O$27,15,FALSE)=0,VLOOKUP(A148,Soil!$B$2:$R$14,9,FALSE),0.000000000001)</f>
        <v>0</v>
      </c>
      <c r="F148" s="74">
        <f>VLOOKUP(A148,Soil!$B$2:$P$17,14,FALSE)</f>
        <v>1.2E-2</v>
      </c>
      <c r="G148" s="74">
        <f>VLOOKUP(B148,LU!$B$1:$N$51,6,FALSE)</f>
        <v>1.1000000000000001</v>
      </c>
      <c r="H148" s="74">
        <f>VLOOKUP(B148,LU!$B$1:$N$51,7,FALSE)</f>
        <v>0.4</v>
      </c>
      <c r="I148" s="74">
        <f>VLOOKUP(B148,LU!$B$1:$N$51,8,FALSE)</f>
        <v>7</v>
      </c>
      <c r="J148" s="74">
        <f>VLOOKUP(A148,Soil!$B$2:$P$17,13,FALSE)</f>
        <v>0</v>
      </c>
      <c r="K148" s="74">
        <f>VLOOKUP(B148,LU!$B$1:$N$51,5,FALSE)</f>
        <v>0.27500000000000002</v>
      </c>
      <c r="L148" s="74">
        <f>VLOOKUP(A148,Soil!$B$2:$P$17,15,FALSE)</f>
        <v>0</v>
      </c>
      <c r="M148" s="74">
        <f>SoilVeg!G148</f>
        <v>0</v>
      </c>
      <c r="N148" s="74">
        <f>SoilVeg!H148</f>
        <v>0</v>
      </c>
      <c r="O148" s="74">
        <f>VLOOKUP(A148,Soil!$B$2:$S$14,18,FALSE)</f>
        <v>0</v>
      </c>
    </row>
    <row r="149" spans="1:15">
      <c r="A149" s="84" t="str">
        <f>SoilVeg!B149</f>
        <v>SAC</v>
      </c>
      <c r="B149" s="84" t="str">
        <f>SoilVeg!D149</f>
        <v>VPT</v>
      </c>
      <c r="C149" s="84" t="str">
        <f>SoilVeg!A149</f>
        <v>SACVPT</v>
      </c>
      <c r="D149" s="74">
        <f>IF(VLOOKUP(SoilVeg!C149,LU!$A$2:$O$27,15,FALSE)=0,VLOOKUP(A149,Soil!$B$2:$R$14,8,FALSE),0.000000000001)</f>
        <v>9.9999999999999998E-13</v>
      </c>
      <c r="E149" s="74">
        <f>IF(VLOOKUP(SoilVeg!C149,LU!$A$2:$O$27,15,FALSE)=0,VLOOKUP(A149,Soil!$B$2:$R$14,9,FALSE),0.000000000001)</f>
        <v>9.9999999999999998E-13</v>
      </c>
      <c r="F149" s="74">
        <f>VLOOKUP(A149,Soil!$B$2:$P$17,14,FALSE)</f>
        <v>1.2E-2</v>
      </c>
      <c r="G149" s="74">
        <f>VLOOKUP(B149,LU!$B$1:$N$51,6,FALSE)</f>
        <v>0</v>
      </c>
      <c r="H149" s="74">
        <f>VLOOKUP(B149,LU!$B$1:$N$51,7,FALSE)</f>
        <v>0</v>
      </c>
      <c r="I149" s="74">
        <f>VLOOKUP(B149,LU!$B$1:$N$51,8,FALSE)</f>
        <v>150</v>
      </c>
      <c r="J149" s="74">
        <f>VLOOKUP(A149,Soil!$B$2:$P$17,13,FALSE)</f>
        <v>0</v>
      </c>
      <c r="K149" s="74">
        <f>VLOOKUP(B149,LU!$B$1:$N$51,5,FALSE)</f>
        <v>0.01</v>
      </c>
      <c r="L149" s="74">
        <f>VLOOKUP(A149,Soil!$B$2:$P$17,15,FALSE)</f>
        <v>0</v>
      </c>
      <c r="M149" s="74">
        <f>SoilVeg!G149</f>
        <v>100</v>
      </c>
      <c r="N149" s="74">
        <f>SoilVeg!H149</f>
        <v>1</v>
      </c>
      <c r="O149" s="74">
        <f>VLOOKUP(A149,Soil!$B$2:$S$14,18,FALSE)</f>
        <v>0</v>
      </c>
    </row>
    <row r="150" spans="1:15">
      <c r="A150" s="84" t="str">
        <f>SoilVeg!B150</f>
        <v>SAC</v>
      </c>
      <c r="B150" s="84" t="str">
        <f>SoilVeg!D150</f>
        <v>MOK</v>
      </c>
      <c r="C150" s="84" t="str">
        <f>SoilVeg!A150</f>
        <v>SACMOK</v>
      </c>
      <c r="D150" s="74">
        <f>IF(VLOOKUP(SoilVeg!C150,LU!$A$2:$O$27,15,FALSE)=0,VLOOKUP(A150,Soil!$B$2:$R$14,8,FALSE),0.000000000001)</f>
        <v>0</v>
      </c>
      <c r="E150" s="74">
        <f>IF(VLOOKUP(SoilVeg!C150,LU!$A$2:$O$27,15,FALSE)=0,VLOOKUP(A150,Soil!$B$2:$R$14,9,FALSE),0.000000000001)</f>
        <v>0</v>
      </c>
      <c r="F150" s="74">
        <f>VLOOKUP(A150,Soil!$B$2:$P$17,14,FALSE)</f>
        <v>1.2E-2</v>
      </c>
      <c r="G150" s="74">
        <f>VLOOKUP(B150,LU!$B$1:$N$51,6,FALSE)</f>
        <v>1.35454545455</v>
      </c>
      <c r="H150" s="74">
        <f>VLOOKUP(B150,LU!$B$1:$N$51,7,FALSE)</f>
        <v>0.62272727272999995</v>
      </c>
      <c r="I150" s="74">
        <f>VLOOKUP(B150,LU!$B$1:$N$51,8,FALSE)</f>
        <v>10</v>
      </c>
      <c r="J150" s="74">
        <f>VLOOKUP(A150,Soil!$B$2:$P$17,13,FALSE)</f>
        <v>0</v>
      </c>
      <c r="K150" s="74">
        <f>VLOOKUP(B150,LU!$B$1:$N$51,5,FALSE)</f>
        <v>0.4</v>
      </c>
      <c r="L150" s="74">
        <f>VLOOKUP(A150,Soil!$B$2:$P$17,15,FALSE)</f>
        <v>0</v>
      </c>
      <c r="M150" s="74">
        <f>SoilVeg!G150</f>
        <v>0</v>
      </c>
      <c r="N150" s="74">
        <f>SoilVeg!H150</f>
        <v>0</v>
      </c>
      <c r="O150" s="74">
        <f>VLOOKUP(A150,Soil!$B$2:$S$14,18,FALSE)</f>
        <v>0</v>
      </c>
    </row>
    <row r="151" spans="1:15">
      <c r="A151" s="84" t="str">
        <f>SoilVeg!B151</f>
        <v>SAC</v>
      </c>
      <c r="B151" s="84" t="str">
        <f>SoilVeg!D151</f>
        <v>RET</v>
      </c>
      <c r="C151" s="84" t="str">
        <f>SoilVeg!A151</f>
        <v>SACRET</v>
      </c>
      <c r="D151" s="74">
        <f>IF(VLOOKUP(SoilVeg!C151,LU!$A$2:$O$27,15,FALSE)=0,VLOOKUP(A151,Soil!$B$2:$R$14,8,FALSE),0.000000000001)</f>
        <v>0</v>
      </c>
      <c r="E151" s="74">
        <f>IF(VLOOKUP(SoilVeg!C151,LU!$A$2:$O$27,15,FALSE)=0,VLOOKUP(A151,Soil!$B$2:$R$14,9,FALSE),0.000000000001)</f>
        <v>0</v>
      </c>
      <c r="F151" s="74">
        <f>VLOOKUP(A151,Soil!$B$2:$P$17,14,FALSE)</f>
        <v>1.2E-2</v>
      </c>
      <c r="G151" s="74">
        <f>VLOOKUP(B151,LU!$B$1:$N$51,6,FALSE)</f>
        <v>1.1000000000000001</v>
      </c>
      <c r="H151" s="74">
        <f>VLOOKUP(B151,LU!$B$1:$N$51,7,FALSE)</f>
        <v>0.4</v>
      </c>
      <c r="I151" s="74">
        <f>VLOOKUP(B151,LU!$B$1:$N$51,8,FALSE)</f>
        <v>150</v>
      </c>
      <c r="J151" s="74">
        <f>VLOOKUP(A151,Soil!$B$2:$P$17,13,FALSE)</f>
        <v>0</v>
      </c>
      <c r="K151" s="74">
        <f>VLOOKUP(B151,LU!$B$1:$N$51,5,FALSE)</f>
        <v>0.27500000000000002</v>
      </c>
      <c r="L151" s="74">
        <f>VLOOKUP(A151,Soil!$B$2:$P$17,15,FALSE)</f>
        <v>0</v>
      </c>
      <c r="M151" s="74">
        <f>SoilVeg!G151</f>
        <v>0</v>
      </c>
      <c r="N151" s="74">
        <f>SoilVeg!H151</f>
        <v>0</v>
      </c>
      <c r="O151" s="74">
        <f>VLOOKUP(A151,Soil!$B$2:$S$14,18,FALSE)</f>
        <v>0</v>
      </c>
    </row>
    <row r="152" spans="1:15">
      <c r="A152" s="84" t="str">
        <f>SoilVeg!B152</f>
        <v>SACL</v>
      </c>
      <c r="B152" s="84" t="str">
        <f>SoilVeg!D152</f>
        <v>OP</v>
      </c>
      <c r="C152" s="84" t="str">
        <f>SoilVeg!A152</f>
        <v>SACLOP</v>
      </c>
      <c r="D152" s="74">
        <f>IF(VLOOKUP(SoilVeg!C152,LU!$A$2:$O$27,15,FALSE)=0,VLOOKUP(A152,Soil!$B$2:$R$14,8,FALSE),0.000000000001)</f>
        <v>5.8915399305555546E-6</v>
      </c>
      <c r="E152" s="74">
        <f>IF(VLOOKUP(SoilVeg!C152,LU!$A$2:$O$27,15,FALSE)=0,VLOOKUP(A152,Soil!$B$2:$R$14,9,FALSE),0.000000000001)</f>
        <v>1.0258026217619697E-4</v>
      </c>
      <c r="F152" s="74">
        <f>VLOOKUP(A152,Soil!$B$2:$P$17,14,FALSE)</f>
        <v>1.2E-2</v>
      </c>
      <c r="G152" s="74">
        <f>VLOOKUP(B152,LU!$B$1:$N$51,6,FALSE)</f>
        <v>0.16</v>
      </c>
      <c r="H152" s="74">
        <f>VLOOKUP(B152,LU!$B$1:$N$51,7,FALSE)</f>
        <v>0.13</v>
      </c>
      <c r="I152" s="74">
        <f>VLOOKUP(B152,LU!$B$1:$N$51,8,FALSE)</f>
        <v>5</v>
      </c>
      <c r="J152" s="74">
        <f>VLOOKUP(A152,Soil!$B$2:$P$17,13,FALSE)</f>
        <v>1.7024999999999999</v>
      </c>
      <c r="K152" s="74">
        <f>VLOOKUP(B152,LU!$B$1:$N$51,5,FALSE)</f>
        <v>7.4999999999999997E-2</v>
      </c>
      <c r="L152" s="74">
        <f>VLOOKUP(A152,Soil!$B$2:$P$17,15,FALSE)</f>
        <v>0.6028</v>
      </c>
      <c r="M152" s="74">
        <f>SoilVeg!G152</f>
        <v>11.1</v>
      </c>
      <c r="N152" s="74">
        <f>SoilVeg!H152</f>
        <v>0.26400000000000001</v>
      </c>
      <c r="O152" s="74">
        <f>VLOOKUP(A152,Soil!$B$2:$S$14,18,FALSE)</f>
        <v>0.15</v>
      </c>
    </row>
    <row r="153" spans="1:15">
      <c r="A153" s="84" t="str">
        <f>SoilVeg!B153</f>
        <v>SACL</v>
      </c>
      <c r="B153" s="84" t="str">
        <f>SoilVeg!D153</f>
        <v>OPTP</v>
      </c>
      <c r="C153" s="84" t="str">
        <f>SoilVeg!A153</f>
        <v>SACLOPTP</v>
      </c>
      <c r="D153" s="74">
        <f>IF(VLOOKUP(SoilVeg!C153,LU!$A$2:$O$27,15,FALSE)=0,VLOOKUP(A153,Soil!$B$2:$R$14,8,FALSE),0.000000000001)</f>
        <v>5.8915399305555546E-6</v>
      </c>
      <c r="E153" s="74">
        <f>IF(VLOOKUP(SoilVeg!C153,LU!$A$2:$O$27,15,FALSE)=0,VLOOKUP(A153,Soil!$B$2:$R$14,9,FALSE),0.000000000001)</f>
        <v>1.0258026217619697E-4</v>
      </c>
      <c r="F153" s="74">
        <f>VLOOKUP(A153,Soil!$B$2:$P$17,14,FALSE)</f>
        <v>1.2E-2</v>
      </c>
      <c r="G153" s="74">
        <f>VLOOKUP(B153,LU!$B$1:$N$51,6,FALSE)</f>
        <v>1.1000000000000001</v>
      </c>
      <c r="H153" s="74">
        <f>VLOOKUP(B153,LU!$B$1:$N$51,7,FALSE)</f>
        <v>0.4</v>
      </c>
      <c r="I153" s="74">
        <f>VLOOKUP(B153,LU!$B$1:$N$51,8,FALSE)</f>
        <v>7</v>
      </c>
      <c r="J153" s="74">
        <f>VLOOKUP(A153,Soil!$B$2:$P$17,13,FALSE)</f>
        <v>1.7024999999999999</v>
      </c>
      <c r="K153" s="74">
        <f>VLOOKUP(B153,LU!$B$1:$N$51,5,FALSE)</f>
        <v>0.27500000000000002</v>
      </c>
      <c r="L153" s="74">
        <f>VLOOKUP(A153,Soil!$B$2:$P$17,15,FALSE)</f>
        <v>0.6028</v>
      </c>
      <c r="M153" s="74">
        <f>SoilVeg!G153</f>
        <v>22.2</v>
      </c>
      <c r="N153" s="74">
        <f>SoilVeg!H153</f>
        <v>0.26400000000000001</v>
      </c>
      <c r="O153" s="74">
        <f>VLOOKUP(A153,Soil!$B$2:$S$14,18,FALSE)</f>
        <v>0.15</v>
      </c>
    </row>
    <row r="154" spans="1:15">
      <c r="A154" s="84" t="str">
        <f>SoilVeg!B154</f>
        <v>SACL</v>
      </c>
      <c r="B154" s="84" t="str">
        <f>SoilVeg!D154</f>
        <v>OPSR</v>
      </c>
      <c r="C154" s="84" t="str">
        <f>SoilVeg!A154</f>
        <v>SACLOPSR</v>
      </c>
      <c r="D154" s="74">
        <f>IF(VLOOKUP(SoilVeg!C154,LU!$A$2:$O$27,15,FALSE)=0,VLOOKUP(A154,Soil!$B$2:$R$14,8,FALSE),0.000000000001)</f>
        <v>5.8915399305555546E-6</v>
      </c>
      <c r="E154" s="74">
        <f>IF(VLOOKUP(SoilVeg!C154,LU!$A$2:$O$27,15,FALSE)=0,VLOOKUP(A154,Soil!$B$2:$R$14,9,FALSE),0.000000000001)</f>
        <v>1.0258026217619697E-4</v>
      </c>
      <c r="F154" s="74">
        <f>VLOOKUP(A154,Soil!$B$2:$P$17,14,FALSE)</f>
        <v>1.2E-2</v>
      </c>
      <c r="G154" s="74">
        <f>VLOOKUP(B154,LU!$B$1:$N$51,6,FALSE)</f>
        <v>0.26</v>
      </c>
      <c r="H154" s="74">
        <f>VLOOKUP(B154,LU!$B$1:$N$51,7,FALSE)</f>
        <v>0.25</v>
      </c>
      <c r="I154" s="74">
        <f>VLOOKUP(B154,LU!$B$1:$N$51,8,FALSE)</f>
        <v>4</v>
      </c>
      <c r="J154" s="74">
        <f>VLOOKUP(A154,Soil!$B$2:$P$17,13,FALSE)</f>
        <v>1.7024999999999999</v>
      </c>
      <c r="K154" s="74">
        <f>VLOOKUP(B154,LU!$B$1:$N$51,5,FALSE)</f>
        <v>0.06</v>
      </c>
      <c r="L154" s="74">
        <f>VLOOKUP(A154,Soil!$B$2:$P$17,15,FALSE)</f>
        <v>0.6028</v>
      </c>
      <c r="M154" s="74">
        <f>SoilVeg!G154</f>
        <v>8.879999999999999</v>
      </c>
      <c r="N154" s="74">
        <f>SoilVeg!H154</f>
        <v>0.26400000000000001</v>
      </c>
      <c r="O154" s="74">
        <f>VLOOKUP(A154,Soil!$B$2:$S$14,18,FALSE)</f>
        <v>0.15</v>
      </c>
    </row>
    <row r="155" spans="1:15">
      <c r="A155" s="84" t="str">
        <f>SoilVeg!B155</f>
        <v>SACL</v>
      </c>
      <c r="B155" s="84" t="str">
        <f>SoilVeg!D155</f>
        <v>OPUR</v>
      </c>
      <c r="C155" s="84" t="str">
        <f>SoilVeg!A155</f>
        <v>SACLOPUR</v>
      </c>
      <c r="D155" s="74">
        <f>IF(VLOOKUP(SoilVeg!C155,LU!$A$2:$O$27,15,FALSE)=0,VLOOKUP(A155,Soil!$B$2:$R$14,8,FALSE),0.000000000001)</f>
        <v>5.8915399305555546E-6</v>
      </c>
      <c r="E155" s="74">
        <f>IF(VLOOKUP(SoilVeg!C155,LU!$A$2:$O$27,15,FALSE)=0,VLOOKUP(A155,Soil!$B$2:$R$14,9,FALSE),0.000000000001)</f>
        <v>1.0258026217619697E-4</v>
      </c>
      <c r="F155" s="74">
        <f>VLOOKUP(A155,Soil!$B$2:$P$17,14,FALSE)</f>
        <v>1.2E-2</v>
      </c>
      <c r="G155" s="74">
        <f>VLOOKUP(B155,LU!$B$1:$N$51,6,FALSE)</f>
        <v>0.4</v>
      </c>
      <c r="H155" s="74">
        <f>VLOOKUP(B155,LU!$B$1:$N$51,7,FALSE)</f>
        <v>0.3</v>
      </c>
      <c r="I155" s="74">
        <f>VLOOKUP(B155,LU!$B$1:$N$51,8,FALSE)</f>
        <v>6</v>
      </c>
      <c r="J155" s="74">
        <f>VLOOKUP(A155,Soil!$B$2:$P$17,13,FALSE)</f>
        <v>1.7024999999999999</v>
      </c>
      <c r="K155" s="74">
        <f>VLOOKUP(B155,LU!$B$1:$N$51,5,FALSE)</f>
        <v>0.1</v>
      </c>
      <c r="L155" s="74">
        <f>VLOOKUP(A155,Soil!$B$2:$P$17,15,FALSE)</f>
        <v>0.6028</v>
      </c>
      <c r="M155" s="74">
        <f>SoilVeg!G155</f>
        <v>11.1</v>
      </c>
      <c r="N155" s="74">
        <f>SoilVeg!H155</f>
        <v>0.26400000000000001</v>
      </c>
      <c r="O155" s="74">
        <f>VLOOKUP(A155,Soil!$B$2:$S$14,18,FALSE)</f>
        <v>0.15</v>
      </c>
    </row>
    <row r="156" spans="1:15">
      <c r="A156" s="84" t="str">
        <f>SoilVeg!B156</f>
        <v>SACL</v>
      </c>
      <c r="B156" s="84" t="str">
        <f>SoilVeg!D156</f>
        <v>OPU</v>
      </c>
      <c r="C156" s="84" t="str">
        <f>SoilVeg!A156</f>
        <v>SACLOPU</v>
      </c>
      <c r="D156" s="74">
        <f>IF(VLOOKUP(SoilVeg!C156,LU!$A$2:$O$27,15,FALSE)=0,VLOOKUP(A156,Soil!$B$2:$R$14,8,FALSE),0.000000000001)</f>
        <v>5.8915399305555546E-6</v>
      </c>
      <c r="E156" s="74">
        <f>IF(VLOOKUP(SoilVeg!C156,LU!$A$2:$O$27,15,FALSE)=0,VLOOKUP(A156,Soil!$B$2:$R$14,9,FALSE),0.000000000001)</f>
        <v>1.0258026217619697E-4</v>
      </c>
      <c r="F156" s="74">
        <f>VLOOKUP(A156,Soil!$B$2:$P$17,14,FALSE)</f>
        <v>1.2E-2</v>
      </c>
      <c r="G156" s="74">
        <f>VLOOKUP(B156,LU!$B$1:$N$51,6,FALSE)</f>
        <v>0</v>
      </c>
      <c r="H156" s="74">
        <f>VLOOKUP(B156,LU!$B$1:$N$51,7,FALSE)</f>
        <v>0</v>
      </c>
      <c r="I156" s="74">
        <f>VLOOKUP(B156,LU!$B$1:$N$51,8,FALSE)</f>
        <v>3.5</v>
      </c>
      <c r="J156" s="74">
        <f>VLOOKUP(A156,Soil!$B$2:$P$17,13,FALSE)</f>
        <v>1.7024999999999999</v>
      </c>
      <c r="K156" s="74">
        <f>VLOOKUP(B156,LU!$B$1:$N$51,5,FALSE)</f>
        <v>0.03</v>
      </c>
      <c r="L156" s="74">
        <f>VLOOKUP(A156,Soil!$B$2:$P$17,15,FALSE)</f>
        <v>0.6028</v>
      </c>
      <c r="M156" s="74">
        <f>SoilVeg!G156</f>
        <v>7.3999999999999995</v>
      </c>
      <c r="N156" s="74">
        <f>SoilVeg!H156</f>
        <v>0.26400000000000001</v>
      </c>
      <c r="O156" s="74">
        <f>VLOOKUP(A156,Soil!$B$2:$S$14,18,FALSE)</f>
        <v>0.15</v>
      </c>
    </row>
    <row r="157" spans="1:15">
      <c r="A157" s="84" t="str">
        <f>SoilVeg!B157</f>
        <v>SACL</v>
      </c>
      <c r="B157" s="84" t="str">
        <f>SoilVeg!D157</f>
        <v>TP</v>
      </c>
      <c r="C157" s="84" t="str">
        <f>SoilVeg!A157</f>
        <v>SACLTP</v>
      </c>
      <c r="D157" s="74">
        <f>IF(VLOOKUP(SoilVeg!C157,LU!$A$2:$O$27,15,FALSE)=0,VLOOKUP(A157,Soil!$B$2:$R$14,8,FALSE),0.000000000001)</f>
        <v>5.8915399305555546E-6</v>
      </c>
      <c r="E157" s="74">
        <f>IF(VLOOKUP(SoilVeg!C157,LU!$A$2:$O$27,15,FALSE)=0,VLOOKUP(A157,Soil!$B$2:$R$14,9,FALSE),0.000000000001)</f>
        <v>1.0258026217619697E-4</v>
      </c>
      <c r="F157" s="74">
        <f>VLOOKUP(A157,Soil!$B$2:$P$17,14,FALSE)</f>
        <v>1.2E-2</v>
      </c>
      <c r="G157" s="74">
        <f>VLOOKUP(B157,LU!$B$1:$N$51,6,FALSE)</f>
        <v>1.1000000000000001</v>
      </c>
      <c r="H157" s="74">
        <f>VLOOKUP(B157,LU!$B$1:$N$51,7,FALSE)</f>
        <v>0.4</v>
      </c>
      <c r="I157" s="74">
        <f>VLOOKUP(B157,LU!$B$1:$N$51,8,FALSE)</f>
        <v>7</v>
      </c>
      <c r="J157" s="74">
        <f>VLOOKUP(A157,Soil!$B$2:$P$17,13,FALSE)</f>
        <v>1.7024999999999999</v>
      </c>
      <c r="K157" s="74">
        <f>VLOOKUP(B157,LU!$B$1:$N$51,5,FALSE)</f>
        <v>0.27500000000000002</v>
      </c>
      <c r="L157" s="74">
        <f>VLOOKUP(A157,Soil!$B$2:$P$17,15,FALSE)</f>
        <v>0.6028</v>
      </c>
      <c r="M157" s="74">
        <f>SoilVeg!G157</f>
        <v>22.2</v>
      </c>
      <c r="N157" s="74">
        <f>SoilVeg!H157</f>
        <v>0.26400000000000001</v>
      </c>
      <c r="O157" s="74">
        <f>VLOOKUP(A157,Soil!$B$2:$S$14,18,FALSE)</f>
        <v>0.15</v>
      </c>
    </row>
    <row r="158" spans="1:15">
      <c r="A158" s="84" t="str">
        <f>SoilVeg!B158</f>
        <v>SACL</v>
      </c>
      <c r="B158" s="84" t="str">
        <f>SoilVeg!D158</f>
        <v>LP</v>
      </c>
      <c r="C158" s="84" t="str">
        <f>SoilVeg!A158</f>
        <v>SACLLP</v>
      </c>
      <c r="D158" s="74">
        <f>IF(VLOOKUP(SoilVeg!C158,LU!$A$2:$O$27,15,FALSE)=0,VLOOKUP(A158,Soil!$B$2:$R$14,8,FALSE),0.000000000001)</f>
        <v>5.8915399305555546E-6</v>
      </c>
      <c r="E158" s="74">
        <f>IF(VLOOKUP(SoilVeg!C158,LU!$A$2:$O$27,15,FALSE)=0,VLOOKUP(A158,Soil!$B$2:$R$14,9,FALSE),0.000000000001)</f>
        <v>1.0258026217619697E-4</v>
      </c>
      <c r="F158" s="74">
        <f>VLOOKUP(A158,Soil!$B$2:$P$17,14,FALSE)</f>
        <v>1.2E-2</v>
      </c>
      <c r="G158" s="74">
        <f>VLOOKUP(B158,LU!$B$1:$N$51,6,FALSE)</f>
        <v>3</v>
      </c>
      <c r="H158" s="74">
        <f>VLOOKUP(B158,LU!$B$1:$N$51,7,FALSE)</f>
        <v>0.62272727272999995</v>
      </c>
      <c r="I158" s="74">
        <f>VLOOKUP(B158,LU!$B$1:$N$51,8,FALSE)</f>
        <v>9.4545454545500007</v>
      </c>
      <c r="J158" s="74">
        <f>VLOOKUP(A158,Soil!$B$2:$P$17,13,FALSE)</f>
        <v>1.7024999999999999</v>
      </c>
      <c r="K158" s="74">
        <f>VLOOKUP(B158,LU!$B$1:$N$51,5,FALSE)</f>
        <v>0.4</v>
      </c>
      <c r="L158" s="74">
        <f>VLOOKUP(A158,Soil!$B$2:$P$17,15,FALSE)</f>
        <v>0.6028</v>
      </c>
      <c r="M158" s="74">
        <f>SoilVeg!G158</f>
        <v>22.2</v>
      </c>
      <c r="N158" s="74">
        <f>SoilVeg!H158</f>
        <v>0.26400000000000001</v>
      </c>
      <c r="O158" s="74">
        <f>VLOOKUP(A158,Soil!$B$2:$S$14,18,FALSE)</f>
        <v>0.15</v>
      </c>
    </row>
    <row r="159" spans="1:15">
      <c r="A159" s="84" t="str">
        <f>SoilVeg!B159</f>
        <v>SACL</v>
      </c>
      <c r="B159" s="84" t="str">
        <f>SoilVeg!D159</f>
        <v>LPL</v>
      </c>
      <c r="C159" s="84" t="str">
        <f>SoilVeg!A159</f>
        <v>SACLLPL</v>
      </c>
      <c r="D159" s="74">
        <f>IF(VLOOKUP(SoilVeg!C159,LU!$A$2:$O$27,15,FALSE)=0,VLOOKUP(A159,Soil!$B$2:$R$14,8,FALSE),0.000000000001)</f>
        <v>5.8915399305555546E-6</v>
      </c>
      <c r="E159" s="74">
        <f>IF(VLOOKUP(SoilVeg!C159,LU!$A$2:$O$27,15,FALSE)=0,VLOOKUP(A159,Soil!$B$2:$R$14,9,FALSE),0.000000000001)</f>
        <v>1.0258026217619697E-4</v>
      </c>
      <c r="F159" s="74">
        <f>VLOOKUP(A159,Soil!$B$2:$P$17,14,FALSE)</f>
        <v>1.2E-2</v>
      </c>
      <c r="G159" s="74">
        <f>VLOOKUP(B159,LU!$B$1:$N$51,6,FALSE)</f>
        <v>4</v>
      </c>
      <c r="H159" s="74">
        <f>VLOOKUP(B159,LU!$B$1:$N$51,7,FALSE)</f>
        <v>0.62272727272999995</v>
      </c>
      <c r="I159" s="74">
        <f>VLOOKUP(B159,LU!$B$1:$N$51,8,FALSE)</f>
        <v>10.5</v>
      </c>
      <c r="J159" s="74">
        <f>VLOOKUP(A159,Soil!$B$2:$P$17,13,FALSE)</f>
        <v>1.7024999999999999</v>
      </c>
      <c r="K159" s="74">
        <f>VLOOKUP(B159,LU!$B$1:$N$51,5,FALSE)</f>
        <v>0.6</v>
      </c>
      <c r="L159" s="74">
        <f>VLOOKUP(A159,Soil!$B$2:$P$17,15,FALSE)</f>
        <v>0.6028</v>
      </c>
      <c r="M159" s="74">
        <f>SoilVeg!G159</f>
        <v>22.2</v>
      </c>
      <c r="N159" s="74">
        <f>SoilVeg!H159</f>
        <v>0.26400000000000001</v>
      </c>
      <c r="O159" s="74">
        <f>VLOOKUP(A159,Soil!$B$2:$S$14,18,FALSE)</f>
        <v>0.15</v>
      </c>
    </row>
    <row r="160" spans="1:15">
      <c r="A160" s="84" t="str">
        <f>SoilVeg!B160</f>
        <v>SACL</v>
      </c>
      <c r="B160" s="84" t="str">
        <f>SoilVeg!D160</f>
        <v>LPJ</v>
      </c>
      <c r="C160" s="84" t="str">
        <f>SoilVeg!A160</f>
        <v>SACLLPJ</v>
      </c>
      <c r="D160" s="74">
        <f>IF(VLOOKUP(SoilVeg!C160,LU!$A$2:$O$27,15,FALSE)=0,VLOOKUP(A160,Soil!$B$2:$R$14,8,FALSE),0.000000000001)</f>
        <v>5.8915399305555546E-6</v>
      </c>
      <c r="E160" s="74">
        <f>IF(VLOOKUP(SoilVeg!C160,LU!$A$2:$O$27,15,FALSE)=0,VLOOKUP(A160,Soil!$B$2:$R$14,9,FALSE),0.000000000001)</f>
        <v>1.0258026217619697E-4</v>
      </c>
      <c r="F160" s="74">
        <f>VLOOKUP(A160,Soil!$B$2:$P$17,14,FALSE)</f>
        <v>1.2E-2</v>
      </c>
      <c r="G160" s="74">
        <f>VLOOKUP(B160,LU!$B$1:$N$51,6,FALSE)</f>
        <v>3</v>
      </c>
      <c r="H160" s="74">
        <f>VLOOKUP(B160,LU!$B$1:$N$51,7,FALSE)</f>
        <v>0.62272727272999995</v>
      </c>
      <c r="I160" s="74">
        <f>VLOOKUP(B160,LU!$B$1:$N$51,8,FALSE)</f>
        <v>6.5</v>
      </c>
      <c r="J160" s="74">
        <f>VLOOKUP(A160,Soil!$B$2:$P$17,13,FALSE)</f>
        <v>1.7024999999999999</v>
      </c>
      <c r="K160" s="74">
        <f>VLOOKUP(B160,LU!$B$1:$N$51,5,FALSE)</f>
        <v>0.35</v>
      </c>
      <c r="L160" s="74">
        <f>VLOOKUP(A160,Soil!$B$2:$P$17,15,FALSE)</f>
        <v>0.6028</v>
      </c>
      <c r="M160" s="74">
        <f>SoilVeg!G160</f>
        <v>22.2</v>
      </c>
      <c r="N160" s="74">
        <f>SoilVeg!H160</f>
        <v>0.26400000000000001</v>
      </c>
      <c r="O160" s="74">
        <f>VLOOKUP(A160,Soil!$B$2:$S$14,18,FALSE)</f>
        <v>0.15</v>
      </c>
    </row>
    <row r="161" spans="1:15">
      <c r="A161" s="84" t="str">
        <f>SoilVeg!B161</f>
        <v>SACL</v>
      </c>
      <c r="B161" s="84" t="str">
        <f>SoilVeg!D161</f>
        <v>LPS</v>
      </c>
      <c r="C161" s="84" t="str">
        <f>SoilVeg!A161</f>
        <v>SACLLPS</v>
      </c>
      <c r="D161" s="74">
        <f>IF(VLOOKUP(SoilVeg!C161,LU!$A$2:$O$27,15,FALSE)=0,VLOOKUP(A161,Soil!$B$2:$R$14,8,FALSE),0.000000000001)</f>
        <v>5.8915399305555546E-6</v>
      </c>
      <c r="E161" s="74">
        <f>IF(VLOOKUP(SoilVeg!C161,LU!$A$2:$O$27,15,FALSE)=0,VLOOKUP(A161,Soil!$B$2:$R$14,9,FALSE),0.000000000001)</f>
        <v>1.0258026217619697E-4</v>
      </c>
      <c r="F161" s="74">
        <f>VLOOKUP(A161,Soil!$B$2:$P$17,14,FALSE)</f>
        <v>1.2E-2</v>
      </c>
      <c r="G161" s="74">
        <f>VLOOKUP(B161,LU!$B$1:$N$51,6,FALSE)</f>
        <v>4.5</v>
      </c>
      <c r="H161" s="74">
        <f>VLOOKUP(B161,LU!$B$1:$N$51,7,FALSE)</f>
        <v>0.8</v>
      </c>
      <c r="I161" s="74">
        <f>VLOOKUP(B161,LU!$B$1:$N$51,8,FALSE)</f>
        <v>15</v>
      </c>
      <c r="J161" s="74">
        <f>VLOOKUP(A161,Soil!$B$2:$P$17,13,FALSE)</f>
        <v>1.7024999999999999</v>
      </c>
      <c r="K161" s="74">
        <f>VLOOKUP(B161,LU!$B$1:$N$51,5,FALSE)</f>
        <v>0.8</v>
      </c>
      <c r="L161" s="74">
        <f>VLOOKUP(A161,Soil!$B$2:$P$17,15,FALSE)</f>
        <v>0.6028</v>
      </c>
      <c r="M161" s="74">
        <f>SoilVeg!G161</f>
        <v>22.2</v>
      </c>
      <c r="N161" s="74">
        <f>SoilVeg!H161</f>
        <v>0.26400000000000001</v>
      </c>
      <c r="O161" s="74">
        <f>VLOOKUP(A161,Soil!$B$2:$S$14,18,FALSE)</f>
        <v>0.15</v>
      </c>
    </row>
    <row r="162" spans="1:15">
      <c r="A162" s="84" t="str">
        <f>SoilVeg!B162</f>
        <v>SACL</v>
      </c>
      <c r="B162" s="84" t="str">
        <f>SoilVeg!D162</f>
        <v>LPK</v>
      </c>
      <c r="C162" s="84" t="str">
        <f>SoilVeg!A162</f>
        <v>SACLLPK</v>
      </c>
      <c r="D162" s="74">
        <f>IF(VLOOKUP(SoilVeg!C162,LU!$A$2:$O$27,15,FALSE)=0,VLOOKUP(A162,Soil!$B$2:$R$14,8,FALSE),0.000000000001)</f>
        <v>5.8915399305555546E-6</v>
      </c>
      <c r="E162" s="74">
        <f>IF(VLOOKUP(SoilVeg!C162,LU!$A$2:$O$27,15,FALSE)=0,VLOOKUP(A162,Soil!$B$2:$R$14,9,FALSE),0.000000000001)</f>
        <v>1.0258026217619697E-4</v>
      </c>
      <c r="F162" s="74">
        <f>VLOOKUP(A162,Soil!$B$2:$P$17,14,FALSE)</f>
        <v>1.2E-2</v>
      </c>
      <c r="G162" s="74">
        <f>VLOOKUP(B162,LU!$B$1:$N$51,6,FALSE)</f>
        <v>3</v>
      </c>
      <c r="H162" s="74">
        <f>VLOOKUP(B162,LU!$B$1:$N$51,7,FALSE)</f>
        <v>0.6</v>
      </c>
      <c r="I162" s="74">
        <f>VLOOKUP(B162,LU!$B$1:$N$51,8,FALSE)</f>
        <v>15</v>
      </c>
      <c r="J162" s="74">
        <f>VLOOKUP(A162,Soil!$B$2:$P$17,13,FALSE)</f>
        <v>1.7024999999999999</v>
      </c>
      <c r="K162" s="74">
        <f>VLOOKUP(B162,LU!$B$1:$N$51,5,FALSE)</f>
        <v>0.8</v>
      </c>
      <c r="L162" s="74">
        <f>VLOOKUP(A162,Soil!$B$2:$P$17,15,FALSE)</f>
        <v>0.6028</v>
      </c>
      <c r="M162" s="74">
        <f>SoilVeg!G162</f>
        <v>22.2</v>
      </c>
      <c r="N162" s="74">
        <f>SoilVeg!H162</f>
        <v>0.26400000000000001</v>
      </c>
      <c r="O162" s="74">
        <f>VLOOKUP(A162,Soil!$B$2:$S$14,18,FALSE)</f>
        <v>0.15</v>
      </c>
    </row>
    <row r="163" spans="1:15">
      <c r="A163" s="84" t="str">
        <f>SoilVeg!B163</f>
        <v>SACL</v>
      </c>
      <c r="B163" s="84" t="str">
        <f>SoilVeg!D163</f>
        <v>AZP</v>
      </c>
      <c r="C163" s="84" t="str">
        <f>SoilVeg!A163</f>
        <v>SACLAZP</v>
      </c>
      <c r="D163" s="74">
        <f>IF(VLOOKUP(SoilVeg!C163,LU!$A$2:$O$27,15,FALSE)=0,VLOOKUP(A163,Soil!$B$2:$R$14,8,FALSE),0.000000000001)</f>
        <v>9.9999999999999998E-13</v>
      </c>
      <c r="E163" s="74">
        <f>IF(VLOOKUP(SoilVeg!C163,LU!$A$2:$O$27,15,FALSE)=0,VLOOKUP(A163,Soil!$B$2:$R$14,9,FALSE),0.000000000001)</f>
        <v>9.9999999999999998E-13</v>
      </c>
      <c r="F163" s="74">
        <f>VLOOKUP(A163,Soil!$B$2:$P$17,14,FALSE)</f>
        <v>1.2E-2</v>
      </c>
      <c r="G163" s="74">
        <f>VLOOKUP(B163,LU!$B$1:$N$51,6,FALSE)</f>
        <v>0</v>
      </c>
      <c r="H163" s="74">
        <f>VLOOKUP(B163,LU!$B$1:$N$51,7,FALSE)</f>
        <v>0</v>
      </c>
      <c r="I163" s="74">
        <f>VLOOKUP(B163,LU!$B$1:$N$51,8,FALSE)</f>
        <v>2.5</v>
      </c>
      <c r="J163" s="74">
        <f>VLOOKUP(A163,Soil!$B$2:$P$17,13,FALSE)</f>
        <v>1.7024999999999999</v>
      </c>
      <c r="K163" s="74">
        <f>VLOOKUP(B163,LU!$B$1:$N$51,5,FALSE)</f>
        <v>0.05</v>
      </c>
      <c r="L163" s="74">
        <f>VLOOKUP(A163,Soil!$B$2:$P$17,15,FALSE)</f>
        <v>0.6028</v>
      </c>
      <c r="M163" s="74">
        <f>SoilVeg!G163</f>
        <v>100</v>
      </c>
      <c r="N163" s="74">
        <f>SoilVeg!H163</f>
        <v>1</v>
      </c>
      <c r="O163" s="74">
        <f>VLOOKUP(A163,Soil!$B$2:$S$14,18,FALSE)</f>
        <v>0.15</v>
      </c>
    </row>
    <row r="164" spans="1:15">
      <c r="A164" s="84" t="str">
        <f>SoilVeg!B164</f>
        <v>SACL</v>
      </c>
      <c r="B164" s="84" t="str">
        <f>SoilVeg!D164</f>
        <v>AZPN</v>
      </c>
      <c r="C164" s="84" t="str">
        <f>SoilVeg!A164</f>
        <v>SACLAZPN</v>
      </c>
      <c r="D164" s="74">
        <f>IF(VLOOKUP(SoilVeg!C164,LU!$A$2:$O$27,15,FALSE)=0,VLOOKUP(A164,Soil!$B$2:$R$14,8,FALSE),0.000000000001)</f>
        <v>9.9999999999999998E-13</v>
      </c>
      <c r="E164" s="74">
        <f>IF(VLOOKUP(SoilVeg!C164,LU!$A$2:$O$27,15,FALSE)=0,VLOOKUP(A164,Soil!$B$2:$R$14,9,FALSE),0.000000000001)</f>
        <v>9.9999999999999998E-13</v>
      </c>
      <c r="F164" s="74">
        <f>VLOOKUP(A164,Soil!$B$2:$P$17,14,FALSE)</f>
        <v>1.2E-2</v>
      </c>
      <c r="G164" s="74">
        <f>VLOOKUP(B164,LU!$B$1:$N$51,6,FALSE)</f>
        <v>0</v>
      </c>
      <c r="H164" s="74">
        <f>VLOOKUP(B164,LU!$B$1:$N$51,7,FALSE)</f>
        <v>0</v>
      </c>
      <c r="I164" s="74">
        <f>VLOOKUP(B164,LU!$B$1:$N$51,8,FALSE)</f>
        <v>0</v>
      </c>
      <c r="J164" s="74">
        <f>VLOOKUP(A164,Soil!$B$2:$P$17,13,FALSE)</f>
        <v>1.7024999999999999</v>
      </c>
      <c r="K164" s="74">
        <f>VLOOKUP(B164,LU!$B$1:$N$51,5,FALSE)</f>
        <v>0.01</v>
      </c>
      <c r="L164" s="74">
        <f>VLOOKUP(A164,Soil!$B$2:$P$17,15,FALSE)</f>
        <v>0.6028</v>
      </c>
      <c r="M164" s="74">
        <f>SoilVeg!G164</f>
        <v>100</v>
      </c>
      <c r="N164" s="74">
        <f>SoilVeg!H164</f>
        <v>1</v>
      </c>
      <c r="O164" s="74">
        <f>VLOOKUP(A164,Soil!$B$2:$S$14,18,FALSE)</f>
        <v>0.15</v>
      </c>
    </row>
    <row r="165" spans="1:15">
      <c r="A165" s="84" t="str">
        <f>SoilVeg!B165</f>
        <v>SACL</v>
      </c>
      <c r="B165" s="84" t="str">
        <f>SoilVeg!D165</f>
        <v>AZPPL</v>
      </c>
      <c r="C165" s="84" t="str">
        <f>SoilVeg!A165</f>
        <v>SACLAZPPL</v>
      </c>
      <c r="D165" s="74">
        <f>IF(VLOOKUP(SoilVeg!C165,LU!$A$2:$O$27,15,FALSE)=0,VLOOKUP(A165,Soil!$B$2:$R$14,8,FALSE),0.000000000001)</f>
        <v>5.8915399305555546E-6</v>
      </c>
      <c r="E165" s="74">
        <f>IF(VLOOKUP(SoilVeg!C165,LU!$A$2:$O$27,15,FALSE)=0,VLOOKUP(A165,Soil!$B$2:$R$14,9,FALSE),0.000000000001)</f>
        <v>1.0258026217619697E-4</v>
      </c>
      <c r="F165" s="74">
        <f>VLOOKUP(A165,Soil!$B$2:$P$17,14,FALSE)</f>
        <v>1.2E-2</v>
      </c>
      <c r="G165" s="74">
        <f>VLOOKUP(B165,LU!$B$1:$N$51,6,FALSE)</f>
        <v>0</v>
      </c>
      <c r="H165" s="74">
        <f>VLOOKUP(B165,LU!$B$1:$N$51,7,FALSE)</f>
        <v>0</v>
      </c>
      <c r="I165" s="74">
        <f>VLOOKUP(B165,LU!$B$1:$N$51,8,FALSE)</f>
        <v>2.5</v>
      </c>
      <c r="J165" s="74">
        <f>VLOOKUP(A165,Soil!$B$2:$P$17,13,FALSE)</f>
        <v>1.7024999999999999</v>
      </c>
      <c r="K165" s="74">
        <f>VLOOKUP(B165,LU!$B$1:$N$51,5,FALSE)</f>
        <v>0.02</v>
      </c>
      <c r="L165" s="74">
        <f>VLOOKUP(A165,Soil!$B$2:$P$17,15,FALSE)</f>
        <v>0.6028</v>
      </c>
      <c r="M165" s="74">
        <f>SoilVeg!G165</f>
        <v>0.222</v>
      </c>
      <c r="N165" s="74">
        <f>SoilVeg!H165</f>
        <v>0.26400000000000001</v>
      </c>
      <c r="O165" s="74">
        <f>VLOOKUP(A165,Soil!$B$2:$S$14,18,FALSE)</f>
        <v>0.15</v>
      </c>
    </row>
    <row r="166" spans="1:15">
      <c r="A166" s="84" t="str">
        <f>SoilVeg!B166</f>
        <v>SACL</v>
      </c>
      <c r="B166" s="84" t="str">
        <f>SoilVeg!D166</f>
        <v>AZPP</v>
      </c>
      <c r="C166" s="84" t="str">
        <f>SoilVeg!A166</f>
        <v>SACLAZPP</v>
      </c>
      <c r="D166" s="74">
        <f>IF(VLOOKUP(SoilVeg!C166,LU!$A$2:$O$27,15,FALSE)=0,VLOOKUP(A166,Soil!$B$2:$R$14,8,FALSE),0.000000000001)</f>
        <v>5.8915399305555546E-6</v>
      </c>
      <c r="E166" s="74">
        <f>IF(VLOOKUP(SoilVeg!C166,LU!$A$2:$O$27,15,FALSE)=0,VLOOKUP(A166,Soil!$B$2:$R$14,9,FALSE),0.000000000001)</f>
        <v>1.0258026217619697E-4</v>
      </c>
      <c r="F166" s="74">
        <f>VLOOKUP(A166,Soil!$B$2:$P$17,14,FALSE)</f>
        <v>1.2E-2</v>
      </c>
      <c r="G166" s="74">
        <f>VLOOKUP(B166,LU!$B$1:$N$51,6,FALSE)</f>
        <v>0</v>
      </c>
      <c r="H166" s="74">
        <f>VLOOKUP(B166,LU!$B$1:$N$51,7,FALSE)</f>
        <v>0</v>
      </c>
      <c r="I166" s="74">
        <f>VLOOKUP(B166,LU!$B$1:$N$51,8,FALSE)</f>
        <v>7</v>
      </c>
      <c r="J166" s="74">
        <f>VLOOKUP(A166,Soil!$B$2:$P$17,13,FALSE)</f>
        <v>1.7024999999999999</v>
      </c>
      <c r="K166" s="74">
        <f>VLOOKUP(B166,LU!$B$1:$N$51,5,FALSE)</f>
        <v>0.1</v>
      </c>
      <c r="L166" s="74">
        <f>VLOOKUP(A166,Soil!$B$2:$P$17,15,FALSE)</f>
        <v>0.6028</v>
      </c>
      <c r="M166" s="74">
        <f>SoilVeg!G166</f>
        <v>22.2</v>
      </c>
      <c r="N166" s="74">
        <f>SoilVeg!H166</f>
        <v>0.26400000000000001</v>
      </c>
      <c r="O166" s="74">
        <f>VLOOKUP(A166,Soil!$B$2:$S$14,18,FALSE)</f>
        <v>0.15</v>
      </c>
    </row>
    <row r="167" spans="1:15">
      <c r="A167" s="84" t="str">
        <f>SoilVeg!B167</f>
        <v>SACL</v>
      </c>
      <c r="B167" s="84" t="str">
        <f>SoilVeg!D167</f>
        <v>ETK</v>
      </c>
      <c r="C167" s="84" t="str">
        <f>SoilVeg!A167</f>
        <v>SACLETK</v>
      </c>
      <c r="D167" s="74">
        <f>IF(VLOOKUP(SoilVeg!C167,LU!$A$2:$O$27,15,FALSE)=0,VLOOKUP(A167,Soil!$B$2:$R$14,8,FALSE),0.000000000001)</f>
        <v>5.8915399305555546E-6</v>
      </c>
      <c r="E167" s="74">
        <f>IF(VLOOKUP(SoilVeg!C167,LU!$A$2:$O$27,15,FALSE)=0,VLOOKUP(A167,Soil!$B$2:$R$14,9,FALSE),0.000000000001)</f>
        <v>1.0258026217619697E-4</v>
      </c>
      <c r="F167" s="74">
        <f>VLOOKUP(A167,Soil!$B$2:$P$17,14,FALSE)</f>
        <v>1.2E-2</v>
      </c>
      <c r="G167" s="74">
        <f>VLOOKUP(B167,LU!$B$1:$N$51,6,FALSE)</f>
        <v>1.4</v>
      </c>
      <c r="H167" s="74">
        <f>VLOOKUP(B167,LU!$B$1:$N$51,7,FALSE)</f>
        <v>0.65</v>
      </c>
      <c r="I167" s="74">
        <f>VLOOKUP(B167,LU!$B$1:$N$51,8,FALSE)</f>
        <v>8</v>
      </c>
      <c r="J167" s="74">
        <f>VLOOKUP(A167,Soil!$B$2:$P$17,13,FALSE)</f>
        <v>1.7024999999999999</v>
      </c>
      <c r="K167" s="74">
        <f>VLOOKUP(B167,LU!$B$1:$N$51,5,FALSE)</f>
        <v>0.35</v>
      </c>
      <c r="L167" s="74">
        <f>VLOOKUP(A167,Soil!$B$2:$P$17,15,FALSE)</f>
        <v>0.6028</v>
      </c>
      <c r="M167" s="74">
        <f>SoilVeg!G167</f>
        <v>22.2</v>
      </c>
      <c r="N167" s="74">
        <f>SoilVeg!H167</f>
        <v>0.26400000000000001</v>
      </c>
      <c r="O167" s="74">
        <f>VLOOKUP(A167,Soil!$B$2:$S$14,18,FALSE)</f>
        <v>0.15</v>
      </c>
    </row>
    <row r="168" spans="1:15">
      <c r="A168" s="84" t="str">
        <f>SoilVeg!B168</f>
        <v>SACL</v>
      </c>
      <c r="B168" s="84" t="str">
        <f>SoilVeg!D168</f>
        <v>ETK1</v>
      </c>
      <c r="C168" s="84" t="str">
        <f>SoilVeg!A168</f>
        <v>SACLETK1</v>
      </c>
      <c r="D168" s="74">
        <f>IF(VLOOKUP(SoilVeg!C168,LU!$A$2:$O$27,15,FALSE)=0,VLOOKUP(A168,Soil!$B$2:$R$14,8,FALSE),0.000000000001)</f>
        <v>5.8915399305555546E-6</v>
      </c>
      <c r="E168" s="74">
        <f>IF(VLOOKUP(SoilVeg!C168,LU!$A$2:$O$27,15,FALSE)=0,VLOOKUP(A168,Soil!$B$2:$R$14,9,FALSE),0.000000000001)</f>
        <v>1.0258026217619697E-4</v>
      </c>
      <c r="F168" s="74">
        <f>VLOOKUP(A168,Soil!$B$2:$P$17,14,FALSE)</f>
        <v>1.2E-2</v>
      </c>
      <c r="G168" s="74">
        <f>VLOOKUP(B168,LU!$B$1:$N$51,6,FALSE)</f>
        <v>1</v>
      </c>
      <c r="H168" s="74">
        <f>VLOOKUP(B168,LU!$B$1:$N$51,7,FALSE)</f>
        <v>0.4</v>
      </c>
      <c r="I168" s="74">
        <f>VLOOKUP(B168,LU!$B$1:$N$51,8,FALSE)</f>
        <v>5</v>
      </c>
      <c r="J168" s="74">
        <f>VLOOKUP(A168,Soil!$B$2:$P$17,13,FALSE)</f>
        <v>1.7024999999999999</v>
      </c>
      <c r="K168" s="74">
        <f>VLOOKUP(B168,LU!$B$1:$N$51,5,FALSE)</f>
        <v>0.15</v>
      </c>
      <c r="L168" s="74">
        <f>VLOOKUP(A168,Soil!$B$2:$P$17,15,FALSE)</f>
        <v>0.6028</v>
      </c>
      <c r="M168" s="74">
        <f>SoilVeg!G168</f>
        <v>22.2</v>
      </c>
      <c r="N168" s="74">
        <f>SoilVeg!H168</f>
        <v>0.26400000000000001</v>
      </c>
      <c r="O168" s="74">
        <f>VLOOKUP(A168,Soil!$B$2:$S$14,18,FALSE)</f>
        <v>0.15</v>
      </c>
    </row>
    <row r="169" spans="1:15">
      <c r="A169" s="84" t="str">
        <f>SoilVeg!B169</f>
        <v>SACL</v>
      </c>
      <c r="B169" s="84" t="str">
        <f>SoilVeg!D169</f>
        <v>ETK2</v>
      </c>
      <c r="C169" s="84" t="str">
        <f>SoilVeg!A169</f>
        <v>SACLETK2</v>
      </c>
      <c r="D169" s="74">
        <f>IF(VLOOKUP(SoilVeg!C169,LU!$A$2:$O$27,15,FALSE)=0,VLOOKUP(A169,Soil!$B$2:$R$14,8,FALSE),0.000000000001)</f>
        <v>5.8915399305555546E-6</v>
      </c>
      <c r="E169" s="74">
        <f>IF(VLOOKUP(SoilVeg!C169,LU!$A$2:$O$27,15,FALSE)=0,VLOOKUP(A169,Soil!$B$2:$R$14,9,FALSE),0.000000000001)</f>
        <v>1.0258026217619697E-4</v>
      </c>
      <c r="F169" s="74">
        <f>VLOOKUP(A169,Soil!$B$2:$P$17,14,FALSE)</f>
        <v>1.2E-2</v>
      </c>
      <c r="G169" s="74">
        <f>VLOOKUP(B169,LU!$B$1:$N$51,6,FALSE)</f>
        <v>1.1000000000000001</v>
      </c>
      <c r="H169" s="74">
        <f>VLOOKUP(B169,LU!$B$1:$N$51,7,FALSE)</f>
        <v>0.4</v>
      </c>
      <c r="I169" s="74">
        <f>VLOOKUP(B169,LU!$B$1:$N$51,8,FALSE)</f>
        <v>7</v>
      </c>
      <c r="J169" s="74">
        <f>VLOOKUP(A169,Soil!$B$2:$P$17,13,FALSE)</f>
        <v>1.7024999999999999</v>
      </c>
      <c r="K169" s="74">
        <f>VLOOKUP(B169,LU!$B$1:$N$51,5,FALSE)</f>
        <v>0.35</v>
      </c>
      <c r="L169" s="74">
        <f>VLOOKUP(A169,Soil!$B$2:$P$17,15,FALSE)</f>
        <v>0.6028</v>
      </c>
      <c r="M169" s="74">
        <f>SoilVeg!G169</f>
        <v>22.2</v>
      </c>
      <c r="N169" s="74">
        <f>SoilVeg!H169</f>
        <v>0.26400000000000001</v>
      </c>
      <c r="O169" s="74">
        <f>VLOOKUP(A169,Soil!$B$2:$S$14,18,FALSE)</f>
        <v>0.15</v>
      </c>
    </row>
    <row r="170" spans="1:15">
      <c r="A170" s="84" t="str">
        <f>SoilVeg!B170</f>
        <v>SACL</v>
      </c>
      <c r="B170" s="84" t="str">
        <f>SoilVeg!D170</f>
        <v>ETK3</v>
      </c>
      <c r="C170" s="84" t="str">
        <f>SoilVeg!A170</f>
        <v>SACLETK3</v>
      </c>
      <c r="D170" s="74">
        <f>IF(VLOOKUP(SoilVeg!C170,LU!$A$2:$O$27,15,FALSE)=0,VLOOKUP(A170,Soil!$B$2:$R$14,8,FALSE),0.000000000001)</f>
        <v>5.8915399305555546E-6</v>
      </c>
      <c r="E170" s="74">
        <f>IF(VLOOKUP(SoilVeg!C170,LU!$A$2:$O$27,15,FALSE)=0,VLOOKUP(A170,Soil!$B$2:$R$14,9,FALSE),0.000000000001)</f>
        <v>1.0258026217619697E-4</v>
      </c>
      <c r="F170" s="74">
        <f>VLOOKUP(A170,Soil!$B$2:$P$17,14,FALSE)</f>
        <v>1.2E-2</v>
      </c>
      <c r="G170" s="74">
        <f>VLOOKUP(B170,LU!$B$1:$N$51,6,FALSE)</f>
        <v>1.35454545455</v>
      </c>
      <c r="H170" s="74">
        <f>VLOOKUP(B170,LU!$B$1:$N$51,7,FALSE)</f>
        <v>0.62272727272999995</v>
      </c>
      <c r="I170" s="74">
        <f>VLOOKUP(B170,LU!$B$1:$N$51,8,FALSE)</f>
        <v>10</v>
      </c>
      <c r="J170" s="74">
        <f>VLOOKUP(A170,Soil!$B$2:$P$17,13,FALSE)</f>
        <v>1.7024999999999999</v>
      </c>
      <c r="K170" s="74">
        <f>VLOOKUP(B170,LU!$B$1:$N$51,5,FALSE)</f>
        <v>0.4</v>
      </c>
      <c r="L170" s="74">
        <f>VLOOKUP(A170,Soil!$B$2:$P$17,15,FALSE)</f>
        <v>0.6028</v>
      </c>
      <c r="M170" s="74">
        <f>SoilVeg!G170</f>
        <v>22.2</v>
      </c>
      <c r="N170" s="74">
        <f>SoilVeg!H170</f>
        <v>0.26400000000000001</v>
      </c>
      <c r="O170" s="74">
        <f>VLOOKUP(A170,Soil!$B$2:$S$14,18,FALSE)</f>
        <v>0.15</v>
      </c>
    </row>
    <row r="171" spans="1:15">
      <c r="A171" s="84" t="str">
        <f>SoilVeg!B171</f>
        <v>SACL</v>
      </c>
      <c r="B171" s="84" t="str">
        <f>SoilVeg!D171</f>
        <v>VT</v>
      </c>
      <c r="C171" s="84" t="str">
        <f>SoilVeg!A171</f>
        <v>SACLVT</v>
      </c>
      <c r="D171" s="74">
        <f>IF(VLOOKUP(SoilVeg!C171,LU!$A$2:$O$27,15,FALSE)=0,VLOOKUP(A171,Soil!$B$2:$R$14,8,FALSE),0.000000000001)</f>
        <v>9.9999999999999998E-13</v>
      </c>
      <c r="E171" s="74">
        <f>IF(VLOOKUP(SoilVeg!C171,LU!$A$2:$O$27,15,FALSE)=0,VLOOKUP(A171,Soil!$B$2:$R$14,9,FALSE),0.000000000001)</f>
        <v>9.9999999999999998E-13</v>
      </c>
      <c r="F171" s="74">
        <f>VLOOKUP(A171,Soil!$B$2:$P$17,14,FALSE)</f>
        <v>1.2E-2</v>
      </c>
      <c r="G171" s="74">
        <f>VLOOKUP(B171,LU!$B$1:$N$51,6,FALSE)</f>
        <v>0</v>
      </c>
      <c r="H171" s="74">
        <f>VLOOKUP(B171,LU!$B$1:$N$51,7,FALSE)</f>
        <v>0</v>
      </c>
      <c r="I171" s="74">
        <f>VLOOKUP(B171,LU!$B$1:$N$51,8,FALSE)</f>
        <v>0</v>
      </c>
      <c r="J171" s="74">
        <f>VLOOKUP(A171,Soil!$B$2:$P$17,13,FALSE)</f>
        <v>1.7024999999999999</v>
      </c>
      <c r="K171" s="74">
        <f>VLOOKUP(B171,LU!$B$1:$N$51,5,FALSE)</f>
        <v>0.03</v>
      </c>
      <c r="L171" s="74">
        <f>VLOOKUP(A171,Soil!$B$2:$P$17,15,FALSE)</f>
        <v>0.6028</v>
      </c>
      <c r="M171" s="74">
        <f>SoilVeg!G171</f>
        <v>100</v>
      </c>
      <c r="N171" s="74">
        <f>SoilVeg!H171</f>
        <v>1</v>
      </c>
      <c r="O171" s="74">
        <f>VLOOKUP(A171,Soil!$B$2:$S$14,18,FALSE)</f>
        <v>0.15</v>
      </c>
    </row>
    <row r="172" spans="1:15">
      <c r="A172" s="84" t="str">
        <f>SoilVeg!B172</f>
        <v>SACL</v>
      </c>
      <c r="B172" s="84" t="str">
        <f>SoilVeg!D172</f>
        <v>VP</v>
      </c>
      <c r="C172" s="84" t="str">
        <f>SoilVeg!A172</f>
        <v>SACLVP</v>
      </c>
      <c r="D172" s="74">
        <f>IF(VLOOKUP(SoilVeg!C172,LU!$A$2:$O$27,15,FALSE)=0,VLOOKUP(A172,Soil!$B$2:$R$14,8,FALSE),0.000000000001)</f>
        <v>9.9999999999999998E-13</v>
      </c>
      <c r="E172" s="74">
        <f>IF(VLOOKUP(SoilVeg!C172,LU!$A$2:$O$27,15,FALSE)=0,VLOOKUP(A172,Soil!$B$2:$R$14,9,FALSE),0.000000000001)</f>
        <v>9.9999999999999998E-13</v>
      </c>
      <c r="F172" s="74">
        <f>VLOOKUP(A172,Soil!$B$2:$P$17,14,FALSE)</f>
        <v>1.2E-2</v>
      </c>
      <c r="G172" s="74">
        <f>VLOOKUP(B172,LU!$B$1:$N$51,6,FALSE)</f>
        <v>0</v>
      </c>
      <c r="H172" s="74">
        <f>VLOOKUP(B172,LU!$B$1:$N$51,7,FALSE)</f>
        <v>0</v>
      </c>
      <c r="I172" s="74">
        <f>VLOOKUP(B172,LU!$B$1:$N$51,8,FALSE)</f>
        <v>0</v>
      </c>
      <c r="J172" s="74">
        <f>VLOOKUP(A172,Soil!$B$2:$P$17,13,FALSE)</f>
        <v>1.7024999999999999</v>
      </c>
      <c r="K172" s="74">
        <f>VLOOKUP(B172,LU!$B$1:$N$51,5,FALSE)</f>
        <v>0.01</v>
      </c>
      <c r="L172" s="74">
        <f>VLOOKUP(A172,Soil!$B$2:$P$17,15,FALSE)</f>
        <v>0.6028</v>
      </c>
      <c r="M172" s="74">
        <f>SoilVeg!G172</f>
        <v>100</v>
      </c>
      <c r="N172" s="74">
        <f>SoilVeg!H172</f>
        <v>1</v>
      </c>
      <c r="O172" s="74">
        <f>VLOOKUP(A172,Soil!$B$2:$S$14,18,FALSE)</f>
        <v>0.15</v>
      </c>
    </row>
    <row r="173" spans="1:15">
      <c r="A173" s="84" t="str">
        <f>SoilVeg!B173</f>
        <v>SACL</v>
      </c>
      <c r="B173" s="84" t="str">
        <f>SoilVeg!D173</f>
        <v>TPT</v>
      </c>
      <c r="C173" s="84" t="str">
        <f>SoilVeg!A173</f>
        <v>SACLTPT</v>
      </c>
      <c r="D173" s="74">
        <f>IF(VLOOKUP(SoilVeg!C173,LU!$A$2:$O$27,15,FALSE)=0,VLOOKUP(A173,Soil!$B$2:$R$14,8,FALSE),0.000000000001)</f>
        <v>5.8915399305555546E-6</v>
      </c>
      <c r="E173" s="74">
        <f>IF(VLOOKUP(SoilVeg!C173,LU!$A$2:$O$27,15,FALSE)=0,VLOOKUP(A173,Soil!$B$2:$R$14,9,FALSE),0.000000000001)</f>
        <v>1.0258026217619697E-4</v>
      </c>
      <c r="F173" s="74">
        <f>VLOOKUP(A173,Soil!$B$2:$P$17,14,FALSE)</f>
        <v>1.2E-2</v>
      </c>
      <c r="G173" s="74">
        <f>VLOOKUP(B173,LU!$B$1:$N$51,6,FALSE)</f>
        <v>1.1000000000000001</v>
      </c>
      <c r="H173" s="74">
        <f>VLOOKUP(B173,LU!$B$1:$N$51,7,FALSE)</f>
        <v>0.4</v>
      </c>
      <c r="I173" s="74">
        <f>VLOOKUP(B173,LU!$B$1:$N$51,8,FALSE)</f>
        <v>7</v>
      </c>
      <c r="J173" s="74">
        <f>VLOOKUP(A173,Soil!$B$2:$P$17,13,FALSE)</f>
        <v>1.7024999999999999</v>
      </c>
      <c r="K173" s="74">
        <f>VLOOKUP(B173,LU!$B$1:$N$51,5,FALSE)</f>
        <v>0.27500000000000002</v>
      </c>
      <c r="L173" s="74">
        <f>VLOOKUP(A173,Soil!$B$2:$P$17,15,FALSE)</f>
        <v>0.6028</v>
      </c>
      <c r="M173" s="74">
        <f>SoilVeg!G173</f>
        <v>22.2</v>
      </c>
      <c r="N173" s="74">
        <f>SoilVeg!H173</f>
        <v>0.26400000000000001</v>
      </c>
      <c r="O173" s="74">
        <f>VLOOKUP(A173,Soil!$B$2:$S$14,18,FALSE)</f>
        <v>0.15</v>
      </c>
    </row>
    <row r="174" spans="1:15">
      <c r="A174" s="84" t="str">
        <f>SoilVeg!B174</f>
        <v>SACL</v>
      </c>
      <c r="B174" s="84" t="str">
        <f>SoilVeg!D174</f>
        <v>VPT</v>
      </c>
      <c r="C174" s="84" t="str">
        <f>SoilVeg!A174</f>
        <v>SACLVPT</v>
      </c>
      <c r="D174" s="74">
        <f>IF(VLOOKUP(SoilVeg!C174,LU!$A$2:$O$27,15,FALSE)=0,VLOOKUP(A174,Soil!$B$2:$R$14,8,FALSE),0.000000000001)</f>
        <v>9.9999999999999998E-13</v>
      </c>
      <c r="E174" s="74">
        <f>IF(VLOOKUP(SoilVeg!C174,LU!$A$2:$O$27,15,FALSE)=0,VLOOKUP(A174,Soil!$B$2:$R$14,9,FALSE),0.000000000001)</f>
        <v>9.9999999999999998E-13</v>
      </c>
      <c r="F174" s="74">
        <f>VLOOKUP(A174,Soil!$B$2:$P$17,14,FALSE)</f>
        <v>1.2E-2</v>
      </c>
      <c r="G174" s="74">
        <f>VLOOKUP(B174,LU!$B$1:$N$51,6,FALSE)</f>
        <v>0</v>
      </c>
      <c r="H174" s="74">
        <f>VLOOKUP(B174,LU!$B$1:$N$51,7,FALSE)</f>
        <v>0</v>
      </c>
      <c r="I174" s="74">
        <f>VLOOKUP(B174,LU!$B$1:$N$51,8,FALSE)</f>
        <v>150</v>
      </c>
      <c r="J174" s="74">
        <f>VLOOKUP(A174,Soil!$B$2:$P$17,13,FALSE)</f>
        <v>1.7024999999999999</v>
      </c>
      <c r="K174" s="74">
        <f>VLOOKUP(B174,LU!$B$1:$N$51,5,FALSE)</f>
        <v>0.01</v>
      </c>
      <c r="L174" s="74">
        <f>VLOOKUP(A174,Soil!$B$2:$P$17,15,FALSE)</f>
        <v>0.6028</v>
      </c>
      <c r="M174" s="74">
        <f>SoilVeg!G174</f>
        <v>100</v>
      </c>
      <c r="N174" s="74">
        <f>SoilVeg!H174</f>
        <v>1</v>
      </c>
      <c r="O174" s="74">
        <f>VLOOKUP(A174,Soil!$B$2:$S$14,18,FALSE)</f>
        <v>0.15</v>
      </c>
    </row>
    <row r="175" spans="1:15">
      <c r="A175" s="84" t="str">
        <f>SoilVeg!B175</f>
        <v>SACL</v>
      </c>
      <c r="B175" s="84" t="str">
        <f>SoilVeg!D175</f>
        <v>MOK</v>
      </c>
      <c r="C175" s="84" t="str">
        <f>SoilVeg!A175</f>
        <v>SACLMOK</v>
      </c>
      <c r="D175" s="74">
        <f>IF(VLOOKUP(SoilVeg!C175,LU!$A$2:$O$27,15,FALSE)=0,VLOOKUP(A175,Soil!$B$2:$R$14,8,FALSE),0.000000000001)</f>
        <v>5.8915399305555546E-6</v>
      </c>
      <c r="E175" s="74">
        <f>IF(VLOOKUP(SoilVeg!C175,LU!$A$2:$O$27,15,FALSE)=0,VLOOKUP(A175,Soil!$B$2:$R$14,9,FALSE),0.000000000001)</f>
        <v>1.0258026217619697E-4</v>
      </c>
      <c r="F175" s="74">
        <f>VLOOKUP(A175,Soil!$B$2:$P$17,14,FALSE)</f>
        <v>1.2E-2</v>
      </c>
      <c r="G175" s="74">
        <f>VLOOKUP(B175,LU!$B$1:$N$51,6,FALSE)</f>
        <v>1.35454545455</v>
      </c>
      <c r="H175" s="74">
        <f>VLOOKUP(B175,LU!$B$1:$N$51,7,FALSE)</f>
        <v>0.62272727272999995</v>
      </c>
      <c r="I175" s="74">
        <f>VLOOKUP(B175,LU!$B$1:$N$51,8,FALSE)</f>
        <v>10</v>
      </c>
      <c r="J175" s="74">
        <f>VLOOKUP(A175,Soil!$B$2:$P$17,13,FALSE)</f>
        <v>1.7024999999999999</v>
      </c>
      <c r="K175" s="74">
        <f>VLOOKUP(B175,LU!$B$1:$N$51,5,FALSE)</f>
        <v>0.4</v>
      </c>
      <c r="L175" s="74">
        <f>VLOOKUP(A175,Soil!$B$2:$P$17,15,FALSE)</f>
        <v>0.6028</v>
      </c>
      <c r="M175" s="74">
        <f>SoilVeg!G175</f>
        <v>22.2</v>
      </c>
      <c r="N175" s="74">
        <f>SoilVeg!H175</f>
        <v>0.26400000000000001</v>
      </c>
      <c r="O175" s="74">
        <f>VLOOKUP(A175,Soil!$B$2:$S$14,18,FALSE)</f>
        <v>0.15</v>
      </c>
    </row>
    <row r="176" spans="1:15">
      <c r="A176" s="84" t="str">
        <f>SoilVeg!B176</f>
        <v>SACL</v>
      </c>
      <c r="B176" s="84" t="str">
        <f>SoilVeg!D176</f>
        <v>RET</v>
      </c>
      <c r="C176" s="84" t="str">
        <f>SoilVeg!A176</f>
        <v>SACLRET</v>
      </c>
      <c r="D176" s="74">
        <f>IF(VLOOKUP(SoilVeg!C176,LU!$A$2:$O$27,15,FALSE)=0,VLOOKUP(A176,Soil!$B$2:$R$14,8,FALSE),0.000000000001)</f>
        <v>5.8915399305555546E-6</v>
      </c>
      <c r="E176" s="74">
        <f>IF(VLOOKUP(SoilVeg!C176,LU!$A$2:$O$27,15,FALSE)=0,VLOOKUP(A176,Soil!$B$2:$R$14,9,FALSE),0.000000000001)</f>
        <v>1.0258026217619697E-4</v>
      </c>
      <c r="F176" s="74">
        <f>VLOOKUP(A176,Soil!$B$2:$P$17,14,FALSE)</f>
        <v>1.2E-2</v>
      </c>
      <c r="G176" s="74">
        <f>VLOOKUP(B176,LU!$B$1:$N$51,6,FALSE)</f>
        <v>1.1000000000000001</v>
      </c>
      <c r="H176" s="74">
        <f>VLOOKUP(B176,LU!$B$1:$N$51,7,FALSE)</f>
        <v>0.4</v>
      </c>
      <c r="I176" s="74">
        <f>VLOOKUP(B176,LU!$B$1:$N$51,8,FALSE)</f>
        <v>150</v>
      </c>
      <c r="J176" s="74">
        <f>VLOOKUP(A176,Soil!$B$2:$P$17,13,FALSE)</f>
        <v>1.7024999999999999</v>
      </c>
      <c r="K176" s="74">
        <f>VLOOKUP(B176,LU!$B$1:$N$51,5,FALSE)</f>
        <v>0.27500000000000002</v>
      </c>
      <c r="L176" s="74">
        <f>VLOOKUP(A176,Soil!$B$2:$P$17,15,FALSE)</f>
        <v>0.6028</v>
      </c>
      <c r="M176" s="74">
        <f>SoilVeg!G176</f>
        <v>22.2</v>
      </c>
      <c r="N176" s="74">
        <f>SoilVeg!H176</f>
        <v>0.26400000000000001</v>
      </c>
      <c r="O176" s="74">
        <f>VLOOKUP(A176,Soil!$B$2:$S$14,18,FALSE)</f>
        <v>0.15</v>
      </c>
    </row>
    <row r="177" spans="1:15">
      <c r="A177" s="84" t="str">
        <f>SoilVeg!B177</f>
        <v>SAL</v>
      </c>
      <c r="B177" s="84" t="str">
        <f>SoilVeg!D177</f>
        <v>OP</v>
      </c>
      <c r="C177" s="84" t="str">
        <f>SoilVeg!A177</f>
        <v>SALOP</v>
      </c>
      <c r="D177" s="74">
        <f>IF(VLOOKUP(SoilVeg!C177,LU!$A$2:$O$27,15,FALSE)=0,VLOOKUP(A177,Soil!$B$2:$R$14,8,FALSE),0.000000000001)</f>
        <v>6.0882038194444433E-6</v>
      </c>
      <c r="E177" s="74">
        <f>IF(VLOOKUP(SoilVeg!C177,LU!$A$2:$O$27,15,FALSE)=0,VLOOKUP(A177,Soil!$B$2:$R$14,9,FALSE),0.000000000001)</f>
        <v>2.6671927322295441E-4</v>
      </c>
      <c r="F177" s="74">
        <f>VLOOKUP(A177,Soil!$B$2:$P$17,14,FALSE)</f>
        <v>1.4E-2</v>
      </c>
      <c r="G177" s="74">
        <f>VLOOKUP(B177,LU!$B$1:$N$51,6,FALSE)</f>
        <v>0.16</v>
      </c>
      <c r="H177" s="74">
        <f>VLOOKUP(B177,LU!$B$1:$N$51,7,FALSE)</f>
        <v>0.13</v>
      </c>
      <c r="I177" s="74">
        <f>VLOOKUP(B177,LU!$B$1:$N$51,8,FALSE)</f>
        <v>5</v>
      </c>
      <c r="J177" s="74">
        <f>VLOOKUP(A177,Soil!$B$2:$P$17,13,FALSE)</f>
        <v>1.7925</v>
      </c>
      <c r="K177" s="74">
        <f>VLOOKUP(B177,LU!$B$1:$N$51,5,FALSE)</f>
        <v>7.4999999999999997E-2</v>
      </c>
      <c r="L177" s="74">
        <f>VLOOKUP(A177,Soil!$B$2:$P$17,15,FALSE)</f>
        <v>0.4622</v>
      </c>
      <c r="M177" s="74">
        <f>SoilVeg!G177</f>
        <v>9.1</v>
      </c>
      <c r="N177" s="74">
        <f>SoilVeg!H177</f>
        <v>0.245</v>
      </c>
      <c r="O177" s="74">
        <f>VLOOKUP(A177,Soil!$B$2:$S$14,18,FALSE)</f>
        <v>0.3</v>
      </c>
    </row>
    <row r="178" spans="1:15">
      <c r="A178" s="84" t="str">
        <f>SoilVeg!B178</f>
        <v>SAL</v>
      </c>
      <c r="B178" s="84" t="str">
        <f>SoilVeg!D178</f>
        <v>OPTP</v>
      </c>
      <c r="C178" s="84" t="str">
        <f>SoilVeg!A178</f>
        <v>SALOPTP</v>
      </c>
      <c r="D178" s="74">
        <f>IF(VLOOKUP(SoilVeg!C178,LU!$A$2:$O$27,15,FALSE)=0,VLOOKUP(A178,Soil!$B$2:$R$14,8,FALSE),0.000000000001)</f>
        <v>6.0882038194444433E-6</v>
      </c>
      <c r="E178" s="74">
        <f>IF(VLOOKUP(SoilVeg!C178,LU!$A$2:$O$27,15,FALSE)=0,VLOOKUP(A178,Soil!$B$2:$R$14,9,FALSE),0.000000000001)</f>
        <v>2.6671927322295441E-4</v>
      </c>
      <c r="F178" s="74">
        <f>VLOOKUP(A178,Soil!$B$2:$P$17,14,FALSE)</f>
        <v>1.4E-2</v>
      </c>
      <c r="G178" s="74">
        <f>VLOOKUP(B178,LU!$B$1:$N$51,6,FALSE)</f>
        <v>1.1000000000000001</v>
      </c>
      <c r="H178" s="74">
        <f>VLOOKUP(B178,LU!$B$1:$N$51,7,FALSE)</f>
        <v>0.4</v>
      </c>
      <c r="I178" s="74">
        <f>VLOOKUP(B178,LU!$B$1:$N$51,8,FALSE)</f>
        <v>7</v>
      </c>
      <c r="J178" s="74">
        <f>VLOOKUP(A178,Soil!$B$2:$P$17,13,FALSE)</f>
        <v>1.7925</v>
      </c>
      <c r="K178" s="74">
        <f>VLOOKUP(B178,LU!$B$1:$N$51,5,FALSE)</f>
        <v>0.27500000000000002</v>
      </c>
      <c r="L178" s="74">
        <f>VLOOKUP(A178,Soil!$B$2:$P$17,15,FALSE)</f>
        <v>0.4622</v>
      </c>
      <c r="M178" s="74">
        <f>SoilVeg!G178</f>
        <v>18.2</v>
      </c>
      <c r="N178" s="74">
        <f>SoilVeg!H178</f>
        <v>0.245</v>
      </c>
      <c r="O178" s="74">
        <f>VLOOKUP(A178,Soil!$B$2:$S$14,18,FALSE)</f>
        <v>0.3</v>
      </c>
    </row>
    <row r="179" spans="1:15">
      <c r="A179" s="84" t="str">
        <f>SoilVeg!B179</f>
        <v>SAL</v>
      </c>
      <c r="B179" s="84" t="str">
        <f>SoilVeg!D179</f>
        <v>OPSR</v>
      </c>
      <c r="C179" s="84" t="str">
        <f>SoilVeg!A179</f>
        <v>SALOPSR</v>
      </c>
      <c r="D179" s="74">
        <f>IF(VLOOKUP(SoilVeg!C179,LU!$A$2:$O$27,15,FALSE)=0,VLOOKUP(A179,Soil!$B$2:$R$14,8,FALSE),0.000000000001)</f>
        <v>6.0882038194444433E-6</v>
      </c>
      <c r="E179" s="74">
        <f>IF(VLOOKUP(SoilVeg!C179,LU!$A$2:$O$27,15,FALSE)=0,VLOOKUP(A179,Soil!$B$2:$R$14,9,FALSE),0.000000000001)</f>
        <v>2.6671927322295441E-4</v>
      </c>
      <c r="F179" s="74">
        <f>VLOOKUP(A179,Soil!$B$2:$P$17,14,FALSE)</f>
        <v>1.4E-2</v>
      </c>
      <c r="G179" s="74">
        <f>VLOOKUP(B179,LU!$B$1:$N$51,6,FALSE)</f>
        <v>0.26</v>
      </c>
      <c r="H179" s="74">
        <f>VLOOKUP(B179,LU!$B$1:$N$51,7,FALSE)</f>
        <v>0.25</v>
      </c>
      <c r="I179" s="74">
        <f>VLOOKUP(B179,LU!$B$1:$N$51,8,FALSE)</f>
        <v>4</v>
      </c>
      <c r="J179" s="74">
        <f>VLOOKUP(A179,Soil!$B$2:$P$17,13,FALSE)</f>
        <v>1.7925</v>
      </c>
      <c r="K179" s="74">
        <f>VLOOKUP(B179,LU!$B$1:$N$51,5,FALSE)</f>
        <v>0.06</v>
      </c>
      <c r="L179" s="74">
        <f>VLOOKUP(A179,Soil!$B$2:$P$17,15,FALSE)</f>
        <v>0.4622</v>
      </c>
      <c r="M179" s="74">
        <f>SoilVeg!G179</f>
        <v>7.2799999999999994</v>
      </c>
      <c r="N179" s="74">
        <f>SoilVeg!H179</f>
        <v>0.245</v>
      </c>
      <c r="O179" s="74">
        <f>VLOOKUP(A179,Soil!$B$2:$S$14,18,FALSE)</f>
        <v>0.3</v>
      </c>
    </row>
    <row r="180" spans="1:15">
      <c r="A180" s="84" t="str">
        <f>SoilVeg!B180</f>
        <v>SAL</v>
      </c>
      <c r="B180" s="84" t="str">
        <f>SoilVeg!D180</f>
        <v>OPUR</v>
      </c>
      <c r="C180" s="84" t="str">
        <f>SoilVeg!A180</f>
        <v>SALOPUR</v>
      </c>
      <c r="D180" s="74">
        <f>IF(VLOOKUP(SoilVeg!C180,LU!$A$2:$O$27,15,FALSE)=0,VLOOKUP(A180,Soil!$B$2:$R$14,8,FALSE),0.000000000001)</f>
        <v>6.0882038194444433E-6</v>
      </c>
      <c r="E180" s="74">
        <f>IF(VLOOKUP(SoilVeg!C180,LU!$A$2:$O$27,15,FALSE)=0,VLOOKUP(A180,Soil!$B$2:$R$14,9,FALSE),0.000000000001)</f>
        <v>2.6671927322295441E-4</v>
      </c>
      <c r="F180" s="74">
        <f>VLOOKUP(A180,Soil!$B$2:$P$17,14,FALSE)</f>
        <v>1.4E-2</v>
      </c>
      <c r="G180" s="74">
        <f>VLOOKUP(B180,LU!$B$1:$N$51,6,FALSE)</f>
        <v>0.4</v>
      </c>
      <c r="H180" s="74">
        <f>VLOOKUP(B180,LU!$B$1:$N$51,7,FALSE)</f>
        <v>0.3</v>
      </c>
      <c r="I180" s="74">
        <f>VLOOKUP(B180,LU!$B$1:$N$51,8,FALSE)</f>
        <v>6</v>
      </c>
      <c r="J180" s="74">
        <f>VLOOKUP(A180,Soil!$B$2:$P$17,13,FALSE)</f>
        <v>1.7925</v>
      </c>
      <c r="K180" s="74">
        <f>VLOOKUP(B180,LU!$B$1:$N$51,5,FALSE)</f>
        <v>0.1</v>
      </c>
      <c r="L180" s="74">
        <f>VLOOKUP(A180,Soil!$B$2:$P$17,15,FALSE)</f>
        <v>0.4622</v>
      </c>
      <c r="M180" s="74">
        <f>SoilVeg!G180</f>
        <v>9.1</v>
      </c>
      <c r="N180" s="74">
        <f>SoilVeg!H180</f>
        <v>0.245</v>
      </c>
      <c r="O180" s="74">
        <f>VLOOKUP(A180,Soil!$B$2:$S$14,18,FALSE)</f>
        <v>0.3</v>
      </c>
    </row>
    <row r="181" spans="1:15">
      <c r="A181" s="84" t="str">
        <f>SoilVeg!B181</f>
        <v>SAL</v>
      </c>
      <c r="B181" s="84" t="str">
        <f>SoilVeg!D181</f>
        <v>OPU</v>
      </c>
      <c r="C181" s="84" t="str">
        <f>SoilVeg!A181</f>
        <v>SALOPU</v>
      </c>
      <c r="D181" s="74">
        <f>IF(VLOOKUP(SoilVeg!C181,LU!$A$2:$O$27,15,FALSE)=0,VLOOKUP(A181,Soil!$B$2:$R$14,8,FALSE),0.000000000001)</f>
        <v>6.0882038194444433E-6</v>
      </c>
      <c r="E181" s="74">
        <f>IF(VLOOKUP(SoilVeg!C181,LU!$A$2:$O$27,15,FALSE)=0,VLOOKUP(A181,Soil!$B$2:$R$14,9,FALSE),0.000000000001)</f>
        <v>2.6671927322295441E-4</v>
      </c>
      <c r="F181" s="74">
        <f>VLOOKUP(A181,Soil!$B$2:$P$17,14,FALSE)</f>
        <v>1.4E-2</v>
      </c>
      <c r="G181" s="74">
        <f>VLOOKUP(B181,LU!$B$1:$N$51,6,FALSE)</f>
        <v>0</v>
      </c>
      <c r="H181" s="74">
        <f>VLOOKUP(B181,LU!$B$1:$N$51,7,FALSE)</f>
        <v>0</v>
      </c>
      <c r="I181" s="74">
        <f>VLOOKUP(B181,LU!$B$1:$N$51,8,FALSE)</f>
        <v>3.5</v>
      </c>
      <c r="J181" s="74">
        <f>VLOOKUP(A181,Soil!$B$2:$P$17,13,FALSE)</f>
        <v>1.7925</v>
      </c>
      <c r="K181" s="74">
        <f>VLOOKUP(B181,LU!$B$1:$N$51,5,FALSE)</f>
        <v>0.03</v>
      </c>
      <c r="L181" s="74">
        <f>VLOOKUP(A181,Soil!$B$2:$P$17,15,FALSE)</f>
        <v>0.4622</v>
      </c>
      <c r="M181" s="74">
        <f>SoilVeg!G181</f>
        <v>6.0666666666666664</v>
      </c>
      <c r="N181" s="74">
        <f>SoilVeg!H181</f>
        <v>0.245</v>
      </c>
      <c r="O181" s="74">
        <f>VLOOKUP(A181,Soil!$B$2:$S$14,18,FALSE)</f>
        <v>0.3</v>
      </c>
    </row>
    <row r="182" spans="1:15">
      <c r="A182" s="84" t="str">
        <f>SoilVeg!B182</f>
        <v>SAL</v>
      </c>
      <c r="B182" s="84" t="str">
        <f>SoilVeg!D182</f>
        <v>TP</v>
      </c>
      <c r="C182" s="84" t="str">
        <f>SoilVeg!A182</f>
        <v>SALTP</v>
      </c>
      <c r="D182" s="74">
        <f>IF(VLOOKUP(SoilVeg!C182,LU!$A$2:$O$27,15,FALSE)=0,VLOOKUP(A182,Soil!$B$2:$R$14,8,FALSE),0.000000000001)</f>
        <v>6.0882038194444433E-6</v>
      </c>
      <c r="E182" s="74">
        <f>IF(VLOOKUP(SoilVeg!C182,LU!$A$2:$O$27,15,FALSE)=0,VLOOKUP(A182,Soil!$B$2:$R$14,9,FALSE),0.000000000001)</f>
        <v>2.6671927322295441E-4</v>
      </c>
      <c r="F182" s="74">
        <f>VLOOKUP(A182,Soil!$B$2:$P$17,14,FALSE)</f>
        <v>1.4E-2</v>
      </c>
      <c r="G182" s="74">
        <f>VLOOKUP(B182,LU!$B$1:$N$51,6,FALSE)</f>
        <v>1.1000000000000001</v>
      </c>
      <c r="H182" s="74">
        <f>VLOOKUP(B182,LU!$B$1:$N$51,7,FALSE)</f>
        <v>0.4</v>
      </c>
      <c r="I182" s="74">
        <f>VLOOKUP(B182,LU!$B$1:$N$51,8,FALSE)</f>
        <v>7</v>
      </c>
      <c r="J182" s="74">
        <f>VLOOKUP(A182,Soil!$B$2:$P$17,13,FALSE)</f>
        <v>1.7925</v>
      </c>
      <c r="K182" s="74">
        <f>VLOOKUP(B182,LU!$B$1:$N$51,5,FALSE)</f>
        <v>0.27500000000000002</v>
      </c>
      <c r="L182" s="74">
        <f>VLOOKUP(A182,Soil!$B$2:$P$17,15,FALSE)</f>
        <v>0.4622</v>
      </c>
      <c r="M182" s="74">
        <f>SoilVeg!G182</f>
        <v>18.2</v>
      </c>
      <c r="N182" s="74">
        <f>SoilVeg!H182</f>
        <v>0.245</v>
      </c>
      <c r="O182" s="74">
        <f>VLOOKUP(A182,Soil!$B$2:$S$14,18,FALSE)</f>
        <v>0.3</v>
      </c>
    </row>
    <row r="183" spans="1:15">
      <c r="A183" s="84" t="str">
        <f>SoilVeg!B183</f>
        <v>SAL</v>
      </c>
      <c r="B183" s="84" t="str">
        <f>SoilVeg!D183</f>
        <v>LP</v>
      </c>
      <c r="C183" s="84" t="str">
        <f>SoilVeg!A183</f>
        <v>SALLP</v>
      </c>
      <c r="D183" s="74">
        <f>IF(VLOOKUP(SoilVeg!C183,LU!$A$2:$O$27,15,FALSE)=0,VLOOKUP(A183,Soil!$B$2:$R$14,8,FALSE),0.000000000001)</f>
        <v>6.0882038194444433E-6</v>
      </c>
      <c r="E183" s="74">
        <f>IF(VLOOKUP(SoilVeg!C183,LU!$A$2:$O$27,15,FALSE)=0,VLOOKUP(A183,Soil!$B$2:$R$14,9,FALSE),0.000000000001)</f>
        <v>2.6671927322295441E-4</v>
      </c>
      <c r="F183" s="74">
        <f>VLOOKUP(A183,Soil!$B$2:$P$17,14,FALSE)</f>
        <v>1.4E-2</v>
      </c>
      <c r="G183" s="74">
        <f>VLOOKUP(B183,LU!$B$1:$N$51,6,FALSE)</f>
        <v>3</v>
      </c>
      <c r="H183" s="74">
        <f>VLOOKUP(B183,LU!$B$1:$N$51,7,FALSE)</f>
        <v>0.62272727272999995</v>
      </c>
      <c r="I183" s="74">
        <f>VLOOKUP(B183,LU!$B$1:$N$51,8,FALSE)</f>
        <v>9.4545454545500007</v>
      </c>
      <c r="J183" s="74">
        <f>VLOOKUP(A183,Soil!$B$2:$P$17,13,FALSE)</f>
        <v>1.7925</v>
      </c>
      <c r="K183" s="74">
        <f>VLOOKUP(B183,LU!$B$1:$N$51,5,FALSE)</f>
        <v>0.4</v>
      </c>
      <c r="L183" s="74">
        <f>VLOOKUP(A183,Soil!$B$2:$P$17,15,FALSE)</f>
        <v>0.4622</v>
      </c>
      <c r="M183" s="74">
        <f>SoilVeg!G183</f>
        <v>18.2</v>
      </c>
      <c r="N183" s="74">
        <f>SoilVeg!H183</f>
        <v>0.245</v>
      </c>
      <c r="O183" s="74">
        <f>VLOOKUP(A183,Soil!$B$2:$S$14,18,FALSE)</f>
        <v>0.3</v>
      </c>
    </row>
    <row r="184" spans="1:15">
      <c r="A184" s="84" t="str">
        <f>SoilVeg!B184</f>
        <v>SAL</v>
      </c>
      <c r="B184" s="84" t="str">
        <f>SoilVeg!D184</f>
        <v>LPL</v>
      </c>
      <c r="C184" s="84" t="str">
        <f>SoilVeg!A184</f>
        <v>SALLPL</v>
      </c>
      <c r="D184" s="74">
        <f>IF(VLOOKUP(SoilVeg!C184,LU!$A$2:$O$27,15,FALSE)=0,VLOOKUP(A184,Soil!$B$2:$R$14,8,FALSE),0.000000000001)</f>
        <v>6.0882038194444433E-6</v>
      </c>
      <c r="E184" s="74">
        <f>IF(VLOOKUP(SoilVeg!C184,LU!$A$2:$O$27,15,FALSE)=0,VLOOKUP(A184,Soil!$B$2:$R$14,9,FALSE),0.000000000001)</f>
        <v>2.6671927322295441E-4</v>
      </c>
      <c r="F184" s="74">
        <f>VLOOKUP(A184,Soil!$B$2:$P$17,14,FALSE)</f>
        <v>1.4E-2</v>
      </c>
      <c r="G184" s="74">
        <f>VLOOKUP(B184,LU!$B$1:$N$51,6,FALSE)</f>
        <v>4</v>
      </c>
      <c r="H184" s="74">
        <f>VLOOKUP(B184,LU!$B$1:$N$51,7,FALSE)</f>
        <v>0.62272727272999995</v>
      </c>
      <c r="I184" s="74">
        <f>VLOOKUP(B184,LU!$B$1:$N$51,8,FALSE)</f>
        <v>10.5</v>
      </c>
      <c r="J184" s="74">
        <f>VLOOKUP(A184,Soil!$B$2:$P$17,13,FALSE)</f>
        <v>1.7925</v>
      </c>
      <c r="K184" s="74">
        <f>VLOOKUP(B184,LU!$B$1:$N$51,5,FALSE)</f>
        <v>0.6</v>
      </c>
      <c r="L184" s="74">
        <f>VLOOKUP(A184,Soil!$B$2:$P$17,15,FALSE)</f>
        <v>0.4622</v>
      </c>
      <c r="M184" s="74">
        <f>SoilVeg!G184</f>
        <v>18.2</v>
      </c>
      <c r="N184" s="74">
        <f>SoilVeg!H184</f>
        <v>0.245</v>
      </c>
      <c r="O184" s="74">
        <f>VLOOKUP(A184,Soil!$B$2:$S$14,18,FALSE)</f>
        <v>0.3</v>
      </c>
    </row>
    <row r="185" spans="1:15">
      <c r="A185" s="84" t="str">
        <f>SoilVeg!B185</f>
        <v>SAL</v>
      </c>
      <c r="B185" s="84" t="str">
        <f>SoilVeg!D185</f>
        <v>LPJ</v>
      </c>
      <c r="C185" s="84" t="str">
        <f>SoilVeg!A185</f>
        <v>SALLPJ</v>
      </c>
      <c r="D185" s="74">
        <f>IF(VLOOKUP(SoilVeg!C185,LU!$A$2:$O$27,15,FALSE)=0,VLOOKUP(A185,Soil!$B$2:$R$14,8,FALSE),0.000000000001)</f>
        <v>6.0882038194444433E-6</v>
      </c>
      <c r="E185" s="74">
        <f>IF(VLOOKUP(SoilVeg!C185,LU!$A$2:$O$27,15,FALSE)=0,VLOOKUP(A185,Soil!$B$2:$R$14,9,FALSE),0.000000000001)</f>
        <v>2.6671927322295441E-4</v>
      </c>
      <c r="F185" s="74">
        <f>VLOOKUP(A185,Soil!$B$2:$P$17,14,FALSE)</f>
        <v>1.4E-2</v>
      </c>
      <c r="G185" s="74">
        <f>VLOOKUP(B185,LU!$B$1:$N$51,6,FALSE)</f>
        <v>3</v>
      </c>
      <c r="H185" s="74">
        <f>VLOOKUP(B185,LU!$B$1:$N$51,7,FALSE)</f>
        <v>0.62272727272999995</v>
      </c>
      <c r="I185" s="74">
        <f>VLOOKUP(B185,LU!$B$1:$N$51,8,FALSE)</f>
        <v>6.5</v>
      </c>
      <c r="J185" s="74">
        <f>VLOOKUP(A185,Soil!$B$2:$P$17,13,FALSE)</f>
        <v>1.7925</v>
      </c>
      <c r="K185" s="74">
        <f>VLOOKUP(B185,LU!$B$1:$N$51,5,FALSE)</f>
        <v>0.35</v>
      </c>
      <c r="L185" s="74">
        <f>VLOOKUP(A185,Soil!$B$2:$P$17,15,FALSE)</f>
        <v>0.4622</v>
      </c>
      <c r="M185" s="74">
        <f>SoilVeg!G185</f>
        <v>18.2</v>
      </c>
      <c r="N185" s="74">
        <f>SoilVeg!H185</f>
        <v>0.245</v>
      </c>
      <c r="O185" s="74">
        <f>VLOOKUP(A185,Soil!$B$2:$S$14,18,FALSE)</f>
        <v>0.3</v>
      </c>
    </row>
    <row r="186" spans="1:15">
      <c r="A186" s="84" t="str">
        <f>SoilVeg!B186</f>
        <v>SAL</v>
      </c>
      <c r="B186" s="84" t="str">
        <f>SoilVeg!D186</f>
        <v>LPS</v>
      </c>
      <c r="C186" s="84" t="str">
        <f>SoilVeg!A186</f>
        <v>SALLPS</v>
      </c>
      <c r="D186" s="74">
        <f>IF(VLOOKUP(SoilVeg!C186,LU!$A$2:$O$27,15,FALSE)=0,VLOOKUP(A186,Soil!$B$2:$R$14,8,FALSE),0.000000000001)</f>
        <v>6.0882038194444433E-6</v>
      </c>
      <c r="E186" s="74">
        <f>IF(VLOOKUP(SoilVeg!C186,LU!$A$2:$O$27,15,FALSE)=0,VLOOKUP(A186,Soil!$B$2:$R$14,9,FALSE),0.000000000001)</f>
        <v>2.6671927322295441E-4</v>
      </c>
      <c r="F186" s="74">
        <f>VLOOKUP(A186,Soil!$B$2:$P$17,14,FALSE)</f>
        <v>1.4E-2</v>
      </c>
      <c r="G186" s="74">
        <f>VLOOKUP(B186,LU!$B$1:$N$51,6,FALSE)</f>
        <v>4.5</v>
      </c>
      <c r="H186" s="74">
        <f>VLOOKUP(B186,LU!$B$1:$N$51,7,FALSE)</f>
        <v>0.8</v>
      </c>
      <c r="I186" s="74">
        <f>VLOOKUP(B186,LU!$B$1:$N$51,8,FALSE)</f>
        <v>15</v>
      </c>
      <c r="J186" s="74">
        <f>VLOOKUP(A186,Soil!$B$2:$P$17,13,FALSE)</f>
        <v>1.7925</v>
      </c>
      <c r="K186" s="74">
        <f>VLOOKUP(B186,LU!$B$1:$N$51,5,FALSE)</f>
        <v>0.8</v>
      </c>
      <c r="L186" s="74">
        <f>VLOOKUP(A186,Soil!$B$2:$P$17,15,FALSE)</f>
        <v>0.4622</v>
      </c>
      <c r="M186" s="74">
        <f>SoilVeg!G186</f>
        <v>18.2</v>
      </c>
      <c r="N186" s="74">
        <f>SoilVeg!H186</f>
        <v>0.245</v>
      </c>
      <c r="O186" s="74">
        <f>VLOOKUP(A186,Soil!$B$2:$S$14,18,FALSE)</f>
        <v>0.3</v>
      </c>
    </row>
    <row r="187" spans="1:15">
      <c r="A187" s="84" t="str">
        <f>SoilVeg!B187</f>
        <v>SAL</v>
      </c>
      <c r="B187" s="84" t="str">
        <f>SoilVeg!D187</f>
        <v>LPK</v>
      </c>
      <c r="C187" s="84" t="str">
        <f>SoilVeg!A187</f>
        <v>SALLPK</v>
      </c>
      <c r="D187" s="74">
        <f>IF(VLOOKUP(SoilVeg!C187,LU!$A$2:$O$27,15,FALSE)=0,VLOOKUP(A187,Soil!$B$2:$R$14,8,FALSE),0.000000000001)</f>
        <v>6.0882038194444433E-6</v>
      </c>
      <c r="E187" s="74">
        <f>IF(VLOOKUP(SoilVeg!C187,LU!$A$2:$O$27,15,FALSE)=0,VLOOKUP(A187,Soil!$B$2:$R$14,9,FALSE),0.000000000001)</f>
        <v>2.6671927322295441E-4</v>
      </c>
      <c r="F187" s="74">
        <f>VLOOKUP(A187,Soil!$B$2:$P$17,14,FALSE)</f>
        <v>1.4E-2</v>
      </c>
      <c r="G187" s="74">
        <f>VLOOKUP(B187,LU!$B$1:$N$51,6,FALSE)</f>
        <v>3</v>
      </c>
      <c r="H187" s="74">
        <f>VLOOKUP(B187,LU!$B$1:$N$51,7,FALSE)</f>
        <v>0.6</v>
      </c>
      <c r="I187" s="74">
        <f>VLOOKUP(B187,LU!$B$1:$N$51,8,FALSE)</f>
        <v>15</v>
      </c>
      <c r="J187" s="74">
        <f>VLOOKUP(A187,Soil!$B$2:$P$17,13,FALSE)</f>
        <v>1.7925</v>
      </c>
      <c r="K187" s="74">
        <f>VLOOKUP(B187,LU!$B$1:$N$51,5,FALSE)</f>
        <v>0.8</v>
      </c>
      <c r="L187" s="74">
        <f>VLOOKUP(A187,Soil!$B$2:$P$17,15,FALSE)</f>
        <v>0.4622</v>
      </c>
      <c r="M187" s="74">
        <f>SoilVeg!G187</f>
        <v>18.2</v>
      </c>
      <c r="N187" s="74">
        <f>SoilVeg!H187</f>
        <v>0.245</v>
      </c>
      <c r="O187" s="74">
        <f>VLOOKUP(A187,Soil!$B$2:$S$14,18,FALSE)</f>
        <v>0.3</v>
      </c>
    </row>
    <row r="188" spans="1:15">
      <c r="A188" s="84" t="str">
        <f>SoilVeg!B188</f>
        <v>SAL</v>
      </c>
      <c r="B188" s="84" t="str">
        <f>SoilVeg!D188</f>
        <v>AZP</v>
      </c>
      <c r="C188" s="84" t="str">
        <f>SoilVeg!A188</f>
        <v>SALAZP</v>
      </c>
      <c r="D188" s="74">
        <f>IF(VLOOKUP(SoilVeg!C188,LU!$A$2:$O$27,15,FALSE)=0,VLOOKUP(A188,Soil!$B$2:$R$14,8,FALSE),0.000000000001)</f>
        <v>9.9999999999999998E-13</v>
      </c>
      <c r="E188" s="74">
        <f>IF(VLOOKUP(SoilVeg!C188,LU!$A$2:$O$27,15,FALSE)=0,VLOOKUP(A188,Soil!$B$2:$R$14,9,FALSE),0.000000000001)</f>
        <v>9.9999999999999998E-13</v>
      </c>
      <c r="F188" s="74">
        <f>VLOOKUP(A188,Soil!$B$2:$P$17,14,FALSE)</f>
        <v>1.4E-2</v>
      </c>
      <c r="G188" s="74">
        <f>VLOOKUP(B188,LU!$B$1:$N$51,6,FALSE)</f>
        <v>0</v>
      </c>
      <c r="H188" s="74">
        <f>VLOOKUP(B188,LU!$B$1:$N$51,7,FALSE)</f>
        <v>0</v>
      </c>
      <c r="I188" s="74">
        <f>VLOOKUP(B188,LU!$B$1:$N$51,8,FALSE)</f>
        <v>2.5</v>
      </c>
      <c r="J188" s="74">
        <f>VLOOKUP(A188,Soil!$B$2:$P$17,13,FALSE)</f>
        <v>1.7925</v>
      </c>
      <c r="K188" s="74">
        <f>VLOOKUP(B188,LU!$B$1:$N$51,5,FALSE)</f>
        <v>0.05</v>
      </c>
      <c r="L188" s="74">
        <f>VLOOKUP(A188,Soil!$B$2:$P$17,15,FALSE)</f>
        <v>0.4622</v>
      </c>
      <c r="M188" s="74">
        <f>SoilVeg!G188</f>
        <v>100</v>
      </c>
      <c r="N188" s="74">
        <f>SoilVeg!H188</f>
        <v>1</v>
      </c>
      <c r="O188" s="74">
        <f>VLOOKUP(A188,Soil!$B$2:$S$14,18,FALSE)</f>
        <v>0.3</v>
      </c>
    </row>
    <row r="189" spans="1:15">
      <c r="A189" s="84" t="str">
        <f>SoilVeg!B189</f>
        <v>SAL</v>
      </c>
      <c r="B189" s="84" t="str">
        <f>SoilVeg!D189</f>
        <v>AZPN</v>
      </c>
      <c r="C189" s="84" t="str">
        <f>SoilVeg!A189</f>
        <v>SALAZPN</v>
      </c>
      <c r="D189" s="74">
        <f>IF(VLOOKUP(SoilVeg!C189,LU!$A$2:$O$27,15,FALSE)=0,VLOOKUP(A189,Soil!$B$2:$R$14,8,FALSE),0.000000000001)</f>
        <v>9.9999999999999998E-13</v>
      </c>
      <c r="E189" s="74">
        <f>IF(VLOOKUP(SoilVeg!C189,LU!$A$2:$O$27,15,FALSE)=0,VLOOKUP(A189,Soil!$B$2:$R$14,9,FALSE),0.000000000001)</f>
        <v>9.9999999999999998E-13</v>
      </c>
      <c r="F189" s="74">
        <f>VLOOKUP(A189,Soil!$B$2:$P$17,14,FALSE)</f>
        <v>1.4E-2</v>
      </c>
      <c r="G189" s="74">
        <f>VLOOKUP(B189,LU!$B$1:$N$51,6,FALSE)</f>
        <v>0</v>
      </c>
      <c r="H189" s="74">
        <f>VLOOKUP(B189,LU!$B$1:$N$51,7,FALSE)</f>
        <v>0</v>
      </c>
      <c r="I189" s="74">
        <f>VLOOKUP(B189,LU!$B$1:$N$51,8,FALSE)</f>
        <v>0</v>
      </c>
      <c r="J189" s="74">
        <f>VLOOKUP(A189,Soil!$B$2:$P$17,13,FALSE)</f>
        <v>1.7925</v>
      </c>
      <c r="K189" s="74">
        <f>VLOOKUP(B189,LU!$B$1:$N$51,5,FALSE)</f>
        <v>0.01</v>
      </c>
      <c r="L189" s="74">
        <f>VLOOKUP(A189,Soil!$B$2:$P$17,15,FALSE)</f>
        <v>0.4622</v>
      </c>
      <c r="M189" s="74">
        <f>SoilVeg!G189</f>
        <v>100</v>
      </c>
      <c r="N189" s="74">
        <f>SoilVeg!H189</f>
        <v>1</v>
      </c>
      <c r="O189" s="74">
        <f>VLOOKUP(A189,Soil!$B$2:$S$14,18,FALSE)</f>
        <v>0.3</v>
      </c>
    </row>
    <row r="190" spans="1:15">
      <c r="A190" s="84" t="str">
        <f>SoilVeg!B190</f>
        <v>SAL</v>
      </c>
      <c r="B190" s="84" t="str">
        <f>SoilVeg!D190</f>
        <v>AZPPL</v>
      </c>
      <c r="C190" s="84" t="str">
        <f>SoilVeg!A190</f>
        <v>SALAZPPL</v>
      </c>
      <c r="D190" s="74">
        <f>IF(VLOOKUP(SoilVeg!C190,LU!$A$2:$O$27,15,FALSE)=0,VLOOKUP(A190,Soil!$B$2:$R$14,8,FALSE),0.000000000001)</f>
        <v>6.0882038194444433E-6</v>
      </c>
      <c r="E190" s="74">
        <f>IF(VLOOKUP(SoilVeg!C190,LU!$A$2:$O$27,15,FALSE)=0,VLOOKUP(A190,Soil!$B$2:$R$14,9,FALSE),0.000000000001)</f>
        <v>2.6671927322295441E-4</v>
      </c>
      <c r="F190" s="74">
        <f>VLOOKUP(A190,Soil!$B$2:$P$17,14,FALSE)</f>
        <v>1.4E-2</v>
      </c>
      <c r="G190" s="74">
        <f>VLOOKUP(B190,LU!$B$1:$N$51,6,FALSE)</f>
        <v>0</v>
      </c>
      <c r="H190" s="74">
        <f>VLOOKUP(B190,LU!$B$1:$N$51,7,FALSE)</f>
        <v>0</v>
      </c>
      <c r="I190" s="74">
        <f>VLOOKUP(B190,LU!$B$1:$N$51,8,FALSE)</f>
        <v>2.5</v>
      </c>
      <c r="J190" s="74">
        <f>VLOOKUP(A190,Soil!$B$2:$P$17,13,FALSE)</f>
        <v>1.7925</v>
      </c>
      <c r="K190" s="74">
        <f>VLOOKUP(B190,LU!$B$1:$N$51,5,FALSE)</f>
        <v>0.02</v>
      </c>
      <c r="L190" s="74">
        <f>VLOOKUP(A190,Soil!$B$2:$P$17,15,FALSE)</f>
        <v>0.4622</v>
      </c>
      <c r="M190" s="74">
        <f>SoilVeg!G190</f>
        <v>0.182</v>
      </c>
      <c r="N190" s="74">
        <f>SoilVeg!H190</f>
        <v>0.245</v>
      </c>
      <c r="O190" s="74">
        <f>VLOOKUP(A190,Soil!$B$2:$S$14,18,FALSE)</f>
        <v>0.3</v>
      </c>
    </row>
    <row r="191" spans="1:15">
      <c r="A191" s="84" t="str">
        <f>SoilVeg!B191</f>
        <v>SAL</v>
      </c>
      <c r="B191" s="84" t="str">
        <f>SoilVeg!D191</f>
        <v>AZPP</v>
      </c>
      <c r="C191" s="84" t="str">
        <f>SoilVeg!A191</f>
        <v>SALAZPP</v>
      </c>
      <c r="D191" s="74">
        <f>IF(VLOOKUP(SoilVeg!C191,LU!$A$2:$O$27,15,FALSE)=0,VLOOKUP(A191,Soil!$B$2:$R$14,8,FALSE),0.000000000001)</f>
        <v>6.0882038194444433E-6</v>
      </c>
      <c r="E191" s="74">
        <f>IF(VLOOKUP(SoilVeg!C191,LU!$A$2:$O$27,15,FALSE)=0,VLOOKUP(A191,Soil!$B$2:$R$14,9,FALSE),0.000000000001)</f>
        <v>2.6671927322295441E-4</v>
      </c>
      <c r="F191" s="74">
        <f>VLOOKUP(A191,Soil!$B$2:$P$17,14,FALSE)</f>
        <v>1.4E-2</v>
      </c>
      <c r="G191" s="74">
        <f>VLOOKUP(B191,LU!$B$1:$N$51,6,FALSE)</f>
        <v>0</v>
      </c>
      <c r="H191" s="74">
        <f>VLOOKUP(B191,LU!$B$1:$N$51,7,FALSE)</f>
        <v>0</v>
      </c>
      <c r="I191" s="74">
        <f>VLOOKUP(B191,LU!$B$1:$N$51,8,FALSE)</f>
        <v>7</v>
      </c>
      <c r="J191" s="74">
        <f>VLOOKUP(A191,Soil!$B$2:$P$17,13,FALSE)</f>
        <v>1.7925</v>
      </c>
      <c r="K191" s="74">
        <f>VLOOKUP(B191,LU!$B$1:$N$51,5,FALSE)</f>
        <v>0.1</v>
      </c>
      <c r="L191" s="74">
        <f>VLOOKUP(A191,Soil!$B$2:$P$17,15,FALSE)</f>
        <v>0.4622</v>
      </c>
      <c r="M191" s="74">
        <f>SoilVeg!G191</f>
        <v>18.2</v>
      </c>
      <c r="N191" s="74">
        <f>SoilVeg!H191</f>
        <v>0.245</v>
      </c>
      <c r="O191" s="74">
        <f>VLOOKUP(A191,Soil!$B$2:$S$14,18,FALSE)</f>
        <v>0.3</v>
      </c>
    </row>
    <row r="192" spans="1:15">
      <c r="A192" s="84" t="str">
        <f>SoilVeg!B192</f>
        <v>SAL</v>
      </c>
      <c r="B192" s="84" t="str">
        <f>SoilVeg!D192</f>
        <v>ETK</v>
      </c>
      <c r="C192" s="84" t="str">
        <f>SoilVeg!A192</f>
        <v>SALETK</v>
      </c>
      <c r="D192" s="74">
        <f>IF(VLOOKUP(SoilVeg!C192,LU!$A$2:$O$27,15,FALSE)=0,VLOOKUP(A192,Soil!$B$2:$R$14,8,FALSE),0.000000000001)</f>
        <v>6.0882038194444433E-6</v>
      </c>
      <c r="E192" s="74">
        <f>IF(VLOOKUP(SoilVeg!C192,LU!$A$2:$O$27,15,FALSE)=0,VLOOKUP(A192,Soil!$B$2:$R$14,9,FALSE),0.000000000001)</f>
        <v>2.6671927322295441E-4</v>
      </c>
      <c r="F192" s="74">
        <f>VLOOKUP(A192,Soil!$B$2:$P$17,14,FALSE)</f>
        <v>1.4E-2</v>
      </c>
      <c r="G192" s="74">
        <f>VLOOKUP(B192,LU!$B$1:$N$51,6,FALSE)</f>
        <v>1.4</v>
      </c>
      <c r="H192" s="74">
        <f>VLOOKUP(B192,LU!$B$1:$N$51,7,FALSE)</f>
        <v>0.65</v>
      </c>
      <c r="I192" s="74">
        <f>VLOOKUP(B192,LU!$B$1:$N$51,8,FALSE)</f>
        <v>8</v>
      </c>
      <c r="J192" s="74">
        <f>VLOOKUP(A192,Soil!$B$2:$P$17,13,FALSE)</f>
        <v>1.7925</v>
      </c>
      <c r="K192" s="74">
        <f>VLOOKUP(B192,LU!$B$1:$N$51,5,FALSE)</f>
        <v>0.35</v>
      </c>
      <c r="L192" s="74">
        <f>VLOOKUP(A192,Soil!$B$2:$P$17,15,FALSE)</f>
        <v>0.4622</v>
      </c>
      <c r="M192" s="74">
        <f>SoilVeg!G192</f>
        <v>18.2</v>
      </c>
      <c r="N192" s="74">
        <f>SoilVeg!H192</f>
        <v>0.245</v>
      </c>
      <c r="O192" s="74">
        <f>VLOOKUP(A192,Soil!$B$2:$S$14,18,FALSE)</f>
        <v>0.3</v>
      </c>
    </row>
    <row r="193" spans="1:15">
      <c r="A193" s="84" t="str">
        <f>SoilVeg!B193</f>
        <v>SAL</v>
      </c>
      <c r="B193" s="84" t="str">
        <f>SoilVeg!D193</f>
        <v>ETK1</v>
      </c>
      <c r="C193" s="84" t="str">
        <f>SoilVeg!A193</f>
        <v>SALETK1</v>
      </c>
      <c r="D193" s="74">
        <f>IF(VLOOKUP(SoilVeg!C193,LU!$A$2:$O$27,15,FALSE)=0,VLOOKUP(A193,Soil!$B$2:$R$14,8,FALSE),0.000000000001)</f>
        <v>6.0882038194444433E-6</v>
      </c>
      <c r="E193" s="74">
        <f>IF(VLOOKUP(SoilVeg!C193,LU!$A$2:$O$27,15,FALSE)=0,VLOOKUP(A193,Soil!$B$2:$R$14,9,FALSE),0.000000000001)</f>
        <v>2.6671927322295441E-4</v>
      </c>
      <c r="F193" s="74">
        <f>VLOOKUP(A193,Soil!$B$2:$P$17,14,FALSE)</f>
        <v>1.4E-2</v>
      </c>
      <c r="G193" s="74">
        <f>VLOOKUP(B193,LU!$B$1:$N$51,6,FALSE)</f>
        <v>1</v>
      </c>
      <c r="H193" s="74">
        <f>VLOOKUP(B193,LU!$B$1:$N$51,7,FALSE)</f>
        <v>0.4</v>
      </c>
      <c r="I193" s="74">
        <f>VLOOKUP(B193,LU!$B$1:$N$51,8,FALSE)</f>
        <v>5</v>
      </c>
      <c r="J193" s="74">
        <f>VLOOKUP(A193,Soil!$B$2:$P$17,13,FALSE)</f>
        <v>1.7925</v>
      </c>
      <c r="K193" s="74">
        <f>VLOOKUP(B193,LU!$B$1:$N$51,5,FALSE)</f>
        <v>0.15</v>
      </c>
      <c r="L193" s="74">
        <f>VLOOKUP(A193,Soil!$B$2:$P$17,15,FALSE)</f>
        <v>0.4622</v>
      </c>
      <c r="M193" s="74">
        <f>SoilVeg!G193</f>
        <v>18.2</v>
      </c>
      <c r="N193" s="74">
        <f>SoilVeg!H193</f>
        <v>0.245</v>
      </c>
      <c r="O193" s="74">
        <f>VLOOKUP(A193,Soil!$B$2:$S$14,18,FALSE)</f>
        <v>0.3</v>
      </c>
    </row>
    <row r="194" spans="1:15">
      <c r="A194" s="84" t="str">
        <f>SoilVeg!B194</f>
        <v>SAL</v>
      </c>
      <c r="B194" s="84" t="str">
        <f>SoilVeg!D194</f>
        <v>ETK2</v>
      </c>
      <c r="C194" s="84" t="str">
        <f>SoilVeg!A194</f>
        <v>SALETK2</v>
      </c>
      <c r="D194" s="74">
        <f>IF(VLOOKUP(SoilVeg!C194,LU!$A$2:$O$27,15,FALSE)=0,VLOOKUP(A194,Soil!$B$2:$R$14,8,FALSE),0.000000000001)</f>
        <v>6.0882038194444433E-6</v>
      </c>
      <c r="E194" s="74">
        <f>IF(VLOOKUP(SoilVeg!C194,LU!$A$2:$O$27,15,FALSE)=0,VLOOKUP(A194,Soil!$B$2:$R$14,9,FALSE),0.000000000001)</f>
        <v>2.6671927322295441E-4</v>
      </c>
      <c r="F194" s="74">
        <f>VLOOKUP(A194,Soil!$B$2:$P$17,14,FALSE)</f>
        <v>1.4E-2</v>
      </c>
      <c r="G194" s="74">
        <f>VLOOKUP(B194,LU!$B$1:$N$51,6,FALSE)</f>
        <v>1.1000000000000001</v>
      </c>
      <c r="H194" s="74">
        <f>VLOOKUP(B194,LU!$B$1:$N$51,7,FALSE)</f>
        <v>0.4</v>
      </c>
      <c r="I194" s="74">
        <f>VLOOKUP(B194,LU!$B$1:$N$51,8,FALSE)</f>
        <v>7</v>
      </c>
      <c r="J194" s="74">
        <f>VLOOKUP(A194,Soil!$B$2:$P$17,13,FALSE)</f>
        <v>1.7925</v>
      </c>
      <c r="K194" s="74">
        <f>VLOOKUP(B194,LU!$B$1:$N$51,5,FALSE)</f>
        <v>0.35</v>
      </c>
      <c r="L194" s="74">
        <f>VLOOKUP(A194,Soil!$B$2:$P$17,15,FALSE)</f>
        <v>0.4622</v>
      </c>
      <c r="M194" s="74">
        <f>SoilVeg!G194</f>
        <v>18.2</v>
      </c>
      <c r="N194" s="74">
        <f>SoilVeg!H194</f>
        <v>0.245</v>
      </c>
      <c r="O194" s="74">
        <f>VLOOKUP(A194,Soil!$B$2:$S$14,18,FALSE)</f>
        <v>0.3</v>
      </c>
    </row>
    <row r="195" spans="1:15">
      <c r="A195" s="84" t="str">
        <f>SoilVeg!B195</f>
        <v>SAL</v>
      </c>
      <c r="B195" s="84" t="str">
        <f>SoilVeg!D195</f>
        <v>ETK3</v>
      </c>
      <c r="C195" s="84" t="str">
        <f>SoilVeg!A195</f>
        <v>SALETK3</v>
      </c>
      <c r="D195" s="74">
        <f>IF(VLOOKUP(SoilVeg!C195,LU!$A$2:$O$27,15,FALSE)=0,VLOOKUP(A195,Soil!$B$2:$R$14,8,FALSE),0.000000000001)</f>
        <v>6.0882038194444433E-6</v>
      </c>
      <c r="E195" s="74">
        <f>IF(VLOOKUP(SoilVeg!C195,LU!$A$2:$O$27,15,FALSE)=0,VLOOKUP(A195,Soil!$B$2:$R$14,9,FALSE),0.000000000001)</f>
        <v>2.6671927322295441E-4</v>
      </c>
      <c r="F195" s="74">
        <f>VLOOKUP(A195,Soil!$B$2:$P$17,14,FALSE)</f>
        <v>1.4E-2</v>
      </c>
      <c r="G195" s="74">
        <f>VLOOKUP(B195,LU!$B$1:$N$51,6,FALSE)</f>
        <v>1.35454545455</v>
      </c>
      <c r="H195" s="74">
        <f>VLOOKUP(B195,LU!$B$1:$N$51,7,FALSE)</f>
        <v>0.62272727272999995</v>
      </c>
      <c r="I195" s="74">
        <f>VLOOKUP(B195,LU!$B$1:$N$51,8,FALSE)</f>
        <v>10</v>
      </c>
      <c r="J195" s="74">
        <f>VLOOKUP(A195,Soil!$B$2:$P$17,13,FALSE)</f>
        <v>1.7925</v>
      </c>
      <c r="K195" s="74">
        <f>VLOOKUP(B195,LU!$B$1:$N$51,5,FALSE)</f>
        <v>0.4</v>
      </c>
      <c r="L195" s="74">
        <f>VLOOKUP(A195,Soil!$B$2:$P$17,15,FALSE)</f>
        <v>0.4622</v>
      </c>
      <c r="M195" s="74">
        <f>SoilVeg!G195</f>
        <v>18.2</v>
      </c>
      <c r="N195" s="74">
        <f>SoilVeg!H195</f>
        <v>0.245</v>
      </c>
      <c r="O195" s="74">
        <f>VLOOKUP(A195,Soil!$B$2:$S$14,18,FALSE)</f>
        <v>0.3</v>
      </c>
    </row>
    <row r="196" spans="1:15">
      <c r="A196" s="84" t="str">
        <f>SoilVeg!B196</f>
        <v>SAL</v>
      </c>
      <c r="B196" s="84" t="str">
        <f>SoilVeg!D196</f>
        <v>VT</v>
      </c>
      <c r="C196" s="84" t="str">
        <f>SoilVeg!A196</f>
        <v>SALVT</v>
      </c>
      <c r="D196" s="74">
        <f>IF(VLOOKUP(SoilVeg!C196,LU!$A$2:$O$27,15,FALSE)=0,VLOOKUP(A196,Soil!$B$2:$R$14,8,FALSE),0.000000000001)</f>
        <v>9.9999999999999998E-13</v>
      </c>
      <c r="E196" s="74">
        <f>IF(VLOOKUP(SoilVeg!C196,LU!$A$2:$O$27,15,FALSE)=0,VLOOKUP(A196,Soil!$B$2:$R$14,9,FALSE),0.000000000001)</f>
        <v>9.9999999999999998E-13</v>
      </c>
      <c r="F196" s="74">
        <f>VLOOKUP(A196,Soil!$B$2:$P$17,14,FALSE)</f>
        <v>1.4E-2</v>
      </c>
      <c r="G196" s="74">
        <f>VLOOKUP(B196,LU!$B$1:$N$51,6,FALSE)</f>
        <v>0</v>
      </c>
      <c r="H196" s="74">
        <f>VLOOKUP(B196,LU!$B$1:$N$51,7,FALSE)</f>
        <v>0</v>
      </c>
      <c r="I196" s="74">
        <f>VLOOKUP(B196,LU!$B$1:$N$51,8,FALSE)</f>
        <v>0</v>
      </c>
      <c r="J196" s="74">
        <f>VLOOKUP(A196,Soil!$B$2:$P$17,13,FALSE)</f>
        <v>1.7925</v>
      </c>
      <c r="K196" s="74">
        <f>VLOOKUP(B196,LU!$B$1:$N$51,5,FALSE)</f>
        <v>0.03</v>
      </c>
      <c r="L196" s="74">
        <f>VLOOKUP(A196,Soil!$B$2:$P$17,15,FALSE)</f>
        <v>0.4622</v>
      </c>
      <c r="M196" s="74">
        <f>SoilVeg!G196</f>
        <v>100</v>
      </c>
      <c r="N196" s="74">
        <f>SoilVeg!H196</f>
        <v>1</v>
      </c>
      <c r="O196" s="74">
        <f>VLOOKUP(A196,Soil!$B$2:$S$14,18,FALSE)</f>
        <v>0.3</v>
      </c>
    </row>
    <row r="197" spans="1:15">
      <c r="A197" s="84" t="str">
        <f>SoilVeg!B197</f>
        <v>SAL</v>
      </c>
      <c r="B197" s="84" t="str">
        <f>SoilVeg!D197</f>
        <v>VP</v>
      </c>
      <c r="C197" s="84" t="str">
        <f>SoilVeg!A197</f>
        <v>SALVP</v>
      </c>
      <c r="D197" s="74">
        <f>IF(VLOOKUP(SoilVeg!C197,LU!$A$2:$O$27,15,FALSE)=0,VLOOKUP(A197,Soil!$B$2:$R$14,8,FALSE),0.000000000001)</f>
        <v>9.9999999999999998E-13</v>
      </c>
      <c r="E197" s="74">
        <f>IF(VLOOKUP(SoilVeg!C197,LU!$A$2:$O$27,15,FALSE)=0,VLOOKUP(A197,Soil!$B$2:$R$14,9,FALSE),0.000000000001)</f>
        <v>9.9999999999999998E-13</v>
      </c>
      <c r="F197" s="74">
        <f>VLOOKUP(A197,Soil!$B$2:$P$17,14,FALSE)</f>
        <v>1.4E-2</v>
      </c>
      <c r="G197" s="74">
        <f>VLOOKUP(B197,LU!$B$1:$N$51,6,FALSE)</f>
        <v>0</v>
      </c>
      <c r="H197" s="74">
        <f>VLOOKUP(B197,LU!$B$1:$N$51,7,FALSE)</f>
        <v>0</v>
      </c>
      <c r="I197" s="74">
        <f>VLOOKUP(B197,LU!$B$1:$N$51,8,FALSE)</f>
        <v>0</v>
      </c>
      <c r="J197" s="74">
        <f>VLOOKUP(A197,Soil!$B$2:$P$17,13,FALSE)</f>
        <v>1.7925</v>
      </c>
      <c r="K197" s="74">
        <f>VLOOKUP(B197,LU!$B$1:$N$51,5,FALSE)</f>
        <v>0.01</v>
      </c>
      <c r="L197" s="74">
        <f>VLOOKUP(A197,Soil!$B$2:$P$17,15,FALSE)</f>
        <v>0.4622</v>
      </c>
      <c r="M197" s="74">
        <f>SoilVeg!G197</f>
        <v>100</v>
      </c>
      <c r="N197" s="74">
        <f>SoilVeg!H197</f>
        <v>1</v>
      </c>
      <c r="O197" s="74">
        <f>VLOOKUP(A197,Soil!$B$2:$S$14,18,FALSE)</f>
        <v>0.3</v>
      </c>
    </row>
    <row r="198" spans="1:15">
      <c r="A198" s="84" t="str">
        <f>SoilVeg!B198</f>
        <v>SAL</v>
      </c>
      <c r="B198" s="84" t="str">
        <f>SoilVeg!D198</f>
        <v>TPT</v>
      </c>
      <c r="C198" s="84" t="str">
        <f>SoilVeg!A198</f>
        <v>SALTPT</v>
      </c>
      <c r="D198" s="74">
        <f>IF(VLOOKUP(SoilVeg!C198,LU!$A$2:$O$27,15,FALSE)=0,VLOOKUP(A198,Soil!$B$2:$R$14,8,FALSE),0.000000000001)</f>
        <v>6.0882038194444433E-6</v>
      </c>
      <c r="E198" s="74">
        <f>IF(VLOOKUP(SoilVeg!C198,LU!$A$2:$O$27,15,FALSE)=0,VLOOKUP(A198,Soil!$B$2:$R$14,9,FALSE),0.000000000001)</f>
        <v>2.6671927322295441E-4</v>
      </c>
      <c r="F198" s="74">
        <f>VLOOKUP(A198,Soil!$B$2:$P$17,14,FALSE)</f>
        <v>1.4E-2</v>
      </c>
      <c r="G198" s="74">
        <f>VLOOKUP(B198,LU!$B$1:$N$51,6,FALSE)</f>
        <v>1.1000000000000001</v>
      </c>
      <c r="H198" s="74">
        <f>VLOOKUP(B198,LU!$B$1:$N$51,7,FALSE)</f>
        <v>0.4</v>
      </c>
      <c r="I198" s="74">
        <f>VLOOKUP(B198,LU!$B$1:$N$51,8,FALSE)</f>
        <v>7</v>
      </c>
      <c r="J198" s="74">
        <f>VLOOKUP(A198,Soil!$B$2:$P$17,13,FALSE)</f>
        <v>1.7925</v>
      </c>
      <c r="K198" s="74">
        <f>VLOOKUP(B198,LU!$B$1:$N$51,5,FALSE)</f>
        <v>0.27500000000000002</v>
      </c>
      <c r="L198" s="74">
        <f>VLOOKUP(A198,Soil!$B$2:$P$17,15,FALSE)</f>
        <v>0.4622</v>
      </c>
      <c r="M198" s="74">
        <f>SoilVeg!G198</f>
        <v>18.2</v>
      </c>
      <c r="N198" s="74">
        <f>SoilVeg!H198</f>
        <v>0.245</v>
      </c>
      <c r="O198" s="74">
        <f>VLOOKUP(A198,Soil!$B$2:$S$14,18,FALSE)</f>
        <v>0.3</v>
      </c>
    </row>
    <row r="199" spans="1:15">
      <c r="A199" s="84" t="str">
        <f>SoilVeg!B199</f>
        <v>SAL</v>
      </c>
      <c r="B199" s="84" t="str">
        <f>SoilVeg!D199</f>
        <v>VPT</v>
      </c>
      <c r="C199" s="84" t="str">
        <f>SoilVeg!A199</f>
        <v>SALVPT</v>
      </c>
      <c r="D199" s="74">
        <f>IF(VLOOKUP(SoilVeg!C199,LU!$A$2:$O$27,15,FALSE)=0,VLOOKUP(A199,Soil!$B$2:$R$14,8,FALSE),0.000000000001)</f>
        <v>9.9999999999999998E-13</v>
      </c>
      <c r="E199" s="74">
        <f>IF(VLOOKUP(SoilVeg!C199,LU!$A$2:$O$27,15,FALSE)=0,VLOOKUP(A199,Soil!$B$2:$R$14,9,FALSE),0.000000000001)</f>
        <v>9.9999999999999998E-13</v>
      </c>
      <c r="F199" s="74">
        <f>VLOOKUP(A199,Soil!$B$2:$P$17,14,FALSE)</f>
        <v>1.4E-2</v>
      </c>
      <c r="G199" s="74">
        <f>VLOOKUP(B199,LU!$B$1:$N$51,6,FALSE)</f>
        <v>0</v>
      </c>
      <c r="H199" s="74">
        <f>VLOOKUP(B199,LU!$B$1:$N$51,7,FALSE)</f>
        <v>0</v>
      </c>
      <c r="I199" s="74">
        <f>VLOOKUP(B199,LU!$B$1:$N$51,8,FALSE)</f>
        <v>150</v>
      </c>
      <c r="J199" s="74">
        <f>VLOOKUP(A199,Soil!$B$2:$P$17,13,FALSE)</f>
        <v>1.7925</v>
      </c>
      <c r="K199" s="74">
        <f>VLOOKUP(B199,LU!$B$1:$N$51,5,FALSE)</f>
        <v>0.01</v>
      </c>
      <c r="L199" s="74">
        <f>VLOOKUP(A199,Soil!$B$2:$P$17,15,FALSE)</f>
        <v>0.4622</v>
      </c>
      <c r="M199" s="74">
        <f>SoilVeg!G199</f>
        <v>100</v>
      </c>
      <c r="N199" s="74">
        <f>SoilVeg!H199</f>
        <v>1</v>
      </c>
      <c r="O199" s="74">
        <f>VLOOKUP(A199,Soil!$B$2:$S$14,18,FALSE)</f>
        <v>0.3</v>
      </c>
    </row>
    <row r="200" spans="1:15">
      <c r="A200" s="84" t="str">
        <f>SoilVeg!B200</f>
        <v>SAL</v>
      </c>
      <c r="B200" s="84" t="str">
        <f>SoilVeg!D200</f>
        <v>MOK</v>
      </c>
      <c r="C200" s="84" t="str">
        <f>SoilVeg!A200</f>
        <v>SALMOK</v>
      </c>
      <c r="D200" s="74">
        <f>IF(VLOOKUP(SoilVeg!C200,LU!$A$2:$O$27,15,FALSE)=0,VLOOKUP(A200,Soil!$B$2:$R$14,8,FALSE),0.000000000001)</f>
        <v>6.0882038194444433E-6</v>
      </c>
      <c r="E200" s="74">
        <f>IF(VLOOKUP(SoilVeg!C200,LU!$A$2:$O$27,15,FALSE)=0,VLOOKUP(A200,Soil!$B$2:$R$14,9,FALSE),0.000000000001)</f>
        <v>2.6671927322295441E-4</v>
      </c>
      <c r="F200" s="74">
        <f>VLOOKUP(A200,Soil!$B$2:$P$17,14,FALSE)</f>
        <v>1.4E-2</v>
      </c>
      <c r="G200" s="74">
        <f>VLOOKUP(B200,LU!$B$1:$N$51,6,FALSE)</f>
        <v>1.35454545455</v>
      </c>
      <c r="H200" s="74">
        <f>VLOOKUP(B200,LU!$B$1:$N$51,7,FALSE)</f>
        <v>0.62272727272999995</v>
      </c>
      <c r="I200" s="74">
        <f>VLOOKUP(B200,LU!$B$1:$N$51,8,FALSE)</f>
        <v>10</v>
      </c>
      <c r="J200" s="74">
        <f>VLOOKUP(A200,Soil!$B$2:$P$17,13,FALSE)</f>
        <v>1.7925</v>
      </c>
      <c r="K200" s="74">
        <f>VLOOKUP(B200,LU!$B$1:$N$51,5,FALSE)</f>
        <v>0.4</v>
      </c>
      <c r="L200" s="74">
        <f>VLOOKUP(A200,Soil!$B$2:$P$17,15,FALSE)</f>
        <v>0.4622</v>
      </c>
      <c r="M200" s="74">
        <f>SoilVeg!G200</f>
        <v>18.2</v>
      </c>
      <c r="N200" s="74">
        <f>SoilVeg!H200</f>
        <v>0.245</v>
      </c>
      <c r="O200" s="74">
        <f>VLOOKUP(A200,Soil!$B$2:$S$14,18,FALSE)</f>
        <v>0.3</v>
      </c>
    </row>
    <row r="201" spans="1:15">
      <c r="A201" s="84" t="str">
        <f>SoilVeg!B201</f>
        <v>SAL</v>
      </c>
      <c r="B201" s="84" t="str">
        <f>SoilVeg!D201</f>
        <v>RET</v>
      </c>
      <c r="C201" s="84" t="str">
        <f>SoilVeg!A201</f>
        <v>SALRET</v>
      </c>
      <c r="D201" s="74">
        <f>IF(VLOOKUP(SoilVeg!C201,LU!$A$2:$O$27,15,FALSE)=0,VLOOKUP(A201,Soil!$B$2:$R$14,8,FALSE),0.000000000001)</f>
        <v>6.0882038194444433E-6</v>
      </c>
      <c r="E201" s="74">
        <f>IF(VLOOKUP(SoilVeg!C201,LU!$A$2:$O$27,15,FALSE)=0,VLOOKUP(A201,Soil!$B$2:$R$14,9,FALSE),0.000000000001)</f>
        <v>2.6671927322295441E-4</v>
      </c>
      <c r="F201" s="74">
        <f>VLOOKUP(A201,Soil!$B$2:$P$17,14,FALSE)</f>
        <v>1.4E-2</v>
      </c>
      <c r="G201" s="74">
        <f>VLOOKUP(B201,LU!$B$1:$N$51,6,FALSE)</f>
        <v>1.1000000000000001</v>
      </c>
      <c r="H201" s="74">
        <f>VLOOKUP(B201,LU!$B$1:$N$51,7,FALSE)</f>
        <v>0.4</v>
      </c>
      <c r="I201" s="74">
        <f>VLOOKUP(B201,LU!$B$1:$N$51,8,FALSE)</f>
        <v>150</v>
      </c>
      <c r="J201" s="74">
        <f>VLOOKUP(A201,Soil!$B$2:$P$17,13,FALSE)</f>
        <v>1.7925</v>
      </c>
      <c r="K201" s="74">
        <f>VLOOKUP(B201,LU!$B$1:$N$51,5,FALSE)</f>
        <v>0.27500000000000002</v>
      </c>
      <c r="L201" s="74">
        <f>VLOOKUP(A201,Soil!$B$2:$P$17,15,FALSE)</f>
        <v>0.4622</v>
      </c>
      <c r="M201" s="74">
        <f>SoilVeg!G201</f>
        <v>18.2</v>
      </c>
      <c r="N201" s="74">
        <f>SoilVeg!H201</f>
        <v>0.245</v>
      </c>
      <c r="O201" s="74">
        <f>VLOOKUP(A201,Soil!$B$2:$S$14,18,FALSE)</f>
        <v>0.3</v>
      </c>
    </row>
    <row r="202" spans="1:15">
      <c r="A202" s="84" t="str">
        <f>SoilVeg!B202</f>
        <v>SI</v>
      </c>
      <c r="B202" s="84" t="str">
        <f>SoilVeg!D202</f>
        <v>OP</v>
      </c>
      <c r="C202" s="84" t="str">
        <f>SoilVeg!A202</f>
        <v>SIOP</v>
      </c>
      <c r="D202" s="74">
        <f>IF(VLOOKUP(SoilVeg!C202,LU!$A$2:$O$27,15,FALSE)=0,VLOOKUP(A202,Soil!$B$2:$R$14,8,FALSE),0.000000000001)</f>
        <v>0</v>
      </c>
      <c r="E202" s="74">
        <f>IF(VLOOKUP(SoilVeg!C202,LU!$A$2:$O$27,15,FALSE)=0,VLOOKUP(A202,Soil!$B$2:$R$14,9,FALSE),0.000000000001)</f>
        <v>0</v>
      </c>
      <c r="F202" s="74">
        <f>VLOOKUP(A202,Soil!$B$2:$P$17,14,FALSE)</f>
        <v>1.2E-2</v>
      </c>
      <c r="G202" s="74">
        <f>VLOOKUP(B202,LU!$B$1:$N$51,6,FALSE)</f>
        <v>0.16</v>
      </c>
      <c r="H202" s="74">
        <f>VLOOKUP(B202,LU!$B$1:$N$51,7,FALSE)</f>
        <v>0.13</v>
      </c>
      <c r="I202" s="74">
        <f>VLOOKUP(B202,LU!$B$1:$N$51,8,FALSE)</f>
        <v>5</v>
      </c>
      <c r="J202" s="74">
        <f>VLOOKUP(A202,Soil!$B$2:$P$17,13,FALSE)</f>
        <v>0</v>
      </c>
      <c r="K202" s="74">
        <f>VLOOKUP(B202,LU!$B$1:$N$51,5,FALSE)</f>
        <v>7.4999999999999997E-2</v>
      </c>
      <c r="L202" s="74">
        <f>VLOOKUP(A202,Soil!$B$2:$P$17,15,FALSE)</f>
        <v>0</v>
      </c>
      <c r="M202" s="74">
        <f>SoilVeg!G202</f>
        <v>0</v>
      </c>
      <c r="N202" s="74">
        <f>SoilVeg!H202</f>
        <v>0</v>
      </c>
      <c r="O202" s="74">
        <f>VLOOKUP(A202,Soil!$B$2:$S$14,18,FALSE)</f>
        <v>0</v>
      </c>
    </row>
    <row r="203" spans="1:15">
      <c r="A203" s="84" t="str">
        <f>SoilVeg!B203</f>
        <v>SI</v>
      </c>
      <c r="B203" s="84" t="str">
        <f>SoilVeg!D203</f>
        <v>OPTP</v>
      </c>
      <c r="C203" s="84" t="str">
        <f>SoilVeg!A203</f>
        <v>SIOPTP</v>
      </c>
      <c r="D203" s="74">
        <f>IF(VLOOKUP(SoilVeg!C203,LU!$A$2:$O$27,15,FALSE)=0,VLOOKUP(A203,Soil!$B$2:$R$14,8,FALSE),0.000000000001)</f>
        <v>0</v>
      </c>
      <c r="E203" s="74">
        <f>IF(VLOOKUP(SoilVeg!C203,LU!$A$2:$O$27,15,FALSE)=0,VLOOKUP(A203,Soil!$B$2:$R$14,9,FALSE),0.000000000001)</f>
        <v>0</v>
      </c>
      <c r="F203" s="74">
        <f>VLOOKUP(A203,Soil!$B$2:$P$17,14,FALSE)</f>
        <v>1.2E-2</v>
      </c>
      <c r="G203" s="74">
        <f>VLOOKUP(B203,LU!$B$1:$N$51,6,FALSE)</f>
        <v>1.1000000000000001</v>
      </c>
      <c r="H203" s="74">
        <f>VLOOKUP(B203,LU!$B$1:$N$51,7,FALSE)</f>
        <v>0.4</v>
      </c>
      <c r="I203" s="74">
        <f>VLOOKUP(B203,LU!$B$1:$N$51,8,FALSE)</f>
        <v>7</v>
      </c>
      <c r="J203" s="74">
        <f>VLOOKUP(A203,Soil!$B$2:$P$17,13,FALSE)</f>
        <v>0</v>
      </c>
      <c r="K203" s="74">
        <f>VLOOKUP(B203,LU!$B$1:$N$51,5,FALSE)</f>
        <v>0.27500000000000002</v>
      </c>
      <c r="L203" s="74">
        <f>VLOOKUP(A203,Soil!$B$2:$P$17,15,FALSE)</f>
        <v>0</v>
      </c>
      <c r="M203" s="74">
        <f>SoilVeg!G203</f>
        <v>0</v>
      </c>
      <c r="N203" s="74">
        <f>SoilVeg!H203</f>
        <v>0</v>
      </c>
      <c r="O203" s="74">
        <f>VLOOKUP(A203,Soil!$B$2:$S$14,18,FALSE)</f>
        <v>0</v>
      </c>
    </row>
    <row r="204" spans="1:15">
      <c r="A204" s="84" t="str">
        <f>SoilVeg!B204</f>
        <v>SI</v>
      </c>
      <c r="B204" s="84" t="str">
        <f>SoilVeg!D204</f>
        <v>OPSR</v>
      </c>
      <c r="C204" s="84" t="str">
        <f>SoilVeg!A204</f>
        <v>SIOPSR</v>
      </c>
      <c r="D204" s="74">
        <f>IF(VLOOKUP(SoilVeg!C204,LU!$A$2:$O$27,15,FALSE)=0,VLOOKUP(A204,Soil!$B$2:$R$14,8,FALSE),0.000000000001)</f>
        <v>0</v>
      </c>
      <c r="E204" s="74">
        <f>IF(VLOOKUP(SoilVeg!C204,LU!$A$2:$O$27,15,FALSE)=0,VLOOKUP(A204,Soil!$B$2:$R$14,9,FALSE),0.000000000001)</f>
        <v>0</v>
      </c>
      <c r="F204" s="74">
        <f>VLOOKUP(A204,Soil!$B$2:$P$17,14,FALSE)</f>
        <v>1.2E-2</v>
      </c>
      <c r="G204" s="74">
        <f>VLOOKUP(B204,LU!$B$1:$N$51,6,FALSE)</f>
        <v>0.26</v>
      </c>
      <c r="H204" s="74">
        <f>VLOOKUP(B204,LU!$B$1:$N$51,7,FALSE)</f>
        <v>0.25</v>
      </c>
      <c r="I204" s="74">
        <f>VLOOKUP(B204,LU!$B$1:$N$51,8,FALSE)</f>
        <v>4</v>
      </c>
      <c r="J204" s="74">
        <f>VLOOKUP(A204,Soil!$B$2:$P$17,13,FALSE)</f>
        <v>0</v>
      </c>
      <c r="K204" s="74">
        <f>VLOOKUP(B204,LU!$B$1:$N$51,5,FALSE)</f>
        <v>0.06</v>
      </c>
      <c r="L204" s="74">
        <f>VLOOKUP(A204,Soil!$B$2:$P$17,15,FALSE)</f>
        <v>0</v>
      </c>
      <c r="M204" s="74">
        <f>SoilVeg!G204</f>
        <v>0</v>
      </c>
      <c r="N204" s="74">
        <f>SoilVeg!H204</f>
        <v>0</v>
      </c>
      <c r="O204" s="74">
        <f>VLOOKUP(A204,Soil!$B$2:$S$14,18,FALSE)</f>
        <v>0</v>
      </c>
    </row>
    <row r="205" spans="1:15">
      <c r="A205" s="84" t="str">
        <f>SoilVeg!B205</f>
        <v>SI</v>
      </c>
      <c r="B205" s="84" t="str">
        <f>SoilVeg!D205</f>
        <v>OPUR</v>
      </c>
      <c r="C205" s="84" t="str">
        <f>SoilVeg!A205</f>
        <v>SIOPUR</v>
      </c>
      <c r="D205" s="74">
        <f>IF(VLOOKUP(SoilVeg!C205,LU!$A$2:$O$27,15,FALSE)=0,VLOOKUP(A205,Soil!$B$2:$R$14,8,FALSE),0.000000000001)</f>
        <v>0</v>
      </c>
      <c r="E205" s="74">
        <f>IF(VLOOKUP(SoilVeg!C205,LU!$A$2:$O$27,15,FALSE)=0,VLOOKUP(A205,Soil!$B$2:$R$14,9,FALSE),0.000000000001)</f>
        <v>0</v>
      </c>
      <c r="F205" s="74">
        <f>VLOOKUP(A205,Soil!$B$2:$P$17,14,FALSE)</f>
        <v>1.2E-2</v>
      </c>
      <c r="G205" s="74">
        <f>VLOOKUP(B205,LU!$B$1:$N$51,6,FALSE)</f>
        <v>0.4</v>
      </c>
      <c r="H205" s="74">
        <f>VLOOKUP(B205,LU!$B$1:$N$51,7,FALSE)</f>
        <v>0.3</v>
      </c>
      <c r="I205" s="74">
        <f>VLOOKUP(B205,LU!$B$1:$N$51,8,FALSE)</f>
        <v>6</v>
      </c>
      <c r="J205" s="74">
        <f>VLOOKUP(A205,Soil!$B$2:$P$17,13,FALSE)</f>
        <v>0</v>
      </c>
      <c r="K205" s="74">
        <f>VLOOKUP(B205,LU!$B$1:$N$51,5,FALSE)</f>
        <v>0.1</v>
      </c>
      <c r="L205" s="74">
        <f>VLOOKUP(A205,Soil!$B$2:$P$17,15,FALSE)</f>
        <v>0</v>
      </c>
      <c r="M205" s="74">
        <f>SoilVeg!G205</f>
        <v>0</v>
      </c>
      <c r="N205" s="74">
        <f>SoilVeg!H205</f>
        <v>0</v>
      </c>
      <c r="O205" s="74">
        <f>VLOOKUP(A205,Soil!$B$2:$S$14,18,FALSE)</f>
        <v>0</v>
      </c>
    </row>
    <row r="206" spans="1:15">
      <c r="A206" s="84" t="str">
        <f>SoilVeg!B206</f>
        <v>SI</v>
      </c>
      <c r="B206" s="84" t="str">
        <f>SoilVeg!D206</f>
        <v>OPU</v>
      </c>
      <c r="C206" s="84" t="str">
        <f>SoilVeg!A206</f>
        <v>SIOPU</v>
      </c>
      <c r="D206" s="74">
        <f>IF(VLOOKUP(SoilVeg!C206,LU!$A$2:$O$27,15,FALSE)=0,VLOOKUP(A206,Soil!$B$2:$R$14,8,FALSE),0.000000000001)</f>
        <v>0</v>
      </c>
      <c r="E206" s="74">
        <f>IF(VLOOKUP(SoilVeg!C206,LU!$A$2:$O$27,15,FALSE)=0,VLOOKUP(A206,Soil!$B$2:$R$14,9,FALSE),0.000000000001)</f>
        <v>0</v>
      </c>
      <c r="F206" s="74">
        <f>VLOOKUP(A206,Soil!$B$2:$P$17,14,FALSE)</f>
        <v>1.2E-2</v>
      </c>
      <c r="G206" s="74">
        <f>VLOOKUP(B206,LU!$B$1:$N$51,6,FALSE)</f>
        <v>0</v>
      </c>
      <c r="H206" s="74">
        <f>VLOOKUP(B206,LU!$B$1:$N$51,7,FALSE)</f>
        <v>0</v>
      </c>
      <c r="I206" s="74">
        <f>VLOOKUP(B206,LU!$B$1:$N$51,8,FALSE)</f>
        <v>3.5</v>
      </c>
      <c r="J206" s="74">
        <f>VLOOKUP(A206,Soil!$B$2:$P$17,13,FALSE)</f>
        <v>0</v>
      </c>
      <c r="K206" s="74">
        <f>VLOOKUP(B206,LU!$B$1:$N$51,5,FALSE)</f>
        <v>0.03</v>
      </c>
      <c r="L206" s="74">
        <f>VLOOKUP(A206,Soil!$B$2:$P$17,15,FALSE)</f>
        <v>0</v>
      </c>
      <c r="M206" s="74">
        <f>SoilVeg!G206</f>
        <v>0</v>
      </c>
      <c r="N206" s="74">
        <f>SoilVeg!H206</f>
        <v>0</v>
      </c>
      <c r="O206" s="74">
        <f>VLOOKUP(A206,Soil!$B$2:$S$14,18,FALSE)</f>
        <v>0</v>
      </c>
    </row>
    <row r="207" spans="1:15">
      <c r="A207" s="84" t="str">
        <f>SoilVeg!B207</f>
        <v>SI</v>
      </c>
      <c r="B207" s="84" t="str">
        <f>SoilVeg!D207</f>
        <v>TP</v>
      </c>
      <c r="C207" s="84" t="str">
        <f>SoilVeg!A207</f>
        <v>SITP</v>
      </c>
      <c r="D207" s="74">
        <f>IF(VLOOKUP(SoilVeg!C207,LU!$A$2:$O$27,15,FALSE)=0,VLOOKUP(A207,Soil!$B$2:$R$14,8,FALSE),0.000000000001)</f>
        <v>0</v>
      </c>
      <c r="E207" s="74">
        <f>IF(VLOOKUP(SoilVeg!C207,LU!$A$2:$O$27,15,FALSE)=0,VLOOKUP(A207,Soil!$B$2:$R$14,9,FALSE),0.000000000001)</f>
        <v>0</v>
      </c>
      <c r="F207" s="74">
        <f>VLOOKUP(A207,Soil!$B$2:$P$17,14,FALSE)</f>
        <v>1.2E-2</v>
      </c>
      <c r="G207" s="74">
        <f>VLOOKUP(B207,LU!$B$1:$N$51,6,FALSE)</f>
        <v>1.1000000000000001</v>
      </c>
      <c r="H207" s="74">
        <f>VLOOKUP(B207,LU!$B$1:$N$51,7,FALSE)</f>
        <v>0.4</v>
      </c>
      <c r="I207" s="74">
        <f>VLOOKUP(B207,LU!$B$1:$N$51,8,FALSE)</f>
        <v>7</v>
      </c>
      <c r="J207" s="74">
        <f>VLOOKUP(A207,Soil!$B$2:$P$17,13,FALSE)</f>
        <v>0</v>
      </c>
      <c r="K207" s="74">
        <f>VLOOKUP(B207,LU!$B$1:$N$51,5,FALSE)</f>
        <v>0.27500000000000002</v>
      </c>
      <c r="L207" s="74">
        <f>VLOOKUP(A207,Soil!$B$2:$P$17,15,FALSE)</f>
        <v>0</v>
      </c>
      <c r="M207" s="74">
        <f>SoilVeg!G207</f>
        <v>0</v>
      </c>
      <c r="N207" s="74">
        <f>SoilVeg!H207</f>
        <v>0</v>
      </c>
      <c r="O207" s="74">
        <f>VLOOKUP(A207,Soil!$B$2:$S$14,18,FALSE)</f>
        <v>0</v>
      </c>
    </row>
    <row r="208" spans="1:15">
      <c r="A208" s="84" t="str">
        <f>SoilVeg!B208</f>
        <v>SI</v>
      </c>
      <c r="B208" s="84" t="str">
        <f>SoilVeg!D208</f>
        <v>LP</v>
      </c>
      <c r="C208" s="84" t="str">
        <f>SoilVeg!A208</f>
        <v>SILP</v>
      </c>
      <c r="D208" s="74">
        <f>IF(VLOOKUP(SoilVeg!C208,LU!$A$2:$O$27,15,FALSE)=0,VLOOKUP(A208,Soil!$B$2:$R$14,8,FALSE),0.000000000001)</f>
        <v>0</v>
      </c>
      <c r="E208" s="74">
        <f>IF(VLOOKUP(SoilVeg!C208,LU!$A$2:$O$27,15,FALSE)=0,VLOOKUP(A208,Soil!$B$2:$R$14,9,FALSE),0.000000000001)</f>
        <v>0</v>
      </c>
      <c r="F208" s="74">
        <f>VLOOKUP(A208,Soil!$B$2:$P$17,14,FALSE)</f>
        <v>1.2E-2</v>
      </c>
      <c r="G208" s="74">
        <f>VLOOKUP(B208,LU!$B$1:$N$51,6,FALSE)</f>
        <v>3</v>
      </c>
      <c r="H208" s="74">
        <f>VLOOKUP(B208,LU!$B$1:$N$51,7,FALSE)</f>
        <v>0.62272727272999995</v>
      </c>
      <c r="I208" s="74">
        <f>VLOOKUP(B208,LU!$B$1:$N$51,8,FALSE)</f>
        <v>9.4545454545500007</v>
      </c>
      <c r="J208" s="74">
        <f>VLOOKUP(A208,Soil!$B$2:$P$17,13,FALSE)</f>
        <v>0</v>
      </c>
      <c r="K208" s="74">
        <f>VLOOKUP(B208,LU!$B$1:$N$51,5,FALSE)</f>
        <v>0.4</v>
      </c>
      <c r="L208" s="74">
        <f>VLOOKUP(A208,Soil!$B$2:$P$17,15,FALSE)</f>
        <v>0</v>
      </c>
      <c r="M208" s="74">
        <f>SoilVeg!G208</f>
        <v>0</v>
      </c>
      <c r="N208" s="74">
        <f>SoilVeg!H208</f>
        <v>0</v>
      </c>
      <c r="O208" s="74">
        <f>VLOOKUP(A208,Soil!$B$2:$S$14,18,FALSE)</f>
        <v>0</v>
      </c>
    </row>
    <row r="209" spans="1:15">
      <c r="A209" s="84" t="str">
        <f>SoilVeg!B209</f>
        <v>SI</v>
      </c>
      <c r="B209" s="84" t="str">
        <f>SoilVeg!D209</f>
        <v>LPL</v>
      </c>
      <c r="C209" s="84" t="str">
        <f>SoilVeg!A209</f>
        <v>SILPL</v>
      </c>
      <c r="D209" s="74">
        <f>IF(VLOOKUP(SoilVeg!C209,LU!$A$2:$O$27,15,FALSE)=0,VLOOKUP(A209,Soil!$B$2:$R$14,8,FALSE),0.000000000001)</f>
        <v>0</v>
      </c>
      <c r="E209" s="74">
        <f>IF(VLOOKUP(SoilVeg!C209,LU!$A$2:$O$27,15,FALSE)=0,VLOOKUP(A209,Soil!$B$2:$R$14,9,FALSE),0.000000000001)</f>
        <v>0</v>
      </c>
      <c r="F209" s="74">
        <f>VLOOKUP(A209,Soil!$B$2:$P$17,14,FALSE)</f>
        <v>1.2E-2</v>
      </c>
      <c r="G209" s="74">
        <f>VLOOKUP(B209,LU!$B$1:$N$51,6,FALSE)</f>
        <v>4</v>
      </c>
      <c r="H209" s="74">
        <f>VLOOKUP(B209,LU!$B$1:$N$51,7,FALSE)</f>
        <v>0.62272727272999995</v>
      </c>
      <c r="I209" s="74">
        <f>VLOOKUP(B209,LU!$B$1:$N$51,8,FALSE)</f>
        <v>10.5</v>
      </c>
      <c r="J209" s="74">
        <f>VLOOKUP(A209,Soil!$B$2:$P$17,13,FALSE)</f>
        <v>0</v>
      </c>
      <c r="K209" s="74">
        <f>VLOOKUP(B209,LU!$B$1:$N$51,5,FALSE)</f>
        <v>0.6</v>
      </c>
      <c r="L209" s="74">
        <f>VLOOKUP(A209,Soil!$B$2:$P$17,15,FALSE)</f>
        <v>0</v>
      </c>
      <c r="M209" s="74">
        <f>SoilVeg!G209</f>
        <v>0</v>
      </c>
      <c r="N209" s="74">
        <f>SoilVeg!H209</f>
        <v>0</v>
      </c>
      <c r="O209" s="74">
        <f>VLOOKUP(A209,Soil!$B$2:$S$14,18,FALSE)</f>
        <v>0</v>
      </c>
    </row>
    <row r="210" spans="1:15">
      <c r="A210" s="84" t="str">
        <f>SoilVeg!B210</f>
        <v>SI</v>
      </c>
      <c r="B210" s="84" t="str">
        <f>SoilVeg!D210</f>
        <v>LPJ</v>
      </c>
      <c r="C210" s="84" t="str">
        <f>SoilVeg!A210</f>
        <v>SILPJ</v>
      </c>
      <c r="D210" s="74">
        <f>IF(VLOOKUP(SoilVeg!C210,LU!$A$2:$O$27,15,FALSE)=0,VLOOKUP(A210,Soil!$B$2:$R$14,8,FALSE),0.000000000001)</f>
        <v>0</v>
      </c>
      <c r="E210" s="74">
        <f>IF(VLOOKUP(SoilVeg!C210,LU!$A$2:$O$27,15,FALSE)=0,VLOOKUP(A210,Soil!$B$2:$R$14,9,FALSE),0.000000000001)</f>
        <v>0</v>
      </c>
      <c r="F210" s="74">
        <f>VLOOKUP(A210,Soil!$B$2:$P$17,14,FALSE)</f>
        <v>1.2E-2</v>
      </c>
      <c r="G210" s="74">
        <f>VLOOKUP(B210,LU!$B$1:$N$51,6,FALSE)</f>
        <v>3</v>
      </c>
      <c r="H210" s="74">
        <f>VLOOKUP(B210,LU!$B$1:$N$51,7,FALSE)</f>
        <v>0.62272727272999995</v>
      </c>
      <c r="I210" s="74">
        <f>VLOOKUP(B210,LU!$B$1:$N$51,8,FALSE)</f>
        <v>6.5</v>
      </c>
      <c r="J210" s="74">
        <f>VLOOKUP(A210,Soil!$B$2:$P$17,13,FALSE)</f>
        <v>0</v>
      </c>
      <c r="K210" s="74">
        <f>VLOOKUP(B210,LU!$B$1:$N$51,5,FALSE)</f>
        <v>0.35</v>
      </c>
      <c r="L210" s="74">
        <f>VLOOKUP(A210,Soil!$B$2:$P$17,15,FALSE)</f>
        <v>0</v>
      </c>
      <c r="M210" s="74">
        <f>SoilVeg!G210</f>
        <v>0</v>
      </c>
      <c r="N210" s="74">
        <f>SoilVeg!H210</f>
        <v>0</v>
      </c>
      <c r="O210" s="74">
        <f>VLOOKUP(A210,Soil!$B$2:$S$14,18,FALSE)</f>
        <v>0</v>
      </c>
    </row>
    <row r="211" spans="1:15">
      <c r="A211" s="84" t="str">
        <f>SoilVeg!B211</f>
        <v>SI</v>
      </c>
      <c r="B211" s="84" t="str">
        <f>SoilVeg!D211</f>
        <v>LPS</v>
      </c>
      <c r="C211" s="84" t="str">
        <f>SoilVeg!A211</f>
        <v>SILPS</v>
      </c>
      <c r="D211" s="74">
        <f>IF(VLOOKUP(SoilVeg!C211,LU!$A$2:$O$27,15,FALSE)=0,VLOOKUP(A211,Soil!$B$2:$R$14,8,FALSE),0.000000000001)</f>
        <v>0</v>
      </c>
      <c r="E211" s="74">
        <f>IF(VLOOKUP(SoilVeg!C211,LU!$A$2:$O$27,15,FALSE)=0,VLOOKUP(A211,Soil!$B$2:$R$14,9,FALSE),0.000000000001)</f>
        <v>0</v>
      </c>
      <c r="F211" s="74">
        <f>VLOOKUP(A211,Soil!$B$2:$P$17,14,FALSE)</f>
        <v>1.2E-2</v>
      </c>
      <c r="G211" s="74">
        <f>VLOOKUP(B211,LU!$B$1:$N$51,6,FALSE)</f>
        <v>4.5</v>
      </c>
      <c r="H211" s="74">
        <f>VLOOKUP(B211,LU!$B$1:$N$51,7,FALSE)</f>
        <v>0.8</v>
      </c>
      <c r="I211" s="74">
        <f>VLOOKUP(B211,LU!$B$1:$N$51,8,FALSE)</f>
        <v>15</v>
      </c>
      <c r="J211" s="74">
        <f>VLOOKUP(A211,Soil!$B$2:$P$17,13,FALSE)</f>
        <v>0</v>
      </c>
      <c r="K211" s="74">
        <f>VLOOKUP(B211,LU!$B$1:$N$51,5,FALSE)</f>
        <v>0.8</v>
      </c>
      <c r="L211" s="74">
        <f>VLOOKUP(A211,Soil!$B$2:$P$17,15,FALSE)</f>
        <v>0</v>
      </c>
      <c r="M211" s="74">
        <f>SoilVeg!G211</f>
        <v>0</v>
      </c>
      <c r="N211" s="74">
        <f>SoilVeg!H211</f>
        <v>0</v>
      </c>
      <c r="O211" s="74">
        <f>VLOOKUP(A211,Soil!$B$2:$S$14,18,FALSE)</f>
        <v>0</v>
      </c>
    </row>
    <row r="212" spans="1:15">
      <c r="A212" s="84" t="str">
        <f>SoilVeg!B212</f>
        <v>SI</v>
      </c>
      <c r="B212" s="84" t="str">
        <f>SoilVeg!D212</f>
        <v>LPK</v>
      </c>
      <c r="C212" s="84" t="str">
        <f>SoilVeg!A212</f>
        <v>SILPK</v>
      </c>
      <c r="D212" s="74">
        <f>IF(VLOOKUP(SoilVeg!C212,LU!$A$2:$O$27,15,FALSE)=0,VLOOKUP(A212,Soil!$B$2:$R$14,8,FALSE),0.000000000001)</f>
        <v>0</v>
      </c>
      <c r="E212" s="74">
        <f>IF(VLOOKUP(SoilVeg!C212,LU!$A$2:$O$27,15,FALSE)=0,VLOOKUP(A212,Soil!$B$2:$R$14,9,FALSE),0.000000000001)</f>
        <v>0</v>
      </c>
      <c r="F212" s="74">
        <f>VLOOKUP(A212,Soil!$B$2:$P$17,14,FALSE)</f>
        <v>1.2E-2</v>
      </c>
      <c r="G212" s="74">
        <f>VLOOKUP(B212,LU!$B$1:$N$51,6,FALSE)</f>
        <v>3</v>
      </c>
      <c r="H212" s="74">
        <f>VLOOKUP(B212,LU!$B$1:$N$51,7,FALSE)</f>
        <v>0.6</v>
      </c>
      <c r="I212" s="74">
        <f>VLOOKUP(B212,LU!$B$1:$N$51,8,FALSE)</f>
        <v>15</v>
      </c>
      <c r="J212" s="74">
        <f>VLOOKUP(A212,Soil!$B$2:$P$17,13,FALSE)</f>
        <v>0</v>
      </c>
      <c r="K212" s="74">
        <f>VLOOKUP(B212,LU!$B$1:$N$51,5,FALSE)</f>
        <v>0.8</v>
      </c>
      <c r="L212" s="74">
        <f>VLOOKUP(A212,Soil!$B$2:$P$17,15,FALSE)</f>
        <v>0</v>
      </c>
      <c r="M212" s="74">
        <f>SoilVeg!G212</f>
        <v>0</v>
      </c>
      <c r="N212" s="74">
        <f>SoilVeg!H212</f>
        <v>0</v>
      </c>
      <c r="O212" s="74">
        <f>VLOOKUP(A212,Soil!$B$2:$S$14,18,FALSE)</f>
        <v>0</v>
      </c>
    </row>
    <row r="213" spans="1:15">
      <c r="A213" s="84" t="str">
        <f>SoilVeg!B213</f>
        <v>SI</v>
      </c>
      <c r="B213" s="84" t="str">
        <f>SoilVeg!D213</f>
        <v>AZP</v>
      </c>
      <c r="C213" s="84" t="str">
        <f>SoilVeg!A213</f>
        <v>SIAZP</v>
      </c>
      <c r="D213" s="74">
        <f>IF(VLOOKUP(SoilVeg!C213,LU!$A$2:$O$27,15,FALSE)=0,VLOOKUP(A213,Soil!$B$2:$R$14,8,FALSE),0.000000000001)</f>
        <v>9.9999999999999998E-13</v>
      </c>
      <c r="E213" s="74">
        <f>IF(VLOOKUP(SoilVeg!C213,LU!$A$2:$O$27,15,FALSE)=0,VLOOKUP(A213,Soil!$B$2:$R$14,9,FALSE),0.000000000001)</f>
        <v>9.9999999999999998E-13</v>
      </c>
      <c r="F213" s="74">
        <f>VLOOKUP(A213,Soil!$B$2:$P$17,14,FALSE)</f>
        <v>1.2E-2</v>
      </c>
      <c r="G213" s="74">
        <f>VLOOKUP(B213,LU!$B$1:$N$51,6,FALSE)</f>
        <v>0</v>
      </c>
      <c r="H213" s="74">
        <f>VLOOKUP(B213,LU!$B$1:$N$51,7,FALSE)</f>
        <v>0</v>
      </c>
      <c r="I213" s="74">
        <f>VLOOKUP(B213,LU!$B$1:$N$51,8,FALSE)</f>
        <v>2.5</v>
      </c>
      <c r="J213" s="74">
        <f>VLOOKUP(A213,Soil!$B$2:$P$17,13,FALSE)</f>
        <v>0</v>
      </c>
      <c r="K213" s="74">
        <f>VLOOKUP(B213,LU!$B$1:$N$51,5,FALSE)</f>
        <v>0.05</v>
      </c>
      <c r="L213" s="74">
        <f>VLOOKUP(A213,Soil!$B$2:$P$17,15,FALSE)</f>
        <v>0</v>
      </c>
      <c r="M213" s="74">
        <f>SoilVeg!G213</f>
        <v>100</v>
      </c>
      <c r="N213" s="74">
        <f>SoilVeg!H213</f>
        <v>1</v>
      </c>
      <c r="O213" s="74">
        <f>VLOOKUP(A213,Soil!$B$2:$S$14,18,FALSE)</f>
        <v>0</v>
      </c>
    </row>
    <row r="214" spans="1:15">
      <c r="A214" s="84" t="str">
        <f>SoilVeg!B214</f>
        <v>SI</v>
      </c>
      <c r="B214" s="84" t="str">
        <f>SoilVeg!D214</f>
        <v>AZPN</v>
      </c>
      <c r="C214" s="84" t="str">
        <f>SoilVeg!A214</f>
        <v>SIAZPN</v>
      </c>
      <c r="D214" s="74">
        <f>IF(VLOOKUP(SoilVeg!C214,LU!$A$2:$O$27,15,FALSE)=0,VLOOKUP(A214,Soil!$B$2:$R$14,8,FALSE),0.000000000001)</f>
        <v>9.9999999999999998E-13</v>
      </c>
      <c r="E214" s="74">
        <f>IF(VLOOKUP(SoilVeg!C214,LU!$A$2:$O$27,15,FALSE)=0,VLOOKUP(A214,Soil!$B$2:$R$14,9,FALSE),0.000000000001)</f>
        <v>9.9999999999999998E-13</v>
      </c>
      <c r="F214" s="74">
        <f>VLOOKUP(A214,Soil!$B$2:$P$17,14,FALSE)</f>
        <v>1.2E-2</v>
      </c>
      <c r="G214" s="74">
        <f>VLOOKUP(B214,LU!$B$1:$N$51,6,FALSE)</f>
        <v>0</v>
      </c>
      <c r="H214" s="74">
        <f>VLOOKUP(B214,LU!$B$1:$N$51,7,FALSE)</f>
        <v>0</v>
      </c>
      <c r="I214" s="74">
        <f>VLOOKUP(B214,LU!$B$1:$N$51,8,FALSE)</f>
        <v>0</v>
      </c>
      <c r="J214" s="74">
        <f>VLOOKUP(A214,Soil!$B$2:$P$17,13,FALSE)</f>
        <v>0</v>
      </c>
      <c r="K214" s="74">
        <f>VLOOKUP(B214,LU!$B$1:$N$51,5,FALSE)</f>
        <v>0.01</v>
      </c>
      <c r="L214" s="74">
        <f>VLOOKUP(A214,Soil!$B$2:$P$17,15,FALSE)</f>
        <v>0</v>
      </c>
      <c r="M214" s="74">
        <f>SoilVeg!G214</f>
        <v>100</v>
      </c>
      <c r="N214" s="74">
        <f>SoilVeg!H214</f>
        <v>1</v>
      </c>
      <c r="O214" s="74">
        <f>VLOOKUP(A214,Soil!$B$2:$S$14,18,FALSE)</f>
        <v>0</v>
      </c>
    </row>
    <row r="215" spans="1:15">
      <c r="A215" s="84" t="str">
        <f>SoilVeg!B215</f>
        <v>SI</v>
      </c>
      <c r="B215" s="84" t="str">
        <f>SoilVeg!D215</f>
        <v>AZPPL</v>
      </c>
      <c r="C215" s="84" t="str">
        <f>SoilVeg!A215</f>
        <v>SIAZPPL</v>
      </c>
      <c r="D215" s="74">
        <f>IF(VLOOKUP(SoilVeg!C215,LU!$A$2:$O$27,15,FALSE)=0,VLOOKUP(A215,Soil!$B$2:$R$14,8,FALSE),0.000000000001)</f>
        <v>0</v>
      </c>
      <c r="E215" s="74">
        <f>IF(VLOOKUP(SoilVeg!C215,LU!$A$2:$O$27,15,FALSE)=0,VLOOKUP(A215,Soil!$B$2:$R$14,9,FALSE),0.000000000001)</f>
        <v>0</v>
      </c>
      <c r="F215" s="74">
        <f>VLOOKUP(A215,Soil!$B$2:$P$17,14,FALSE)</f>
        <v>1.2E-2</v>
      </c>
      <c r="G215" s="74">
        <f>VLOOKUP(B215,LU!$B$1:$N$51,6,FALSE)</f>
        <v>0</v>
      </c>
      <c r="H215" s="74">
        <f>VLOOKUP(B215,LU!$B$1:$N$51,7,FALSE)</f>
        <v>0</v>
      </c>
      <c r="I215" s="74">
        <f>VLOOKUP(B215,LU!$B$1:$N$51,8,FALSE)</f>
        <v>2.5</v>
      </c>
      <c r="J215" s="74">
        <f>VLOOKUP(A215,Soil!$B$2:$P$17,13,FALSE)</f>
        <v>0</v>
      </c>
      <c r="K215" s="74">
        <f>VLOOKUP(B215,LU!$B$1:$N$51,5,FALSE)</f>
        <v>0.02</v>
      </c>
      <c r="L215" s="74">
        <f>VLOOKUP(A215,Soil!$B$2:$P$17,15,FALSE)</f>
        <v>0</v>
      </c>
      <c r="M215" s="74">
        <f>SoilVeg!G215</f>
        <v>0</v>
      </c>
      <c r="N215" s="74">
        <f>SoilVeg!H215</f>
        <v>0</v>
      </c>
      <c r="O215" s="74">
        <f>VLOOKUP(A215,Soil!$B$2:$S$14,18,FALSE)</f>
        <v>0</v>
      </c>
    </row>
    <row r="216" spans="1:15">
      <c r="A216" s="84" t="str">
        <f>SoilVeg!B216</f>
        <v>SI</v>
      </c>
      <c r="B216" s="84" t="str">
        <f>SoilVeg!D216</f>
        <v>AZPP</v>
      </c>
      <c r="C216" s="84" t="str">
        <f>SoilVeg!A216</f>
        <v>SIAZPP</v>
      </c>
      <c r="D216" s="74">
        <f>IF(VLOOKUP(SoilVeg!C216,LU!$A$2:$O$27,15,FALSE)=0,VLOOKUP(A216,Soil!$B$2:$R$14,8,FALSE),0.000000000001)</f>
        <v>0</v>
      </c>
      <c r="E216" s="74">
        <f>IF(VLOOKUP(SoilVeg!C216,LU!$A$2:$O$27,15,FALSE)=0,VLOOKUP(A216,Soil!$B$2:$R$14,9,FALSE),0.000000000001)</f>
        <v>0</v>
      </c>
      <c r="F216" s="74">
        <f>VLOOKUP(A216,Soil!$B$2:$P$17,14,FALSE)</f>
        <v>1.2E-2</v>
      </c>
      <c r="G216" s="74">
        <f>VLOOKUP(B216,LU!$B$1:$N$51,6,FALSE)</f>
        <v>0</v>
      </c>
      <c r="H216" s="74">
        <f>VLOOKUP(B216,LU!$B$1:$N$51,7,FALSE)</f>
        <v>0</v>
      </c>
      <c r="I216" s="74">
        <f>VLOOKUP(B216,LU!$B$1:$N$51,8,FALSE)</f>
        <v>7</v>
      </c>
      <c r="J216" s="74">
        <f>VLOOKUP(A216,Soil!$B$2:$P$17,13,FALSE)</f>
        <v>0</v>
      </c>
      <c r="K216" s="74">
        <f>VLOOKUP(B216,LU!$B$1:$N$51,5,FALSE)</f>
        <v>0.1</v>
      </c>
      <c r="L216" s="74">
        <f>VLOOKUP(A216,Soil!$B$2:$P$17,15,FALSE)</f>
        <v>0</v>
      </c>
      <c r="M216" s="74">
        <f>SoilVeg!G216</f>
        <v>0</v>
      </c>
      <c r="N216" s="74">
        <f>SoilVeg!H216</f>
        <v>0</v>
      </c>
      <c r="O216" s="74">
        <f>VLOOKUP(A216,Soil!$B$2:$S$14,18,FALSE)</f>
        <v>0</v>
      </c>
    </row>
    <row r="217" spans="1:15">
      <c r="A217" s="84" t="str">
        <f>SoilVeg!B217</f>
        <v>SI</v>
      </c>
      <c r="B217" s="84" t="str">
        <f>SoilVeg!D217</f>
        <v>ETK</v>
      </c>
      <c r="C217" s="84" t="str">
        <f>SoilVeg!A217</f>
        <v>SIETK</v>
      </c>
      <c r="D217" s="74">
        <f>IF(VLOOKUP(SoilVeg!C217,LU!$A$2:$O$27,15,FALSE)=0,VLOOKUP(A217,Soil!$B$2:$R$14,8,FALSE),0.000000000001)</f>
        <v>0</v>
      </c>
      <c r="E217" s="74">
        <f>IF(VLOOKUP(SoilVeg!C217,LU!$A$2:$O$27,15,FALSE)=0,VLOOKUP(A217,Soil!$B$2:$R$14,9,FALSE),0.000000000001)</f>
        <v>0</v>
      </c>
      <c r="F217" s="74">
        <f>VLOOKUP(A217,Soil!$B$2:$P$17,14,FALSE)</f>
        <v>1.2E-2</v>
      </c>
      <c r="G217" s="74">
        <f>VLOOKUP(B217,LU!$B$1:$N$51,6,FALSE)</f>
        <v>1.4</v>
      </c>
      <c r="H217" s="74">
        <f>VLOOKUP(B217,LU!$B$1:$N$51,7,FALSE)</f>
        <v>0.65</v>
      </c>
      <c r="I217" s="74">
        <f>VLOOKUP(B217,LU!$B$1:$N$51,8,FALSE)</f>
        <v>8</v>
      </c>
      <c r="J217" s="74">
        <f>VLOOKUP(A217,Soil!$B$2:$P$17,13,FALSE)</f>
        <v>0</v>
      </c>
      <c r="K217" s="74">
        <f>VLOOKUP(B217,LU!$B$1:$N$51,5,FALSE)</f>
        <v>0.35</v>
      </c>
      <c r="L217" s="74">
        <f>VLOOKUP(A217,Soil!$B$2:$P$17,15,FALSE)</f>
        <v>0</v>
      </c>
      <c r="M217" s="74">
        <f>SoilVeg!G217</f>
        <v>0</v>
      </c>
      <c r="N217" s="74">
        <f>SoilVeg!H217</f>
        <v>0</v>
      </c>
      <c r="O217" s="74">
        <f>VLOOKUP(A217,Soil!$B$2:$S$14,18,FALSE)</f>
        <v>0</v>
      </c>
    </row>
    <row r="218" spans="1:15">
      <c r="A218" s="84" t="str">
        <f>SoilVeg!B218</f>
        <v>SI</v>
      </c>
      <c r="B218" s="84" t="str">
        <f>SoilVeg!D218</f>
        <v>ETK1</v>
      </c>
      <c r="C218" s="84" t="str">
        <f>SoilVeg!A218</f>
        <v>SIETK1</v>
      </c>
      <c r="D218" s="74">
        <f>IF(VLOOKUP(SoilVeg!C218,LU!$A$2:$O$27,15,FALSE)=0,VLOOKUP(A218,Soil!$B$2:$R$14,8,FALSE),0.000000000001)</f>
        <v>0</v>
      </c>
      <c r="E218" s="74">
        <f>IF(VLOOKUP(SoilVeg!C218,LU!$A$2:$O$27,15,FALSE)=0,VLOOKUP(A218,Soil!$B$2:$R$14,9,FALSE),0.000000000001)</f>
        <v>0</v>
      </c>
      <c r="F218" s="74">
        <f>VLOOKUP(A218,Soil!$B$2:$P$17,14,FALSE)</f>
        <v>1.2E-2</v>
      </c>
      <c r="G218" s="74">
        <f>VLOOKUP(B218,LU!$B$1:$N$51,6,FALSE)</f>
        <v>1</v>
      </c>
      <c r="H218" s="74">
        <f>VLOOKUP(B218,LU!$B$1:$N$51,7,FALSE)</f>
        <v>0.4</v>
      </c>
      <c r="I218" s="74">
        <f>VLOOKUP(B218,LU!$B$1:$N$51,8,FALSE)</f>
        <v>5</v>
      </c>
      <c r="J218" s="74">
        <f>VLOOKUP(A218,Soil!$B$2:$P$17,13,FALSE)</f>
        <v>0</v>
      </c>
      <c r="K218" s="74">
        <f>VLOOKUP(B218,LU!$B$1:$N$51,5,FALSE)</f>
        <v>0.15</v>
      </c>
      <c r="L218" s="74">
        <f>VLOOKUP(A218,Soil!$B$2:$P$17,15,FALSE)</f>
        <v>0</v>
      </c>
      <c r="M218" s="74">
        <f>SoilVeg!G218</f>
        <v>0</v>
      </c>
      <c r="N218" s="74">
        <f>SoilVeg!H218</f>
        <v>0</v>
      </c>
      <c r="O218" s="74">
        <f>VLOOKUP(A218,Soil!$B$2:$S$14,18,FALSE)</f>
        <v>0</v>
      </c>
    </row>
    <row r="219" spans="1:15">
      <c r="A219" s="84" t="str">
        <f>SoilVeg!B219</f>
        <v>SI</v>
      </c>
      <c r="B219" s="84" t="str">
        <f>SoilVeg!D219</f>
        <v>ETK2</v>
      </c>
      <c r="C219" s="84" t="str">
        <f>SoilVeg!A219</f>
        <v>SIETK2</v>
      </c>
      <c r="D219" s="74">
        <f>IF(VLOOKUP(SoilVeg!C219,LU!$A$2:$O$27,15,FALSE)=0,VLOOKUP(A219,Soil!$B$2:$R$14,8,FALSE),0.000000000001)</f>
        <v>0</v>
      </c>
      <c r="E219" s="74">
        <f>IF(VLOOKUP(SoilVeg!C219,LU!$A$2:$O$27,15,FALSE)=0,VLOOKUP(A219,Soil!$B$2:$R$14,9,FALSE),0.000000000001)</f>
        <v>0</v>
      </c>
      <c r="F219" s="74">
        <f>VLOOKUP(A219,Soil!$B$2:$P$17,14,FALSE)</f>
        <v>1.2E-2</v>
      </c>
      <c r="G219" s="74">
        <f>VLOOKUP(B219,LU!$B$1:$N$51,6,FALSE)</f>
        <v>1.1000000000000001</v>
      </c>
      <c r="H219" s="74">
        <f>VLOOKUP(B219,LU!$B$1:$N$51,7,FALSE)</f>
        <v>0.4</v>
      </c>
      <c r="I219" s="74">
        <f>VLOOKUP(B219,LU!$B$1:$N$51,8,FALSE)</f>
        <v>7</v>
      </c>
      <c r="J219" s="74">
        <f>VLOOKUP(A219,Soil!$B$2:$P$17,13,FALSE)</f>
        <v>0</v>
      </c>
      <c r="K219" s="74">
        <f>VLOOKUP(B219,LU!$B$1:$N$51,5,FALSE)</f>
        <v>0.35</v>
      </c>
      <c r="L219" s="74">
        <f>VLOOKUP(A219,Soil!$B$2:$P$17,15,FALSE)</f>
        <v>0</v>
      </c>
      <c r="M219" s="74">
        <f>SoilVeg!G219</f>
        <v>0</v>
      </c>
      <c r="N219" s="74">
        <f>SoilVeg!H219</f>
        <v>0</v>
      </c>
      <c r="O219" s="74">
        <f>VLOOKUP(A219,Soil!$B$2:$S$14,18,FALSE)</f>
        <v>0</v>
      </c>
    </row>
    <row r="220" spans="1:15">
      <c r="A220" s="84" t="str">
        <f>SoilVeg!B220</f>
        <v>SI</v>
      </c>
      <c r="B220" s="84" t="str">
        <f>SoilVeg!D220</f>
        <v>ETK3</v>
      </c>
      <c r="C220" s="84" t="str">
        <f>SoilVeg!A220</f>
        <v>SIETK3</v>
      </c>
      <c r="D220" s="74">
        <f>IF(VLOOKUP(SoilVeg!C220,LU!$A$2:$O$27,15,FALSE)=0,VLOOKUP(A220,Soil!$B$2:$R$14,8,FALSE),0.000000000001)</f>
        <v>0</v>
      </c>
      <c r="E220" s="74">
        <f>IF(VLOOKUP(SoilVeg!C220,LU!$A$2:$O$27,15,FALSE)=0,VLOOKUP(A220,Soil!$B$2:$R$14,9,FALSE),0.000000000001)</f>
        <v>0</v>
      </c>
      <c r="F220" s="74">
        <f>VLOOKUP(A220,Soil!$B$2:$P$17,14,FALSE)</f>
        <v>1.2E-2</v>
      </c>
      <c r="G220" s="74">
        <f>VLOOKUP(B220,LU!$B$1:$N$51,6,FALSE)</f>
        <v>1.35454545455</v>
      </c>
      <c r="H220" s="74">
        <f>VLOOKUP(B220,LU!$B$1:$N$51,7,FALSE)</f>
        <v>0.62272727272999995</v>
      </c>
      <c r="I220" s="74">
        <f>VLOOKUP(B220,LU!$B$1:$N$51,8,FALSE)</f>
        <v>10</v>
      </c>
      <c r="J220" s="74">
        <f>VLOOKUP(A220,Soil!$B$2:$P$17,13,FALSE)</f>
        <v>0</v>
      </c>
      <c r="K220" s="74">
        <f>VLOOKUP(B220,LU!$B$1:$N$51,5,FALSE)</f>
        <v>0.4</v>
      </c>
      <c r="L220" s="74">
        <f>VLOOKUP(A220,Soil!$B$2:$P$17,15,FALSE)</f>
        <v>0</v>
      </c>
      <c r="M220" s="74">
        <f>SoilVeg!G220</f>
        <v>0</v>
      </c>
      <c r="N220" s="74">
        <f>SoilVeg!H220</f>
        <v>0</v>
      </c>
      <c r="O220" s="74">
        <f>VLOOKUP(A220,Soil!$B$2:$S$14,18,FALSE)</f>
        <v>0</v>
      </c>
    </row>
    <row r="221" spans="1:15">
      <c r="A221" s="84" t="str">
        <f>SoilVeg!B221</f>
        <v>SI</v>
      </c>
      <c r="B221" s="84" t="str">
        <f>SoilVeg!D221</f>
        <v>VT</v>
      </c>
      <c r="C221" s="84" t="str">
        <f>SoilVeg!A221</f>
        <v>SIVT</v>
      </c>
      <c r="D221" s="74">
        <f>IF(VLOOKUP(SoilVeg!C221,LU!$A$2:$O$27,15,FALSE)=0,VLOOKUP(A221,Soil!$B$2:$R$14,8,FALSE),0.000000000001)</f>
        <v>9.9999999999999998E-13</v>
      </c>
      <c r="E221" s="74">
        <f>IF(VLOOKUP(SoilVeg!C221,LU!$A$2:$O$27,15,FALSE)=0,VLOOKUP(A221,Soil!$B$2:$R$14,9,FALSE),0.000000000001)</f>
        <v>9.9999999999999998E-13</v>
      </c>
      <c r="F221" s="74">
        <f>VLOOKUP(A221,Soil!$B$2:$P$17,14,FALSE)</f>
        <v>1.2E-2</v>
      </c>
      <c r="G221" s="74">
        <f>VLOOKUP(B221,LU!$B$1:$N$51,6,FALSE)</f>
        <v>0</v>
      </c>
      <c r="H221" s="74">
        <f>VLOOKUP(B221,LU!$B$1:$N$51,7,FALSE)</f>
        <v>0</v>
      </c>
      <c r="I221" s="74">
        <f>VLOOKUP(B221,LU!$B$1:$N$51,8,FALSE)</f>
        <v>0</v>
      </c>
      <c r="J221" s="74">
        <f>VLOOKUP(A221,Soil!$B$2:$P$17,13,FALSE)</f>
        <v>0</v>
      </c>
      <c r="K221" s="74">
        <f>VLOOKUP(B221,LU!$B$1:$N$51,5,FALSE)</f>
        <v>0.03</v>
      </c>
      <c r="L221" s="74">
        <f>VLOOKUP(A221,Soil!$B$2:$P$17,15,FALSE)</f>
        <v>0</v>
      </c>
      <c r="M221" s="74">
        <f>SoilVeg!G221</f>
        <v>100</v>
      </c>
      <c r="N221" s="74">
        <f>SoilVeg!H221</f>
        <v>1</v>
      </c>
      <c r="O221" s="74">
        <f>VLOOKUP(A221,Soil!$B$2:$S$14,18,FALSE)</f>
        <v>0</v>
      </c>
    </row>
    <row r="222" spans="1:15">
      <c r="A222" s="84" t="str">
        <f>SoilVeg!B222</f>
        <v>SI</v>
      </c>
      <c r="B222" s="84" t="str">
        <f>SoilVeg!D222</f>
        <v>VP</v>
      </c>
      <c r="C222" s="84" t="str">
        <f>SoilVeg!A222</f>
        <v>SIVP</v>
      </c>
      <c r="D222" s="74">
        <f>IF(VLOOKUP(SoilVeg!C222,LU!$A$2:$O$27,15,FALSE)=0,VLOOKUP(A222,Soil!$B$2:$R$14,8,FALSE),0.000000000001)</f>
        <v>9.9999999999999998E-13</v>
      </c>
      <c r="E222" s="74">
        <f>IF(VLOOKUP(SoilVeg!C222,LU!$A$2:$O$27,15,FALSE)=0,VLOOKUP(A222,Soil!$B$2:$R$14,9,FALSE),0.000000000001)</f>
        <v>9.9999999999999998E-13</v>
      </c>
      <c r="F222" s="74">
        <f>VLOOKUP(A222,Soil!$B$2:$P$17,14,FALSE)</f>
        <v>1.2E-2</v>
      </c>
      <c r="G222" s="74">
        <f>VLOOKUP(B222,LU!$B$1:$N$51,6,FALSE)</f>
        <v>0</v>
      </c>
      <c r="H222" s="74">
        <f>VLOOKUP(B222,LU!$B$1:$N$51,7,FALSE)</f>
        <v>0</v>
      </c>
      <c r="I222" s="74">
        <f>VLOOKUP(B222,LU!$B$1:$N$51,8,FALSE)</f>
        <v>0</v>
      </c>
      <c r="J222" s="74">
        <f>VLOOKUP(A222,Soil!$B$2:$P$17,13,FALSE)</f>
        <v>0</v>
      </c>
      <c r="K222" s="74">
        <f>VLOOKUP(B222,LU!$B$1:$N$51,5,FALSE)</f>
        <v>0.01</v>
      </c>
      <c r="L222" s="74">
        <f>VLOOKUP(A222,Soil!$B$2:$P$17,15,FALSE)</f>
        <v>0</v>
      </c>
      <c r="M222" s="74">
        <f>SoilVeg!G222</f>
        <v>100</v>
      </c>
      <c r="N222" s="74">
        <f>SoilVeg!H222</f>
        <v>1</v>
      </c>
      <c r="O222" s="74">
        <f>VLOOKUP(A222,Soil!$B$2:$S$14,18,FALSE)</f>
        <v>0</v>
      </c>
    </row>
    <row r="223" spans="1:15">
      <c r="A223" s="84" t="str">
        <f>SoilVeg!B223</f>
        <v>SI</v>
      </c>
      <c r="B223" s="84" t="str">
        <f>SoilVeg!D223</f>
        <v>TPT</v>
      </c>
      <c r="C223" s="84" t="str">
        <f>SoilVeg!A223</f>
        <v>SITPT</v>
      </c>
      <c r="D223" s="74">
        <f>IF(VLOOKUP(SoilVeg!C223,LU!$A$2:$O$27,15,FALSE)=0,VLOOKUP(A223,Soil!$B$2:$R$14,8,FALSE),0.000000000001)</f>
        <v>0</v>
      </c>
      <c r="E223" s="74">
        <f>IF(VLOOKUP(SoilVeg!C223,LU!$A$2:$O$27,15,FALSE)=0,VLOOKUP(A223,Soil!$B$2:$R$14,9,FALSE),0.000000000001)</f>
        <v>0</v>
      </c>
      <c r="F223" s="74">
        <f>VLOOKUP(A223,Soil!$B$2:$P$17,14,FALSE)</f>
        <v>1.2E-2</v>
      </c>
      <c r="G223" s="74">
        <f>VLOOKUP(B223,LU!$B$1:$N$51,6,FALSE)</f>
        <v>1.1000000000000001</v>
      </c>
      <c r="H223" s="74">
        <f>VLOOKUP(B223,LU!$B$1:$N$51,7,FALSE)</f>
        <v>0.4</v>
      </c>
      <c r="I223" s="74">
        <f>VLOOKUP(B223,LU!$B$1:$N$51,8,FALSE)</f>
        <v>7</v>
      </c>
      <c r="J223" s="74">
        <f>VLOOKUP(A223,Soil!$B$2:$P$17,13,FALSE)</f>
        <v>0</v>
      </c>
      <c r="K223" s="74">
        <f>VLOOKUP(B223,LU!$B$1:$N$51,5,FALSE)</f>
        <v>0.27500000000000002</v>
      </c>
      <c r="L223" s="74">
        <f>VLOOKUP(A223,Soil!$B$2:$P$17,15,FALSE)</f>
        <v>0</v>
      </c>
      <c r="M223" s="74">
        <f>SoilVeg!G223</f>
        <v>0</v>
      </c>
      <c r="N223" s="74">
        <f>SoilVeg!H223</f>
        <v>0</v>
      </c>
      <c r="O223" s="74">
        <f>VLOOKUP(A223,Soil!$B$2:$S$14,18,FALSE)</f>
        <v>0</v>
      </c>
    </row>
    <row r="224" spans="1:15">
      <c r="A224" s="84" t="str">
        <f>SoilVeg!B224</f>
        <v>SI</v>
      </c>
      <c r="B224" s="84" t="str">
        <f>SoilVeg!D224</f>
        <v>VPT</v>
      </c>
      <c r="C224" s="84" t="str">
        <f>SoilVeg!A224</f>
        <v>SIVPT</v>
      </c>
      <c r="D224" s="74">
        <f>IF(VLOOKUP(SoilVeg!C224,LU!$A$2:$O$27,15,FALSE)=0,VLOOKUP(A224,Soil!$B$2:$R$14,8,FALSE),0.000000000001)</f>
        <v>9.9999999999999998E-13</v>
      </c>
      <c r="E224" s="74">
        <f>IF(VLOOKUP(SoilVeg!C224,LU!$A$2:$O$27,15,FALSE)=0,VLOOKUP(A224,Soil!$B$2:$R$14,9,FALSE),0.000000000001)</f>
        <v>9.9999999999999998E-13</v>
      </c>
      <c r="F224" s="74">
        <f>VLOOKUP(A224,Soil!$B$2:$P$17,14,FALSE)</f>
        <v>1.2E-2</v>
      </c>
      <c r="G224" s="74">
        <f>VLOOKUP(B224,LU!$B$1:$N$51,6,FALSE)</f>
        <v>0</v>
      </c>
      <c r="H224" s="74">
        <f>VLOOKUP(B224,LU!$B$1:$N$51,7,FALSE)</f>
        <v>0</v>
      </c>
      <c r="I224" s="74">
        <f>VLOOKUP(B224,LU!$B$1:$N$51,8,FALSE)</f>
        <v>150</v>
      </c>
      <c r="J224" s="74">
        <f>VLOOKUP(A224,Soil!$B$2:$P$17,13,FALSE)</f>
        <v>0</v>
      </c>
      <c r="K224" s="74">
        <f>VLOOKUP(B224,LU!$B$1:$N$51,5,FALSE)</f>
        <v>0.01</v>
      </c>
      <c r="L224" s="74">
        <f>VLOOKUP(A224,Soil!$B$2:$P$17,15,FALSE)</f>
        <v>0</v>
      </c>
      <c r="M224" s="74">
        <f>SoilVeg!G224</f>
        <v>100</v>
      </c>
      <c r="N224" s="74">
        <f>SoilVeg!H224</f>
        <v>1</v>
      </c>
      <c r="O224" s="74">
        <f>VLOOKUP(A224,Soil!$B$2:$S$14,18,FALSE)</f>
        <v>0</v>
      </c>
    </row>
    <row r="225" spans="1:15">
      <c r="A225" s="84" t="str">
        <f>SoilVeg!B225</f>
        <v>SI</v>
      </c>
      <c r="B225" s="84" t="str">
        <f>SoilVeg!D225</f>
        <v>MOK</v>
      </c>
      <c r="C225" s="84" t="str">
        <f>SoilVeg!A225</f>
        <v>SIMOK</v>
      </c>
      <c r="D225" s="74">
        <f>IF(VLOOKUP(SoilVeg!C225,LU!$A$2:$O$27,15,FALSE)=0,VLOOKUP(A225,Soil!$B$2:$R$14,8,FALSE),0.000000000001)</f>
        <v>0</v>
      </c>
      <c r="E225" s="74">
        <f>IF(VLOOKUP(SoilVeg!C225,LU!$A$2:$O$27,15,FALSE)=0,VLOOKUP(A225,Soil!$B$2:$R$14,9,FALSE),0.000000000001)</f>
        <v>0</v>
      </c>
      <c r="F225" s="74">
        <f>VLOOKUP(A225,Soil!$B$2:$P$17,14,FALSE)</f>
        <v>1.2E-2</v>
      </c>
      <c r="G225" s="74">
        <f>VLOOKUP(B225,LU!$B$1:$N$51,6,FALSE)</f>
        <v>1.35454545455</v>
      </c>
      <c r="H225" s="74">
        <f>VLOOKUP(B225,LU!$B$1:$N$51,7,FALSE)</f>
        <v>0.62272727272999995</v>
      </c>
      <c r="I225" s="74">
        <f>VLOOKUP(B225,LU!$B$1:$N$51,8,FALSE)</f>
        <v>10</v>
      </c>
      <c r="J225" s="74">
        <f>VLOOKUP(A225,Soil!$B$2:$P$17,13,FALSE)</f>
        <v>0</v>
      </c>
      <c r="K225" s="74">
        <f>VLOOKUP(B225,LU!$B$1:$N$51,5,FALSE)</f>
        <v>0.4</v>
      </c>
      <c r="L225" s="74">
        <f>VLOOKUP(A225,Soil!$B$2:$P$17,15,FALSE)</f>
        <v>0</v>
      </c>
      <c r="M225" s="74">
        <f>SoilVeg!G225</f>
        <v>0</v>
      </c>
      <c r="N225" s="74">
        <f>SoilVeg!H225</f>
        <v>0</v>
      </c>
      <c r="O225" s="74">
        <f>VLOOKUP(A225,Soil!$B$2:$S$14,18,FALSE)</f>
        <v>0</v>
      </c>
    </row>
    <row r="226" spans="1:15">
      <c r="A226" s="84" t="str">
        <f>SoilVeg!B226</f>
        <v>SI</v>
      </c>
      <c r="B226" s="84" t="str">
        <f>SoilVeg!D226</f>
        <v>RET</v>
      </c>
      <c r="C226" s="84" t="str">
        <f>SoilVeg!A226</f>
        <v>SIRET</v>
      </c>
      <c r="D226" s="74">
        <f>IF(VLOOKUP(SoilVeg!C226,LU!$A$2:$O$27,15,FALSE)=0,VLOOKUP(A226,Soil!$B$2:$R$14,8,FALSE),0.000000000001)</f>
        <v>0</v>
      </c>
      <c r="E226" s="74">
        <f>IF(VLOOKUP(SoilVeg!C226,LU!$A$2:$O$27,15,FALSE)=0,VLOOKUP(A226,Soil!$B$2:$R$14,9,FALSE),0.000000000001)</f>
        <v>0</v>
      </c>
      <c r="F226" s="74">
        <f>VLOOKUP(A226,Soil!$B$2:$P$17,14,FALSE)</f>
        <v>1.2E-2</v>
      </c>
      <c r="G226" s="74">
        <f>VLOOKUP(B226,LU!$B$1:$N$51,6,FALSE)</f>
        <v>1.1000000000000001</v>
      </c>
      <c r="H226" s="74">
        <f>VLOOKUP(B226,LU!$B$1:$N$51,7,FALSE)</f>
        <v>0.4</v>
      </c>
      <c r="I226" s="74">
        <f>VLOOKUP(B226,LU!$B$1:$N$51,8,FALSE)</f>
        <v>150</v>
      </c>
      <c r="J226" s="74">
        <f>VLOOKUP(A226,Soil!$B$2:$P$17,13,FALSE)</f>
        <v>0</v>
      </c>
      <c r="K226" s="74">
        <f>VLOOKUP(B226,LU!$B$1:$N$51,5,FALSE)</f>
        <v>0.27500000000000002</v>
      </c>
      <c r="L226" s="74">
        <f>VLOOKUP(A226,Soil!$B$2:$P$17,15,FALSE)</f>
        <v>0</v>
      </c>
      <c r="M226" s="74">
        <f>SoilVeg!G226</f>
        <v>0</v>
      </c>
      <c r="N226" s="74">
        <f>SoilVeg!H226</f>
        <v>0</v>
      </c>
      <c r="O226" s="74">
        <f>VLOOKUP(A226,Soil!$B$2:$S$14,18,FALSE)</f>
        <v>0</v>
      </c>
    </row>
    <row r="227" spans="1:15">
      <c r="A227" s="84" t="str">
        <f>SoilVeg!B227</f>
        <v>SIL</v>
      </c>
      <c r="B227" s="84" t="str">
        <f>SoilVeg!D227</f>
        <v>OP</v>
      </c>
      <c r="C227" s="84" t="str">
        <f>SoilVeg!A227</f>
        <v>SILOP</v>
      </c>
      <c r="D227" s="74">
        <f>IF(VLOOKUP(SoilVeg!C227,LU!$A$2:$O$27,15,FALSE)=0,VLOOKUP(A227,Soil!$B$2:$R$14,8,FALSE),0.000000000001)</f>
        <v>2.292499074074075E-6</v>
      </c>
      <c r="E227" s="74">
        <f>IF(VLOOKUP(SoilVeg!C227,LU!$A$2:$O$27,15,FALSE)=0,VLOOKUP(A227,Soil!$B$2:$R$14,9,FALSE),0.000000000001)</f>
        <v>3.4503464971669042E-4</v>
      </c>
      <c r="F227" s="74">
        <f>VLOOKUP(A227,Soil!$B$2:$P$17,14,FALSE)</f>
        <v>1.2E-2</v>
      </c>
      <c r="G227" s="74">
        <f>VLOOKUP(B227,LU!$B$1:$N$51,6,FALSE)</f>
        <v>0.16</v>
      </c>
      <c r="H227" s="74">
        <f>VLOOKUP(B227,LU!$B$1:$N$51,7,FALSE)</f>
        <v>0.13</v>
      </c>
      <c r="I227" s="74">
        <f>VLOOKUP(B227,LU!$B$1:$N$51,8,FALSE)</f>
        <v>5</v>
      </c>
      <c r="J227" s="74">
        <f>VLOOKUP(A227,Soil!$B$2:$P$17,13,FALSE)</f>
        <v>1.7384999999999999</v>
      </c>
      <c r="K227" s="74">
        <f>VLOOKUP(B227,LU!$B$1:$N$51,5,FALSE)</f>
        <v>7.4999999999999997E-2</v>
      </c>
      <c r="L227" s="74">
        <f>VLOOKUP(A227,Soil!$B$2:$P$17,15,FALSE)</f>
        <v>0.56130000000000002</v>
      </c>
      <c r="M227" s="74">
        <f>SoilVeg!G227</f>
        <v>9.6999999999999993</v>
      </c>
      <c r="N227" s="74">
        <f>SoilVeg!H227</f>
        <v>0.248</v>
      </c>
      <c r="O227" s="74">
        <f>VLOOKUP(A227,Soil!$B$2:$S$14,18,FALSE)</f>
        <v>0.02</v>
      </c>
    </row>
    <row r="228" spans="1:15">
      <c r="A228" s="84" t="str">
        <f>SoilVeg!B228</f>
        <v>SIL</v>
      </c>
      <c r="B228" s="84" t="str">
        <f>SoilVeg!D228</f>
        <v>OPTP</v>
      </c>
      <c r="C228" s="84" t="str">
        <f>SoilVeg!A228</f>
        <v>SILOPTP</v>
      </c>
      <c r="D228" s="74">
        <f>IF(VLOOKUP(SoilVeg!C228,LU!$A$2:$O$27,15,FALSE)=0,VLOOKUP(A228,Soil!$B$2:$R$14,8,FALSE),0.000000000001)</f>
        <v>2.292499074074075E-6</v>
      </c>
      <c r="E228" s="74">
        <f>IF(VLOOKUP(SoilVeg!C228,LU!$A$2:$O$27,15,FALSE)=0,VLOOKUP(A228,Soil!$B$2:$R$14,9,FALSE),0.000000000001)</f>
        <v>3.4503464971669042E-4</v>
      </c>
      <c r="F228" s="74">
        <f>VLOOKUP(A228,Soil!$B$2:$P$17,14,FALSE)</f>
        <v>1.2E-2</v>
      </c>
      <c r="G228" s="74">
        <f>VLOOKUP(B228,LU!$B$1:$N$51,6,FALSE)</f>
        <v>1.1000000000000001</v>
      </c>
      <c r="H228" s="74">
        <f>VLOOKUP(B228,LU!$B$1:$N$51,7,FALSE)</f>
        <v>0.4</v>
      </c>
      <c r="I228" s="74">
        <f>VLOOKUP(B228,LU!$B$1:$N$51,8,FALSE)</f>
        <v>7</v>
      </c>
      <c r="J228" s="74">
        <f>VLOOKUP(A228,Soil!$B$2:$P$17,13,FALSE)</f>
        <v>1.7384999999999999</v>
      </c>
      <c r="K228" s="74">
        <f>VLOOKUP(B228,LU!$B$1:$N$51,5,FALSE)</f>
        <v>0.27500000000000002</v>
      </c>
      <c r="L228" s="74">
        <f>VLOOKUP(A228,Soil!$B$2:$P$17,15,FALSE)</f>
        <v>0.56130000000000002</v>
      </c>
      <c r="M228" s="74">
        <f>SoilVeg!G228</f>
        <v>19.399999999999999</v>
      </c>
      <c r="N228" s="74">
        <f>SoilVeg!H228</f>
        <v>0.248</v>
      </c>
      <c r="O228" s="74">
        <f>VLOOKUP(A228,Soil!$B$2:$S$14,18,FALSE)</f>
        <v>0.02</v>
      </c>
    </row>
    <row r="229" spans="1:15">
      <c r="A229" s="84" t="str">
        <f>SoilVeg!B229</f>
        <v>SIL</v>
      </c>
      <c r="B229" s="84" t="str">
        <f>SoilVeg!D229</f>
        <v>OPSR</v>
      </c>
      <c r="C229" s="84" t="str">
        <f>SoilVeg!A229</f>
        <v>SILOPSR</v>
      </c>
      <c r="D229" s="74">
        <f>IF(VLOOKUP(SoilVeg!C229,LU!$A$2:$O$27,15,FALSE)=0,VLOOKUP(A229,Soil!$B$2:$R$14,8,FALSE),0.000000000001)</f>
        <v>2.292499074074075E-6</v>
      </c>
      <c r="E229" s="74">
        <f>IF(VLOOKUP(SoilVeg!C229,LU!$A$2:$O$27,15,FALSE)=0,VLOOKUP(A229,Soil!$B$2:$R$14,9,FALSE),0.000000000001)</f>
        <v>3.4503464971669042E-4</v>
      </c>
      <c r="F229" s="74">
        <f>VLOOKUP(A229,Soil!$B$2:$P$17,14,FALSE)</f>
        <v>1.2E-2</v>
      </c>
      <c r="G229" s="74">
        <f>VLOOKUP(B229,LU!$B$1:$N$51,6,FALSE)</f>
        <v>0.26</v>
      </c>
      <c r="H229" s="74">
        <f>VLOOKUP(B229,LU!$B$1:$N$51,7,FALSE)</f>
        <v>0.25</v>
      </c>
      <c r="I229" s="74">
        <f>VLOOKUP(B229,LU!$B$1:$N$51,8,FALSE)</f>
        <v>4</v>
      </c>
      <c r="J229" s="74">
        <f>VLOOKUP(A229,Soil!$B$2:$P$17,13,FALSE)</f>
        <v>1.7384999999999999</v>
      </c>
      <c r="K229" s="74">
        <f>VLOOKUP(B229,LU!$B$1:$N$51,5,FALSE)</f>
        <v>0.06</v>
      </c>
      <c r="L229" s="74">
        <f>VLOOKUP(A229,Soil!$B$2:$P$17,15,FALSE)</f>
        <v>0.56130000000000002</v>
      </c>
      <c r="M229" s="74">
        <f>SoilVeg!G229</f>
        <v>7.76</v>
      </c>
      <c r="N229" s="74">
        <f>SoilVeg!H229</f>
        <v>0.248</v>
      </c>
      <c r="O229" s="74">
        <f>VLOOKUP(A229,Soil!$B$2:$S$14,18,FALSE)</f>
        <v>0.02</v>
      </c>
    </row>
    <row r="230" spans="1:15">
      <c r="A230" s="84" t="str">
        <f>SoilVeg!B230</f>
        <v>SIL</v>
      </c>
      <c r="B230" s="84" t="str">
        <f>SoilVeg!D230</f>
        <v>OPUR</v>
      </c>
      <c r="C230" s="84" t="str">
        <f>SoilVeg!A230</f>
        <v>SILOPUR</v>
      </c>
      <c r="D230" s="74">
        <f>IF(VLOOKUP(SoilVeg!C230,LU!$A$2:$O$27,15,FALSE)=0,VLOOKUP(A230,Soil!$B$2:$R$14,8,FALSE),0.000000000001)</f>
        <v>2.292499074074075E-6</v>
      </c>
      <c r="E230" s="74">
        <f>IF(VLOOKUP(SoilVeg!C230,LU!$A$2:$O$27,15,FALSE)=0,VLOOKUP(A230,Soil!$B$2:$R$14,9,FALSE),0.000000000001)</f>
        <v>3.4503464971669042E-4</v>
      </c>
      <c r="F230" s="74">
        <f>VLOOKUP(A230,Soil!$B$2:$P$17,14,FALSE)</f>
        <v>1.2E-2</v>
      </c>
      <c r="G230" s="74">
        <f>VLOOKUP(B230,LU!$B$1:$N$51,6,FALSE)</f>
        <v>0.4</v>
      </c>
      <c r="H230" s="74">
        <f>VLOOKUP(B230,LU!$B$1:$N$51,7,FALSE)</f>
        <v>0.3</v>
      </c>
      <c r="I230" s="74">
        <f>VLOOKUP(B230,LU!$B$1:$N$51,8,FALSE)</f>
        <v>6</v>
      </c>
      <c r="J230" s="74">
        <f>VLOOKUP(A230,Soil!$B$2:$P$17,13,FALSE)</f>
        <v>1.7384999999999999</v>
      </c>
      <c r="K230" s="74">
        <f>VLOOKUP(B230,LU!$B$1:$N$51,5,FALSE)</f>
        <v>0.1</v>
      </c>
      <c r="L230" s="74">
        <f>VLOOKUP(A230,Soil!$B$2:$P$17,15,FALSE)</f>
        <v>0.56130000000000002</v>
      </c>
      <c r="M230" s="74">
        <f>SoilVeg!G230</f>
        <v>9.6999999999999993</v>
      </c>
      <c r="N230" s="74">
        <f>SoilVeg!H230</f>
        <v>0.248</v>
      </c>
      <c r="O230" s="74">
        <f>VLOOKUP(A230,Soil!$B$2:$S$14,18,FALSE)</f>
        <v>0.02</v>
      </c>
    </row>
    <row r="231" spans="1:15">
      <c r="A231" s="84" t="str">
        <f>SoilVeg!B231</f>
        <v>SIL</v>
      </c>
      <c r="B231" s="84" t="str">
        <f>SoilVeg!D231</f>
        <v>OPU</v>
      </c>
      <c r="C231" s="84" t="str">
        <f>SoilVeg!A231</f>
        <v>SILOPU</v>
      </c>
      <c r="D231" s="74">
        <f>IF(VLOOKUP(SoilVeg!C231,LU!$A$2:$O$27,15,FALSE)=0,VLOOKUP(A231,Soil!$B$2:$R$14,8,FALSE),0.000000000001)</f>
        <v>2.292499074074075E-6</v>
      </c>
      <c r="E231" s="74">
        <f>IF(VLOOKUP(SoilVeg!C231,LU!$A$2:$O$27,15,FALSE)=0,VLOOKUP(A231,Soil!$B$2:$R$14,9,FALSE),0.000000000001)</f>
        <v>3.4503464971669042E-4</v>
      </c>
      <c r="F231" s="74">
        <f>VLOOKUP(A231,Soil!$B$2:$P$17,14,FALSE)</f>
        <v>1.2E-2</v>
      </c>
      <c r="G231" s="74">
        <f>VLOOKUP(B231,LU!$B$1:$N$51,6,FALSE)</f>
        <v>0</v>
      </c>
      <c r="H231" s="74">
        <f>VLOOKUP(B231,LU!$B$1:$N$51,7,FALSE)</f>
        <v>0</v>
      </c>
      <c r="I231" s="74">
        <f>VLOOKUP(B231,LU!$B$1:$N$51,8,FALSE)</f>
        <v>3.5</v>
      </c>
      <c r="J231" s="74">
        <f>VLOOKUP(A231,Soil!$B$2:$P$17,13,FALSE)</f>
        <v>1.7384999999999999</v>
      </c>
      <c r="K231" s="74">
        <f>VLOOKUP(B231,LU!$B$1:$N$51,5,FALSE)</f>
        <v>0.03</v>
      </c>
      <c r="L231" s="74">
        <f>VLOOKUP(A231,Soil!$B$2:$P$17,15,FALSE)</f>
        <v>0.56130000000000002</v>
      </c>
      <c r="M231" s="74">
        <f>SoilVeg!G231</f>
        <v>6.4666666666666659</v>
      </c>
      <c r="N231" s="74">
        <f>SoilVeg!H231</f>
        <v>0.248</v>
      </c>
      <c r="O231" s="74">
        <f>VLOOKUP(A231,Soil!$B$2:$S$14,18,FALSE)</f>
        <v>0.02</v>
      </c>
    </row>
    <row r="232" spans="1:15">
      <c r="A232" s="84" t="str">
        <f>SoilVeg!B232</f>
        <v>SIL</v>
      </c>
      <c r="B232" s="84" t="str">
        <f>SoilVeg!D232</f>
        <v>TP</v>
      </c>
      <c r="C232" s="84" t="str">
        <f>SoilVeg!A232</f>
        <v>SILTP</v>
      </c>
      <c r="D232" s="74">
        <f>IF(VLOOKUP(SoilVeg!C232,LU!$A$2:$O$27,15,FALSE)=0,VLOOKUP(A232,Soil!$B$2:$R$14,8,FALSE),0.000000000001)</f>
        <v>2.292499074074075E-6</v>
      </c>
      <c r="E232" s="74">
        <f>IF(VLOOKUP(SoilVeg!C232,LU!$A$2:$O$27,15,FALSE)=0,VLOOKUP(A232,Soil!$B$2:$R$14,9,FALSE),0.000000000001)</f>
        <v>3.4503464971669042E-4</v>
      </c>
      <c r="F232" s="74">
        <f>VLOOKUP(A232,Soil!$B$2:$P$17,14,FALSE)</f>
        <v>1.2E-2</v>
      </c>
      <c r="G232" s="74">
        <f>VLOOKUP(B232,LU!$B$1:$N$51,6,FALSE)</f>
        <v>1.1000000000000001</v>
      </c>
      <c r="H232" s="74">
        <f>VLOOKUP(B232,LU!$B$1:$N$51,7,FALSE)</f>
        <v>0.4</v>
      </c>
      <c r="I232" s="74">
        <f>VLOOKUP(B232,LU!$B$1:$N$51,8,FALSE)</f>
        <v>7</v>
      </c>
      <c r="J232" s="74">
        <f>VLOOKUP(A232,Soil!$B$2:$P$17,13,FALSE)</f>
        <v>1.7384999999999999</v>
      </c>
      <c r="K232" s="74">
        <f>VLOOKUP(B232,LU!$B$1:$N$51,5,FALSE)</f>
        <v>0.27500000000000002</v>
      </c>
      <c r="L232" s="74">
        <f>VLOOKUP(A232,Soil!$B$2:$P$17,15,FALSE)</f>
        <v>0.56130000000000002</v>
      </c>
      <c r="M232" s="74">
        <f>SoilVeg!G232</f>
        <v>19.399999999999999</v>
      </c>
      <c r="N232" s="74">
        <f>SoilVeg!H232</f>
        <v>0.248</v>
      </c>
      <c r="O232" s="74">
        <f>VLOOKUP(A232,Soil!$B$2:$S$14,18,FALSE)</f>
        <v>0.02</v>
      </c>
    </row>
    <row r="233" spans="1:15">
      <c r="A233" s="84" t="str">
        <f>SoilVeg!B233</f>
        <v>SIL</v>
      </c>
      <c r="B233" s="84" t="str">
        <f>SoilVeg!D233</f>
        <v>LP</v>
      </c>
      <c r="C233" s="84" t="str">
        <f>SoilVeg!A233</f>
        <v>SILLP</v>
      </c>
      <c r="D233" s="74">
        <f>IF(VLOOKUP(SoilVeg!C233,LU!$A$2:$O$27,15,FALSE)=0,VLOOKUP(A233,Soil!$B$2:$R$14,8,FALSE),0.000000000001)</f>
        <v>2.292499074074075E-6</v>
      </c>
      <c r="E233" s="74">
        <f>IF(VLOOKUP(SoilVeg!C233,LU!$A$2:$O$27,15,FALSE)=0,VLOOKUP(A233,Soil!$B$2:$R$14,9,FALSE),0.000000000001)</f>
        <v>3.4503464971669042E-4</v>
      </c>
      <c r="F233" s="74">
        <f>VLOOKUP(A233,Soil!$B$2:$P$17,14,FALSE)</f>
        <v>1.2E-2</v>
      </c>
      <c r="G233" s="74">
        <f>VLOOKUP(B233,LU!$B$1:$N$51,6,FALSE)</f>
        <v>3</v>
      </c>
      <c r="H233" s="74">
        <f>VLOOKUP(B233,LU!$B$1:$N$51,7,FALSE)</f>
        <v>0.62272727272999995</v>
      </c>
      <c r="I233" s="74">
        <f>VLOOKUP(B233,LU!$B$1:$N$51,8,FALSE)</f>
        <v>9.4545454545500007</v>
      </c>
      <c r="J233" s="74">
        <f>VLOOKUP(A233,Soil!$B$2:$P$17,13,FALSE)</f>
        <v>1.7384999999999999</v>
      </c>
      <c r="K233" s="74">
        <f>VLOOKUP(B233,LU!$B$1:$N$51,5,FALSE)</f>
        <v>0.4</v>
      </c>
      <c r="L233" s="74">
        <f>VLOOKUP(A233,Soil!$B$2:$P$17,15,FALSE)</f>
        <v>0.56130000000000002</v>
      </c>
      <c r="M233" s="74">
        <f>SoilVeg!G233</f>
        <v>19.399999999999999</v>
      </c>
      <c r="N233" s="74">
        <f>SoilVeg!H233</f>
        <v>0.248</v>
      </c>
      <c r="O233" s="74">
        <f>VLOOKUP(A233,Soil!$B$2:$S$14,18,FALSE)</f>
        <v>0.02</v>
      </c>
    </row>
    <row r="234" spans="1:15">
      <c r="A234" s="84" t="str">
        <f>SoilVeg!B234</f>
        <v>SIL</v>
      </c>
      <c r="B234" s="84" t="str">
        <f>SoilVeg!D234</f>
        <v>LPL</v>
      </c>
      <c r="C234" s="84" t="str">
        <f>SoilVeg!A234</f>
        <v>SILLPL</v>
      </c>
      <c r="D234" s="74">
        <f>IF(VLOOKUP(SoilVeg!C234,LU!$A$2:$O$27,15,FALSE)=0,VLOOKUP(A234,Soil!$B$2:$R$14,8,FALSE),0.000000000001)</f>
        <v>2.292499074074075E-6</v>
      </c>
      <c r="E234" s="74">
        <f>IF(VLOOKUP(SoilVeg!C234,LU!$A$2:$O$27,15,FALSE)=0,VLOOKUP(A234,Soil!$B$2:$R$14,9,FALSE),0.000000000001)</f>
        <v>3.4503464971669042E-4</v>
      </c>
      <c r="F234" s="74">
        <f>VLOOKUP(A234,Soil!$B$2:$P$17,14,FALSE)</f>
        <v>1.2E-2</v>
      </c>
      <c r="G234" s="74">
        <f>VLOOKUP(B234,LU!$B$1:$N$51,6,FALSE)</f>
        <v>4</v>
      </c>
      <c r="H234" s="74">
        <f>VLOOKUP(B234,LU!$B$1:$N$51,7,FALSE)</f>
        <v>0.62272727272999995</v>
      </c>
      <c r="I234" s="74">
        <f>VLOOKUP(B234,LU!$B$1:$N$51,8,FALSE)</f>
        <v>10.5</v>
      </c>
      <c r="J234" s="74">
        <f>VLOOKUP(A234,Soil!$B$2:$P$17,13,FALSE)</f>
        <v>1.7384999999999999</v>
      </c>
      <c r="K234" s="74">
        <f>VLOOKUP(B234,LU!$B$1:$N$51,5,FALSE)</f>
        <v>0.6</v>
      </c>
      <c r="L234" s="74">
        <f>VLOOKUP(A234,Soil!$B$2:$P$17,15,FALSE)</f>
        <v>0.56130000000000002</v>
      </c>
      <c r="M234" s="74">
        <f>SoilVeg!G234</f>
        <v>19.399999999999999</v>
      </c>
      <c r="N234" s="74">
        <f>SoilVeg!H234</f>
        <v>0.248</v>
      </c>
      <c r="O234" s="74">
        <f>VLOOKUP(A234,Soil!$B$2:$S$14,18,FALSE)</f>
        <v>0.02</v>
      </c>
    </row>
    <row r="235" spans="1:15">
      <c r="A235" s="84" t="str">
        <f>SoilVeg!B235</f>
        <v>SIL</v>
      </c>
      <c r="B235" s="84" t="str">
        <f>SoilVeg!D235</f>
        <v>LPJ</v>
      </c>
      <c r="C235" s="84" t="str">
        <f>SoilVeg!A235</f>
        <v>SILLPJ</v>
      </c>
      <c r="D235" s="74">
        <f>IF(VLOOKUP(SoilVeg!C235,LU!$A$2:$O$27,15,FALSE)=0,VLOOKUP(A235,Soil!$B$2:$R$14,8,FALSE),0.000000000001)</f>
        <v>2.292499074074075E-6</v>
      </c>
      <c r="E235" s="74">
        <f>IF(VLOOKUP(SoilVeg!C235,LU!$A$2:$O$27,15,FALSE)=0,VLOOKUP(A235,Soil!$B$2:$R$14,9,FALSE),0.000000000001)</f>
        <v>3.4503464971669042E-4</v>
      </c>
      <c r="F235" s="74">
        <f>VLOOKUP(A235,Soil!$B$2:$P$17,14,FALSE)</f>
        <v>1.2E-2</v>
      </c>
      <c r="G235" s="74">
        <f>VLOOKUP(B235,LU!$B$1:$N$51,6,FALSE)</f>
        <v>3</v>
      </c>
      <c r="H235" s="74">
        <f>VLOOKUP(B235,LU!$B$1:$N$51,7,FALSE)</f>
        <v>0.62272727272999995</v>
      </c>
      <c r="I235" s="74">
        <f>VLOOKUP(B235,LU!$B$1:$N$51,8,FALSE)</f>
        <v>6.5</v>
      </c>
      <c r="J235" s="74">
        <f>VLOOKUP(A235,Soil!$B$2:$P$17,13,FALSE)</f>
        <v>1.7384999999999999</v>
      </c>
      <c r="K235" s="74">
        <f>VLOOKUP(B235,LU!$B$1:$N$51,5,FALSE)</f>
        <v>0.35</v>
      </c>
      <c r="L235" s="74">
        <f>VLOOKUP(A235,Soil!$B$2:$P$17,15,FALSE)</f>
        <v>0.56130000000000002</v>
      </c>
      <c r="M235" s="74">
        <f>SoilVeg!G235</f>
        <v>19.399999999999999</v>
      </c>
      <c r="N235" s="74">
        <f>SoilVeg!H235</f>
        <v>0.248</v>
      </c>
      <c r="O235" s="74">
        <f>VLOOKUP(A235,Soil!$B$2:$S$14,18,FALSE)</f>
        <v>0.02</v>
      </c>
    </row>
    <row r="236" spans="1:15">
      <c r="A236" s="84" t="str">
        <f>SoilVeg!B236</f>
        <v>SIL</v>
      </c>
      <c r="B236" s="84" t="str">
        <f>SoilVeg!D236</f>
        <v>LPS</v>
      </c>
      <c r="C236" s="84" t="str">
        <f>SoilVeg!A236</f>
        <v>SILLPS</v>
      </c>
      <c r="D236" s="74">
        <f>IF(VLOOKUP(SoilVeg!C236,LU!$A$2:$O$27,15,FALSE)=0,VLOOKUP(A236,Soil!$B$2:$R$14,8,FALSE),0.000000000001)</f>
        <v>2.292499074074075E-6</v>
      </c>
      <c r="E236" s="74">
        <f>IF(VLOOKUP(SoilVeg!C236,LU!$A$2:$O$27,15,FALSE)=0,VLOOKUP(A236,Soil!$B$2:$R$14,9,FALSE),0.000000000001)</f>
        <v>3.4503464971669042E-4</v>
      </c>
      <c r="F236" s="74">
        <f>VLOOKUP(A236,Soil!$B$2:$P$17,14,FALSE)</f>
        <v>1.2E-2</v>
      </c>
      <c r="G236" s="74">
        <f>VLOOKUP(B236,LU!$B$1:$N$51,6,FALSE)</f>
        <v>4.5</v>
      </c>
      <c r="H236" s="74">
        <f>VLOOKUP(B236,LU!$B$1:$N$51,7,FALSE)</f>
        <v>0.8</v>
      </c>
      <c r="I236" s="74">
        <f>VLOOKUP(B236,LU!$B$1:$N$51,8,FALSE)</f>
        <v>15</v>
      </c>
      <c r="J236" s="74">
        <f>VLOOKUP(A236,Soil!$B$2:$P$17,13,FALSE)</f>
        <v>1.7384999999999999</v>
      </c>
      <c r="K236" s="74">
        <f>VLOOKUP(B236,LU!$B$1:$N$51,5,FALSE)</f>
        <v>0.8</v>
      </c>
      <c r="L236" s="74">
        <f>VLOOKUP(A236,Soil!$B$2:$P$17,15,FALSE)</f>
        <v>0.56130000000000002</v>
      </c>
      <c r="M236" s="74">
        <f>SoilVeg!G236</f>
        <v>19.399999999999999</v>
      </c>
      <c r="N236" s="74">
        <f>SoilVeg!H236</f>
        <v>0.248</v>
      </c>
      <c r="O236" s="74">
        <f>VLOOKUP(A236,Soil!$B$2:$S$14,18,FALSE)</f>
        <v>0.02</v>
      </c>
    </row>
    <row r="237" spans="1:15">
      <c r="A237" s="84" t="str">
        <f>SoilVeg!B237</f>
        <v>SIL</v>
      </c>
      <c r="B237" s="84" t="str">
        <f>SoilVeg!D237</f>
        <v>LPK</v>
      </c>
      <c r="C237" s="84" t="str">
        <f>SoilVeg!A237</f>
        <v>SILLPK</v>
      </c>
      <c r="D237" s="74">
        <f>IF(VLOOKUP(SoilVeg!C237,LU!$A$2:$O$27,15,FALSE)=0,VLOOKUP(A237,Soil!$B$2:$R$14,8,FALSE),0.000000000001)</f>
        <v>2.292499074074075E-6</v>
      </c>
      <c r="E237" s="74">
        <f>IF(VLOOKUP(SoilVeg!C237,LU!$A$2:$O$27,15,FALSE)=0,VLOOKUP(A237,Soil!$B$2:$R$14,9,FALSE),0.000000000001)</f>
        <v>3.4503464971669042E-4</v>
      </c>
      <c r="F237" s="74">
        <f>VLOOKUP(A237,Soil!$B$2:$P$17,14,FALSE)</f>
        <v>1.2E-2</v>
      </c>
      <c r="G237" s="74">
        <f>VLOOKUP(B237,LU!$B$1:$N$51,6,FALSE)</f>
        <v>3</v>
      </c>
      <c r="H237" s="74">
        <f>VLOOKUP(B237,LU!$B$1:$N$51,7,FALSE)</f>
        <v>0.6</v>
      </c>
      <c r="I237" s="74">
        <f>VLOOKUP(B237,LU!$B$1:$N$51,8,FALSE)</f>
        <v>15</v>
      </c>
      <c r="J237" s="74">
        <f>VLOOKUP(A237,Soil!$B$2:$P$17,13,FALSE)</f>
        <v>1.7384999999999999</v>
      </c>
      <c r="K237" s="74">
        <f>VLOOKUP(B237,LU!$B$1:$N$51,5,FALSE)</f>
        <v>0.8</v>
      </c>
      <c r="L237" s="74">
        <f>VLOOKUP(A237,Soil!$B$2:$P$17,15,FALSE)</f>
        <v>0.56130000000000002</v>
      </c>
      <c r="M237" s="74">
        <f>SoilVeg!G237</f>
        <v>19.399999999999999</v>
      </c>
      <c r="N237" s="74">
        <f>SoilVeg!H237</f>
        <v>0.248</v>
      </c>
      <c r="O237" s="74">
        <f>VLOOKUP(A237,Soil!$B$2:$S$14,18,FALSE)</f>
        <v>0.02</v>
      </c>
    </row>
    <row r="238" spans="1:15">
      <c r="A238" s="84" t="str">
        <f>SoilVeg!B238</f>
        <v>SIL</v>
      </c>
      <c r="B238" s="84" t="str">
        <f>SoilVeg!D238</f>
        <v>AZP</v>
      </c>
      <c r="C238" s="84" t="str">
        <f>SoilVeg!A238</f>
        <v>SILAZP</v>
      </c>
      <c r="D238" s="74">
        <f>IF(VLOOKUP(SoilVeg!C238,LU!$A$2:$O$27,15,FALSE)=0,VLOOKUP(A238,Soil!$B$2:$R$14,8,FALSE),0.000000000001)</f>
        <v>9.9999999999999998E-13</v>
      </c>
      <c r="E238" s="74">
        <f>IF(VLOOKUP(SoilVeg!C238,LU!$A$2:$O$27,15,FALSE)=0,VLOOKUP(A238,Soil!$B$2:$R$14,9,FALSE),0.000000000001)</f>
        <v>9.9999999999999998E-13</v>
      </c>
      <c r="F238" s="74">
        <f>VLOOKUP(A238,Soil!$B$2:$P$17,14,FALSE)</f>
        <v>1.2E-2</v>
      </c>
      <c r="G238" s="74">
        <f>VLOOKUP(B238,LU!$B$1:$N$51,6,FALSE)</f>
        <v>0</v>
      </c>
      <c r="H238" s="74">
        <f>VLOOKUP(B238,LU!$B$1:$N$51,7,FALSE)</f>
        <v>0</v>
      </c>
      <c r="I238" s="74">
        <f>VLOOKUP(B238,LU!$B$1:$N$51,8,FALSE)</f>
        <v>2.5</v>
      </c>
      <c r="J238" s="74">
        <f>VLOOKUP(A238,Soil!$B$2:$P$17,13,FALSE)</f>
        <v>1.7384999999999999</v>
      </c>
      <c r="K238" s="74">
        <f>VLOOKUP(B238,LU!$B$1:$N$51,5,FALSE)</f>
        <v>0.05</v>
      </c>
      <c r="L238" s="74">
        <f>VLOOKUP(A238,Soil!$B$2:$P$17,15,FALSE)</f>
        <v>0.56130000000000002</v>
      </c>
      <c r="M238" s="74">
        <f>SoilVeg!G238</f>
        <v>100</v>
      </c>
      <c r="N238" s="74">
        <f>SoilVeg!H238</f>
        <v>1</v>
      </c>
      <c r="O238" s="74">
        <f>VLOOKUP(A238,Soil!$B$2:$S$14,18,FALSE)</f>
        <v>0.02</v>
      </c>
    </row>
    <row r="239" spans="1:15">
      <c r="A239" s="84" t="str">
        <f>SoilVeg!B239</f>
        <v>SIL</v>
      </c>
      <c r="B239" s="84" t="str">
        <f>SoilVeg!D239</f>
        <v>AZPN</v>
      </c>
      <c r="C239" s="84" t="str">
        <f>SoilVeg!A239</f>
        <v>SILAZPN</v>
      </c>
      <c r="D239" s="74">
        <f>IF(VLOOKUP(SoilVeg!C239,LU!$A$2:$O$27,15,FALSE)=0,VLOOKUP(A239,Soil!$B$2:$R$14,8,FALSE),0.000000000001)</f>
        <v>9.9999999999999998E-13</v>
      </c>
      <c r="E239" s="74">
        <f>IF(VLOOKUP(SoilVeg!C239,LU!$A$2:$O$27,15,FALSE)=0,VLOOKUP(A239,Soil!$B$2:$R$14,9,FALSE),0.000000000001)</f>
        <v>9.9999999999999998E-13</v>
      </c>
      <c r="F239" s="74">
        <f>VLOOKUP(A239,Soil!$B$2:$P$17,14,FALSE)</f>
        <v>1.2E-2</v>
      </c>
      <c r="G239" s="74">
        <f>VLOOKUP(B239,LU!$B$1:$N$51,6,FALSE)</f>
        <v>0</v>
      </c>
      <c r="H239" s="74">
        <f>VLOOKUP(B239,LU!$B$1:$N$51,7,FALSE)</f>
        <v>0</v>
      </c>
      <c r="I239" s="74">
        <f>VLOOKUP(B239,LU!$B$1:$N$51,8,FALSE)</f>
        <v>0</v>
      </c>
      <c r="J239" s="74">
        <f>VLOOKUP(A239,Soil!$B$2:$P$17,13,FALSE)</f>
        <v>1.7384999999999999</v>
      </c>
      <c r="K239" s="74">
        <f>VLOOKUP(B239,LU!$B$1:$N$51,5,FALSE)</f>
        <v>0.01</v>
      </c>
      <c r="L239" s="74">
        <f>VLOOKUP(A239,Soil!$B$2:$P$17,15,FALSE)</f>
        <v>0.56130000000000002</v>
      </c>
      <c r="M239" s="74">
        <f>SoilVeg!G239</f>
        <v>100</v>
      </c>
      <c r="N239" s="74">
        <f>SoilVeg!H239</f>
        <v>1</v>
      </c>
      <c r="O239" s="74">
        <f>VLOOKUP(A239,Soil!$B$2:$S$14,18,FALSE)</f>
        <v>0.02</v>
      </c>
    </row>
    <row r="240" spans="1:15">
      <c r="A240" s="84" t="str">
        <f>SoilVeg!B240</f>
        <v>SIL</v>
      </c>
      <c r="B240" s="84" t="str">
        <f>SoilVeg!D240</f>
        <v>AZPPL</v>
      </c>
      <c r="C240" s="84" t="str">
        <f>SoilVeg!A240</f>
        <v>SILAZPPL</v>
      </c>
      <c r="D240" s="74">
        <f>IF(VLOOKUP(SoilVeg!C240,LU!$A$2:$O$27,15,FALSE)=0,VLOOKUP(A240,Soil!$B$2:$R$14,8,FALSE),0.000000000001)</f>
        <v>2.292499074074075E-6</v>
      </c>
      <c r="E240" s="74">
        <f>IF(VLOOKUP(SoilVeg!C240,LU!$A$2:$O$27,15,FALSE)=0,VLOOKUP(A240,Soil!$B$2:$R$14,9,FALSE),0.000000000001)</f>
        <v>3.4503464971669042E-4</v>
      </c>
      <c r="F240" s="74">
        <f>VLOOKUP(A240,Soil!$B$2:$P$17,14,FALSE)</f>
        <v>1.2E-2</v>
      </c>
      <c r="G240" s="74">
        <f>VLOOKUP(B240,LU!$B$1:$N$51,6,FALSE)</f>
        <v>0</v>
      </c>
      <c r="H240" s="74">
        <f>VLOOKUP(B240,LU!$B$1:$N$51,7,FALSE)</f>
        <v>0</v>
      </c>
      <c r="I240" s="74">
        <f>VLOOKUP(B240,LU!$B$1:$N$51,8,FALSE)</f>
        <v>2.5</v>
      </c>
      <c r="J240" s="74">
        <f>VLOOKUP(A240,Soil!$B$2:$P$17,13,FALSE)</f>
        <v>1.7384999999999999</v>
      </c>
      <c r="K240" s="74">
        <f>VLOOKUP(B240,LU!$B$1:$N$51,5,FALSE)</f>
        <v>0.02</v>
      </c>
      <c r="L240" s="74">
        <f>VLOOKUP(A240,Soil!$B$2:$P$17,15,FALSE)</f>
        <v>0.56130000000000002</v>
      </c>
      <c r="M240" s="74">
        <f>SoilVeg!G240</f>
        <v>0.19399999999999998</v>
      </c>
      <c r="N240" s="74">
        <f>SoilVeg!H240</f>
        <v>0.248</v>
      </c>
      <c r="O240" s="74">
        <f>VLOOKUP(A240,Soil!$B$2:$S$14,18,FALSE)</f>
        <v>0.02</v>
      </c>
    </row>
    <row r="241" spans="1:15">
      <c r="A241" s="84" t="str">
        <f>SoilVeg!B241</f>
        <v>SIL</v>
      </c>
      <c r="B241" s="84" t="str">
        <f>SoilVeg!D241</f>
        <v>AZPP</v>
      </c>
      <c r="C241" s="84" t="str">
        <f>SoilVeg!A241</f>
        <v>SILAZPP</v>
      </c>
      <c r="D241" s="74">
        <f>IF(VLOOKUP(SoilVeg!C241,LU!$A$2:$O$27,15,FALSE)=0,VLOOKUP(A241,Soil!$B$2:$R$14,8,FALSE),0.000000000001)</f>
        <v>2.292499074074075E-6</v>
      </c>
      <c r="E241" s="74">
        <f>IF(VLOOKUP(SoilVeg!C241,LU!$A$2:$O$27,15,FALSE)=0,VLOOKUP(A241,Soil!$B$2:$R$14,9,FALSE),0.000000000001)</f>
        <v>3.4503464971669042E-4</v>
      </c>
      <c r="F241" s="74">
        <f>VLOOKUP(A241,Soil!$B$2:$P$17,14,FALSE)</f>
        <v>1.2E-2</v>
      </c>
      <c r="G241" s="74">
        <f>VLOOKUP(B241,LU!$B$1:$N$51,6,FALSE)</f>
        <v>0</v>
      </c>
      <c r="H241" s="74">
        <f>VLOOKUP(B241,LU!$B$1:$N$51,7,FALSE)</f>
        <v>0</v>
      </c>
      <c r="I241" s="74">
        <f>VLOOKUP(B241,LU!$B$1:$N$51,8,FALSE)</f>
        <v>7</v>
      </c>
      <c r="J241" s="74">
        <f>VLOOKUP(A241,Soil!$B$2:$P$17,13,FALSE)</f>
        <v>1.7384999999999999</v>
      </c>
      <c r="K241" s="74">
        <f>VLOOKUP(B241,LU!$B$1:$N$51,5,FALSE)</f>
        <v>0.1</v>
      </c>
      <c r="L241" s="74">
        <f>VLOOKUP(A241,Soil!$B$2:$P$17,15,FALSE)</f>
        <v>0.56130000000000002</v>
      </c>
      <c r="M241" s="74">
        <f>SoilVeg!G241</f>
        <v>19.399999999999999</v>
      </c>
      <c r="N241" s="74">
        <f>SoilVeg!H241</f>
        <v>0.248</v>
      </c>
      <c r="O241" s="74">
        <f>VLOOKUP(A241,Soil!$B$2:$S$14,18,FALSE)</f>
        <v>0.02</v>
      </c>
    </row>
    <row r="242" spans="1:15">
      <c r="A242" s="84" t="str">
        <f>SoilVeg!B242</f>
        <v>SIL</v>
      </c>
      <c r="B242" s="84" t="str">
        <f>SoilVeg!D242</f>
        <v>ETK</v>
      </c>
      <c r="C242" s="84" t="str">
        <f>SoilVeg!A242</f>
        <v>SILETK</v>
      </c>
      <c r="D242" s="74">
        <f>IF(VLOOKUP(SoilVeg!C242,LU!$A$2:$O$27,15,FALSE)=0,VLOOKUP(A242,Soil!$B$2:$R$14,8,FALSE),0.000000000001)</f>
        <v>2.292499074074075E-6</v>
      </c>
      <c r="E242" s="74">
        <f>IF(VLOOKUP(SoilVeg!C242,LU!$A$2:$O$27,15,FALSE)=0,VLOOKUP(A242,Soil!$B$2:$R$14,9,FALSE),0.000000000001)</f>
        <v>3.4503464971669042E-4</v>
      </c>
      <c r="F242" s="74">
        <f>VLOOKUP(A242,Soil!$B$2:$P$17,14,FALSE)</f>
        <v>1.2E-2</v>
      </c>
      <c r="G242" s="74">
        <f>VLOOKUP(B242,LU!$B$1:$N$51,6,FALSE)</f>
        <v>1.4</v>
      </c>
      <c r="H242" s="74">
        <f>VLOOKUP(B242,LU!$B$1:$N$51,7,FALSE)</f>
        <v>0.65</v>
      </c>
      <c r="I242" s="74">
        <f>VLOOKUP(B242,LU!$B$1:$N$51,8,FALSE)</f>
        <v>8</v>
      </c>
      <c r="J242" s="74">
        <f>VLOOKUP(A242,Soil!$B$2:$P$17,13,FALSE)</f>
        <v>1.7384999999999999</v>
      </c>
      <c r="K242" s="74">
        <f>VLOOKUP(B242,LU!$B$1:$N$51,5,FALSE)</f>
        <v>0.35</v>
      </c>
      <c r="L242" s="74">
        <f>VLOOKUP(A242,Soil!$B$2:$P$17,15,FALSE)</f>
        <v>0.56130000000000002</v>
      </c>
      <c r="M242" s="74">
        <f>SoilVeg!G242</f>
        <v>19.399999999999999</v>
      </c>
      <c r="N242" s="74">
        <f>SoilVeg!H242</f>
        <v>0.248</v>
      </c>
      <c r="O242" s="74">
        <f>VLOOKUP(A242,Soil!$B$2:$S$14,18,FALSE)</f>
        <v>0.02</v>
      </c>
    </row>
    <row r="243" spans="1:15">
      <c r="A243" s="84" t="str">
        <f>SoilVeg!B243</f>
        <v>SIL</v>
      </c>
      <c r="B243" s="84" t="str">
        <f>SoilVeg!D243</f>
        <v>ETK1</v>
      </c>
      <c r="C243" s="84" t="str">
        <f>SoilVeg!A243</f>
        <v>SILETK1</v>
      </c>
      <c r="D243" s="74">
        <f>IF(VLOOKUP(SoilVeg!C243,LU!$A$2:$O$27,15,FALSE)=0,VLOOKUP(A243,Soil!$B$2:$R$14,8,FALSE),0.000000000001)</f>
        <v>2.292499074074075E-6</v>
      </c>
      <c r="E243" s="74">
        <f>IF(VLOOKUP(SoilVeg!C243,LU!$A$2:$O$27,15,FALSE)=0,VLOOKUP(A243,Soil!$B$2:$R$14,9,FALSE),0.000000000001)</f>
        <v>3.4503464971669042E-4</v>
      </c>
      <c r="F243" s="74">
        <f>VLOOKUP(A243,Soil!$B$2:$P$17,14,FALSE)</f>
        <v>1.2E-2</v>
      </c>
      <c r="G243" s="74">
        <f>VLOOKUP(B243,LU!$B$1:$N$51,6,FALSE)</f>
        <v>1</v>
      </c>
      <c r="H243" s="74">
        <f>VLOOKUP(B243,LU!$B$1:$N$51,7,FALSE)</f>
        <v>0.4</v>
      </c>
      <c r="I243" s="74">
        <f>VLOOKUP(B243,LU!$B$1:$N$51,8,FALSE)</f>
        <v>5</v>
      </c>
      <c r="J243" s="74">
        <f>VLOOKUP(A243,Soil!$B$2:$P$17,13,FALSE)</f>
        <v>1.7384999999999999</v>
      </c>
      <c r="K243" s="74">
        <f>VLOOKUP(B243,LU!$B$1:$N$51,5,FALSE)</f>
        <v>0.15</v>
      </c>
      <c r="L243" s="74">
        <f>VLOOKUP(A243,Soil!$B$2:$P$17,15,FALSE)</f>
        <v>0.56130000000000002</v>
      </c>
      <c r="M243" s="74">
        <f>SoilVeg!G243</f>
        <v>19.399999999999999</v>
      </c>
      <c r="N243" s="74">
        <f>SoilVeg!H243</f>
        <v>0.248</v>
      </c>
      <c r="O243" s="74">
        <f>VLOOKUP(A243,Soil!$B$2:$S$14,18,FALSE)</f>
        <v>0.02</v>
      </c>
    </row>
    <row r="244" spans="1:15">
      <c r="A244" s="84" t="str">
        <f>SoilVeg!B244</f>
        <v>SIL</v>
      </c>
      <c r="B244" s="84" t="str">
        <f>SoilVeg!D244</f>
        <v>ETK2</v>
      </c>
      <c r="C244" s="84" t="str">
        <f>SoilVeg!A244</f>
        <v>SILETK2</v>
      </c>
      <c r="D244" s="74">
        <f>IF(VLOOKUP(SoilVeg!C244,LU!$A$2:$O$27,15,FALSE)=0,VLOOKUP(A244,Soil!$B$2:$R$14,8,FALSE),0.000000000001)</f>
        <v>2.292499074074075E-6</v>
      </c>
      <c r="E244" s="74">
        <f>IF(VLOOKUP(SoilVeg!C244,LU!$A$2:$O$27,15,FALSE)=0,VLOOKUP(A244,Soil!$B$2:$R$14,9,FALSE),0.000000000001)</f>
        <v>3.4503464971669042E-4</v>
      </c>
      <c r="F244" s="74">
        <f>VLOOKUP(A244,Soil!$B$2:$P$17,14,FALSE)</f>
        <v>1.2E-2</v>
      </c>
      <c r="G244" s="74">
        <f>VLOOKUP(B244,LU!$B$1:$N$51,6,FALSE)</f>
        <v>1.1000000000000001</v>
      </c>
      <c r="H244" s="74">
        <f>VLOOKUP(B244,LU!$B$1:$N$51,7,FALSE)</f>
        <v>0.4</v>
      </c>
      <c r="I244" s="74">
        <f>VLOOKUP(B244,LU!$B$1:$N$51,8,FALSE)</f>
        <v>7</v>
      </c>
      <c r="J244" s="74">
        <f>VLOOKUP(A244,Soil!$B$2:$P$17,13,FALSE)</f>
        <v>1.7384999999999999</v>
      </c>
      <c r="K244" s="74">
        <f>VLOOKUP(B244,LU!$B$1:$N$51,5,FALSE)</f>
        <v>0.35</v>
      </c>
      <c r="L244" s="74">
        <f>VLOOKUP(A244,Soil!$B$2:$P$17,15,FALSE)</f>
        <v>0.56130000000000002</v>
      </c>
      <c r="M244" s="74">
        <f>SoilVeg!G244</f>
        <v>19.399999999999999</v>
      </c>
      <c r="N244" s="74">
        <f>SoilVeg!H244</f>
        <v>0.248</v>
      </c>
      <c r="O244" s="74">
        <f>VLOOKUP(A244,Soil!$B$2:$S$14,18,FALSE)</f>
        <v>0.02</v>
      </c>
    </row>
    <row r="245" spans="1:15">
      <c r="A245" s="84" t="str">
        <f>SoilVeg!B245</f>
        <v>SIL</v>
      </c>
      <c r="B245" s="84" t="str">
        <f>SoilVeg!D245</f>
        <v>ETK3</v>
      </c>
      <c r="C245" s="84" t="str">
        <f>SoilVeg!A245</f>
        <v>SILETK3</v>
      </c>
      <c r="D245" s="74">
        <f>IF(VLOOKUP(SoilVeg!C245,LU!$A$2:$O$27,15,FALSE)=0,VLOOKUP(A245,Soil!$B$2:$R$14,8,FALSE),0.000000000001)</f>
        <v>2.292499074074075E-6</v>
      </c>
      <c r="E245" s="74">
        <f>IF(VLOOKUP(SoilVeg!C245,LU!$A$2:$O$27,15,FALSE)=0,VLOOKUP(A245,Soil!$B$2:$R$14,9,FALSE),0.000000000001)</f>
        <v>3.4503464971669042E-4</v>
      </c>
      <c r="F245" s="74">
        <f>VLOOKUP(A245,Soil!$B$2:$P$17,14,FALSE)</f>
        <v>1.2E-2</v>
      </c>
      <c r="G245" s="74">
        <f>VLOOKUP(B245,LU!$B$1:$N$51,6,FALSE)</f>
        <v>1.35454545455</v>
      </c>
      <c r="H245" s="74">
        <f>VLOOKUP(B245,LU!$B$1:$N$51,7,FALSE)</f>
        <v>0.62272727272999995</v>
      </c>
      <c r="I245" s="74">
        <f>VLOOKUP(B245,LU!$B$1:$N$51,8,FALSE)</f>
        <v>10</v>
      </c>
      <c r="J245" s="74">
        <f>VLOOKUP(A245,Soil!$B$2:$P$17,13,FALSE)</f>
        <v>1.7384999999999999</v>
      </c>
      <c r="K245" s="74">
        <f>VLOOKUP(B245,LU!$B$1:$N$51,5,FALSE)</f>
        <v>0.4</v>
      </c>
      <c r="L245" s="74">
        <f>VLOOKUP(A245,Soil!$B$2:$P$17,15,FALSE)</f>
        <v>0.56130000000000002</v>
      </c>
      <c r="M245" s="74">
        <f>SoilVeg!G245</f>
        <v>19.399999999999999</v>
      </c>
      <c r="N245" s="74">
        <f>SoilVeg!H245</f>
        <v>0.248</v>
      </c>
      <c r="O245" s="74">
        <f>VLOOKUP(A245,Soil!$B$2:$S$14,18,FALSE)</f>
        <v>0.02</v>
      </c>
    </row>
    <row r="246" spans="1:15">
      <c r="A246" s="84" t="str">
        <f>SoilVeg!B246</f>
        <v>SIL</v>
      </c>
      <c r="B246" s="84" t="str">
        <f>SoilVeg!D246</f>
        <v>VT</v>
      </c>
      <c r="C246" s="84" t="str">
        <f>SoilVeg!A246</f>
        <v>SILVT</v>
      </c>
      <c r="D246" s="74">
        <f>IF(VLOOKUP(SoilVeg!C246,LU!$A$2:$O$27,15,FALSE)=0,VLOOKUP(A246,Soil!$B$2:$R$14,8,FALSE),0.000000000001)</f>
        <v>9.9999999999999998E-13</v>
      </c>
      <c r="E246" s="74">
        <f>IF(VLOOKUP(SoilVeg!C246,LU!$A$2:$O$27,15,FALSE)=0,VLOOKUP(A246,Soil!$B$2:$R$14,9,FALSE),0.000000000001)</f>
        <v>9.9999999999999998E-13</v>
      </c>
      <c r="F246" s="74">
        <f>VLOOKUP(A246,Soil!$B$2:$P$17,14,FALSE)</f>
        <v>1.2E-2</v>
      </c>
      <c r="G246" s="74">
        <f>VLOOKUP(B246,LU!$B$1:$N$51,6,FALSE)</f>
        <v>0</v>
      </c>
      <c r="H246" s="74">
        <f>VLOOKUP(B246,LU!$B$1:$N$51,7,FALSE)</f>
        <v>0</v>
      </c>
      <c r="I246" s="74">
        <f>VLOOKUP(B246,LU!$B$1:$N$51,8,FALSE)</f>
        <v>0</v>
      </c>
      <c r="J246" s="74">
        <f>VLOOKUP(A246,Soil!$B$2:$P$17,13,FALSE)</f>
        <v>1.7384999999999999</v>
      </c>
      <c r="K246" s="74">
        <f>VLOOKUP(B246,LU!$B$1:$N$51,5,FALSE)</f>
        <v>0.03</v>
      </c>
      <c r="L246" s="74">
        <f>VLOOKUP(A246,Soil!$B$2:$P$17,15,FALSE)</f>
        <v>0.56130000000000002</v>
      </c>
      <c r="M246" s="74">
        <f>SoilVeg!G246</f>
        <v>100</v>
      </c>
      <c r="N246" s="74">
        <f>SoilVeg!H246</f>
        <v>1</v>
      </c>
      <c r="O246" s="74">
        <f>VLOOKUP(A246,Soil!$B$2:$S$14,18,FALSE)</f>
        <v>0.02</v>
      </c>
    </row>
    <row r="247" spans="1:15">
      <c r="A247" s="84" t="str">
        <f>SoilVeg!B247</f>
        <v>SIL</v>
      </c>
      <c r="B247" s="84" t="str">
        <f>SoilVeg!D247</f>
        <v>VP</v>
      </c>
      <c r="C247" s="84" t="str">
        <f>SoilVeg!A247</f>
        <v>SILVP</v>
      </c>
      <c r="D247" s="74">
        <f>IF(VLOOKUP(SoilVeg!C247,LU!$A$2:$O$27,15,FALSE)=0,VLOOKUP(A247,Soil!$B$2:$R$14,8,FALSE),0.000000000001)</f>
        <v>9.9999999999999998E-13</v>
      </c>
      <c r="E247" s="74">
        <f>IF(VLOOKUP(SoilVeg!C247,LU!$A$2:$O$27,15,FALSE)=0,VLOOKUP(A247,Soil!$B$2:$R$14,9,FALSE),0.000000000001)</f>
        <v>9.9999999999999998E-13</v>
      </c>
      <c r="F247" s="74">
        <f>VLOOKUP(A247,Soil!$B$2:$P$17,14,FALSE)</f>
        <v>1.2E-2</v>
      </c>
      <c r="G247" s="74">
        <f>VLOOKUP(B247,LU!$B$1:$N$51,6,FALSE)</f>
        <v>0</v>
      </c>
      <c r="H247" s="74">
        <f>VLOOKUP(B247,LU!$B$1:$N$51,7,FALSE)</f>
        <v>0</v>
      </c>
      <c r="I247" s="74">
        <f>VLOOKUP(B247,LU!$B$1:$N$51,8,FALSE)</f>
        <v>0</v>
      </c>
      <c r="J247" s="74">
        <f>VLOOKUP(A247,Soil!$B$2:$P$17,13,FALSE)</f>
        <v>1.7384999999999999</v>
      </c>
      <c r="K247" s="74">
        <f>VLOOKUP(B247,LU!$B$1:$N$51,5,FALSE)</f>
        <v>0.01</v>
      </c>
      <c r="L247" s="74">
        <f>VLOOKUP(A247,Soil!$B$2:$P$17,15,FALSE)</f>
        <v>0.56130000000000002</v>
      </c>
      <c r="M247" s="74">
        <f>SoilVeg!G247</f>
        <v>100</v>
      </c>
      <c r="N247" s="74">
        <f>SoilVeg!H247</f>
        <v>1</v>
      </c>
      <c r="O247" s="74">
        <f>VLOOKUP(A247,Soil!$B$2:$S$14,18,FALSE)</f>
        <v>0.02</v>
      </c>
    </row>
    <row r="248" spans="1:15">
      <c r="A248" s="84" t="str">
        <f>SoilVeg!B248</f>
        <v>SIL</v>
      </c>
      <c r="B248" s="84" t="str">
        <f>SoilVeg!D248</f>
        <v>TPT</v>
      </c>
      <c r="C248" s="84" t="str">
        <f>SoilVeg!A248</f>
        <v>SILTPT</v>
      </c>
      <c r="D248" s="74">
        <f>IF(VLOOKUP(SoilVeg!C248,LU!$A$2:$O$27,15,FALSE)=0,VLOOKUP(A248,Soil!$B$2:$R$14,8,FALSE),0.000000000001)</f>
        <v>2.292499074074075E-6</v>
      </c>
      <c r="E248" s="74">
        <f>IF(VLOOKUP(SoilVeg!C248,LU!$A$2:$O$27,15,FALSE)=0,VLOOKUP(A248,Soil!$B$2:$R$14,9,FALSE),0.000000000001)</f>
        <v>3.4503464971669042E-4</v>
      </c>
      <c r="F248" s="74">
        <f>VLOOKUP(A248,Soil!$B$2:$P$17,14,FALSE)</f>
        <v>1.2E-2</v>
      </c>
      <c r="G248" s="74">
        <f>VLOOKUP(B248,LU!$B$1:$N$51,6,FALSE)</f>
        <v>1.1000000000000001</v>
      </c>
      <c r="H248" s="74">
        <f>VLOOKUP(B248,LU!$B$1:$N$51,7,FALSE)</f>
        <v>0.4</v>
      </c>
      <c r="I248" s="74">
        <f>VLOOKUP(B248,LU!$B$1:$N$51,8,FALSE)</f>
        <v>7</v>
      </c>
      <c r="J248" s="74">
        <f>VLOOKUP(A248,Soil!$B$2:$P$17,13,FALSE)</f>
        <v>1.7384999999999999</v>
      </c>
      <c r="K248" s="74">
        <f>VLOOKUP(B248,LU!$B$1:$N$51,5,FALSE)</f>
        <v>0.27500000000000002</v>
      </c>
      <c r="L248" s="74">
        <f>VLOOKUP(A248,Soil!$B$2:$P$17,15,FALSE)</f>
        <v>0.56130000000000002</v>
      </c>
      <c r="M248" s="74">
        <f>SoilVeg!G248</f>
        <v>19.399999999999999</v>
      </c>
      <c r="N248" s="74">
        <f>SoilVeg!H248</f>
        <v>0.248</v>
      </c>
      <c r="O248" s="74">
        <f>VLOOKUP(A248,Soil!$B$2:$S$14,18,FALSE)</f>
        <v>0.02</v>
      </c>
    </row>
    <row r="249" spans="1:15">
      <c r="A249" s="84" t="str">
        <f>SoilVeg!B249</f>
        <v>SIL</v>
      </c>
      <c r="B249" s="84" t="str">
        <f>SoilVeg!D249</f>
        <v>VPT</v>
      </c>
      <c r="C249" s="84" t="str">
        <f>SoilVeg!A249</f>
        <v>SILVPT</v>
      </c>
      <c r="D249" s="74">
        <f>IF(VLOOKUP(SoilVeg!C249,LU!$A$2:$O$27,15,FALSE)=0,VLOOKUP(A249,Soil!$B$2:$R$14,8,FALSE),0.000000000001)</f>
        <v>9.9999999999999998E-13</v>
      </c>
      <c r="E249" s="74">
        <f>IF(VLOOKUP(SoilVeg!C249,LU!$A$2:$O$27,15,FALSE)=0,VLOOKUP(A249,Soil!$B$2:$R$14,9,FALSE),0.000000000001)</f>
        <v>9.9999999999999998E-13</v>
      </c>
      <c r="F249" s="74">
        <f>VLOOKUP(A249,Soil!$B$2:$P$17,14,FALSE)</f>
        <v>1.2E-2</v>
      </c>
      <c r="G249" s="74">
        <f>VLOOKUP(B249,LU!$B$1:$N$51,6,FALSE)</f>
        <v>0</v>
      </c>
      <c r="H249" s="74">
        <f>VLOOKUP(B249,LU!$B$1:$N$51,7,FALSE)</f>
        <v>0</v>
      </c>
      <c r="I249" s="74">
        <f>VLOOKUP(B249,LU!$B$1:$N$51,8,FALSE)</f>
        <v>150</v>
      </c>
      <c r="J249" s="74">
        <f>VLOOKUP(A249,Soil!$B$2:$P$17,13,FALSE)</f>
        <v>1.7384999999999999</v>
      </c>
      <c r="K249" s="74">
        <f>VLOOKUP(B249,LU!$B$1:$N$51,5,FALSE)</f>
        <v>0.01</v>
      </c>
      <c r="L249" s="74">
        <f>VLOOKUP(A249,Soil!$B$2:$P$17,15,FALSE)</f>
        <v>0.56130000000000002</v>
      </c>
      <c r="M249" s="74">
        <f>SoilVeg!G249</f>
        <v>100</v>
      </c>
      <c r="N249" s="74">
        <f>SoilVeg!H249</f>
        <v>1</v>
      </c>
      <c r="O249" s="74">
        <f>VLOOKUP(A249,Soil!$B$2:$S$14,18,FALSE)</f>
        <v>0.02</v>
      </c>
    </row>
    <row r="250" spans="1:15">
      <c r="A250" s="84" t="str">
        <f>SoilVeg!B250</f>
        <v>SIL</v>
      </c>
      <c r="B250" s="84" t="str">
        <f>SoilVeg!D250</f>
        <v>MOK</v>
      </c>
      <c r="C250" s="84" t="str">
        <f>SoilVeg!A250</f>
        <v>SILMOK</v>
      </c>
      <c r="D250" s="74">
        <f>IF(VLOOKUP(SoilVeg!C250,LU!$A$2:$O$27,15,FALSE)=0,VLOOKUP(A250,Soil!$B$2:$R$14,8,FALSE),0.000000000001)</f>
        <v>2.292499074074075E-6</v>
      </c>
      <c r="E250" s="74">
        <f>IF(VLOOKUP(SoilVeg!C250,LU!$A$2:$O$27,15,FALSE)=0,VLOOKUP(A250,Soil!$B$2:$R$14,9,FALSE),0.000000000001)</f>
        <v>3.4503464971669042E-4</v>
      </c>
      <c r="F250" s="74">
        <f>VLOOKUP(A250,Soil!$B$2:$P$17,14,FALSE)</f>
        <v>1.2E-2</v>
      </c>
      <c r="G250" s="74">
        <f>VLOOKUP(B250,LU!$B$1:$N$51,6,FALSE)</f>
        <v>1.35454545455</v>
      </c>
      <c r="H250" s="74">
        <f>VLOOKUP(B250,LU!$B$1:$N$51,7,FALSE)</f>
        <v>0.62272727272999995</v>
      </c>
      <c r="I250" s="74">
        <f>VLOOKUP(B250,LU!$B$1:$N$51,8,FALSE)</f>
        <v>10</v>
      </c>
      <c r="J250" s="74">
        <f>VLOOKUP(A250,Soil!$B$2:$P$17,13,FALSE)</f>
        <v>1.7384999999999999</v>
      </c>
      <c r="K250" s="74">
        <f>VLOOKUP(B250,LU!$B$1:$N$51,5,FALSE)</f>
        <v>0.4</v>
      </c>
      <c r="L250" s="74">
        <f>VLOOKUP(A250,Soil!$B$2:$P$17,15,FALSE)</f>
        <v>0.56130000000000002</v>
      </c>
      <c r="M250" s="74">
        <f>SoilVeg!G250</f>
        <v>19.399999999999999</v>
      </c>
      <c r="N250" s="74">
        <f>SoilVeg!H250</f>
        <v>0.248</v>
      </c>
      <c r="O250" s="74">
        <f>VLOOKUP(A250,Soil!$B$2:$S$14,18,FALSE)</f>
        <v>0.02</v>
      </c>
    </row>
    <row r="251" spans="1:15">
      <c r="A251" s="84" t="str">
        <f>SoilVeg!B251</f>
        <v>SIL</v>
      </c>
      <c r="B251" s="84" t="str">
        <f>SoilVeg!D251</f>
        <v>RET</v>
      </c>
      <c r="C251" s="84" t="str">
        <f>SoilVeg!A251</f>
        <v>SILRET</v>
      </c>
      <c r="D251" s="74">
        <f>IF(VLOOKUP(SoilVeg!C251,LU!$A$2:$O$27,15,FALSE)=0,VLOOKUP(A251,Soil!$B$2:$R$14,8,FALSE),0.000000000001)</f>
        <v>2.292499074074075E-6</v>
      </c>
      <c r="E251" s="74">
        <f>IF(VLOOKUP(SoilVeg!C251,LU!$A$2:$O$27,15,FALSE)=0,VLOOKUP(A251,Soil!$B$2:$R$14,9,FALSE),0.000000000001)</f>
        <v>3.4503464971669042E-4</v>
      </c>
      <c r="F251" s="74">
        <f>VLOOKUP(A251,Soil!$B$2:$P$17,14,FALSE)</f>
        <v>1.2E-2</v>
      </c>
      <c r="G251" s="74">
        <f>VLOOKUP(B251,LU!$B$1:$N$51,6,FALSE)</f>
        <v>1.1000000000000001</v>
      </c>
      <c r="H251" s="74">
        <f>VLOOKUP(B251,LU!$B$1:$N$51,7,FALSE)</f>
        <v>0.4</v>
      </c>
      <c r="I251" s="74">
        <f>VLOOKUP(B251,LU!$B$1:$N$51,8,FALSE)</f>
        <v>150</v>
      </c>
      <c r="J251" s="74">
        <f>VLOOKUP(A251,Soil!$B$2:$P$17,13,FALSE)</f>
        <v>1.7384999999999999</v>
      </c>
      <c r="K251" s="74">
        <f>VLOOKUP(B251,LU!$B$1:$N$51,5,FALSE)</f>
        <v>0.27500000000000002</v>
      </c>
      <c r="L251" s="74">
        <f>VLOOKUP(A251,Soil!$B$2:$P$17,15,FALSE)</f>
        <v>0.56130000000000002</v>
      </c>
      <c r="M251" s="74">
        <f>SoilVeg!G251</f>
        <v>19.399999999999999</v>
      </c>
      <c r="N251" s="74">
        <f>SoilVeg!H251</f>
        <v>0.248</v>
      </c>
      <c r="O251" s="74">
        <f>VLOOKUP(A251,Soil!$B$2:$S$14,18,FALSE)</f>
        <v>0.02</v>
      </c>
    </row>
    <row r="252" spans="1:15">
      <c r="A252" s="84" t="str">
        <f>SoilVeg!B252</f>
        <v>SIC</v>
      </c>
      <c r="B252" s="84" t="str">
        <f>SoilVeg!D252</f>
        <v>OP</v>
      </c>
      <c r="C252" s="84" t="str">
        <f>SoilVeg!A252</f>
        <v>SICOP</v>
      </c>
      <c r="D252" s="74">
        <f>IF(VLOOKUP(SoilVeg!C252,LU!$A$2:$O$27,15,FALSE)=0,VLOOKUP(A252,Soil!$B$2:$R$14,8,FALSE),0.000000000001)</f>
        <v>1.8538490740740742E-6</v>
      </c>
      <c r="E252" s="74">
        <f>IF(VLOOKUP(SoilVeg!C252,LU!$A$2:$O$27,15,FALSE)=0,VLOOKUP(A252,Soil!$B$2:$R$14,9,FALSE),0.000000000001)</f>
        <v>1.4977999684421503E-4</v>
      </c>
      <c r="F252" s="74">
        <f>VLOOKUP(A252,Soil!$B$2:$P$17,14,FALSE)</f>
        <v>0.01</v>
      </c>
      <c r="G252" s="74">
        <f>VLOOKUP(B252,LU!$B$1:$N$51,6,FALSE)</f>
        <v>0.16</v>
      </c>
      <c r="H252" s="74">
        <f>VLOOKUP(B252,LU!$B$1:$N$51,7,FALSE)</f>
        <v>0.13</v>
      </c>
      <c r="I252" s="74">
        <f>VLOOKUP(B252,LU!$B$1:$N$51,8,FALSE)</f>
        <v>5</v>
      </c>
      <c r="J252" s="74">
        <f>VLOOKUP(A252,Soil!$B$2:$P$17,13,FALSE)</f>
        <v>1.6665000000000001</v>
      </c>
      <c r="K252" s="74">
        <f>VLOOKUP(B252,LU!$B$1:$N$51,5,FALSE)</f>
        <v>7.4999999999999997E-2</v>
      </c>
      <c r="L252" s="74">
        <f>VLOOKUP(A252,Soil!$B$2:$P$17,15,FALSE)</f>
        <v>0.63580000000000003</v>
      </c>
      <c r="M252" s="74">
        <f>SoilVeg!G252</f>
        <v>11.5</v>
      </c>
      <c r="N252" s="74">
        <f>SoilVeg!H252</f>
        <v>0.30499999999999999</v>
      </c>
      <c r="O252" s="74">
        <f>VLOOKUP(A252,Soil!$B$2:$S$14,18,FALSE)</f>
        <v>0.01</v>
      </c>
    </row>
    <row r="253" spans="1:15">
      <c r="A253" s="84" t="str">
        <f>SoilVeg!B253</f>
        <v>SIC</v>
      </c>
      <c r="B253" s="84" t="str">
        <f>SoilVeg!D253</f>
        <v>OPTP</v>
      </c>
      <c r="C253" s="84" t="str">
        <f>SoilVeg!A253</f>
        <v>SICOPTP</v>
      </c>
      <c r="D253" s="74">
        <f>IF(VLOOKUP(SoilVeg!C253,LU!$A$2:$O$27,15,FALSE)=0,VLOOKUP(A253,Soil!$B$2:$R$14,8,FALSE),0.000000000001)</f>
        <v>1.8538490740740742E-6</v>
      </c>
      <c r="E253" s="74">
        <f>IF(VLOOKUP(SoilVeg!C253,LU!$A$2:$O$27,15,FALSE)=0,VLOOKUP(A253,Soil!$B$2:$R$14,9,FALSE),0.000000000001)</f>
        <v>1.4977999684421503E-4</v>
      </c>
      <c r="F253" s="74">
        <f>VLOOKUP(A253,Soil!$B$2:$P$17,14,FALSE)</f>
        <v>0.01</v>
      </c>
      <c r="G253" s="74">
        <f>VLOOKUP(B253,LU!$B$1:$N$51,6,FALSE)</f>
        <v>1.1000000000000001</v>
      </c>
      <c r="H253" s="74">
        <f>VLOOKUP(B253,LU!$B$1:$N$51,7,FALSE)</f>
        <v>0.4</v>
      </c>
      <c r="I253" s="74">
        <f>VLOOKUP(B253,LU!$B$1:$N$51,8,FALSE)</f>
        <v>7</v>
      </c>
      <c r="J253" s="74">
        <f>VLOOKUP(A253,Soil!$B$2:$P$17,13,FALSE)</f>
        <v>1.6665000000000001</v>
      </c>
      <c r="K253" s="74">
        <f>VLOOKUP(B253,LU!$B$1:$N$51,5,FALSE)</f>
        <v>0.27500000000000002</v>
      </c>
      <c r="L253" s="74">
        <f>VLOOKUP(A253,Soil!$B$2:$P$17,15,FALSE)</f>
        <v>0.63580000000000003</v>
      </c>
      <c r="M253" s="74">
        <f>SoilVeg!G253</f>
        <v>23</v>
      </c>
      <c r="N253" s="74">
        <f>SoilVeg!H253</f>
        <v>0.30499999999999999</v>
      </c>
      <c r="O253" s="74">
        <f>VLOOKUP(A253,Soil!$B$2:$S$14,18,FALSE)</f>
        <v>0.01</v>
      </c>
    </row>
    <row r="254" spans="1:15">
      <c r="A254" s="84" t="str">
        <f>SoilVeg!B254</f>
        <v>SIC</v>
      </c>
      <c r="B254" s="84" t="str">
        <f>SoilVeg!D254</f>
        <v>OPSR</v>
      </c>
      <c r="C254" s="84" t="str">
        <f>SoilVeg!A254</f>
        <v>SICOPSR</v>
      </c>
      <c r="D254" s="74">
        <f>IF(VLOOKUP(SoilVeg!C254,LU!$A$2:$O$27,15,FALSE)=0,VLOOKUP(A254,Soil!$B$2:$R$14,8,FALSE),0.000000000001)</f>
        <v>1.8538490740740742E-6</v>
      </c>
      <c r="E254" s="74">
        <f>IF(VLOOKUP(SoilVeg!C254,LU!$A$2:$O$27,15,FALSE)=0,VLOOKUP(A254,Soil!$B$2:$R$14,9,FALSE),0.000000000001)</f>
        <v>1.4977999684421503E-4</v>
      </c>
      <c r="F254" s="74">
        <f>VLOOKUP(A254,Soil!$B$2:$P$17,14,FALSE)</f>
        <v>0.01</v>
      </c>
      <c r="G254" s="74">
        <f>VLOOKUP(B254,LU!$B$1:$N$51,6,FALSE)</f>
        <v>0.26</v>
      </c>
      <c r="H254" s="74">
        <f>VLOOKUP(B254,LU!$B$1:$N$51,7,FALSE)</f>
        <v>0.25</v>
      </c>
      <c r="I254" s="74">
        <f>VLOOKUP(B254,LU!$B$1:$N$51,8,FALSE)</f>
        <v>4</v>
      </c>
      <c r="J254" s="74">
        <f>VLOOKUP(A254,Soil!$B$2:$P$17,13,FALSE)</f>
        <v>1.6665000000000001</v>
      </c>
      <c r="K254" s="74">
        <f>VLOOKUP(B254,LU!$B$1:$N$51,5,FALSE)</f>
        <v>0.06</v>
      </c>
      <c r="L254" s="74">
        <f>VLOOKUP(A254,Soil!$B$2:$P$17,15,FALSE)</f>
        <v>0.63580000000000003</v>
      </c>
      <c r="M254" s="74">
        <f>SoilVeg!G254</f>
        <v>9.1999999999999993</v>
      </c>
      <c r="N254" s="74">
        <f>SoilVeg!H254</f>
        <v>0.30499999999999999</v>
      </c>
      <c r="O254" s="74">
        <f>VLOOKUP(A254,Soil!$B$2:$S$14,18,FALSE)</f>
        <v>0.01</v>
      </c>
    </row>
    <row r="255" spans="1:15">
      <c r="A255" s="84" t="str">
        <f>SoilVeg!B255</f>
        <v>SIC</v>
      </c>
      <c r="B255" s="84" t="str">
        <f>SoilVeg!D255</f>
        <v>OPUR</v>
      </c>
      <c r="C255" s="84" t="str">
        <f>SoilVeg!A255</f>
        <v>SICOPUR</v>
      </c>
      <c r="D255" s="74">
        <f>IF(VLOOKUP(SoilVeg!C255,LU!$A$2:$O$27,15,FALSE)=0,VLOOKUP(A255,Soil!$B$2:$R$14,8,FALSE),0.000000000001)</f>
        <v>1.8538490740740742E-6</v>
      </c>
      <c r="E255" s="74">
        <f>IF(VLOOKUP(SoilVeg!C255,LU!$A$2:$O$27,15,FALSE)=0,VLOOKUP(A255,Soil!$B$2:$R$14,9,FALSE),0.000000000001)</f>
        <v>1.4977999684421503E-4</v>
      </c>
      <c r="F255" s="74">
        <f>VLOOKUP(A255,Soil!$B$2:$P$17,14,FALSE)</f>
        <v>0.01</v>
      </c>
      <c r="G255" s="74">
        <f>VLOOKUP(B255,LU!$B$1:$N$51,6,FALSE)</f>
        <v>0.4</v>
      </c>
      <c r="H255" s="74">
        <f>VLOOKUP(B255,LU!$B$1:$N$51,7,FALSE)</f>
        <v>0.3</v>
      </c>
      <c r="I255" s="74">
        <f>VLOOKUP(B255,LU!$B$1:$N$51,8,FALSE)</f>
        <v>6</v>
      </c>
      <c r="J255" s="74">
        <f>VLOOKUP(A255,Soil!$B$2:$P$17,13,FALSE)</f>
        <v>1.6665000000000001</v>
      </c>
      <c r="K255" s="74">
        <f>VLOOKUP(B255,LU!$B$1:$N$51,5,FALSE)</f>
        <v>0.1</v>
      </c>
      <c r="L255" s="74">
        <f>VLOOKUP(A255,Soil!$B$2:$P$17,15,FALSE)</f>
        <v>0.63580000000000003</v>
      </c>
      <c r="M255" s="74">
        <f>SoilVeg!G255</f>
        <v>11.5</v>
      </c>
      <c r="N255" s="74">
        <f>SoilVeg!H255</f>
        <v>0.30499999999999999</v>
      </c>
      <c r="O255" s="74">
        <f>VLOOKUP(A255,Soil!$B$2:$S$14,18,FALSE)</f>
        <v>0.01</v>
      </c>
    </row>
    <row r="256" spans="1:15">
      <c r="A256" s="84" t="str">
        <f>SoilVeg!B256</f>
        <v>SIC</v>
      </c>
      <c r="B256" s="84" t="str">
        <f>SoilVeg!D256</f>
        <v>OPU</v>
      </c>
      <c r="C256" s="84" t="str">
        <f>SoilVeg!A256</f>
        <v>SICOPU</v>
      </c>
      <c r="D256" s="74">
        <f>IF(VLOOKUP(SoilVeg!C256,LU!$A$2:$O$27,15,FALSE)=0,VLOOKUP(A256,Soil!$B$2:$R$14,8,FALSE),0.000000000001)</f>
        <v>1.8538490740740742E-6</v>
      </c>
      <c r="E256" s="74">
        <f>IF(VLOOKUP(SoilVeg!C256,LU!$A$2:$O$27,15,FALSE)=0,VLOOKUP(A256,Soil!$B$2:$R$14,9,FALSE),0.000000000001)</f>
        <v>1.4977999684421503E-4</v>
      </c>
      <c r="F256" s="74">
        <f>VLOOKUP(A256,Soil!$B$2:$P$17,14,FALSE)</f>
        <v>0.01</v>
      </c>
      <c r="G256" s="74">
        <f>VLOOKUP(B256,LU!$B$1:$N$51,6,FALSE)</f>
        <v>0</v>
      </c>
      <c r="H256" s="74">
        <f>VLOOKUP(B256,LU!$B$1:$N$51,7,FALSE)</f>
        <v>0</v>
      </c>
      <c r="I256" s="74">
        <f>VLOOKUP(B256,LU!$B$1:$N$51,8,FALSE)</f>
        <v>3.5</v>
      </c>
      <c r="J256" s="74">
        <f>VLOOKUP(A256,Soil!$B$2:$P$17,13,FALSE)</f>
        <v>1.6665000000000001</v>
      </c>
      <c r="K256" s="74">
        <f>VLOOKUP(B256,LU!$B$1:$N$51,5,FALSE)</f>
        <v>0.03</v>
      </c>
      <c r="L256" s="74">
        <f>VLOOKUP(A256,Soil!$B$2:$P$17,15,FALSE)</f>
        <v>0.63580000000000003</v>
      </c>
      <c r="M256" s="74">
        <f>SoilVeg!G256</f>
        <v>7.666666666666667</v>
      </c>
      <c r="N256" s="74">
        <f>SoilVeg!H256</f>
        <v>0.30499999999999999</v>
      </c>
      <c r="O256" s="74">
        <f>VLOOKUP(A256,Soil!$B$2:$S$14,18,FALSE)</f>
        <v>0.01</v>
      </c>
    </row>
    <row r="257" spans="1:15">
      <c r="A257" s="84" t="str">
        <f>SoilVeg!B257</f>
        <v>SIC</v>
      </c>
      <c r="B257" s="84" t="str">
        <f>SoilVeg!D257</f>
        <v>TP</v>
      </c>
      <c r="C257" s="84" t="str">
        <f>SoilVeg!A257</f>
        <v>SICTP</v>
      </c>
      <c r="D257" s="74">
        <f>IF(VLOOKUP(SoilVeg!C257,LU!$A$2:$O$27,15,FALSE)=0,VLOOKUP(A257,Soil!$B$2:$R$14,8,FALSE),0.000000000001)</f>
        <v>1.8538490740740742E-6</v>
      </c>
      <c r="E257" s="74">
        <f>IF(VLOOKUP(SoilVeg!C257,LU!$A$2:$O$27,15,FALSE)=0,VLOOKUP(A257,Soil!$B$2:$R$14,9,FALSE),0.000000000001)</f>
        <v>1.4977999684421503E-4</v>
      </c>
      <c r="F257" s="74">
        <f>VLOOKUP(A257,Soil!$B$2:$P$17,14,FALSE)</f>
        <v>0.01</v>
      </c>
      <c r="G257" s="74">
        <f>VLOOKUP(B257,LU!$B$1:$N$51,6,FALSE)</f>
        <v>1.1000000000000001</v>
      </c>
      <c r="H257" s="74">
        <f>VLOOKUP(B257,LU!$B$1:$N$51,7,FALSE)</f>
        <v>0.4</v>
      </c>
      <c r="I257" s="74">
        <f>VLOOKUP(B257,LU!$B$1:$N$51,8,FALSE)</f>
        <v>7</v>
      </c>
      <c r="J257" s="74">
        <f>VLOOKUP(A257,Soil!$B$2:$P$17,13,FALSE)</f>
        <v>1.6665000000000001</v>
      </c>
      <c r="K257" s="74">
        <f>VLOOKUP(B257,LU!$B$1:$N$51,5,FALSE)</f>
        <v>0.27500000000000002</v>
      </c>
      <c r="L257" s="74">
        <f>VLOOKUP(A257,Soil!$B$2:$P$17,15,FALSE)</f>
        <v>0.63580000000000003</v>
      </c>
      <c r="M257" s="74">
        <f>SoilVeg!G257</f>
        <v>23</v>
      </c>
      <c r="N257" s="74">
        <f>SoilVeg!H257</f>
        <v>0.30499999999999999</v>
      </c>
      <c r="O257" s="74">
        <f>VLOOKUP(A257,Soil!$B$2:$S$14,18,FALSE)</f>
        <v>0.01</v>
      </c>
    </row>
    <row r="258" spans="1:15">
      <c r="A258" s="84" t="str">
        <f>SoilVeg!B258</f>
        <v>SIC</v>
      </c>
      <c r="B258" s="84" t="str">
        <f>SoilVeg!D258</f>
        <v>LP</v>
      </c>
      <c r="C258" s="84" t="str">
        <f>SoilVeg!A258</f>
        <v>SICLP</v>
      </c>
      <c r="D258" s="74">
        <f>IF(VLOOKUP(SoilVeg!C258,LU!$A$2:$O$27,15,FALSE)=0,VLOOKUP(A258,Soil!$B$2:$R$14,8,FALSE),0.000000000001)</f>
        <v>1.8538490740740742E-6</v>
      </c>
      <c r="E258" s="74">
        <f>IF(VLOOKUP(SoilVeg!C258,LU!$A$2:$O$27,15,FALSE)=0,VLOOKUP(A258,Soil!$B$2:$R$14,9,FALSE),0.000000000001)</f>
        <v>1.4977999684421503E-4</v>
      </c>
      <c r="F258" s="74">
        <f>VLOOKUP(A258,Soil!$B$2:$P$17,14,FALSE)</f>
        <v>0.01</v>
      </c>
      <c r="G258" s="74">
        <f>VLOOKUP(B258,LU!$B$1:$N$51,6,FALSE)</f>
        <v>3</v>
      </c>
      <c r="H258" s="74">
        <f>VLOOKUP(B258,LU!$B$1:$N$51,7,FALSE)</f>
        <v>0.62272727272999995</v>
      </c>
      <c r="I258" s="74">
        <f>VLOOKUP(B258,LU!$B$1:$N$51,8,FALSE)</f>
        <v>9.4545454545500007</v>
      </c>
      <c r="J258" s="74">
        <f>VLOOKUP(A258,Soil!$B$2:$P$17,13,FALSE)</f>
        <v>1.6665000000000001</v>
      </c>
      <c r="K258" s="74">
        <f>VLOOKUP(B258,LU!$B$1:$N$51,5,FALSE)</f>
        <v>0.4</v>
      </c>
      <c r="L258" s="74">
        <f>VLOOKUP(A258,Soil!$B$2:$P$17,15,FALSE)</f>
        <v>0.63580000000000003</v>
      </c>
      <c r="M258" s="74">
        <f>SoilVeg!G258</f>
        <v>23</v>
      </c>
      <c r="N258" s="74">
        <f>SoilVeg!H258</f>
        <v>0.30499999999999999</v>
      </c>
      <c r="O258" s="74">
        <f>VLOOKUP(A258,Soil!$B$2:$S$14,18,FALSE)</f>
        <v>0.01</v>
      </c>
    </row>
    <row r="259" spans="1:15">
      <c r="A259" s="84" t="str">
        <f>SoilVeg!B259</f>
        <v>SIC</v>
      </c>
      <c r="B259" s="84" t="str">
        <f>SoilVeg!D259</f>
        <v>LPL</v>
      </c>
      <c r="C259" s="84" t="str">
        <f>SoilVeg!A259</f>
        <v>SICLPL</v>
      </c>
      <c r="D259" s="74">
        <f>IF(VLOOKUP(SoilVeg!C259,LU!$A$2:$O$27,15,FALSE)=0,VLOOKUP(A259,Soil!$B$2:$R$14,8,FALSE),0.000000000001)</f>
        <v>1.8538490740740742E-6</v>
      </c>
      <c r="E259" s="74">
        <f>IF(VLOOKUP(SoilVeg!C259,LU!$A$2:$O$27,15,FALSE)=0,VLOOKUP(A259,Soil!$B$2:$R$14,9,FALSE),0.000000000001)</f>
        <v>1.4977999684421503E-4</v>
      </c>
      <c r="F259" s="74">
        <f>VLOOKUP(A259,Soil!$B$2:$P$17,14,FALSE)</f>
        <v>0.01</v>
      </c>
      <c r="G259" s="74">
        <f>VLOOKUP(B259,LU!$B$1:$N$51,6,FALSE)</f>
        <v>4</v>
      </c>
      <c r="H259" s="74">
        <f>VLOOKUP(B259,LU!$B$1:$N$51,7,FALSE)</f>
        <v>0.62272727272999995</v>
      </c>
      <c r="I259" s="74">
        <f>VLOOKUP(B259,LU!$B$1:$N$51,8,FALSE)</f>
        <v>10.5</v>
      </c>
      <c r="J259" s="74">
        <f>VLOOKUP(A259,Soil!$B$2:$P$17,13,FALSE)</f>
        <v>1.6665000000000001</v>
      </c>
      <c r="K259" s="74">
        <f>VLOOKUP(B259,LU!$B$1:$N$51,5,FALSE)</f>
        <v>0.6</v>
      </c>
      <c r="L259" s="74">
        <f>VLOOKUP(A259,Soil!$B$2:$P$17,15,FALSE)</f>
        <v>0.63580000000000003</v>
      </c>
      <c r="M259" s="74">
        <f>SoilVeg!G259</f>
        <v>23</v>
      </c>
      <c r="N259" s="74">
        <f>SoilVeg!H259</f>
        <v>0.30499999999999999</v>
      </c>
      <c r="O259" s="74">
        <f>VLOOKUP(A259,Soil!$B$2:$S$14,18,FALSE)</f>
        <v>0.01</v>
      </c>
    </row>
    <row r="260" spans="1:15">
      <c r="A260" s="84" t="str">
        <f>SoilVeg!B260</f>
        <v>SIC</v>
      </c>
      <c r="B260" s="84" t="str">
        <f>SoilVeg!D260</f>
        <v>LPJ</v>
      </c>
      <c r="C260" s="84" t="str">
        <f>SoilVeg!A260</f>
        <v>SICLPJ</v>
      </c>
      <c r="D260" s="74">
        <f>IF(VLOOKUP(SoilVeg!C260,LU!$A$2:$O$27,15,FALSE)=0,VLOOKUP(A260,Soil!$B$2:$R$14,8,FALSE),0.000000000001)</f>
        <v>1.8538490740740742E-6</v>
      </c>
      <c r="E260" s="74">
        <f>IF(VLOOKUP(SoilVeg!C260,LU!$A$2:$O$27,15,FALSE)=0,VLOOKUP(A260,Soil!$B$2:$R$14,9,FALSE),0.000000000001)</f>
        <v>1.4977999684421503E-4</v>
      </c>
      <c r="F260" s="74">
        <f>VLOOKUP(A260,Soil!$B$2:$P$17,14,FALSE)</f>
        <v>0.01</v>
      </c>
      <c r="G260" s="74">
        <f>VLOOKUP(B260,LU!$B$1:$N$51,6,FALSE)</f>
        <v>3</v>
      </c>
      <c r="H260" s="74">
        <f>VLOOKUP(B260,LU!$B$1:$N$51,7,FALSE)</f>
        <v>0.62272727272999995</v>
      </c>
      <c r="I260" s="74">
        <f>VLOOKUP(B260,LU!$B$1:$N$51,8,FALSE)</f>
        <v>6.5</v>
      </c>
      <c r="J260" s="74">
        <f>VLOOKUP(A260,Soil!$B$2:$P$17,13,FALSE)</f>
        <v>1.6665000000000001</v>
      </c>
      <c r="K260" s="74">
        <f>VLOOKUP(B260,LU!$B$1:$N$51,5,FALSE)</f>
        <v>0.35</v>
      </c>
      <c r="L260" s="74">
        <f>VLOOKUP(A260,Soil!$B$2:$P$17,15,FALSE)</f>
        <v>0.63580000000000003</v>
      </c>
      <c r="M260" s="74">
        <f>SoilVeg!G260</f>
        <v>23</v>
      </c>
      <c r="N260" s="74">
        <f>SoilVeg!H260</f>
        <v>0.30499999999999999</v>
      </c>
      <c r="O260" s="74">
        <f>VLOOKUP(A260,Soil!$B$2:$S$14,18,FALSE)</f>
        <v>0.01</v>
      </c>
    </row>
    <row r="261" spans="1:15">
      <c r="A261" s="84" t="str">
        <f>SoilVeg!B261</f>
        <v>SIC</v>
      </c>
      <c r="B261" s="84" t="str">
        <f>SoilVeg!D261</f>
        <v>LPS</v>
      </c>
      <c r="C261" s="84" t="str">
        <f>SoilVeg!A261</f>
        <v>SICLPS</v>
      </c>
      <c r="D261" s="74">
        <f>IF(VLOOKUP(SoilVeg!C261,LU!$A$2:$O$27,15,FALSE)=0,VLOOKUP(A261,Soil!$B$2:$R$14,8,FALSE),0.000000000001)</f>
        <v>1.8538490740740742E-6</v>
      </c>
      <c r="E261" s="74">
        <f>IF(VLOOKUP(SoilVeg!C261,LU!$A$2:$O$27,15,FALSE)=0,VLOOKUP(A261,Soil!$B$2:$R$14,9,FALSE),0.000000000001)</f>
        <v>1.4977999684421503E-4</v>
      </c>
      <c r="F261" s="74">
        <f>VLOOKUP(A261,Soil!$B$2:$P$17,14,FALSE)</f>
        <v>0.01</v>
      </c>
      <c r="G261" s="74">
        <f>VLOOKUP(B261,LU!$B$1:$N$51,6,FALSE)</f>
        <v>4.5</v>
      </c>
      <c r="H261" s="74">
        <f>VLOOKUP(B261,LU!$B$1:$N$51,7,FALSE)</f>
        <v>0.8</v>
      </c>
      <c r="I261" s="74">
        <f>VLOOKUP(B261,LU!$B$1:$N$51,8,FALSE)</f>
        <v>15</v>
      </c>
      <c r="J261" s="74">
        <f>VLOOKUP(A261,Soil!$B$2:$P$17,13,FALSE)</f>
        <v>1.6665000000000001</v>
      </c>
      <c r="K261" s="74">
        <f>VLOOKUP(B261,LU!$B$1:$N$51,5,FALSE)</f>
        <v>0.8</v>
      </c>
      <c r="L261" s="74">
        <f>VLOOKUP(A261,Soil!$B$2:$P$17,15,FALSE)</f>
        <v>0.63580000000000003</v>
      </c>
      <c r="M261" s="74">
        <f>SoilVeg!G261</f>
        <v>23</v>
      </c>
      <c r="N261" s="74">
        <f>SoilVeg!H261</f>
        <v>0.30499999999999999</v>
      </c>
      <c r="O261" s="74">
        <f>VLOOKUP(A261,Soil!$B$2:$S$14,18,FALSE)</f>
        <v>0.01</v>
      </c>
    </row>
    <row r="262" spans="1:15">
      <c r="A262" s="84" t="str">
        <f>SoilVeg!B262</f>
        <v>SIC</v>
      </c>
      <c r="B262" s="84" t="str">
        <f>SoilVeg!D262</f>
        <v>LPK</v>
      </c>
      <c r="C262" s="84" t="str">
        <f>SoilVeg!A262</f>
        <v>SICLPK</v>
      </c>
      <c r="D262" s="74">
        <f>IF(VLOOKUP(SoilVeg!C262,LU!$A$2:$O$27,15,FALSE)=0,VLOOKUP(A262,Soil!$B$2:$R$14,8,FALSE),0.000000000001)</f>
        <v>1.8538490740740742E-6</v>
      </c>
      <c r="E262" s="74">
        <f>IF(VLOOKUP(SoilVeg!C262,LU!$A$2:$O$27,15,FALSE)=0,VLOOKUP(A262,Soil!$B$2:$R$14,9,FALSE),0.000000000001)</f>
        <v>1.4977999684421503E-4</v>
      </c>
      <c r="F262" s="74">
        <f>VLOOKUP(A262,Soil!$B$2:$P$17,14,FALSE)</f>
        <v>0.01</v>
      </c>
      <c r="G262" s="74">
        <f>VLOOKUP(B262,LU!$B$1:$N$51,6,FALSE)</f>
        <v>3</v>
      </c>
      <c r="H262" s="74">
        <f>VLOOKUP(B262,LU!$B$1:$N$51,7,FALSE)</f>
        <v>0.6</v>
      </c>
      <c r="I262" s="74">
        <f>VLOOKUP(B262,LU!$B$1:$N$51,8,FALSE)</f>
        <v>15</v>
      </c>
      <c r="J262" s="74">
        <f>VLOOKUP(A262,Soil!$B$2:$P$17,13,FALSE)</f>
        <v>1.6665000000000001</v>
      </c>
      <c r="K262" s="74">
        <f>VLOOKUP(B262,LU!$B$1:$N$51,5,FALSE)</f>
        <v>0.8</v>
      </c>
      <c r="L262" s="74">
        <f>VLOOKUP(A262,Soil!$B$2:$P$17,15,FALSE)</f>
        <v>0.63580000000000003</v>
      </c>
      <c r="M262" s="74">
        <f>SoilVeg!G262</f>
        <v>23</v>
      </c>
      <c r="N262" s="74">
        <f>SoilVeg!H262</f>
        <v>0.30499999999999999</v>
      </c>
      <c r="O262" s="74">
        <f>VLOOKUP(A262,Soil!$B$2:$S$14,18,FALSE)</f>
        <v>0.01</v>
      </c>
    </row>
    <row r="263" spans="1:15">
      <c r="A263" s="84" t="str">
        <f>SoilVeg!B263</f>
        <v>SIC</v>
      </c>
      <c r="B263" s="84" t="str">
        <f>SoilVeg!D263</f>
        <v>AZP</v>
      </c>
      <c r="C263" s="84" t="str">
        <f>SoilVeg!A263</f>
        <v>SICAZP</v>
      </c>
      <c r="D263" s="74">
        <f>IF(VLOOKUP(SoilVeg!C263,LU!$A$2:$O$27,15,FALSE)=0,VLOOKUP(A263,Soil!$B$2:$R$14,8,FALSE),0.000000000001)</f>
        <v>9.9999999999999998E-13</v>
      </c>
      <c r="E263" s="74">
        <f>IF(VLOOKUP(SoilVeg!C263,LU!$A$2:$O$27,15,FALSE)=0,VLOOKUP(A263,Soil!$B$2:$R$14,9,FALSE),0.000000000001)</f>
        <v>9.9999999999999998E-13</v>
      </c>
      <c r="F263" s="74">
        <f>VLOOKUP(A263,Soil!$B$2:$P$17,14,FALSE)</f>
        <v>0.01</v>
      </c>
      <c r="G263" s="74">
        <f>VLOOKUP(B263,LU!$B$1:$N$51,6,FALSE)</f>
        <v>0</v>
      </c>
      <c r="H263" s="74">
        <f>VLOOKUP(B263,LU!$B$1:$N$51,7,FALSE)</f>
        <v>0</v>
      </c>
      <c r="I263" s="74">
        <f>VLOOKUP(B263,LU!$B$1:$N$51,8,FALSE)</f>
        <v>2.5</v>
      </c>
      <c r="J263" s="74">
        <f>VLOOKUP(A263,Soil!$B$2:$P$17,13,FALSE)</f>
        <v>1.6665000000000001</v>
      </c>
      <c r="K263" s="74">
        <f>VLOOKUP(B263,LU!$B$1:$N$51,5,FALSE)</f>
        <v>0.05</v>
      </c>
      <c r="L263" s="74">
        <f>VLOOKUP(A263,Soil!$B$2:$P$17,15,FALSE)</f>
        <v>0.63580000000000003</v>
      </c>
      <c r="M263" s="74">
        <f>SoilVeg!G263</f>
        <v>100</v>
      </c>
      <c r="N263" s="74">
        <f>SoilVeg!H263</f>
        <v>1</v>
      </c>
      <c r="O263" s="74">
        <f>VLOOKUP(A263,Soil!$B$2:$S$14,18,FALSE)</f>
        <v>0.01</v>
      </c>
    </row>
    <row r="264" spans="1:15">
      <c r="A264" s="84" t="str">
        <f>SoilVeg!B264</f>
        <v>SIC</v>
      </c>
      <c r="B264" s="84" t="str">
        <f>SoilVeg!D264</f>
        <v>AZPN</v>
      </c>
      <c r="C264" s="84" t="str">
        <f>SoilVeg!A264</f>
        <v>SICAZPN</v>
      </c>
      <c r="D264" s="74">
        <f>IF(VLOOKUP(SoilVeg!C264,LU!$A$2:$O$27,15,FALSE)=0,VLOOKUP(A264,Soil!$B$2:$R$14,8,FALSE),0.000000000001)</f>
        <v>9.9999999999999998E-13</v>
      </c>
      <c r="E264" s="74">
        <f>IF(VLOOKUP(SoilVeg!C264,LU!$A$2:$O$27,15,FALSE)=0,VLOOKUP(A264,Soil!$B$2:$R$14,9,FALSE),0.000000000001)</f>
        <v>9.9999999999999998E-13</v>
      </c>
      <c r="F264" s="74">
        <f>VLOOKUP(A264,Soil!$B$2:$P$17,14,FALSE)</f>
        <v>0.01</v>
      </c>
      <c r="G264" s="74">
        <f>VLOOKUP(B264,LU!$B$1:$N$51,6,FALSE)</f>
        <v>0</v>
      </c>
      <c r="H264" s="74">
        <f>VLOOKUP(B264,LU!$B$1:$N$51,7,FALSE)</f>
        <v>0</v>
      </c>
      <c r="I264" s="74">
        <f>VLOOKUP(B264,LU!$B$1:$N$51,8,FALSE)</f>
        <v>0</v>
      </c>
      <c r="J264" s="74">
        <f>VLOOKUP(A264,Soil!$B$2:$P$17,13,FALSE)</f>
        <v>1.6665000000000001</v>
      </c>
      <c r="K264" s="74">
        <f>VLOOKUP(B264,LU!$B$1:$N$51,5,FALSE)</f>
        <v>0.01</v>
      </c>
      <c r="L264" s="74">
        <f>VLOOKUP(A264,Soil!$B$2:$P$17,15,FALSE)</f>
        <v>0.63580000000000003</v>
      </c>
      <c r="M264" s="74">
        <f>SoilVeg!G264</f>
        <v>100</v>
      </c>
      <c r="N264" s="74">
        <f>SoilVeg!H264</f>
        <v>1</v>
      </c>
      <c r="O264" s="74">
        <f>VLOOKUP(A264,Soil!$B$2:$S$14,18,FALSE)</f>
        <v>0.01</v>
      </c>
    </row>
    <row r="265" spans="1:15">
      <c r="A265" s="84" t="str">
        <f>SoilVeg!B265</f>
        <v>SIC</v>
      </c>
      <c r="B265" s="84" t="str">
        <f>SoilVeg!D265</f>
        <v>AZPPL</v>
      </c>
      <c r="C265" s="84" t="str">
        <f>SoilVeg!A265</f>
        <v>SICAZPPL</v>
      </c>
      <c r="D265" s="74">
        <f>IF(VLOOKUP(SoilVeg!C265,LU!$A$2:$O$27,15,FALSE)=0,VLOOKUP(A265,Soil!$B$2:$R$14,8,FALSE),0.000000000001)</f>
        <v>1.8538490740740742E-6</v>
      </c>
      <c r="E265" s="74">
        <f>IF(VLOOKUP(SoilVeg!C265,LU!$A$2:$O$27,15,FALSE)=0,VLOOKUP(A265,Soil!$B$2:$R$14,9,FALSE),0.000000000001)</f>
        <v>1.4977999684421503E-4</v>
      </c>
      <c r="F265" s="74">
        <f>VLOOKUP(A265,Soil!$B$2:$P$17,14,FALSE)</f>
        <v>0.01</v>
      </c>
      <c r="G265" s="74">
        <f>VLOOKUP(B265,LU!$B$1:$N$51,6,FALSE)</f>
        <v>0</v>
      </c>
      <c r="H265" s="74">
        <f>VLOOKUP(B265,LU!$B$1:$N$51,7,FALSE)</f>
        <v>0</v>
      </c>
      <c r="I265" s="74">
        <f>VLOOKUP(B265,LU!$B$1:$N$51,8,FALSE)</f>
        <v>2.5</v>
      </c>
      <c r="J265" s="74">
        <f>VLOOKUP(A265,Soil!$B$2:$P$17,13,FALSE)</f>
        <v>1.6665000000000001</v>
      </c>
      <c r="K265" s="74">
        <f>VLOOKUP(B265,LU!$B$1:$N$51,5,FALSE)</f>
        <v>0.02</v>
      </c>
      <c r="L265" s="74">
        <f>VLOOKUP(A265,Soil!$B$2:$P$17,15,FALSE)</f>
        <v>0.63580000000000003</v>
      </c>
      <c r="M265" s="74">
        <f>SoilVeg!G265</f>
        <v>0.23</v>
      </c>
      <c r="N265" s="74">
        <f>SoilVeg!H265</f>
        <v>0.30499999999999999</v>
      </c>
      <c r="O265" s="74">
        <f>VLOOKUP(A265,Soil!$B$2:$S$14,18,FALSE)</f>
        <v>0.01</v>
      </c>
    </row>
    <row r="266" spans="1:15">
      <c r="A266" s="84" t="str">
        <f>SoilVeg!B266</f>
        <v>SIC</v>
      </c>
      <c r="B266" s="84" t="str">
        <f>SoilVeg!D266</f>
        <v>AZPP</v>
      </c>
      <c r="C266" s="84" t="str">
        <f>SoilVeg!A266</f>
        <v>SICAZPP</v>
      </c>
      <c r="D266" s="74">
        <f>IF(VLOOKUP(SoilVeg!C266,LU!$A$2:$O$27,15,FALSE)=0,VLOOKUP(A266,Soil!$B$2:$R$14,8,FALSE),0.000000000001)</f>
        <v>1.8538490740740742E-6</v>
      </c>
      <c r="E266" s="74">
        <f>IF(VLOOKUP(SoilVeg!C266,LU!$A$2:$O$27,15,FALSE)=0,VLOOKUP(A266,Soil!$B$2:$R$14,9,FALSE),0.000000000001)</f>
        <v>1.4977999684421503E-4</v>
      </c>
      <c r="F266" s="74">
        <f>VLOOKUP(A266,Soil!$B$2:$P$17,14,FALSE)</f>
        <v>0.01</v>
      </c>
      <c r="G266" s="74">
        <f>VLOOKUP(B266,LU!$B$1:$N$51,6,FALSE)</f>
        <v>0</v>
      </c>
      <c r="H266" s="74">
        <f>VLOOKUP(B266,LU!$B$1:$N$51,7,FALSE)</f>
        <v>0</v>
      </c>
      <c r="I266" s="74">
        <f>VLOOKUP(B266,LU!$B$1:$N$51,8,FALSE)</f>
        <v>7</v>
      </c>
      <c r="J266" s="74">
        <f>VLOOKUP(A266,Soil!$B$2:$P$17,13,FALSE)</f>
        <v>1.6665000000000001</v>
      </c>
      <c r="K266" s="74">
        <f>VLOOKUP(B266,LU!$B$1:$N$51,5,FALSE)</f>
        <v>0.1</v>
      </c>
      <c r="L266" s="74">
        <f>VLOOKUP(A266,Soil!$B$2:$P$17,15,FALSE)</f>
        <v>0.63580000000000003</v>
      </c>
      <c r="M266" s="74">
        <f>SoilVeg!G266</f>
        <v>23</v>
      </c>
      <c r="N266" s="74">
        <f>SoilVeg!H266</f>
        <v>0.30499999999999999</v>
      </c>
      <c r="O266" s="74">
        <f>VLOOKUP(A266,Soil!$B$2:$S$14,18,FALSE)</f>
        <v>0.01</v>
      </c>
    </row>
    <row r="267" spans="1:15">
      <c r="A267" s="84" t="str">
        <f>SoilVeg!B267</f>
        <v>SIC</v>
      </c>
      <c r="B267" s="84" t="str">
        <f>SoilVeg!D267</f>
        <v>ETK</v>
      </c>
      <c r="C267" s="84" t="str">
        <f>SoilVeg!A267</f>
        <v>SICETK</v>
      </c>
      <c r="D267" s="74">
        <f>IF(VLOOKUP(SoilVeg!C267,LU!$A$2:$O$27,15,FALSE)=0,VLOOKUP(A267,Soil!$B$2:$R$14,8,FALSE),0.000000000001)</f>
        <v>1.8538490740740742E-6</v>
      </c>
      <c r="E267" s="74">
        <f>IF(VLOOKUP(SoilVeg!C267,LU!$A$2:$O$27,15,FALSE)=0,VLOOKUP(A267,Soil!$B$2:$R$14,9,FALSE),0.000000000001)</f>
        <v>1.4977999684421503E-4</v>
      </c>
      <c r="F267" s="74">
        <f>VLOOKUP(A267,Soil!$B$2:$P$17,14,FALSE)</f>
        <v>0.01</v>
      </c>
      <c r="G267" s="74">
        <f>VLOOKUP(B267,LU!$B$1:$N$51,6,FALSE)</f>
        <v>1.4</v>
      </c>
      <c r="H267" s="74">
        <f>VLOOKUP(B267,LU!$B$1:$N$51,7,FALSE)</f>
        <v>0.65</v>
      </c>
      <c r="I267" s="74">
        <f>VLOOKUP(B267,LU!$B$1:$N$51,8,FALSE)</f>
        <v>8</v>
      </c>
      <c r="J267" s="74">
        <f>VLOOKUP(A267,Soil!$B$2:$P$17,13,FALSE)</f>
        <v>1.6665000000000001</v>
      </c>
      <c r="K267" s="74">
        <f>VLOOKUP(B267,LU!$B$1:$N$51,5,FALSE)</f>
        <v>0.35</v>
      </c>
      <c r="L267" s="74">
        <f>VLOOKUP(A267,Soil!$B$2:$P$17,15,FALSE)</f>
        <v>0.63580000000000003</v>
      </c>
      <c r="M267" s="74">
        <f>SoilVeg!G267</f>
        <v>23</v>
      </c>
      <c r="N267" s="74">
        <f>SoilVeg!H267</f>
        <v>0.30499999999999999</v>
      </c>
      <c r="O267" s="74">
        <f>VLOOKUP(A267,Soil!$B$2:$S$14,18,FALSE)</f>
        <v>0.01</v>
      </c>
    </row>
    <row r="268" spans="1:15">
      <c r="A268" s="84" t="str">
        <f>SoilVeg!B268</f>
        <v>SIC</v>
      </c>
      <c r="B268" s="84" t="str">
        <f>SoilVeg!D268</f>
        <v>ETK1</v>
      </c>
      <c r="C268" s="84" t="str">
        <f>SoilVeg!A268</f>
        <v>SICETK1</v>
      </c>
      <c r="D268" s="74">
        <f>IF(VLOOKUP(SoilVeg!C268,LU!$A$2:$O$27,15,FALSE)=0,VLOOKUP(A268,Soil!$B$2:$R$14,8,FALSE),0.000000000001)</f>
        <v>1.8538490740740742E-6</v>
      </c>
      <c r="E268" s="74">
        <f>IF(VLOOKUP(SoilVeg!C268,LU!$A$2:$O$27,15,FALSE)=0,VLOOKUP(A268,Soil!$B$2:$R$14,9,FALSE),0.000000000001)</f>
        <v>1.4977999684421503E-4</v>
      </c>
      <c r="F268" s="74">
        <f>VLOOKUP(A268,Soil!$B$2:$P$17,14,FALSE)</f>
        <v>0.01</v>
      </c>
      <c r="G268" s="74">
        <f>VLOOKUP(B268,LU!$B$1:$N$51,6,FALSE)</f>
        <v>1</v>
      </c>
      <c r="H268" s="74">
        <f>VLOOKUP(B268,LU!$B$1:$N$51,7,FALSE)</f>
        <v>0.4</v>
      </c>
      <c r="I268" s="74">
        <f>VLOOKUP(B268,LU!$B$1:$N$51,8,FALSE)</f>
        <v>5</v>
      </c>
      <c r="J268" s="74">
        <f>VLOOKUP(A268,Soil!$B$2:$P$17,13,FALSE)</f>
        <v>1.6665000000000001</v>
      </c>
      <c r="K268" s="74">
        <f>VLOOKUP(B268,LU!$B$1:$N$51,5,FALSE)</f>
        <v>0.15</v>
      </c>
      <c r="L268" s="74">
        <f>VLOOKUP(A268,Soil!$B$2:$P$17,15,FALSE)</f>
        <v>0.63580000000000003</v>
      </c>
      <c r="M268" s="74">
        <f>SoilVeg!G268</f>
        <v>23</v>
      </c>
      <c r="N268" s="74">
        <f>SoilVeg!H268</f>
        <v>0.30499999999999999</v>
      </c>
      <c r="O268" s="74">
        <f>VLOOKUP(A268,Soil!$B$2:$S$14,18,FALSE)</f>
        <v>0.01</v>
      </c>
    </row>
    <row r="269" spans="1:15">
      <c r="A269" s="84" t="str">
        <f>SoilVeg!B269</f>
        <v>SIC</v>
      </c>
      <c r="B269" s="84" t="str">
        <f>SoilVeg!D269</f>
        <v>ETK2</v>
      </c>
      <c r="C269" s="84" t="str">
        <f>SoilVeg!A269</f>
        <v>SICETK2</v>
      </c>
      <c r="D269" s="74">
        <f>IF(VLOOKUP(SoilVeg!C269,LU!$A$2:$O$27,15,FALSE)=0,VLOOKUP(A269,Soil!$B$2:$R$14,8,FALSE),0.000000000001)</f>
        <v>1.8538490740740742E-6</v>
      </c>
      <c r="E269" s="74">
        <f>IF(VLOOKUP(SoilVeg!C269,LU!$A$2:$O$27,15,FALSE)=0,VLOOKUP(A269,Soil!$B$2:$R$14,9,FALSE),0.000000000001)</f>
        <v>1.4977999684421503E-4</v>
      </c>
      <c r="F269" s="74">
        <f>VLOOKUP(A269,Soil!$B$2:$P$17,14,FALSE)</f>
        <v>0.01</v>
      </c>
      <c r="G269" s="74">
        <f>VLOOKUP(B269,LU!$B$1:$N$51,6,FALSE)</f>
        <v>1.1000000000000001</v>
      </c>
      <c r="H269" s="74">
        <f>VLOOKUP(B269,LU!$B$1:$N$51,7,FALSE)</f>
        <v>0.4</v>
      </c>
      <c r="I269" s="74">
        <f>VLOOKUP(B269,LU!$B$1:$N$51,8,FALSE)</f>
        <v>7</v>
      </c>
      <c r="J269" s="74">
        <f>VLOOKUP(A269,Soil!$B$2:$P$17,13,FALSE)</f>
        <v>1.6665000000000001</v>
      </c>
      <c r="K269" s="74">
        <f>VLOOKUP(B269,LU!$B$1:$N$51,5,FALSE)</f>
        <v>0.35</v>
      </c>
      <c r="L269" s="74">
        <f>VLOOKUP(A269,Soil!$B$2:$P$17,15,FALSE)</f>
        <v>0.63580000000000003</v>
      </c>
      <c r="M269" s="74">
        <f>SoilVeg!G269</f>
        <v>23</v>
      </c>
      <c r="N269" s="74">
        <f>SoilVeg!H269</f>
        <v>0.30499999999999999</v>
      </c>
      <c r="O269" s="74">
        <f>VLOOKUP(A269,Soil!$B$2:$S$14,18,FALSE)</f>
        <v>0.01</v>
      </c>
    </row>
    <row r="270" spans="1:15">
      <c r="A270" s="84" t="str">
        <f>SoilVeg!B270</f>
        <v>SIC</v>
      </c>
      <c r="B270" s="84" t="str">
        <f>SoilVeg!D270</f>
        <v>ETK3</v>
      </c>
      <c r="C270" s="84" t="str">
        <f>SoilVeg!A270</f>
        <v>SICETK3</v>
      </c>
      <c r="D270" s="74">
        <f>IF(VLOOKUP(SoilVeg!C270,LU!$A$2:$O$27,15,FALSE)=0,VLOOKUP(A270,Soil!$B$2:$R$14,8,FALSE),0.000000000001)</f>
        <v>1.8538490740740742E-6</v>
      </c>
      <c r="E270" s="74">
        <f>IF(VLOOKUP(SoilVeg!C270,LU!$A$2:$O$27,15,FALSE)=0,VLOOKUP(A270,Soil!$B$2:$R$14,9,FALSE),0.000000000001)</f>
        <v>1.4977999684421503E-4</v>
      </c>
      <c r="F270" s="74">
        <f>VLOOKUP(A270,Soil!$B$2:$P$17,14,FALSE)</f>
        <v>0.01</v>
      </c>
      <c r="G270" s="74">
        <f>VLOOKUP(B270,LU!$B$1:$N$51,6,FALSE)</f>
        <v>1.35454545455</v>
      </c>
      <c r="H270" s="74">
        <f>VLOOKUP(B270,LU!$B$1:$N$51,7,FALSE)</f>
        <v>0.62272727272999995</v>
      </c>
      <c r="I270" s="74">
        <f>VLOOKUP(B270,LU!$B$1:$N$51,8,FALSE)</f>
        <v>10</v>
      </c>
      <c r="J270" s="74">
        <f>VLOOKUP(A270,Soil!$B$2:$P$17,13,FALSE)</f>
        <v>1.6665000000000001</v>
      </c>
      <c r="K270" s="74">
        <f>VLOOKUP(B270,LU!$B$1:$N$51,5,FALSE)</f>
        <v>0.4</v>
      </c>
      <c r="L270" s="74">
        <f>VLOOKUP(A270,Soil!$B$2:$P$17,15,FALSE)</f>
        <v>0.63580000000000003</v>
      </c>
      <c r="M270" s="74">
        <f>SoilVeg!G270</f>
        <v>23</v>
      </c>
      <c r="N270" s="74">
        <f>SoilVeg!H270</f>
        <v>0.30499999999999999</v>
      </c>
      <c r="O270" s="74">
        <f>VLOOKUP(A270,Soil!$B$2:$S$14,18,FALSE)</f>
        <v>0.01</v>
      </c>
    </row>
    <row r="271" spans="1:15">
      <c r="A271" s="84" t="str">
        <f>SoilVeg!B271</f>
        <v>SIC</v>
      </c>
      <c r="B271" s="84" t="str">
        <f>SoilVeg!D271</f>
        <v>VT</v>
      </c>
      <c r="C271" s="84" t="str">
        <f>SoilVeg!A271</f>
        <v>SICVT</v>
      </c>
      <c r="D271" s="74">
        <f>IF(VLOOKUP(SoilVeg!C271,LU!$A$2:$O$27,15,FALSE)=0,VLOOKUP(A271,Soil!$B$2:$R$14,8,FALSE),0.000000000001)</f>
        <v>9.9999999999999998E-13</v>
      </c>
      <c r="E271" s="74">
        <f>IF(VLOOKUP(SoilVeg!C271,LU!$A$2:$O$27,15,FALSE)=0,VLOOKUP(A271,Soil!$B$2:$R$14,9,FALSE),0.000000000001)</f>
        <v>9.9999999999999998E-13</v>
      </c>
      <c r="F271" s="74">
        <f>VLOOKUP(A271,Soil!$B$2:$P$17,14,FALSE)</f>
        <v>0.01</v>
      </c>
      <c r="G271" s="74">
        <f>VLOOKUP(B271,LU!$B$1:$N$51,6,FALSE)</f>
        <v>0</v>
      </c>
      <c r="H271" s="74">
        <f>VLOOKUP(B271,LU!$B$1:$N$51,7,FALSE)</f>
        <v>0</v>
      </c>
      <c r="I271" s="74">
        <f>VLOOKUP(B271,LU!$B$1:$N$51,8,FALSE)</f>
        <v>0</v>
      </c>
      <c r="J271" s="74">
        <f>VLOOKUP(A271,Soil!$B$2:$P$17,13,FALSE)</f>
        <v>1.6665000000000001</v>
      </c>
      <c r="K271" s="74">
        <f>VLOOKUP(B271,LU!$B$1:$N$51,5,FALSE)</f>
        <v>0.03</v>
      </c>
      <c r="L271" s="74">
        <f>VLOOKUP(A271,Soil!$B$2:$P$17,15,FALSE)</f>
        <v>0.63580000000000003</v>
      </c>
      <c r="M271" s="74">
        <f>SoilVeg!G271</f>
        <v>100</v>
      </c>
      <c r="N271" s="74">
        <f>SoilVeg!H271</f>
        <v>1</v>
      </c>
      <c r="O271" s="74">
        <f>VLOOKUP(A271,Soil!$B$2:$S$14,18,FALSE)</f>
        <v>0.01</v>
      </c>
    </row>
    <row r="272" spans="1:15">
      <c r="A272" s="84" t="str">
        <f>SoilVeg!B272</f>
        <v>SIC</v>
      </c>
      <c r="B272" s="84" t="str">
        <f>SoilVeg!D272</f>
        <v>VP</v>
      </c>
      <c r="C272" s="84" t="str">
        <f>SoilVeg!A272</f>
        <v>SICVP</v>
      </c>
      <c r="D272" s="74">
        <f>IF(VLOOKUP(SoilVeg!C272,LU!$A$2:$O$27,15,FALSE)=0,VLOOKUP(A272,Soil!$B$2:$R$14,8,FALSE),0.000000000001)</f>
        <v>9.9999999999999998E-13</v>
      </c>
      <c r="E272" s="74">
        <f>IF(VLOOKUP(SoilVeg!C272,LU!$A$2:$O$27,15,FALSE)=0,VLOOKUP(A272,Soil!$B$2:$R$14,9,FALSE),0.000000000001)</f>
        <v>9.9999999999999998E-13</v>
      </c>
      <c r="F272" s="74">
        <f>VLOOKUP(A272,Soil!$B$2:$P$17,14,FALSE)</f>
        <v>0.01</v>
      </c>
      <c r="G272" s="74">
        <f>VLOOKUP(B272,LU!$B$1:$N$51,6,FALSE)</f>
        <v>0</v>
      </c>
      <c r="H272" s="74">
        <f>VLOOKUP(B272,LU!$B$1:$N$51,7,FALSE)</f>
        <v>0</v>
      </c>
      <c r="I272" s="74">
        <f>VLOOKUP(B272,LU!$B$1:$N$51,8,FALSE)</f>
        <v>0</v>
      </c>
      <c r="J272" s="74">
        <f>VLOOKUP(A272,Soil!$B$2:$P$17,13,FALSE)</f>
        <v>1.6665000000000001</v>
      </c>
      <c r="K272" s="74">
        <f>VLOOKUP(B272,LU!$B$1:$N$51,5,FALSE)</f>
        <v>0.01</v>
      </c>
      <c r="L272" s="74">
        <f>VLOOKUP(A272,Soil!$B$2:$P$17,15,FALSE)</f>
        <v>0.63580000000000003</v>
      </c>
      <c r="M272" s="74">
        <f>SoilVeg!G272</f>
        <v>100</v>
      </c>
      <c r="N272" s="74">
        <f>SoilVeg!H272</f>
        <v>1</v>
      </c>
      <c r="O272" s="74">
        <f>VLOOKUP(A272,Soil!$B$2:$S$14,18,FALSE)</f>
        <v>0.01</v>
      </c>
    </row>
    <row r="273" spans="1:15">
      <c r="A273" s="84" t="str">
        <f>SoilVeg!B273</f>
        <v>SIC</v>
      </c>
      <c r="B273" s="84" t="str">
        <f>SoilVeg!D273</f>
        <v>TPT</v>
      </c>
      <c r="C273" s="84" t="str">
        <f>SoilVeg!A273</f>
        <v>SICTPT</v>
      </c>
      <c r="D273" s="74">
        <f>IF(VLOOKUP(SoilVeg!C273,LU!$A$2:$O$27,15,FALSE)=0,VLOOKUP(A273,Soil!$B$2:$R$14,8,FALSE),0.000000000001)</f>
        <v>1.8538490740740742E-6</v>
      </c>
      <c r="E273" s="74">
        <f>IF(VLOOKUP(SoilVeg!C273,LU!$A$2:$O$27,15,FALSE)=0,VLOOKUP(A273,Soil!$B$2:$R$14,9,FALSE),0.000000000001)</f>
        <v>1.4977999684421503E-4</v>
      </c>
      <c r="F273" s="74">
        <f>VLOOKUP(A273,Soil!$B$2:$P$17,14,FALSE)</f>
        <v>0.01</v>
      </c>
      <c r="G273" s="74">
        <f>VLOOKUP(B273,LU!$B$1:$N$51,6,FALSE)</f>
        <v>1.1000000000000001</v>
      </c>
      <c r="H273" s="74">
        <f>VLOOKUP(B273,LU!$B$1:$N$51,7,FALSE)</f>
        <v>0.4</v>
      </c>
      <c r="I273" s="74">
        <f>VLOOKUP(B273,LU!$B$1:$N$51,8,FALSE)</f>
        <v>7</v>
      </c>
      <c r="J273" s="74">
        <f>VLOOKUP(A273,Soil!$B$2:$P$17,13,FALSE)</f>
        <v>1.6665000000000001</v>
      </c>
      <c r="K273" s="74">
        <f>VLOOKUP(B273,LU!$B$1:$N$51,5,FALSE)</f>
        <v>0.27500000000000002</v>
      </c>
      <c r="L273" s="74">
        <f>VLOOKUP(A273,Soil!$B$2:$P$17,15,FALSE)</f>
        <v>0.63580000000000003</v>
      </c>
      <c r="M273" s="74">
        <f>SoilVeg!G273</f>
        <v>23</v>
      </c>
      <c r="N273" s="74">
        <f>SoilVeg!H273</f>
        <v>0.30499999999999999</v>
      </c>
      <c r="O273" s="74">
        <f>VLOOKUP(A273,Soil!$B$2:$S$14,18,FALSE)</f>
        <v>0.01</v>
      </c>
    </row>
    <row r="274" spans="1:15">
      <c r="A274" s="84" t="str">
        <f>SoilVeg!B274</f>
        <v>SIC</v>
      </c>
      <c r="B274" s="84" t="str">
        <f>SoilVeg!D274</f>
        <v>VPT</v>
      </c>
      <c r="C274" s="84" t="str">
        <f>SoilVeg!A274</f>
        <v>SICVPT</v>
      </c>
      <c r="D274" s="74">
        <f>IF(VLOOKUP(SoilVeg!C274,LU!$A$2:$O$27,15,FALSE)=0,VLOOKUP(A274,Soil!$B$2:$R$14,8,FALSE),0.000000000001)</f>
        <v>9.9999999999999998E-13</v>
      </c>
      <c r="E274" s="74">
        <f>IF(VLOOKUP(SoilVeg!C274,LU!$A$2:$O$27,15,FALSE)=0,VLOOKUP(A274,Soil!$B$2:$R$14,9,FALSE),0.000000000001)</f>
        <v>9.9999999999999998E-13</v>
      </c>
      <c r="F274" s="74">
        <f>VLOOKUP(A274,Soil!$B$2:$P$17,14,FALSE)</f>
        <v>0.01</v>
      </c>
      <c r="G274" s="74">
        <f>VLOOKUP(B274,LU!$B$1:$N$51,6,FALSE)</f>
        <v>0</v>
      </c>
      <c r="H274" s="74">
        <f>VLOOKUP(B274,LU!$B$1:$N$51,7,FALSE)</f>
        <v>0</v>
      </c>
      <c r="I274" s="74">
        <f>VLOOKUP(B274,LU!$B$1:$N$51,8,FALSE)</f>
        <v>150</v>
      </c>
      <c r="J274" s="74">
        <f>VLOOKUP(A274,Soil!$B$2:$P$17,13,FALSE)</f>
        <v>1.6665000000000001</v>
      </c>
      <c r="K274" s="74">
        <f>VLOOKUP(B274,LU!$B$1:$N$51,5,FALSE)</f>
        <v>0.01</v>
      </c>
      <c r="L274" s="74">
        <f>VLOOKUP(A274,Soil!$B$2:$P$17,15,FALSE)</f>
        <v>0.63580000000000003</v>
      </c>
      <c r="M274" s="74">
        <f>SoilVeg!G274</f>
        <v>100</v>
      </c>
      <c r="N274" s="74">
        <f>SoilVeg!H274</f>
        <v>1</v>
      </c>
      <c r="O274" s="74">
        <f>VLOOKUP(A274,Soil!$B$2:$S$14,18,FALSE)</f>
        <v>0.01</v>
      </c>
    </row>
    <row r="275" spans="1:15">
      <c r="A275" s="84" t="str">
        <f>SoilVeg!B275</f>
        <v>SIC</v>
      </c>
      <c r="B275" s="84" t="str">
        <f>SoilVeg!D275</f>
        <v>MOK</v>
      </c>
      <c r="C275" s="84" t="str">
        <f>SoilVeg!A275</f>
        <v>SICMOK</v>
      </c>
      <c r="D275" s="74">
        <f>IF(VLOOKUP(SoilVeg!C275,LU!$A$2:$O$27,15,FALSE)=0,VLOOKUP(A275,Soil!$B$2:$R$14,8,FALSE),0.000000000001)</f>
        <v>1.8538490740740742E-6</v>
      </c>
      <c r="E275" s="74">
        <f>IF(VLOOKUP(SoilVeg!C275,LU!$A$2:$O$27,15,FALSE)=0,VLOOKUP(A275,Soil!$B$2:$R$14,9,FALSE),0.000000000001)</f>
        <v>1.4977999684421503E-4</v>
      </c>
      <c r="F275" s="74">
        <f>VLOOKUP(A275,Soil!$B$2:$P$17,14,FALSE)</f>
        <v>0.01</v>
      </c>
      <c r="G275" s="74">
        <f>VLOOKUP(B275,LU!$B$1:$N$51,6,FALSE)</f>
        <v>1.35454545455</v>
      </c>
      <c r="H275" s="74">
        <f>VLOOKUP(B275,LU!$B$1:$N$51,7,FALSE)</f>
        <v>0.62272727272999995</v>
      </c>
      <c r="I275" s="74">
        <f>VLOOKUP(B275,LU!$B$1:$N$51,8,FALSE)</f>
        <v>10</v>
      </c>
      <c r="J275" s="74">
        <f>VLOOKUP(A275,Soil!$B$2:$P$17,13,FALSE)</f>
        <v>1.6665000000000001</v>
      </c>
      <c r="K275" s="74">
        <f>VLOOKUP(B275,LU!$B$1:$N$51,5,FALSE)</f>
        <v>0.4</v>
      </c>
      <c r="L275" s="74">
        <f>VLOOKUP(A275,Soil!$B$2:$P$17,15,FALSE)</f>
        <v>0.63580000000000003</v>
      </c>
      <c r="M275" s="74">
        <f>SoilVeg!G275</f>
        <v>23</v>
      </c>
      <c r="N275" s="74">
        <f>SoilVeg!H275</f>
        <v>0.30499999999999999</v>
      </c>
      <c r="O275" s="74">
        <f>VLOOKUP(A275,Soil!$B$2:$S$14,18,FALSE)</f>
        <v>0.01</v>
      </c>
    </row>
    <row r="276" spans="1:15">
      <c r="A276" s="84" t="str">
        <f>SoilVeg!B276</f>
        <v>SIC</v>
      </c>
      <c r="B276" s="84" t="str">
        <f>SoilVeg!D276</f>
        <v>RET</v>
      </c>
      <c r="C276" s="84" t="str">
        <f>SoilVeg!A276</f>
        <v>SICRET</v>
      </c>
      <c r="D276" s="74">
        <f>IF(VLOOKUP(SoilVeg!C276,LU!$A$2:$O$27,15,FALSE)=0,VLOOKUP(A276,Soil!$B$2:$R$14,8,FALSE),0.000000000001)</f>
        <v>1.8538490740740742E-6</v>
      </c>
      <c r="E276" s="74">
        <f>IF(VLOOKUP(SoilVeg!C276,LU!$A$2:$O$27,15,FALSE)=0,VLOOKUP(A276,Soil!$B$2:$R$14,9,FALSE),0.000000000001)</f>
        <v>1.4977999684421503E-4</v>
      </c>
      <c r="F276" s="74">
        <f>VLOOKUP(A276,Soil!$B$2:$P$17,14,FALSE)</f>
        <v>0.01</v>
      </c>
      <c r="G276" s="74">
        <f>VLOOKUP(B276,LU!$B$1:$N$51,6,FALSE)</f>
        <v>1.1000000000000001</v>
      </c>
      <c r="H276" s="74">
        <f>VLOOKUP(B276,LU!$B$1:$N$51,7,FALSE)</f>
        <v>0.4</v>
      </c>
      <c r="I276" s="74">
        <f>VLOOKUP(B276,LU!$B$1:$N$51,8,FALSE)</f>
        <v>150</v>
      </c>
      <c r="J276" s="74">
        <f>VLOOKUP(A276,Soil!$B$2:$P$17,13,FALSE)</f>
        <v>1.6665000000000001</v>
      </c>
      <c r="K276" s="74">
        <f>VLOOKUP(B276,LU!$B$1:$N$51,5,FALSE)</f>
        <v>0.27500000000000002</v>
      </c>
      <c r="L276" s="74">
        <f>VLOOKUP(A276,Soil!$B$2:$P$17,15,FALSE)</f>
        <v>0.63580000000000003</v>
      </c>
      <c r="M276" s="74">
        <f>SoilVeg!G276</f>
        <v>23</v>
      </c>
      <c r="N276" s="74">
        <f>SoilVeg!H276</f>
        <v>0.30499999999999999</v>
      </c>
      <c r="O276" s="74">
        <f>VLOOKUP(A276,Soil!$B$2:$S$14,18,FALSE)</f>
        <v>0.01</v>
      </c>
    </row>
    <row r="277" spans="1:15">
      <c r="A277" s="84" t="str">
        <f>SoilVeg!B277</f>
        <v>SICL</v>
      </c>
      <c r="B277" s="84" t="str">
        <f>SoilVeg!D277</f>
        <v>OP</v>
      </c>
      <c r="C277" s="84" t="str">
        <f>SoilVeg!A277</f>
        <v>SICLOP</v>
      </c>
      <c r="D277" s="74">
        <f>IF(VLOOKUP(SoilVeg!C277,LU!$A$2:$O$27,15,FALSE)=0,VLOOKUP(A277,Soil!$B$2:$R$14,8,FALSE),0.000000000001)</f>
        <v>1.8156736111111112E-6</v>
      </c>
      <c r="E277" s="74">
        <f>IF(VLOOKUP(SoilVeg!C277,LU!$A$2:$O$27,15,FALSE)=0,VLOOKUP(A277,Soil!$B$2:$R$14,9,FALSE),0.000000000001)</f>
        <v>2.2405035630793568E-4</v>
      </c>
      <c r="F277" s="74">
        <f>VLOOKUP(A277,Soil!$B$2:$P$17,14,FALSE)</f>
        <v>1.2E-2</v>
      </c>
      <c r="G277" s="74">
        <f>VLOOKUP(B277,LU!$B$1:$N$51,6,FALSE)</f>
        <v>0.16</v>
      </c>
      <c r="H277" s="74">
        <f>VLOOKUP(B277,LU!$B$1:$N$51,7,FALSE)</f>
        <v>0.13</v>
      </c>
      <c r="I277" s="74">
        <f>VLOOKUP(B277,LU!$B$1:$N$51,8,FALSE)</f>
        <v>5</v>
      </c>
      <c r="J277" s="74">
        <f>VLOOKUP(A277,Soil!$B$2:$P$17,13,FALSE)</f>
        <v>1.7024999999999999</v>
      </c>
      <c r="K277" s="74">
        <f>VLOOKUP(B277,LU!$B$1:$N$51,5,FALSE)</f>
        <v>7.4999999999999997E-2</v>
      </c>
      <c r="L277" s="74">
        <f>VLOOKUP(A277,Soil!$B$2:$P$17,15,FALSE)</f>
        <v>0.6028</v>
      </c>
      <c r="M277" s="74">
        <f>SoilVeg!G277</f>
        <v>11.1</v>
      </c>
      <c r="N277" s="74">
        <f>SoilVeg!H277</f>
        <v>0.26400000000000001</v>
      </c>
      <c r="O277" s="74">
        <f>VLOOKUP(A277,Soil!$B$2:$S$14,18,FALSE)</f>
        <v>0.01</v>
      </c>
    </row>
    <row r="278" spans="1:15">
      <c r="A278" s="84" t="str">
        <f>SoilVeg!B278</f>
        <v>SICL</v>
      </c>
      <c r="B278" s="84" t="str">
        <f>SoilVeg!D278</f>
        <v>OPTP</v>
      </c>
      <c r="C278" s="84" t="str">
        <f>SoilVeg!A278</f>
        <v>SICLOPTP</v>
      </c>
      <c r="D278" s="74">
        <f>IF(VLOOKUP(SoilVeg!C278,LU!$A$2:$O$27,15,FALSE)=0,VLOOKUP(A278,Soil!$B$2:$R$14,8,FALSE),0.000000000001)</f>
        <v>1.8156736111111112E-6</v>
      </c>
      <c r="E278" s="74">
        <f>IF(VLOOKUP(SoilVeg!C278,LU!$A$2:$O$27,15,FALSE)=0,VLOOKUP(A278,Soil!$B$2:$R$14,9,FALSE),0.000000000001)</f>
        <v>2.2405035630793568E-4</v>
      </c>
      <c r="F278" s="74">
        <f>VLOOKUP(A278,Soil!$B$2:$P$17,14,FALSE)</f>
        <v>1.2E-2</v>
      </c>
      <c r="G278" s="74">
        <f>VLOOKUP(B278,LU!$B$1:$N$51,6,FALSE)</f>
        <v>1.1000000000000001</v>
      </c>
      <c r="H278" s="74">
        <f>VLOOKUP(B278,LU!$B$1:$N$51,7,FALSE)</f>
        <v>0.4</v>
      </c>
      <c r="I278" s="74">
        <f>VLOOKUP(B278,LU!$B$1:$N$51,8,FALSE)</f>
        <v>7</v>
      </c>
      <c r="J278" s="74">
        <f>VLOOKUP(A278,Soil!$B$2:$P$17,13,FALSE)</f>
        <v>1.7024999999999999</v>
      </c>
      <c r="K278" s="74">
        <f>VLOOKUP(B278,LU!$B$1:$N$51,5,FALSE)</f>
        <v>0.27500000000000002</v>
      </c>
      <c r="L278" s="74">
        <f>VLOOKUP(A278,Soil!$B$2:$P$17,15,FALSE)</f>
        <v>0.6028</v>
      </c>
      <c r="M278" s="74">
        <f>SoilVeg!G278</f>
        <v>22.2</v>
      </c>
      <c r="N278" s="74">
        <f>SoilVeg!H278</f>
        <v>0.26400000000000001</v>
      </c>
      <c r="O278" s="74">
        <f>VLOOKUP(A278,Soil!$B$2:$S$14,18,FALSE)</f>
        <v>0.01</v>
      </c>
    </row>
    <row r="279" spans="1:15">
      <c r="A279" s="84" t="str">
        <f>SoilVeg!B279</f>
        <v>SICL</v>
      </c>
      <c r="B279" s="84" t="str">
        <f>SoilVeg!D279</f>
        <v>OPSR</v>
      </c>
      <c r="C279" s="84" t="str">
        <f>SoilVeg!A279</f>
        <v>SICLOPSR</v>
      </c>
      <c r="D279" s="74">
        <f>IF(VLOOKUP(SoilVeg!C279,LU!$A$2:$O$27,15,FALSE)=0,VLOOKUP(A279,Soil!$B$2:$R$14,8,FALSE),0.000000000001)</f>
        <v>1.8156736111111112E-6</v>
      </c>
      <c r="E279" s="74">
        <f>IF(VLOOKUP(SoilVeg!C279,LU!$A$2:$O$27,15,FALSE)=0,VLOOKUP(A279,Soil!$B$2:$R$14,9,FALSE),0.000000000001)</f>
        <v>2.2405035630793568E-4</v>
      </c>
      <c r="F279" s="74">
        <f>VLOOKUP(A279,Soil!$B$2:$P$17,14,FALSE)</f>
        <v>1.2E-2</v>
      </c>
      <c r="G279" s="74">
        <f>VLOOKUP(B279,LU!$B$1:$N$51,6,FALSE)</f>
        <v>0.26</v>
      </c>
      <c r="H279" s="74">
        <f>VLOOKUP(B279,LU!$B$1:$N$51,7,FALSE)</f>
        <v>0.25</v>
      </c>
      <c r="I279" s="74">
        <f>VLOOKUP(B279,LU!$B$1:$N$51,8,FALSE)</f>
        <v>4</v>
      </c>
      <c r="J279" s="74">
        <f>VLOOKUP(A279,Soil!$B$2:$P$17,13,FALSE)</f>
        <v>1.7024999999999999</v>
      </c>
      <c r="K279" s="74">
        <f>VLOOKUP(B279,LU!$B$1:$N$51,5,FALSE)</f>
        <v>0.06</v>
      </c>
      <c r="L279" s="74">
        <f>VLOOKUP(A279,Soil!$B$2:$P$17,15,FALSE)</f>
        <v>0.6028</v>
      </c>
      <c r="M279" s="74">
        <f>SoilVeg!G279</f>
        <v>8.879999999999999</v>
      </c>
      <c r="N279" s="74">
        <f>SoilVeg!H279</f>
        <v>0.26400000000000001</v>
      </c>
      <c r="O279" s="74">
        <f>VLOOKUP(A279,Soil!$B$2:$S$14,18,FALSE)</f>
        <v>0.01</v>
      </c>
    </row>
    <row r="280" spans="1:15">
      <c r="A280" s="84" t="str">
        <f>SoilVeg!B280</f>
        <v>SICL</v>
      </c>
      <c r="B280" s="84" t="str">
        <f>SoilVeg!D280</f>
        <v>OPUR</v>
      </c>
      <c r="C280" s="84" t="str">
        <f>SoilVeg!A280</f>
        <v>SICLOPUR</v>
      </c>
      <c r="D280" s="74">
        <f>IF(VLOOKUP(SoilVeg!C280,LU!$A$2:$O$27,15,FALSE)=0,VLOOKUP(A280,Soil!$B$2:$R$14,8,FALSE),0.000000000001)</f>
        <v>1.8156736111111112E-6</v>
      </c>
      <c r="E280" s="74">
        <f>IF(VLOOKUP(SoilVeg!C280,LU!$A$2:$O$27,15,FALSE)=0,VLOOKUP(A280,Soil!$B$2:$R$14,9,FALSE),0.000000000001)</f>
        <v>2.2405035630793568E-4</v>
      </c>
      <c r="F280" s="74">
        <f>VLOOKUP(A280,Soil!$B$2:$P$17,14,FALSE)</f>
        <v>1.2E-2</v>
      </c>
      <c r="G280" s="74">
        <f>VLOOKUP(B280,LU!$B$1:$N$51,6,FALSE)</f>
        <v>0.4</v>
      </c>
      <c r="H280" s="74">
        <f>VLOOKUP(B280,LU!$B$1:$N$51,7,FALSE)</f>
        <v>0.3</v>
      </c>
      <c r="I280" s="74">
        <f>VLOOKUP(B280,LU!$B$1:$N$51,8,FALSE)</f>
        <v>6</v>
      </c>
      <c r="J280" s="74">
        <f>VLOOKUP(A280,Soil!$B$2:$P$17,13,FALSE)</f>
        <v>1.7024999999999999</v>
      </c>
      <c r="K280" s="74">
        <f>VLOOKUP(B280,LU!$B$1:$N$51,5,FALSE)</f>
        <v>0.1</v>
      </c>
      <c r="L280" s="74">
        <f>VLOOKUP(A280,Soil!$B$2:$P$17,15,FALSE)</f>
        <v>0.6028</v>
      </c>
      <c r="M280" s="74">
        <f>SoilVeg!G280</f>
        <v>11.1</v>
      </c>
      <c r="N280" s="74">
        <f>SoilVeg!H280</f>
        <v>0.26400000000000001</v>
      </c>
      <c r="O280" s="74">
        <f>VLOOKUP(A280,Soil!$B$2:$S$14,18,FALSE)</f>
        <v>0.01</v>
      </c>
    </row>
    <row r="281" spans="1:15">
      <c r="A281" s="84" t="str">
        <f>SoilVeg!B281</f>
        <v>SICL</v>
      </c>
      <c r="B281" s="84" t="str">
        <f>SoilVeg!D281</f>
        <v>OPU</v>
      </c>
      <c r="C281" s="84" t="str">
        <f>SoilVeg!A281</f>
        <v>SICLOPU</v>
      </c>
      <c r="D281" s="74">
        <f>IF(VLOOKUP(SoilVeg!C281,LU!$A$2:$O$27,15,FALSE)=0,VLOOKUP(A281,Soil!$B$2:$R$14,8,FALSE),0.000000000001)</f>
        <v>1.8156736111111112E-6</v>
      </c>
      <c r="E281" s="74">
        <f>IF(VLOOKUP(SoilVeg!C281,LU!$A$2:$O$27,15,FALSE)=0,VLOOKUP(A281,Soil!$B$2:$R$14,9,FALSE),0.000000000001)</f>
        <v>2.2405035630793568E-4</v>
      </c>
      <c r="F281" s="74">
        <f>VLOOKUP(A281,Soil!$B$2:$P$17,14,FALSE)</f>
        <v>1.2E-2</v>
      </c>
      <c r="G281" s="74">
        <f>VLOOKUP(B281,LU!$B$1:$N$51,6,FALSE)</f>
        <v>0</v>
      </c>
      <c r="H281" s="74">
        <f>VLOOKUP(B281,LU!$B$1:$N$51,7,FALSE)</f>
        <v>0</v>
      </c>
      <c r="I281" s="74">
        <f>VLOOKUP(B281,LU!$B$1:$N$51,8,FALSE)</f>
        <v>3.5</v>
      </c>
      <c r="J281" s="74">
        <f>VLOOKUP(A281,Soil!$B$2:$P$17,13,FALSE)</f>
        <v>1.7024999999999999</v>
      </c>
      <c r="K281" s="74">
        <f>VLOOKUP(B281,LU!$B$1:$N$51,5,FALSE)</f>
        <v>0.03</v>
      </c>
      <c r="L281" s="74">
        <f>VLOOKUP(A281,Soil!$B$2:$P$17,15,FALSE)</f>
        <v>0.6028</v>
      </c>
      <c r="M281" s="74">
        <f>SoilVeg!G281</f>
        <v>7.3999999999999995</v>
      </c>
      <c r="N281" s="74">
        <f>SoilVeg!H281</f>
        <v>0.26400000000000001</v>
      </c>
      <c r="O281" s="74">
        <f>VLOOKUP(A281,Soil!$B$2:$S$14,18,FALSE)</f>
        <v>0.01</v>
      </c>
    </row>
    <row r="282" spans="1:15">
      <c r="A282" s="84" t="str">
        <f>SoilVeg!B282</f>
        <v>SICL</v>
      </c>
      <c r="B282" s="84" t="str">
        <f>SoilVeg!D282</f>
        <v>TP</v>
      </c>
      <c r="C282" s="84" t="str">
        <f>SoilVeg!A282</f>
        <v>SICLTP</v>
      </c>
      <c r="D282" s="74">
        <f>IF(VLOOKUP(SoilVeg!C282,LU!$A$2:$O$27,15,FALSE)=0,VLOOKUP(A282,Soil!$B$2:$R$14,8,FALSE),0.000000000001)</f>
        <v>1.8156736111111112E-6</v>
      </c>
      <c r="E282" s="74">
        <f>IF(VLOOKUP(SoilVeg!C282,LU!$A$2:$O$27,15,FALSE)=0,VLOOKUP(A282,Soil!$B$2:$R$14,9,FALSE),0.000000000001)</f>
        <v>2.2405035630793568E-4</v>
      </c>
      <c r="F282" s="74">
        <f>VLOOKUP(A282,Soil!$B$2:$P$17,14,FALSE)</f>
        <v>1.2E-2</v>
      </c>
      <c r="G282" s="74">
        <f>VLOOKUP(B282,LU!$B$1:$N$51,6,FALSE)</f>
        <v>1.1000000000000001</v>
      </c>
      <c r="H282" s="74">
        <f>VLOOKUP(B282,LU!$B$1:$N$51,7,FALSE)</f>
        <v>0.4</v>
      </c>
      <c r="I282" s="74">
        <f>VLOOKUP(B282,LU!$B$1:$N$51,8,FALSE)</f>
        <v>7</v>
      </c>
      <c r="J282" s="74">
        <f>VLOOKUP(A282,Soil!$B$2:$P$17,13,FALSE)</f>
        <v>1.7024999999999999</v>
      </c>
      <c r="K282" s="74">
        <f>VLOOKUP(B282,LU!$B$1:$N$51,5,FALSE)</f>
        <v>0.27500000000000002</v>
      </c>
      <c r="L282" s="74">
        <f>VLOOKUP(A282,Soil!$B$2:$P$17,15,FALSE)</f>
        <v>0.6028</v>
      </c>
      <c r="M282" s="74">
        <f>SoilVeg!G282</f>
        <v>22.2</v>
      </c>
      <c r="N282" s="74">
        <f>SoilVeg!H282</f>
        <v>0.26400000000000001</v>
      </c>
      <c r="O282" s="74">
        <f>VLOOKUP(A282,Soil!$B$2:$S$14,18,FALSE)</f>
        <v>0.01</v>
      </c>
    </row>
    <row r="283" spans="1:15">
      <c r="A283" s="84" t="str">
        <f>SoilVeg!B283</f>
        <v>SICL</v>
      </c>
      <c r="B283" s="84" t="str">
        <f>SoilVeg!D283</f>
        <v>LP</v>
      </c>
      <c r="C283" s="84" t="str">
        <f>SoilVeg!A283</f>
        <v>SICLLP</v>
      </c>
      <c r="D283" s="74">
        <f>IF(VLOOKUP(SoilVeg!C283,LU!$A$2:$O$27,15,FALSE)=0,VLOOKUP(A283,Soil!$B$2:$R$14,8,FALSE),0.000000000001)</f>
        <v>1.8156736111111112E-6</v>
      </c>
      <c r="E283" s="74">
        <f>IF(VLOOKUP(SoilVeg!C283,LU!$A$2:$O$27,15,FALSE)=0,VLOOKUP(A283,Soil!$B$2:$R$14,9,FALSE),0.000000000001)</f>
        <v>2.2405035630793568E-4</v>
      </c>
      <c r="F283" s="74">
        <f>VLOOKUP(A283,Soil!$B$2:$P$17,14,FALSE)</f>
        <v>1.2E-2</v>
      </c>
      <c r="G283" s="74">
        <f>VLOOKUP(B283,LU!$B$1:$N$51,6,FALSE)</f>
        <v>3</v>
      </c>
      <c r="H283" s="74">
        <f>VLOOKUP(B283,LU!$B$1:$N$51,7,FALSE)</f>
        <v>0.62272727272999995</v>
      </c>
      <c r="I283" s="74">
        <f>VLOOKUP(B283,LU!$B$1:$N$51,8,FALSE)</f>
        <v>9.4545454545500007</v>
      </c>
      <c r="J283" s="74">
        <f>VLOOKUP(A283,Soil!$B$2:$P$17,13,FALSE)</f>
        <v>1.7024999999999999</v>
      </c>
      <c r="K283" s="74">
        <f>VLOOKUP(B283,LU!$B$1:$N$51,5,FALSE)</f>
        <v>0.4</v>
      </c>
      <c r="L283" s="74">
        <f>VLOOKUP(A283,Soil!$B$2:$P$17,15,FALSE)</f>
        <v>0.6028</v>
      </c>
      <c r="M283" s="74">
        <f>SoilVeg!G283</f>
        <v>22.2</v>
      </c>
      <c r="N283" s="74">
        <f>SoilVeg!H283</f>
        <v>0.26400000000000001</v>
      </c>
      <c r="O283" s="74">
        <f>VLOOKUP(A283,Soil!$B$2:$S$14,18,FALSE)</f>
        <v>0.01</v>
      </c>
    </row>
    <row r="284" spans="1:15">
      <c r="A284" s="84" t="str">
        <f>SoilVeg!B284</f>
        <v>SICL</v>
      </c>
      <c r="B284" s="84" t="str">
        <f>SoilVeg!D284</f>
        <v>LPL</v>
      </c>
      <c r="C284" s="84" t="str">
        <f>SoilVeg!A284</f>
        <v>SICLLPL</v>
      </c>
      <c r="D284" s="74">
        <f>IF(VLOOKUP(SoilVeg!C284,LU!$A$2:$O$27,15,FALSE)=0,VLOOKUP(A284,Soil!$B$2:$R$14,8,FALSE),0.000000000001)</f>
        <v>1.8156736111111112E-6</v>
      </c>
      <c r="E284" s="74">
        <f>IF(VLOOKUP(SoilVeg!C284,LU!$A$2:$O$27,15,FALSE)=0,VLOOKUP(A284,Soil!$B$2:$R$14,9,FALSE),0.000000000001)</f>
        <v>2.2405035630793568E-4</v>
      </c>
      <c r="F284" s="74">
        <f>VLOOKUP(A284,Soil!$B$2:$P$17,14,FALSE)</f>
        <v>1.2E-2</v>
      </c>
      <c r="G284" s="74">
        <f>VLOOKUP(B284,LU!$B$1:$N$51,6,FALSE)</f>
        <v>4</v>
      </c>
      <c r="H284" s="74">
        <f>VLOOKUP(B284,LU!$B$1:$N$51,7,FALSE)</f>
        <v>0.62272727272999995</v>
      </c>
      <c r="I284" s="74">
        <f>VLOOKUP(B284,LU!$B$1:$N$51,8,FALSE)</f>
        <v>10.5</v>
      </c>
      <c r="J284" s="74">
        <f>VLOOKUP(A284,Soil!$B$2:$P$17,13,FALSE)</f>
        <v>1.7024999999999999</v>
      </c>
      <c r="K284" s="74">
        <f>VLOOKUP(B284,LU!$B$1:$N$51,5,FALSE)</f>
        <v>0.6</v>
      </c>
      <c r="L284" s="74">
        <f>VLOOKUP(A284,Soil!$B$2:$P$17,15,FALSE)</f>
        <v>0.6028</v>
      </c>
      <c r="M284" s="74">
        <f>SoilVeg!G284</f>
        <v>22.2</v>
      </c>
      <c r="N284" s="74">
        <f>SoilVeg!H284</f>
        <v>0.26400000000000001</v>
      </c>
      <c r="O284" s="74">
        <f>VLOOKUP(A284,Soil!$B$2:$S$14,18,FALSE)</f>
        <v>0.01</v>
      </c>
    </row>
    <row r="285" spans="1:15">
      <c r="A285" s="84" t="str">
        <f>SoilVeg!B285</f>
        <v>SICL</v>
      </c>
      <c r="B285" s="84" t="str">
        <f>SoilVeg!D285</f>
        <v>LPJ</v>
      </c>
      <c r="C285" s="84" t="str">
        <f>SoilVeg!A285</f>
        <v>SICLLPJ</v>
      </c>
      <c r="D285" s="74">
        <f>IF(VLOOKUP(SoilVeg!C285,LU!$A$2:$O$27,15,FALSE)=0,VLOOKUP(A285,Soil!$B$2:$R$14,8,FALSE),0.000000000001)</f>
        <v>1.8156736111111112E-6</v>
      </c>
      <c r="E285" s="74">
        <f>IF(VLOOKUP(SoilVeg!C285,LU!$A$2:$O$27,15,FALSE)=0,VLOOKUP(A285,Soil!$B$2:$R$14,9,FALSE),0.000000000001)</f>
        <v>2.2405035630793568E-4</v>
      </c>
      <c r="F285" s="74">
        <f>VLOOKUP(A285,Soil!$B$2:$P$17,14,FALSE)</f>
        <v>1.2E-2</v>
      </c>
      <c r="G285" s="74">
        <f>VLOOKUP(B285,LU!$B$1:$N$51,6,FALSE)</f>
        <v>3</v>
      </c>
      <c r="H285" s="74">
        <f>VLOOKUP(B285,LU!$B$1:$N$51,7,FALSE)</f>
        <v>0.62272727272999995</v>
      </c>
      <c r="I285" s="74">
        <f>VLOOKUP(B285,LU!$B$1:$N$51,8,FALSE)</f>
        <v>6.5</v>
      </c>
      <c r="J285" s="74">
        <f>VLOOKUP(A285,Soil!$B$2:$P$17,13,FALSE)</f>
        <v>1.7024999999999999</v>
      </c>
      <c r="K285" s="74">
        <f>VLOOKUP(B285,LU!$B$1:$N$51,5,FALSE)</f>
        <v>0.35</v>
      </c>
      <c r="L285" s="74">
        <f>VLOOKUP(A285,Soil!$B$2:$P$17,15,FALSE)</f>
        <v>0.6028</v>
      </c>
      <c r="M285" s="74">
        <f>SoilVeg!G285</f>
        <v>22.2</v>
      </c>
      <c r="N285" s="74">
        <f>SoilVeg!H285</f>
        <v>0.26400000000000001</v>
      </c>
      <c r="O285" s="74">
        <f>VLOOKUP(A285,Soil!$B$2:$S$14,18,FALSE)</f>
        <v>0.01</v>
      </c>
    </row>
    <row r="286" spans="1:15">
      <c r="A286" s="84" t="str">
        <f>SoilVeg!B286</f>
        <v>SICL</v>
      </c>
      <c r="B286" s="84" t="str">
        <f>SoilVeg!D286</f>
        <v>LPS</v>
      </c>
      <c r="C286" s="84" t="str">
        <f>SoilVeg!A286</f>
        <v>SICLLPS</v>
      </c>
      <c r="D286" s="74">
        <f>IF(VLOOKUP(SoilVeg!C286,LU!$A$2:$O$27,15,FALSE)=0,VLOOKUP(A286,Soil!$B$2:$R$14,8,FALSE),0.000000000001)</f>
        <v>1.8156736111111112E-6</v>
      </c>
      <c r="E286" s="74">
        <f>IF(VLOOKUP(SoilVeg!C286,LU!$A$2:$O$27,15,FALSE)=0,VLOOKUP(A286,Soil!$B$2:$R$14,9,FALSE),0.000000000001)</f>
        <v>2.2405035630793568E-4</v>
      </c>
      <c r="F286" s="74">
        <f>VLOOKUP(A286,Soil!$B$2:$P$17,14,FALSE)</f>
        <v>1.2E-2</v>
      </c>
      <c r="G286" s="74">
        <f>VLOOKUP(B286,LU!$B$1:$N$51,6,FALSE)</f>
        <v>4.5</v>
      </c>
      <c r="H286" s="74">
        <f>VLOOKUP(B286,LU!$B$1:$N$51,7,FALSE)</f>
        <v>0.8</v>
      </c>
      <c r="I286" s="74">
        <f>VLOOKUP(B286,LU!$B$1:$N$51,8,FALSE)</f>
        <v>15</v>
      </c>
      <c r="J286" s="74">
        <f>VLOOKUP(A286,Soil!$B$2:$P$17,13,FALSE)</f>
        <v>1.7024999999999999</v>
      </c>
      <c r="K286" s="74">
        <f>VLOOKUP(B286,LU!$B$1:$N$51,5,FALSE)</f>
        <v>0.8</v>
      </c>
      <c r="L286" s="74">
        <f>VLOOKUP(A286,Soil!$B$2:$P$17,15,FALSE)</f>
        <v>0.6028</v>
      </c>
      <c r="M286" s="74">
        <f>SoilVeg!G286</f>
        <v>22.2</v>
      </c>
      <c r="N286" s="74">
        <f>SoilVeg!H286</f>
        <v>0.26400000000000001</v>
      </c>
      <c r="O286" s="74">
        <f>VLOOKUP(A286,Soil!$B$2:$S$14,18,FALSE)</f>
        <v>0.01</v>
      </c>
    </row>
    <row r="287" spans="1:15">
      <c r="A287" s="84" t="str">
        <f>SoilVeg!B287</f>
        <v>SICL</v>
      </c>
      <c r="B287" s="84" t="str">
        <f>SoilVeg!D287</f>
        <v>LPK</v>
      </c>
      <c r="C287" s="84" t="str">
        <f>SoilVeg!A287</f>
        <v>SICLLPK</v>
      </c>
      <c r="D287" s="74">
        <f>IF(VLOOKUP(SoilVeg!C287,LU!$A$2:$O$27,15,FALSE)=0,VLOOKUP(A287,Soil!$B$2:$R$14,8,FALSE),0.000000000001)</f>
        <v>1.8156736111111112E-6</v>
      </c>
      <c r="E287" s="74">
        <f>IF(VLOOKUP(SoilVeg!C287,LU!$A$2:$O$27,15,FALSE)=0,VLOOKUP(A287,Soil!$B$2:$R$14,9,FALSE),0.000000000001)</f>
        <v>2.2405035630793568E-4</v>
      </c>
      <c r="F287" s="74">
        <f>VLOOKUP(A287,Soil!$B$2:$P$17,14,FALSE)</f>
        <v>1.2E-2</v>
      </c>
      <c r="G287" s="74">
        <f>VLOOKUP(B287,LU!$B$1:$N$51,6,FALSE)</f>
        <v>3</v>
      </c>
      <c r="H287" s="74">
        <f>VLOOKUP(B287,LU!$B$1:$N$51,7,FALSE)</f>
        <v>0.6</v>
      </c>
      <c r="I287" s="74">
        <f>VLOOKUP(B287,LU!$B$1:$N$51,8,FALSE)</f>
        <v>15</v>
      </c>
      <c r="J287" s="74">
        <f>VLOOKUP(A287,Soil!$B$2:$P$17,13,FALSE)</f>
        <v>1.7024999999999999</v>
      </c>
      <c r="K287" s="74">
        <f>VLOOKUP(B287,LU!$B$1:$N$51,5,FALSE)</f>
        <v>0.8</v>
      </c>
      <c r="L287" s="74">
        <f>VLOOKUP(A287,Soil!$B$2:$P$17,15,FALSE)</f>
        <v>0.6028</v>
      </c>
      <c r="M287" s="74">
        <f>SoilVeg!G287</f>
        <v>22.2</v>
      </c>
      <c r="N287" s="74">
        <f>SoilVeg!H287</f>
        <v>0.26400000000000001</v>
      </c>
      <c r="O287" s="74">
        <f>VLOOKUP(A287,Soil!$B$2:$S$14,18,FALSE)</f>
        <v>0.01</v>
      </c>
    </row>
    <row r="288" spans="1:15">
      <c r="A288" s="84" t="str">
        <f>SoilVeg!B288</f>
        <v>SICL</v>
      </c>
      <c r="B288" s="84" t="str">
        <f>SoilVeg!D288</f>
        <v>AZP</v>
      </c>
      <c r="C288" s="84" t="str">
        <f>SoilVeg!A288</f>
        <v>SICLAZP</v>
      </c>
      <c r="D288" s="74">
        <f>IF(VLOOKUP(SoilVeg!C288,LU!$A$2:$O$27,15,FALSE)=0,VLOOKUP(A288,Soil!$B$2:$R$14,8,FALSE),0.000000000001)</f>
        <v>9.9999999999999998E-13</v>
      </c>
      <c r="E288" s="74">
        <f>IF(VLOOKUP(SoilVeg!C288,LU!$A$2:$O$27,15,FALSE)=0,VLOOKUP(A288,Soil!$B$2:$R$14,9,FALSE),0.000000000001)</f>
        <v>9.9999999999999998E-13</v>
      </c>
      <c r="F288" s="74">
        <f>VLOOKUP(A288,Soil!$B$2:$P$17,14,FALSE)</f>
        <v>1.2E-2</v>
      </c>
      <c r="G288" s="74">
        <f>VLOOKUP(B288,LU!$B$1:$N$51,6,FALSE)</f>
        <v>0</v>
      </c>
      <c r="H288" s="74">
        <f>VLOOKUP(B288,LU!$B$1:$N$51,7,FALSE)</f>
        <v>0</v>
      </c>
      <c r="I288" s="74">
        <f>VLOOKUP(B288,LU!$B$1:$N$51,8,FALSE)</f>
        <v>2.5</v>
      </c>
      <c r="J288" s="74">
        <f>VLOOKUP(A288,Soil!$B$2:$P$17,13,FALSE)</f>
        <v>1.7024999999999999</v>
      </c>
      <c r="K288" s="74">
        <f>VLOOKUP(B288,LU!$B$1:$N$51,5,FALSE)</f>
        <v>0.05</v>
      </c>
      <c r="L288" s="74">
        <f>VLOOKUP(A288,Soil!$B$2:$P$17,15,FALSE)</f>
        <v>0.6028</v>
      </c>
      <c r="M288" s="74">
        <f>SoilVeg!G288</f>
        <v>100</v>
      </c>
      <c r="N288" s="74">
        <f>SoilVeg!H288</f>
        <v>1</v>
      </c>
      <c r="O288" s="74">
        <f>VLOOKUP(A288,Soil!$B$2:$S$14,18,FALSE)</f>
        <v>0.01</v>
      </c>
    </row>
    <row r="289" spans="1:15">
      <c r="A289" s="84" t="str">
        <f>SoilVeg!B289</f>
        <v>SICL</v>
      </c>
      <c r="B289" s="84" t="str">
        <f>SoilVeg!D289</f>
        <v>AZPN</v>
      </c>
      <c r="C289" s="84" t="str">
        <f>SoilVeg!A289</f>
        <v>SICLAZPN</v>
      </c>
      <c r="D289" s="74">
        <f>IF(VLOOKUP(SoilVeg!C289,LU!$A$2:$O$27,15,FALSE)=0,VLOOKUP(A289,Soil!$B$2:$R$14,8,FALSE),0.000000000001)</f>
        <v>9.9999999999999998E-13</v>
      </c>
      <c r="E289" s="74">
        <f>IF(VLOOKUP(SoilVeg!C289,LU!$A$2:$O$27,15,FALSE)=0,VLOOKUP(A289,Soil!$B$2:$R$14,9,FALSE),0.000000000001)</f>
        <v>9.9999999999999998E-13</v>
      </c>
      <c r="F289" s="74">
        <f>VLOOKUP(A289,Soil!$B$2:$P$17,14,FALSE)</f>
        <v>1.2E-2</v>
      </c>
      <c r="G289" s="74">
        <f>VLOOKUP(B289,LU!$B$1:$N$51,6,FALSE)</f>
        <v>0</v>
      </c>
      <c r="H289" s="74">
        <f>VLOOKUP(B289,LU!$B$1:$N$51,7,FALSE)</f>
        <v>0</v>
      </c>
      <c r="I289" s="74">
        <f>VLOOKUP(B289,LU!$B$1:$N$51,8,FALSE)</f>
        <v>0</v>
      </c>
      <c r="J289" s="74">
        <f>VLOOKUP(A289,Soil!$B$2:$P$17,13,FALSE)</f>
        <v>1.7024999999999999</v>
      </c>
      <c r="K289" s="74">
        <f>VLOOKUP(B289,LU!$B$1:$N$51,5,FALSE)</f>
        <v>0.01</v>
      </c>
      <c r="L289" s="74">
        <f>VLOOKUP(A289,Soil!$B$2:$P$17,15,FALSE)</f>
        <v>0.6028</v>
      </c>
      <c r="M289" s="74">
        <f>SoilVeg!G289</f>
        <v>100</v>
      </c>
      <c r="N289" s="74">
        <f>SoilVeg!H289</f>
        <v>1</v>
      </c>
      <c r="O289" s="74">
        <f>VLOOKUP(A289,Soil!$B$2:$S$14,18,FALSE)</f>
        <v>0.01</v>
      </c>
    </row>
    <row r="290" spans="1:15">
      <c r="A290" s="84" t="str">
        <f>SoilVeg!B290</f>
        <v>SICL</v>
      </c>
      <c r="B290" s="84" t="str">
        <f>SoilVeg!D290</f>
        <v>AZPPL</v>
      </c>
      <c r="C290" s="84" t="str">
        <f>SoilVeg!A290</f>
        <v>SICLAZPPL</v>
      </c>
      <c r="D290" s="74">
        <f>IF(VLOOKUP(SoilVeg!C290,LU!$A$2:$O$27,15,FALSE)=0,VLOOKUP(A290,Soil!$B$2:$R$14,8,FALSE),0.000000000001)</f>
        <v>1.8156736111111112E-6</v>
      </c>
      <c r="E290" s="74">
        <f>IF(VLOOKUP(SoilVeg!C290,LU!$A$2:$O$27,15,FALSE)=0,VLOOKUP(A290,Soil!$B$2:$R$14,9,FALSE),0.000000000001)</f>
        <v>2.2405035630793568E-4</v>
      </c>
      <c r="F290" s="74">
        <f>VLOOKUP(A290,Soil!$B$2:$P$17,14,FALSE)</f>
        <v>1.2E-2</v>
      </c>
      <c r="G290" s="74">
        <f>VLOOKUP(B290,LU!$B$1:$N$51,6,FALSE)</f>
        <v>0</v>
      </c>
      <c r="H290" s="74">
        <f>VLOOKUP(B290,LU!$B$1:$N$51,7,FALSE)</f>
        <v>0</v>
      </c>
      <c r="I290" s="74">
        <f>VLOOKUP(B290,LU!$B$1:$N$51,8,FALSE)</f>
        <v>2.5</v>
      </c>
      <c r="J290" s="74">
        <f>VLOOKUP(A290,Soil!$B$2:$P$17,13,FALSE)</f>
        <v>1.7024999999999999</v>
      </c>
      <c r="K290" s="74">
        <f>VLOOKUP(B290,LU!$B$1:$N$51,5,FALSE)</f>
        <v>0.02</v>
      </c>
      <c r="L290" s="74">
        <f>VLOOKUP(A290,Soil!$B$2:$P$17,15,FALSE)</f>
        <v>0.6028</v>
      </c>
      <c r="M290" s="74">
        <f>SoilVeg!G290</f>
        <v>0.222</v>
      </c>
      <c r="N290" s="74">
        <f>SoilVeg!H290</f>
        <v>0.26400000000000001</v>
      </c>
      <c r="O290" s="74">
        <f>VLOOKUP(A290,Soil!$B$2:$S$14,18,FALSE)</f>
        <v>0.01</v>
      </c>
    </row>
    <row r="291" spans="1:15">
      <c r="A291" s="84" t="str">
        <f>SoilVeg!B291</f>
        <v>SICL</v>
      </c>
      <c r="B291" s="84" t="str">
        <f>SoilVeg!D291</f>
        <v>AZPP</v>
      </c>
      <c r="C291" s="84" t="str">
        <f>SoilVeg!A291</f>
        <v>SICLAZPP</v>
      </c>
      <c r="D291" s="74">
        <f>IF(VLOOKUP(SoilVeg!C291,LU!$A$2:$O$27,15,FALSE)=0,VLOOKUP(A291,Soil!$B$2:$R$14,8,FALSE),0.000000000001)</f>
        <v>1.8156736111111112E-6</v>
      </c>
      <c r="E291" s="74">
        <f>IF(VLOOKUP(SoilVeg!C291,LU!$A$2:$O$27,15,FALSE)=0,VLOOKUP(A291,Soil!$B$2:$R$14,9,FALSE),0.000000000001)</f>
        <v>2.2405035630793568E-4</v>
      </c>
      <c r="F291" s="74">
        <f>VLOOKUP(A291,Soil!$B$2:$P$17,14,FALSE)</f>
        <v>1.2E-2</v>
      </c>
      <c r="G291" s="74">
        <f>VLOOKUP(B291,LU!$B$1:$N$51,6,FALSE)</f>
        <v>0</v>
      </c>
      <c r="H291" s="74">
        <f>VLOOKUP(B291,LU!$B$1:$N$51,7,FALSE)</f>
        <v>0</v>
      </c>
      <c r="I291" s="74">
        <f>VLOOKUP(B291,LU!$B$1:$N$51,8,FALSE)</f>
        <v>7</v>
      </c>
      <c r="J291" s="74">
        <f>VLOOKUP(A291,Soil!$B$2:$P$17,13,FALSE)</f>
        <v>1.7024999999999999</v>
      </c>
      <c r="K291" s="74">
        <f>VLOOKUP(B291,LU!$B$1:$N$51,5,FALSE)</f>
        <v>0.1</v>
      </c>
      <c r="L291" s="74">
        <f>VLOOKUP(A291,Soil!$B$2:$P$17,15,FALSE)</f>
        <v>0.6028</v>
      </c>
      <c r="M291" s="74">
        <f>SoilVeg!G291</f>
        <v>22.2</v>
      </c>
      <c r="N291" s="74">
        <f>SoilVeg!H291</f>
        <v>0.26400000000000001</v>
      </c>
      <c r="O291" s="74">
        <f>VLOOKUP(A291,Soil!$B$2:$S$14,18,FALSE)</f>
        <v>0.01</v>
      </c>
    </row>
    <row r="292" spans="1:15">
      <c r="A292" s="84" t="str">
        <f>SoilVeg!B292</f>
        <v>SICL</v>
      </c>
      <c r="B292" s="84" t="str">
        <f>SoilVeg!D292</f>
        <v>ETK</v>
      </c>
      <c r="C292" s="84" t="str">
        <f>SoilVeg!A292</f>
        <v>SICLETK</v>
      </c>
      <c r="D292" s="74">
        <f>IF(VLOOKUP(SoilVeg!C292,LU!$A$2:$O$27,15,FALSE)=0,VLOOKUP(A292,Soil!$B$2:$R$14,8,FALSE),0.000000000001)</f>
        <v>1.8156736111111112E-6</v>
      </c>
      <c r="E292" s="74">
        <f>IF(VLOOKUP(SoilVeg!C292,LU!$A$2:$O$27,15,FALSE)=0,VLOOKUP(A292,Soil!$B$2:$R$14,9,FALSE),0.000000000001)</f>
        <v>2.2405035630793568E-4</v>
      </c>
      <c r="F292" s="74">
        <f>VLOOKUP(A292,Soil!$B$2:$P$17,14,FALSE)</f>
        <v>1.2E-2</v>
      </c>
      <c r="G292" s="74">
        <f>VLOOKUP(B292,LU!$B$1:$N$51,6,FALSE)</f>
        <v>1.4</v>
      </c>
      <c r="H292" s="74">
        <f>VLOOKUP(B292,LU!$B$1:$N$51,7,FALSE)</f>
        <v>0.65</v>
      </c>
      <c r="I292" s="74">
        <f>VLOOKUP(B292,LU!$B$1:$N$51,8,FALSE)</f>
        <v>8</v>
      </c>
      <c r="J292" s="74">
        <f>VLOOKUP(A292,Soil!$B$2:$P$17,13,FALSE)</f>
        <v>1.7024999999999999</v>
      </c>
      <c r="K292" s="74">
        <f>VLOOKUP(B292,LU!$B$1:$N$51,5,FALSE)</f>
        <v>0.35</v>
      </c>
      <c r="L292" s="74">
        <f>VLOOKUP(A292,Soil!$B$2:$P$17,15,FALSE)</f>
        <v>0.6028</v>
      </c>
      <c r="M292" s="74">
        <f>SoilVeg!G292</f>
        <v>22.2</v>
      </c>
      <c r="N292" s="74">
        <f>SoilVeg!H292</f>
        <v>0.26400000000000001</v>
      </c>
      <c r="O292" s="74">
        <f>VLOOKUP(A292,Soil!$B$2:$S$14,18,FALSE)</f>
        <v>0.01</v>
      </c>
    </row>
    <row r="293" spans="1:15">
      <c r="A293" s="84" t="str">
        <f>SoilVeg!B293</f>
        <v>SICL</v>
      </c>
      <c r="B293" s="84" t="str">
        <f>SoilVeg!D293</f>
        <v>ETK1</v>
      </c>
      <c r="C293" s="84" t="str">
        <f>SoilVeg!A293</f>
        <v>SICLETK1</v>
      </c>
      <c r="D293" s="74">
        <f>IF(VLOOKUP(SoilVeg!C293,LU!$A$2:$O$27,15,FALSE)=0,VLOOKUP(A293,Soil!$B$2:$R$14,8,FALSE),0.000000000001)</f>
        <v>1.8156736111111112E-6</v>
      </c>
      <c r="E293" s="74">
        <f>IF(VLOOKUP(SoilVeg!C293,LU!$A$2:$O$27,15,FALSE)=0,VLOOKUP(A293,Soil!$B$2:$R$14,9,FALSE),0.000000000001)</f>
        <v>2.2405035630793568E-4</v>
      </c>
      <c r="F293" s="74">
        <f>VLOOKUP(A293,Soil!$B$2:$P$17,14,FALSE)</f>
        <v>1.2E-2</v>
      </c>
      <c r="G293" s="74">
        <f>VLOOKUP(B293,LU!$B$1:$N$51,6,FALSE)</f>
        <v>1</v>
      </c>
      <c r="H293" s="74">
        <f>VLOOKUP(B293,LU!$B$1:$N$51,7,FALSE)</f>
        <v>0.4</v>
      </c>
      <c r="I293" s="74">
        <f>VLOOKUP(B293,LU!$B$1:$N$51,8,FALSE)</f>
        <v>5</v>
      </c>
      <c r="J293" s="74">
        <f>VLOOKUP(A293,Soil!$B$2:$P$17,13,FALSE)</f>
        <v>1.7024999999999999</v>
      </c>
      <c r="K293" s="74">
        <f>VLOOKUP(B293,LU!$B$1:$N$51,5,FALSE)</f>
        <v>0.15</v>
      </c>
      <c r="L293" s="74">
        <f>VLOOKUP(A293,Soil!$B$2:$P$17,15,FALSE)</f>
        <v>0.6028</v>
      </c>
      <c r="M293" s="74">
        <f>SoilVeg!G293</f>
        <v>22.2</v>
      </c>
      <c r="N293" s="74">
        <f>SoilVeg!H293</f>
        <v>0.26400000000000001</v>
      </c>
      <c r="O293" s="74">
        <f>VLOOKUP(A293,Soil!$B$2:$S$14,18,FALSE)</f>
        <v>0.01</v>
      </c>
    </row>
    <row r="294" spans="1:15">
      <c r="A294" s="84" t="str">
        <f>SoilVeg!B294</f>
        <v>SICL</v>
      </c>
      <c r="B294" s="84" t="str">
        <f>SoilVeg!D294</f>
        <v>ETK2</v>
      </c>
      <c r="C294" s="84" t="str">
        <f>SoilVeg!A294</f>
        <v>SICLETK2</v>
      </c>
      <c r="D294" s="74">
        <f>IF(VLOOKUP(SoilVeg!C294,LU!$A$2:$O$27,15,FALSE)=0,VLOOKUP(A294,Soil!$B$2:$R$14,8,FALSE),0.000000000001)</f>
        <v>1.8156736111111112E-6</v>
      </c>
      <c r="E294" s="74">
        <f>IF(VLOOKUP(SoilVeg!C294,LU!$A$2:$O$27,15,FALSE)=0,VLOOKUP(A294,Soil!$B$2:$R$14,9,FALSE),0.000000000001)</f>
        <v>2.2405035630793568E-4</v>
      </c>
      <c r="F294" s="74">
        <f>VLOOKUP(A294,Soil!$B$2:$P$17,14,FALSE)</f>
        <v>1.2E-2</v>
      </c>
      <c r="G294" s="74">
        <f>VLOOKUP(B294,LU!$B$1:$N$51,6,FALSE)</f>
        <v>1.1000000000000001</v>
      </c>
      <c r="H294" s="74">
        <f>VLOOKUP(B294,LU!$B$1:$N$51,7,FALSE)</f>
        <v>0.4</v>
      </c>
      <c r="I294" s="74">
        <f>VLOOKUP(B294,LU!$B$1:$N$51,8,FALSE)</f>
        <v>7</v>
      </c>
      <c r="J294" s="74">
        <f>VLOOKUP(A294,Soil!$B$2:$P$17,13,FALSE)</f>
        <v>1.7024999999999999</v>
      </c>
      <c r="K294" s="74">
        <f>VLOOKUP(B294,LU!$B$1:$N$51,5,FALSE)</f>
        <v>0.35</v>
      </c>
      <c r="L294" s="74">
        <f>VLOOKUP(A294,Soil!$B$2:$P$17,15,FALSE)</f>
        <v>0.6028</v>
      </c>
      <c r="M294" s="74">
        <f>SoilVeg!G294</f>
        <v>22.2</v>
      </c>
      <c r="N294" s="74">
        <f>SoilVeg!H294</f>
        <v>0.26400000000000001</v>
      </c>
      <c r="O294" s="74">
        <f>VLOOKUP(A294,Soil!$B$2:$S$14,18,FALSE)</f>
        <v>0.01</v>
      </c>
    </row>
    <row r="295" spans="1:15">
      <c r="A295" s="84" t="str">
        <f>SoilVeg!B295</f>
        <v>SICL</v>
      </c>
      <c r="B295" s="84" t="str">
        <f>SoilVeg!D295</f>
        <v>ETK3</v>
      </c>
      <c r="C295" s="84" t="str">
        <f>SoilVeg!A295</f>
        <v>SICLETK3</v>
      </c>
      <c r="D295" s="74">
        <f>IF(VLOOKUP(SoilVeg!C295,LU!$A$2:$O$27,15,FALSE)=0,VLOOKUP(A295,Soil!$B$2:$R$14,8,FALSE),0.000000000001)</f>
        <v>1.8156736111111112E-6</v>
      </c>
      <c r="E295" s="74">
        <f>IF(VLOOKUP(SoilVeg!C295,LU!$A$2:$O$27,15,FALSE)=0,VLOOKUP(A295,Soil!$B$2:$R$14,9,FALSE),0.000000000001)</f>
        <v>2.2405035630793568E-4</v>
      </c>
      <c r="F295" s="74">
        <f>VLOOKUP(A295,Soil!$B$2:$P$17,14,FALSE)</f>
        <v>1.2E-2</v>
      </c>
      <c r="G295" s="74">
        <f>VLOOKUP(B295,LU!$B$1:$N$51,6,FALSE)</f>
        <v>1.35454545455</v>
      </c>
      <c r="H295" s="74">
        <f>VLOOKUP(B295,LU!$B$1:$N$51,7,FALSE)</f>
        <v>0.62272727272999995</v>
      </c>
      <c r="I295" s="74">
        <f>VLOOKUP(B295,LU!$B$1:$N$51,8,FALSE)</f>
        <v>10</v>
      </c>
      <c r="J295" s="74">
        <f>VLOOKUP(A295,Soil!$B$2:$P$17,13,FALSE)</f>
        <v>1.7024999999999999</v>
      </c>
      <c r="K295" s="74">
        <f>VLOOKUP(B295,LU!$B$1:$N$51,5,FALSE)</f>
        <v>0.4</v>
      </c>
      <c r="L295" s="74">
        <f>VLOOKUP(A295,Soil!$B$2:$P$17,15,FALSE)</f>
        <v>0.6028</v>
      </c>
      <c r="M295" s="74">
        <f>SoilVeg!G295</f>
        <v>22.2</v>
      </c>
      <c r="N295" s="74">
        <f>SoilVeg!H295</f>
        <v>0.26400000000000001</v>
      </c>
      <c r="O295" s="74">
        <f>VLOOKUP(A295,Soil!$B$2:$S$14,18,FALSE)</f>
        <v>0.01</v>
      </c>
    </row>
    <row r="296" spans="1:15">
      <c r="A296" s="84" t="str">
        <f>SoilVeg!B296</f>
        <v>SICL</v>
      </c>
      <c r="B296" s="84" t="str">
        <f>SoilVeg!D296</f>
        <v>VT</v>
      </c>
      <c r="C296" s="84" t="str">
        <f>SoilVeg!A296</f>
        <v>SICLVT</v>
      </c>
      <c r="D296" s="74">
        <f>IF(VLOOKUP(SoilVeg!C296,LU!$A$2:$O$27,15,FALSE)=0,VLOOKUP(A296,Soil!$B$2:$R$14,8,FALSE),0.000000000001)</f>
        <v>9.9999999999999998E-13</v>
      </c>
      <c r="E296" s="74">
        <f>IF(VLOOKUP(SoilVeg!C296,LU!$A$2:$O$27,15,FALSE)=0,VLOOKUP(A296,Soil!$B$2:$R$14,9,FALSE),0.000000000001)</f>
        <v>9.9999999999999998E-13</v>
      </c>
      <c r="F296" s="74">
        <f>VLOOKUP(A296,Soil!$B$2:$P$17,14,FALSE)</f>
        <v>1.2E-2</v>
      </c>
      <c r="G296" s="74">
        <f>VLOOKUP(B296,LU!$B$1:$N$51,6,FALSE)</f>
        <v>0</v>
      </c>
      <c r="H296" s="74">
        <f>VLOOKUP(B296,LU!$B$1:$N$51,7,FALSE)</f>
        <v>0</v>
      </c>
      <c r="I296" s="74">
        <f>VLOOKUP(B296,LU!$B$1:$N$51,8,FALSE)</f>
        <v>0</v>
      </c>
      <c r="J296" s="74">
        <f>VLOOKUP(A296,Soil!$B$2:$P$17,13,FALSE)</f>
        <v>1.7024999999999999</v>
      </c>
      <c r="K296" s="74">
        <f>VLOOKUP(B296,LU!$B$1:$N$51,5,FALSE)</f>
        <v>0.03</v>
      </c>
      <c r="L296" s="74">
        <f>VLOOKUP(A296,Soil!$B$2:$P$17,15,FALSE)</f>
        <v>0.6028</v>
      </c>
      <c r="M296" s="74">
        <f>SoilVeg!G296</f>
        <v>100</v>
      </c>
      <c r="N296" s="74">
        <f>SoilVeg!H296</f>
        <v>1</v>
      </c>
      <c r="O296" s="74">
        <f>VLOOKUP(A296,Soil!$B$2:$S$14,18,FALSE)</f>
        <v>0.01</v>
      </c>
    </row>
    <row r="297" spans="1:15">
      <c r="A297" s="84" t="str">
        <f>SoilVeg!B297</f>
        <v>SICL</v>
      </c>
      <c r="B297" s="84" t="str">
        <f>SoilVeg!D297</f>
        <v>VP</v>
      </c>
      <c r="C297" s="84" t="str">
        <f>SoilVeg!A297</f>
        <v>SICLVP</v>
      </c>
      <c r="D297" s="74">
        <f>IF(VLOOKUP(SoilVeg!C297,LU!$A$2:$O$27,15,FALSE)=0,VLOOKUP(A297,Soil!$B$2:$R$14,8,FALSE),0.000000000001)</f>
        <v>9.9999999999999998E-13</v>
      </c>
      <c r="E297" s="74">
        <f>IF(VLOOKUP(SoilVeg!C297,LU!$A$2:$O$27,15,FALSE)=0,VLOOKUP(A297,Soil!$B$2:$R$14,9,FALSE),0.000000000001)</f>
        <v>9.9999999999999998E-13</v>
      </c>
      <c r="F297" s="74">
        <f>VLOOKUP(A297,Soil!$B$2:$P$17,14,FALSE)</f>
        <v>1.2E-2</v>
      </c>
      <c r="G297" s="74">
        <f>VLOOKUP(B297,LU!$B$1:$N$51,6,FALSE)</f>
        <v>0</v>
      </c>
      <c r="H297" s="74">
        <f>VLOOKUP(B297,LU!$B$1:$N$51,7,FALSE)</f>
        <v>0</v>
      </c>
      <c r="I297" s="74">
        <f>VLOOKUP(B297,LU!$B$1:$N$51,8,FALSE)</f>
        <v>0</v>
      </c>
      <c r="J297" s="74">
        <f>VLOOKUP(A297,Soil!$B$2:$P$17,13,FALSE)</f>
        <v>1.7024999999999999</v>
      </c>
      <c r="K297" s="74">
        <f>VLOOKUP(B297,LU!$B$1:$N$51,5,FALSE)</f>
        <v>0.01</v>
      </c>
      <c r="L297" s="74">
        <f>VLOOKUP(A297,Soil!$B$2:$P$17,15,FALSE)</f>
        <v>0.6028</v>
      </c>
      <c r="M297" s="74">
        <f>SoilVeg!G297</f>
        <v>100</v>
      </c>
      <c r="N297" s="74">
        <f>SoilVeg!H297</f>
        <v>1</v>
      </c>
      <c r="O297" s="74">
        <f>VLOOKUP(A297,Soil!$B$2:$S$14,18,FALSE)</f>
        <v>0.01</v>
      </c>
    </row>
    <row r="298" spans="1:15">
      <c r="A298" s="84" t="str">
        <f>SoilVeg!B298</f>
        <v>SICL</v>
      </c>
      <c r="B298" s="84" t="str">
        <f>SoilVeg!D298</f>
        <v>TPT</v>
      </c>
      <c r="C298" s="84" t="str">
        <f>SoilVeg!A298</f>
        <v>SICLTPT</v>
      </c>
      <c r="D298" s="74">
        <f>IF(VLOOKUP(SoilVeg!C298,LU!$A$2:$O$27,15,FALSE)=0,VLOOKUP(A298,Soil!$B$2:$R$14,8,FALSE),0.000000000001)</f>
        <v>1.8156736111111112E-6</v>
      </c>
      <c r="E298" s="74">
        <f>IF(VLOOKUP(SoilVeg!C298,LU!$A$2:$O$27,15,FALSE)=0,VLOOKUP(A298,Soil!$B$2:$R$14,9,FALSE),0.000000000001)</f>
        <v>2.2405035630793568E-4</v>
      </c>
      <c r="F298" s="74">
        <f>VLOOKUP(A298,Soil!$B$2:$P$17,14,FALSE)</f>
        <v>1.2E-2</v>
      </c>
      <c r="G298" s="74">
        <f>VLOOKUP(B298,LU!$B$1:$N$51,6,FALSE)</f>
        <v>1.1000000000000001</v>
      </c>
      <c r="H298" s="74">
        <f>VLOOKUP(B298,LU!$B$1:$N$51,7,FALSE)</f>
        <v>0.4</v>
      </c>
      <c r="I298" s="74">
        <f>VLOOKUP(B298,LU!$B$1:$N$51,8,FALSE)</f>
        <v>7</v>
      </c>
      <c r="J298" s="74">
        <f>VLOOKUP(A298,Soil!$B$2:$P$17,13,FALSE)</f>
        <v>1.7024999999999999</v>
      </c>
      <c r="K298" s="74">
        <f>VLOOKUP(B298,LU!$B$1:$N$51,5,FALSE)</f>
        <v>0.27500000000000002</v>
      </c>
      <c r="L298" s="74">
        <f>VLOOKUP(A298,Soil!$B$2:$P$17,15,FALSE)</f>
        <v>0.6028</v>
      </c>
      <c r="M298" s="74">
        <f>SoilVeg!G298</f>
        <v>22.2</v>
      </c>
      <c r="N298" s="74">
        <f>SoilVeg!H298</f>
        <v>0.26400000000000001</v>
      </c>
      <c r="O298" s="74">
        <f>VLOOKUP(A298,Soil!$B$2:$S$14,18,FALSE)</f>
        <v>0.01</v>
      </c>
    </row>
    <row r="299" spans="1:15">
      <c r="A299" s="84" t="str">
        <f>SoilVeg!B299</f>
        <v>SICL</v>
      </c>
      <c r="B299" s="84" t="str">
        <f>SoilVeg!D299</f>
        <v>VPT</v>
      </c>
      <c r="C299" s="84" t="str">
        <f>SoilVeg!A299</f>
        <v>SICLVPT</v>
      </c>
      <c r="D299" s="74">
        <f>IF(VLOOKUP(SoilVeg!C299,LU!$A$2:$O$27,15,FALSE)=0,VLOOKUP(A299,Soil!$B$2:$R$14,8,FALSE),0.000000000001)</f>
        <v>9.9999999999999998E-13</v>
      </c>
      <c r="E299" s="74">
        <f>IF(VLOOKUP(SoilVeg!C299,LU!$A$2:$O$27,15,FALSE)=0,VLOOKUP(A299,Soil!$B$2:$R$14,9,FALSE),0.000000000001)</f>
        <v>9.9999999999999998E-13</v>
      </c>
      <c r="F299" s="74">
        <f>VLOOKUP(A299,Soil!$B$2:$P$17,14,FALSE)</f>
        <v>1.2E-2</v>
      </c>
      <c r="G299" s="74">
        <f>VLOOKUP(B299,LU!$B$1:$N$51,6,FALSE)</f>
        <v>0</v>
      </c>
      <c r="H299" s="74">
        <f>VLOOKUP(B299,LU!$B$1:$N$51,7,FALSE)</f>
        <v>0</v>
      </c>
      <c r="I299" s="74">
        <f>VLOOKUP(B299,LU!$B$1:$N$51,8,FALSE)</f>
        <v>150</v>
      </c>
      <c r="J299" s="74">
        <f>VLOOKUP(A299,Soil!$B$2:$P$17,13,FALSE)</f>
        <v>1.7024999999999999</v>
      </c>
      <c r="K299" s="74">
        <f>VLOOKUP(B299,LU!$B$1:$N$51,5,FALSE)</f>
        <v>0.01</v>
      </c>
      <c r="L299" s="74">
        <f>VLOOKUP(A299,Soil!$B$2:$P$17,15,FALSE)</f>
        <v>0.6028</v>
      </c>
      <c r="M299" s="74">
        <f>SoilVeg!G299</f>
        <v>100</v>
      </c>
      <c r="N299" s="74">
        <f>SoilVeg!H299</f>
        <v>1</v>
      </c>
      <c r="O299" s="74">
        <f>VLOOKUP(A299,Soil!$B$2:$S$14,18,FALSE)</f>
        <v>0.01</v>
      </c>
    </row>
    <row r="300" spans="1:15">
      <c r="A300" s="84" t="str">
        <f>SoilVeg!B300</f>
        <v>SICL</v>
      </c>
      <c r="B300" s="84" t="str">
        <f>SoilVeg!D300</f>
        <v>MOK</v>
      </c>
      <c r="C300" s="84" t="str">
        <f>SoilVeg!A300</f>
        <v>SICLMOK</v>
      </c>
      <c r="D300" s="74">
        <f>IF(VLOOKUP(SoilVeg!C300,LU!$A$2:$O$27,15,FALSE)=0,VLOOKUP(A300,Soil!$B$2:$R$14,8,FALSE),0.000000000001)</f>
        <v>1.8156736111111112E-6</v>
      </c>
      <c r="E300" s="74">
        <f>IF(VLOOKUP(SoilVeg!C300,LU!$A$2:$O$27,15,FALSE)=0,VLOOKUP(A300,Soil!$B$2:$R$14,9,FALSE),0.000000000001)</f>
        <v>2.2405035630793568E-4</v>
      </c>
      <c r="F300" s="74">
        <f>VLOOKUP(A300,Soil!$B$2:$P$17,14,FALSE)</f>
        <v>1.2E-2</v>
      </c>
      <c r="G300" s="74">
        <f>VLOOKUP(B300,LU!$B$1:$N$51,6,FALSE)</f>
        <v>1.35454545455</v>
      </c>
      <c r="H300" s="74">
        <f>VLOOKUP(B300,LU!$B$1:$N$51,7,FALSE)</f>
        <v>0.62272727272999995</v>
      </c>
      <c r="I300" s="74">
        <f>VLOOKUP(B300,LU!$B$1:$N$51,8,FALSE)</f>
        <v>10</v>
      </c>
      <c r="J300" s="74">
        <f>VLOOKUP(A300,Soil!$B$2:$P$17,13,FALSE)</f>
        <v>1.7024999999999999</v>
      </c>
      <c r="K300" s="74">
        <f>VLOOKUP(B300,LU!$B$1:$N$51,5,FALSE)</f>
        <v>0.4</v>
      </c>
      <c r="L300" s="74">
        <f>VLOOKUP(A300,Soil!$B$2:$P$17,15,FALSE)</f>
        <v>0.6028</v>
      </c>
      <c r="M300" s="74">
        <f>SoilVeg!G300</f>
        <v>22.2</v>
      </c>
      <c r="N300" s="74">
        <f>SoilVeg!H300</f>
        <v>0.26400000000000001</v>
      </c>
      <c r="O300" s="74">
        <f>VLOOKUP(A300,Soil!$B$2:$S$14,18,FALSE)</f>
        <v>0.01</v>
      </c>
    </row>
    <row r="301" spans="1:15">
      <c r="A301" s="84" t="str">
        <f>SoilVeg!B301</f>
        <v>SICL</v>
      </c>
      <c r="B301" s="84" t="str">
        <f>SoilVeg!D301</f>
        <v>RET</v>
      </c>
      <c r="C301" s="84" t="str">
        <f>SoilVeg!A301</f>
        <v>SICLRET</v>
      </c>
      <c r="D301" s="74">
        <f>IF(VLOOKUP(SoilVeg!C301,LU!$A$2:$O$27,15,FALSE)=0,VLOOKUP(A301,Soil!$B$2:$R$14,8,FALSE),0.000000000001)</f>
        <v>1.8156736111111112E-6</v>
      </c>
      <c r="E301" s="74">
        <f>IF(VLOOKUP(SoilVeg!C301,LU!$A$2:$O$27,15,FALSE)=0,VLOOKUP(A301,Soil!$B$2:$R$14,9,FALSE),0.000000000001)</f>
        <v>2.2405035630793568E-4</v>
      </c>
      <c r="F301" s="74">
        <f>VLOOKUP(A301,Soil!$B$2:$P$17,14,FALSE)</f>
        <v>1.2E-2</v>
      </c>
      <c r="G301" s="74">
        <f>VLOOKUP(B301,LU!$B$1:$N$51,6,FALSE)</f>
        <v>1.1000000000000001</v>
      </c>
      <c r="H301" s="74">
        <f>VLOOKUP(B301,LU!$B$1:$N$51,7,FALSE)</f>
        <v>0.4</v>
      </c>
      <c r="I301" s="74">
        <f>VLOOKUP(B301,LU!$B$1:$N$51,8,FALSE)</f>
        <v>150</v>
      </c>
      <c r="J301" s="74">
        <f>VLOOKUP(A301,Soil!$B$2:$P$17,13,FALSE)</f>
        <v>1.7024999999999999</v>
      </c>
      <c r="K301" s="74">
        <f>VLOOKUP(B301,LU!$B$1:$N$51,5,FALSE)</f>
        <v>0.27500000000000002</v>
      </c>
      <c r="L301" s="74">
        <f>VLOOKUP(A301,Soil!$B$2:$P$17,15,FALSE)</f>
        <v>0.6028</v>
      </c>
      <c r="M301" s="74">
        <f>SoilVeg!G301</f>
        <v>22.2</v>
      </c>
      <c r="N301" s="74">
        <f>SoilVeg!H301</f>
        <v>0.26400000000000001</v>
      </c>
      <c r="O301" s="74">
        <f>VLOOKUP(A301,Soil!$B$2:$S$14,18,FALSE)</f>
        <v>0.01</v>
      </c>
    </row>
    <row r="302" spans="1:15">
      <c r="A302" s="84" t="str">
        <f>SoilVeg!B302</f>
        <v>NO</v>
      </c>
      <c r="B302" s="84" t="str">
        <f>SoilVeg!D302</f>
        <v>OP</v>
      </c>
      <c r="C302" s="84" t="str">
        <f>SoilVeg!A302</f>
        <v>NOOP</v>
      </c>
      <c r="D302" s="74">
        <f>IF(VLOOKUP(SoilVeg!C302,LU!$A$2:$O$27,15,FALSE)=0,VLOOKUP(A302,Soil!$B$2:$R$14,8,FALSE),0.000000000001)</f>
        <v>0</v>
      </c>
      <c r="E302" s="74">
        <f>IF(VLOOKUP(SoilVeg!C302,LU!$A$2:$O$27,15,FALSE)=0,VLOOKUP(A302,Soil!$B$2:$R$14,9,FALSE),0.000000000001)</f>
        <v>0</v>
      </c>
      <c r="F302" s="74">
        <f>VLOOKUP(A302,Soil!$B$2:$P$17,14,FALSE)</f>
        <v>0.01</v>
      </c>
      <c r="G302" s="74">
        <f>VLOOKUP(B302,LU!$B$1:$N$51,6,FALSE)</f>
        <v>0.16</v>
      </c>
      <c r="H302" s="74">
        <f>VLOOKUP(B302,LU!$B$1:$N$51,7,FALSE)</f>
        <v>0.13</v>
      </c>
      <c r="I302" s="74">
        <f>VLOOKUP(B302,LU!$B$1:$N$51,8,FALSE)</f>
        <v>5</v>
      </c>
      <c r="J302" s="74">
        <f>VLOOKUP(A302,Soil!$B$2:$P$17,13,FALSE)</f>
        <v>1.5847</v>
      </c>
      <c r="K302" s="74">
        <f>VLOOKUP(B302,LU!$B$1:$N$51,5,FALSE)</f>
        <v>7.4999999999999997E-2</v>
      </c>
      <c r="L302" s="74">
        <f>VLOOKUP(A302,Soil!$B$2:$P$17,15,FALSE)</f>
        <v>0.48887216</v>
      </c>
      <c r="M302" s="74">
        <f>SoilVeg!G302</f>
        <v>50</v>
      </c>
      <c r="N302" s="74">
        <f>SoilVeg!H302</f>
        <v>3</v>
      </c>
      <c r="O302" s="74">
        <f>VLOOKUP(A302,Soil!$B$2:$S$14,18,FALSE)</f>
        <v>1</v>
      </c>
    </row>
    <row r="303" spans="1:15">
      <c r="A303" s="84" t="str">
        <f>SoilVeg!B303</f>
        <v>NO</v>
      </c>
      <c r="B303" s="84" t="str">
        <f>SoilVeg!D303</f>
        <v>OPTP</v>
      </c>
      <c r="C303" s="84" t="str">
        <f>SoilVeg!A303</f>
        <v>NOOPTP</v>
      </c>
      <c r="D303" s="74">
        <f>IF(VLOOKUP(SoilVeg!C303,LU!$A$2:$O$27,15,FALSE)=0,VLOOKUP(A303,Soil!$B$2:$R$14,8,FALSE),0.000000000001)</f>
        <v>0</v>
      </c>
      <c r="E303" s="74">
        <f>IF(VLOOKUP(SoilVeg!C303,LU!$A$2:$O$27,15,FALSE)=0,VLOOKUP(A303,Soil!$B$2:$R$14,9,FALSE),0.000000000001)</f>
        <v>0</v>
      </c>
      <c r="F303" s="74">
        <f>VLOOKUP(A303,Soil!$B$2:$P$17,14,FALSE)</f>
        <v>0.01</v>
      </c>
      <c r="G303" s="74">
        <f>VLOOKUP(B303,LU!$B$1:$N$51,6,FALSE)</f>
        <v>1.1000000000000001</v>
      </c>
      <c r="H303" s="74">
        <f>VLOOKUP(B303,LU!$B$1:$N$51,7,FALSE)</f>
        <v>0.4</v>
      </c>
      <c r="I303" s="74">
        <f>VLOOKUP(B303,LU!$B$1:$N$51,8,FALSE)</f>
        <v>7</v>
      </c>
      <c r="J303" s="74">
        <f>VLOOKUP(A303,Soil!$B$2:$P$17,13,FALSE)</f>
        <v>1.5847</v>
      </c>
      <c r="K303" s="74">
        <f>VLOOKUP(B303,LU!$B$1:$N$51,5,FALSE)</f>
        <v>0.27500000000000002</v>
      </c>
      <c r="L303" s="74">
        <f>VLOOKUP(A303,Soil!$B$2:$P$17,15,FALSE)</f>
        <v>0.48887216</v>
      </c>
      <c r="M303" s="74">
        <f>SoilVeg!G303</f>
        <v>100</v>
      </c>
      <c r="N303" s="74">
        <f>SoilVeg!H303</f>
        <v>3</v>
      </c>
      <c r="O303" s="74">
        <f>VLOOKUP(A303,Soil!$B$2:$S$14,18,FALSE)</f>
        <v>1</v>
      </c>
    </row>
    <row r="304" spans="1:15">
      <c r="A304" s="84" t="str">
        <f>SoilVeg!B304</f>
        <v>NO</v>
      </c>
      <c r="B304" s="84" t="str">
        <f>SoilVeg!D304</f>
        <v>OPSR</v>
      </c>
      <c r="C304" s="84" t="str">
        <f>SoilVeg!A304</f>
        <v>NOOPSR</v>
      </c>
      <c r="D304" s="74">
        <f>IF(VLOOKUP(SoilVeg!C304,LU!$A$2:$O$27,15,FALSE)=0,VLOOKUP(A304,Soil!$B$2:$R$14,8,FALSE),0.000000000001)</f>
        <v>0</v>
      </c>
      <c r="E304" s="74">
        <f>IF(VLOOKUP(SoilVeg!C304,LU!$A$2:$O$27,15,FALSE)=0,VLOOKUP(A304,Soil!$B$2:$R$14,9,FALSE),0.000000000001)</f>
        <v>0</v>
      </c>
      <c r="F304" s="74">
        <f>VLOOKUP(A304,Soil!$B$2:$P$17,14,FALSE)</f>
        <v>0.01</v>
      </c>
      <c r="G304" s="74">
        <f>VLOOKUP(B304,LU!$B$1:$N$51,6,FALSE)</f>
        <v>0.26</v>
      </c>
      <c r="H304" s="74">
        <f>VLOOKUP(B304,LU!$B$1:$N$51,7,FALSE)</f>
        <v>0.25</v>
      </c>
      <c r="I304" s="74">
        <f>VLOOKUP(B304,LU!$B$1:$N$51,8,FALSE)</f>
        <v>4</v>
      </c>
      <c r="J304" s="74">
        <f>VLOOKUP(A304,Soil!$B$2:$P$17,13,FALSE)</f>
        <v>1.5847</v>
      </c>
      <c r="K304" s="74">
        <f>VLOOKUP(B304,LU!$B$1:$N$51,5,FALSE)</f>
        <v>0.06</v>
      </c>
      <c r="L304" s="74">
        <f>VLOOKUP(A304,Soil!$B$2:$P$17,15,FALSE)</f>
        <v>0.48887216</v>
      </c>
      <c r="M304" s="74">
        <f>SoilVeg!G304</f>
        <v>40</v>
      </c>
      <c r="N304" s="74">
        <f>SoilVeg!H304</f>
        <v>3</v>
      </c>
      <c r="O304" s="74">
        <f>VLOOKUP(A304,Soil!$B$2:$S$14,18,FALSE)</f>
        <v>1</v>
      </c>
    </row>
    <row r="305" spans="1:15">
      <c r="A305" s="84" t="str">
        <f>SoilVeg!B305</f>
        <v>NO</v>
      </c>
      <c r="B305" s="84" t="str">
        <f>SoilVeg!D305</f>
        <v>OPUR</v>
      </c>
      <c r="C305" s="84" t="str">
        <f>SoilVeg!A305</f>
        <v>NOOPUR</v>
      </c>
      <c r="D305" s="74">
        <f>IF(VLOOKUP(SoilVeg!C305,LU!$A$2:$O$27,15,FALSE)=0,VLOOKUP(A305,Soil!$B$2:$R$14,8,FALSE),0.000000000001)</f>
        <v>0</v>
      </c>
      <c r="E305" s="74">
        <f>IF(VLOOKUP(SoilVeg!C305,LU!$A$2:$O$27,15,FALSE)=0,VLOOKUP(A305,Soil!$B$2:$R$14,9,FALSE),0.000000000001)</f>
        <v>0</v>
      </c>
      <c r="F305" s="74">
        <f>VLOOKUP(A305,Soil!$B$2:$P$17,14,FALSE)</f>
        <v>0.01</v>
      </c>
      <c r="G305" s="74">
        <f>VLOOKUP(B305,LU!$B$1:$N$51,6,FALSE)</f>
        <v>0.4</v>
      </c>
      <c r="H305" s="74">
        <f>VLOOKUP(B305,LU!$B$1:$N$51,7,FALSE)</f>
        <v>0.3</v>
      </c>
      <c r="I305" s="74">
        <f>VLOOKUP(B305,LU!$B$1:$N$51,8,FALSE)</f>
        <v>6</v>
      </c>
      <c r="J305" s="74">
        <f>VLOOKUP(A305,Soil!$B$2:$P$17,13,FALSE)</f>
        <v>1.5847</v>
      </c>
      <c r="K305" s="74">
        <f>VLOOKUP(B305,LU!$B$1:$N$51,5,FALSE)</f>
        <v>0.1</v>
      </c>
      <c r="L305" s="74">
        <f>VLOOKUP(A305,Soil!$B$2:$P$17,15,FALSE)</f>
        <v>0.48887216</v>
      </c>
      <c r="M305" s="74">
        <f>SoilVeg!G305</f>
        <v>50</v>
      </c>
      <c r="N305" s="74">
        <f>SoilVeg!H305</f>
        <v>3</v>
      </c>
      <c r="O305" s="74">
        <f>VLOOKUP(A305,Soil!$B$2:$S$14,18,FALSE)</f>
        <v>1</v>
      </c>
    </row>
    <row r="306" spans="1:15">
      <c r="A306" s="84" t="str">
        <f>SoilVeg!B306</f>
        <v>NO</v>
      </c>
      <c r="B306" s="84" t="str">
        <f>SoilVeg!D306</f>
        <v>OPU</v>
      </c>
      <c r="C306" s="84" t="str">
        <f>SoilVeg!A306</f>
        <v>NOOPU</v>
      </c>
      <c r="D306" s="74">
        <f>IF(VLOOKUP(SoilVeg!C306,LU!$A$2:$O$27,15,FALSE)=0,VLOOKUP(A306,Soil!$B$2:$R$14,8,FALSE),0.000000000001)</f>
        <v>0</v>
      </c>
      <c r="E306" s="74">
        <f>IF(VLOOKUP(SoilVeg!C306,LU!$A$2:$O$27,15,FALSE)=0,VLOOKUP(A306,Soil!$B$2:$R$14,9,FALSE),0.000000000001)</f>
        <v>0</v>
      </c>
      <c r="F306" s="74">
        <f>VLOOKUP(A306,Soil!$B$2:$P$17,14,FALSE)</f>
        <v>0.01</v>
      </c>
      <c r="G306" s="74">
        <f>VLOOKUP(B306,LU!$B$1:$N$51,6,FALSE)</f>
        <v>0</v>
      </c>
      <c r="H306" s="74">
        <f>VLOOKUP(B306,LU!$B$1:$N$51,7,FALSE)</f>
        <v>0</v>
      </c>
      <c r="I306" s="74">
        <f>VLOOKUP(B306,LU!$B$1:$N$51,8,FALSE)</f>
        <v>3.5</v>
      </c>
      <c r="J306" s="74">
        <f>VLOOKUP(A306,Soil!$B$2:$P$17,13,FALSE)</f>
        <v>1.5847</v>
      </c>
      <c r="K306" s="74">
        <f>VLOOKUP(B306,LU!$B$1:$N$51,5,FALSE)</f>
        <v>0.03</v>
      </c>
      <c r="L306" s="74">
        <f>VLOOKUP(A306,Soil!$B$2:$P$17,15,FALSE)</f>
        <v>0.48887216</v>
      </c>
      <c r="M306" s="74">
        <f>SoilVeg!G306</f>
        <v>33.333333333333336</v>
      </c>
      <c r="N306" s="74">
        <f>SoilVeg!H306</f>
        <v>3</v>
      </c>
      <c r="O306" s="74">
        <f>VLOOKUP(A306,Soil!$B$2:$S$14,18,FALSE)</f>
        <v>1</v>
      </c>
    </row>
    <row r="307" spans="1:15">
      <c r="A307" s="84" t="str">
        <f>SoilVeg!B307</f>
        <v>NO</v>
      </c>
      <c r="B307" s="84" t="str">
        <f>SoilVeg!D307</f>
        <v>TP</v>
      </c>
      <c r="C307" s="84" t="str">
        <f>SoilVeg!A307</f>
        <v>NOTP</v>
      </c>
      <c r="D307" s="74">
        <f>IF(VLOOKUP(SoilVeg!C307,LU!$A$2:$O$27,15,FALSE)=0,VLOOKUP(A307,Soil!$B$2:$R$14,8,FALSE),0.000000000001)</f>
        <v>0</v>
      </c>
      <c r="E307" s="74">
        <f>IF(VLOOKUP(SoilVeg!C307,LU!$A$2:$O$27,15,FALSE)=0,VLOOKUP(A307,Soil!$B$2:$R$14,9,FALSE),0.000000000001)</f>
        <v>0</v>
      </c>
      <c r="F307" s="74">
        <f>VLOOKUP(A307,Soil!$B$2:$P$17,14,FALSE)</f>
        <v>0.01</v>
      </c>
      <c r="G307" s="74">
        <f>VLOOKUP(B307,LU!$B$1:$N$51,6,FALSE)</f>
        <v>1.1000000000000001</v>
      </c>
      <c r="H307" s="74">
        <f>VLOOKUP(B307,LU!$B$1:$N$51,7,FALSE)</f>
        <v>0.4</v>
      </c>
      <c r="I307" s="74">
        <f>VLOOKUP(B307,LU!$B$1:$N$51,8,FALSE)</f>
        <v>7</v>
      </c>
      <c r="J307" s="74">
        <f>VLOOKUP(A307,Soil!$B$2:$P$17,13,FALSE)</f>
        <v>1.5847</v>
      </c>
      <c r="K307" s="74">
        <f>VLOOKUP(B307,LU!$B$1:$N$51,5,FALSE)</f>
        <v>0.27500000000000002</v>
      </c>
      <c r="L307" s="74">
        <f>VLOOKUP(A307,Soil!$B$2:$P$17,15,FALSE)</f>
        <v>0.48887216</v>
      </c>
      <c r="M307" s="74">
        <f>SoilVeg!G307</f>
        <v>100</v>
      </c>
      <c r="N307" s="74">
        <f>SoilVeg!H307</f>
        <v>3</v>
      </c>
      <c r="O307" s="74">
        <f>VLOOKUP(A307,Soil!$B$2:$S$14,18,FALSE)</f>
        <v>1</v>
      </c>
    </row>
    <row r="308" spans="1:15">
      <c r="A308" s="84" t="str">
        <f>SoilVeg!B308</f>
        <v>NO</v>
      </c>
      <c r="B308" s="84" t="str">
        <f>SoilVeg!D308</f>
        <v>LP</v>
      </c>
      <c r="C308" s="84" t="str">
        <f>SoilVeg!A308</f>
        <v>NOLP</v>
      </c>
      <c r="D308" s="74">
        <f>IF(VLOOKUP(SoilVeg!C308,LU!$A$2:$O$27,15,FALSE)=0,VLOOKUP(A308,Soil!$B$2:$R$14,8,FALSE),0.000000000001)</f>
        <v>0</v>
      </c>
      <c r="E308" s="74">
        <f>IF(VLOOKUP(SoilVeg!C308,LU!$A$2:$O$27,15,FALSE)=0,VLOOKUP(A308,Soil!$B$2:$R$14,9,FALSE),0.000000000001)</f>
        <v>0</v>
      </c>
      <c r="F308" s="74">
        <f>VLOOKUP(A308,Soil!$B$2:$P$17,14,FALSE)</f>
        <v>0.01</v>
      </c>
      <c r="G308" s="74">
        <f>VLOOKUP(B308,LU!$B$1:$N$51,6,FALSE)</f>
        <v>3</v>
      </c>
      <c r="H308" s="74">
        <f>VLOOKUP(B308,LU!$B$1:$N$51,7,FALSE)</f>
        <v>0.62272727272999995</v>
      </c>
      <c r="I308" s="74">
        <f>VLOOKUP(B308,LU!$B$1:$N$51,8,FALSE)</f>
        <v>9.4545454545500007</v>
      </c>
      <c r="J308" s="74">
        <f>VLOOKUP(A308,Soil!$B$2:$P$17,13,FALSE)</f>
        <v>1.5847</v>
      </c>
      <c r="K308" s="74">
        <f>VLOOKUP(B308,LU!$B$1:$N$51,5,FALSE)</f>
        <v>0.4</v>
      </c>
      <c r="L308" s="74">
        <f>VLOOKUP(A308,Soil!$B$2:$P$17,15,FALSE)</f>
        <v>0.48887216</v>
      </c>
      <c r="M308" s="74">
        <f>SoilVeg!G308</f>
        <v>100</v>
      </c>
      <c r="N308" s="74">
        <f>SoilVeg!H308</f>
        <v>3</v>
      </c>
      <c r="O308" s="74">
        <f>VLOOKUP(A308,Soil!$B$2:$S$14,18,FALSE)</f>
        <v>1</v>
      </c>
    </row>
    <row r="309" spans="1:15">
      <c r="A309" s="84" t="str">
        <f>SoilVeg!B309</f>
        <v>NO</v>
      </c>
      <c r="B309" s="84" t="str">
        <f>SoilVeg!D309</f>
        <v>LPL</v>
      </c>
      <c r="C309" s="84" t="str">
        <f>SoilVeg!A309</f>
        <v>NOLPL</v>
      </c>
      <c r="D309" s="74">
        <f>IF(VLOOKUP(SoilVeg!C309,LU!$A$2:$O$27,15,FALSE)=0,VLOOKUP(A309,Soil!$B$2:$R$14,8,FALSE),0.000000000001)</f>
        <v>0</v>
      </c>
      <c r="E309" s="74">
        <f>IF(VLOOKUP(SoilVeg!C309,LU!$A$2:$O$27,15,FALSE)=0,VLOOKUP(A309,Soil!$B$2:$R$14,9,FALSE),0.000000000001)</f>
        <v>0</v>
      </c>
      <c r="F309" s="74">
        <f>VLOOKUP(A309,Soil!$B$2:$P$17,14,FALSE)</f>
        <v>0.01</v>
      </c>
      <c r="G309" s="74">
        <f>VLOOKUP(B309,LU!$B$1:$N$51,6,FALSE)</f>
        <v>4</v>
      </c>
      <c r="H309" s="74">
        <f>VLOOKUP(B309,LU!$B$1:$N$51,7,FALSE)</f>
        <v>0.62272727272999995</v>
      </c>
      <c r="I309" s="74">
        <f>VLOOKUP(B309,LU!$B$1:$N$51,8,FALSE)</f>
        <v>10.5</v>
      </c>
      <c r="J309" s="74">
        <f>VLOOKUP(A309,Soil!$B$2:$P$17,13,FALSE)</f>
        <v>1.5847</v>
      </c>
      <c r="K309" s="74">
        <f>VLOOKUP(B309,LU!$B$1:$N$51,5,FALSE)</f>
        <v>0.6</v>
      </c>
      <c r="L309" s="74">
        <f>VLOOKUP(A309,Soil!$B$2:$P$17,15,FALSE)</f>
        <v>0.48887216</v>
      </c>
      <c r="M309" s="74">
        <f>SoilVeg!G309</f>
        <v>100</v>
      </c>
      <c r="N309" s="74">
        <f>SoilVeg!H309</f>
        <v>3</v>
      </c>
      <c r="O309" s="74">
        <f>VLOOKUP(A309,Soil!$B$2:$S$14,18,FALSE)</f>
        <v>1</v>
      </c>
    </row>
    <row r="310" spans="1:15">
      <c r="A310" s="84" t="str">
        <f>SoilVeg!B310</f>
        <v>NO</v>
      </c>
      <c r="B310" s="84" t="str">
        <f>SoilVeg!D310</f>
        <v>LPJ</v>
      </c>
      <c r="C310" s="84" t="str">
        <f>SoilVeg!A310</f>
        <v>NOLPJ</v>
      </c>
      <c r="D310" s="74">
        <f>IF(VLOOKUP(SoilVeg!C310,LU!$A$2:$O$27,15,FALSE)=0,VLOOKUP(A310,Soil!$B$2:$R$14,8,FALSE),0.000000000001)</f>
        <v>0</v>
      </c>
      <c r="E310" s="74">
        <f>IF(VLOOKUP(SoilVeg!C310,LU!$A$2:$O$27,15,FALSE)=0,VLOOKUP(A310,Soil!$B$2:$R$14,9,FALSE),0.000000000001)</f>
        <v>0</v>
      </c>
      <c r="F310" s="74">
        <f>VLOOKUP(A310,Soil!$B$2:$P$17,14,FALSE)</f>
        <v>0.01</v>
      </c>
      <c r="G310" s="74">
        <f>VLOOKUP(B310,LU!$B$1:$N$51,6,FALSE)</f>
        <v>3</v>
      </c>
      <c r="H310" s="74">
        <f>VLOOKUP(B310,LU!$B$1:$N$51,7,FALSE)</f>
        <v>0.62272727272999995</v>
      </c>
      <c r="I310" s="74">
        <f>VLOOKUP(B310,LU!$B$1:$N$51,8,FALSE)</f>
        <v>6.5</v>
      </c>
      <c r="J310" s="74">
        <f>VLOOKUP(A310,Soil!$B$2:$P$17,13,FALSE)</f>
        <v>1.5847</v>
      </c>
      <c r="K310" s="74">
        <f>VLOOKUP(B310,LU!$B$1:$N$51,5,FALSE)</f>
        <v>0.35</v>
      </c>
      <c r="L310" s="74">
        <f>VLOOKUP(A310,Soil!$B$2:$P$17,15,FALSE)</f>
        <v>0.48887216</v>
      </c>
      <c r="M310" s="74">
        <f>SoilVeg!G310</f>
        <v>100</v>
      </c>
      <c r="N310" s="74">
        <f>SoilVeg!H310</f>
        <v>3</v>
      </c>
      <c r="O310" s="74">
        <f>VLOOKUP(A310,Soil!$B$2:$S$14,18,FALSE)</f>
        <v>1</v>
      </c>
    </row>
    <row r="311" spans="1:15">
      <c r="A311" s="84" t="str">
        <f>SoilVeg!B311</f>
        <v>NO</v>
      </c>
      <c r="B311" s="84" t="str">
        <f>SoilVeg!D311</f>
        <v>LPS</v>
      </c>
      <c r="C311" s="84" t="str">
        <f>SoilVeg!A311</f>
        <v>NOLPS</v>
      </c>
      <c r="D311" s="74">
        <f>IF(VLOOKUP(SoilVeg!C311,LU!$A$2:$O$27,15,FALSE)=0,VLOOKUP(A311,Soil!$B$2:$R$14,8,FALSE),0.000000000001)</f>
        <v>0</v>
      </c>
      <c r="E311" s="74">
        <f>IF(VLOOKUP(SoilVeg!C311,LU!$A$2:$O$27,15,FALSE)=0,VLOOKUP(A311,Soil!$B$2:$R$14,9,FALSE),0.000000000001)</f>
        <v>0</v>
      </c>
      <c r="F311" s="74">
        <f>VLOOKUP(A311,Soil!$B$2:$P$17,14,FALSE)</f>
        <v>0.01</v>
      </c>
      <c r="G311" s="74">
        <f>VLOOKUP(B311,LU!$B$1:$N$51,6,FALSE)</f>
        <v>4.5</v>
      </c>
      <c r="H311" s="74">
        <f>VLOOKUP(B311,LU!$B$1:$N$51,7,FALSE)</f>
        <v>0.8</v>
      </c>
      <c r="I311" s="74">
        <f>VLOOKUP(B311,LU!$B$1:$N$51,8,FALSE)</f>
        <v>15</v>
      </c>
      <c r="J311" s="74">
        <f>VLOOKUP(A311,Soil!$B$2:$P$17,13,FALSE)</f>
        <v>1.5847</v>
      </c>
      <c r="K311" s="74">
        <f>VLOOKUP(B311,LU!$B$1:$N$51,5,FALSE)</f>
        <v>0.8</v>
      </c>
      <c r="L311" s="74">
        <f>VLOOKUP(A311,Soil!$B$2:$P$17,15,FALSE)</f>
        <v>0.48887216</v>
      </c>
      <c r="M311" s="74">
        <f>SoilVeg!G311</f>
        <v>100</v>
      </c>
      <c r="N311" s="74">
        <f>SoilVeg!H311</f>
        <v>3</v>
      </c>
      <c r="O311" s="74">
        <f>VLOOKUP(A311,Soil!$B$2:$S$14,18,FALSE)</f>
        <v>1</v>
      </c>
    </row>
    <row r="312" spans="1:15">
      <c r="A312" s="84" t="str">
        <f>SoilVeg!B312</f>
        <v>NO</v>
      </c>
      <c r="B312" s="84" t="str">
        <f>SoilVeg!D312</f>
        <v>LPK</v>
      </c>
      <c r="C312" s="84" t="str">
        <f>SoilVeg!A312</f>
        <v>NOLPK</v>
      </c>
      <c r="D312" s="74">
        <f>IF(VLOOKUP(SoilVeg!C312,LU!$A$2:$O$27,15,FALSE)=0,VLOOKUP(A312,Soil!$B$2:$R$14,8,FALSE),0.000000000001)</f>
        <v>0</v>
      </c>
      <c r="E312" s="74">
        <f>IF(VLOOKUP(SoilVeg!C312,LU!$A$2:$O$27,15,FALSE)=0,VLOOKUP(A312,Soil!$B$2:$R$14,9,FALSE),0.000000000001)</f>
        <v>0</v>
      </c>
      <c r="F312" s="74">
        <f>VLOOKUP(A312,Soil!$B$2:$P$17,14,FALSE)</f>
        <v>0.01</v>
      </c>
      <c r="G312" s="74">
        <f>VLOOKUP(B312,LU!$B$1:$N$51,6,FALSE)</f>
        <v>3</v>
      </c>
      <c r="H312" s="74">
        <f>VLOOKUP(B312,LU!$B$1:$N$51,7,FALSE)</f>
        <v>0.6</v>
      </c>
      <c r="I312" s="74">
        <f>VLOOKUP(B312,LU!$B$1:$N$51,8,FALSE)</f>
        <v>15</v>
      </c>
      <c r="J312" s="74">
        <f>VLOOKUP(A312,Soil!$B$2:$P$17,13,FALSE)</f>
        <v>1.5847</v>
      </c>
      <c r="K312" s="74">
        <f>VLOOKUP(B312,LU!$B$1:$N$51,5,FALSE)</f>
        <v>0.8</v>
      </c>
      <c r="L312" s="74">
        <f>VLOOKUP(A312,Soil!$B$2:$P$17,15,FALSE)</f>
        <v>0.48887216</v>
      </c>
      <c r="M312" s="74">
        <f>SoilVeg!G312</f>
        <v>100</v>
      </c>
      <c r="N312" s="74">
        <f>SoilVeg!H312</f>
        <v>3</v>
      </c>
      <c r="O312" s="74">
        <f>VLOOKUP(A312,Soil!$B$2:$S$14,18,FALSE)</f>
        <v>1</v>
      </c>
    </row>
    <row r="313" spans="1:15">
      <c r="A313" s="84" t="str">
        <f>SoilVeg!B313</f>
        <v>NO</v>
      </c>
      <c r="B313" s="84" t="str">
        <f>SoilVeg!D313</f>
        <v>AZP</v>
      </c>
      <c r="C313" s="84" t="str">
        <f>SoilVeg!A313</f>
        <v>NOAZP</v>
      </c>
      <c r="D313" s="74">
        <f>IF(VLOOKUP(SoilVeg!C313,LU!$A$2:$O$27,15,FALSE)=0,VLOOKUP(A313,Soil!$B$2:$R$14,8,FALSE),0.000000000001)</f>
        <v>9.9999999999999998E-13</v>
      </c>
      <c r="E313" s="74">
        <f>IF(VLOOKUP(SoilVeg!C313,LU!$A$2:$O$27,15,FALSE)=0,VLOOKUP(A313,Soil!$B$2:$R$14,9,FALSE),0.000000000001)</f>
        <v>9.9999999999999998E-13</v>
      </c>
      <c r="F313" s="74">
        <f>VLOOKUP(A313,Soil!$B$2:$P$17,14,FALSE)</f>
        <v>0.01</v>
      </c>
      <c r="G313" s="74">
        <f>VLOOKUP(B313,LU!$B$1:$N$51,6,FALSE)</f>
        <v>0</v>
      </c>
      <c r="H313" s="74">
        <f>VLOOKUP(B313,LU!$B$1:$N$51,7,FALSE)</f>
        <v>0</v>
      </c>
      <c r="I313" s="74">
        <f>VLOOKUP(B313,LU!$B$1:$N$51,8,FALSE)</f>
        <v>2.5</v>
      </c>
      <c r="J313" s="74">
        <f>VLOOKUP(A313,Soil!$B$2:$P$17,13,FALSE)</f>
        <v>1.5847</v>
      </c>
      <c r="K313" s="74">
        <f>VLOOKUP(B313,LU!$B$1:$N$51,5,FALSE)</f>
        <v>0.05</v>
      </c>
      <c r="L313" s="74">
        <f>VLOOKUP(A313,Soil!$B$2:$P$17,15,FALSE)</f>
        <v>0.48887216</v>
      </c>
      <c r="M313" s="74">
        <f>SoilVeg!G313</f>
        <v>100</v>
      </c>
      <c r="N313" s="74">
        <f>SoilVeg!H313</f>
        <v>1</v>
      </c>
      <c r="O313" s="74">
        <f>VLOOKUP(A313,Soil!$B$2:$S$14,18,FALSE)</f>
        <v>1</v>
      </c>
    </row>
    <row r="314" spans="1:15">
      <c r="A314" s="84" t="str">
        <f>SoilVeg!B314</f>
        <v>NO</v>
      </c>
      <c r="B314" s="84" t="str">
        <f>SoilVeg!D314</f>
        <v>AZPN</v>
      </c>
      <c r="C314" s="84" t="str">
        <f>SoilVeg!A314</f>
        <v>NOAZPN</v>
      </c>
      <c r="D314" s="74">
        <f>IF(VLOOKUP(SoilVeg!C314,LU!$A$2:$O$27,15,FALSE)=0,VLOOKUP(A314,Soil!$B$2:$R$14,8,FALSE),0.000000000001)</f>
        <v>9.9999999999999998E-13</v>
      </c>
      <c r="E314" s="74">
        <f>IF(VLOOKUP(SoilVeg!C314,LU!$A$2:$O$27,15,FALSE)=0,VLOOKUP(A314,Soil!$B$2:$R$14,9,FALSE),0.000000000001)</f>
        <v>9.9999999999999998E-13</v>
      </c>
      <c r="F314" s="74">
        <f>VLOOKUP(A314,Soil!$B$2:$P$17,14,FALSE)</f>
        <v>0.01</v>
      </c>
      <c r="G314" s="74">
        <f>VLOOKUP(B314,LU!$B$1:$N$51,6,FALSE)</f>
        <v>0</v>
      </c>
      <c r="H314" s="74">
        <f>VLOOKUP(B314,LU!$B$1:$N$51,7,FALSE)</f>
        <v>0</v>
      </c>
      <c r="I314" s="74">
        <f>VLOOKUP(B314,LU!$B$1:$N$51,8,FALSE)</f>
        <v>0</v>
      </c>
      <c r="J314" s="74">
        <f>VLOOKUP(A314,Soil!$B$2:$P$17,13,FALSE)</f>
        <v>1.5847</v>
      </c>
      <c r="K314" s="74">
        <f>VLOOKUP(B314,LU!$B$1:$N$51,5,FALSE)</f>
        <v>0.01</v>
      </c>
      <c r="L314" s="74">
        <f>VLOOKUP(A314,Soil!$B$2:$P$17,15,FALSE)</f>
        <v>0.48887216</v>
      </c>
      <c r="M314" s="74">
        <f>SoilVeg!G314</f>
        <v>100</v>
      </c>
      <c r="N314" s="74">
        <f>SoilVeg!H314</f>
        <v>1</v>
      </c>
      <c r="O314" s="74">
        <f>VLOOKUP(A314,Soil!$B$2:$S$14,18,FALSE)</f>
        <v>1</v>
      </c>
    </row>
    <row r="315" spans="1:15">
      <c r="A315" s="84" t="str">
        <f>SoilVeg!B315</f>
        <v>NO</v>
      </c>
      <c r="B315" s="84" t="str">
        <f>SoilVeg!D315</f>
        <v>AZPPL</v>
      </c>
      <c r="C315" s="84" t="str">
        <f>SoilVeg!A315</f>
        <v>NOAZPPL</v>
      </c>
      <c r="D315" s="74">
        <f>IF(VLOOKUP(SoilVeg!C315,LU!$A$2:$O$27,15,FALSE)=0,VLOOKUP(A315,Soil!$B$2:$R$14,8,FALSE),0.000000000001)</f>
        <v>0</v>
      </c>
      <c r="E315" s="74">
        <f>IF(VLOOKUP(SoilVeg!C315,LU!$A$2:$O$27,15,FALSE)=0,VLOOKUP(A315,Soil!$B$2:$R$14,9,FALSE),0.000000000001)</f>
        <v>0</v>
      </c>
      <c r="F315" s="74">
        <f>VLOOKUP(A315,Soil!$B$2:$P$17,14,FALSE)</f>
        <v>0.01</v>
      </c>
      <c r="G315" s="74">
        <f>VLOOKUP(B315,LU!$B$1:$N$51,6,FALSE)</f>
        <v>0</v>
      </c>
      <c r="H315" s="74">
        <f>VLOOKUP(B315,LU!$B$1:$N$51,7,FALSE)</f>
        <v>0</v>
      </c>
      <c r="I315" s="74">
        <f>VLOOKUP(B315,LU!$B$1:$N$51,8,FALSE)</f>
        <v>2.5</v>
      </c>
      <c r="J315" s="74">
        <f>VLOOKUP(A315,Soil!$B$2:$P$17,13,FALSE)</f>
        <v>1.5847</v>
      </c>
      <c r="K315" s="74">
        <f>VLOOKUP(B315,LU!$B$1:$N$51,5,FALSE)</f>
        <v>0.02</v>
      </c>
      <c r="L315" s="74">
        <f>VLOOKUP(A315,Soil!$B$2:$P$17,15,FALSE)</f>
        <v>0.48887216</v>
      </c>
      <c r="M315" s="74">
        <f>SoilVeg!G315</f>
        <v>1</v>
      </c>
      <c r="N315" s="74">
        <f>SoilVeg!H315</f>
        <v>3</v>
      </c>
      <c r="O315" s="74">
        <f>VLOOKUP(A315,Soil!$B$2:$S$14,18,FALSE)</f>
        <v>1</v>
      </c>
    </row>
    <row r="316" spans="1:15">
      <c r="A316" s="84" t="str">
        <f>SoilVeg!B316</f>
        <v>NO</v>
      </c>
      <c r="B316" s="84" t="str">
        <f>SoilVeg!D316</f>
        <v>AZPP</v>
      </c>
      <c r="C316" s="84" t="str">
        <f>SoilVeg!A316</f>
        <v>NOAZPP</v>
      </c>
      <c r="D316" s="74">
        <f>IF(VLOOKUP(SoilVeg!C316,LU!$A$2:$O$27,15,FALSE)=0,VLOOKUP(A316,Soil!$B$2:$R$14,8,FALSE),0.000000000001)</f>
        <v>0</v>
      </c>
      <c r="E316" s="74">
        <f>IF(VLOOKUP(SoilVeg!C316,LU!$A$2:$O$27,15,FALSE)=0,VLOOKUP(A316,Soil!$B$2:$R$14,9,FALSE),0.000000000001)</f>
        <v>0</v>
      </c>
      <c r="F316" s="74">
        <f>VLOOKUP(A316,Soil!$B$2:$P$17,14,FALSE)</f>
        <v>0.01</v>
      </c>
      <c r="G316" s="74">
        <f>VLOOKUP(B316,LU!$B$1:$N$51,6,FALSE)</f>
        <v>0</v>
      </c>
      <c r="H316" s="74">
        <f>VLOOKUP(B316,LU!$B$1:$N$51,7,FALSE)</f>
        <v>0</v>
      </c>
      <c r="I316" s="74">
        <f>VLOOKUP(B316,LU!$B$1:$N$51,8,FALSE)</f>
        <v>7</v>
      </c>
      <c r="J316" s="74">
        <f>VLOOKUP(A316,Soil!$B$2:$P$17,13,FALSE)</f>
        <v>1.5847</v>
      </c>
      <c r="K316" s="74">
        <f>VLOOKUP(B316,LU!$B$1:$N$51,5,FALSE)</f>
        <v>0.1</v>
      </c>
      <c r="L316" s="74">
        <f>VLOOKUP(A316,Soil!$B$2:$P$17,15,FALSE)</f>
        <v>0.48887216</v>
      </c>
      <c r="M316" s="74">
        <f>SoilVeg!G316</f>
        <v>100</v>
      </c>
      <c r="N316" s="74">
        <f>SoilVeg!H316</f>
        <v>3</v>
      </c>
      <c r="O316" s="74">
        <f>VLOOKUP(A316,Soil!$B$2:$S$14,18,FALSE)</f>
        <v>1</v>
      </c>
    </row>
    <row r="317" spans="1:15">
      <c r="A317" s="84" t="str">
        <f>SoilVeg!B317</f>
        <v>NO</v>
      </c>
      <c r="B317" s="84" t="str">
        <f>SoilVeg!D317</f>
        <v>ETK</v>
      </c>
      <c r="C317" s="84" t="str">
        <f>SoilVeg!A317</f>
        <v>NOETK</v>
      </c>
      <c r="D317" s="74">
        <f>IF(VLOOKUP(SoilVeg!C317,LU!$A$2:$O$27,15,FALSE)=0,VLOOKUP(A317,Soil!$B$2:$R$14,8,FALSE),0.000000000001)</f>
        <v>0</v>
      </c>
      <c r="E317" s="74">
        <f>IF(VLOOKUP(SoilVeg!C317,LU!$A$2:$O$27,15,FALSE)=0,VLOOKUP(A317,Soil!$B$2:$R$14,9,FALSE),0.000000000001)</f>
        <v>0</v>
      </c>
      <c r="F317" s="74">
        <f>VLOOKUP(A317,Soil!$B$2:$P$17,14,FALSE)</f>
        <v>0.01</v>
      </c>
      <c r="G317" s="74">
        <f>VLOOKUP(B317,LU!$B$1:$N$51,6,FALSE)</f>
        <v>1.4</v>
      </c>
      <c r="H317" s="74">
        <f>VLOOKUP(B317,LU!$B$1:$N$51,7,FALSE)</f>
        <v>0.65</v>
      </c>
      <c r="I317" s="74">
        <f>VLOOKUP(B317,LU!$B$1:$N$51,8,FALSE)</f>
        <v>8</v>
      </c>
      <c r="J317" s="74">
        <f>VLOOKUP(A317,Soil!$B$2:$P$17,13,FALSE)</f>
        <v>1.5847</v>
      </c>
      <c r="K317" s="74">
        <f>VLOOKUP(B317,LU!$B$1:$N$51,5,FALSE)</f>
        <v>0.35</v>
      </c>
      <c r="L317" s="74">
        <f>VLOOKUP(A317,Soil!$B$2:$P$17,15,FALSE)</f>
        <v>0.48887216</v>
      </c>
      <c r="M317" s="74">
        <f>SoilVeg!G317</f>
        <v>100</v>
      </c>
      <c r="N317" s="74">
        <f>SoilVeg!H317</f>
        <v>3</v>
      </c>
      <c r="O317" s="74">
        <f>VLOOKUP(A317,Soil!$B$2:$S$14,18,FALSE)</f>
        <v>1</v>
      </c>
    </row>
    <row r="318" spans="1:15">
      <c r="A318" s="84" t="str">
        <f>SoilVeg!B318</f>
        <v>NO</v>
      </c>
      <c r="B318" s="84" t="str">
        <f>SoilVeg!D318</f>
        <v>ETK1</v>
      </c>
      <c r="C318" s="84" t="str">
        <f>SoilVeg!A318</f>
        <v>NOETK1</v>
      </c>
      <c r="D318" s="74">
        <f>IF(VLOOKUP(SoilVeg!C318,LU!$A$2:$O$27,15,FALSE)=0,VLOOKUP(A318,Soil!$B$2:$R$14,8,FALSE),0.000000000001)</f>
        <v>0</v>
      </c>
      <c r="E318" s="74">
        <f>IF(VLOOKUP(SoilVeg!C318,LU!$A$2:$O$27,15,FALSE)=0,VLOOKUP(A318,Soil!$B$2:$R$14,9,FALSE),0.000000000001)</f>
        <v>0</v>
      </c>
      <c r="F318" s="74">
        <f>VLOOKUP(A318,Soil!$B$2:$P$17,14,FALSE)</f>
        <v>0.01</v>
      </c>
      <c r="G318" s="74">
        <f>VLOOKUP(B318,LU!$B$1:$N$51,6,FALSE)</f>
        <v>1</v>
      </c>
      <c r="H318" s="74">
        <f>VLOOKUP(B318,LU!$B$1:$N$51,7,FALSE)</f>
        <v>0.4</v>
      </c>
      <c r="I318" s="74">
        <f>VLOOKUP(B318,LU!$B$1:$N$51,8,FALSE)</f>
        <v>5</v>
      </c>
      <c r="J318" s="74">
        <f>VLOOKUP(A318,Soil!$B$2:$P$17,13,FALSE)</f>
        <v>1.5847</v>
      </c>
      <c r="K318" s="74">
        <f>VLOOKUP(B318,LU!$B$1:$N$51,5,FALSE)</f>
        <v>0.15</v>
      </c>
      <c r="L318" s="74">
        <f>VLOOKUP(A318,Soil!$B$2:$P$17,15,FALSE)</f>
        <v>0.48887216</v>
      </c>
      <c r="M318" s="74">
        <f>SoilVeg!G318</f>
        <v>100</v>
      </c>
      <c r="N318" s="74">
        <f>SoilVeg!H318</f>
        <v>3</v>
      </c>
      <c r="O318" s="74">
        <f>VLOOKUP(A318,Soil!$B$2:$S$14,18,FALSE)</f>
        <v>1</v>
      </c>
    </row>
    <row r="319" spans="1:15">
      <c r="A319" s="84" t="str">
        <f>SoilVeg!B319</f>
        <v>NO</v>
      </c>
      <c r="B319" s="84" t="str">
        <f>SoilVeg!D319</f>
        <v>ETK2</v>
      </c>
      <c r="C319" s="84" t="str">
        <f>SoilVeg!A319</f>
        <v>NOETK2</v>
      </c>
      <c r="D319" s="74">
        <f>IF(VLOOKUP(SoilVeg!C319,LU!$A$2:$O$27,15,FALSE)=0,VLOOKUP(A319,Soil!$B$2:$R$14,8,FALSE),0.000000000001)</f>
        <v>0</v>
      </c>
      <c r="E319" s="74">
        <f>IF(VLOOKUP(SoilVeg!C319,LU!$A$2:$O$27,15,FALSE)=0,VLOOKUP(A319,Soil!$B$2:$R$14,9,FALSE),0.000000000001)</f>
        <v>0</v>
      </c>
      <c r="F319" s="74">
        <f>VLOOKUP(A319,Soil!$B$2:$P$17,14,FALSE)</f>
        <v>0.01</v>
      </c>
      <c r="G319" s="74">
        <f>VLOOKUP(B319,LU!$B$1:$N$51,6,FALSE)</f>
        <v>1.1000000000000001</v>
      </c>
      <c r="H319" s="74">
        <f>VLOOKUP(B319,LU!$B$1:$N$51,7,FALSE)</f>
        <v>0.4</v>
      </c>
      <c r="I319" s="74">
        <f>VLOOKUP(B319,LU!$B$1:$N$51,8,FALSE)</f>
        <v>7</v>
      </c>
      <c r="J319" s="74">
        <f>VLOOKUP(A319,Soil!$B$2:$P$17,13,FALSE)</f>
        <v>1.5847</v>
      </c>
      <c r="K319" s="74">
        <f>VLOOKUP(B319,LU!$B$1:$N$51,5,FALSE)</f>
        <v>0.35</v>
      </c>
      <c r="L319" s="74">
        <f>VLOOKUP(A319,Soil!$B$2:$P$17,15,FALSE)</f>
        <v>0.48887216</v>
      </c>
      <c r="M319" s="74">
        <f>SoilVeg!G319</f>
        <v>100</v>
      </c>
      <c r="N319" s="74">
        <f>SoilVeg!H319</f>
        <v>3</v>
      </c>
      <c r="O319" s="74">
        <f>VLOOKUP(A319,Soil!$B$2:$S$14,18,FALSE)</f>
        <v>1</v>
      </c>
    </row>
    <row r="320" spans="1:15">
      <c r="A320" s="84" t="str">
        <f>SoilVeg!B320</f>
        <v>NO</v>
      </c>
      <c r="B320" s="84" t="str">
        <f>SoilVeg!D320</f>
        <v>ETK3</v>
      </c>
      <c r="C320" s="84" t="str">
        <f>SoilVeg!A320</f>
        <v>NOETK3</v>
      </c>
      <c r="D320" s="74">
        <f>IF(VLOOKUP(SoilVeg!C320,LU!$A$2:$O$27,15,FALSE)=0,VLOOKUP(A320,Soil!$B$2:$R$14,8,FALSE),0.000000000001)</f>
        <v>0</v>
      </c>
      <c r="E320" s="74">
        <f>IF(VLOOKUP(SoilVeg!C320,LU!$A$2:$O$27,15,FALSE)=0,VLOOKUP(A320,Soil!$B$2:$R$14,9,FALSE),0.000000000001)</f>
        <v>0</v>
      </c>
      <c r="F320" s="74">
        <f>VLOOKUP(A320,Soil!$B$2:$P$17,14,FALSE)</f>
        <v>0.01</v>
      </c>
      <c r="G320" s="74">
        <f>VLOOKUP(B320,LU!$B$1:$N$51,6,FALSE)</f>
        <v>1.35454545455</v>
      </c>
      <c r="H320" s="74">
        <f>VLOOKUP(B320,LU!$B$1:$N$51,7,FALSE)</f>
        <v>0.62272727272999995</v>
      </c>
      <c r="I320" s="74">
        <f>VLOOKUP(B320,LU!$B$1:$N$51,8,FALSE)</f>
        <v>10</v>
      </c>
      <c r="J320" s="74">
        <f>VLOOKUP(A320,Soil!$B$2:$P$17,13,FALSE)</f>
        <v>1.5847</v>
      </c>
      <c r="K320" s="74">
        <f>VLOOKUP(B320,LU!$B$1:$N$51,5,FALSE)</f>
        <v>0.4</v>
      </c>
      <c r="L320" s="74">
        <f>VLOOKUP(A320,Soil!$B$2:$P$17,15,FALSE)</f>
        <v>0.48887216</v>
      </c>
      <c r="M320" s="74">
        <f>SoilVeg!G320</f>
        <v>100</v>
      </c>
      <c r="N320" s="74">
        <f>SoilVeg!H320</f>
        <v>3</v>
      </c>
      <c r="O320" s="74">
        <f>VLOOKUP(A320,Soil!$B$2:$S$14,18,FALSE)</f>
        <v>1</v>
      </c>
    </row>
    <row r="321" spans="1:15">
      <c r="A321" s="84" t="str">
        <f>SoilVeg!B321</f>
        <v>NO</v>
      </c>
      <c r="B321" s="84" t="str">
        <f>SoilVeg!D321</f>
        <v>VT</v>
      </c>
      <c r="C321" s="84" t="str">
        <f>SoilVeg!A321</f>
        <v>NOVT</v>
      </c>
      <c r="D321" s="74">
        <f>IF(VLOOKUP(SoilVeg!C321,LU!$A$2:$O$27,15,FALSE)=0,VLOOKUP(A321,Soil!$B$2:$R$14,8,FALSE),0.000000000001)</f>
        <v>9.9999999999999998E-13</v>
      </c>
      <c r="E321" s="74">
        <f>IF(VLOOKUP(SoilVeg!C321,LU!$A$2:$O$27,15,FALSE)=0,VLOOKUP(A321,Soil!$B$2:$R$14,9,FALSE),0.000000000001)</f>
        <v>9.9999999999999998E-13</v>
      </c>
      <c r="F321" s="74">
        <f>VLOOKUP(A321,Soil!$B$2:$P$17,14,FALSE)</f>
        <v>0.01</v>
      </c>
      <c r="G321" s="74">
        <f>VLOOKUP(B321,LU!$B$1:$N$51,6,FALSE)</f>
        <v>0</v>
      </c>
      <c r="H321" s="74">
        <f>VLOOKUP(B321,LU!$B$1:$N$51,7,FALSE)</f>
        <v>0</v>
      </c>
      <c r="I321" s="74">
        <f>VLOOKUP(B321,LU!$B$1:$N$51,8,FALSE)</f>
        <v>0</v>
      </c>
      <c r="J321" s="74">
        <f>VLOOKUP(A321,Soil!$B$2:$P$17,13,FALSE)</f>
        <v>1.5847</v>
      </c>
      <c r="K321" s="74">
        <f>VLOOKUP(B321,LU!$B$1:$N$51,5,FALSE)</f>
        <v>0.03</v>
      </c>
      <c r="L321" s="74">
        <f>VLOOKUP(A321,Soil!$B$2:$P$17,15,FALSE)</f>
        <v>0.48887216</v>
      </c>
      <c r="M321" s="74">
        <f>SoilVeg!G321</f>
        <v>100</v>
      </c>
      <c r="N321" s="74">
        <f>SoilVeg!H321</f>
        <v>1</v>
      </c>
      <c r="O321" s="74">
        <f>VLOOKUP(A321,Soil!$B$2:$S$14,18,FALSE)</f>
        <v>1</v>
      </c>
    </row>
    <row r="322" spans="1:15">
      <c r="A322" s="84" t="str">
        <f>SoilVeg!B322</f>
        <v>NO</v>
      </c>
      <c r="B322" s="84" t="str">
        <f>SoilVeg!D322</f>
        <v>VP</v>
      </c>
      <c r="C322" s="84" t="str">
        <f>SoilVeg!A322</f>
        <v>NOVP</v>
      </c>
      <c r="D322" s="74">
        <f>IF(VLOOKUP(SoilVeg!C322,LU!$A$2:$O$27,15,FALSE)=0,VLOOKUP(A322,Soil!$B$2:$R$14,8,FALSE),0.000000000001)</f>
        <v>9.9999999999999998E-13</v>
      </c>
      <c r="E322" s="74">
        <f>IF(VLOOKUP(SoilVeg!C322,LU!$A$2:$O$27,15,FALSE)=0,VLOOKUP(A322,Soil!$B$2:$R$14,9,FALSE),0.000000000001)</f>
        <v>9.9999999999999998E-13</v>
      </c>
      <c r="F322" s="74">
        <f>VLOOKUP(A322,Soil!$B$2:$P$17,14,FALSE)</f>
        <v>0.01</v>
      </c>
      <c r="G322" s="74">
        <f>VLOOKUP(B322,LU!$B$1:$N$51,6,FALSE)</f>
        <v>0</v>
      </c>
      <c r="H322" s="74">
        <f>VLOOKUP(B322,LU!$B$1:$N$51,7,FALSE)</f>
        <v>0</v>
      </c>
      <c r="I322" s="74">
        <f>VLOOKUP(B322,LU!$B$1:$N$51,8,FALSE)</f>
        <v>0</v>
      </c>
      <c r="J322" s="74">
        <f>VLOOKUP(A322,Soil!$B$2:$P$17,13,FALSE)</f>
        <v>1.5847</v>
      </c>
      <c r="K322" s="74">
        <f>VLOOKUP(B322,LU!$B$1:$N$51,5,FALSE)</f>
        <v>0.01</v>
      </c>
      <c r="L322" s="74">
        <f>VLOOKUP(A322,Soil!$B$2:$P$17,15,FALSE)</f>
        <v>0.48887216</v>
      </c>
      <c r="M322" s="74">
        <f>SoilVeg!G322</f>
        <v>100</v>
      </c>
      <c r="N322" s="74">
        <f>SoilVeg!H322</f>
        <v>1</v>
      </c>
      <c r="O322" s="74">
        <f>VLOOKUP(A322,Soil!$B$2:$S$14,18,FALSE)</f>
        <v>1</v>
      </c>
    </row>
    <row r="323" spans="1:15">
      <c r="A323" s="84" t="str">
        <f>SoilVeg!B323</f>
        <v>NO</v>
      </c>
      <c r="B323" s="84" t="str">
        <f>SoilVeg!D323</f>
        <v>TPT</v>
      </c>
      <c r="C323" s="84" t="str">
        <f>SoilVeg!A323</f>
        <v>NOTPT</v>
      </c>
      <c r="D323" s="74">
        <f>IF(VLOOKUP(SoilVeg!C323,LU!$A$2:$O$27,15,FALSE)=0,VLOOKUP(A323,Soil!$B$2:$R$14,8,FALSE),0.000000000001)</f>
        <v>0</v>
      </c>
      <c r="E323" s="74">
        <f>IF(VLOOKUP(SoilVeg!C323,LU!$A$2:$O$27,15,FALSE)=0,VLOOKUP(A323,Soil!$B$2:$R$14,9,FALSE),0.000000000001)</f>
        <v>0</v>
      </c>
      <c r="F323" s="74">
        <f>VLOOKUP(A323,Soil!$B$2:$P$17,14,FALSE)</f>
        <v>0.01</v>
      </c>
      <c r="G323" s="74">
        <f>VLOOKUP(B323,LU!$B$1:$N$51,6,FALSE)</f>
        <v>1.1000000000000001</v>
      </c>
      <c r="H323" s="74">
        <f>VLOOKUP(B323,LU!$B$1:$N$51,7,FALSE)</f>
        <v>0.4</v>
      </c>
      <c r="I323" s="74">
        <f>VLOOKUP(B323,LU!$B$1:$N$51,8,FALSE)</f>
        <v>7</v>
      </c>
      <c r="J323" s="74">
        <f>VLOOKUP(A323,Soil!$B$2:$P$17,13,FALSE)</f>
        <v>1.5847</v>
      </c>
      <c r="K323" s="74">
        <f>VLOOKUP(B323,LU!$B$1:$N$51,5,FALSE)</f>
        <v>0.27500000000000002</v>
      </c>
      <c r="L323" s="74">
        <f>VLOOKUP(A323,Soil!$B$2:$P$17,15,FALSE)</f>
        <v>0.48887216</v>
      </c>
      <c r="M323" s="74">
        <f>SoilVeg!G323</f>
        <v>100</v>
      </c>
      <c r="N323" s="74">
        <f>SoilVeg!H323</f>
        <v>3</v>
      </c>
      <c r="O323" s="74">
        <f>VLOOKUP(A323,Soil!$B$2:$S$14,18,FALSE)</f>
        <v>1</v>
      </c>
    </row>
    <row r="324" spans="1:15">
      <c r="A324" s="84" t="str">
        <f>SoilVeg!B324</f>
        <v>NO</v>
      </c>
      <c r="B324" s="84" t="str">
        <f>SoilVeg!D324</f>
        <v>VPT</v>
      </c>
      <c r="C324" s="84" t="str">
        <f>SoilVeg!A324</f>
        <v>NOVPT</v>
      </c>
      <c r="D324" s="74">
        <f>IF(VLOOKUP(SoilVeg!C324,LU!$A$2:$O$27,15,FALSE)=0,VLOOKUP(A324,Soil!$B$2:$R$14,8,FALSE),0.000000000001)</f>
        <v>9.9999999999999998E-13</v>
      </c>
      <c r="E324" s="74">
        <f>IF(VLOOKUP(SoilVeg!C324,LU!$A$2:$O$27,15,FALSE)=0,VLOOKUP(A324,Soil!$B$2:$R$14,9,FALSE),0.000000000001)</f>
        <v>9.9999999999999998E-13</v>
      </c>
      <c r="F324" s="74">
        <f>VLOOKUP(A324,Soil!$B$2:$P$17,14,FALSE)</f>
        <v>0.01</v>
      </c>
      <c r="G324" s="74">
        <f>VLOOKUP(B324,LU!$B$1:$N$51,6,FALSE)</f>
        <v>0</v>
      </c>
      <c r="H324" s="74">
        <f>VLOOKUP(B324,LU!$B$1:$N$51,7,FALSE)</f>
        <v>0</v>
      </c>
      <c r="I324" s="74">
        <f>VLOOKUP(B324,LU!$B$1:$N$51,8,FALSE)</f>
        <v>150</v>
      </c>
      <c r="J324" s="74">
        <f>VLOOKUP(A324,Soil!$B$2:$P$17,13,FALSE)</f>
        <v>1.5847</v>
      </c>
      <c r="K324" s="74">
        <f>VLOOKUP(B324,LU!$B$1:$N$51,5,FALSE)</f>
        <v>0.01</v>
      </c>
      <c r="L324" s="74">
        <f>VLOOKUP(A324,Soil!$B$2:$P$17,15,FALSE)</f>
        <v>0.48887216</v>
      </c>
      <c r="M324" s="74">
        <f>SoilVeg!G324</f>
        <v>100</v>
      </c>
      <c r="N324" s="74">
        <f>SoilVeg!H324</f>
        <v>1</v>
      </c>
      <c r="O324" s="74">
        <f>VLOOKUP(A324,Soil!$B$2:$S$14,18,FALSE)</f>
        <v>1</v>
      </c>
    </row>
    <row r="325" spans="1:15">
      <c r="A325" s="84" t="str">
        <f>SoilVeg!B325</f>
        <v>NO</v>
      </c>
      <c r="B325" s="84" t="str">
        <f>SoilVeg!D325</f>
        <v>MOK</v>
      </c>
      <c r="C325" s="84" t="str">
        <f>SoilVeg!A325</f>
        <v>NOMOK</v>
      </c>
      <c r="D325" s="74">
        <f>IF(VLOOKUP(SoilVeg!C325,LU!$A$2:$O$27,15,FALSE)=0,VLOOKUP(A325,Soil!$B$2:$R$14,8,FALSE),0.000000000001)</f>
        <v>0</v>
      </c>
      <c r="E325" s="74">
        <f>IF(VLOOKUP(SoilVeg!C325,LU!$A$2:$O$27,15,FALSE)=0,VLOOKUP(A325,Soil!$B$2:$R$14,9,FALSE),0.000000000001)</f>
        <v>0</v>
      </c>
      <c r="F325" s="74">
        <f>VLOOKUP(A325,Soil!$B$2:$P$17,14,FALSE)</f>
        <v>0.01</v>
      </c>
      <c r="G325" s="74">
        <f>VLOOKUP(B325,LU!$B$1:$N$51,6,FALSE)</f>
        <v>1.35454545455</v>
      </c>
      <c r="H325" s="74">
        <f>VLOOKUP(B325,LU!$B$1:$N$51,7,FALSE)</f>
        <v>0.62272727272999995</v>
      </c>
      <c r="I325" s="74">
        <f>VLOOKUP(B325,LU!$B$1:$N$51,8,FALSE)</f>
        <v>10</v>
      </c>
      <c r="J325" s="74">
        <f>VLOOKUP(A325,Soil!$B$2:$P$17,13,FALSE)</f>
        <v>1.5847</v>
      </c>
      <c r="K325" s="74">
        <f>VLOOKUP(B325,LU!$B$1:$N$51,5,FALSE)</f>
        <v>0.4</v>
      </c>
      <c r="L325" s="74">
        <f>VLOOKUP(A325,Soil!$B$2:$P$17,15,FALSE)</f>
        <v>0.48887216</v>
      </c>
      <c r="M325" s="74">
        <f>SoilVeg!G325</f>
        <v>100</v>
      </c>
      <c r="N325" s="74">
        <f>SoilVeg!H325</f>
        <v>3</v>
      </c>
      <c r="O325" s="74">
        <f>VLOOKUP(A325,Soil!$B$2:$S$14,18,FALSE)</f>
        <v>1</v>
      </c>
    </row>
    <row r="326" spans="1:15">
      <c r="A326" s="84" t="str">
        <f>SoilVeg!B326</f>
        <v>NO</v>
      </c>
      <c r="B326" s="84" t="str">
        <f>SoilVeg!D326</f>
        <v>RET</v>
      </c>
      <c r="C326" s="84" t="str">
        <f>SoilVeg!A326</f>
        <v>NORET</v>
      </c>
      <c r="D326" s="74">
        <f>IF(VLOOKUP(SoilVeg!C326,LU!$A$2:$O$27,15,FALSE)=0,VLOOKUP(A326,Soil!$B$2:$R$14,8,FALSE),0.000000000001)</f>
        <v>0</v>
      </c>
      <c r="E326" s="74">
        <f>IF(VLOOKUP(SoilVeg!C326,LU!$A$2:$O$27,15,FALSE)=0,VLOOKUP(A326,Soil!$B$2:$R$14,9,FALSE),0.000000000001)</f>
        <v>0</v>
      </c>
      <c r="F326" s="74">
        <f>VLOOKUP(A326,Soil!$B$2:$P$17,14,FALSE)</f>
        <v>0.01</v>
      </c>
      <c r="G326" s="74">
        <f>VLOOKUP(B326,LU!$B$1:$N$51,6,FALSE)</f>
        <v>1.1000000000000001</v>
      </c>
      <c r="H326" s="74">
        <f>VLOOKUP(B326,LU!$B$1:$N$51,7,FALSE)</f>
        <v>0.4</v>
      </c>
      <c r="I326" s="74">
        <f>VLOOKUP(B326,LU!$B$1:$N$51,8,FALSE)</f>
        <v>150</v>
      </c>
      <c r="J326" s="74">
        <f>VLOOKUP(A326,Soil!$B$2:$P$17,13,FALSE)</f>
        <v>1.5847</v>
      </c>
      <c r="K326" s="74">
        <f>VLOOKUP(B326,LU!$B$1:$N$51,5,FALSE)</f>
        <v>0.27500000000000002</v>
      </c>
      <c r="L326" s="74">
        <f>VLOOKUP(A326,Soil!$B$2:$P$17,15,FALSE)</f>
        <v>0.48887216</v>
      </c>
      <c r="M326" s="74">
        <f>SoilVeg!G326</f>
        <v>100</v>
      </c>
      <c r="N326" s="74">
        <f>SoilVeg!H326</f>
        <v>3</v>
      </c>
      <c r="O326" s="74">
        <f>VLOOKUP(A326,Soil!$B$2:$S$14,18,FALSE)</f>
        <v>1</v>
      </c>
    </row>
    <row r="327" spans="1:15">
      <c r="A327" s="84"/>
      <c r="B327" s="84"/>
      <c r="C327" s="8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</row>
    <row r="328" spans="1:15">
      <c r="A328" s="84"/>
      <c r="B328" s="84"/>
      <c r="C328" s="8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</row>
    <row r="329" spans="1:15">
      <c r="A329" s="84"/>
      <c r="B329" s="84"/>
      <c r="C329" s="8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</row>
    <row r="330" spans="1:15">
      <c r="A330" s="84"/>
      <c r="B330" s="84"/>
      <c r="C330" s="8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</row>
    <row r="331" spans="1:15">
      <c r="A331" s="84"/>
      <c r="B331" s="84"/>
      <c r="C331" s="8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</row>
    <row r="332" spans="1:15">
      <c r="A332" s="84"/>
      <c r="B332" s="84"/>
      <c r="C332" s="8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</row>
    <row r="333" spans="1:15">
      <c r="A333" s="84"/>
      <c r="B333" s="84"/>
      <c r="C333" s="8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</row>
    <row r="334" spans="1:15">
      <c r="A334" s="84"/>
      <c r="B334" s="84"/>
      <c r="C334" s="8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</row>
    <row r="335" spans="1:15">
      <c r="A335" s="84"/>
      <c r="B335" s="84"/>
      <c r="C335" s="8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</row>
    <row r="336" spans="1:15">
      <c r="A336" s="84"/>
      <c r="B336" s="84"/>
      <c r="C336" s="8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</row>
    <row r="337" spans="1:14">
      <c r="A337" s="84"/>
      <c r="B337" s="84"/>
      <c r="C337" s="8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</row>
    <row r="338" spans="1:14">
      <c r="A338" s="84"/>
      <c r="B338" s="84"/>
      <c r="C338" s="8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</row>
    <row r="339" spans="1:14">
      <c r="A339" s="84"/>
      <c r="B339" s="84"/>
      <c r="C339" s="8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</row>
    <row r="340" spans="1:14">
      <c r="A340" s="84"/>
      <c r="B340" s="84"/>
      <c r="C340" s="8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</row>
    <row r="341" spans="1:14">
      <c r="A341" s="84"/>
      <c r="B341" s="84"/>
      <c r="C341" s="8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</row>
    <row r="342" spans="1:14">
      <c r="A342" s="84"/>
      <c r="B342" s="84"/>
      <c r="C342" s="8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</row>
    <row r="343" spans="1:14">
      <c r="A343" s="84"/>
      <c r="B343" s="84"/>
      <c r="C343" s="8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</row>
    <row r="344" spans="1:14">
      <c r="A344" s="84"/>
      <c r="B344" s="84"/>
      <c r="C344" s="8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</row>
    <row r="345" spans="1:14">
      <c r="A345" s="84"/>
      <c r="B345" s="84"/>
      <c r="C345" s="8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</row>
    <row r="346" spans="1:14">
      <c r="A346" s="84"/>
      <c r="B346" s="84"/>
      <c r="C346" s="8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</row>
    <row r="347" spans="1:14">
      <c r="A347" s="84"/>
      <c r="B347" s="84"/>
      <c r="C347" s="8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</row>
    <row r="348" spans="1:14">
      <c r="A348" s="84"/>
      <c r="B348" s="84"/>
      <c r="C348" s="8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</row>
    <row r="349" spans="1:14">
      <c r="A349" s="84"/>
      <c r="B349" s="84"/>
      <c r="C349" s="8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</row>
    <row r="350" spans="1:14">
      <c r="A350" s="84"/>
      <c r="B350" s="84"/>
      <c r="C350" s="8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</row>
    <row r="351" spans="1:14">
      <c r="A351" s="84"/>
      <c r="B351" s="84"/>
      <c r="C351" s="8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</row>
    <row r="352" spans="1:14">
      <c r="A352" s="84"/>
      <c r="B352" s="84"/>
      <c r="C352" s="8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</row>
    <row r="353" spans="1:14">
      <c r="A353" s="84"/>
      <c r="B353" s="84"/>
      <c r="C353" s="8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</row>
    <row r="354" spans="1:14">
      <c r="A354" s="84"/>
      <c r="B354" s="84"/>
      <c r="C354" s="8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</row>
    <row r="355" spans="1:14">
      <c r="A355" s="84"/>
      <c r="B355" s="84"/>
      <c r="C355" s="8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</row>
    <row r="356" spans="1:14">
      <c r="A356" s="84"/>
      <c r="B356" s="84"/>
      <c r="C356" s="8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</row>
    <row r="357" spans="1:14">
      <c r="A357" s="84"/>
      <c r="B357" s="84"/>
      <c r="C357" s="8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</row>
    <row r="358" spans="1:14">
      <c r="A358" s="84"/>
      <c r="B358" s="84"/>
      <c r="C358" s="8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</row>
    <row r="359" spans="1:14">
      <c r="A359" s="84"/>
      <c r="B359" s="84"/>
      <c r="C359" s="8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</row>
    <row r="360" spans="1:14">
      <c r="A360" s="84"/>
      <c r="B360" s="84"/>
      <c r="C360" s="8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</row>
    <row r="361" spans="1:14">
      <c r="A361" s="84"/>
      <c r="B361" s="84"/>
      <c r="C361" s="8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</row>
    <row r="362" spans="1:14">
      <c r="A362" s="84"/>
      <c r="B362" s="84"/>
      <c r="C362" s="8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</row>
    <row r="363" spans="1:14">
      <c r="A363" s="84"/>
      <c r="B363" s="84"/>
      <c r="C363" s="8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</row>
    <row r="364" spans="1:14">
      <c r="A364" s="84"/>
      <c r="B364" s="84"/>
      <c r="C364" s="8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</row>
    <row r="365" spans="1:14">
      <c r="A365" s="84"/>
      <c r="B365" s="84"/>
      <c r="C365" s="8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</row>
    <row r="366" spans="1:14">
      <c r="A366" s="84"/>
      <c r="B366" s="84"/>
      <c r="C366" s="8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</row>
    <row r="367" spans="1:14">
      <c r="A367" s="84"/>
      <c r="B367" s="84"/>
      <c r="C367" s="8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</row>
    <row r="368" spans="1:14">
      <c r="A368" s="84"/>
      <c r="B368" s="84"/>
      <c r="C368" s="8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</row>
    <row r="369" spans="1:14">
      <c r="A369" s="84"/>
      <c r="B369" s="84"/>
      <c r="C369" s="8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</row>
    <row r="370" spans="1:14">
      <c r="A370" s="84"/>
      <c r="B370" s="84"/>
      <c r="C370" s="8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</row>
    <row r="371" spans="1:14">
      <c r="A371" s="84"/>
      <c r="B371" s="84"/>
      <c r="C371" s="8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</row>
    <row r="372" spans="1:14">
      <c r="A372" s="84"/>
      <c r="B372" s="84"/>
      <c r="C372" s="8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</row>
    <row r="373" spans="1:14">
      <c r="A373" s="84"/>
      <c r="B373" s="84"/>
      <c r="C373" s="8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</row>
    <row r="374" spans="1:14">
      <c r="A374" s="84"/>
      <c r="B374" s="84"/>
      <c r="C374" s="8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</row>
    <row r="375" spans="1:14">
      <c r="A375" s="84"/>
      <c r="B375" s="84"/>
      <c r="C375" s="8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</row>
    <row r="376" spans="1:14">
      <c r="A376" s="84"/>
      <c r="B376" s="84"/>
      <c r="C376" s="8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</row>
    <row r="377" spans="1:14">
      <c r="A377" s="84"/>
      <c r="B377" s="84"/>
      <c r="C377" s="8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</row>
    <row r="378" spans="1:14">
      <c r="A378" s="84"/>
      <c r="B378" s="84"/>
      <c r="C378" s="8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</row>
    <row r="379" spans="1:14">
      <c r="A379" s="84"/>
      <c r="B379" s="84"/>
      <c r="C379" s="8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</row>
    <row r="380" spans="1:14">
      <c r="A380" s="84"/>
      <c r="B380" s="84"/>
      <c r="C380" s="8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</row>
    <row r="381" spans="1:14">
      <c r="A381" s="84"/>
      <c r="B381" s="84"/>
      <c r="C381" s="8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</row>
    <row r="382" spans="1:14">
      <c r="A382" s="84"/>
      <c r="B382" s="84"/>
      <c r="C382" s="8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</row>
    <row r="383" spans="1:14">
      <c r="A383" s="84"/>
      <c r="B383" s="84"/>
      <c r="C383" s="8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</row>
    <row r="384" spans="1:14">
      <c r="A384" s="84"/>
      <c r="B384" s="84"/>
      <c r="C384" s="8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</row>
    <row r="385" spans="1:14">
      <c r="A385" s="84"/>
      <c r="B385" s="84"/>
      <c r="C385" s="8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</row>
    <row r="386" spans="1:14">
      <c r="A386" s="84"/>
      <c r="B386" s="84"/>
      <c r="C386" s="8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</row>
    <row r="387" spans="1:14">
      <c r="A387" s="84"/>
      <c r="B387" s="84"/>
      <c r="C387" s="8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</row>
    <row r="388" spans="1:14">
      <c r="A388" s="84"/>
      <c r="B388" s="84"/>
      <c r="C388" s="8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</row>
    <row r="389" spans="1:14">
      <c r="A389" s="84"/>
      <c r="B389" s="84"/>
      <c r="C389" s="8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</row>
    <row r="390" spans="1:14">
      <c r="A390" s="84"/>
      <c r="B390" s="84"/>
      <c r="C390" s="8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</row>
    <row r="391" spans="1:14">
      <c r="A391" s="84"/>
      <c r="B391" s="84"/>
      <c r="C391" s="8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</row>
    <row r="392" spans="1:14">
      <c r="A392" s="84"/>
      <c r="B392" s="84"/>
      <c r="C392" s="8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</row>
    <row r="393" spans="1:14">
      <c r="A393" s="84"/>
      <c r="B393" s="84"/>
      <c r="C393" s="8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</row>
    <row r="394" spans="1:14">
      <c r="A394" s="84"/>
      <c r="B394" s="84"/>
      <c r="C394" s="8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</row>
    <row r="395" spans="1:14">
      <c r="A395" s="84"/>
      <c r="B395" s="84"/>
      <c r="C395" s="8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</row>
    <row r="396" spans="1:14">
      <c r="A396" s="84"/>
      <c r="B396" s="84"/>
      <c r="C396" s="8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</row>
    <row r="397" spans="1:14">
      <c r="A397" s="84"/>
      <c r="B397" s="84"/>
      <c r="C397" s="8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</row>
    <row r="398" spans="1:14">
      <c r="A398" s="84"/>
      <c r="B398" s="84"/>
      <c r="C398" s="8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</row>
    <row r="399" spans="1:14">
      <c r="A399" s="84"/>
      <c r="B399" s="84"/>
      <c r="C399" s="8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</row>
    <row r="400" spans="1:14">
      <c r="A400" s="84"/>
      <c r="B400" s="84"/>
      <c r="C400" s="8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</row>
    <row r="401" spans="1:14">
      <c r="A401" s="84"/>
      <c r="B401" s="84"/>
      <c r="C401" s="8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</row>
    <row r="402" spans="1:14">
      <c r="A402" s="84"/>
      <c r="B402" s="84"/>
      <c r="C402" s="8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</row>
    <row r="403" spans="1:14">
      <c r="A403" s="84"/>
      <c r="B403" s="84"/>
      <c r="C403" s="8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</row>
    <row r="404" spans="1:14">
      <c r="A404" s="84"/>
      <c r="B404" s="84"/>
      <c r="C404" s="8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</row>
    <row r="405" spans="1:14">
      <c r="A405" s="84"/>
      <c r="B405" s="84"/>
      <c r="C405" s="8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</row>
    <row r="406" spans="1:14">
      <c r="A406" s="84"/>
      <c r="B406" s="84"/>
      <c r="C406" s="8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</row>
    <row r="407" spans="1:14">
      <c r="A407" s="84"/>
      <c r="B407" s="84"/>
      <c r="C407" s="8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</row>
    <row r="408" spans="1:14">
      <c r="A408" s="84"/>
      <c r="B408" s="84"/>
      <c r="C408" s="8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</row>
    <row r="409" spans="1:14">
      <c r="A409" s="84"/>
      <c r="B409" s="84"/>
      <c r="C409" s="8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</row>
    <row r="410" spans="1:14">
      <c r="A410" s="84"/>
      <c r="B410" s="84"/>
      <c r="C410" s="8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</row>
    <row r="411" spans="1:14">
      <c r="A411" s="84"/>
      <c r="B411" s="84"/>
      <c r="C411" s="8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</row>
    <row r="412" spans="1:14">
      <c r="A412" s="84"/>
      <c r="B412" s="84"/>
      <c r="C412" s="8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</row>
    <row r="413" spans="1:14">
      <c r="A413" s="84"/>
      <c r="B413" s="84"/>
      <c r="C413" s="8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</row>
    <row r="414" spans="1:14">
      <c r="A414" s="84"/>
      <c r="B414" s="84"/>
      <c r="C414" s="8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</row>
    <row r="415" spans="1:14">
      <c r="A415" s="84"/>
      <c r="B415" s="84"/>
      <c r="C415" s="8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</row>
    <row r="416" spans="1:14">
      <c r="A416" s="84"/>
      <c r="B416" s="84"/>
      <c r="C416" s="8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</row>
    <row r="417" spans="1:14">
      <c r="A417" s="84"/>
      <c r="B417" s="84"/>
      <c r="C417" s="8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</row>
    <row r="418" spans="1:14">
      <c r="A418" s="84"/>
      <c r="B418" s="84"/>
      <c r="C418" s="8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</row>
    <row r="419" spans="1:14">
      <c r="A419" s="84"/>
      <c r="B419" s="84"/>
      <c r="C419" s="8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</row>
    <row r="420" spans="1:14">
      <c r="A420" s="84"/>
      <c r="B420" s="84"/>
      <c r="C420" s="8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</row>
    <row r="421" spans="1:14">
      <c r="A421" s="84"/>
      <c r="B421" s="84"/>
      <c r="C421" s="8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</row>
    <row r="422" spans="1:14">
      <c r="A422" s="84"/>
      <c r="B422" s="84"/>
      <c r="C422" s="8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</row>
    <row r="423" spans="1:14">
      <c r="A423" s="84"/>
      <c r="B423" s="84"/>
      <c r="C423" s="8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</row>
    <row r="424" spans="1:14">
      <c r="A424" s="84"/>
      <c r="B424" s="84"/>
      <c r="C424" s="8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</row>
    <row r="425" spans="1:14">
      <c r="A425" s="84"/>
      <c r="B425" s="84"/>
      <c r="C425" s="8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</row>
    <row r="426" spans="1:14">
      <c r="A426" s="84"/>
      <c r="B426" s="84"/>
      <c r="C426" s="8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</row>
    <row r="427" spans="1:14">
      <c r="A427" s="84"/>
      <c r="B427" s="84"/>
      <c r="C427" s="8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</row>
    <row r="428" spans="1:14">
      <c r="A428" s="84"/>
      <c r="B428" s="84"/>
      <c r="C428" s="8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</row>
    <row r="429" spans="1:14">
      <c r="A429" s="84"/>
      <c r="B429" s="84"/>
      <c r="C429" s="8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</row>
    <row r="430" spans="1:14">
      <c r="A430" s="84"/>
      <c r="B430" s="84"/>
      <c r="C430" s="8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</row>
    <row r="431" spans="1:14">
      <c r="A431" s="84"/>
      <c r="B431" s="84"/>
      <c r="C431" s="8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</row>
    <row r="432" spans="1:14">
      <c r="A432" s="84"/>
      <c r="B432" s="84"/>
      <c r="C432" s="8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</row>
    <row r="433" spans="1:14">
      <c r="A433" s="84"/>
      <c r="B433" s="84"/>
      <c r="C433" s="8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</row>
    <row r="434" spans="1:14">
      <c r="A434" s="84"/>
      <c r="B434" s="84"/>
      <c r="C434" s="8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</row>
    <row r="435" spans="1:14">
      <c r="A435" s="84"/>
      <c r="B435" s="84"/>
      <c r="C435" s="8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</row>
    <row r="436" spans="1:14">
      <c r="A436" s="84"/>
      <c r="B436" s="84"/>
      <c r="C436" s="8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</row>
    <row r="437" spans="1:14">
      <c r="A437" s="84"/>
      <c r="B437" s="84"/>
      <c r="C437" s="8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</row>
    <row r="438" spans="1:14">
      <c r="A438" s="84"/>
      <c r="B438" s="84"/>
      <c r="C438" s="8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</row>
    <row r="439" spans="1:14">
      <c r="A439" s="84"/>
      <c r="B439" s="84"/>
      <c r="C439" s="8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</row>
    <row r="440" spans="1:14">
      <c r="A440" s="84"/>
      <c r="B440" s="84"/>
      <c r="C440" s="8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</row>
    <row r="441" spans="1:14">
      <c r="A441" s="84"/>
      <c r="B441" s="84"/>
      <c r="C441" s="8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</row>
    <row r="442" spans="1:14">
      <c r="A442" s="84"/>
      <c r="B442" s="84"/>
      <c r="C442" s="8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</row>
    <row r="443" spans="1:14">
      <c r="A443" s="84"/>
      <c r="B443" s="84"/>
      <c r="C443" s="8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</row>
    <row r="444" spans="1:14">
      <c r="A444" s="84"/>
      <c r="B444" s="84"/>
      <c r="C444" s="8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</row>
    <row r="445" spans="1:14">
      <c r="A445" s="84"/>
      <c r="B445" s="84"/>
      <c r="C445" s="8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</row>
    <row r="446" spans="1:14">
      <c r="A446" s="84"/>
      <c r="B446" s="84"/>
      <c r="C446" s="8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</row>
    <row r="447" spans="1:14">
      <c r="A447" s="84"/>
      <c r="B447" s="84"/>
      <c r="C447" s="8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</row>
    <row r="448" spans="1:14">
      <c r="A448" s="84"/>
      <c r="B448" s="84"/>
      <c r="C448" s="8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</row>
    <row r="449" spans="1:14">
      <c r="A449" s="84"/>
      <c r="B449" s="84"/>
      <c r="C449" s="8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</row>
    <row r="450" spans="1:14">
      <c r="A450" s="84"/>
      <c r="B450" s="84"/>
      <c r="C450" s="8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</row>
    <row r="451" spans="1:14">
      <c r="A451" s="84"/>
      <c r="B451" s="84"/>
      <c r="C451" s="8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</row>
    <row r="452" spans="1:14">
      <c r="A452" s="84"/>
      <c r="B452" s="84"/>
      <c r="C452" s="8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</row>
    <row r="453" spans="1:14">
      <c r="A453" s="84"/>
      <c r="B453" s="84"/>
      <c r="C453" s="8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</row>
    <row r="454" spans="1:14">
      <c r="A454" s="84"/>
      <c r="B454" s="84"/>
      <c r="C454" s="8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</row>
    <row r="455" spans="1:14">
      <c r="A455" s="84"/>
      <c r="B455" s="84"/>
      <c r="C455" s="8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</row>
    <row r="456" spans="1:14">
      <c r="A456" s="84"/>
      <c r="B456" s="84"/>
      <c r="C456" s="8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</row>
    <row r="457" spans="1:14">
      <c r="A457" s="84"/>
      <c r="B457" s="84"/>
      <c r="C457" s="8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</row>
    <row r="458" spans="1:14">
      <c r="A458" s="84"/>
      <c r="B458" s="84"/>
      <c r="C458" s="8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</row>
    <row r="459" spans="1:14">
      <c r="A459" s="84"/>
      <c r="B459" s="84"/>
      <c r="C459" s="8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</row>
    <row r="460" spans="1:14">
      <c r="A460" s="84"/>
      <c r="B460" s="84"/>
      <c r="C460" s="8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</row>
    <row r="461" spans="1:14">
      <c r="A461" s="84"/>
      <c r="B461" s="84"/>
      <c r="C461" s="8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</row>
    <row r="462" spans="1:14">
      <c r="A462" s="84"/>
      <c r="B462" s="84"/>
      <c r="C462" s="8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</row>
    <row r="463" spans="1:14">
      <c r="A463" s="84"/>
      <c r="B463" s="84"/>
      <c r="C463" s="8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</row>
    <row r="464" spans="1:14">
      <c r="A464" s="84"/>
      <c r="B464" s="84"/>
      <c r="C464" s="8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</row>
    <row r="465" spans="1:14">
      <c r="A465" s="84"/>
      <c r="B465" s="84"/>
      <c r="C465" s="8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</row>
    <row r="466" spans="1:14">
      <c r="A466" s="84"/>
      <c r="B466" s="84"/>
      <c r="C466" s="8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</row>
    <row r="467" spans="1:14">
      <c r="A467" s="84"/>
      <c r="B467" s="84"/>
      <c r="C467" s="8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</row>
    <row r="468" spans="1:14">
      <c r="A468" s="84"/>
      <c r="B468" s="84"/>
      <c r="C468" s="8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</row>
    <row r="469" spans="1:14">
      <c r="A469" s="84"/>
      <c r="B469" s="84"/>
      <c r="C469" s="8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</row>
    <row r="470" spans="1:14">
      <c r="A470" s="84"/>
      <c r="B470" s="84"/>
      <c r="C470" s="8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</row>
    <row r="471" spans="1:14">
      <c r="A471" s="84"/>
      <c r="B471" s="84"/>
      <c r="C471" s="8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</row>
    <row r="472" spans="1:14">
      <c r="A472" s="84"/>
      <c r="B472" s="84"/>
      <c r="C472" s="8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</row>
    <row r="473" spans="1:14">
      <c r="A473" s="84"/>
      <c r="B473" s="84"/>
      <c r="C473" s="8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</row>
    <row r="474" spans="1:14">
      <c r="A474" s="84"/>
      <c r="B474" s="84"/>
      <c r="C474" s="8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</row>
    <row r="475" spans="1:14">
      <c r="A475" s="84"/>
      <c r="B475" s="84"/>
      <c r="C475" s="8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</row>
    <row r="476" spans="1:14">
      <c r="A476" s="84"/>
      <c r="B476" s="84"/>
      <c r="C476" s="8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</row>
    <row r="477" spans="1:14">
      <c r="A477" s="84"/>
      <c r="B477" s="84"/>
      <c r="C477" s="8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</row>
    <row r="478" spans="1:14">
      <c r="A478" s="84"/>
      <c r="B478" s="84"/>
      <c r="C478" s="8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</row>
    <row r="479" spans="1:14">
      <c r="A479" s="84"/>
      <c r="B479" s="84"/>
      <c r="C479" s="8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</row>
    <row r="480" spans="1:14">
      <c r="A480" s="84"/>
      <c r="B480" s="84"/>
      <c r="C480" s="8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</row>
    <row r="481" spans="1:14">
      <c r="A481" s="84"/>
      <c r="B481" s="84"/>
      <c r="C481" s="8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</row>
    <row r="482" spans="1:14">
      <c r="A482" s="84"/>
      <c r="B482" s="84"/>
      <c r="C482" s="8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</row>
    <row r="483" spans="1:14">
      <c r="A483" s="84"/>
      <c r="B483" s="84"/>
      <c r="C483" s="8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</row>
    <row r="484" spans="1:14">
      <c r="A484" s="84"/>
      <c r="B484" s="84"/>
      <c r="C484" s="8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</row>
    <row r="485" spans="1:14">
      <c r="A485" s="84"/>
      <c r="B485" s="84"/>
      <c r="C485" s="8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</row>
    <row r="486" spans="1:14">
      <c r="A486" s="84"/>
      <c r="B486" s="84"/>
      <c r="C486" s="8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</row>
    <row r="487" spans="1:14">
      <c r="A487" s="84"/>
      <c r="B487" s="84"/>
      <c r="C487" s="8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</row>
    <row r="488" spans="1:14">
      <c r="A488" s="84"/>
      <c r="B488" s="84"/>
      <c r="C488" s="8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</row>
    <row r="489" spans="1:14">
      <c r="A489" s="84"/>
      <c r="B489" s="84"/>
      <c r="C489" s="8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</row>
    <row r="490" spans="1:14">
      <c r="A490" s="84"/>
      <c r="B490" s="84"/>
      <c r="C490" s="8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</row>
    <row r="491" spans="1:14">
      <c r="A491" s="84"/>
      <c r="B491" s="84"/>
      <c r="C491" s="8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</row>
    <row r="492" spans="1:14">
      <c r="A492" s="84"/>
      <c r="B492" s="84"/>
      <c r="C492" s="8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</row>
    <row r="493" spans="1:14">
      <c r="A493" s="84"/>
      <c r="B493" s="84"/>
      <c r="C493" s="8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</row>
    <row r="494" spans="1:14">
      <c r="A494" s="84"/>
      <c r="B494" s="84"/>
      <c r="C494" s="8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</row>
    <row r="495" spans="1:14">
      <c r="A495" s="84"/>
      <c r="B495" s="84"/>
      <c r="C495" s="8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</row>
    <row r="496" spans="1:14">
      <c r="A496" s="84"/>
      <c r="B496" s="84"/>
      <c r="C496" s="8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</row>
    <row r="497" spans="1:14">
      <c r="A497" s="84"/>
      <c r="B497" s="84"/>
      <c r="C497" s="8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</row>
    <row r="498" spans="1:14">
      <c r="A498" s="84"/>
      <c r="B498" s="84"/>
      <c r="C498" s="8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</row>
    <row r="499" spans="1:14">
      <c r="A499" s="84"/>
      <c r="B499" s="84"/>
      <c r="C499" s="8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</row>
    <row r="500" spans="1:14">
      <c r="A500" s="84"/>
      <c r="B500" s="84"/>
      <c r="C500" s="8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</row>
    <row r="501" spans="1:14">
      <c r="A501" s="84"/>
      <c r="B501" s="84"/>
      <c r="C501" s="8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</row>
    <row r="502" spans="1:14">
      <c r="A502" s="84"/>
      <c r="B502" s="84"/>
      <c r="C502" s="8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</row>
    <row r="503" spans="1:14">
      <c r="A503" s="84"/>
      <c r="B503" s="84"/>
      <c r="C503" s="8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</row>
    <row r="504" spans="1:14">
      <c r="A504" s="84"/>
      <c r="B504" s="84"/>
      <c r="C504" s="8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2FCB3795E80AB49855AA494AC2F6E30" ma:contentTypeVersion="6" ma:contentTypeDescription="Vytvoří nový dokument" ma:contentTypeScope="" ma:versionID="68511fba0a4f19c31b732d4738dd409b">
  <xsd:schema xmlns:xsd="http://www.w3.org/2001/XMLSchema" xmlns:xs="http://www.w3.org/2001/XMLSchema" xmlns:p="http://schemas.microsoft.com/office/2006/metadata/properties" xmlns:ns2="c6d94731-bebc-4c3d-b3a0-705a945a9d58" targetNamespace="http://schemas.microsoft.com/office/2006/metadata/properties" ma:root="true" ma:fieldsID="97d26de31045739995ad53960654edd0" ns2:_="">
    <xsd:import namespace="c6d94731-bebc-4c3d-b3a0-705a945a9d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94731-bebc-4c3d-b3a0-705a945a9d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089BE4-2042-49A0-90E1-7B18C6B42B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E7A8CA-D08D-4040-8427-0A6C50209E06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c6d94731-bebc-4c3d-b3a0-705a945a9d58"/>
    <ds:schemaRef ds:uri="http://purl.org/dc/dcmitype/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84325D7-66E2-475D-9BAA-0503E3A985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d94731-bebc-4c3d-b3a0-705a945a9d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19</vt:i4>
      </vt:variant>
    </vt:vector>
  </HeadingPairs>
  <TitlesOfParts>
    <vt:vector size="19" baseType="lpstr">
      <vt:lpstr>LU</vt:lpstr>
      <vt:lpstr>Soil</vt:lpstr>
      <vt:lpstr>SoilVeg</vt:lpstr>
      <vt:lpstr>LU_fin</vt:lpstr>
      <vt:lpstr>Chybejici_landUSE</vt:lpstr>
      <vt:lpstr>LPIS</vt:lpstr>
      <vt:lpstr>Tau_n_VUMOP</vt:lpstr>
      <vt:lpstr>Veg_wordcover</vt:lpstr>
      <vt:lpstr>SoilVeg_IC1</vt:lpstr>
      <vt:lpstr>SoilVeg_IC2</vt:lpstr>
      <vt:lpstr>SoilVeg_IC3</vt:lpstr>
      <vt:lpstr>SoilVeg_IC4</vt:lpstr>
      <vt:lpstr>Ludek_porostovka_prevod</vt:lpstr>
      <vt:lpstr>CN_CHMI_TABULKA_Corine</vt:lpstr>
      <vt:lpstr>To_Eroze_metodika</vt:lpstr>
      <vt:lpstr>Ludek_LU_HSP_CN</vt:lpstr>
      <vt:lpstr>To_Web</vt:lpstr>
      <vt:lpstr>soilcode in soil map</vt:lpstr>
      <vt:lpstr>soil_in_OpenLandMap Soil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kavkapet</dc:creator>
  <cp:keywords/>
  <dc:description/>
  <cp:lastModifiedBy>Kavka, Petr</cp:lastModifiedBy>
  <cp:revision/>
  <dcterms:created xsi:type="dcterms:W3CDTF">2023-10-18T12:17:58Z</dcterms:created>
  <dcterms:modified xsi:type="dcterms:W3CDTF">2025-03-14T16:31:17Z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0x01010032FCB3795E80AB49855AA494AC2F6E30</vt:lpwstr>
  </property>
</Properties>
</file>