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B741A279-3423-A74D-A182-EC18095D5F2A}" xr6:coauthVersionLast="36" xr6:coauthVersionMax="36" xr10:uidLastSave="{00000000-0000-0000-0000-000000000000}"/>
  <bookViews>
    <workbookView xWindow="0" yWindow="1340" windowWidth="25600" windowHeight="13780" activeTab="1" xr2:uid="{00000000-000D-0000-FFFF-FFFF00000000}"/>
  </bookViews>
  <sheets>
    <sheet name="Sheet1" sheetId="1" r:id="rId1"/>
    <sheet name="Updated_Calcs" sheetId="2" r:id="rId2"/>
  </sheets>
  <calcPr calcId="191029"/>
</workbook>
</file>

<file path=xl/calcChain.xml><?xml version="1.0" encoding="utf-8"?>
<calcChain xmlns="http://schemas.openxmlformats.org/spreadsheetml/2006/main">
  <c r="N3" i="2" l="1"/>
  <c r="Q3" i="2" s="1"/>
  <c r="T3" i="2" s="1"/>
  <c r="AA3" i="2" s="1"/>
  <c r="O3" i="2"/>
  <c r="N4" i="2"/>
  <c r="Q4" i="2" s="1"/>
  <c r="T4" i="2" s="1"/>
  <c r="AA4" i="2" s="1"/>
  <c r="O4" i="2"/>
  <c r="N5" i="2"/>
  <c r="Q5" i="2" s="1"/>
  <c r="T5" i="2" s="1"/>
  <c r="AA5" i="2" s="1"/>
  <c r="O5" i="2"/>
  <c r="N6" i="2"/>
  <c r="Q6" i="2" s="1"/>
  <c r="T6" i="2" s="1"/>
  <c r="AA6" i="2" s="1"/>
  <c r="O6" i="2"/>
  <c r="N7" i="2"/>
  <c r="Q7" i="2" s="1"/>
  <c r="T7" i="2" s="1"/>
  <c r="AA7" i="2" s="1"/>
  <c r="O7" i="2"/>
  <c r="N8" i="2"/>
  <c r="Q8" i="2" s="1"/>
  <c r="T8" i="2" s="1"/>
  <c r="AA8" i="2" s="1"/>
  <c r="O8" i="2"/>
  <c r="N9" i="2"/>
  <c r="Q9" i="2" s="1"/>
  <c r="T9" i="2" s="1"/>
  <c r="AA9" i="2" s="1"/>
  <c r="O9" i="2"/>
  <c r="N10" i="2"/>
  <c r="Q10" i="2" s="1"/>
  <c r="T10" i="2" s="1"/>
  <c r="AA10" i="2" s="1"/>
  <c r="O10" i="2"/>
  <c r="N11" i="2"/>
  <c r="Q11" i="2" s="1"/>
  <c r="T11" i="2" s="1"/>
  <c r="AA11" i="2" s="1"/>
  <c r="O11" i="2"/>
  <c r="N12" i="2"/>
  <c r="Q12" i="2" s="1"/>
  <c r="T12" i="2" s="1"/>
  <c r="AA12" i="2" s="1"/>
  <c r="O12" i="2"/>
  <c r="N13" i="2"/>
  <c r="Q13" i="2" s="1"/>
  <c r="T13" i="2" s="1"/>
  <c r="AA13" i="2" s="1"/>
  <c r="O13" i="2"/>
  <c r="N14" i="2"/>
  <c r="Q14" i="2" s="1"/>
  <c r="T14" i="2" s="1"/>
  <c r="AA14" i="2" s="1"/>
  <c r="O14" i="2"/>
  <c r="N15" i="2"/>
  <c r="Q15" i="2" s="1"/>
  <c r="T15" i="2" s="1"/>
  <c r="AA15" i="2" s="1"/>
  <c r="O15" i="2"/>
  <c r="N16" i="2"/>
  <c r="O16" i="2"/>
  <c r="N17" i="2"/>
  <c r="Q17" i="2" s="1"/>
  <c r="T17" i="2" s="1"/>
  <c r="AA17" i="2" s="1"/>
  <c r="O17" i="2"/>
  <c r="N18" i="2"/>
  <c r="Q18" i="2" s="1"/>
  <c r="T18" i="2" s="1"/>
  <c r="AA18" i="2" s="1"/>
  <c r="O18" i="2"/>
  <c r="N19" i="2"/>
  <c r="Q19" i="2" s="1"/>
  <c r="T19" i="2" s="1"/>
  <c r="AA19" i="2" s="1"/>
  <c r="O19" i="2"/>
  <c r="N20" i="2"/>
  <c r="Q20" i="2" s="1"/>
  <c r="T20" i="2" s="1"/>
  <c r="AA20" i="2" s="1"/>
  <c r="O20" i="2"/>
  <c r="N21" i="2"/>
  <c r="Q21" i="2" s="1"/>
  <c r="T21" i="2" s="1"/>
  <c r="AA21" i="2" s="1"/>
  <c r="O21" i="2"/>
  <c r="N22" i="2"/>
  <c r="Q22" i="2" s="1"/>
  <c r="T22" i="2" s="1"/>
  <c r="AA22" i="2" s="1"/>
  <c r="O22" i="2"/>
  <c r="N23" i="2"/>
  <c r="Q23" i="2" s="1"/>
  <c r="T23" i="2" s="1"/>
  <c r="AA23" i="2" s="1"/>
  <c r="O23" i="2"/>
  <c r="N24" i="2"/>
  <c r="O24" i="2"/>
  <c r="N25" i="2"/>
  <c r="Q25" i="2" s="1"/>
  <c r="T25" i="2" s="1"/>
  <c r="AA25" i="2" s="1"/>
  <c r="O25" i="2"/>
  <c r="N26" i="2"/>
  <c r="Q26" i="2" s="1"/>
  <c r="T26" i="2" s="1"/>
  <c r="AA26" i="2" s="1"/>
  <c r="O26" i="2"/>
  <c r="N27" i="2"/>
  <c r="O27" i="2"/>
  <c r="N28" i="2"/>
  <c r="Q28" i="2" s="1"/>
  <c r="T28" i="2" s="1"/>
  <c r="AA28" i="2" s="1"/>
  <c r="O28" i="2"/>
  <c r="N29" i="2"/>
  <c r="Q29" i="2" s="1"/>
  <c r="T29" i="2" s="1"/>
  <c r="AA29" i="2" s="1"/>
  <c r="O29" i="2"/>
  <c r="N30" i="2"/>
  <c r="Q30" i="2" s="1"/>
  <c r="T30" i="2" s="1"/>
  <c r="AA30" i="2" s="1"/>
  <c r="O30" i="2"/>
  <c r="N31" i="2"/>
  <c r="O31" i="2"/>
  <c r="N32" i="2"/>
  <c r="O32" i="2"/>
  <c r="N33" i="2"/>
  <c r="Q33" i="2" s="1"/>
  <c r="T33" i="2" s="1"/>
  <c r="AA33" i="2" s="1"/>
  <c r="O33" i="2"/>
  <c r="N34" i="2"/>
  <c r="Q34" i="2" s="1"/>
  <c r="T34" i="2" s="1"/>
  <c r="AA34" i="2" s="1"/>
  <c r="O34" i="2"/>
  <c r="N35" i="2"/>
  <c r="O35" i="2"/>
  <c r="N36" i="2"/>
  <c r="Q36" i="2" s="1"/>
  <c r="T36" i="2" s="1"/>
  <c r="AA36" i="2" s="1"/>
  <c r="O36" i="2"/>
  <c r="N37" i="2"/>
  <c r="Q37" i="2" s="1"/>
  <c r="T37" i="2" s="1"/>
  <c r="AA37" i="2" s="1"/>
  <c r="O37" i="2"/>
  <c r="N38" i="2"/>
  <c r="Q38" i="2" s="1"/>
  <c r="O38" i="2"/>
  <c r="N39" i="2"/>
  <c r="O39" i="2"/>
  <c r="N40" i="2"/>
  <c r="Q40" i="2" s="1"/>
  <c r="T40" i="2" s="1"/>
  <c r="AA40" i="2" s="1"/>
  <c r="O40" i="2"/>
  <c r="N41" i="2"/>
  <c r="Q41" i="2" s="1"/>
  <c r="T41" i="2" s="1"/>
  <c r="AA41" i="2" s="1"/>
  <c r="O41" i="2"/>
  <c r="N42" i="2"/>
  <c r="Q42" i="2" s="1"/>
  <c r="T42" i="2" s="1"/>
  <c r="AA42" i="2" s="1"/>
  <c r="O42" i="2"/>
  <c r="N43" i="2"/>
  <c r="O43" i="2"/>
  <c r="N44" i="2"/>
  <c r="Q44" i="2" s="1"/>
  <c r="T44" i="2" s="1"/>
  <c r="AA44" i="2" s="1"/>
  <c r="O44" i="2"/>
  <c r="N45" i="2"/>
  <c r="Q45" i="2" s="1"/>
  <c r="T45" i="2" s="1"/>
  <c r="AA45" i="2" s="1"/>
  <c r="O45" i="2"/>
  <c r="N46" i="2"/>
  <c r="Q46" i="2" s="1"/>
  <c r="T46" i="2" s="1"/>
  <c r="AA46" i="2" s="1"/>
  <c r="O46" i="2"/>
  <c r="N47" i="2"/>
  <c r="Q47" i="2" s="1"/>
  <c r="T47" i="2" s="1"/>
  <c r="AA47" i="2" s="1"/>
  <c r="O47" i="2"/>
  <c r="N48" i="2"/>
  <c r="Q48" i="2" s="1"/>
  <c r="T48" i="2" s="1"/>
  <c r="AA48" i="2" s="1"/>
  <c r="O48" i="2"/>
  <c r="N49" i="2"/>
  <c r="Q49" i="2" s="1"/>
  <c r="T49" i="2" s="1"/>
  <c r="AA49" i="2" s="1"/>
  <c r="O49" i="2"/>
  <c r="N50" i="2"/>
  <c r="Q50" i="2" s="1"/>
  <c r="T50" i="2" s="1"/>
  <c r="AA50" i="2" s="1"/>
  <c r="O50" i="2"/>
  <c r="N51" i="2"/>
  <c r="Q51" i="2" s="1"/>
  <c r="T51" i="2" s="1"/>
  <c r="AA51" i="2" s="1"/>
  <c r="O51" i="2"/>
  <c r="N52" i="2"/>
  <c r="Q52" i="2" s="1"/>
  <c r="T52" i="2" s="1"/>
  <c r="AA52" i="2" s="1"/>
  <c r="O52" i="2"/>
  <c r="N53" i="2"/>
  <c r="O53" i="2"/>
  <c r="N54" i="2"/>
  <c r="Q54" i="2" s="1"/>
  <c r="T54" i="2" s="1"/>
  <c r="AA54" i="2" s="1"/>
  <c r="O54" i="2"/>
  <c r="N55" i="2"/>
  <c r="Q55" i="2" s="1"/>
  <c r="T55" i="2" s="1"/>
  <c r="AA55" i="2" s="1"/>
  <c r="O55" i="2"/>
  <c r="N56" i="2"/>
  <c r="Q56" i="2" s="1"/>
  <c r="T56" i="2" s="1"/>
  <c r="AA56" i="2" s="1"/>
  <c r="O56" i="2"/>
  <c r="N57" i="2"/>
  <c r="Q57" i="2" s="1"/>
  <c r="T57" i="2" s="1"/>
  <c r="AA57" i="2" s="1"/>
  <c r="O57" i="2"/>
  <c r="N58" i="2"/>
  <c r="Q58" i="2" s="1"/>
  <c r="T58" i="2" s="1"/>
  <c r="AA58" i="2" s="1"/>
  <c r="O58" i="2"/>
  <c r="O2" i="2"/>
  <c r="N2" i="2"/>
  <c r="Q2" i="2" s="1"/>
  <c r="T2" i="2" s="1"/>
  <c r="AA2" i="2" s="1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U46" i="2" l="1"/>
  <c r="AB46" i="2" s="1"/>
  <c r="U14" i="2"/>
  <c r="AB14" i="2" s="1"/>
  <c r="P56" i="2"/>
  <c r="V56" i="2" s="1"/>
  <c r="P48" i="2"/>
  <c r="V48" i="2" s="1"/>
  <c r="P41" i="2"/>
  <c r="R41" i="2" s="1"/>
  <c r="U56" i="2"/>
  <c r="AB56" i="2" s="1"/>
  <c r="U34" i="2"/>
  <c r="AB34" i="2" s="1"/>
  <c r="U54" i="2"/>
  <c r="AB54" i="2" s="1"/>
  <c r="U30" i="2"/>
  <c r="AB30" i="2" s="1"/>
  <c r="P34" i="2"/>
  <c r="R34" i="2" s="1"/>
  <c r="Y34" i="2" s="1"/>
  <c r="P13" i="2"/>
  <c r="S13" i="2" s="1"/>
  <c r="P9" i="2"/>
  <c r="S9" i="2" s="1"/>
  <c r="P7" i="2"/>
  <c r="R7" i="2" s="1"/>
  <c r="U48" i="2"/>
  <c r="AB48" i="2" s="1"/>
  <c r="U18" i="2"/>
  <c r="AB18" i="2" s="1"/>
  <c r="P38" i="2"/>
  <c r="R38" i="2" s="1"/>
  <c r="Y38" i="2" s="1"/>
  <c r="P36" i="2"/>
  <c r="T38" i="2"/>
  <c r="AA38" i="2" s="1"/>
  <c r="U38" i="2"/>
  <c r="AB38" i="2" s="1"/>
  <c r="U58" i="2"/>
  <c r="AB58" i="2" s="1"/>
  <c r="U50" i="2"/>
  <c r="AB50" i="2" s="1"/>
  <c r="U37" i="2"/>
  <c r="AB37" i="2" s="1"/>
  <c r="U22" i="2"/>
  <c r="AB22" i="2" s="1"/>
  <c r="U5" i="2"/>
  <c r="AB5" i="2" s="1"/>
  <c r="U52" i="2"/>
  <c r="AB52" i="2" s="1"/>
  <c r="U26" i="2"/>
  <c r="AB26" i="2" s="1"/>
  <c r="U9" i="2"/>
  <c r="AB9" i="2" s="1"/>
  <c r="U42" i="2"/>
  <c r="AB42" i="2" s="1"/>
  <c r="U10" i="2"/>
  <c r="AB10" i="2" s="1"/>
  <c r="U6" i="2"/>
  <c r="AB6" i="2" s="1"/>
  <c r="P53" i="2"/>
  <c r="S53" i="2" s="1"/>
  <c r="U57" i="2"/>
  <c r="AB57" i="2" s="1"/>
  <c r="U49" i="2"/>
  <c r="AB49" i="2" s="1"/>
  <c r="U45" i="2"/>
  <c r="AB45" i="2" s="1"/>
  <c r="U41" i="2"/>
  <c r="AB41" i="2" s="1"/>
  <c r="U33" i="2"/>
  <c r="AB33" i="2" s="1"/>
  <c r="U29" i="2"/>
  <c r="AB29" i="2" s="1"/>
  <c r="U25" i="2"/>
  <c r="AB25" i="2" s="1"/>
  <c r="U21" i="2"/>
  <c r="AB21" i="2" s="1"/>
  <c r="U17" i="2"/>
  <c r="AB17" i="2" s="1"/>
  <c r="U13" i="2"/>
  <c r="AB13" i="2" s="1"/>
  <c r="P45" i="2"/>
  <c r="S45" i="2" s="1"/>
  <c r="P24" i="2"/>
  <c r="S24" i="2" s="1"/>
  <c r="U44" i="2"/>
  <c r="AB44" i="2" s="1"/>
  <c r="U40" i="2"/>
  <c r="AB40" i="2" s="1"/>
  <c r="U36" i="2"/>
  <c r="AB36" i="2" s="1"/>
  <c r="U28" i="2"/>
  <c r="AB28" i="2" s="1"/>
  <c r="U20" i="2"/>
  <c r="AB20" i="2" s="1"/>
  <c r="U12" i="2"/>
  <c r="AB12" i="2" s="1"/>
  <c r="U8" i="2"/>
  <c r="AB8" i="2" s="1"/>
  <c r="U4" i="2"/>
  <c r="AB4" i="2" s="1"/>
  <c r="P33" i="2"/>
  <c r="V33" i="2" s="1"/>
  <c r="P29" i="2"/>
  <c r="S29" i="2" s="1"/>
  <c r="P6" i="2"/>
  <c r="R6" i="2" s="1"/>
  <c r="P4" i="2"/>
  <c r="V4" i="2" s="1"/>
  <c r="U2" i="2"/>
  <c r="AB2" i="2" s="1"/>
  <c r="U55" i="2"/>
  <c r="AB55" i="2" s="1"/>
  <c r="U51" i="2"/>
  <c r="AB51" i="2" s="1"/>
  <c r="U47" i="2"/>
  <c r="AB47" i="2" s="1"/>
  <c r="U23" i="2"/>
  <c r="AB23" i="2" s="1"/>
  <c r="U19" i="2"/>
  <c r="AB19" i="2" s="1"/>
  <c r="U15" i="2"/>
  <c r="AB15" i="2" s="1"/>
  <c r="U11" i="2"/>
  <c r="AB11" i="2" s="1"/>
  <c r="U7" i="2"/>
  <c r="AB7" i="2" s="1"/>
  <c r="U3" i="2"/>
  <c r="AB3" i="2" s="1"/>
  <c r="P25" i="2"/>
  <c r="S25" i="2" s="1"/>
  <c r="P57" i="2"/>
  <c r="S57" i="2" s="1"/>
  <c r="P46" i="2"/>
  <c r="R46" i="2" s="1"/>
  <c r="P44" i="2"/>
  <c r="S44" i="2" s="1"/>
  <c r="P37" i="2"/>
  <c r="S37" i="2" s="1"/>
  <c r="P21" i="2"/>
  <c r="R21" i="2" s="1"/>
  <c r="P16" i="2"/>
  <c r="S16" i="2" s="1"/>
  <c r="P5" i="2"/>
  <c r="V5" i="2" s="1"/>
  <c r="P17" i="2"/>
  <c r="S17" i="2" s="1"/>
  <c r="P12" i="2"/>
  <c r="V12" i="2" s="1"/>
  <c r="P10" i="2"/>
  <c r="S10" i="2" s="1"/>
  <c r="P8" i="2"/>
  <c r="R8" i="2" s="1"/>
  <c r="P28" i="2"/>
  <c r="S28" i="2" s="1"/>
  <c r="Q24" i="2"/>
  <c r="P20" i="2"/>
  <c r="R20" i="2" s="1"/>
  <c r="Q16" i="2"/>
  <c r="P2" i="2"/>
  <c r="R2" i="2" s="1"/>
  <c r="Q53" i="2"/>
  <c r="P32" i="2"/>
  <c r="R32" i="2" s="1"/>
  <c r="Y32" i="2" s="1"/>
  <c r="P51" i="2"/>
  <c r="R51" i="2" s="1"/>
  <c r="P54" i="2"/>
  <c r="V54" i="2" s="1"/>
  <c r="P52" i="2"/>
  <c r="V52" i="2" s="1"/>
  <c r="P50" i="2"/>
  <c r="P40" i="2"/>
  <c r="S40" i="2" s="1"/>
  <c r="Q32" i="2"/>
  <c r="P11" i="2"/>
  <c r="R11" i="2" s="1"/>
  <c r="R36" i="2"/>
  <c r="S36" i="2"/>
  <c r="V7" i="2"/>
  <c r="S7" i="2"/>
  <c r="P3" i="2"/>
  <c r="P30" i="2"/>
  <c r="R30" i="2" s="1"/>
  <c r="P58" i="2"/>
  <c r="V58" i="2" s="1"/>
  <c r="P49" i="2"/>
  <c r="S49" i="2" s="1"/>
  <c r="S41" i="2"/>
  <c r="V41" i="2"/>
  <c r="V36" i="2"/>
  <c r="Q35" i="2"/>
  <c r="P35" i="2"/>
  <c r="P47" i="2"/>
  <c r="Q39" i="2"/>
  <c r="P39" i="2"/>
  <c r="Q31" i="2"/>
  <c r="P31" i="2"/>
  <c r="R5" i="2"/>
  <c r="P55" i="2"/>
  <c r="Q43" i="2"/>
  <c r="P43" i="2"/>
  <c r="P42" i="2"/>
  <c r="Q27" i="2"/>
  <c r="P27" i="2"/>
  <c r="P26" i="2"/>
  <c r="P22" i="2"/>
  <c r="P18" i="2"/>
  <c r="P14" i="2"/>
  <c r="P23" i="2"/>
  <c r="P19" i="2"/>
  <c r="P15" i="2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S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O2" i="1"/>
  <c r="P2" i="1" s="1"/>
  <c r="Q3" i="1"/>
  <c r="R3" i="1" s="1"/>
  <c r="O3" i="1"/>
  <c r="P3" i="1" s="1"/>
  <c r="N3" i="1"/>
  <c r="Q2" i="1"/>
  <c r="R2" i="1" s="1"/>
  <c r="N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7" i="1"/>
  <c r="V8" i="2" l="1"/>
  <c r="V29" i="2"/>
  <c r="R56" i="2"/>
  <c r="Y56" i="2" s="1"/>
  <c r="V20" i="2"/>
  <c r="V38" i="2"/>
  <c r="S33" i="2"/>
  <c r="X33" i="2" s="1"/>
  <c r="V32" i="2"/>
  <c r="S38" i="2"/>
  <c r="Z38" i="2" s="1"/>
  <c r="V10" i="2"/>
  <c r="R16" i="2"/>
  <c r="Y16" i="2" s="1"/>
  <c r="R33" i="2"/>
  <c r="W33" i="2" s="1"/>
  <c r="S11" i="2"/>
  <c r="Z11" i="2" s="1"/>
  <c r="W38" i="2"/>
  <c r="R52" i="2"/>
  <c r="W52" i="2" s="1"/>
  <c r="V16" i="2"/>
  <c r="R10" i="2"/>
  <c r="W10" i="2" s="1"/>
  <c r="S56" i="1"/>
  <c r="U56" i="1" s="1"/>
  <c r="S52" i="1"/>
  <c r="U52" i="1" s="1"/>
  <c r="S48" i="1"/>
  <c r="U48" i="1" s="1"/>
  <c r="S44" i="1"/>
  <c r="U44" i="1" s="1"/>
  <c r="S40" i="1"/>
  <c r="U40" i="1" s="1"/>
  <c r="S36" i="1"/>
  <c r="U36" i="1" s="1"/>
  <c r="S32" i="1"/>
  <c r="S28" i="1"/>
  <c r="U28" i="1" s="1"/>
  <c r="S24" i="1"/>
  <c r="U24" i="1" s="1"/>
  <c r="S20" i="1"/>
  <c r="U20" i="1" s="1"/>
  <c r="S5" i="2"/>
  <c r="X5" i="2" s="1"/>
  <c r="S8" i="2"/>
  <c r="X8" i="2" s="1"/>
  <c r="S32" i="2"/>
  <c r="Z32" i="2" s="1"/>
  <c r="R29" i="2"/>
  <c r="W29" i="2" s="1"/>
  <c r="V44" i="2"/>
  <c r="S25" i="1"/>
  <c r="U25" i="1" s="1"/>
  <c r="V34" i="2"/>
  <c r="V6" i="2"/>
  <c r="U32" i="1"/>
  <c r="S2" i="2"/>
  <c r="Z2" i="2" s="1"/>
  <c r="R13" i="2"/>
  <c r="W13" i="2" s="1"/>
  <c r="R44" i="2"/>
  <c r="Y44" i="2" s="1"/>
  <c r="S27" i="1"/>
  <c r="U27" i="1" s="1"/>
  <c r="V13" i="2"/>
  <c r="R53" i="2"/>
  <c r="Y53" i="2" s="1"/>
  <c r="S35" i="1"/>
  <c r="U35" i="1" s="1"/>
  <c r="S23" i="1"/>
  <c r="U23" i="1" s="1"/>
  <c r="V21" i="2"/>
  <c r="S56" i="2"/>
  <c r="Z56" i="2" s="1"/>
  <c r="S31" i="1"/>
  <c r="U31" i="1" s="1"/>
  <c r="S19" i="1"/>
  <c r="U19" i="1" s="1"/>
  <c r="R25" i="2"/>
  <c r="Y25" i="2" s="1"/>
  <c r="V51" i="2"/>
  <c r="R17" i="2"/>
  <c r="W17" i="2" s="1"/>
  <c r="S34" i="2"/>
  <c r="Z34" i="2" s="1"/>
  <c r="V17" i="2"/>
  <c r="R37" i="2"/>
  <c r="Y37" i="2" s="1"/>
  <c r="S4" i="2"/>
  <c r="X4" i="2" s="1"/>
  <c r="S6" i="2"/>
  <c r="Z6" i="2" s="1"/>
  <c r="V45" i="2"/>
  <c r="R45" i="2"/>
  <c r="W45" i="2" s="1"/>
  <c r="S12" i="2"/>
  <c r="X12" i="2" s="1"/>
  <c r="V37" i="2"/>
  <c r="V25" i="2"/>
  <c r="W34" i="2"/>
  <c r="V40" i="2"/>
  <c r="V28" i="2"/>
  <c r="S55" i="1"/>
  <c r="U55" i="1" s="1"/>
  <c r="S51" i="1"/>
  <c r="U51" i="1" s="1"/>
  <c r="S47" i="1"/>
  <c r="U47" i="1" s="1"/>
  <c r="S43" i="1"/>
  <c r="U43" i="1" s="1"/>
  <c r="S39" i="1"/>
  <c r="U39" i="1" s="1"/>
  <c r="V2" i="2"/>
  <c r="R9" i="2"/>
  <c r="Y9" i="2" s="1"/>
  <c r="S21" i="2"/>
  <c r="X21" i="2" s="1"/>
  <c r="R57" i="2"/>
  <c r="W57" i="2" s="1"/>
  <c r="R28" i="2"/>
  <c r="S48" i="2"/>
  <c r="X48" i="2" s="1"/>
  <c r="V9" i="2"/>
  <c r="V57" i="2"/>
  <c r="R12" i="2"/>
  <c r="W12" i="2" s="1"/>
  <c r="R24" i="2"/>
  <c r="Y24" i="2" s="1"/>
  <c r="R4" i="2"/>
  <c r="Y4" i="2" s="1"/>
  <c r="R54" i="2"/>
  <c r="W54" i="2" s="1"/>
  <c r="R48" i="2"/>
  <c r="W48" i="2" s="1"/>
  <c r="S54" i="2"/>
  <c r="X54" i="2" s="1"/>
  <c r="S58" i="2"/>
  <c r="X58" i="2" s="1"/>
  <c r="S51" i="2"/>
  <c r="X51" i="2" s="1"/>
  <c r="R58" i="2"/>
  <c r="W58" i="2" s="1"/>
  <c r="R40" i="2"/>
  <c r="W40" i="2" s="1"/>
  <c r="T50" i="1"/>
  <c r="T34" i="1"/>
  <c r="T18" i="1"/>
  <c r="S22" i="1"/>
  <c r="U22" i="1" s="1"/>
  <c r="T56" i="1"/>
  <c r="T52" i="1"/>
  <c r="T48" i="1"/>
  <c r="T44" i="1"/>
  <c r="T40" i="1"/>
  <c r="T36" i="1"/>
  <c r="T32" i="1"/>
  <c r="T28" i="1"/>
  <c r="T24" i="1"/>
  <c r="T20" i="1"/>
  <c r="X41" i="2"/>
  <c r="Z41" i="2"/>
  <c r="W7" i="2"/>
  <c r="Y7" i="2"/>
  <c r="W20" i="2"/>
  <c r="Y20" i="2"/>
  <c r="X44" i="2"/>
  <c r="Z44" i="2"/>
  <c r="S26" i="1"/>
  <c r="U26" i="1" s="1"/>
  <c r="S58" i="1"/>
  <c r="U58" i="1" s="1"/>
  <c r="S54" i="1"/>
  <c r="U54" i="1" s="1"/>
  <c r="S46" i="1"/>
  <c r="U46" i="1" s="1"/>
  <c r="S42" i="1"/>
  <c r="U42" i="1" s="1"/>
  <c r="S38" i="1"/>
  <c r="U38" i="1" s="1"/>
  <c r="T55" i="1"/>
  <c r="T51" i="1"/>
  <c r="T47" i="1"/>
  <c r="T43" i="1"/>
  <c r="T39" i="1"/>
  <c r="T35" i="1"/>
  <c r="T31" i="1"/>
  <c r="T27" i="1"/>
  <c r="T23" i="1"/>
  <c r="T19" i="1"/>
  <c r="X17" i="2"/>
  <c r="Z17" i="2"/>
  <c r="X37" i="2"/>
  <c r="Z37" i="2"/>
  <c r="X28" i="2"/>
  <c r="Z28" i="2"/>
  <c r="X36" i="2"/>
  <c r="Z36" i="2"/>
  <c r="W11" i="2"/>
  <c r="Y11" i="2"/>
  <c r="S30" i="1"/>
  <c r="U30" i="1" s="1"/>
  <c r="W2" i="2"/>
  <c r="Y2" i="2"/>
  <c r="W8" i="2"/>
  <c r="Y8" i="2"/>
  <c r="W5" i="2"/>
  <c r="Y5" i="2"/>
  <c r="Z16" i="2"/>
  <c r="X25" i="2"/>
  <c r="Z25" i="2"/>
  <c r="Z10" i="2"/>
  <c r="X10" i="2"/>
  <c r="X45" i="2"/>
  <c r="Z45" i="2"/>
  <c r="W41" i="2"/>
  <c r="Y41" i="2"/>
  <c r="W30" i="2"/>
  <c r="Y30" i="2"/>
  <c r="X40" i="2"/>
  <c r="Z40" i="2"/>
  <c r="Z7" i="2"/>
  <c r="X7" i="2"/>
  <c r="W36" i="2"/>
  <c r="Y36" i="2"/>
  <c r="X57" i="2"/>
  <c r="Z57" i="2"/>
  <c r="Z53" i="2"/>
  <c r="S57" i="1"/>
  <c r="U57" i="1" s="1"/>
  <c r="T53" i="1"/>
  <c r="S49" i="1"/>
  <c r="U49" i="1" s="1"/>
  <c r="S45" i="1"/>
  <c r="U45" i="1" s="1"/>
  <c r="S41" i="1"/>
  <c r="U41" i="1" s="1"/>
  <c r="T37" i="1"/>
  <c r="S33" i="1"/>
  <c r="U33" i="1" s="1"/>
  <c r="S29" i="1"/>
  <c r="U29" i="1" s="1"/>
  <c r="T25" i="1"/>
  <c r="T21" i="1"/>
  <c r="T17" i="1"/>
  <c r="U13" i="1"/>
  <c r="T9" i="1"/>
  <c r="T5" i="1"/>
  <c r="X9" i="2"/>
  <c r="Z9" i="2"/>
  <c r="X29" i="2"/>
  <c r="Z29" i="2"/>
  <c r="X13" i="2"/>
  <c r="Z13" i="2"/>
  <c r="W21" i="2"/>
  <c r="Y21" i="2"/>
  <c r="Z24" i="2"/>
  <c r="X49" i="2"/>
  <c r="Z49" i="2"/>
  <c r="W46" i="2"/>
  <c r="Y46" i="2"/>
  <c r="W51" i="2"/>
  <c r="Y51" i="2"/>
  <c r="W6" i="2"/>
  <c r="Y6" i="2"/>
  <c r="T27" i="2"/>
  <c r="AA27" i="2" s="1"/>
  <c r="U27" i="2"/>
  <c r="AB27" i="2" s="1"/>
  <c r="T32" i="2"/>
  <c r="AA32" i="2" s="1"/>
  <c r="U32" i="2"/>
  <c r="AB32" i="2" s="1"/>
  <c r="T43" i="2"/>
  <c r="AA43" i="2" s="1"/>
  <c r="U43" i="2"/>
  <c r="AB43" i="2" s="1"/>
  <c r="T16" i="2"/>
  <c r="U16" i="2"/>
  <c r="AB16" i="2" s="1"/>
  <c r="T31" i="2"/>
  <c r="AA31" i="2" s="1"/>
  <c r="U31" i="2"/>
  <c r="AB31" i="2" s="1"/>
  <c r="T39" i="2"/>
  <c r="AA39" i="2" s="1"/>
  <c r="U39" i="2"/>
  <c r="AB39" i="2" s="1"/>
  <c r="T35" i="2"/>
  <c r="AA35" i="2" s="1"/>
  <c r="U35" i="2"/>
  <c r="AB35" i="2" s="1"/>
  <c r="T53" i="2"/>
  <c r="U53" i="2"/>
  <c r="AB53" i="2" s="1"/>
  <c r="T24" i="2"/>
  <c r="AA24" i="2" s="1"/>
  <c r="U24" i="2"/>
  <c r="AB24" i="2" s="1"/>
  <c r="S46" i="2"/>
  <c r="V46" i="2"/>
  <c r="V11" i="2"/>
  <c r="V24" i="2"/>
  <c r="S30" i="2"/>
  <c r="S52" i="2"/>
  <c r="R50" i="2"/>
  <c r="S50" i="2"/>
  <c r="S20" i="2"/>
  <c r="V30" i="2"/>
  <c r="V53" i="2"/>
  <c r="V50" i="2"/>
  <c r="R49" i="2"/>
  <c r="V49" i="2"/>
  <c r="R3" i="2"/>
  <c r="V3" i="2"/>
  <c r="S3" i="2"/>
  <c r="S26" i="2"/>
  <c r="V26" i="2"/>
  <c r="R26" i="2"/>
  <c r="S14" i="2"/>
  <c r="V14" i="2"/>
  <c r="R14" i="2"/>
  <c r="V27" i="2"/>
  <c r="R27" i="2"/>
  <c r="S27" i="2"/>
  <c r="V55" i="2"/>
  <c r="R55" i="2"/>
  <c r="S55" i="2"/>
  <c r="R39" i="2"/>
  <c r="V39" i="2"/>
  <c r="S39" i="2"/>
  <c r="S35" i="2"/>
  <c r="R35" i="2"/>
  <c r="V35" i="2"/>
  <c r="R23" i="2"/>
  <c r="S23" i="2"/>
  <c r="V23" i="2"/>
  <c r="R15" i="2"/>
  <c r="S15" i="2"/>
  <c r="V15" i="2"/>
  <c r="S18" i="2"/>
  <c r="V18" i="2"/>
  <c r="R18" i="2"/>
  <c r="S42" i="2"/>
  <c r="V42" i="2"/>
  <c r="R42" i="2"/>
  <c r="S31" i="2"/>
  <c r="R31" i="2"/>
  <c r="V31" i="2"/>
  <c r="R19" i="2"/>
  <c r="S19" i="2"/>
  <c r="V19" i="2"/>
  <c r="S22" i="2"/>
  <c r="V22" i="2"/>
  <c r="R22" i="2"/>
  <c r="V43" i="2"/>
  <c r="R43" i="2"/>
  <c r="S43" i="2"/>
  <c r="V47" i="2"/>
  <c r="R47" i="2"/>
  <c r="S47" i="2"/>
  <c r="T49" i="1"/>
  <c r="S34" i="1"/>
  <c r="U34" i="1" s="1"/>
  <c r="T16" i="1"/>
  <c r="S16" i="1"/>
  <c r="U16" i="1" s="1"/>
  <c r="T12" i="1"/>
  <c r="S12" i="1"/>
  <c r="U12" i="1" s="1"/>
  <c r="T8" i="1"/>
  <c r="S8" i="1"/>
  <c r="U8" i="1" s="1"/>
  <c r="T4" i="1"/>
  <c r="S4" i="1"/>
  <c r="U4" i="1" s="1"/>
  <c r="T46" i="1"/>
  <c r="T30" i="1"/>
  <c r="T14" i="1"/>
  <c r="S14" i="1"/>
  <c r="U14" i="1" s="1"/>
  <c r="S53" i="1"/>
  <c r="U53" i="1" s="1"/>
  <c r="S37" i="1"/>
  <c r="U37" i="1" s="1"/>
  <c r="S21" i="1"/>
  <c r="U21" i="1" s="1"/>
  <c r="S5" i="1"/>
  <c r="U5" i="1" s="1"/>
  <c r="T45" i="1"/>
  <c r="T29" i="1"/>
  <c r="T13" i="1"/>
  <c r="T33" i="1"/>
  <c r="S18" i="1"/>
  <c r="U18" i="1" s="1"/>
  <c r="T2" i="1"/>
  <c r="T15" i="1"/>
  <c r="S15" i="1"/>
  <c r="U15" i="1" s="1"/>
  <c r="T11" i="1"/>
  <c r="S11" i="1"/>
  <c r="U11" i="1" s="1"/>
  <c r="T7" i="1"/>
  <c r="S7" i="1"/>
  <c r="U7" i="1" s="1"/>
  <c r="T58" i="1"/>
  <c r="T42" i="1"/>
  <c r="T26" i="1"/>
  <c r="T10" i="1"/>
  <c r="S10" i="1"/>
  <c r="U10" i="1" s="1"/>
  <c r="S17" i="1"/>
  <c r="U17" i="1" s="1"/>
  <c r="T57" i="1"/>
  <c r="T41" i="1"/>
  <c r="S9" i="1"/>
  <c r="U9" i="1" s="1"/>
  <c r="S3" i="1"/>
  <c r="U3" i="1" s="1"/>
  <c r="T3" i="1"/>
  <c r="S50" i="1"/>
  <c r="U50" i="1" s="1"/>
  <c r="T54" i="1"/>
  <c r="T38" i="1"/>
  <c r="T22" i="1"/>
  <c r="T6" i="1"/>
  <c r="S6" i="1"/>
  <c r="U6" i="1" s="1"/>
  <c r="S2" i="1"/>
  <c r="U2" i="1" s="1"/>
  <c r="W56" i="2" l="1"/>
  <c r="X38" i="2"/>
  <c r="X11" i="2"/>
  <c r="Z33" i="2"/>
  <c r="Y29" i="2"/>
  <c r="Z5" i="2"/>
  <c r="Y52" i="2"/>
  <c r="Y33" i="2"/>
  <c r="X34" i="2"/>
  <c r="Z54" i="2"/>
  <c r="X56" i="2"/>
  <c r="Y10" i="2"/>
  <c r="W25" i="2"/>
  <c r="X2" i="2"/>
  <c r="W44" i="2"/>
  <c r="W4" i="2"/>
  <c r="Z21" i="2"/>
  <c r="X6" i="2"/>
  <c r="Y57" i="2"/>
  <c r="Y13" i="2"/>
  <c r="Z58" i="2"/>
  <c r="Z8" i="2"/>
  <c r="Z12" i="2"/>
  <c r="W9" i="2"/>
  <c r="Z48" i="2"/>
  <c r="Z4" i="2"/>
  <c r="Y17" i="2"/>
  <c r="Y54" i="2"/>
  <c r="Y45" i="2"/>
  <c r="Y48" i="2"/>
  <c r="W37" i="2"/>
  <c r="Y12" i="2"/>
  <c r="Y40" i="2"/>
  <c r="Z51" i="2"/>
  <c r="Y58" i="2"/>
  <c r="Y28" i="2"/>
  <c r="W28" i="2"/>
  <c r="W22" i="2"/>
  <c r="Y22" i="2"/>
  <c r="Z19" i="2"/>
  <c r="X19" i="2"/>
  <c r="Z31" i="2"/>
  <c r="X31" i="2"/>
  <c r="W18" i="2"/>
  <c r="Y18" i="2"/>
  <c r="Z15" i="2"/>
  <c r="X15" i="2"/>
  <c r="W23" i="2"/>
  <c r="Y23" i="2"/>
  <c r="Z39" i="2"/>
  <c r="X39" i="2"/>
  <c r="W55" i="2"/>
  <c r="Y55" i="2"/>
  <c r="W26" i="2"/>
  <c r="Y26" i="2"/>
  <c r="Z50" i="2"/>
  <c r="X50" i="2"/>
  <c r="W16" i="2"/>
  <c r="AA16" i="2"/>
  <c r="Z43" i="2"/>
  <c r="X43" i="2"/>
  <c r="W19" i="2"/>
  <c r="Y19" i="2"/>
  <c r="W42" i="2"/>
  <c r="Y42" i="2"/>
  <c r="W15" i="2"/>
  <c r="Y15" i="2"/>
  <c r="W14" i="2"/>
  <c r="Y14" i="2"/>
  <c r="W3" i="2"/>
  <c r="Y3" i="2"/>
  <c r="W50" i="2"/>
  <c r="Y50" i="2"/>
  <c r="W24" i="2"/>
  <c r="X24" i="2"/>
  <c r="X16" i="2"/>
  <c r="Z47" i="2"/>
  <c r="X47" i="2"/>
  <c r="W43" i="2"/>
  <c r="Y43" i="2"/>
  <c r="Z22" i="2"/>
  <c r="X22" i="2"/>
  <c r="Z18" i="2"/>
  <c r="X18" i="2"/>
  <c r="W35" i="2"/>
  <c r="Y35" i="2"/>
  <c r="W39" i="2"/>
  <c r="Y39" i="2"/>
  <c r="Z27" i="2"/>
  <c r="X27" i="2"/>
  <c r="Z26" i="2"/>
  <c r="X26" i="2"/>
  <c r="X52" i="2"/>
  <c r="Z52" i="2"/>
  <c r="W32" i="2"/>
  <c r="X32" i="2"/>
  <c r="W47" i="2"/>
  <c r="Y47" i="2"/>
  <c r="W31" i="2"/>
  <c r="Y31" i="2"/>
  <c r="Z42" i="2"/>
  <c r="X42" i="2"/>
  <c r="Z23" i="2"/>
  <c r="X23" i="2"/>
  <c r="Z35" i="2"/>
  <c r="X35" i="2"/>
  <c r="Z55" i="2"/>
  <c r="X55" i="2"/>
  <c r="W27" i="2"/>
  <c r="Y27" i="2"/>
  <c r="Z14" i="2"/>
  <c r="X14" i="2"/>
  <c r="Z3" i="2"/>
  <c r="X3" i="2"/>
  <c r="W49" i="2"/>
  <c r="Y49" i="2"/>
  <c r="X20" i="2"/>
  <c r="Z20" i="2"/>
  <c r="Z30" i="2"/>
  <c r="X30" i="2"/>
  <c r="Z46" i="2"/>
  <c r="X46" i="2"/>
  <c r="W53" i="2"/>
  <c r="AA53" i="2"/>
  <c r="X53" i="2"/>
</calcChain>
</file>

<file path=xl/sharedStrings.xml><?xml version="1.0" encoding="utf-8"?>
<sst xmlns="http://schemas.openxmlformats.org/spreadsheetml/2006/main" count="163" uniqueCount="42">
  <si>
    <t>Site Name</t>
  </si>
  <si>
    <t>Date</t>
  </si>
  <si>
    <t>Time</t>
  </si>
  <si>
    <t>Filter Wt (g)</t>
  </si>
  <si>
    <t>Filter Volume (mL)</t>
  </si>
  <si>
    <t>Filter Volume (L)</t>
  </si>
  <si>
    <t>Post Wt. (g)</t>
  </si>
  <si>
    <t>TSS (g)</t>
  </si>
  <si>
    <t>TSS (mg)</t>
  </si>
  <si>
    <t>TSS (g/L)</t>
  </si>
  <si>
    <t>TSS (mg/L)</t>
  </si>
  <si>
    <t>AFDM_pre</t>
  </si>
  <si>
    <t>AFDM_Post</t>
  </si>
  <si>
    <t>AFDM_Mult_Factor</t>
  </si>
  <si>
    <t>AFDM_pct</t>
  </si>
  <si>
    <t>OM_pct</t>
  </si>
  <si>
    <t>AFDM_g</t>
  </si>
  <si>
    <t>AFDM_mg</t>
  </si>
  <si>
    <t>OM_mg</t>
  </si>
  <si>
    <t>AFDM_mgL</t>
  </si>
  <si>
    <t>OM_mgL</t>
  </si>
  <si>
    <t>CCBP_OUT</t>
  </si>
  <si>
    <t>CCBP_UP_2</t>
  </si>
  <si>
    <t>CCBP_UP_1</t>
  </si>
  <si>
    <t>CCBP_UP_3</t>
  </si>
  <si>
    <t>CCBP OUT</t>
  </si>
  <si>
    <t>CCBP UP2</t>
  </si>
  <si>
    <t>CCBP UP3</t>
  </si>
  <si>
    <t>CCBP UP1</t>
  </si>
  <si>
    <t>Proportion of total</t>
  </si>
  <si>
    <t>AFDM 1/2 (g)</t>
  </si>
  <si>
    <t>Total AFDM (g)</t>
  </si>
  <si>
    <t>Total AFDM (mg/L)</t>
  </si>
  <si>
    <t>AFDM %</t>
  </si>
  <si>
    <t>Total ash (g)</t>
  </si>
  <si>
    <t>Ash %</t>
  </si>
  <si>
    <t>Check total %</t>
  </si>
  <si>
    <t>Total Ash (mg/L)</t>
  </si>
  <si>
    <t>Check total mg/L</t>
  </si>
  <si>
    <t>Total AFDM %</t>
  </si>
  <si>
    <t>Ash (mg/L)</t>
  </si>
  <si>
    <t>Check total TSS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</si>
</sst>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h:mm;@"/>
    <numFmt numFmtId="166" formatCode="0.000"/>
    <numFmt numFmtId="167" formatCode="0.0"/>
    <numFmt numFmtId="168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Border="1"/>
    <xf numFmtId="164" fontId="0" fillId="0" borderId="0" xfId="0" applyNumberFormat="1" applyBorder="1"/>
    <xf numFmtId="20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166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0" fontId="2" fillId="0" borderId="0" xfId="0" applyFont="1" applyBorder="1"/>
    <xf numFmtId="168" fontId="0" fillId="0" borderId="0" xfId="0" applyNumberFormat="1" applyFill="1" applyBorder="1"/>
    <xf numFmtId="167" fontId="0" fillId="0" borderId="0" xfId="0" applyNumberFormat="1" applyFill="1" applyBorder="1"/>
    <xf numFmtId="20" fontId="2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 applyBorder="1"/>
    <xf numFmtId="168" fontId="0" fillId="0" borderId="0" xfId="0" applyNumberFormat="1"/>
    <xf numFmtId="16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opLeftCell="E1" workbookViewId="0">
      <selection activeCell="I8" sqref="I8"/>
    </sheetView>
  </sheetViews>
  <sheetFormatPr baseColWidth="10" defaultColWidth="8.83203125" defaultRowHeight="15"/>
  <cols>
    <col min="1" max="1" width="11" bestFit="1" customWidth="1"/>
    <col min="2" max="2" width="10.5" style="16" bestFit="1" customWidth="1"/>
    <col min="3" max="3" width="5.6640625" bestFit="1" customWidth="1"/>
    <col min="4" max="4" width="12.6640625" bestFit="1" customWidth="1"/>
    <col min="5" max="5" width="19.1640625" bestFit="1" customWidth="1"/>
    <col min="6" max="6" width="17.33203125" bestFit="1" customWidth="1"/>
    <col min="7" max="7" width="12.5" bestFit="1" customWidth="1"/>
    <col min="8" max="8" width="7.5" bestFit="1" customWidth="1"/>
    <col min="9" max="9" width="9.5" bestFit="1" customWidth="1"/>
    <col min="10" max="11" width="12" bestFit="1" customWidth="1"/>
    <col min="12" max="12" width="11.33203125" bestFit="1" customWidth="1"/>
    <col min="13" max="13" width="12.33203125" bestFit="1" customWidth="1"/>
    <col min="14" max="14" width="20.33203125" bestFit="1" customWidth="1"/>
    <col min="15" max="15" width="11.1640625" bestFit="1" customWidth="1"/>
    <col min="16" max="16" width="8.83203125" bestFit="1" customWidth="1"/>
    <col min="18" max="18" width="11" bestFit="1" customWidth="1"/>
    <col min="20" max="20" width="12" bestFit="1" customWidth="1"/>
    <col min="21" max="21" width="9.6640625" bestFit="1" customWidth="1"/>
  </cols>
  <sheetData>
    <row r="1" spans="1:21" ht="16">
      <c r="A1" s="1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16">
        <v>42279</v>
      </c>
      <c r="C2" s="2">
        <v>0.63541666666666663</v>
      </c>
      <c r="D2">
        <v>0.12859999999999999</v>
      </c>
      <c r="E2">
        <v>600</v>
      </c>
      <c r="F2">
        <v>0.6</v>
      </c>
      <c r="G2">
        <v>0.1338</v>
      </c>
      <c r="H2">
        <v>5.2000000000000102E-3</v>
      </c>
      <c r="I2">
        <v>5.2000000000000099</v>
      </c>
      <c r="J2">
        <v>8.6666666666666836E-3</v>
      </c>
      <c r="K2">
        <v>8.6666666666666838</v>
      </c>
      <c r="L2">
        <v>6.7500000000000004E-2</v>
      </c>
      <c r="M2">
        <v>6.6400000000000001E-2</v>
      </c>
      <c r="N2">
        <f>G2/L2</f>
        <v>1.9822222222222221</v>
      </c>
      <c r="O2">
        <f>M2/L2*100</f>
        <v>98.370370370370367</v>
      </c>
      <c r="P2">
        <f>100-O2</f>
        <v>1.6296296296296333</v>
      </c>
      <c r="Q2">
        <f>L2-M2</f>
        <v>1.1000000000000038E-3</v>
      </c>
      <c r="R2">
        <f>Q2*1000</f>
        <v>1.1000000000000036</v>
      </c>
      <c r="S2">
        <f>I2-R2</f>
        <v>4.1000000000000068</v>
      </c>
      <c r="T2">
        <f>(R2*N2)/F2</f>
        <v>3.634074074074086</v>
      </c>
      <c r="U2" s="20">
        <f>(S2*N2)/F2</f>
        <v>13.545185185185206</v>
      </c>
    </row>
    <row r="3" spans="1:21">
      <c r="A3" t="s">
        <v>22</v>
      </c>
      <c r="B3" s="16">
        <v>42279</v>
      </c>
      <c r="C3" s="2">
        <v>0.66319444444444442</v>
      </c>
      <c r="D3">
        <v>0.1295</v>
      </c>
      <c r="E3">
        <v>405</v>
      </c>
      <c r="F3">
        <v>0.40500000000000003</v>
      </c>
      <c r="G3">
        <v>0.13300000000000001</v>
      </c>
      <c r="H3">
        <v>3.5000000000000031E-3</v>
      </c>
      <c r="I3">
        <v>3.5000000000000031</v>
      </c>
      <c r="J3">
        <v>8.6419753086419832E-3</v>
      </c>
      <c r="K3">
        <v>8.6419753086419817</v>
      </c>
      <c r="L3">
        <v>6.4500000000000002E-2</v>
      </c>
      <c r="M3">
        <v>6.3700000000000007E-2</v>
      </c>
      <c r="N3">
        <f>G3/L3</f>
        <v>2.0620155038759691</v>
      </c>
      <c r="O3">
        <f>M3/L3*100</f>
        <v>98.759689922480632</v>
      </c>
      <c r="P3">
        <f>100-O3</f>
        <v>1.2403100775193678</v>
      </c>
      <c r="Q3">
        <f>L3-M3</f>
        <v>7.9999999999999516E-4</v>
      </c>
      <c r="R3">
        <f>Q3*1000</f>
        <v>0.79999999999999516</v>
      </c>
      <c r="S3">
        <f>I3-R3</f>
        <v>2.7000000000000082</v>
      </c>
      <c r="T3">
        <f t="shared" ref="T3:T58" si="0">(R3*N3)/F3</f>
        <v>4.0731170446932472</v>
      </c>
      <c r="U3" s="20">
        <f t="shared" ref="U3:U58" si="1">(S3*N3)/F3</f>
        <v>13.746770025839835</v>
      </c>
    </row>
    <row r="4" spans="1:21">
      <c r="A4" t="s">
        <v>23</v>
      </c>
      <c r="B4" s="16">
        <v>42279</v>
      </c>
      <c r="C4" s="2">
        <v>0.67013888888888884</v>
      </c>
      <c r="D4">
        <v>0.12759999999999999</v>
      </c>
      <c r="E4">
        <v>605</v>
      </c>
      <c r="F4">
        <v>0.60499999999999998</v>
      </c>
      <c r="G4">
        <v>0.13100000000000001</v>
      </c>
      <c r="H4">
        <v>3.4000000000000141E-3</v>
      </c>
      <c r="I4">
        <v>3.4000000000000141</v>
      </c>
      <c r="J4">
        <v>5.6198347107438255E-3</v>
      </c>
      <c r="K4">
        <v>5.6198347107438256</v>
      </c>
      <c r="L4">
        <v>6.9699999999999998E-2</v>
      </c>
      <c r="M4">
        <v>6.88E-2</v>
      </c>
      <c r="N4">
        <f t="shared" ref="N4:N58" si="2">G4/L4</f>
        <v>1.8794835007173603</v>
      </c>
      <c r="O4">
        <f t="shared" ref="O4:O58" si="3">M4/L4*100</f>
        <v>98.708751793400282</v>
      </c>
      <c r="P4">
        <f t="shared" ref="P4:P58" si="4">100-O4</f>
        <v>1.2912482065997182</v>
      </c>
      <c r="Q4">
        <f t="shared" ref="Q4:Q58" si="5">L4-M4</f>
        <v>8.9999999999999802E-4</v>
      </c>
      <c r="R4">
        <f t="shared" ref="R4:R58" si="6">Q4*1000</f>
        <v>0.89999999999999802</v>
      </c>
      <c r="S4">
        <f t="shared" ref="S4:S58" si="7">I4-R4</f>
        <v>2.500000000000016</v>
      </c>
      <c r="T4">
        <f t="shared" si="0"/>
        <v>2.7959258688357362</v>
      </c>
      <c r="U4" s="20">
        <f t="shared" si="1"/>
        <v>7.7664607467660014</v>
      </c>
    </row>
    <row r="5" spans="1:21">
      <c r="A5" t="s">
        <v>21</v>
      </c>
      <c r="B5" s="16">
        <v>42291</v>
      </c>
      <c r="C5" s="2">
        <v>0.44791666666666669</v>
      </c>
      <c r="D5">
        <v>0.12870000000000001</v>
      </c>
      <c r="E5">
        <v>690</v>
      </c>
      <c r="F5">
        <v>0.69</v>
      </c>
      <c r="G5">
        <v>0.14019999999999999</v>
      </c>
      <c r="H5">
        <v>1.1499999999999982E-2</v>
      </c>
      <c r="I5">
        <v>11.499999999999982</v>
      </c>
      <c r="J5">
        <v>1.6666666666666642E-2</v>
      </c>
      <c r="K5">
        <v>16.666666666666643</v>
      </c>
      <c r="L5">
        <v>6.9699999999999998E-2</v>
      </c>
      <c r="M5">
        <v>6.6500000000000004E-2</v>
      </c>
      <c r="N5">
        <f t="shared" si="2"/>
        <v>2.0114777618364417</v>
      </c>
      <c r="O5">
        <f t="shared" si="3"/>
        <v>95.408895265423254</v>
      </c>
      <c r="P5">
        <f t="shared" si="4"/>
        <v>4.5911047345767457</v>
      </c>
      <c r="Q5">
        <f t="shared" si="5"/>
        <v>3.1999999999999945E-3</v>
      </c>
      <c r="R5">
        <f t="shared" si="6"/>
        <v>3.1999999999999944</v>
      </c>
      <c r="S5">
        <f t="shared" si="7"/>
        <v>8.2999999999999883</v>
      </c>
      <c r="T5">
        <f t="shared" si="0"/>
        <v>9.3285925186617433</v>
      </c>
      <c r="U5" s="20">
        <f t="shared" si="1"/>
        <v>24.196036845278904</v>
      </c>
    </row>
    <row r="6" spans="1:21">
      <c r="A6" t="s">
        <v>24</v>
      </c>
      <c r="B6" s="16">
        <v>42291</v>
      </c>
      <c r="C6" s="2">
        <v>0.47916666666666669</v>
      </c>
      <c r="D6">
        <v>0.129</v>
      </c>
      <c r="E6">
        <v>500</v>
      </c>
      <c r="F6">
        <v>0.5</v>
      </c>
      <c r="G6">
        <v>0.14349999999999999</v>
      </c>
      <c r="H6">
        <v>1.4499999999999985E-2</v>
      </c>
      <c r="I6">
        <v>14.499999999999986</v>
      </c>
      <c r="J6">
        <v>2.899999999999997E-2</v>
      </c>
      <c r="K6">
        <v>28.999999999999972</v>
      </c>
      <c r="L6">
        <v>7.8E-2</v>
      </c>
      <c r="M6">
        <v>7.6200000000000004E-2</v>
      </c>
      <c r="N6">
        <f t="shared" si="2"/>
        <v>1.8397435897435896</v>
      </c>
      <c r="O6">
        <f t="shared" si="3"/>
        <v>97.692307692307708</v>
      </c>
      <c r="P6">
        <f t="shared" si="4"/>
        <v>2.3076923076922924</v>
      </c>
      <c r="Q6">
        <f t="shared" si="5"/>
        <v>1.799999999999996E-3</v>
      </c>
      <c r="R6">
        <f t="shared" si="6"/>
        <v>1.799999999999996</v>
      </c>
      <c r="S6">
        <f t="shared" si="7"/>
        <v>12.69999999999999</v>
      </c>
      <c r="T6">
        <f t="shared" si="0"/>
        <v>6.6230769230769084</v>
      </c>
      <c r="U6" s="20">
        <f t="shared" si="1"/>
        <v>46.729487179487144</v>
      </c>
    </row>
    <row r="7" spans="1:21">
      <c r="A7" t="s">
        <v>22</v>
      </c>
      <c r="B7" s="16">
        <v>42291</v>
      </c>
      <c r="C7" s="2">
        <v>0.48958333333333331</v>
      </c>
      <c r="D7">
        <v>0.13070000000000001</v>
      </c>
      <c r="E7">
        <v>700</v>
      </c>
      <c r="F7">
        <v>0.7</v>
      </c>
      <c r="G7">
        <v>0.14319999999999999</v>
      </c>
      <c r="H7">
        <v>1.2499999999999983E-2</v>
      </c>
      <c r="I7">
        <v>12.499999999999984</v>
      </c>
      <c r="J7">
        <v>1.7857142857142835E-2</v>
      </c>
      <c r="K7">
        <v>17.857142857142836</v>
      </c>
      <c r="L7">
        <v>7.5800000000000006E-2</v>
      </c>
      <c r="M7">
        <v>7.3099999999999998E-2</v>
      </c>
      <c r="N7">
        <f t="shared" si="2"/>
        <v>1.8891820580474932</v>
      </c>
      <c r="O7">
        <f t="shared" si="3"/>
        <v>96.437994722955139</v>
      </c>
      <c r="P7">
        <f t="shared" si="4"/>
        <v>3.5620052770448609</v>
      </c>
      <c r="Q7">
        <f t="shared" si="5"/>
        <v>2.7000000000000079E-3</v>
      </c>
      <c r="R7">
        <f t="shared" si="6"/>
        <v>2.7000000000000082</v>
      </c>
      <c r="S7">
        <f t="shared" si="7"/>
        <v>9.7999999999999758</v>
      </c>
      <c r="T7">
        <f t="shared" si="0"/>
        <v>7.2868450810403527</v>
      </c>
      <c r="U7" s="20">
        <f t="shared" si="1"/>
        <v>26.448548812664843</v>
      </c>
    </row>
    <row r="8" spans="1:21">
      <c r="A8" t="s">
        <v>23</v>
      </c>
      <c r="B8" s="16">
        <v>42291</v>
      </c>
      <c r="C8" s="2">
        <v>0.5</v>
      </c>
      <c r="D8">
        <v>0.12820000000000001</v>
      </c>
      <c r="E8">
        <v>600</v>
      </c>
      <c r="F8">
        <v>0.6</v>
      </c>
      <c r="G8">
        <v>0.23469999999999999</v>
      </c>
      <c r="H8">
        <v>0.10649999999999998</v>
      </c>
      <c r="I8">
        <v>106.49999999999999</v>
      </c>
      <c r="J8">
        <v>0.17749999999999999</v>
      </c>
      <c r="K8">
        <v>177.49999999999997</v>
      </c>
      <c r="L8">
        <v>0.1139</v>
      </c>
      <c r="M8">
        <v>0.1032</v>
      </c>
      <c r="N8">
        <f t="shared" si="2"/>
        <v>2.0605794556628623</v>
      </c>
      <c r="O8">
        <f t="shared" si="3"/>
        <v>90.605794556628609</v>
      </c>
      <c r="P8">
        <f t="shared" si="4"/>
        <v>9.3942054433713906</v>
      </c>
      <c r="Q8">
        <f t="shared" si="5"/>
        <v>1.0700000000000001E-2</v>
      </c>
      <c r="R8">
        <f t="shared" si="6"/>
        <v>10.700000000000001</v>
      </c>
      <c r="S8">
        <f t="shared" si="7"/>
        <v>95.799999999999983</v>
      </c>
      <c r="T8">
        <f t="shared" si="0"/>
        <v>36.747000292654384</v>
      </c>
      <c r="U8" s="20">
        <f t="shared" si="1"/>
        <v>329.00585308750362</v>
      </c>
    </row>
    <row r="9" spans="1:21">
      <c r="A9" t="s">
        <v>21</v>
      </c>
      <c r="B9" s="16">
        <v>42305</v>
      </c>
      <c r="C9" s="2">
        <v>0.41666666666666669</v>
      </c>
      <c r="D9">
        <v>0.12820000000000001</v>
      </c>
      <c r="E9">
        <v>400</v>
      </c>
      <c r="F9">
        <v>0.4</v>
      </c>
      <c r="G9">
        <v>0.16470000000000001</v>
      </c>
      <c r="H9">
        <v>3.6500000000000005E-2</v>
      </c>
      <c r="I9">
        <v>36.500000000000007</v>
      </c>
      <c r="J9">
        <v>9.1250000000000012E-2</v>
      </c>
      <c r="K9">
        <v>91.250000000000014</v>
      </c>
      <c r="L9">
        <v>7.5600000000000001E-2</v>
      </c>
      <c r="M9">
        <v>6.8699999999999997E-2</v>
      </c>
      <c r="N9">
        <f t="shared" si="2"/>
        <v>2.1785714285714288</v>
      </c>
      <c r="O9">
        <f t="shared" si="3"/>
        <v>90.873015873015873</v>
      </c>
      <c r="P9">
        <f t="shared" si="4"/>
        <v>9.1269841269841265</v>
      </c>
      <c r="Q9">
        <f t="shared" si="5"/>
        <v>6.9000000000000034E-3</v>
      </c>
      <c r="R9">
        <f t="shared" si="6"/>
        <v>6.900000000000003</v>
      </c>
      <c r="S9">
        <f t="shared" si="7"/>
        <v>29.600000000000005</v>
      </c>
      <c r="T9">
        <f t="shared" si="0"/>
        <v>37.58035714285716</v>
      </c>
      <c r="U9" s="20">
        <f t="shared" si="1"/>
        <v>161.21428571428575</v>
      </c>
    </row>
    <row r="10" spans="1:21">
      <c r="A10" t="s">
        <v>24</v>
      </c>
      <c r="B10" s="16">
        <v>42305</v>
      </c>
      <c r="C10" s="2">
        <v>0.4375</v>
      </c>
      <c r="D10">
        <v>0.13009999999999999</v>
      </c>
      <c r="E10">
        <v>700</v>
      </c>
      <c r="F10">
        <v>0.7</v>
      </c>
      <c r="G10">
        <v>0.1326</v>
      </c>
      <c r="H10">
        <v>2.5000000000000022E-3</v>
      </c>
      <c r="I10">
        <v>2.5000000000000022</v>
      </c>
      <c r="J10">
        <v>3.5714285714285748E-3</v>
      </c>
      <c r="K10">
        <v>3.5714285714285747</v>
      </c>
      <c r="L10">
        <v>7.1499999999999994E-2</v>
      </c>
      <c r="M10">
        <v>7.0499999999999993E-2</v>
      </c>
      <c r="N10">
        <f t="shared" si="2"/>
        <v>1.8545454545454547</v>
      </c>
      <c r="O10">
        <f t="shared" si="3"/>
        <v>98.6013986013986</v>
      </c>
      <c r="P10">
        <f t="shared" si="4"/>
        <v>1.3986013986014001</v>
      </c>
      <c r="Q10">
        <f t="shared" si="5"/>
        <v>1.0000000000000009E-3</v>
      </c>
      <c r="R10">
        <f t="shared" si="6"/>
        <v>1.0000000000000009</v>
      </c>
      <c r="S10">
        <f t="shared" si="7"/>
        <v>1.5000000000000013</v>
      </c>
      <c r="T10">
        <f t="shared" si="0"/>
        <v>2.649350649350652</v>
      </c>
      <c r="U10" s="20">
        <f t="shared" si="1"/>
        <v>3.9740259740259778</v>
      </c>
    </row>
    <row r="11" spans="1:21">
      <c r="A11" t="s">
        <v>22</v>
      </c>
      <c r="B11" s="16">
        <v>42305</v>
      </c>
      <c r="C11" s="2">
        <v>0.44791666666666669</v>
      </c>
      <c r="D11">
        <v>0.12770000000000001</v>
      </c>
      <c r="E11">
        <v>400</v>
      </c>
      <c r="F11">
        <v>0.4</v>
      </c>
      <c r="G11">
        <v>0.13750000000000001</v>
      </c>
      <c r="H11">
        <v>9.8000000000000032E-3</v>
      </c>
      <c r="I11">
        <v>9.8000000000000025</v>
      </c>
      <c r="J11">
        <v>2.4500000000000008E-2</v>
      </c>
      <c r="K11">
        <v>24.500000000000004</v>
      </c>
      <c r="L11">
        <v>7.1800000000000003E-2</v>
      </c>
      <c r="M11">
        <v>6.9000000000000006E-2</v>
      </c>
      <c r="N11">
        <f t="shared" si="2"/>
        <v>1.9150417827298052</v>
      </c>
      <c r="O11">
        <f t="shared" si="3"/>
        <v>96.100278551532043</v>
      </c>
      <c r="P11">
        <f t="shared" si="4"/>
        <v>3.8997214484679574</v>
      </c>
      <c r="Q11">
        <f t="shared" si="5"/>
        <v>2.7999999999999969E-3</v>
      </c>
      <c r="R11">
        <f t="shared" si="6"/>
        <v>2.7999999999999972</v>
      </c>
      <c r="S11">
        <f t="shared" si="7"/>
        <v>7.0000000000000053</v>
      </c>
      <c r="T11">
        <f t="shared" si="0"/>
        <v>13.405292479108622</v>
      </c>
      <c r="U11" s="20">
        <f t="shared" si="1"/>
        <v>33.513231197771617</v>
      </c>
    </row>
    <row r="12" spans="1:21">
      <c r="A12" t="s">
        <v>23</v>
      </c>
      <c r="B12" s="16">
        <v>42305</v>
      </c>
      <c r="C12" s="2">
        <v>0.4548611111111111</v>
      </c>
      <c r="D12">
        <v>0.1321</v>
      </c>
      <c r="E12">
        <v>600</v>
      </c>
      <c r="F12">
        <v>0.6</v>
      </c>
      <c r="G12">
        <v>0.13669999999999999</v>
      </c>
      <c r="H12">
        <v>4.599999999999993E-3</v>
      </c>
      <c r="I12">
        <v>4.5999999999999925</v>
      </c>
      <c r="J12">
        <v>7.666666666666655E-3</v>
      </c>
      <c r="K12">
        <v>7.6666666666666545</v>
      </c>
      <c r="L12">
        <v>7.1199999999999999E-2</v>
      </c>
      <c r="M12">
        <v>6.9500000000000006E-2</v>
      </c>
      <c r="N12">
        <f t="shared" si="2"/>
        <v>1.919943820224719</v>
      </c>
      <c r="O12">
        <f t="shared" si="3"/>
        <v>97.612359550561806</v>
      </c>
      <c r="P12">
        <f t="shared" si="4"/>
        <v>2.3876404494381944</v>
      </c>
      <c r="Q12">
        <f t="shared" si="5"/>
        <v>1.6999999999999932E-3</v>
      </c>
      <c r="R12">
        <f t="shared" si="6"/>
        <v>1.6999999999999931</v>
      </c>
      <c r="S12">
        <f t="shared" si="7"/>
        <v>2.8999999999999995</v>
      </c>
      <c r="T12">
        <f t="shared" si="0"/>
        <v>5.4398408239700151</v>
      </c>
      <c r="U12" s="20">
        <f t="shared" si="1"/>
        <v>9.279728464419474</v>
      </c>
    </row>
    <row r="13" spans="1:21">
      <c r="A13" t="s">
        <v>21</v>
      </c>
      <c r="B13" s="16">
        <v>42326</v>
      </c>
      <c r="C13" s="2">
        <v>0.42708333333333331</v>
      </c>
      <c r="D13">
        <v>0.1278</v>
      </c>
      <c r="E13">
        <v>400</v>
      </c>
      <c r="F13">
        <v>0.4</v>
      </c>
      <c r="G13">
        <v>0.13539999999999999</v>
      </c>
      <c r="H13">
        <v>7.5999999999999956E-3</v>
      </c>
      <c r="I13">
        <v>7.5999999999999961</v>
      </c>
      <c r="J13">
        <v>1.8999999999999989E-2</v>
      </c>
      <c r="K13">
        <v>18.999999999999989</v>
      </c>
      <c r="L13">
        <v>6.6799999999999998E-2</v>
      </c>
      <c r="M13">
        <v>6.4799999999999996E-2</v>
      </c>
      <c r="N13">
        <f t="shared" si="2"/>
        <v>2.0269461077844313</v>
      </c>
      <c r="O13">
        <f t="shared" si="3"/>
        <v>97.005988023952099</v>
      </c>
      <c r="P13">
        <f t="shared" si="4"/>
        <v>2.9940119760479007</v>
      </c>
      <c r="Q13">
        <f t="shared" si="5"/>
        <v>2.0000000000000018E-3</v>
      </c>
      <c r="R13">
        <f t="shared" si="6"/>
        <v>2.0000000000000018</v>
      </c>
      <c r="S13">
        <f t="shared" si="7"/>
        <v>5.5999999999999943</v>
      </c>
      <c r="T13">
        <f t="shared" si="0"/>
        <v>10.134730538922165</v>
      </c>
      <c r="U13" s="20">
        <f t="shared" si="1"/>
        <v>28.377245508982007</v>
      </c>
    </row>
    <row r="14" spans="1:21">
      <c r="A14" t="s">
        <v>24</v>
      </c>
      <c r="B14" s="16">
        <v>42326</v>
      </c>
      <c r="C14" s="2">
        <v>0.44791666666666669</v>
      </c>
      <c r="D14">
        <v>0.12909999999999999</v>
      </c>
      <c r="E14">
        <v>700</v>
      </c>
      <c r="F14">
        <v>0.7</v>
      </c>
      <c r="G14">
        <v>0.1366</v>
      </c>
      <c r="H14">
        <v>7.5000000000000067E-3</v>
      </c>
      <c r="I14">
        <v>7.5000000000000071</v>
      </c>
      <c r="J14">
        <v>1.0714285714285725E-2</v>
      </c>
      <c r="K14">
        <v>10.714285714285726</v>
      </c>
      <c r="L14">
        <v>7.0199999999999999E-2</v>
      </c>
      <c r="M14">
        <v>6.93E-2</v>
      </c>
      <c r="N14">
        <f t="shared" si="2"/>
        <v>1.945868945868946</v>
      </c>
      <c r="O14">
        <f t="shared" si="3"/>
        <v>98.71794871794873</v>
      </c>
      <c r="P14">
        <f t="shared" si="4"/>
        <v>1.2820512820512704</v>
      </c>
      <c r="Q14">
        <f t="shared" si="5"/>
        <v>8.9999999999999802E-4</v>
      </c>
      <c r="R14">
        <f t="shared" si="6"/>
        <v>0.89999999999999802</v>
      </c>
      <c r="S14">
        <f t="shared" si="7"/>
        <v>6.6000000000000094</v>
      </c>
      <c r="T14">
        <f t="shared" si="0"/>
        <v>2.5018315018314965</v>
      </c>
      <c r="U14" s="20">
        <f t="shared" si="1"/>
        <v>18.346764346764374</v>
      </c>
    </row>
    <row r="15" spans="1:21">
      <c r="A15" t="s">
        <v>22</v>
      </c>
      <c r="B15" s="16">
        <v>42326</v>
      </c>
      <c r="C15" s="2">
        <v>0.45833333333333331</v>
      </c>
      <c r="D15">
        <v>0.12970000000000001</v>
      </c>
      <c r="E15">
        <v>700</v>
      </c>
      <c r="F15">
        <v>0.7</v>
      </c>
      <c r="G15">
        <v>0.13469999999999999</v>
      </c>
      <c r="H15">
        <v>4.9999999999999767E-3</v>
      </c>
      <c r="I15">
        <v>4.9999999999999769</v>
      </c>
      <c r="J15">
        <v>7.1428571428571097E-3</v>
      </c>
      <c r="K15">
        <v>7.1428571428571104</v>
      </c>
      <c r="L15">
        <v>6.7900000000000002E-2</v>
      </c>
      <c r="M15">
        <v>6.6900000000000001E-2</v>
      </c>
      <c r="N15">
        <f t="shared" si="2"/>
        <v>1.9837997054491898</v>
      </c>
      <c r="O15">
        <f t="shared" si="3"/>
        <v>98.527245949926353</v>
      </c>
      <c r="P15">
        <f t="shared" si="4"/>
        <v>1.4727540500736467</v>
      </c>
      <c r="Q15">
        <f t="shared" si="5"/>
        <v>1.0000000000000009E-3</v>
      </c>
      <c r="R15">
        <f t="shared" si="6"/>
        <v>1.0000000000000009</v>
      </c>
      <c r="S15">
        <f t="shared" si="7"/>
        <v>3.999999999999976</v>
      </c>
      <c r="T15">
        <f t="shared" si="0"/>
        <v>2.8339995792131312</v>
      </c>
      <c r="U15" s="20">
        <f t="shared" si="1"/>
        <v>11.335998316852445</v>
      </c>
    </row>
    <row r="16" spans="1:21">
      <c r="A16" t="s">
        <v>23</v>
      </c>
      <c r="B16" s="16">
        <v>42326</v>
      </c>
      <c r="C16" s="2">
        <v>0.46527777777777773</v>
      </c>
      <c r="D16">
        <v>0.12920000000000001</v>
      </c>
      <c r="E16">
        <v>700</v>
      </c>
      <c r="F16">
        <v>0.7</v>
      </c>
      <c r="G16">
        <v>0.13300000000000001</v>
      </c>
      <c r="H16">
        <v>3.7999999999999978E-3</v>
      </c>
      <c r="I16">
        <v>3.799999999999998</v>
      </c>
      <c r="J16">
        <v>5.4285714285714258E-3</v>
      </c>
      <c r="K16">
        <v>5.4285714285714262</v>
      </c>
      <c r="L16">
        <v>7.0400000000000004E-2</v>
      </c>
      <c r="M16">
        <v>6.9500000000000006E-2</v>
      </c>
      <c r="N16">
        <f t="shared" si="2"/>
        <v>1.8892045454545454</v>
      </c>
      <c r="O16">
        <f t="shared" si="3"/>
        <v>98.721590909090921</v>
      </c>
      <c r="P16">
        <f t="shared" si="4"/>
        <v>1.2784090909090793</v>
      </c>
      <c r="Q16">
        <f t="shared" si="5"/>
        <v>8.9999999999999802E-4</v>
      </c>
      <c r="R16">
        <f t="shared" si="6"/>
        <v>0.89999999999999802</v>
      </c>
      <c r="S16">
        <f t="shared" si="7"/>
        <v>2.9</v>
      </c>
      <c r="T16">
        <f t="shared" si="0"/>
        <v>2.4289772727272672</v>
      </c>
      <c r="U16" s="20">
        <f t="shared" si="1"/>
        <v>7.8267045454545459</v>
      </c>
    </row>
    <row r="17" spans="1:21">
      <c r="A17" s="3" t="s">
        <v>21</v>
      </c>
      <c r="B17" s="4">
        <v>42438</v>
      </c>
      <c r="C17" s="5">
        <v>0.39583333333333331</v>
      </c>
      <c r="D17" s="3">
        <v>0.12970000000000001</v>
      </c>
      <c r="E17" s="3">
        <v>800</v>
      </c>
      <c r="F17" s="3">
        <v>0.8</v>
      </c>
      <c r="G17" s="3">
        <v>0.13200000000000001</v>
      </c>
      <c r="H17" s="3">
        <v>2.2999999999999965E-3</v>
      </c>
      <c r="I17">
        <f>H17*1000</f>
        <v>2.2999999999999963</v>
      </c>
      <c r="J17" s="3">
        <v>2.8749999999999956E-3</v>
      </c>
      <c r="K17" s="6">
        <v>2.8749999999999956</v>
      </c>
      <c r="L17" s="18">
        <v>6.7799999999999999E-2</v>
      </c>
      <c r="M17" s="18">
        <v>6.7000000000000004E-2</v>
      </c>
      <c r="N17">
        <f t="shared" si="2"/>
        <v>1.9469026548672568</v>
      </c>
      <c r="O17">
        <f t="shared" si="3"/>
        <v>98.820058997050154</v>
      </c>
      <c r="P17">
        <f t="shared" si="4"/>
        <v>1.1799410029498461</v>
      </c>
      <c r="Q17">
        <f t="shared" si="5"/>
        <v>7.9999999999999516E-4</v>
      </c>
      <c r="R17">
        <f t="shared" si="6"/>
        <v>0.79999999999999516</v>
      </c>
      <c r="S17">
        <f t="shared" si="7"/>
        <v>1.5000000000000011</v>
      </c>
      <c r="T17">
        <f t="shared" si="0"/>
        <v>1.9469026548672448</v>
      </c>
      <c r="U17" s="20">
        <f t="shared" si="1"/>
        <v>3.6504424778761089</v>
      </c>
    </row>
    <row r="18" spans="1:21">
      <c r="A18" s="3" t="s">
        <v>24</v>
      </c>
      <c r="B18" s="4">
        <v>42438</v>
      </c>
      <c r="C18" s="5">
        <v>0.4201388888888889</v>
      </c>
      <c r="D18" s="3">
        <v>0.12839999999999999</v>
      </c>
      <c r="E18" s="3">
        <v>800</v>
      </c>
      <c r="F18" s="3">
        <v>0.8</v>
      </c>
      <c r="G18" s="3">
        <v>0.13139999999999999</v>
      </c>
      <c r="H18" s="3">
        <v>3.0000000000000027E-3</v>
      </c>
      <c r="I18">
        <f t="shared" ref="I18:I58" si="8">H18*1000</f>
        <v>3.0000000000000027</v>
      </c>
      <c r="J18" s="3">
        <v>3.7500000000000033E-3</v>
      </c>
      <c r="K18" s="6">
        <v>3.7500000000000036</v>
      </c>
      <c r="L18" s="18">
        <v>7.0099999999999996E-2</v>
      </c>
      <c r="M18" s="18">
        <v>6.8599999999999994E-2</v>
      </c>
      <c r="N18">
        <f t="shared" si="2"/>
        <v>1.8744650499286732</v>
      </c>
      <c r="O18">
        <f t="shared" si="3"/>
        <v>97.860199714693294</v>
      </c>
      <c r="P18">
        <f t="shared" si="4"/>
        <v>2.1398002853067055</v>
      </c>
      <c r="Q18">
        <f t="shared" si="5"/>
        <v>1.5000000000000013E-3</v>
      </c>
      <c r="R18">
        <f t="shared" si="6"/>
        <v>1.5000000000000013</v>
      </c>
      <c r="S18">
        <f t="shared" si="7"/>
        <v>1.5000000000000013</v>
      </c>
      <c r="T18">
        <f t="shared" si="0"/>
        <v>3.5146219686162654</v>
      </c>
      <c r="U18" s="20">
        <f t="shared" si="1"/>
        <v>3.5146219686162654</v>
      </c>
    </row>
    <row r="19" spans="1:21">
      <c r="A19" s="3" t="s">
        <v>22</v>
      </c>
      <c r="B19" s="4">
        <v>42438</v>
      </c>
      <c r="C19" s="5">
        <v>0.42708333333333331</v>
      </c>
      <c r="D19" s="3">
        <v>0.12839999999999999</v>
      </c>
      <c r="E19" s="3">
        <v>800</v>
      </c>
      <c r="F19" s="3">
        <v>0.8</v>
      </c>
      <c r="G19" s="3">
        <v>0.1318</v>
      </c>
      <c r="H19" s="3">
        <v>3.4000000000000141E-3</v>
      </c>
      <c r="I19">
        <f t="shared" si="8"/>
        <v>3.4000000000000141</v>
      </c>
      <c r="J19" s="3">
        <v>4.2500000000000177E-3</v>
      </c>
      <c r="K19" s="6">
        <v>4.2500000000000178</v>
      </c>
      <c r="L19" s="18">
        <v>6.7500000000000004E-2</v>
      </c>
      <c r="M19" s="18">
        <v>6.6400000000000001E-2</v>
      </c>
      <c r="N19">
        <f t="shared" si="2"/>
        <v>1.9525925925925924</v>
      </c>
      <c r="O19">
        <f t="shared" si="3"/>
        <v>98.370370370370367</v>
      </c>
      <c r="P19">
        <f t="shared" si="4"/>
        <v>1.6296296296296333</v>
      </c>
      <c r="Q19">
        <f t="shared" si="5"/>
        <v>1.1000000000000038E-3</v>
      </c>
      <c r="R19">
        <f t="shared" si="6"/>
        <v>1.1000000000000036</v>
      </c>
      <c r="S19">
        <f t="shared" si="7"/>
        <v>2.3000000000000105</v>
      </c>
      <c r="T19">
        <f t="shared" si="0"/>
        <v>2.6848148148148234</v>
      </c>
      <c r="U19" s="20">
        <f t="shared" si="1"/>
        <v>5.6137037037037283</v>
      </c>
    </row>
    <row r="20" spans="1:21">
      <c r="A20" s="3" t="s">
        <v>23</v>
      </c>
      <c r="B20" s="4">
        <v>42438</v>
      </c>
      <c r="C20" s="5">
        <v>0.43055555555555558</v>
      </c>
      <c r="D20" s="3">
        <v>0.12939999999999999</v>
      </c>
      <c r="E20" s="3">
        <v>800</v>
      </c>
      <c r="F20" s="3">
        <v>0.8</v>
      </c>
      <c r="G20" s="3">
        <v>0.13100000000000001</v>
      </c>
      <c r="H20" s="3">
        <v>1.6000000000000181E-3</v>
      </c>
      <c r="I20">
        <f t="shared" si="8"/>
        <v>1.6000000000000181</v>
      </c>
      <c r="J20" s="3">
        <v>2.0000000000000226E-3</v>
      </c>
      <c r="K20" s="6">
        <v>2.0000000000000226</v>
      </c>
      <c r="L20" s="18">
        <v>6.6299999999999998E-2</v>
      </c>
      <c r="M20" s="18">
        <v>6.5500000000000003E-2</v>
      </c>
      <c r="N20">
        <f t="shared" si="2"/>
        <v>1.9758672699849171</v>
      </c>
      <c r="O20">
        <f t="shared" si="3"/>
        <v>98.793363499245856</v>
      </c>
      <c r="P20">
        <f t="shared" si="4"/>
        <v>1.2066365007541435</v>
      </c>
      <c r="Q20">
        <f t="shared" si="5"/>
        <v>7.9999999999999516E-4</v>
      </c>
      <c r="R20">
        <f t="shared" si="6"/>
        <v>0.79999999999999516</v>
      </c>
      <c r="S20">
        <f t="shared" si="7"/>
        <v>0.80000000000002292</v>
      </c>
      <c r="T20">
        <f t="shared" si="0"/>
        <v>1.9758672699849051</v>
      </c>
      <c r="U20" s="20">
        <f t="shared" si="1"/>
        <v>1.9758672699849738</v>
      </c>
    </row>
    <row r="21" spans="1:21">
      <c r="A21" s="3" t="s">
        <v>21</v>
      </c>
      <c r="B21" s="4">
        <v>42516</v>
      </c>
      <c r="C21" s="7">
        <v>0.39583333333333331</v>
      </c>
      <c r="D21" s="3">
        <v>0.1246</v>
      </c>
      <c r="E21" s="3">
        <v>600</v>
      </c>
      <c r="F21" s="3">
        <v>0.6</v>
      </c>
      <c r="G21" s="3">
        <v>0.13100000000000001</v>
      </c>
      <c r="H21" s="3">
        <v>6.4000000000000029E-3</v>
      </c>
      <c r="I21">
        <f t="shared" si="8"/>
        <v>6.400000000000003</v>
      </c>
      <c r="J21" s="3">
        <v>1.0666666666666672E-2</v>
      </c>
      <c r="K21" s="6">
        <v>10.666666666666671</v>
      </c>
      <c r="L21" s="18">
        <v>6.5199999999999994E-2</v>
      </c>
      <c r="M21" s="18">
        <v>6.3299999999999995E-2</v>
      </c>
      <c r="N21">
        <f t="shared" si="2"/>
        <v>2.0092024539877302</v>
      </c>
      <c r="O21">
        <f t="shared" si="3"/>
        <v>97.085889570552155</v>
      </c>
      <c r="P21">
        <f t="shared" si="4"/>
        <v>2.9141104294478453</v>
      </c>
      <c r="Q21">
        <f t="shared" si="5"/>
        <v>1.8999999999999989E-3</v>
      </c>
      <c r="R21">
        <f t="shared" si="6"/>
        <v>1.899999999999999</v>
      </c>
      <c r="S21">
        <f t="shared" si="7"/>
        <v>4.5000000000000036</v>
      </c>
      <c r="T21">
        <f t="shared" si="0"/>
        <v>6.3624744376278093</v>
      </c>
      <c r="U21" s="20">
        <f t="shared" si="1"/>
        <v>15.069018404907988</v>
      </c>
    </row>
    <row r="22" spans="1:21">
      <c r="A22" s="3" t="s">
        <v>24</v>
      </c>
      <c r="B22" s="4">
        <v>42516</v>
      </c>
      <c r="C22" s="7">
        <v>0.41666666666666669</v>
      </c>
      <c r="D22" s="3">
        <v>0.12759999999999999</v>
      </c>
      <c r="E22" s="3">
        <v>600</v>
      </c>
      <c r="F22" s="3">
        <v>0.6</v>
      </c>
      <c r="G22" s="3">
        <v>0.1424</v>
      </c>
      <c r="H22" s="3">
        <v>1.4800000000000008E-2</v>
      </c>
      <c r="I22">
        <f t="shared" si="8"/>
        <v>14.800000000000008</v>
      </c>
      <c r="J22" s="3">
        <v>2.466666666666668E-2</v>
      </c>
      <c r="K22" s="6">
        <v>24.666666666666682</v>
      </c>
      <c r="L22" s="18">
        <v>7.4300000000000005E-2</v>
      </c>
      <c r="M22" s="18">
        <v>7.1300000000000002E-2</v>
      </c>
      <c r="N22">
        <f t="shared" si="2"/>
        <v>1.9165545087483176</v>
      </c>
      <c r="O22">
        <f t="shared" si="3"/>
        <v>95.962314939434719</v>
      </c>
      <c r="P22">
        <f t="shared" si="4"/>
        <v>4.0376850605652805</v>
      </c>
      <c r="Q22">
        <f t="shared" si="5"/>
        <v>3.0000000000000027E-3</v>
      </c>
      <c r="R22">
        <f t="shared" si="6"/>
        <v>3.0000000000000027</v>
      </c>
      <c r="S22">
        <f t="shared" si="7"/>
        <v>11.800000000000004</v>
      </c>
      <c r="T22">
        <f t="shared" si="0"/>
        <v>9.582772543741596</v>
      </c>
      <c r="U22" s="20">
        <f t="shared" si="1"/>
        <v>37.692238672050259</v>
      </c>
    </row>
    <row r="23" spans="1:21">
      <c r="A23" s="3" t="s">
        <v>22</v>
      </c>
      <c r="B23" s="4">
        <v>42516</v>
      </c>
      <c r="C23" s="7">
        <v>0.42708333333333331</v>
      </c>
      <c r="D23" s="3">
        <v>0.12820000000000001</v>
      </c>
      <c r="E23" s="3">
        <v>600</v>
      </c>
      <c r="F23" s="3">
        <v>0.6</v>
      </c>
      <c r="G23" s="3">
        <v>0.13489999999999999</v>
      </c>
      <c r="H23" s="3">
        <v>6.6999999999999837E-3</v>
      </c>
      <c r="I23">
        <f t="shared" si="8"/>
        <v>6.6999999999999833</v>
      </c>
      <c r="J23" s="3">
        <v>1.1166666666666641E-2</v>
      </c>
      <c r="K23" s="6">
        <v>11.166666666666641</v>
      </c>
      <c r="L23" s="18">
        <v>6.7299999999999999E-2</v>
      </c>
      <c r="M23" s="18">
        <v>6.5299999999999997E-2</v>
      </c>
      <c r="N23">
        <f t="shared" si="2"/>
        <v>2.0044576523031203</v>
      </c>
      <c r="O23">
        <f t="shared" si="3"/>
        <v>97.028231797919759</v>
      </c>
      <c r="P23">
        <f t="shared" si="4"/>
        <v>2.9717682020802414</v>
      </c>
      <c r="Q23">
        <f t="shared" si="5"/>
        <v>2.0000000000000018E-3</v>
      </c>
      <c r="R23">
        <f t="shared" si="6"/>
        <v>2.0000000000000018</v>
      </c>
      <c r="S23">
        <f t="shared" si="7"/>
        <v>4.6999999999999815</v>
      </c>
      <c r="T23">
        <f t="shared" si="0"/>
        <v>6.6815255076770743</v>
      </c>
      <c r="U23" s="20">
        <f t="shared" si="1"/>
        <v>15.701584943041048</v>
      </c>
    </row>
    <row r="24" spans="1:21">
      <c r="A24" s="3" t="s">
        <v>23</v>
      </c>
      <c r="B24" s="4">
        <v>42516</v>
      </c>
      <c r="C24" s="7">
        <v>0.43055555555555558</v>
      </c>
      <c r="D24" s="3">
        <v>0.12759999999999999</v>
      </c>
      <c r="E24" s="3">
        <v>500</v>
      </c>
      <c r="F24" s="3">
        <v>0.5</v>
      </c>
      <c r="G24" s="3">
        <v>0.13009999999999999</v>
      </c>
      <c r="H24" s="3">
        <v>2.5000000000000022E-3</v>
      </c>
      <c r="I24">
        <f t="shared" si="8"/>
        <v>2.5000000000000022</v>
      </c>
      <c r="J24" s="3">
        <v>5.0000000000000044E-3</v>
      </c>
      <c r="K24" s="6">
        <v>5.0000000000000044</v>
      </c>
      <c r="L24" s="18">
        <v>6.7199999999999996E-2</v>
      </c>
      <c r="M24" s="18">
        <v>6.6199999999999995E-2</v>
      </c>
      <c r="N24">
        <f t="shared" si="2"/>
        <v>1.9360119047619049</v>
      </c>
      <c r="O24">
        <f t="shared" si="3"/>
        <v>98.511904761904759</v>
      </c>
      <c r="P24">
        <f t="shared" si="4"/>
        <v>1.4880952380952408</v>
      </c>
      <c r="Q24">
        <f t="shared" si="5"/>
        <v>1.0000000000000009E-3</v>
      </c>
      <c r="R24">
        <f t="shared" si="6"/>
        <v>1.0000000000000009</v>
      </c>
      <c r="S24">
        <f t="shared" si="7"/>
        <v>1.5000000000000013</v>
      </c>
      <c r="T24">
        <f t="shared" si="0"/>
        <v>3.8720238095238133</v>
      </c>
      <c r="U24" s="20">
        <f t="shared" si="1"/>
        <v>5.8080357142857197</v>
      </c>
    </row>
    <row r="25" spans="1:21">
      <c r="A25" s="3" t="s">
        <v>21</v>
      </c>
      <c r="B25" s="4">
        <v>42530</v>
      </c>
      <c r="C25" s="7">
        <v>0.40972222222222227</v>
      </c>
      <c r="D25" s="3">
        <v>0.13070000000000001</v>
      </c>
      <c r="E25" s="3">
        <v>600</v>
      </c>
      <c r="F25" s="3">
        <v>0.6</v>
      </c>
      <c r="G25" s="3">
        <v>0.13439999999999999</v>
      </c>
      <c r="H25" s="3">
        <v>3.6999999999999811E-3</v>
      </c>
      <c r="I25">
        <f t="shared" si="8"/>
        <v>3.6999999999999811</v>
      </c>
      <c r="J25" s="3">
        <v>6.1666666666666354E-3</v>
      </c>
      <c r="K25" s="6">
        <v>6.166666666666635</v>
      </c>
      <c r="L25" s="18">
        <v>6.8099999999999994E-2</v>
      </c>
      <c r="M25" s="18">
        <v>6.6900000000000001E-2</v>
      </c>
      <c r="N25">
        <f t="shared" si="2"/>
        <v>1.973568281938326</v>
      </c>
      <c r="O25">
        <f t="shared" si="3"/>
        <v>98.23788546255507</v>
      </c>
      <c r="P25">
        <f t="shared" si="4"/>
        <v>1.7621145374449299</v>
      </c>
      <c r="Q25">
        <f t="shared" si="5"/>
        <v>1.1999999999999927E-3</v>
      </c>
      <c r="R25">
        <f t="shared" si="6"/>
        <v>1.1999999999999926</v>
      </c>
      <c r="S25">
        <f t="shared" si="7"/>
        <v>2.4999999999999885</v>
      </c>
      <c r="T25">
        <f t="shared" si="0"/>
        <v>3.9471365638766276</v>
      </c>
      <c r="U25" s="20">
        <f t="shared" si="1"/>
        <v>8.2232011747429876</v>
      </c>
    </row>
    <row r="26" spans="1:21">
      <c r="A26" s="3" t="s">
        <v>24</v>
      </c>
      <c r="B26" s="4">
        <v>42530</v>
      </c>
      <c r="C26" s="7">
        <v>0.43402777777777773</v>
      </c>
      <c r="D26" s="3">
        <v>0.1273</v>
      </c>
      <c r="E26" s="3">
        <v>500</v>
      </c>
      <c r="F26" s="3">
        <v>0.5</v>
      </c>
      <c r="G26" s="3">
        <v>0.13059999999999999</v>
      </c>
      <c r="H26" s="3">
        <v>3.2999999999999974E-3</v>
      </c>
      <c r="I26">
        <f t="shared" si="8"/>
        <v>3.2999999999999972</v>
      </c>
      <c r="J26" s="3">
        <v>6.5999999999999948E-3</v>
      </c>
      <c r="K26" s="6">
        <v>6.5999999999999943</v>
      </c>
      <c r="L26" s="18">
        <v>6.8199999999999997E-2</v>
      </c>
      <c r="M26" s="18">
        <v>6.7100000000000007E-2</v>
      </c>
      <c r="N26">
        <f t="shared" si="2"/>
        <v>1.9149560117302054</v>
      </c>
      <c r="O26">
        <f t="shared" si="3"/>
        <v>98.387096774193566</v>
      </c>
      <c r="P26">
        <f t="shared" si="4"/>
        <v>1.6129032258064342</v>
      </c>
      <c r="Q26">
        <f t="shared" si="5"/>
        <v>1.0999999999999899E-3</v>
      </c>
      <c r="R26">
        <f t="shared" si="6"/>
        <v>1.0999999999999899</v>
      </c>
      <c r="S26">
        <f t="shared" si="7"/>
        <v>2.2000000000000073</v>
      </c>
      <c r="T26">
        <f t="shared" si="0"/>
        <v>4.2129032258064134</v>
      </c>
      <c r="U26" s="20">
        <f t="shared" si="1"/>
        <v>8.4258064516129316</v>
      </c>
    </row>
    <row r="27" spans="1:21">
      <c r="A27" s="3" t="s">
        <v>22</v>
      </c>
      <c r="B27" s="4">
        <v>42530</v>
      </c>
      <c r="C27" s="7">
        <v>0.44791666666666669</v>
      </c>
      <c r="D27" s="3">
        <v>0.1265</v>
      </c>
      <c r="E27" s="3">
        <v>400</v>
      </c>
      <c r="F27" s="3">
        <v>0.4</v>
      </c>
      <c r="G27" s="3">
        <v>0.13020000000000001</v>
      </c>
      <c r="H27" s="3">
        <v>3.7000000000000088E-3</v>
      </c>
      <c r="I27">
        <f t="shared" si="8"/>
        <v>3.7000000000000091</v>
      </c>
      <c r="J27" s="3">
        <v>9.2500000000000221E-3</v>
      </c>
      <c r="K27" s="6">
        <v>9.2500000000000213</v>
      </c>
      <c r="L27" s="18">
        <v>6.7299999999999999E-2</v>
      </c>
      <c r="M27" s="18">
        <v>6.6199999999999995E-2</v>
      </c>
      <c r="N27">
        <f t="shared" si="2"/>
        <v>1.934621099554235</v>
      </c>
      <c r="O27">
        <f t="shared" si="3"/>
        <v>98.365527488855861</v>
      </c>
      <c r="P27">
        <f t="shared" si="4"/>
        <v>1.6344725111441392</v>
      </c>
      <c r="Q27">
        <f t="shared" si="5"/>
        <v>1.1000000000000038E-3</v>
      </c>
      <c r="R27">
        <f t="shared" si="6"/>
        <v>1.1000000000000036</v>
      </c>
      <c r="S27">
        <f t="shared" si="7"/>
        <v>2.6000000000000054</v>
      </c>
      <c r="T27">
        <f t="shared" si="0"/>
        <v>5.3202080237741631</v>
      </c>
      <c r="U27" s="20">
        <f t="shared" si="1"/>
        <v>12.575037147102554</v>
      </c>
    </row>
    <row r="28" spans="1:21">
      <c r="A28" s="3" t="s">
        <v>23</v>
      </c>
      <c r="B28" s="4">
        <v>42530</v>
      </c>
      <c r="C28" s="7">
        <v>0.45833333333333331</v>
      </c>
      <c r="D28" s="3">
        <v>0.1273</v>
      </c>
      <c r="E28" s="3">
        <v>500</v>
      </c>
      <c r="F28" s="3">
        <v>0.5</v>
      </c>
      <c r="G28" s="3">
        <v>0.12989999999999999</v>
      </c>
      <c r="H28" s="3">
        <v>2.5999999999999912E-3</v>
      </c>
      <c r="I28">
        <f t="shared" si="8"/>
        <v>2.5999999999999912</v>
      </c>
      <c r="J28" s="3">
        <v>5.1999999999999824E-3</v>
      </c>
      <c r="K28" s="6">
        <v>5.1999999999999824</v>
      </c>
      <c r="L28" s="18">
        <v>6.6699999999999995E-2</v>
      </c>
      <c r="M28" s="18">
        <v>6.5000000000000002E-2</v>
      </c>
      <c r="N28">
        <f t="shared" si="2"/>
        <v>1.9475262368815591</v>
      </c>
      <c r="O28">
        <f t="shared" si="3"/>
        <v>97.451274362818594</v>
      </c>
      <c r="P28">
        <f t="shared" si="4"/>
        <v>2.5487256371814055</v>
      </c>
      <c r="Q28">
        <f t="shared" si="5"/>
        <v>1.6999999999999932E-3</v>
      </c>
      <c r="R28">
        <f t="shared" si="6"/>
        <v>1.6999999999999931</v>
      </c>
      <c r="S28">
        <f t="shared" si="7"/>
        <v>0.89999999999999813</v>
      </c>
      <c r="T28">
        <f t="shared" si="0"/>
        <v>6.6215892053972745</v>
      </c>
      <c r="U28" s="20">
        <f t="shared" si="1"/>
        <v>3.5055472263867991</v>
      </c>
    </row>
    <row r="29" spans="1:21">
      <c r="A29" s="8" t="s">
        <v>21</v>
      </c>
      <c r="B29" s="4">
        <v>42690</v>
      </c>
      <c r="C29" s="5">
        <v>0.39930555555555558</v>
      </c>
      <c r="D29" s="8">
        <v>0.12089999999999999</v>
      </c>
      <c r="E29" s="8">
        <v>290</v>
      </c>
      <c r="F29" s="9">
        <v>0.28999999999999998</v>
      </c>
      <c r="G29" s="8">
        <v>0.12509999999999999</v>
      </c>
      <c r="H29" s="8">
        <v>4.1999999999999954E-3</v>
      </c>
      <c r="I29">
        <f t="shared" si="8"/>
        <v>4.1999999999999957</v>
      </c>
      <c r="J29" s="9">
        <v>1.448275862068964E-2</v>
      </c>
      <c r="K29" s="10">
        <v>14.482758620689641</v>
      </c>
      <c r="L29" s="18">
        <v>6.5600000000000006E-2</v>
      </c>
      <c r="M29" s="18">
        <v>6.4199999999999993E-2</v>
      </c>
      <c r="N29">
        <f t="shared" si="2"/>
        <v>1.907012195121951</v>
      </c>
      <c r="O29">
        <f t="shared" si="3"/>
        <v>97.865853658536565</v>
      </c>
      <c r="P29">
        <f t="shared" si="4"/>
        <v>2.1341463414634347</v>
      </c>
      <c r="Q29">
        <f t="shared" si="5"/>
        <v>1.4000000000000123E-3</v>
      </c>
      <c r="R29">
        <f t="shared" si="6"/>
        <v>1.4000000000000123</v>
      </c>
      <c r="S29">
        <f t="shared" si="7"/>
        <v>2.7999999999999834</v>
      </c>
      <c r="T29">
        <f t="shared" si="0"/>
        <v>9.206265769554328</v>
      </c>
      <c r="U29" s="20">
        <f t="shared" si="1"/>
        <v>18.412531539108382</v>
      </c>
    </row>
    <row r="30" spans="1:21">
      <c r="A30" s="8" t="s">
        <v>24</v>
      </c>
      <c r="B30" s="4">
        <v>42690</v>
      </c>
      <c r="C30" s="5">
        <v>0.4236111111111111</v>
      </c>
      <c r="D30" s="8">
        <v>0.1197</v>
      </c>
      <c r="E30" s="8">
        <v>260</v>
      </c>
      <c r="F30" s="9">
        <v>0.26</v>
      </c>
      <c r="G30" s="8">
        <v>0.1225</v>
      </c>
      <c r="H30" s="8">
        <v>2.7999999999999969E-3</v>
      </c>
      <c r="I30">
        <f t="shared" si="8"/>
        <v>2.7999999999999972</v>
      </c>
      <c r="J30" s="9">
        <v>1.0769230769230757E-2</v>
      </c>
      <c r="K30" s="10">
        <v>10.769230769230756</v>
      </c>
      <c r="L30" s="18">
        <v>6.0199999999999997E-2</v>
      </c>
      <c r="M30" s="18">
        <v>5.9499999999999997E-2</v>
      </c>
      <c r="N30">
        <f t="shared" si="2"/>
        <v>2.0348837209302326</v>
      </c>
      <c r="O30">
        <f t="shared" si="3"/>
        <v>98.837209302325576</v>
      </c>
      <c r="P30">
        <f t="shared" si="4"/>
        <v>1.1627906976744242</v>
      </c>
      <c r="Q30">
        <f t="shared" si="5"/>
        <v>6.9999999999999923E-4</v>
      </c>
      <c r="R30">
        <f t="shared" si="6"/>
        <v>0.69999999999999929</v>
      </c>
      <c r="S30">
        <f t="shared" si="7"/>
        <v>2.0999999999999979</v>
      </c>
      <c r="T30">
        <f t="shared" si="0"/>
        <v>5.4785330948121587</v>
      </c>
      <c r="U30" s="20">
        <f t="shared" si="1"/>
        <v>16.435599284436478</v>
      </c>
    </row>
    <row r="31" spans="1:21">
      <c r="A31" s="8" t="s">
        <v>22</v>
      </c>
      <c r="B31" s="4">
        <v>42690</v>
      </c>
      <c r="C31" s="5">
        <v>0.43402777777777773</v>
      </c>
      <c r="D31" s="8">
        <v>0.11990000000000001</v>
      </c>
      <c r="E31" s="8">
        <v>200</v>
      </c>
      <c r="F31" s="9">
        <v>0.2</v>
      </c>
      <c r="G31" s="8">
        <v>0.1212</v>
      </c>
      <c r="H31" s="8">
        <v>1.2999999999999956E-3</v>
      </c>
      <c r="I31">
        <f t="shared" si="8"/>
        <v>1.2999999999999956</v>
      </c>
      <c r="J31" s="9">
        <v>6.499999999999978E-3</v>
      </c>
      <c r="K31" s="10">
        <v>6.4999999999999778</v>
      </c>
      <c r="L31" s="18">
        <v>6.2300000000000001E-2</v>
      </c>
      <c r="M31" s="18">
        <v>6.2E-2</v>
      </c>
      <c r="N31">
        <f t="shared" si="2"/>
        <v>1.9454253611556982</v>
      </c>
      <c r="O31">
        <f t="shared" si="3"/>
        <v>99.518459069020864</v>
      </c>
      <c r="P31">
        <f t="shared" si="4"/>
        <v>0.48154093097913631</v>
      </c>
      <c r="Q31">
        <f t="shared" si="5"/>
        <v>3.0000000000000165E-4</v>
      </c>
      <c r="R31">
        <f t="shared" si="6"/>
        <v>0.30000000000000165</v>
      </c>
      <c r="S31">
        <f t="shared" si="7"/>
        <v>0.999999999999994</v>
      </c>
      <c r="T31">
        <f t="shared" si="0"/>
        <v>2.9181380417335632</v>
      </c>
      <c r="U31" s="20">
        <f t="shared" si="1"/>
        <v>9.7271268057784308</v>
      </c>
    </row>
    <row r="32" spans="1:21">
      <c r="A32" s="8" t="s">
        <v>23</v>
      </c>
      <c r="B32" s="4">
        <v>42690</v>
      </c>
      <c r="C32" s="5">
        <v>0.44097222222222227</v>
      </c>
      <c r="D32" s="8">
        <v>0.11899999999999999</v>
      </c>
      <c r="E32" s="8">
        <v>300</v>
      </c>
      <c r="F32" s="9">
        <v>0.3</v>
      </c>
      <c r="G32" s="8">
        <v>0.12280000000000001</v>
      </c>
      <c r="H32" s="8">
        <v>3.8000000000000117E-3</v>
      </c>
      <c r="I32">
        <f t="shared" si="8"/>
        <v>3.8000000000000118</v>
      </c>
      <c r="J32" s="9">
        <v>1.2666666666666706E-2</v>
      </c>
      <c r="K32" s="10">
        <v>12.666666666666707</v>
      </c>
      <c r="L32" s="18">
        <v>6.2399999999999997E-2</v>
      </c>
      <c r="M32" s="18">
        <v>6.1400000000000003E-2</v>
      </c>
      <c r="N32">
        <f t="shared" si="2"/>
        <v>1.9679487179487181</v>
      </c>
      <c r="O32">
        <f t="shared" si="3"/>
        <v>98.397435897435898</v>
      </c>
      <c r="P32">
        <f t="shared" si="4"/>
        <v>1.6025641025641022</v>
      </c>
      <c r="Q32">
        <f t="shared" si="5"/>
        <v>9.9999999999999395E-4</v>
      </c>
      <c r="R32">
        <f t="shared" si="6"/>
        <v>0.999999999999994</v>
      </c>
      <c r="S32">
        <f t="shared" si="7"/>
        <v>2.8000000000000176</v>
      </c>
      <c r="T32">
        <f t="shared" si="0"/>
        <v>6.5598290598290214</v>
      </c>
      <c r="U32" s="20">
        <f t="shared" si="1"/>
        <v>18.367521367521483</v>
      </c>
    </row>
    <row r="33" spans="1:21">
      <c r="A33" s="8" t="s">
        <v>21</v>
      </c>
      <c r="B33" s="4">
        <v>42718</v>
      </c>
      <c r="C33" s="5">
        <v>0.36805555555555558</v>
      </c>
      <c r="D33" s="8">
        <v>0.1211</v>
      </c>
      <c r="E33" s="8">
        <v>295</v>
      </c>
      <c r="F33" s="11">
        <v>0.29499999999999998</v>
      </c>
      <c r="G33" s="8">
        <v>0.1245</v>
      </c>
      <c r="H33" s="8">
        <v>3.4000000000000002E-3</v>
      </c>
      <c r="I33">
        <f t="shared" si="8"/>
        <v>3.4000000000000004</v>
      </c>
      <c r="J33" s="11">
        <v>1.1525423728813562E-2</v>
      </c>
      <c r="K33" s="6">
        <v>11.525423728813562</v>
      </c>
      <c r="L33" s="18">
        <v>6.6000000000000003E-2</v>
      </c>
      <c r="M33" s="18">
        <v>6.5299999999999997E-2</v>
      </c>
      <c r="N33">
        <f t="shared" si="2"/>
        <v>1.8863636363636362</v>
      </c>
      <c r="O33">
        <f t="shared" si="3"/>
        <v>98.939393939393923</v>
      </c>
      <c r="P33">
        <f t="shared" si="4"/>
        <v>1.0606060606060765</v>
      </c>
      <c r="Q33">
        <f t="shared" si="5"/>
        <v>7.0000000000000617E-4</v>
      </c>
      <c r="R33">
        <f t="shared" si="6"/>
        <v>0.70000000000000617</v>
      </c>
      <c r="S33">
        <f t="shared" si="7"/>
        <v>2.699999999999994</v>
      </c>
      <c r="T33">
        <f t="shared" si="0"/>
        <v>4.4761171032357874</v>
      </c>
      <c r="U33" s="20">
        <f t="shared" si="1"/>
        <v>17.265023112480701</v>
      </c>
    </row>
    <row r="34" spans="1:21">
      <c r="A34" s="8" t="s">
        <v>24</v>
      </c>
      <c r="B34" s="4">
        <v>42718</v>
      </c>
      <c r="C34" s="7">
        <v>0.38541666666666669</v>
      </c>
      <c r="D34" s="8">
        <v>0.12</v>
      </c>
      <c r="E34" s="8">
        <v>300</v>
      </c>
      <c r="F34" s="9">
        <v>0.3</v>
      </c>
      <c r="G34" s="8">
        <v>0.1203</v>
      </c>
      <c r="H34" s="8">
        <v>3.0000000000000859E-4</v>
      </c>
      <c r="I34">
        <f t="shared" si="8"/>
        <v>0.30000000000000859</v>
      </c>
      <c r="J34" s="9">
        <v>1.0000000000000286E-3</v>
      </c>
      <c r="K34" s="10">
        <v>1.0000000000000286</v>
      </c>
      <c r="L34" s="18">
        <v>6.3799999999999996E-2</v>
      </c>
      <c r="M34" s="18">
        <v>6.3299999999999995E-2</v>
      </c>
      <c r="N34">
        <f t="shared" si="2"/>
        <v>1.8855799373040754</v>
      </c>
      <c r="O34">
        <f t="shared" si="3"/>
        <v>99.21630094043887</v>
      </c>
      <c r="P34">
        <f t="shared" si="4"/>
        <v>0.78369905956112973</v>
      </c>
      <c r="Q34">
        <f t="shared" si="5"/>
        <v>5.0000000000000044E-4</v>
      </c>
      <c r="R34">
        <f t="shared" si="6"/>
        <v>0.50000000000000044</v>
      </c>
      <c r="S34">
        <f t="shared" si="7"/>
        <v>-0.19999999999999185</v>
      </c>
      <c r="T34">
        <f t="shared" si="0"/>
        <v>3.1426332288401286</v>
      </c>
      <c r="U34" s="20">
        <f t="shared" si="1"/>
        <v>-1.2570532915359991</v>
      </c>
    </row>
    <row r="35" spans="1:21">
      <c r="A35" s="8" t="s">
        <v>22</v>
      </c>
      <c r="B35" s="4">
        <v>42718</v>
      </c>
      <c r="C35" s="5">
        <v>0.3923611111111111</v>
      </c>
      <c r="D35" s="8">
        <v>0.1207</v>
      </c>
      <c r="E35" s="8">
        <v>295</v>
      </c>
      <c r="F35" s="11">
        <v>0.29499999999999998</v>
      </c>
      <c r="G35" s="8">
        <v>0.12130000000000001</v>
      </c>
      <c r="H35" s="8">
        <v>6.0000000000000331E-4</v>
      </c>
      <c r="I35">
        <f t="shared" si="8"/>
        <v>0.60000000000000331</v>
      </c>
      <c r="J35" s="11">
        <v>2.0338983050847571E-3</v>
      </c>
      <c r="K35" s="6">
        <v>2.0338983050847572</v>
      </c>
      <c r="L35" s="18">
        <v>5.7500000000000002E-2</v>
      </c>
      <c r="M35" s="18">
        <v>5.7299999999999997E-2</v>
      </c>
      <c r="N35">
        <f t="shared" si="2"/>
        <v>2.1095652173913044</v>
      </c>
      <c r="O35">
        <f t="shared" si="3"/>
        <v>99.65217391304347</v>
      </c>
      <c r="P35">
        <f t="shared" si="4"/>
        <v>0.34782608695653039</v>
      </c>
      <c r="Q35">
        <f t="shared" si="5"/>
        <v>2.0000000000000573E-4</v>
      </c>
      <c r="R35">
        <f t="shared" si="6"/>
        <v>0.20000000000000573</v>
      </c>
      <c r="S35">
        <f t="shared" si="7"/>
        <v>0.39999999999999758</v>
      </c>
      <c r="T35">
        <f t="shared" si="0"/>
        <v>1.4302137067060101</v>
      </c>
      <c r="U35" s="20">
        <f t="shared" si="1"/>
        <v>2.8604274134119207</v>
      </c>
    </row>
    <row r="36" spans="1:21">
      <c r="A36" s="8" t="s">
        <v>23</v>
      </c>
      <c r="B36" s="4">
        <v>42718</v>
      </c>
      <c r="C36" s="5">
        <v>0.40277777777777773</v>
      </c>
      <c r="D36" s="8">
        <v>0.1208</v>
      </c>
      <c r="E36" s="8">
        <v>290</v>
      </c>
      <c r="F36" s="11">
        <v>0.28999999999999998</v>
      </c>
      <c r="G36" s="8">
        <v>0.12089999999999999</v>
      </c>
      <c r="H36" s="8">
        <v>9.9999999999988987E-5</v>
      </c>
      <c r="I36">
        <f t="shared" si="8"/>
        <v>9.9999999999988987E-2</v>
      </c>
      <c r="J36" s="11">
        <v>3.4482758620685858E-4</v>
      </c>
      <c r="K36" s="6">
        <v>0.34482758620685861</v>
      </c>
      <c r="L36" s="18">
        <v>6.0299999999999999E-2</v>
      </c>
      <c r="M36" s="18">
        <v>0.06</v>
      </c>
      <c r="N36">
        <f t="shared" si="2"/>
        <v>2.0049751243781095</v>
      </c>
      <c r="O36">
        <f t="shared" si="3"/>
        <v>99.50248756218906</v>
      </c>
      <c r="P36">
        <f t="shared" si="4"/>
        <v>0.4975124378109399</v>
      </c>
      <c r="Q36">
        <f t="shared" si="5"/>
        <v>3.0000000000000165E-4</v>
      </c>
      <c r="R36">
        <f t="shared" si="6"/>
        <v>0.30000000000000165</v>
      </c>
      <c r="S36">
        <f t="shared" si="7"/>
        <v>-0.20000000000001267</v>
      </c>
      <c r="T36">
        <f t="shared" si="0"/>
        <v>2.0741121976325387</v>
      </c>
      <c r="U36" s="20">
        <f t="shared" si="1"/>
        <v>-1.3827414650884391</v>
      </c>
    </row>
    <row r="37" spans="1:21">
      <c r="A37" s="3" t="s">
        <v>21</v>
      </c>
      <c r="B37" s="4">
        <v>42907</v>
      </c>
      <c r="C37" s="5">
        <v>0.40972222222222227</v>
      </c>
      <c r="D37" s="3">
        <v>0.12130000000000001</v>
      </c>
      <c r="E37" s="3">
        <v>450</v>
      </c>
      <c r="F37" s="9">
        <v>0.45</v>
      </c>
      <c r="G37" s="3">
        <v>0.1241</v>
      </c>
      <c r="H37" s="3">
        <v>2.7999999999999969E-3</v>
      </c>
      <c r="I37">
        <f t="shared" si="8"/>
        <v>2.7999999999999972</v>
      </c>
      <c r="J37" s="9">
        <v>6.2222222222222149E-3</v>
      </c>
      <c r="K37" s="10">
        <v>6.2222222222222152</v>
      </c>
      <c r="L37" s="19">
        <v>6.0499999999999998E-2</v>
      </c>
      <c r="M37" s="19">
        <v>5.9400000000000001E-2</v>
      </c>
      <c r="N37">
        <f t="shared" si="2"/>
        <v>2.0512396694214878</v>
      </c>
      <c r="O37">
        <f t="shared" si="3"/>
        <v>98.181818181818187</v>
      </c>
      <c r="P37">
        <f t="shared" si="4"/>
        <v>1.818181818181813</v>
      </c>
      <c r="Q37">
        <f t="shared" si="5"/>
        <v>1.0999999999999968E-3</v>
      </c>
      <c r="R37">
        <f t="shared" si="6"/>
        <v>1.0999999999999968</v>
      </c>
      <c r="S37">
        <f t="shared" si="7"/>
        <v>1.7000000000000004</v>
      </c>
      <c r="T37">
        <f t="shared" si="0"/>
        <v>5.0141414141413998</v>
      </c>
      <c r="U37" s="20">
        <f t="shared" si="1"/>
        <v>7.7491276400367335</v>
      </c>
    </row>
    <row r="38" spans="1:21">
      <c r="A38" s="8" t="s">
        <v>24</v>
      </c>
      <c r="B38" s="4">
        <v>42907</v>
      </c>
      <c r="C38" s="5">
        <v>0.44444444444444442</v>
      </c>
      <c r="D38" s="8">
        <v>0.1202</v>
      </c>
      <c r="E38" s="8">
        <v>200</v>
      </c>
      <c r="F38" s="9">
        <v>0.2</v>
      </c>
      <c r="G38" s="8">
        <v>0.1241</v>
      </c>
      <c r="H38" s="3">
        <v>3.9000000000000007E-3</v>
      </c>
      <c r="I38">
        <f t="shared" si="8"/>
        <v>3.9000000000000008</v>
      </c>
      <c r="J38" s="9">
        <v>1.9500000000000003E-2</v>
      </c>
      <c r="K38" s="10">
        <v>19.500000000000004</v>
      </c>
      <c r="L38" s="19">
        <v>6.2700000000000006E-2</v>
      </c>
      <c r="M38" s="19">
        <v>6.1499999999999999E-2</v>
      </c>
      <c r="N38">
        <f t="shared" si="2"/>
        <v>1.9792663476874002</v>
      </c>
      <c r="O38">
        <f t="shared" si="3"/>
        <v>98.086124401913864</v>
      </c>
      <c r="P38">
        <f t="shared" si="4"/>
        <v>1.9138755980861362</v>
      </c>
      <c r="Q38">
        <f t="shared" si="5"/>
        <v>1.2000000000000066E-3</v>
      </c>
      <c r="R38">
        <f t="shared" si="6"/>
        <v>1.2000000000000066</v>
      </c>
      <c r="S38">
        <f t="shared" si="7"/>
        <v>2.699999999999994</v>
      </c>
      <c r="T38">
        <f t="shared" si="0"/>
        <v>11.875598086124466</v>
      </c>
      <c r="U38" s="20">
        <f t="shared" si="1"/>
        <v>26.720095693779843</v>
      </c>
    </row>
    <row r="39" spans="1:21">
      <c r="A39" s="8" t="s">
        <v>22</v>
      </c>
      <c r="B39" s="4">
        <v>42907</v>
      </c>
      <c r="C39" s="5">
        <v>0.4513888888888889</v>
      </c>
      <c r="D39" s="8">
        <v>0.1206</v>
      </c>
      <c r="E39" s="8">
        <v>300</v>
      </c>
      <c r="F39" s="9">
        <v>0.3</v>
      </c>
      <c r="G39" s="8">
        <v>0.1234</v>
      </c>
      <c r="H39" s="3">
        <v>2.7999999999999969E-3</v>
      </c>
      <c r="I39">
        <f t="shared" si="8"/>
        <v>2.7999999999999972</v>
      </c>
      <c r="J39" s="9">
        <v>9.3333333333333237E-3</v>
      </c>
      <c r="K39" s="10">
        <v>9.3333333333333233</v>
      </c>
      <c r="L39" s="19">
        <v>6.4199999999999993E-2</v>
      </c>
      <c r="M39" s="19">
        <v>6.3100000000000003E-2</v>
      </c>
      <c r="N39">
        <f t="shared" si="2"/>
        <v>1.9221183800623054</v>
      </c>
      <c r="O39">
        <f t="shared" si="3"/>
        <v>98.286604361370735</v>
      </c>
      <c r="P39">
        <f t="shared" si="4"/>
        <v>1.7133956386292652</v>
      </c>
      <c r="Q39">
        <f t="shared" si="5"/>
        <v>1.0999999999999899E-3</v>
      </c>
      <c r="R39">
        <f t="shared" si="6"/>
        <v>1.0999999999999899</v>
      </c>
      <c r="S39">
        <f t="shared" si="7"/>
        <v>1.7000000000000073</v>
      </c>
      <c r="T39">
        <f t="shared" si="0"/>
        <v>7.0477673935617213</v>
      </c>
      <c r="U39" s="20">
        <f t="shared" si="1"/>
        <v>10.892004153686445</v>
      </c>
    </row>
    <row r="40" spans="1:21">
      <c r="A40" s="8" t="s">
        <v>23</v>
      </c>
      <c r="B40" s="4">
        <v>42907</v>
      </c>
      <c r="C40" s="5">
        <v>0.45833333333333331</v>
      </c>
      <c r="D40" s="8">
        <v>0.1212</v>
      </c>
      <c r="E40" s="8">
        <v>500</v>
      </c>
      <c r="F40" s="9">
        <v>0.5</v>
      </c>
      <c r="G40" s="8">
        <v>0.1217</v>
      </c>
      <c r="H40" s="3">
        <v>5.0000000000000044E-4</v>
      </c>
      <c r="I40">
        <f t="shared" si="8"/>
        <v>0.50000000000000044</v>
      </c>
      <c r="J40" s="9">
        <v>1.0000000000000009E-3</v>
      </c>
      <c r="K40" s="10">
        <v>1.0000000000000009</v>
      </c>
      <c r="L40" s="19">
        <v>6.2199999999999998E-2</v>
      </c>
      <c r="M40" s="19">
        <v>6.1699999999999998E-2</v>
      </c>
      <c r="N40">
        <f t="shared" si="2"/>
        <v>1.9565916398713827</v>
      </c>
      <c r="O40">
        <f t="shared" si="3"/>
        <v>99.19614147909968</v>
      </c>
      <c r="P40">
        <f t="shared" si="4"/>
        <v>0.80385852090032017</v>
      </c>
      <c r="Q40">
        <f t="shared" si="5"/>
        <v>5.0000000000000044E-4</v>
      </c>
      <c r="R40">
        <f t="shared" si="6"/>
        <v>0.50000000000000044</v>
      </c>
      <c r="S40">
        <f t="shared" si="7"/>
        <v>0</v>
      </c>
      <c r="T40">
        <f t="shared" si="0"/>
        <v>1.9565916398713845</v>
      </c>
      <c r="U40" s="20">
        <f t="shared" si="1"/>
        <v>0</v>
      </c>
    </row>
    <row r="41" spans="1:21">
      <c r="A41" s="8" t="s">
        <v>24</v>
      </c>
      <c r="B41" s="4">
        <v>42942</v>
      </c>
      <c r="C41" s="5">
        <v>0.3888888888888889</v>
      </c>
      <c r="D41" s="8">
        <v>0.128</v>
      </c>
      <c r="E41" s="8">
        <v>280</v>
      </c>
      <c r="F41" s="9">
        <v>0.28000000000000003</v>
      </c>
      <c r="G41" s="8">
        <v>0.1341</v>
      </c>
      <c r="H41" s="8">
        <v>6.0999999999999943E-3</v>
      </c>
      <c r="I41">
        <f t="shared" si="8"/>
        <v>6.0999999999999943</v>
      </c>
      <c r="J41" s="9">
        <v>2.1785714285714262E-2</v>
      </c>
      <c r="K41" s="10">
        <v>21.785714285714263</v>
      </c>
      <c r="L41" s="19"/>
      <c r="M41" s="19"/>
      <c r="N41" t="e">
        <f t="shared" si="2"/>
        <v>#DIV/0!</v>
      </c>
      <c r="O41" t="e">
        <f t="shared" si="3"/>
        <v>#DIV/0!</v>
      </c>
      <c r="P41" t="e">
        <f t="shared" si="4"/>
        <v>#DIV/0!</v>
      </c>
      <c r="Q41">
        <f t="shared" si="5"/>
        <v>0</v>
      </c>
      <c r="R41">
        <f t="shared" si="6"/>
        <v>0</v>
      </c>
      <c r="S41">
        <f t="shared" si="7"/>
        <v>6.0999999999999943</v>
      </c>
      <c r="T41" t="e">
        <f t="shared" si="0"/>
        <v>#DIV/0!</v>
      </c>
      <c r="U41" s="20" t="e">
        <f t="shared" si="1"/>
        <v>#DIV/0!</v>
      </c>
    </row>
    <row r="42" spans="1:21">
      <c r="A42" s="8" t="s">
        <v>23</v>
      </c>
      <c r="B42" s="4">
        <v>42942</v>
      </c>
      <c r="C42" s="5">
        <v>0.39930555555555558</v>
      </c>
      <c r="D42" s="8">
        <v>0.1283</v>
      </c>
      <c r="E42" s="8">
        <v>280</v>
      </c>
      <c r="F42" s="9">
        <v>0.28000000000000003</v>
      </c>
      <c r="G42" s="8">
        <v>0.13039999999999999</v>
      </c>
      <c r="H42" s="8">
        <v>2.0999999999999908E-3</v>
      </c>
      <c r="I42">
        <f t="shared" si="8"/>
        <v>2.0999999999999908</v>
      </c>
      <c r="J42" s="9">
        <v>7.4999999999999659E-3</v>
      </c>
      <c r="K42" s="10">
        <v>7.4999999999999662</v>
      </c>
      <c r="L42" s="19"/>
      <c r="M42" s="19"/>
      <c r="N42" t="e">
        <f t="shared" si="2"/>
        <v>#DIV/0!</v>
      </c>
      <c r="O42" t="e">
        <f t="shared" si="3"/>
        <v>#DIV/0!</v>
      </c>
      <c r="P42" t="e">
        <f t="shared" si="4"/>
        <v>#DIV/0!</v>
      </c>
      <c r="Q42">
        <f t="shared" si="5"/>
        <v>0</v>
      </c>
      <c r="R42">
        <f t="shared" si="6"/>
        <v>0</v>
      </c>
      <c r="S42">
        <f t="shared" si="7"/>
        <v>2.0999999999999908</v>
      </c>
      <c r="T42" t="e">
        <f t="shared" si="0"/>
        <v>#DIV/0!</v>
      </c>
      <c r="U42" s="20" t="e">
        <f t="shared" si="1"/>
        <v>#DIV/0!</v>
      </c>
    </row>
    <row r="43" spans="1:21">
      <c r="A43" s="8" t="s">
        <v>25</v>
      </c>
      <c r="B43" s="4">
        <v>42942</v>
      </c>
      <c r="C43" s="8">
        <v>845</v>
      </c>
      <c r="D43" s="12">
        <v>0.12139999999999999</v>
      </c>
      <c r="E43" s="12">
        <v>225</v>
      </c>
      <c r="F43" s="9">
        <v>0.22500000000000001</v>
      </c>
      <c r="G43" s="13">
        <v>0.1236</v>
      </c>
      <c r="H43" s="8">
        <v>2.2000000000000075E-3</v>
      </c>
      <c r="I43">
        <f t="shared" si="8"/>
        <v>2.2000000000000073</v>
      </c>
      <c r="J43" s="9">
        <v>9.7777777777778106E-3</v>
      </c>
      <c r="K43" s="10">
        <v>9.7777777777778105</v>
      </c>
      <c r="L43" s="19"/>
      <c r="M43" s="19"/>
      <c r="N43" t="e">
        <f t="shared" si="2"/>
        <v>#DIV/0!</v>
      </c>
      <c r="O43" t="e">
        <f t="shared" si="3"/>
        <v>#DIV/0!</v>
      </c>
      <c r="P43" t="e">
        <f t="shared" si="4"/>
        <v>#DIV/0!</v>
      </c>
      <c r="Q43">
        <f t="shared" si="5"/>
        <v>0</v>
      </c>
      <c r="R43">
        <f t="shared" si="6"/>
        <v>0</v>
      </c>
      <c r="S43">
        <f t="shared" si="7"/>
        <v>2.2000000000000073</v>
      </c>
      <c r="T43" t="e">
        <f t="shared" si="0"/>
        <v>#DIV/0!</v>
      </c>
      <c r="U43" s="20" t="e">
        <f t="shared" si="1"/>
        <v>#DIV/0!</v>
      </c>
    </row>
    <row r="44" spans="1:21">
      <c r="A44" s="8" t="s">
        <v>26</v>
      </c>
      <c r="B44" s="4">
        <v>42942</v>
      </c>
      <c r="C44" s="8">
        <v>930</v>
      </c>
      <c r="D44" s="8">
        <v>0.12039999999999999</v>
      </c>
      <c r="E44" s="8">
        <v>120</v>
      </c>
      <c r="F44" s="11">
        <v>0.12</v>
      </c>
      <c r="G44" s="13">
        <v>0.12280000000000001</v>
      </c>
      <c r="H44" s="8">
        <v>2.4000000000000132E-3</v>
      </c>
      <c r="I44">
        <f t="shared" si="8"/>
        <v>2.4000000000000132</v>
      </c>
      <c r="J44" s="11">
        <v>2.0000000000000111E-2</v>
      </c>
      <c r="K44" s="14">
        <v>20.00000000000011</v>
      </c>
      <c r="L44" s="19"/>
      <c r="M44" s="19"/>
      <c r="N44" t="e">
        <f t="shared" si="2"/>
        <v>#DIV/0!</v>
      </c>
      <c r="O44" t="e">
        <f t="shared" si="3"/>
        <v>#DIV/0!</v>
      </c>
      <c r="P44" t="e">
        <f t="shared" si="4"/>
        <v>#DIV/0!</v>
      </c>
      <c r="Q44">
        <f t="shared" si="5"/>
        <v>0</v>
      </c>
      <c r="R44">
        <f t="shared" si="6"/>
        <v>0</v>
      </c>
      <c r="S44">
        <f t="shared" si="7"/>
        <v>2.4000000000000132</v>
      </c>
      <c r="T44" t="e">
        <f t="shared" si="0"/>
        <v>#DIV/0!</v>
      </c>
      <c r="U44" s="20" t="e">
        <f t="shared" si="1"/>
        <v>#DIV/0!</v>
      </c>
    </row>
    <row r="45" spans="1:21">
      <c r="A45" s="8" t="s">
        <v>24</v>
      </c>
      <c r="B45" s="4">
        <v>42977</v>
      </c>
      <c r="C45" s="5">
        <v>0.38541666666666669</v>
      </c>
      <c r="D45" s="8">
        <v>0.12740000000000001</v>
      </c>
      <c r="E45" s="8">
        <v>280</v>
      </c>
      <c r="F45" s="9">
        <v>0.28000000000000003</v>
      </c>
      <c r="G45" s="8">
        <v>0.1326</v>
      </c>
      <c r="H45" s="8">
        <v>5.1999999999999824E-3</v>
      </c>
      <c r="I45">
        <f t="shared" si="8"/>
        <v>5.1999999999999824</v>
      </c>
      <c r="J45" s="9">
        <v>1.8571428571428506E-2</v>
      </c>
      <c r="K45" s="10">
        <v>18.571428571428505</v>
      </c>
      <c r="L45" s="19"/>
      <c r="M45" s="19"/>
      <c r="N45" t="e">
        <f t="shared" si="2"/>
        <v>#DIV/0!</v>
      </c>
      <c r="O45" t="e">
        <f t="shared" si="3"/>
        <v>#DIV/0!</v>
      </c>
      <c r="P45" t="e">
        <f t="shared" si="4"/>
        <v>#DIV/0!</v>
      </c>
      <c r="Q45">
        <f t="shared" si="5"/>
        <v>0</v>
      </c>
      <c r="R45">
        <f t="shared" si="6"/>
        <v>0</v>
      </c>
      <c r="S45">
        <f t="shared" si="7"/>
        <v>5.1999999999999824</v>
      </c>
      <c r="T45" t="e">
        <f t="shared" si="0"/>
        <v>#DIV/0!</v>
      </c>
      <c r="U45" s="20" t="e">
        <f t="shared" si="1"/>
        <v>#DIV/0!</v>
      </c>
    </row>
    <row r="46" spans="1:21">
      <c r="A46" s="8" t="s">
        <v>23</v>
      </c>
      <c r="B46" s="4">
        <v>42977</v>
      </c>
      <c r="C46" s="15">
        <v>0.3923611111111111</v>
      </c>
      <c r="D46" s="12">
        <v>0.1308</v>
      </c>
      <c r="E46" s="12">
        <v>315</v>
      </c>
      <c r="F46" s="9">
        <v>0.315</v>
      </c>
      <c r="G46" s="8">
        <v>0.13250000000000001</v>
      </c>
      <c r="H46" s="8">
        <v>1.7000000000000071E-3</v>
      </c>
      <c r="I46">
        <f t="shared" si="8"/>
        <v>1.7000000000000071</v>
      </c>
      <c r="J46" s="9">
        <v>5.3968253968254189E-3</v>
      </c>
      <c r="K46" s="10">
        <v>5.3968253968254185</v>
      </c>
      <c r="L46" s="19"/>
      <c r="M46" s="19"/>
      <c r="N46" t="e">
        <f t="shared" si="2"/>
        <v>#DIV/0!</v>
      </c>
      <c r="O46" t="e">
        <f t="shared" si="3"/>
        <v>#DIV/0!</v>
      </c>
      <c r="P46" t="e">
        <f t="shared" si="4"/>
        <v>#DIV/0!</v>
      </c>
      <c r="Q46">
        <f t="shared" si="5"/>
        <v>0</v>
      </c>
      <c r="R46">
        <f t="shared" si="6"/>
        <v>0</v>
      </c>
      <c r="S46">
        <f t="shared" si="7"/>
        <v>1.7000000000000071</v>
      </c>
      <c r="T46" t="e">
        <f t="shared" si="0"/>
        <v>#DIV/0!</v>
      </c>
      <c r="U46" s="20" t="e">
        <f t="shared" si="1"/>
        <v>#DIV/0!</v>
      </c>
    </row>
    <row r="47" spans="1:21">
      <c r="A47" s="8" t="s">
        <v>21</v>
      </c>
      <c r="B47" s="4">
        <v>43019</v>
      </c>
      <c r="C47" s="15">
        <v>0.34722222222222227</v>
      </c>
      <c r="D47" s="12">
        <v>0.1298</v>
      </c>
      <c r="E47" s="12">
        <v>285</v>
      </c>
      <c r="F47" s="9">
        <v>0.28499999999999998</v>
      </c>
      <c r="G47" s="8">
        <v>0.13639999999999999</v>
      </c>
      <c r="H47" s="8">
        <v>6.5999999999999948E-3</v>
      </c>
      <c r="I47">
        <f t="shared" si="8"/>
        <v>6.5999999999999943</v>
      </c>
      <c r="J47" s="9">
        <v>2.3157894736842089E-2</v>
      </c>
      <c r="K47" s="10">
        <v>23.157894736842088</v>
      </c>
      <c r="L47" s="19"/>
      <c r="M47" s="19"/>
      <c r="N47" t="e">
        <f t="shared" si="2"/>
        <v>#DIV/0!</v>
      </c>
      <c r="O47" t="e">
        <f t="shared" si="3"/>
        <v>#DIV/0!</v>
      </c>
      <c r="P47" t="e">
        <f t="shared" si="4"/>
        <v>#DIV/0!</v>
      </c>
      <c r="Q47">
        <f t="shared" si="5"/>
        <v>0</v>
      </c>
      <c r="R47">
        <f t="shared" si="6"/>
        <v>0</v>
      </c>
      <c r="S47">
        <f t="shared" si="7"/>
        <v>6.5999999999999943</v>
      </c>
      <c r="T47" t="e">
        <f t="shared" si="0"/>
        <v>#DIV/0!</v>
      </c>
      <c r="U47" s="20" t="e">
        <f t="shared" si="1"/>
        <v>#DIV/0!</v>
      </c>
    </row>
    <row r="48" spans="1:21">
      <c r="A48" s="8" t="s">
        <v>22</v>
      </c>
      <c r="B48" s="4">
        <v>43019</v>
      </c>
      <c r="C48" s="5">
        <v>0.375</v>
      </c>
      <c r="D48" s="3">
        <v>0.12859999999999999</v>
      </c>
      <c r="E48" s="3">
        <v>405</v>
      </c>
      <c r="F48" s="9">
        <v>0.40500000000000003</v>
      </c>
      <c r="G48" s="3">
        <v>0.13400000000000001</v>
      </c>
      <c r="H48" s="3">
        <v>5.4000000000000159E-3</v>
      </c>
      <c r="I48">
        <f t="shared" si="8"/>
        <v>5.4000000000000163</v>
      </c>
      <c r="J48" s="9">
        <v>1.3333333333333372E-2</v>
      </c>
      <c r="K48" s="10">
        <v>13.333333333333373</v>
      </c>
      <c r="L48" s="19"/>
      <c r="M48" s="19"/>
      <c r="N48" t="e">
        <f t="shared" si="2"/>
        <v>#DIV/0!</v>
      </c>
      <c r="O48" t="e">
        <f t="shared" si="3"/>
        <v>#DIV/0!</v>
      </c>
      <c r="P48" t="e">
        <f t="shared" si="4"/>
        <v>#DIV/0!</v>
      </c>
      <c r="Q48">
        <f t="shared" si="5"/>
        <v>0</v>
      </c>
      <c r="R48">
        <f t="shared" si="6"/>
        <v>0</v>
      </c>
      <c r="S48">
        <f t="shared" si="7"/>
        <v>5.4000000000000163</v>
      </c>
      <c r="T48" t="e">
        <f t="shared" si="0"/>
        <v>#DIV/0!</v>
      </c>
      <c r="U48" s="20" t="e">
        <f t="shared" si="1"/>
        <v>#DIV/0!</v>
      </c>
    </row>
    <row r="49" spans="1:21">
      <c r="A49" s="8" t="s">
        <v>23</v>
      </c>
      <c r="B49" s="4">
        <v>43019</v>
      </c>
      <c r="C49" s="5">
        <v>0.38194444444444442</v>
      </c>
      <c r="D49" s="8">
        <v>0.1298</v>
      </c>
      <c r="E49" s="8">
        <v>300</v>
      </c>
      <c r="F49" s="9">
        <v>0.3</v>
      </c>
      <c r="G49" s="8">
        <v>0.13639999999999999</v>
      </c>
      <c r="H49" s="8">
        <v>6.5999999999999948E-3</v>
      </c>
      <c r="I49">
        <f t="shared" si="8"/>
        <v>6.5999999999999943</v>
      </c>
      <c r="J49" s="9">
        <v>2.1999999999999985E-2</v>
      </c>
      <c r="K49" s="10">
        <v>21.999999999999986</v>
      </c>
      <c r="L49" s="19"/>
      <c r="M49" s="19"/>
      <c r="N49" t="e">
        <f t="shared" si="2"/>
        <v>#DIV/0!</v>
      </c>
      <c r="O49" t="e">
        <f t="shared" si="3"/>
        <v>#DIV/0!</v>
      </c>
      <c r="P49" t="e">
        <f t="shared" si="4"/>
        <v>#DIV/0!</v>
      </c>
      <c r="Q49">
        <f t="shared" si="5"/>
        <v>0</v>
      </c>
      <c r="R49">
        <f t="shared" si="6"/>
        <v>0</v>
      </c>
      <c r="S49">
        <f t="shared" si="7"/>
        <v>6.5999999999999943</v>
      </c>
      <c r="T49" t="e">
        <f t="shared" si="0"/>
        <v>#DIV/0!</v>
      </c>
      <c r="U49" s="20" t="e">
        <f t="shared" si="1"/>
        <v>#DIV/0!</v>
      </c>
    </row>
    <row r="50" spans="1:21">
      <c r="A50" s="8" t="s">
        <v>22</v>
      </c>
      <c r="B50" s="4">
        <v>43019</v>
      </c>
      <c r="C50" s="5">
        <v>0.3923611111111111</v>
      </c>
      <c r="D50" s="3">
        <v>0.1295</v>
      </c>
      <c r="E50" s="3">
        <v>460</v>
      </c>
      <c r="F50" s="9">
        <v>0.46</v>
      </c>
      <c r="G50" s="3">
        <v>0.1336</v>
      </c>
      <c r="H50" s="3">
        <v>4.0999999999999925E-3</v>
      </c>
      <c r="I50">
        <f t="shared" si="8"/>
        <v>4.0999999999999925</v>
      </c>
      <c r="J50" s="9">
        <v>8.9130434782608535E-3</v>
      </c>
      <c r="K50" s="10">
        <v>8.9130434782608532</v>
      </c>
      <c r="L50" s="19"/>
      <c r="M50" s="19"/>
      <c r="N50" t="e">
        <f t="shared" si="2"/>
        <v>#DIV/0!</v>
      </c>
      <c r="O50" t="e">
        <f t="shared" si="3"/>
        <v>#DIV/0!</v>
      </c>
      <c r="P50" t="e">
        <f t="shared" si="4"/>
        <v>#DIV/0!</v>
      </c>
      <c r="Q50">
        <f t="shared" si="5"/>
        <v>0</v>
      </c>
      <c r="R50">
        <f t="shared" si="6"/>
        <v>0</v>
      </c>
      <c r="S50">
        <f t="shared" si="7"/>
        <v>4.0999999999999925</v>
      </c>
      <c r="T50" t="e">
        <f t="shared" si="0"/>
        <v>#DIV/0!</v>
      </c>
      <c r="U50" s="20" t="e">
        <f t="shared" si="1"/>
        <v>#DIV/0!</v>
      </c>
    </row>
    <row r="51" spans="1:21">
      <c r="A51" s="8" t="s">
        <v>25</v>
      </c>
      <c r="B51" s="4">
        <v>43047</v>
      </c>
      <c r="C51" s="8">
        <v>750</v>
      </c>
      <c r="D51" s="8">
        <v>0.1217</v>
      </c>
      <c r="E51" s="8">
        <v>195</v>
      </c>
      <c r="F51" s="11">
        <v>0.19500000000000001</v>
      </c>
      <c r="G51" s="13">
        <v>0.1239</v>
      </c>
      <c r="H51" s="8">
        <v>2.1999999999999936E-3</v>
      </c>
      <c r="I51">
        <f t="shared" si="8"/>
        <v>2.1999999999999935</v>
      </c>
      <c r="J51" s="11">
        <v>1.1282051282051248E-2</v>
      </c>
      <c r="K51" s="14">
        <v>11.282051282051249</v>
      </c>
      <c r="L51" s="19"/>
      <c r="M51" s="19"/>
      <c r="N51" t="e">
        <f t="shared" si="2"/>
        <v>#DIV/0!</v>
      </c>
      <c r="O51" t="e">
        <f t="shared" si="3"/>
        <v>#DIV/0!</v>
      </c>
      <c r="P51" t="e">
        <f t="shared" si="4"/>
        <v>#DIV/0!</v>
      </c>
      <c r="Q51">
        <f t="shared" si="5"/>
        <v>0</v>
      </c>
      <c r="R51">
        <f t="shared" si="6"/>
        <v>0</v>
      </c>
      <c r="S51">
        <f t="shared" si="7"/>
        <v>2.1999999999999935</v>
      </c>
      <c r="T51" t="e">
        <f t="shared" si="0"/>
        <v>#DIV/0!</v>
      </c>
      <c r="U51" s="20" t="e">
        <f t="shared" si="1"/>
        <v>#DIV/0!</v>
      </c>
    </row>
    <row r="52" spans="1:21">
      <c r="A52" s="8" t="s">
        <v>27</v>
      </c>
      <c r="B52" s="4">
        <v>43047</v>
      </c>
      <c r="C52" s="8">
        <v>825</v>
      </c>
      <c r="D52" s="8">
        <v>0.12</v>
      </c>
      <c r="E52" s="8">
        <v>175</v>
      </c>
      <c r="F52" s="11">
        <v>0.17499999999999999</v>
      </c>
      <c r="G52" s="13">
        <v>0.1245</v>
      </c>
      <c r="H52" s="8">
        <v>4.500000000000004E-3</v>
      </c>
      <c r="I52">
        <f t="shared" si="8"/>
        <v>4.5000000000000036</v>
      </c>
      <c r="J52" s="11">
        <v>2.5714285714285738E-2</v>
      </c>
      <c r="K52" s="14">
        <v>25.714285714285737</v>
      </c>
      <c r="L52" s="19"/>
      <c r="M52" s="19"/>
      <c r="N52" t="e">
        <f t="shared" si="2"/>
        <v>#DIV/0!</v>
      </c>
      <c r="O52" t="e">
        <f t="shared" si="3"/>
        <v>#DIV/0!</v>
      </c>
      <c r="P52" t="e">
        <f t="shared" si="4"/>
        <v>#DIV/0!</v>
      </c>
      <c r="Q52">
        <f t="shared" si="5"/>
        <v>0</v>
      </c>
      <c r="R52">
        <f t="shared" si="6"/>
        <v>0</v>
      </c>
      <c r="S52">
        <f t="shared" si="7"/>
        <v>4.5000000000000036</v>
      </c>
      <c r="T52" t="e">
        <f t="shared" si="0"/>
        <v>#DIV/0!</v>
      </c>
      <c r="U52" s="20" t="e">
        <f t="shared" si="1"/>
        <v>#DIV/0!</v>
      </c>
    </row>
    <row r="53" spans="1:21">
      <c r="A53" s="8" t="s">
        <v>26</v>
      </c>
      <c r="B53" s="16">
        <v>43047</v>
      </c>
      <c r="C53" s="8">
        <v>840</v>
      </c>
      <c r="D53" s="8">
        <v>0.1202</v>
      </c>
      <c r="E53" s="8">
        <v>170</v>
      </c>
      <c r="F53" s="11">
        <v>0.17</v>
      </c>
      <c r="G53" s="13">
        <v>0.12239999999999999</v>
      </c>
      <c r="H53" s="8">
        <v>2.1999999999999936E-3</v>
      </c>
      <c r="I53">
        <f t="shared" si="8"/>
        <v>2.1999999999999935</v>
      </c>
      <c r="J53" s="11">
        <v>1.2941176470588197E-2</v>
      </c>
      <c r="K53" s="14">
        <v>12.941176470588196</v>
      </c>
      <c r="L53" s="19"/>
      <c r="M53" s="19"/>
      <c r="N53" t="e">
        <f t="shared" si="2"/>
        <v>#DIV/0!</v>
      </c>
      <c r="O53" t="e">
        <f t="shared" si="3"/>
        <v>#DIV/0!</v>
      </c>
      <c r="P53" t="e">
        <f t="shared" si="4"/>
        <v>#DIV/0!</v>
      </c>
      <c r="Q53">
        <f t="shared" si="5"/>
        <v>0</v>
      </c>
      <c r="R53">
        <f t="shared" si="6"/>
        <v>0</v>
      </c>
      <c r="S53">
        <f t="shared" si="7"/>
        <v>2.1999999999999935</v>
      </c>
      <c r="T53" t="e">
        <f t="shared" si="0"/>
        <v>#DIV/0!</v>
      </c>
      <c r="U53" s="20" t="e">
        <f t="shared" si="1"/>
        <v>#DIV/0!</v>
      </c>
    </row>
    <row r="54" spans="1:21">
      <c r="A54" s="8" t="s">
        <v>28</v>
      </c>
      <c r="B54" s="4">
        <v>43047</v>
      </c>
      <c r="C54" s="8">
        <v>850</v>
      </c>
      <c r="D54" s="8">
        <v>0.1207</v>
      </c>
      <c r="E54" s="8">
        <v>220</v>
      </c>
      <c r="F54" s="11">
        <v>0.22</v>
      </c>
      <c r="G54" s="13">
        <v>0.1236</v>
      </c>
      <c r="H54" s="8">
        <v>2.8999999999999998E-3</v>
      </c>
      <c r="I54">
        <f t="shared" si="8"/>
        <v>2.9</v>
      </c>
      <c r="J54" s="11">
        <v>1.3181818181818182E-2</v>
      </c>
      <c r="K54" s="14">
        <v>13.181818181818182</v>
      </c>
      <c r="L54" s="19"/>
      <c r="M54" s="19"/>
      <c r="N54" t="e">
        <f t="shared" si="2"/>
        <v>#DIV/0!</v>
      </c>
      <c r="O54" t="e">
        <f t="shared" si="3"/>
        <v>#DIV/0!</v>
      </c>
      <c r="P54" t="e">
        <f t="shared" si="4"/>
        <v>#DIV/0!</v>
      </c>
      <c r="Q54">
        <f t="shared" si="5"/>
        <v>0</v>
      </c>
      <c r="R54">
        <f t="shared" si="6"/>
        <v>0</v>
      </c>
      <c r="S54">
        <f t="shared" si="7"/>
        <v>2.9</v>
      </c>
      <c r="T54" t="e">
        <f t="shared" si="0"/>
        <v>#DIV/0!</v>
      </c>
      <c r="U54" s="20" t="e">
        <f t="shared" si="1"/>
        <v>#DIV/0!</v>
      </c>
    </row>
    <row r="55" spans="1:21">
      <c r="A55" s="3" t="s">
        <v>21</v>
      </c>
      <c r="B55" s="4">
        <v>43082</v>
      </c>
      <c r="C55" s="5">
        <v>0.3298611111111111</v>
      </c>
      <c r="D55" s="3">
        <v>0.12970000000000001</v>
      </c>
      <c r="E55" s="3">
        <v>500</v>
      </c>
      <c r="F55" s="9">
        <v>0.5</v>
      </c>
      <c r="G55" s="3">
        <v>0.13039999999999999</v>
      </c>
      <c r="H55" s="3">
        <v>6.9999999999997842E-4</v>
      </c>
      <c r="I55">
        <f t="shared" si="8"/>
        <v>0.69999999999997842</v>
      </c>
      <c r="J55" s="9">
        <v>1.3999999999999568E-3</v>
      </c>
      <c r="K55" s="10">
        <v>1.3999999999999568</v>
      </c>
      <c r="L55" s="19">
        <v>6.4000000000000001E-2</v>
      </c>
      <c r="M55" s="19">
        <v>6.3600000000000004E-2</v>
      </c>
      <c r="N55">
        <f t="shared" si="2"/>
        <v>2.0374999999999996</v>
      </c>
      <c r="O55">
        <f t="shared" si="3"/>
        <v>99.375</v>
      </c>
      <c r="P55">
        <f t="shared" si="4"/>
        <v>0.625</v>
      </c>
      <c r="Q55">
        <f t="shared" si="5"/>
        <v>3.9999999999999758E-4</v>
      </c>
      <c r="R55">
        <f t="shared" si="6"/>
        <v>0.39999999999999758</v>
      </c>
      <c r="S55">
        <f t="shared" si="7"/>
        <v>0.29999999999998084</v>
      </c>
      <c r="T55">
        <f t="shared" si="0"/>
        <v>1.6299999999999899</v>
      </c>
      <c r="U55" s="20">
        <f t="shared" si="1"/>
        <v>1.2224999999999218</v>
      </c>
    </row>
    <row r="56" spans="1:21">
      <c r="A56" s="8" t="s">
        <v>24</v>
      </c>
      <c r="B56" s="4">
        <v>43082</v>
      </c>
      <c r="C56" s="5">
        <v>0.35416666666666669</v>
      </c>
      <c r="D56" s="3">
        <v>0.1295</v>
      </c>
      <c r="E56" s="3">
        <v>300</v>
      </c>
      <c r="F56" s="9">
        <v>0.3</v>
      </c>
      <c r="G56" s="3">
        <v>0.13039999999999999</v>
      </c>
      <c r="H56" s="3">
        <v>8.9999999999998415E-4</v>
      </c>
      <c r="I56">
        <f t="shared" si="8"/>
        <v>0.89999999999998415</v>
      </c>
      <c r="J56" s="9">
        <v>2.9999999999999472E-3</v>
      </c>
      <c r="K56" s="10">
        <v>2.9999999999999472</v>
      </c>
      <c r="L56" s="19">
        <v>6.8099999999999994E-2</v>
      </c>
      <c r="M56" s="19">
        <v>6.7500000000000004E-2</v>
      </c>
      <c r="N56">
        <f t="shared" si="2"/>
        <v>1.9148311306901615</v>
      </c>
      <c r="O56">
        <f t="shared" si="3"/>
        <v>99.118942731277542</v>
      </c>
      <c r="P56">
        <f t="shared" si="4"/>
        <v>0.88105726872245782</v>
      </c>
      <c r="Q56">
        <f t="shared" si="5"/>
        <v>5.9999999999998943E-4</v>
      </c>
      <c r="R56">
        <f t="shared" si="6"/>
        <v>0.59999999999998943</v>
      </c>
      <c r="S56">
        <f t="shared" si="7"/>
        <v>0.29999999999999472</v>
      </c>
      <c r="T56">
        <f t="shared" si="0"/>
        <v>3.8296622613802556</v>
      </c>
      <c r="U56" s="20">
        <f t="shared" si="1"/>
        <v>1.9148311306901278</v>
      </c>
    </row>
    <row r="57" spans="1:21">
      <c r="A57" s="8" t="s">
        <v>22</v>
      </c>
      <c r="B57" s="4">
        <v>43082</v>
      </c>
      <c r="C57" s="5">
        <v>0.3611111111111111</v>
      </c>
      <c r="D57" s="3">
        <v>0.12820000000000001</v>
      </c>
      <c r="E57" s="3">
        <v>300</v>
      </c>
      <c r="F57" s="9">
        <v>0.3</v>
      </c>
      <c r="G57" s="3">
        <v>0.12870000000000001</v>
      </c>
      <c r="H57" s="3">
        <v>5.0000000000000044E-4</v>
      </c>
      <c r="I57">
        <f t="shared" si="8"/>
        <v>0.50000000000000044</v>
      </c>
      <c r="J57" s="9">
        <v>1.6666666666666683E-3</v>
      </c>
      <c r="K57" s="10">
        <v>1.6666666666666683</v>
      </c>
      <c r="L57" s="19">
        <v>6.59E-2</v>
      </c>
      <c r="M57" s="19">
        <v>6.5000000000000002E-2</v>
      </c>
      <c r="N57">
        <f t="shared" si="2"/>
        <v>1.952959028831563</v>
      </c>
      <c r="O57">
        <f t="shared" si="3"/>
        <v>98.634294385432469</v>
      </c>
      <c r="P57">
        <f t="shared" si="4"/>
        <v>1.3657056145675313</v>
      </c>
      <c r="Q57">
        <f t="shared" si="5"/>
        <v>8.9999999999999802E-4</v>
      </c>
      <c r="R57">
        <f t="shared" si="6"/>
        <v>0.89999999999999802</v>
      </c>
      <c r="S57">
        <f t="shared" si="7"/>
        <v>-0.39999999999999758</v>
      </c>
      <c r="T57">
        <f t="shared" si="0"/>
        <v>5.858877086494676</v>
      </c>
      <c r="U57" s="20">
        <f t="shared" si="1"/>
        <v>-2.603945371775402</v>
      </c>
    </row>
    <row r="58" spans="1:21">
      <c r="A58" s="8" t="s">
        <v>23</v>
      </c>
      <c r="B58" s="4">
        <v>43082</v>
      </c>
      <c r="C58" s="5">
        <v>0.36805555555555558</v>
      </c>
      <c r="D58" s="8">
        <v>0.1275</v>
      </c>
      <c r="E58" s="8">
        <v>600</v>
      </c>
      <c r="F58" s="9">
        <v>0.6</v>
      </c>
      <c r="G58" s="8">
        <v>0.12809999999999999</v>
      </c>
      <c r="H58" s="3">
        <v>5.9999999999998943E-4</v>
      </c>
      <c r="I58">
        <f t="shared" si="8"/>
        <v>0.59999999999998943</v>
      </c>
      <c r="J58" s="9">
        <v>9.9999999999998246E-4</v>
      </c>
      <c r="K58" s="10">
        <v>0.99999999999998246</v>
      </c>
      <c r="L58" s="19">
        <v>6.6500000000000004E-2</v>
      </c>
      <c r="M58" s="19">
        <v>6.6299999999999998E-2</v>
      </c>
      <c r="N58">
        <f t="shared" si="2"/>
        <v>1.926315789473684</v>
      </c>
      <c r="O58">
        <f t="shared" si="3"/>
        <v>99.699248120300737</v>
      </c>
      <c r="P58">
        <f t="shared" si="4"/>
        <v>0.30075187969926276</v>
      </c>
      <c r="Q58">
        <f t="shared" si="5"/>
        <v>2.0000000000000573E-4</v>
      </c>
      <c r="R58">
        <f t="shared" si="6"/>
        <v>0.20000000000000573</v>
      </c>
      <c r="S58">
        <f t="shared" si="7"/>
        <v>0.3999999999999837</v>
      </c>
      <c r="T58">
        <f t="shared" si="0"/>
        <v>0.64210526315791316</v>
      </c>
      <c r="U58" s="20">
        <f t="shared" si="1"/>
        <v>1.2842105263157371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" sqref="K5:K8"/>
    </sheetView>
  </sheetViews>
  <sheetFormatPr baseColWidth="10" defaultColWidth="8.83203125" defaultRowHeight="15"/>
  <cols>
    <col min="1" max="1" width="10" bestFit="1" customWidth="1"/>
    <col min="2" max="2" width="10.1640625" bestFit="1" customWidth="1"/>
    <col min="7" max="7" width="11" bestFit="1" customWidth="1"/>
    <col min="12" max="12" width="10" bestFit="1" customWidth="1"/>
    <col min="13" max="13" width="10.83203125" bestFit="1" customWidth="1"/>
    <col min="16" max="16" width="13.83203125" bestFit="1" customWidth="1"/>
    <col min="17" max="17" width="12.6640625" bestFit="1" customWidth="1"/>
    <col min="18" max="18" width="12.1640625" bestFit="1" customWidth="1"/>
    <col min="19" max="19" width="17.33203125" bestFit="1" customWidth="1"/>
    <col min="20" max="20" width="12.6640625" bestFit="1" customWidth="1"/>
    <col min="21" max="21" width="12.6640625" customWidth="1"/>
    <col min="22" max="22" width="13.83203125" bestFit="1" customWidth="1"/>
    <col min="23" max="23" width="12.33203125" bestFit="1" customWidth="1"/>
    <col min="25" max="25" width="13" bestFit="1" customWidth="1"/>
  </cols>
  <sheetData>
    <row r="1" spans="1:28" ht="16">
      <c r="A1" s="1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1" t="s">
        <v>10</v>
      </c>
      <c r="L1" s="1" t="s">
        <v>11</v>
      </c>
      <c r="M1" s="1" t="s">
        <v>12</v>
      </c>
      <c r="N1" s="1" t="s">
        <v>29</v>
      </c>
      <c r="O1" s="1" t="s">
        <v>30</v>
      </c>
      <c r="P1" s="1" t="s">
        <v>31</v>
      </c>
      <c r="Q1" s="1" t="s">
        <v>34</v>
      </c>
      <c r="R1" s="1" t="s">
        <v>33</v>
      </c>
      <c r="S1" s="1" t="s">
        <v>32</v>
      </c>
      <c r="T1" s="1" t="s">
        <v>35</v>
      </c>
      <c r="U1" s="1" t="s">
        <v>37</v>
      </c>
      <c r="V1" s="1" t="s">
        <v>41</v>
      </c>
      <c r="W1" s="1" t="s">
        <v>36</v>
      </c>
      <c r="X1" s="1" t="s">
        <v>38</v>
      </c>
      <c r="Y1" s="21" t="s">
        <v>39</v>
      </c>
      <c r="Z1" s="21" t="s">
        <v>32</v>
      </c>
      <c r="AA1" s="21" t="s">
        <v>35</v>
      </c>
      <c r="AB1" s="21" t="s">
        <v>40</v>
      </c>
    </row>
    <row r="2" spans="1:28">
      <c r="A2" t="s">
        <v>21</v>
      </c>
      <c r="B2" s="16">
        <v>42279</v>
      </c>
      <c r="C2" s="2">
        <v>0.63541666666666663</v>
      </c>
      <c r="D2">
        <v>0.12859999999999999</v>
      </c>
      <c r="E2">
        <v>600</v>
      </c>
      <c r="F2">
        <v>0.6</v>
      </c>
      <c r="G2">
        <v>0.1338</v>
      </c>
      <c r="H2">
        <v>5.2000000000000102E-3</v>
      </c>
      <c r="I2">
        <v>5.2000000000000099</v>
      </c>
      <c r="J2">
        <v>8.6666666666666836E-3</v>
      </c>
      <c r="K2">
        <v>8.6666666666666838</v>
      </c>
      <c r="L2">
        <v>6.7500000000000004E-2</v>
      </c>
      <c r="M2">
        <v>6.6400000000000001E-2</v>
      </c>
      <c r="N2">
        <f>L2/G2</f>
        <v>0.50448430493273544</v>
      </c>
      <c r="O2">
        <f>L2-M2</f>
        <v>1.1000000000000038E-3</v>
      </c>
      <c r="P2">
        <f>O2/N2</f>
        <v>2.1804444444444519E-3</v>
      </c>
      <c r="Q2">
        <f>(M2/N2)-D2</f>
        <v>3.0195555555555531E-3</v>
      </c>
      <c r="R2">
        <f>(P2/H2)*100</f>
        <v>41.931623931623989</v>
      </c>
      <c r="S2">
        <f>(P2*1000)/F2</f>
        <v>3.6340740740740869</v>
      </c>
      <c r="T2">
        <f>(Q2/H2)*100</f>
        <v>58.068376068375905</v>
      </c>
      <c r="U2">
        <f>(Q2*1000)/F2</f>
        <v>5.0325925925925885</v>
      </c>
      <c r="V2">
        <f>P2+Q2</f>
        <v>5.200000000000005E-3</v>
      </c>
      <c r="W2">
        <f>R2+T2</f>
        <v>99.999999999999886</v>
      </c>
      <c r="X2">
        <f>S2+U2</f>
        <v>8.666666666666675</v>
      </c>
      <c r="Y2">
        <f>IF(R2&lt;100,R2,100)</f>
        <v>41.931623931623989</v>
      </c>
      <c r="Z2">
        <f>IF(S2&lt;K2,S2,K2)</f>
        <v>3.6340740740740869</v>
      </c>
      <c r="AA2">
        <f>IF(T2&gt;0,T2,0)</f>
        <v>58.068376068375905</v>
      </c>
      <c r="AB2">
        <f>IF(U2&gt;0,U2,0)</f>
        <v>5.0325925925925885</v>
      </c>
    </row>
    <row r="3" spans="1:28">
      <c r="A3" t="s">
        <v>22</v>
      </c>
      <c r="B3" s="16">
        <v>42279</v>
      </c>
      <c r="C3" s="2">
        <v>0.66319444444444442</v>
      </c>
      <c r="D3">
        <v>0.1295</v>
      </c>
      <c r="E3">
        <v>405</v>
      </c>
      <c r="F3">
        <v>0.40500000000000003</v>
      </c>
      <c r="G3">
        <v>0.13300000000000001</v>
      </c>
      <c r="H3">
        <v>3.5000000000000031E-3</v>
      </c>
      <c r="I3">
        <v>3.5000000000000031</v>
      </c>
      <c r="J3">
        <v>8.6419753086419832E-3</v>
      </c>
      <c r="K3">
        <v>8.6419753086419817</v>
      </c>
      <c r="L3">
        <v>6.4500000000000002E-2</v>
      </c>
      <c r="M3">
        <v>6.3700000000000007E-2</v>
      </c>
      <c r="N3">
        <f t="shared" ref="N3:N58" si="0">L3/G3</f>
        <v>0.48496240601503759</v>
      </c>
      <c r="O3">
        <f t="shared" ref="O3:O58" si="1">L3-M3</f>
        <v>7.9999999999999516E-4</v>
      </c>
      <c r="P3">
        <f t="shared" ref="P3:P58" si="2">O3/N3</f>
        <v>1.6496124031007652E-3</v>
      </c>
      <c r="Q3">
        <f>(M3/N3)-D3</f>
        <v>1.8503875968992334E-3</v>
      </c>
      <c r="R3">
        <f>(P3/H3)*100</f>
        <v>47.131782945736106</v>
      </c>
      <c r="S3">
        <f t="shared" ref="S3:S58" si="3">(P3*1000)/F3</f>
        <v>4.0731170446932472</v>
      </c>
      <c r="T3">
        <f>(Q3/H3)*100</f>
        <v>52.868217054263766</v>
      </c>
      <c r="U3">
        <f t="shared" ref="U3:U58" si="4">(Q3*1000)/F3</f>
        <v>4.5688582639487239</v>
      </c>
      <c r="V3">
        <f>P3+Q3</f>
        <v>3.4999999999999988E-3</v>
      </c>
      <c r="W3">
        <f>R3+T3</f>
        <v>99.999999999999872</v>
      </c>
      <c r="X3">
        <f t="shared" ref="X3:X58" si="5">S3+U3</f>
        <v>8.6419753086419711</v>
      </c>
      <c r="Y3">
        <f t="shared" ref="Y3:Y58" si="6">IF(R3&lt;100,R3,100)</f>
        <v>47.131782945736106</v>
      </c>
      <c r="Z3">
        <f t="shared" ref="Z3:Z58" si="7">IF(S3&lt;K3,S3,K3)</f>
        <v>4.0731170446932472</v>
      </c>
      <c r="AA3">
        <f t="shared" ref="AA3:AA58" si="8">IF(T3&gt;0,T3,0)</f>
        <v>52.868217054263766</v>
      </c>
      <c r="AB3">
        <f t="shared" ref="AB3:AB58" si="9">IF(U3&gt;0,U3,0)</f>
        <v>4.5688582639487239</v>
      </c>
    </row>
    <row r="4" spans="1:28">
      <c r="A4" t="s">
        <v>23</v>
      </c>
      <c r="B4" s="16">
        <v>42279</v>
      </c>
      <c r="C4" s="2">
        <v>0.67013888888888884</v>
      </c>
      <c r="D4">
        <v>0.12759999999999999</v>
      </c>
      <c r="E4">
        <v>605</v>
      </c>
      <c r="F4">
        <v>0.60499999999999998</v>
      </c>
      <c r="G4">
        <v>0.13100000000000001</v>
      </c>
      <c r="H4">
        <v>3.4000000000000141E-3</v>
      </c>
      <c r="I4">
        <v>3.4000000000000141</v>
      </c>
      <c r="J4">
        <v>5.6198347107438255E-3</v>
      </c>
      <c r="K4">
        <v>5.6198347107438256</v>
      </c>
      <c r="L4">
        <v>6.9699999999999998E-2</v>
      </c>
      <c r="M4">
        <v>6.88E-2</v>
      </c>
      <c r="N4">
        <f t="shared" si="0"/>
        <v>0.53206106870229009</v>
      </c>
      <c r="O4">
        <f t="shared" si="1"/>
        <v>8.9999999999999802E-4</v>
      </c>
      <c r="P4">
        <f t="shared" si="2"/>
        <v>1.6915351506456204E-3</v>
      </c>
      <c r="Q4">
        <f>(M4/N4)-D4</f>
        <v>1.7084648493543853E-3</v>
      </c>
      <c r="R4">
        <f>(P4/H4)*100</f>
        <v>49.751033842518041</v>
      </c>
      <c r="S4">
        <f t="shared" si="3"/>
        <v>2.7959258688357362</v>
      </c>
      <c r="T4">
        <f>(Q4/H4)*100</f>
        <v>50.248966157481711</v>
      </c>
      <c r="U4">
        <f t="shared" si="4"/>
        <v>2.8239088419080747</v>
      </c>
      <c r="V4">
        <f>P4+Q4</f>
        <v>3.4000000000000054E-3</v>
      </c>
      <c r="W4">
        <f>R4+T4</f>
        <v>99.999999999999744</v>
      </c>
      <c r="X4">
        <f t="shared" si="5"/>
        <v>5.6198347107438114</v>
      </c>
      <c r="Y4">
        <f t="shared" si="6"/>
        <v>49.751033842518041</v>
      </c>
      <c r="Z4">
        <f t="shared" si="7"/>
        <v>2.7959258688357362</v>
      </c>
      <c r="AA4">
        <f t="shared" si="8"/>
        <v>50.248966157481711</v>
      </c>
      <c r="AB4">
        <f t="shared" si="9"/>
        <v>2.8239088419080747</v>
      </c>
    </row>
    <row r="5" spans="1:28">
      <c r="A5" t="s">
        <v>21</v>
      </c>
      <c r="B5" s="16">
        <v>42291</v>
      </c>
      <c r="C5" s="2">
        <v>0.44791666666666669</v>
      </c>
      <c r="D5">
        <v>0.12870000000000001</v>
      </c>
      <c r="E5">
        <v>690</v>
      </c>
      <c r="F5">
        <v>0.69</v>
      </c>
      <c r="G5">
        <v>0.14019999999999999</v>
      </c>
      <c r="H5">
        <v>1.1499999999999982E-2</v>
      </c>
      <c r="I5">
        <v>11.499999999999982</v>
      </c>
      <c r="J5">
        <v>1.6666666666666642E-2</v>
      </c>
      <c r="K5">
        <v>16.666666666666643</v>
      </c>
      <c r="L5">
        <v>6.9699999999999998E-2</v>
      </c>
      <c r="M5">
        <v>6.6500000000000004E-2</v>
      </c>
      <c r="N5">
        <f t="shared" si="0"/>
        <v>0.49714693295292439</v>
      </c>
      <c r="O5">
        <f t="shared" si="1"/>
        <v>3.1999999999999945E-3</v>
      </c>
      <c r="P5">
        <f t="shared" si="2"/>
        <v>6.4367288378766032E-3</v>
      </c>
      <c r="Q5">
        <f>(M5/N5)-D5</f>
        <v>5.0632711621233784E-3</v>
      </c>
      <c r="R5">
        <f>(P5/H5)*100</f>
        <v>55.971555111970552</v>
      </c>
      <c r="S5">
        <f t="shared" si="3"/>
        <v>9.3285925186617451</v>
      </c>
      <c r="T5">
        <f>(Q5/H5)*100</f>
        <v>44.028444888029448</v>
      </c>
      <c r="U5">
        <f t="shared" si="4"/>
        <v>7.3380741480048961</v>
      </c>
      <c r="V5">
        <f>P5+Q5</f>
        <v>1.1499999999999982E-2</v>
      </c>
      <c r="W5">
        <f>R5+T5</f>
        <v>100</v>
      </c>
      <c r="X5">
        <f t="shared" si="5"/>
        <v>16.666666666666643</v>
      </c>
      <c r="Y5">
        <f t="shared" si="6"/>
        <v>55.971555111970552</v>
      </c>
      <c r="Z5">
        <f t="shared" si="7"/>
        <v>9.3285925186617451</v>
      </c>
      <c r="AA5">
        <f t="shared" si="8"/>
        <v>44.028444888029448</v>
      </c>
      <c r="AB5">
        <f t="shared" si="9"/>
        <v>7.3380741480048961</v>
      </c>
    </row>
    <row r="6" spans="1:28">
      <c r="A6" t="s">
        <v>24</v>
      </c>
      <c r="B6" s="16">
        <v>42291</v>
      </c>
      <c r="C6" s="2">
        <v>0.47916666666666669</v>
      </c>
      <c r="D6">
        <v>0.129</v>
      </c>
      <c r="E6">
        <v>500</v>
      </c>
      <c r="F6">
        <v>0.5</v>
      </c>
      <c r="G6">
        <v>0.14349999999999999</v>
      </c>
      <c r="H6">
        <v>1.4499999999999985E-2</v>
      </c>
      <c r="I6">
        <v>14.499999999999986</v>
      </c>
      <c r="J6">
        <v>2.899999999999997E-2</v>
      </c>
      <c r="K6">
        <v>28.999999999999972</v>
      </c>
      <c r="L6">
        <v>7.8E-2</v>
      </c>
      <c r="M6">
        <v>7.6200000000000004E-2</v>
      </c>
      <c r="N6">
        <f t="shared" si="0"/>
        <v>0.5435540069686412</v>
      </c>
      <c r="O6">
        <f t="shared" si="1"/>
        <v>1.799999999999996E-3</v>
      </c>
      <c r="P6">
        <f t="shared" si="2"/>
        <v>3.3115384615384539E-3</v>
      </c>
      <c r="Q6">
        <f>(M6/N6)-D6</f>
        <v>1.1188461538461508E-2</v>
      </c>
      <c r="R6">
        <f>(P6/H6)*100</f>
        <v>22.838196286472119</v>
      </c>
      <c r="S6">
        <f t="shared" si="3"/>
        <v>6.6230769230769075</v>
      </c>
      <c r="T6">
        <f>(Q6/H6)*100</f>
        <v>77.161803713527718</v>
      </c>
      <c r="U6">
        <f t="shared" si="4"/>
        <v>22.376923076923017</v>
      </c>
      <c r="V6">
        <f>P6+Q6</f>
        <v>1.4499999999999963E-2</v>
      </c>
      <c r="W6">
        <f>R6+T6</f>
        <v>99.999999999999829</v>
      </c>
      <c r="X6">
        <f t="shared" si="5"/>
        <v>28.999999999999925</v>
      </c>
      <c r="Y6">
        <f t="shared" si="6"/>
        <v>22.838196286472119</v>
      </c>
      <c r="Z6">
        <f t="shared" si="7"/>
        <v>6.6230769230769075</v>
      </c>
      <c r="AA6">
        <f t="shared" si="8"/>
        <v>77.161803713527718</v>
      </c>
      <c r="AB6">
        <f t="shared" si="9"/>
        <v>22.376923076923017</v>
      </c>
    </row>
    <row r="7" spans="1:28">
      <c r="A7" t="s">
        <v>22</v>
      </c>
      <c r="B7" s="16">
        <v>42291</v>
      </c>
      <c r="C7" s="2">
        <v>0.48958333333333331</v>
      </c>
      <c r="D7">
        <v>0.13070000000000001</v>
      </c>
      <c r="E7">
        <v>700</v>
      </c>
      <c r="F7">
        <v>0.7</v>
      </c>
      <c r="G7">
        <v>0.14319999999999999</v>
      </c>
      <c r="H7">
        <v>1.2499999999999983E-2</v>
      </c>
      <c r="I7">
        <v>12.499999999999984</v>
      </c>
      <c r="J7">
        <v>1.7857142857142835E-2</v>
      </c>
      <c r="K7">
        <v>17.857142857142836</v>
      </c>
      <c r="L7">
        <v>7.5800000000000006E-2</v>
      </c>
      <c r="M7">
        <v>7.3099999999999998E-2</v>
      </c>
      <c r="N7">
        <f t="shared" si="0"/>
        <v>0.52932960893854752</v>
      </c>
      <c r="O7">
        <f t="shared" si="1"/>
        <v>2.7000000000000079E-3</v>
      </c>
      <c r="P7">
        <f t="shared" si="2"/>
        <v>5.1007915567282472E-3</v>
      </c>
      <c r="Q7">
        <f>(M7/N7)-D7</f>
        <v>7.3992084432717431E-3</v>
      </c>
      <c r="R7">
        <f>(P7/H7)*100</f>
        <v>40.80633245382603</v>
      </c>
      <c r="S7">
        <f t="shared" si="3"/>
        <v>7.2868450810403544</v>
      </c>
      <c r="T7">
        <f>(Q7/H7)*100</f>
        <v>59.193667546174019</v>
      </c>
      <c r="U7">
        <f t="shared" si="4"/>
        <v>10.570297776102491</v>
      </c>
      <c r="V7">
        <f>P7+Q7</f>
        <v>1.249999999999999E-2</v>
      </c>
      <c r="W7">
        <f>R7+T7</f>
        <v>100.00000000000006</v>
      </c>
      <c r="X7">
        <f t="shared" si="5"/>
        <v>17.857142857142847</v>
      </c>
      <c r="Y7">
        <f t="shared" si="6"/>
        <v>40.80633245382603</v>
      </c>
      <c r="Z7">
        <f t="shared" si="7"/>
        <v>7.2868450810403544</v>
      </c>
      <c r="AA7">
        <f t="shared" si="8"/>
        <v>59.193667546174019</v>
      </c>
      <c r="AB7">
        <f t="shared" si="9"/>
        <v>10.570297776102491</v>
      </c>
    </row>
    <row r="8" spans="1:28">
      <c r="A8" t="s">
        <v>23</v>
      </c>
      <c r="B8" s="16">
        <v>42291</v>
      </c>
      <c r="C8" s="2">
        <v>0.5</v>
      </c>
      <c r="D8">
        <v>0.12820000000000001</v>
      </c>
      <c r="E8">
        <v>600</v>
      </c>
      <c r="F8">
        <v>0.6</v>
      </c>
      <c r="G8">
        <v>0.23469999999999999</v>
      </c>
      <c r="H8">
        <v>0.10649999999999998</v>
      </c>
      <c r="I8">
        <v>106.49999999999999</v>
      </c>
      <c r="J8">
        <v>0.17749999999999999</v>
      </c>
      <c r="K8">
        <v>177.49999999999997</v>
      </c>
      <c r="L8">
        <v>0.1139</v>
      </c>
      <c r="M8">
        <v>0.1032</v>
      </c>
      <c r="N8">
        <f t="shared" si="0"/>
        <v>0.48530038346825738</v>
      </c>
      <c r="O8">
        <f t="shared" si="1"/>
        <v>1.0700000000000001E-2</v>
      </c>
      <c r="P8">
        <f t="shared" si="2"/>
        <v>2.2048200175592628E-2</v>
      </c>
      <c r="Q8">
        <f>(M8/N8)-D8</f>
        <v>8.4451799824407342E-2</v>
      </c>
      <c r="R8">
        <f>(P8/H8)*100</f>
        <v>20.702535376143317</v>
      </c>
      <c r="S8">
        <f t="shared" si="3"/>
        <v>36.747000292654377</v>
      </c>
      <c r="T8">
        <f>(Q8/H8)*100</f>
        <v>79.297464623856669</v>
      </c>
      <c r="U8">
        <f t="shared" si="4"/>
        <v>140.75299970734559</v>
      </c>
      <c r="V8">
        <f>P8+Q8</f>
        <v>0.10649999999999997</v>
      </c>
      <c r="W8">
        <f>R8+T8</f>
        <v>99.999999999999986</v>
      </c>
      <c r="X8">
        <f t="shared" si="5"/>
        <v>177.49999999999997</v>
      </c>
      <c r="Y8">
        <f t="shared" si="6"/>
        <v>20.702535376143317</v>
      </c>
      <c r="Z8">
        <f t="shared" si="7"/>
        <v>36.747000292654377</v>
      </c>
      <c r="AA8">
        <f t="shared" si="8"/>
        <v>79.297464623856669</v>
      </c>
      <c r="AB8">
        <f t="shared" si="9"/>
        <v>140.75299970734559</v>
      </c>
    </row>
    <row r="9" spans="1:28">
      <c r="A9" t="s">
        <v>21</v>
      </c>
      <c r="B9" s="16">
        <v>42305</v>
      </c>
      <c r="C9" s="2">
        <v>0.41666666666666669</v>
      </c>
      <c r="D9">
        <v>0.12820000000000001</v>
      </c>
      <c r="E9">
        <v>400</v>
      </c>
      <c r="F9">
        <v>0.4</v>
      </c>
      <c r="G9">
        <v>0.16470000000000001</v>
      </c>
      <c r="H9">
        <v>3.6500000000000005E-2</v>
      </c>
      <c r="I9">
        <v>36.500000000000007</v>
      </c>
      <c r="J9">
        <v>9.1250000000000012E-2</v>
      </c>
      <c r="K9">
        <v>91.250000000000014</v>
      </c>
      <c r="L9">
        <v>7.5600000000000001E-2</v>
      </c>
      <c r="M9">
        <v>6.8699999999999997E-2</v>
      </c>
      <c r="N9">
        <f t="shared" si="0"/>
        <v>0.45901639344262291</v>
      </c>
      <c r="O9">
        <f t="shared" si="1"/>
        <v>6.9000000000000034E-3</v>
      </c>
      <c r="P9">
        <f t="shared" si="2"/>
        <v>1.5032142857142865E-2</v>
      </c>
      <c r="Q9">
        <f>(M9/N9)-D9</f>
        <v>2.146785714285715E-2</v>
      </c>
      <c r="R9">
        <f>(P9/H9)*100</f>
        <v>41.183953033268118</v>
      </c>
      <c r="S9">
        <f t="shared" si="3"/>
        <v>37.58035714285716</v>
      </c>
      <c r="T9">
        <f>(Q9/H9)*100</f>
        <v>58.816046966731903</v>
      </c>
      <c r="U9">
        <f t="shared" si="4"/>
        <v>53.669642857142868</v>
      </c>
      <c r="V9">
        <f>P9+Q9</f>
        <v>3.6500000000000019E-2</v>
      </c>
      <c r="W9">
        <f>R9+T9</f>
        <v>100.00000000000003</v>
      </c>
      <c r="X9">
        <f t="shared" si="5"/>
        <v>91.250000000000028</v>
      </c>
      <c r="Y9">
        <f t="shared" si="6"/>
        <v>41.183953033268118</v>
      </c>
      <c r="Z9">
        <f t="shared" si="7"/>
        <v>37.58035714285716</v>
      </c>
      <c r="AA9">
        <f t="shared" si="8"/>
        <v>58.816046966731903</v>
      </c>
      <c r="AB9">
        <f t="shared" si="9"/>
        <v>53.669642857142868</v>
      </c>
    </row>
    <row r="10" spans="1:28">
      <c r="A10" t="s">
        <v>24</v>
      </c>
      <c r="B10" s="16">
        <v>42305</v>
      </c>
      <c r="C10" s="2">
        <v>0.4375</v>
      </c>
      <c r="D10">
        <v>0.13009999999999999</v>
      </c>
      <c r="E10">
        <v>700</v>
      </c>
      <c r="F10">
        <v>0.7</v>
      </c>
      <c r="G10">
        <v>0.1326</v>
      </c>
      <c r="H10">
        <v>2.5000000000000022E-3</v>
      </c>
      <c r="I10">
        <v>2.5000000000000022</v>
      </c>
      <c r="J10">
        <v>3.5714285714285748E-3</v>
      </c>
      <c r="K10">
        <v>3.5714285714285747</v>
      </c>
      <c r="L10">
        <v>7.1499999999999994E-2</v>
      </c>
      <c r="M10">
        <v>7.0499999999999993E-2</v>
      </c>
      <c r="N10">
        <f t="shared" si="0"/>
        <v>0.53921568627450978</v>
      </c>
      <c r="O10">
        <f t="shared" si="1"/>
        <v>1.0000000000000009E-3</v>
      </c>
      <c r="P10">
        <f t="shared" si="2"/>
        <v>1.8545454545454564E-3</v>
      </c>
      <c r="Q10">
        <f>(M10/N10)-D10</f>
        <v>6.4545454545456016E-4</v>
      </c>
      <c r="R10">
        <f>(P10/H10)*100</f>
        <v>74.181818181818187</v>
      </c>
      <c r="S10">
        <f t="shared" si="3"/>
        <v>2.649350649350652</v>
      </c>
      <c r="T10">
        <f>(Q10/H10)*100</f>
        <v>25.818181818182385</v>
      </c>
      <c r="U10">
        <f t="shared" si="4"/>
        <v>0.92207792207794315</v>
      </c>
      <c r="V10">
        <f>P10+Q10</f>
        <v>2.5000000000000165E-3</v>
      </c>
      <c r="W10">
        <f>R10+T10</f>
        <v>100.00000000000057</v>
      </c>
      <c r="X10">
        <f t="shared" si="5"/>
        <v>3.5714285714285952</v>
      </c>
      <c r="Y10">
        <f t="shared" si="6"/>
        <v>74.181818181818187</v>
      </c>
      <c r="Z10">
        <f t="shared" si="7"/>
        <v>2.649350649350652</v>
      </c>
      <c r="AA10">
        <f t="shared" si="8"/>
        <v>25.818181818182385</v>
      </c>
      <c r="AB10">
        <f t="shared" si="9"/>
        <v>0.92207792207794315</v>
      </c>
    </row>
    <row r="11" spans="1:28">
      <c r="A11" t="s">
        <v>22</v>
      </c>
      <c r="B11" s="16">
        <v>42305</v>
      </c>
      <c r="C11" s="2">
        <v>0.44791666666666669</v>
      </c>
      <c r="D11">
        <v>0.12770000000000001</v>
      </c>
      <c r="E11">
        <v>400</v>
      </c>
      <c r="F11">
        <v>0.4</v>
      </c>
      <c r="G11">
        <v>0.13750000000000001</v>
      </c>
      <c r="H11">
        <v>9.8000000000000032E-3</v>
      </c>
      <c r="I11">
        <v>9.8000000000000025</v>
      </c>
      <c r="J11">
        <v>2.4500000000000008E-2</v>
      </c>
      <c r="K11">
        <v>24.500000000000004</v>
      </c>
      <c r="L11">
        <v>7.1800000000000003E-2</v>
      </c>
      <c r="M11">
        <v>6.9000000000000006E-2</v>
      </c>
      <c r="N11">
        <f t="shared" si="0"/>
        <v>0.52218181818181819</v>
      </c>
      <c r="O11">
        <f t="shared" si="1"/>
        <v>2.7999999999999969E-3</v>
      </c>
      <c r="P11">
        <f t="shared" si="2"/>
        <v>5.362116991643448E-3</v>
      </c>
      <c r="Q11">
        <f>(M11/N11)-D11</f>
        <v>4.4378830083565413E-3</v>
      </c>
      <c r="R11">
        <f>(P11/H11)*100</f>
        <v>54.715479506565778</v>
      </c>
      <c r="S11">
        <f t="shared" si="3"/>
        <v>13.405292479108619</v>
      </c>
      <c r="T11">
        <f>(Q11/H11)*100</f>
        <v>45.28452049343408</v>
      </c>
      <c r="U11">
        <f t="shared" si="4"/>
        <v>11.094707520891353</v>
      </c>
      <c r="V11">
        <f>P11+Q11</f>
        <v>9.7999999999999893E-3</v>
      </c>
      <c r="W11">
        <f>R11+T11</f>
        <v>99.999999999999858</v>
      </c>
      <c r="X11">
        <f t="shared" si="5"/>
        <v>24.499999999999972</v>
      </c>
      <c r="Y11">
        <f t="shared" si="6"/>
        <v>54.715479506565778</v>
      </c>
      <c r="Z11">
        <f t="shared" si="7"/>
        <v>13.405292479108619</v>
      </c>
      <c r="AA11">
        <f t="shared" si="8"/>
        <v>45.28452049343408</v>
      </c>
      <c r="AB11">
        <f t="shared" si="9"/>
        <v>11.094707520891353</v>
      </c>
    </row>
    <row r="12" spans="1:28">
      <c r="A12" t="s">
        <v>23</v>
      </c>
      <c r="B12" s="16">
        <v>42305</v>
      </c>
      <c r="C12" s="2">
        <v>0.4548611111111111</v>
      </c>
      <c r="D12">
        <v>0.1321</v>
      </c>
      <c r="E12">
        <v>600</v>
      </c>
      <c r="F12">
        <v>0.6</v>
      </c>
      <c r="G12">
        <v>0.13669999999999999</v>
      </c>
      <c r="H12">
        <v>4.599999999999993E-3</v>
      </c>
      <c r="I12">
        <v>4.5999999999999925</v>
      </c>
      <c r="J12">
        <v>7.666666666666655E-3</v>
      </c>
      <c r="K12">
        <v>7.6666666666666545</v>
      </c>
      <c r="L12">
        <v>7.1199999999999999E-2</v>
      </c>
      <c r="M12">
        <v>6.9500000000000006E-2</v>
      </c>
      <c r="N12">
        <f t="shared" si="0"/>
        <v>0.52084857351865399</v>
      </c>
      <c r="O12">
        <f t="shared" si="1"/>
        <v>1.6999999999999932E-3</v>
      </c>
      <c r="P12">
        <f t="shared" si="2"/>
        <v>3.2639044943820095E-3</v>
      </c>
      <c r="Q12">
        <f>(M12/N12)-D12</f>
        <v>1.3360955056180013E-3</v>
      </c>
      <c r="R12">
        <f>(P12/H12)*100</f>
        <v>70.954445530043799</v>
      </c>
      <c r="S12">
        <f t="shared" si="3"/>
        <v>5.439840823970016</v>
      </c>
      <c r="T12">
        <f>(Q12/H12)*100</f>
        <v>29.045554469956592</v>
      </c>
      <c r="U12">
        <f t="shared" si="4"/>
        <v>2.2268258426966687</v>
      </c>
      <c r="V12">
        <f>P12+Q12</f>
        <v>4.6000000000000103E-3</v>
      </c>
      <c r="W12">
        <f>R12+T12</f>
        <v>100.0000000000004</v>
      </c>
      <c r="X12">
        <f t="shared" si="5"/>
        <v>7.6666666666666847</v>
      </c>
      <c r="Y12">
        <f t="shared" si="6"/>
        <v>70.954445530043799</v>
      </c>
      <c r="Z12">
        <f t="shared" si="7"/>
        <v>5.439840823970016</v>
      </c>
      <c r="AA12">
        <f t="shared" si="8"/>
        <v>29.045554469956592</v>
      </c>
      <c r="AB12">
        <f t="shared" si="9"/>
        <v>2.2268258426966687</v>
      </c>
    </row>
    <row r="13" spans="1:28">
      <c r="A13" t="s">
        <v>21</v>
      </c>
      <c r="B13" s="16">
        <v>42326</v>
      </c>
      <c r="C13" s="2">
        <v>0.42708333333333331</v>
      </c>
      <c r="D13">
        <v>0.1278</v>
      </c>
      <c r="E13">
        <v>400</v>
      </c>
      <c r="F13">
        <v>0.4</v>
      </c>
      <c r="G13">
        <v>0.13539999999999999</v>
      </c>
      <c r="H13">
        <v>7.5999999999999956E-3</v>
      </c>
      <c r="I13">
        <v>7.5999999999999961</v>
      </c>
      <c r="J13">
        <v>1.8999999999999989E-2</v>
      </c>
      <c r="K13">
        <v>18.999999999999989</v>
      </c>
      <c r="L13">
        <v>6.6799999999999998E-2</v>
      </c>
      <c r="M13">
        <v>6.4799999999999996E-2</v>
      </c>
      <c r="N13">
        <f t="shared" si="0"/>
        <v>0.49335302806499265</v>
      </c>
      <c r="O13">
        <f t="shared" si="1"/>
        <v>2.0000000000000018E-3</v>
      </c>
      <c r="P13">
        <f t="shared" si="2"/>
        <v>4.0538922155688656E-3</v>
      </c>
      <c r="Q13">
        <f>(M13/N13)-D13</f>
        <v>3.546107784431124E-3</v>
      </c>
      <c r="R13">
        <f>(P13/H13)*100</f>
        <v>53.340687046958791</v>
      </c>
      <c r="S13">
        <f t="shared" si="3"/>
        <v>10.134730538922163</v>
      </c>
      <c r="T13">
        <f>(Q13/H13)*100</f>
        <v>46.65931295304113</v>
      </c>
      <c r="U13">
        <f t="shared" si="4"/>
        <v>8.8652694610778084</v>
      </c>
      <c r="V13">
        <f>P13+Q13</f>
        <v>7.5999999999999896E-3</v>
      </c>
      <c r="W13">
        <f>R13+T13</f>
        <v>99.999999999999915</v>
      </c>
      <c r="X13">
        <f t="shared" si="5"/>
        <v>18.999999999999972</v>
      </c>
      <c r="Y13">
        <f t="shared" si="6"/>
        <v>53.340687046958791</v>
      </c>
      <c r="Z13">
        <f t="shared" si="7"/>
        <v>10.134730538922163</v>
      </c>
      <c r="AA13">
        <f t="shared" si="8"/>
        <v>46.65931295304113</v>
      </c>
      <c r="AB13">
        <f t="shared" si="9"/>
        <v>8.8652694610778084</v>
      </c>
    </row>
    <row r="14" spans="1:28">
      <c r="A14" t="s">
        <v>24</v>
      </c>
      <c r="B14" s="16">
        <v>42326</v>
      </c>
      <c r="C14" s="2">
        <v>0.44791666666666669</v>
      </c>
      <c r="D14">
        <v>0.12909999999999999</v>
      </c>
      <c r="E14">
        <v>700</v>
      </c>
      <c r="F14">
        <v>0.7</v>
      </c>
      <c r="G14">
        <v>0.1366</v>
      </c>
      <c r="H14">
        <v>7.5000000000000067E-3</v>
      </c>
      <c r="I14">
        <v>7.5000000000000071</v>
      </c>
      <c r="J14">
        <v>1.0714285714285725E-2</v>
      </c>
      <c r="K14">
        <v>10.714285714285726</v>
      </c>
      <c r="L14">
        <v>7.0199999999999999E-2</v>
      </c>
      <c r="M14">
        <v>6.93E-2</v>
      </c>
      <c r="N14">
        <f t="shared" si="0"/>
        <v>0.51390922401171302</v>
      </c>
      <c r="O14">
        <f t="shared" si="1"/>
        <v>8.9999999999999802E-4</v>
      </c>
      <c r="P14">
        <f t="shared" si="2"/>
        <v>1.7512820512820475E-3</v>
      </c>
      <c r="Q14">
        <f>(M14/N14)-D14</f>
        <v>5.7487179487179518E-3</v>
      </c>
      <c r="R14">
        <f>(P14/H14)*100</f>
        <v>23.350427350427278</v>
      </c>
      <c r="S14">
        <f t="shared" si="3"/>
        <v>2.5018315018314965</v>
      </c>
      <c r="T14">
        <f>(Q14/H14)*100</f>
        <v>76.649572649572633</v>
      </c>
      <c r="U14">
        <f t="shared" si="4"/>
        <v>8.212454212454217</v>
      </c>
      <c r="V14">
        <f>P14+Q14</f>
        <v>7.4999999999999997E-3</v>
      </c>
      <c r="W14">
        <f>R14+T14</f>
        <v>99.999999999999915</v>
      </c>
      <c r="X14">
        <f t="shared" si="5"/>
        <v>10.714285714285714</v>
      </c>
      <c r="Y14">
        <f t="shared" si="6"/>
        <v>23.350427350427278</v>
      </c>
      <c r="Z14">
        <f t="shared" si="7"/>
        <v>2.5018315018314965</v>
      </c>
      <c r="AA14">
        <f t="shared" si="8"/>
        <v>76.649572649572633</v>
      </c>
      <c r="AB14">
        <f t="shared" si="9"/>
        <v>8.212454212454217</v>
      </c>
    </row>
    <row r="15" spans="1:28">
      <c r="A15" t="s">
        <v>22</v>
      </c>
      <c r="B15" s="16">
        <v>42326</v>
      </c>
      <c r="C15" s="2">
        <v>0.45833333333333331</v>
      </c>
      <c r="D15">
        <v>0.12970000000000001</v>
      </c>
      <c r="E15">
        <v>700</v>
      </c>
      <c r="F15">
        <v>0.7</v>
      </c>
      <c r="G15">
        <v>0.13469999999999999</v>
      </c>
      <c r="H15">
        <v>4.9999999999999767E-3</v>
      </c>
      <c r="I15">
        <v>4.9999999999999769</v>
      </c>
      <c r="J15">
        <v>7.1428571428571097E-3</v>
      </c>
      <c r="K15">
        <v>7.1428571428571104</v>
      </c>
      <c r="L15">
        <v>6.7900000000000002E-2</v>
      </c>
      <c r="M15">
        <v>6.6900000000000001E-2</v>
      </c>
      <c r="N15">
        <f t="shared" si="0"/>
        <v>0.50408314773570906</v>
      </c>
      <c r="O15">
        <f t="shared" si="1"/>
        <v>1.0000000000000009E-3</v>
      </c>
      <c r="P15">
        <f t="shared" si="2"/>
        <v>1.9837997054491913E-3</v>
      </c>
      <c r="Q15">
        <f>(M15/N15)-D15</f>
        <v>3.0162002945507693E-3</v>
      </c>
      <c r="R15">
        <f>(P15/H15)*100</f>
        <v>39.675994108984014</v>
      </c>
      <c r="S15">
        <f t="shared" si="3"/>
        <v>2.8339995792131307</v>
      </c>
      <c r="T15">
        <f>(Q15/H15)*100</f>
        <v>60.324005891015666</v>
      </c>
      <c r="U15">
        <f t="shared" si="4"/>
        <v>4.3088575636439561</v>
      </c>
      <c r="V15">
        <f>P15+Q15</f>
        <v>4.9999999999999611E-3</v>
      </c>
      <c r="W15">
        <f>R15+T15</f>
        <v>99.999999999999687</v>
      </c>
      <c r="X15">
        <f t="shared" si="5"/>
        <v>7.1428571428570873</v>
      </c>
      <c r="Y15">
        <f t="shared" si="6"/>
        <v>39.675994108984014</v>
      </c>
      <c r="Z15">
        <f t="shared" si="7"/>
        <v>2.8339995792131307</v>
      </c>
      <c r="AA15">
        <f t="shared" si="8"/>
        <v>60.324005891015666</v>
      </c>
      <c r="AB15">
        <f t="shared" si="9"/>
        <v>4.3088575636439561</v>
      </c>
    </row>
    <row r="16" spans="1:28">
      <c r="A16" t="s">
        <v>23</v>
      </c>
      <c r="B16" s="16">
        <v>42326</v>
      </c>
      <c r="C16" s="2">
        <v>0.46527777777777773</v>
      </c>
      <c r="D16">
        <v>0.12920000000000001</v>
      </c>
      <c r="E16">
        <v>700</v>
      </c>
      <c r="F16">
        <v>0.7</v>
      </c>
      <c r="G16">
        <v>0.13300000000000001</v>
      </c>
      <c r="H16">
        <v>3.7999999999999978E-3</v>
      </c>
      <c r="I16">
        <v>3.799999999999998</v>
      </c>
      <c r="J16">
        <v>5.4285714285714258E-3</v>
      </c>
      <c r="K16">
        <v>5.4285714285714262</v>
      </c>
      <c r="L16">
        <v>7.0400000000000004E-2</v>
      </c>
      <c r="M16">
        <v>6.9500000000000006E-2</v>
      </c>
      <c r="N16">
        <f t="shared" si="0"/>
        <v>0.52932330827067664</v>
      </c>
      <c r="O16">
        <f t="shared" si="1"/>
        <v>8.9999999999999802E-4</v>
      </c>
      <c r="P16">
        <f t="shared" si="2"/>
        <v>1.7002840909090874E-3</v>
      </c>
      <c r="Q16">
        <f>(M16/N16)-D16</f>
        <v>2.0997159090909157E-3</v>
      </c>
      <c r="R16">
        <f>(P16/H16)*100</f>
        <v>44.744318181818116</v>
      </c>
      <c r="S16">
        <f t="shared" si="3"/>
        <v>2.4289772727272676</v>
      </c>
      <c r="T16">
        <f>(Q16/H16)*100</f>
        <v>55.255681818182026</v>
      </c>
      <c r="U16">
        <f t="shared" si="4"/>
        <v>2.9995941558441652</v>
      </c>
      <c r="V16">
        <f>P16+Q16</f>
        <v>3.800000000000003E-3</v>
      </c>
      <c r="W16">
        <f>R16+T16</f>
        <v>100.00000000000014</v>
      </c>
      <c r="X16">
        <f t="shared" si="5"/>
        <v>5.4285714285714324</v>
      </c>
      <c r="Y16">
        <f t="shared" si="6"/>
        <v>44.744318181818116</v>
      </c>
      <c r="Z16">
        <f t="shared" si="7"/>
        <v>2.4289772727272676</v>
      </c>
      <c r="AA16">
        <f t="shared" si="8"/>
        <v>55.255681818182026</v>
      </c>
      <c r="AB16">
        <f t="shared" si="9"/>
        <v>2.9995941558441652</v>
      </c>
    </row>
    <row r="17" spans="1:28">
      <c r="A17" s="3" t="s">
        <v>21</v>
      </c>
      <c r="B17" s="4">
        <v>42438</v>
      </c>
      <c r="C17" s="5">
        <v>0.39583333333333331</v>
      </c>
      <c r="D17" s="3">
        <v>0.12970000000000001</v>
      </c>
      <c r="E17" s="3">
        <v>800</v>
      </c>
      <c r="F17" s="3">
        <v>0.8</v>
      </c>
      <c r="G17" s="3">
        <v>0.13200000000000001</v>
      </c>
      <c r="H17" s="3">
        <v>2.2999999999999965E-3</v>
      </c>
      <c r="I17">
        <f>H17*1000</f>
        <v>2.2999999999999963</v>
      </c>
      <c r="J17" s="3">
        <v>2.8749999999999956E-3</v>
      </c>
      <c r="K17" s="6">
        <v>2.8749999999999956</v>
      </c>
      <c r="L17" s="18">
        <v>6.7799999999999999E-2</v>
      </c>
      <c r="M17" s="18">
        <v>6.7000000000000004E-2</v>
      </c>
      <c r="N17">
        <f t="shared" si="0"/>
        <v>0.51363636363636356</v>
      </c>
      <c r="O17">
        <f t="shared" si="1"/>
        <v>7.9999999999999516E-4</v>
      </c>
      <c r="P17">
        <f t="shared" si="2"/>
        <v>1.557522123893796E-3</v>
      </c>
      <c r="Q17">
        <f>(M17/N17)-D17</f>
        <v>7.4247787610620675E-4</v>
      </c>
      <c r="R17">
        <f>(P17/H17)*100</f>
        <v>67.718353212773835</v>
      </c>
      <c r="S17">
        <f t="shared" si="3"/>
        <v>1.9469026548672448</v>
      </c>
      <c r="T17">
        <f>(Q17/H17)*100</f>
        <v>32.281646787226428</v>
      </c>
      <c r="U17">
        <f t="shared" si="4"/>
        <v>0.92809734513275843</v>
      </c>
      <c r="V17">
        <f>P17+Q17</f>
        <v>2.3000000000000026E-3</v>
      </c>
      <c r="W17">
        <f>R17+T17</f>
        <v>100.00000000000026</v>
      </c>
      <c r="X17">
        <f t="shared" si="5"/>
        <v>2.8750000000000031</v>
      </c>
      <c r="Y17">
        <f t="shared" si="6"/>
        <v>67.718353212773835</v>
      </c>
      <c r="Z17">
        <f t="shared" si="7"/>
        <v>1.9469026548672448</v>
      </c>
      <c r="AA17">
        <f t="shared" si="8"/>
        <v>32.281646787226428</v>
      </c>
      <c r="AB17">
        <f t="shared" si="9"/>
        <v>0.92809734513275843</v>
      </c>
    </row>
    <row r="18" spans="1:28">
      <c r="A18" s="3" t="s">
        <v>24</v>
      </c>
      <c r="B18" s="4">
        <v>42438</v>
      </c>
      <c r="C18" s="5">
        <v>0.4201388888888889</v>
      </c>
      <c r="D18" s="3">
        <v>0.12839999999999999</v>
      </c>
      <c r="E18" s="3">
        <v>800</v>
      </c>
      <c r="F18" s="3">
        <v>0.8</v>
      </c>
      <c r="G18" s="3">
        <v>0.13139999999999999</v>
      </c>
      <c r="H18" s="3">
        <v>3.0000000000000027E-3</v>
      </c>
      <c r="I18">
        <f t="shared" ref="I18:I58" si="10">H18*1000</f>
        <v>3.0000000000000027</v>
      </c>
      <c r="J18" s="3">
        <v>3.7500000000000033E-3</v>
      </c>
      <c r="K18" s="6">
        <v>3.7500000000000036</v>
      </c>
      <c r="L18" s="18">
        <v>7.0099999999999996E-2</v>
      </c>
      <c r="M18" s="18">
        <v>6.8599999999999994E-2</v>
      </c>
      <c r="N18">
        <f t="shared" si="0"/>
        <v>0.5334855403348554</v>
      </c>
      <c r="O18">
        <f t="shared" si="1"/>
        <v>1.5000000000000013E-3</v>
      </c>
      <c r="P18">
        <f t="shared" si="2"/>
        <v>2.8116975748930127E-3</v>
      </c>
      <c r="Q18">
        <f>(M18/N18)-D18</f>
        <v>1.8830242510700645E-4</v>
      </c>
      <c r="R18">
        <f>(P18/H18)*100</f>
        <v>93.723252496433673</v>
      </c>
      <c r="S18">
        <f t="shared" si="3"/>
        <v>3.5146219686162659</v>
      </c>
      <c r="T18">
        <f>(Q18/H18)*100</f>
        <v>6.2767475035668765</v>
      </c>
      <c r="U18">
        <f t="shared" si="4"/>
        <v>0.23537803138375807</v>
      </c>
      <c r="V18">
        <f>P18+Q18</f>
        <v>3.0000000000000191E-3</v>
      </c>
      <c r="W18">
        <f>R18+T18</f>
        <v>100.00000000000055</v>
      </c>
      <c r="X18">
        <f t="shared" si="5"/>
        <v>3.750000000000024</v>
      </c>
      <c r="Y18">
        <f t="shared" si="6"/>
        <v>93.723252496433673</v>
      </c>
      <c r="Z18">
        <f t="shared" si="7"/>
        <v>3.5146219686162659</v>
      </c>
      <c r="AA18">
        <f t="shared" si="8"/>
        <v>6.2767475035668765</v>
      </c>
      <c r="AB18">
        <f t="shared" si="9"/>
        <v>0.23537803138375807</v>
      </c>
    </row>
    <row r="19" spans="1:28">
      <c r="A19" s="3" t="s">
        <v>22</v>
      </c>
      <c r="B19" s="4">
        <v>42438</v>
      </c>
      <c r="C19" s="5">
        <v>0.42708333333333331</v>
      </c>
      <c r="D19" s="3">
        <v>0.12839999999999999</v>
      </c>
      <c r="E19" s="3">
        <v>800</v>
      </c>
      <c r="F19" s="3">
        <v>0.8</v>
      </c>
      <c r="G19" s="3">
        <v>0.1318</v>
      </c>
      <c r="H19" s="3">
        <v>3.4000000000000141E-3</v>
      </c>
      <c r="I19">
        <f t="shared" si="10"/>
        <v>3.4000000000000141</v>
      </c>
      <c r="J19" s="3">
        <v>4.2500000000000177E-3</v>
      </c>
      <c r="K19" s="6">
        <v>4.2500000000000178</v>
      </c>
      <c r="L19" s="18">
        <v>6.7500000000000004E-2</v>
      </c>
      <c r="M19" s="18">
        <v>6.6400000000000001E-2</v>
      </c>
      <c r="N19">
        <f t="shared" si="0"/>
        <v>0.51213960546282244</v>
      </c>
      <c r="O19">
        <f t="shared" si="1"/>
        <v>1.1000000000000038E-3</v>
      </c>
      <c r="P19">
        <f t="shared" si="2"/>
        <v>2.1478518518518591E-3</v>
      </c>
      <c r="Q19">
        <f>(M19/N19)-D19</f>
        <v>1.2521481481481689E-3</v>
      </c>
      <c r="R19">
        <f>(P19/H19)*100</f>
        <v>63.172113289760304</v>
      </c>
      <c r="S19">
        <f t="shared" si="3"/>
        <v>2.6848148148148234</v>
      </c>
      <c r="T19">
        <f>(Q19/H19)*100</f>
        <v>36.827886710240108</v>
      </c>
      <c r="U19">
        <f t="shared" si="4"/>
        <v>1.565185185185211</v>
      </c>
      <c r="V19">
        <f>P19+Q19</f>
        <v>3.400000000000028E-3</v>
      </c>
      <c r="W19">
        <f>R19+T19</f>
        <v>100.00000000000041</v>
      </c>
      <c r="X19">
        <f t="shared" si="5"/>
        <v>4.2500000000000346</v>
      </c>
      <c r="Y19">
        <f t="shared" si="6"/>
        <v>63.172113289760304</v>
      </c>
      <c r="Z19">
        <f t="shared" si="7"/>
        <v>2.6848148148148234</v>
      </c>
      <c r="AA19">
        <f t="shared" si="8"/>
        <v>36.827886710240108</v>
      </c>
      <c r="AB19">
        <f t="shared" si="9"/>
        <v>1.565185185185211</v>
      </c>
    </row>
    <row r="20" spans="1:28">
      <c r="A20" s="3" t="s">
        <v>23</v>
      </c>
      <c r="B20" s="4">
        <v>42438</v>
      </c>
      <c r="C20" s="5">
        <v>0.43055555555555558</v>
      </c>
      <c r="D20" s="3">
        <v>0.12939999999999999</v>
      </c>
      <c r="E20" s="3">
        <v>800</v>
      </c>
      <c r="F20" s="3">
        <v>0.8</v>
      </c>
      <c r="G20" s="3">
        <v>0.13100000000000001</v>
      </c>
      <c r="H20" s="3">
        <v>1.6000000000000181E-3</v>
      </c>
      <c r="I20">
        <f t="shared" si="10"/>
        <v>1.6000000000000181</v>
      </c>
      <c r="J20" s="3">
        <v>2.0000000000000226E-3</v>
      </c>
      <c r="K20" s="6">
        <v>2.0000000000000226</v>
      </c>
      <c r="L20" s="18">
        <v>6.6299999999999998E-2</v>
      </c>
      <c r="M20" s="18">
        <v>6.5500000000000003E-2</v>
      </c>
      <c r="N20">
        <f t="shared" si="0"/>
        <v>0.50610687022900758</v>
      </c>
      <c r="O20">
        <f t="shared" si="1"/>
        <v>7.9999999999999516E-4</v>
      </c>
      <c r="P20">
        <f t="shared" si="2"/>
        <v>1.5806938159879244E-3</v>
      </c>
      <c r="Q20">
        <f>(M20/N20)-D20</f>
        <v>1.9306184012107819E-5</v>
      </c>
      <c r="R20">
        <f>(P20/H20)*100</f>
        <v>98.793363499244151</v>
      </c>
      <c r="S20">
        <f t="shared" si="3"/>
        <v>1.9758672699849051</v>
      </c>
      <c r="T20">
        <f>(Q20/H20)*100</f>
        <v>1.206636500756725</v>
      </c>
      <c r="U20">
        <f t="shared" si="4"/>
        <v>2.4132730015134773E-2</v>
      </c>
      <c r="V20">
        <f>P20+Q20</f>
        <v>1.6000000000000322E-3</v>
      </c>
      <c r="W20">
        <f>R20+T20</f>
        <v>100.00000000000088</v>
      </c>
      <c r="X20">
        <f t="shared" si="5"/>
        <v>2.00000000000004</v>
      </c>
      <c r="Y20">
        <f t="shared" si="6"/>
        <v>98.793363499244151</v>
      </c>
      <c r="Z20">
        <f t="shared" si="7"/>
        <v>1.9758672699849051</v>
      </c>
      <c r="AA20">
        <f t="shared" si="8"/>
        <v>1.206636500756725</v>
      </c>
      <c r="AB20">
        <f t="shared" si="9"/>
        <v>2.4132730015134773E-2</v>
      </c>
    </row>
    <row r="21" spans="1:28">
      <c r="A21" s="3" t="s">
        <v>21</v>
      </c>
      <c r="B21" s="4">
        <v>42516</v>
      </c>
      <c r="C21" s="7">
        <v>0.39583333333333331</v>
      </c>
      <c r="D21" s="3">
        <v>0.1246</v>
      </c>
      <c r="E21" s="3">
        <v>600</v>
      </c>
      <c r="F21" s="3">
        <v>0.6</v>
      </c>
      <c r="G21" s="3">
        <v>0.13100000000000001</v>
      </c>
      <c r="H21" s="3">
        <v>6.4000000000000029E-3</v>
      </c>
      <c r="I21">
        <f t="shared" si="10"/>
        <v>6.400000000000003</v>
      </c>
      <c r="J21" s="3">
        <v>1.0666666666666672E-2</v>
      </c>
      <c r="K21" s="6">
        <v>10.666666666666671</v>
      </c>
      <c r="L21" s="18">
        <v>6.5199999999999994E-2</v>
      </c>
      <c r="M21" s="18">
        <v>6.3299999999999995E-2</v>
      </c>
      <c r="N21">
        <f t="shared" si="0"/>
        <v>0.49770992366412209</v>
      </c>
      <c r="O21">
        <f t="shared" si="1"/>
        <v>1.8999999999999989E-3</v>
      </c>
      <c r="P21">
        <f t="shared" si="2"/>
        <v>3.8174846625766853E-3</v>
      </c>
      <c r="Q21">
        <f>(M21/N21)-D21</f>
        <v>2.5825153374233051E-3</v>
      </c>
      <c r="R21">
        <f>(P21/H21)*100</f>
        <v>59.648197852760674</v>
      </c>
      <c r="S21">
        <f t="shared" si="3"/>
        <v>6.3624744376278093</v>
      </c>
      <c r="T21">
        <f>(Q21/H21)*100</f>
        <v>40.351802147239127</v>
      </c>
      <c r="U21">
        <f t="shared" si="4"/>
        <v>4.3041922290388426</v>
      </c>
      <c r="V21">
        <f>P21+Q21</f>
        <v>6.3999999999999908E-3</v>
      </c>
      <c r="W21">
        <f>R21+T21</f>
        <v>99.999999999999801</v>
      </c>
      <c r="X21">
        <f t="shared" si="5"/>
        <v>10.666666666666652</v>
      </c>
      <c r="Y21">
        <f t="shared" si="6"/>
        <v>59.648197852760674</v>
      </c>
      <c r="Z21">
        <f t="shared" si="7"/>
        <v>6.3624744376278093</v>
      </c>
      <c r="AA21">
        <f t="shared" si="8"/>
        <v>40.351802147239127</v>
      </c>
      <c r="AB21">
        <f t="shared" si="9"/>
        <v>4.3041922290388426</v>
      </c>
    </row>
    <row r="22" spans="1:28">
      <c r="A22" s="3" t="s">
        <v>24</v>
      </c>
      <c r="B22" s="4">
        <v>42516</v>
      </c>
      <c r="C22" s="7">
        <v>0.41666666666666669</v>
      </c>
      <c r="D22" s="3">
        <v>0.12759999999999999</v>
      </c>
      <c r="E22" s="3">
        <v>600</v>
      </c>
      <c r="F22" s="3">
        <v>0.6</v>
      </c>
      <c r="G22" s="3">
        <v>0.1424</v>
      </c>
      <c r="H22" s="3">
        <v>1.4800000000000008E-2</v>
      </c>
      <c r="I22">
        <f t="shared" si="10"/>
        <v>14.800000000000008</v>
      </c>
      <c r="J22" s="3">
        <v>2.466666666666668E-2</v>
      </c>
      <c r="K22" s="6">
        <v>24.666666666666682</v>
      </c>
      <c r="L22" s="18">
        <v>7.4300000000000005E-2</v>
      </c>
      <c r="M22" s="18">
        <v>7.1300000000000002E-2</v>
      </c>
      <c r="N22">
        <f t="shared" si="0"/>
        <v>0.5217696629213483</v>
      </c>
      <c r="O22">
        <f t="shared" si="1"/>
        <v>3.0000000000000027E-3</v>
      </c>
      <c r="P22">
        <f t="shared" si="2"/>
        <v>5.7496635262449585E-3</v>
      </c>
      <c r="Q22">
        <f>(M22/N22)-D22</f>
        <v>9.0503364737550551E-3</v>
      </c>
      <c r="R22">
        <f>(P22/H22)*100</f>
        <v>38.849077880033484</v>
      </c>
      <c r="S22">
        <f t="shared" si="3"/>
        <v>9.5827725437415978</v>
      </c>
      <c r="T22">
        <f>(Q22/H22)*100</f>
        <v>61.150922119966552</v>
      </c>
      <c r="U22">
        <f t="shared" si="4"/>
        <v>15.083894122925091</v>
      </c>
      <c r="V22">
        <f>P22+Q22</f>
        <v>1.4800000000000015E-2</v>
      </c>
      <c r="W22">
        <f>R22+T22</f>
        <v>100.00000000000003</v>
      </c>
      <c r="X22">
        <f t="shared" si="5"/>
        <v>24.666666666666689</v>
      </c>
      <c r="Y22">
        <f t="shared" si="6"/>
        <v>38.849077880033484</v>
      </c>
      <c r="Z22">
        <f t="shared" si="7"/>
        <v>9.5827725437415978</v>
      </c>
      <c r="AA22">
        <f t="shared" si="8"/>
        <v>61.150922119966552</v>
      </c>
      <c r="AB22">
        <f t="shared" si="9"/>
        <v>15.083894122925091</v>
      </c>
    </row>
    <row r="23" spans="1:28">
      <c r="A23" s="3" t="s">
        <v>22</v>
      </c>
      <c r="B23" s="4">
        <v>42516</v>
      </c>
      <c r="C23" s="7">
        <v>0.42708333333333331</v>
      </c>
      <c r="D23" s="3">
        <v>0.12820000000000001</v>
      </c>
      <c r="E23" s="3">
        <v>600</v>
      </c>
      <c r="F23" s="3">
        <v>0.6</v>
      </c>
      <c r="G23" s="3">
        <v>0.13489999999999999</v>
      </c>
      <c r="H23" s="3">
        <v>6.6999999999999837E-3</v>
      </c>
      <c r="I23">
        <f t="shared" si="10"/>
        <v>6.6999999999999833</v>
      </c>
      <c r="J23" s="3">
        <v>1.1166666666666641E-2</v>
      </c>
      <c r="K23" s="6">
        <v>11.166666666666641</v>
      </c>
      <c r="L23" s="18">
        <v>6.7299999999999999E-2</v>
      </c>
      <c r="M23" s="18">
        <v>6.5299999999999997E-2</v>
      </c>
      <c r="N23">
        <f t="shared" si="0"/>
        <v>0.49888806523350632</v>
      </c>
      <c r="O23">
        <f t="shared" si="1"/>
        <v>2.0000000000000018E-3</v>
      </c>
      <c r="P23">
        <f t="shared" si="2"/>
        <v>4.0089153046062439E-3</v>
      </c>
      <c r="Q23">
        <f>(M23/N23)-D23</f>
        <v>2.6910846953937528E-3</v>
      </c>
      <c r="R23">
        <f>(P23/H23)*100</f>
        <v>59.834556785167969</v>
      </c>
      <c r="S23">
        <f t="shared" si="3"/>
        <v>6.6815255076770743</v>
      </c>
      <c r="T23">
        <f>(Q23/H23)*100</f>
        <v>40.16544321483223</v>
      </c>
      <c r="U23">
        <f t="shared" si="4"/>
        <v>4.4851411589895882</v>
      </c>
      <c r="V23">
        <f>P23+Q23</f>
        <v>6.6999999999999968E-3</v>
      </c>
      <c r="W23">
        <f>R23+T23</f>
        <v>100.0000000000002</v>
      </c>
      <c r="X23">
        <f t="shared" si="5"/>
        <v>11.166666666666663</v>
      </c>
      <c r="Y23">
        <f t="shared" si="6"/>
        <v>59.834556785167969</v>
      </c>
      <c r="Z23">
        <f t="shared" si="7"/>
        <v>6.6815255076770743</v>
      </c>
      <c r="AA23">
        <f t="shared" si="8"/>
        <v>40.16544321483223</v>
      </c>
      <c r="AB23">
        <f t="shared" si="9"/>
        <v>4.4851411589895882</v>
      </c>
    </row>
    <row r="24" spans="1:28">
      <c r="A24" s="3" t="s">
        <v>23</v>
      </c>
      <c r="B24" s="4">
        <v>42516</v>
      </c>
      <c r="C24" s="7">
        <v>0.43055555555555558</v>
      </c>
      <c r="D24" s="3">
        <v>0.12759999999999999</v>
      </c>
      <c r="E24" s="3">
        <v>500</v>
      </c>
      <c r="F24" s="3">
        <v>0.5</v>
      </c>
      <c r="G24" s="3">
        <v>0.13009999999999999</v>
      </c>
      <c r="H24" s="3">
        <v>2.5000000000000022E-3</v>
      </c>
      <c r="I24">
        <f t="shared" si="10"/>
        <v>2.5000000000000022</v>
      </c>
      <c r="J24" s="3">
        <v>5.0000000000000044E-3</v>
      </c>
      <c r="K24" s="6">
        <v>5.0000000000000044</v>
      </c>
      <c r="L24" s="18">
        <v>6.7199999999999996E-2</v>
      </c>
      <c r="M24" s="18">
        <v>6.6199999999999995E-2</v>
      </c>
      <c r="N24">
        <f t="shared" si="0"/>
        <v>0.51652574942352036</v>
      </c>
      <c r="O24">
        <f t="shared" si="1"/>
        <v>1.0000000000000009E-3</v>
      </c>
      <c r="P24">
        <f t="shared" si="2"/>
        <v>1.9360119047619065E-3</v>
      </c>
      <c r="Q24">
        <f>(M24/N24)-D24</f>
        <v>5.6398809523808269E-4</v>
      </c>
      <c r="R24">
        <f>(P24/H24)*100</f>
        <v>77.44047619047619</v>
      </c>
      <c r="S24">
        <f t="shared" si="3"/>
        <v>3.8720238095238129</v>
      </c>
      <c r="T24">
        <f>(Q24/H24)*100</f>
        <v>22.559523809523288</v>
      </c>
      <c r="U24">
        <f t="shared" si="4"/>
        <v>1.1279761904761654</v>
      </c>
      <c r="V24">
        <f>P24+Q24</f>
        <v>2.4999999999999892E-3</v>
      </c>
      <c r="W24">
        <f>R24+T24</f>
        <v>99.999999999999474</v>
      </c>
      <c r="X24">
        <f t="shared" si="5"/>
        <v>4.9999999999999787</v>
      </c>
      <c r="Y24">
        <f t="shared" si="6"/>
        <v>77.44047619047619</v>
      </c>
      <c r="Z24">
        <f t="shared" si="7"/>
        <v>3.8720238095238129</v>
      </c>
      <c r="AA24">
        <f t="shared" si="8"/>
        <v>22.559523809523288</v>
      </c>
      <c r="AB24">
        <f t="shared" si="9"/>
        <v>1.1279761904761654</v>
      </c>
    </row>
    <row r="25" spans="1:28">
      <c r="A25" s="3" t="s">
        <v>21</v>
      </c>
      <c r="B25" s="4">
        <v>42530</v>
      </c>
      <c r="C25" s="7">
        <v>0.40972222222222227</v>
      </c>
      <c r="D25" s="3">
        <v>0.13070000000000001</v>
      </c>
      <c r="E25" s="3">
        <v>600</v>
      </c>
      <c r="F25" s="3">
        <v>0.6</v>
      </c>
      <c r="G25" s="3">
        <v>0.13439999999999999</v>
      </c>
      <c r="H25" s="3">
        <v>3.6999999999999811E-3</v>
      </c>
      <c r="I25">
        <f t="shared" si="10"/>
        <v>3.6999999999999811</v>
      </c>
      <c r="J25" s="3">
        <v>6.1666666666666354E-3</v>
      </c>
      <c r="K25" s="6">
        <v>6.166666666666635</v>
      </c>
      <c r="L25" s="18">
        <v>6.8099999999999994E-2</v>
      </c>
      <c r="M25" s="18">
        <v>6.6900000000000001E-2</v>
      </c>
      <c r="N25">
        <f t="shared" si="0"/>
        <v>0.5066964285714286</v>
      </c>
      <c r="O25">
        <f t="shared" si="1"/>
        <v>1.1999999999999927E-3</v>
      </c>
      <c r="P25">
        <f t="shared" si="2"/>
        <v>2.3682819383259767E-3</v>
      </c>
      <c r="Q25">
        <f>(M25/N25)-D25</f>
        <v>1.331718061673981E-3</v>
      </c>
      <c r="R25">
        <f>(P25/H25)*100</f>
        <v>64.00761995475645</v>
      </c>
      <c r="S25">
        <f t="shared" si="3"/>
        <v>3.9471365638766276</v>
      </c>
      <c r="T25">
        <f>(Q25/H25)*100</f>
        <v>35.992380045242911</v>
      </c>
      <c r="U25">
        <f t="shared" si="4"/>
        <v>2.2195301027899683</v>
      </c>
      <c r="V25">
        <f>P25+Q25</f>
        <v>3.6999999999999577E-3</v>
      </c>
      <c r="W25">
        <f>R25+T25</f>
        <v>99.999999999999361</v>
      </c>
      <c r="X25">
        <f t="shared" si="5"/>
        <v>6.1666666666665959</v>
      </c>
      <c r="Y25">
        <f t="shared" si="6"/>
        <v>64.00761995475645</v>
      </c>
      <c r="Z25">
        <f t="shared" si="7"/>
        <v>3.9471365638766276</v>
      </c>
      <c r="AA25">
        <f t="shared" si="8"/>
        <v>35.992380045242911</v>
      </c>
      <c r="AB25">
        <f t="shared" si="9"/>
        <v>2.2195301027899683</v>
      </c>
    </row>
    <row r="26" spans="1:28">
      <c r="A26" s="3" t="s">
        <v>24</v>
      </c>
      <c r="B26" s="4">
        <v>42530</v>
      </c>
      <c r="C26" s="7">
        <v>0.43402777777777773</v>
      </c>
      <c r="D26" s="3">
        <v>0.1273</v>
      </c>
      <c r="E26" s="3">
        <v>500</v>
      </c>
      <c r="F26" s="3">
        <v>0.5</v>
      </c>
      <c r="G26" s="3">
        <v>0.13059999999999999</v>
      </c>
      <c r="H26" s="3">
        <v>3.2999999999999974E-3</v>
      </c>
      <c r="I26">
        <f t="shared" si="10"/>
        <v>3.2999999999999972</v>
      </c>
      <c r="J26" s="3">
        <v>6.5999999999999948E-3</v>
      </c>
      <c r="K26" s="6">
        <v>6.5999999999999943</v>
      </c>
      <c r="L26" s="18">
        <v>6.8199999999999997E-2</v>
      </c>
      <c r="M26" s="18">
        <v>6.7100000000000007E-2</v>
      </c>
      <c r="N26">
        <f t="shared" si="0"/>
        <v>0.52220520673813164</v>
      </c>
      <c r="O26">
        <f t="shared" si="1"/>
        <v>1.0999999999999899E-3</v>
      </c>
      <c r="P26">
        <f t="shared" si="2"/>
        <v>2.1064516129032066E-3</v>
      </c>
      <c r="Q26">
        <f>(M26/N26)-D26</f>
        <v>1.1935483870968155E-3</v>
      </c>
      <c r="R26">
        <f>(P26/H26)*100</f>
        <v>63.831867057672973</v>
      </c>
      <c r="S26">
        <f t="shared" si="3"/>
        <v>4.2129032258064134</v>
      </c>
      <c r="T26">
        <f>(Q26/H26)*100</f>
        <v>36.168132942327773</v>
      </c>
      <c r="U26">
        <f t="shared" si="4"/>
        <v>2.3870967741936311</v>
      </c>
      <c r="V26">
        <f>P26+Q26</f>
        <v>3.3000000000000221E-3</v>
      </c>
      <c r="W26">
        <f>R26+T26</f>
        <v>100.00000000000074</v>
      </c>
      <c r="X26">
        <f t="shared" si="5"/>
        <v>6.6000000000000441</v>
      </c>
      <c r="Y26">
        <f t="shared" si="6"/>
        <v>63.831867057672973</v>
      </c>
      <c r="Z26">
        <f t="shared" si="7"/>
        <v>4.2129032258064134</v>
      </c>
      <c r="AA26">
        <f t="shared" si="8"/>
        <v>36.168132942327773</v>
      </c>
      <c r="AB26">
        <f t="shared" si="9"/>
        <v>2.3870967741936311</v>
      </c>
    </row>
    <row r="27" spans="1:28">
      <c r="A27" s="3" t="s">
        <v>22</v>
      </c>
      <c r="B27" s="4">
        <v>42530</v>
      </c>
      <c r="C27" s="7">
        <v>0.44791666666666669</v>
      </c>
      <c r="D27" s="3">
        <v>0.1265</v>
      </c>
      <c r="E27" s="3">
        <v>400</v>
      </c>
      <c r="F27" s="3">
        <v>0.4</v>
      </c>
      <c r="G27" s="3">
        <v>0.13020000000000001</v>
      </c>
      <c r="H27" s="3">
        <v>3.7000000000000088E-3</v>
      </c>
      <c r="I27">
        <f t="shared" si="10"/>
        <v>3.7000000000000091</v>
      </c>
      <c r="J27" s="3">
        <v>9.2500000000000221E-3</v>
      </c>
      <c r="K27" s="6">
        <v>9.2500000000000213</v>
      </c>
      <c r="L27" s="18">
        <v>6.7299999999999999E-2</v>
      </c>
      <c r="M27" s="18">
        <v>6.6199999999999995E-2</v>
      </c>
      <c r="N27">
        <f t="shared" si="0"/>
        <v>0.51689708141321045</v>
      </c>
      <c r="O27">
        <f t="shared" si="1"/>
        <v>1.1000000000000038E-3</v>
      </c>
      <c r="P27">
        <f t="shared" si="2"/>
        <v>2.1280832095096655E-3</v>
      </c>
      <c r="Q27">
        <f>(M27/N27)-D27</f>
        <v>1.5719167904903186E-3</v>
      </c>
      <c r="R27">
        <f>(P27/H27)*100</f>
        <v>57.515762419180014</v>
      </c>
      <c r="S27">
        <f t="shared" si="3"/>
        <v>5.3202080237741631</v>
      </c>
      <c r="T27">
        <f>(Q27/H27)*100</f>
        <v>42.484237580819325</v>
      </c>
      <c r="U27">
        <f t="shared" si="4"/>
        <v>3.9297919762257965</v>
      </c>
      <c r="V27">
        <f>P27+Q27</f>
        <v>3.6999999999999841E-3</v>
      </c>
      <c r="W27">
        <f>R27+T27</f>
        <v>99.999999999999346</v>
      </c>
      <c r="X27">
        <f t="shared" si="5"/>
        <v>9.2499999999999591</v>
      </c>
      <c r="Y27">
        <f t="shared" si="6"/>
        <v>57.515762419180014</v>
      </c>
      <c r="Z27">
        <f t="shared" si="7"/>
        <v>5.3202080237741631</v>
      </c>
      <c r="AA27">
        <f t="shared" si="8"/>
        <v>42.484237580819325</v>
      </c>
      <c r="AB27">
        <f t="shared" si="9"/>
        <v>3.9297919762257965</v>
      </c>
    </row>
    <row r="28" spans="1:28">
      <c r="A28" s="3" t="s">
        <v>23</v>
      </c>
      <c r="B28" s="4">
        <v>42530</v>
      </c>
      <c r="C28" s="7">
        <v>0.45833333333333331</v>
      </c>
      <c r="D28" s="3">
        <v>0.1273</v>
      </c>
      <c r="E28" s="3">
        <v>500</v>
      </c>
      <c r="F28" s="3">
        <v>0.5</v>
      </c>
      <c r="G28" s="3">
        <v>0.12989999999999999</v>
      </c>
      <c r="H28" s="3">
        <v>2.5999999999999912E-3</v>
      </c>
      <c r="I28">
        <f t="shared" si="10"/>
        <v>2.5999999999999912</v>
      </c>
      <c r="J28" s="3">
        <v>5.1999999999999824E-3</v>
      </c>
      <c r="K28" s="6">
        <v>5.1999999999999824</v>
      </c>
      <c r="L28" s="18">
        <v>6.6699999999999995E-2</v>
      </c>
      <c r="M28" s="18">
        <v>6.5000000000000002E-2</v>
      </c>
      <c r="N28">
        <f t="shared" si="0"/>
        <v>0.51347190146266364</v>
      </c>
      <c r="O28">
        <f t="shared" si="1"/>
        <v>1.6999999999999932E-3</v>
      </c>
      <c r="P28">
        <f t="shared" si="2"/>
        <v>3.3107946026986372E-3</v>
      </c>
      <c r="Q28">
        <f>(M28/N28)-D28</f>
        <v>-7.1079460269865558E-4</v>
      </c>
      <c r="R28">
        <f>(P28/H28)*100</f>
        <v>127.33825394994803</v>
      </c>
      <c r="S28">
        <f t="shared" si="3"/>
        <v>6.6215892053972745</v>
      </c>
      <c r="T28">
        <f>(Q28/H28)*100</f>
        <v>-27.338253949948381</v>
      </c>
      <c r="U28">
        <f t="shared" si="4"/>
        <v>-1.4215892053973112</v>
      </c>
      <c r="V28">
        <f>P28+Q28</f>
        <v>2.5999999999999817E-3</v>
      </c>
      <c r="W28">
        <f>R28+T28</f>
        <v>99.999999999999645</v>
      </c>
      <c r="X28">
        <f t="shared" si="5"/>
        <v>5.1999999999999638</v>
      </c>
      <c r="Y28">
        <f t="shared" si="6"/>
        <v>100</v>
      </c>
      <c r="Z28">
        <f t="shared" si="7"/>
        <v>5.1999999999999824</v>
      </c>
      <c r="AA28">
        <f t="shared" si="8"/>
        <v>0</v>
      </c>
      <c r="AB28">
        <f t="shared" si="9"/>
        <v>0</v>
      </c>
    </row>
    <row r="29" spans="1:28">
      <c r="A29" s="8" t="s">
        <v>21</v>
      </c>
      <c r="B29" s="4">
        <v>42690</v>
      </c>
      <c r="C29" s="5">
        <v>0.39930555555555558</v>
      </c>
      <c r="D29" s="8">
        <v>0.12089999999999999</v>
      </c>
      <c r="E29" s="8">
        <v>290</v>
      </c>
      <c r="F29" s="9">
        <v>0.28999999999999998</v>
      </c>
      <c r="G29" s="8">
        <v>0.12509999999999999</v>
      </c>
      <c r="H29" s="8">
        <v>4.1999999999999954E-3</v>
      </c>
      <c r="I29">
        <f t="shared" si="10"/>
        <v>4.1999999999999957</v>
      </c>
      <c r="J29" s="9">
        <v>1.448275862068964E-2</v>
      </c>
      <c r="K29" s="10">
        <v>14.482758620689641</v>
      </c>
      <c r="L29" s="18">
        <v>6.5600000000000006E-2</v>
      </c>
      <c r="M29" s="18">
        <v>6.4199999999999993E-2</v>
      </c>
      <c r="N29">
        <f t="shared" si="0"/>
        <v>0.52438049560351729</v>
      </c>
      <c r="O29">
        <f t="shared" si="1"/>
        <v>1.4000000000000123E-3</v>
      </c>
      <c r="P29">
        <f t="shared" si="2"/>
        <v>2.6698170731707547E-3</v>
      </c>
      <c r="Q29">
        <f>(M29/N29)-D29</f>
        <v>1.5301829268292433E-3</v>
      </c>
      <c r="R29">
        <f>(P29/H29)*100</f>
        <v>63.567073170732321</v>
      </c>
      <c r="S29">
        <f t="shared" si="3"/>
        <v>9.206265769554328</v>
      </c>
      <c r="T29">
        <f>(Q29/H29)*100</f>
        <v>36.432926829267736</v>
      </c>
      <c r="U29">
        <f t="shared" si="4"/>
        <v>5.2764928511353224</v>
      </c>
      <c r="V29">
        <f>P29+Q29</f>
        <v>4.199999999999998E-3</v>
      </c>
      <c r="W29">
        <f>R29+T29</f>
        <v>100.00000000000006</v>
      </c>
      <c r="X29">
        <f t="shared" si="5"/>
        <v>14.482758620689651</v>
      </c>
      <c r="Y29">
        <f t="shared" si="6"/>
        <v>63.567073170732321</v>
      </c>
      <c r="Z29">
        <f t="shared" si="7"/>
        <v>9.206265769554328</v>
      </c>
      <c r="AA29">
        <f t="shared" si="8"/>
        <v>36.432926829267736</v>
      </c>
      <c r="AB29">
        <f t="shared" si="9"/>
        <v>5.2764928511353224</v>
      </c>
    </row>
    <row r="30" spans="1:28">
      <c r="A30" s="8" t="s">
        <v>24</v>
      </c>
      <c r="B30" s="4">
        <v>42690</v>
      </c>
      <c r="C30" s="5">
        <v>0.4236111111111111</v>
      </c>
      <c r="D30" s="8">
        <v>0.1197</v>
      </c>
      <c r="E30" s="8">
        <v>260</v>
      </c>
      <c r="F30" s="9">
        <v>0.26</v>
      </c>
      <c r="G30" s="8">
        <v>0.1225</v>
      </c>
      <c r="H30" s="8">
        <v>2.7999999999999969E-3</v>
      </c>
      <c r="I30">
        <f t="shared" si="10"/>
        <v>2.7999999999999972</v>
      </c>
      <c r="J30" s="9">
        <v>1.0769230769230757E-2</v>
      </c>
      <c r="K30" s="10">
        <v>10.769230769230756</v>
      </c>
      <c r="L30" s="18">
        <v>6.0199999999999997E-2</v>
      </c>
      <c r="M30" s="18">
        <v>5.9499999999999997E-2</v>
      </c>
      <c r="N30">
        <f t="shared" si="0"/>
        <v>0.49142857142857144</v>
      </c>
      <c r="O30">
        <f t="shared" si="1"/>
        <v>6.9999999999999923E-4</v>
      </c>
      <c r="P30">
        <f t="shared" si="2"/>
        <v>1.4244186046511612E-3</v>
      </c>
      <c r="Q30">
        <f>(M30/N30)-D30</f>
        <v>1.3755813953488238E-3</v>
      </c>
      <c r="R30">
        <f>(P30/H30)*100</f>
        <v>50.872093023255815</v>
      </c>
      <c r="S30">
        <f t="shared" si="3"/>
        <v>5.4785330948121578</v>
      </c>
      <c r="T30">
        <f>(Q30/H30)*100</f>
        <v>49.127906976743759</v>
      </c>
      <c r="U30">
        <f t="shared" si="4"/>
        <v>5.2906976744185528</v>
      </c>
      <c r="V30">
        <f>P30+Q30</f>
        <v>2.7999999999999848E-3</v>
      </c>
      <c r="W30">
        <f>R30+T30</f>
        <v>99.999999999999574</v>
      </c>
      <c r="X30">
        <f t="shared" si="5"/>
        <v>10.76923076923071</v>
      </c>
      <c r="Y30">
        <f t="shared" si="6"/>
        <v>50.872093023255815</v>
      </c>
      <c r="Z30">
        <f t="shared" si="7"/>
        <v>5.4785330948121578</v>
      </c>
      <c r="AA30">
        <f t="shared" si="8"/>
        <v>49.127906976743759</v>
      </c>
      <c r="AB30">
        <f t="shared" si="9"/>
        <v>5.2906976744185528</v>
      </c>
    </row>
    <row r="31" spans="1:28">
      <c r="A31" s="8" t="s">
        <v>22</v>
      </c>
      <c r="B31" s="4">
        <v>42690</v>
      </c>
      <c r="C31" s="5">
        <v>0.43402777777777773</v>
      </c>
      <c r="D31" s="8">
        <v>0.11990000000000001</v>
      </c>
      <c r="E31" s="8">
        <v>200</v>
      </c>
      <c r="F31" s="9">
        <v>0.2</v>
      </c>
      <c r="G31" s="8">
        <v>0.1212</v>
      </c>
      <c r="H31" s="8">
        <v>1.2999999999999956E-3</v>
      </c>
      <c r="I31">
        <f t="shared" si="10"/>
        <v>1.2999999999999956</v>
      </c>
      <c r="J31" s="9">
        <v>6.499999999999978E-3</v>
      </c>
      <c r="K31" s="10">
        <v>6.4999999999999778</v>
      </c>
      <c r="L31" s="18">
        <v>6.2300000000000001E-2</v>
      </c>
      <c r="M31" s="18">
        <v>6.2E-2</v>
      </c>
      <c r="N31">
        <f t="shared" si="0"/>
        <v>0.514026402640264</v>
      </c>
      <c r="O31">
        <f t="shared" si="1"/>
        <v>3.0000000000000165E-4</v>
      </c>
      <c r="P31">
        <f t="shared" si="2"/>
        <v>5.8362760834671271E-4</v>
      </c>
      <c r="Q31">
        <f>(M31/N31)-D31</f>
        <v>7.1637239165328603E-4</v>
      </c>
      <c r="R31">
        <f>(P31/H31)*100</f>
        <v>44.894431411285744</v>
      </c>
      <c r="S31">
        <f t="shared" si="3"/>
        <v>2.9181380417335632</v>
      </c>
      <c r="T31">
        <f>(Q31/H31)*100</f>
        <v>55.10556858871449</v>
      </c>
      <c r="U31">
        <f t="shared" si="4"/>
        <v>3.5818619582664302</v>
      </c>
      <c r="V31">
        <f>P31+Q31</f>
        <v>1.2999999999999986E-3</v>
      </c>
      <c r="W31">
        <f>R31+T31</f>
        <v>100.00000000000023</v>
      </c>
      <c r="X31">
        <f t="shared" si="5"/>
        <v>6.4999999999999929</v>
      </c>
      <c r="Y31">
        <f t="shared" si="6"/>
        <v>44.894431411285744</v>
      </c>
      <c r="Z31">
        <f t="shared" si="7"/>
        <v>2.9181380417335632</v>
      </c>
      <c r="AA31">
        <f t="shared" si="8"/>
        <v>55.10556858871449</v>
      </c>
      <c r="AB31">
        <f t="shared" si="9"/>
        <v>3.5818619582664302</v>
      </c>
    </row>
    <row r="32" spans="1:28">
      <c r="A32" s="8" t="s">
        <v>23</v>
      </c>
      <c r="B32" s="4">
        <v>42690</v>
      </c>
      <c r="C32" s="5">
        <v>0.44097222222222227</v>
      </c>
      <c r="D32" s="8">
        <v>0.11899999999999999</v>
      </c>
      <c r="E32" s="8">
        <v>300</v>
      </c>
      <c r="F32" s="9">
        <v>0.3</v>
      </c>
      <c r="G32" s="8">
        <v>0.12280000000000001</v>
      </c>
      <c r="H32" s="8">
        <v>3.8000000000000117E-3</v>
      </c>
      <c r="I32">
        <f t="shared" si="10"/>
        <v>3.8000000000000118</v>
      </c>
      <c r="J32" s="9">
        <v>1.2666666666666706E-2</v>
      </c>
      <c r="K32" s="10">
        <v>12.666666666666707</v>
      </c>
      <c r="L32" s="18">
        <v>6.2399999999999997E-2</v>
      </c>
      <c r="M32" s="18">
        <v>6.1400000000000003E-2</v>
      </c>
      <c r="N32">
        <f t="shared" si="0"/>
        <v>0.50814332247557004</v>
      </c>
      <c r="O32">
        <f t="shared" si="1"/>
        <v>9.9999999999999395E-4</v>
      </c>
      <c r="P32">
        <f t="shared" si="2"/>
        <v>1.9679487179487059E-3</v>
      </c>
      <c r="Q32">
        <f>(M32/N32)-D32</f>
        <v>1.8320512820512863E-3</v>
      </c>
      <c r="R32">
        <f>(P32/H32)*100</f>
        <v>51.788124156544733</v>
      </c>
      <c r="S32">
        <f t="shared" si="3"/>
        <v>6.5598290598290196</v>
      </c>
      <c r="T32">
        <f>(Q32/H32)*100</f>
        <v>48.211875843454756</v>
      </c>
      <c r="U32">
        <f t="shared" si="4"/>
        <v>6.1068376068376207</v>
      </c>
      <c r="V32">
        <f>P32+Q32</f>
        <v>3.7999999999999922E-3</v>
      </c>
      <c r="W32">
        <f>R32+T32</f>
        <v>99.999999999999488</v>
      </c>
      <c r="X32">
        <f t="shared" si="5"/>
        <v>12.666666666666639</v>
      </c>
      <c r="Y32">
        <f t="shared" si="6"/>
        <v>51.788124156544733</v>
      </c>
      <c r="Z32">
        <f t="shared" si="7"/>
        <v>6.5598290598290196</v>
      </c>
      <c r="AA32">
        <f t="shared" si="8"/>
        <v>48.211875843454756</v>
      </c>
      <c r="AB32">
        <f t="shared" si="9"/>
        <v>6.1068376068376207</v>
      </c>
    </row>
    <row r="33" spans="1:28">
      <c r="A33" s="8" t="s">
        <v>21</v>
      </c>
      <c r="B33" s="4">
        <v>42718</v>
      </c>
      <c r="C33" s="5">
        <v>0.36805555555555558</v>
      </c>
      <c r="D33" s="8">
        <v>0.1211</v>
      </c>
      <c r="E33" s="8">
        <v>295</v>
      </c>
      <c r="F33" s="11">
        <v>0.29499999999999998</v>
      </c>
      <c r="G33" s="8">
        <v>0.1245</v>
      </c>
      <c r="H33" s="8">
        <v>3.4000000000000002E-3</v>
      </c>
      <c r="I33">
        <f t="shared" si="10"/>
        <v>3.4000000000000004</v>
      </c>
      <c r="J33" s="11">
        <v>1.1525423728813562E-2</v>
      </c>
      <c r="K33" s="6">
        <v>11.525423728813562</v>
      </c>
      <c r="L33" s="18">
        <v>6.6000000000000003E-2</v>
      </c>
      <c r="M33" s="18">
        <v>6.5299999999999997E-2</v>
      </c>
      <c r="N33">
        <f t="shared" si="0"/>
        <v>0.53012048192771088</v>
      </c>
      <c r="O33">
        <f t="shared" si="1"/>
        <v>7.0000000000000617E-4</v>
      </c>
      <c r="P33">
        <f t="shared" si="2"/>
        <v>1.3204545454545569E-3</v>
      </c>
      <c r="Q33">
        <f>(M33/N33)-D33</f>
        <v>2.079545454545445E-3</v>
      </c>
      <c r="R33">
        <f>(P33/H33)*100</f>
        <v>38.836898395722258</v>
      </c>
      <c r="S33">
        <f t="shared" si="3"/>
        <v>4.4761171032357865</v>
      </c>
      <c r="T33">
        <f>(Q33/H33)*100</f>
        <v>61.163101604277792</v>
      </c>
      <c r="U33">
        <f t="shared" si="4"/>
        <v>7.0493066255777812</v>
      </c>
      <c r="V33">
        <f>P33+Q33</f>
        <v>3.400000000000002E-3</v>
      </c>
      <c r="W33">
        <f>R33+T33</f>
        <v>100.00000000000006</v>
      </c>
      <c r="X33">
        <f t="shared" si="5"/>
        <v>11.525423728813568</v>
      </c>
      <c r="Y33">
        <f t="shared" si="6"/>
        <v>38.836898395722258</v>
      </c>
      <c r="Z33">
        <f t="shared" si="7"/>
        <v>4.4761171032357865</v>
      </c>
      <c r="AA33">
        <f t="shared" si="8"/>
        <v>61.163101604277792</v>
      </c>
      <c r="AB33">
        <f t="shared" si="9"/>
        <v>7.0493066255777812</v>
      </c>
    </row>
    <row r="34" spans="1:28">
      <c r="A34" s="8" t="s">
        <v>24</v>
      </c>
      <c r="B34" s="4">
        <v>42718</v>
      </c>
      <c r="C34" s="7">
        <v>0.38541666666666669</v>
      </c>
      <c r="D34" s="8">
        <v>0.12</v>
      </c>
      <c r="E34" s="8">
        <v>300</v>
      </c>
      <c r="F34" s="9">
        <v>0.3</v>
      </c>
      <c r="G34" s="8">
        <v>0.1203</v>
      </c>
      <c r="H34" s="8">
        <v>3.0000000000000859E-4</v>
      </c>
      <c r="I34">
        <f t="shared" si="10"/>
        <v>0.30000000000000859</v>
      </c>
      <c r="J34" s="9">
        <v>1.0000000000000286E-3</v>
      </c>
      <c r="K34" s="10">
        <v>1.0000000000000286</v>
      </c>
      <c r="L34" s="18">
        <v>6.3799999999999996E-2</v>
      </c>
      <c r="M34" s="18">
        <v>6.3299999999999995E-2</v>
      </c>
      <c r="N34">
        <f t="shared" si="0"/>
        <v>0.53034081463009142</v>
      </c>
      <c r="O34">
        <f t="shared" si="1"/>
        <v>5.0000000000000044E-4</v>
      </c>
      <c r="P34">
        <f t="shared" si="2"/>
        <v>9.4278996865203844E-4</v>
      </c>
      <c r="Q34">
        <f>(M34/N34)-D34</f>
        <v>-6.427899686520383E-4</v>
      </c>
      <c r="R34">
        <f>(P34/H34)*100</f>
        <v>314.2633228840038</v>
      </c>
      <c r="S34">
        <f t="shared" si="3"/>
        <v>3.1426332288401282</v>
      </c>
      <c r="T34">
        <f>(Q34/H34)*100</f>
        <v>-214.26332288400664</v>
      </c>
      <c r="U34">
        <f t="shared" si="4"/>
        <v>-2.1426332288401277</v>
      </c>
      <c r="V34">
        <f>P34+Q34</f>
        <v>3.0000000000000014E-4</v>
      </c>
      <c r="W34">
        <f>R34+T34</f>
        <v>99.999999999997158</v>
      </c>
      <c r="X34">
        <f t="shared" si="5"/>
        <v>1.0000000000000004</v>
      </c>
      <c r="Y34">
        <f t="shared" si="6"/>
        <v>100</v>
      </c>
      <c r="Z34">
        <f t="shared" si="7"/>
        <v>1.0000000000000286</v>
      </c>
      <c r="AA34">
        <f t="shared" si="8"/>
        <v>0</v>
      </c>
      <c r="AB34">
        <f t="shared" si="9"/>
        <v>0</v>
      </c>
    </row>
    <row r="35" spans="1:28">
      <c r="A35" s="8" t="s">
        <v>22</v>
      </c>
      <c r="B35" s="4">
        <v>42718</v>
      </c>
      <c r="C35" s="5">
        <v>0.3923611111111111</v>
      </c>
      <c r="D35" s="8">
        <v>0.1207</v>
      </c>
      <c r="E35" s="8">
        <v>295</v>
      </c>
      <c r="F35" s="11">
        <v>0.29499999999999998</v>
      </c>
      <c r="G35" s="8">
        <v>0.12130000000000001</v>
      </c>
      <c r="H35" s="8">
        <v>6.0000000000000331E-4</v>
      </c>
      <c r="I35">
        <f t="shared" si="10"/>
        <v>0.60000000000000331</v>
      </c>
      <c r="J35" s="11">
        <v>2.0338983050847571E-3</v>
      </c>
      <c r="K35" s="6">
        <v>2.0338983050847572</v>
      </c>
      <c r="L35" s="18">
        <v>5.7500000000000002E-2</v>
      </c>
      <c r="M35" s="18">
        <v>5.7299999999999997E-2</v>
      </c>
      <c r="N35">
        <f t="shared" si="0"/>
        <v>0.47403132728771641</v>
      </c>
      <c r="O35">
        <f t="shared" si="1"/>
        <v>2.0000000000000573E-4</v>
      </c>
      <c r="P35">
        <f t="shared" si="2"/>
        <v>4.2191304347827295E-4</v>
      </c>
      <c r="Q35">
        <f>(M35/N35)-D35</f>
        <v>1.7808695652173079E-4</v>
      </c>
      <c r="R35">
        <f>(P35/H35)*100</f>
        <v>70.318840579711775</v>
      </c>
      <c r="S35">
        <f t="shared" si="3"/>
        <v>1.4302137067060101</v>
      </c>
      <c r="T35">
        <f>(Q35/H35)*100</f>
        <v>29.681159420288299</v>
      </c>
      <c r="U35">
        <f t="shared" si="4"/>
        <v>0.60368459837874844</v>
      </c>
      <c r="V35">
        <f>P35+Q35</f>
        <v>6.0000000000000374E-4</v>
      </c>
      <c r="W35">
        <f>R35+T35</f>
        <v>100.00000000000007</v>
      </c>
      <c r="X35">
        <f t="shared" si="5"/>
        <v>2.0338983050847586</v>
      </c>
      <c r="Y35">
        <f t="shared" si="6"/>
        <v>70.318840579711775</v>
      </c>
      <c r="Z35">
        <f t="shared" si="7"/>
        <v>1.4302137067060101</v>
      </c>
      <c r="AA35">
        <f t="shared" si="8"/>
        <v>29.681159420288299</v>
      </c>
      <c r="AB35">
        <f t="shared" si="9"/>
        <v>0.60368459837874844</v>
      </c>
    </row>
    <row r="36" spans="1:28">
      <c r="A36" s="8" t="s">
        <v>23</v>
      </c>
      <c r="B36" s="4">
        <v>42718</v>
      </c>
      <c r="C36" s="5">
        <v>0.40277777777777773</v>
      </c>
      <c r="D36" s="8">
        <v>0.1208</v>
      </c>
      <c r="E36" s="8">
        <v>290</v>
      </c>
      <c r="F36" s="11">
        <v>0.28999999999999998</v>
      </c>
      <c r="G36" s="8">
        <v>0.12089999999999999</v>
      </c>
      <c r="H36" s="8">
        <v>9.9999999999988987E-5</v>
      </c>
      <c r="I36">
        <f t="shared" si="10"/>
        <v>9.9999999999988987E-2</v>
      </c>
      <c r="J36" s="11">
        <v>3.4482758620685858E-4</v>
      </c>
      <c r="K36" s="6">
        <v>0.34482758620685861</v>
      </c>
      <c r="L36" s="18">
        <v>6.0299999999999999E-2</v>
      </c>
      <c r="M36" s="18">
        <v>0.06</v>
      </c>
      <c r="N36">
        <f t="shared" si="0"/>
        <v>0.49875930521091816</v>
      </c>
      <c r="O36">
        <f t="shared" si="1"/>
        <v>3.0000000000000165E-4</v>
      </c>
      <c r="P36">
        <f t="shared" si="2"/>
        <v>6.0149253731343606E-4</v>
      </c>
      <c r="Q36">
        <f>(M36/N36)-D36</f>
        <v>-5.0149253731344989E-4</v>
      </c>
      <c r="R36">
        <f>(P36/H36)*100</f>
        <v>601.49253731350234</v>
      </c>
      <c r="S36">
        <f t="shared" si="3"/>
        <v>2.0741121976325383</v>
      </c>
      <c r="T36">
        <f>(Q36/H36)*100</f>
        <v>-501.49253731350518</v>
      </c>
      <c r="U36">
        <f t="shared" si="4"/>
        <v>-1.7292846114256895</v>
      </c>
      <c r="V36">
        <f>P36+Q36</f>
        <v>9.9999999999986168E-5</v>
      </c>
      <c r="W36">
        <f>R36+T36</f>
        <v>99.999999999997158</v>
      </c>
      <c r="X36">
        <f t="shared" si="5"/>
        <v>0.34482758620684884</v>
      </c>
      <c r="Y36">
        <f t="shared" si="6"/>
        <v>100</v>
      </c>
      <c r="Z36">
        <f t="shared" si="7"/>
        <v>0.34482758620685861</v>
      </c>
      <c r="AA36">
        <f t="shared" si="8"/>
        <v>0</v>
      </c>
      <c r="AB36">
        <f t="shared" si="9"/>
        <v>0</v>
      </c>
    </row>
    <row r="37" spans="1:28">
      <c r="A37" s="3" t="s">
        <v>21</v>
      </c>
      <c r="B37" s="4">
        <v>42907</v>
      </c>
      <c r="C37" s="5">
        <v>0.40972222222222227</v>
      </c>
      <c r="D37" s="3">
        <v>0.12130000000000001</v>
      </c>
      <c r="E37" s="3">
        <v>450</v>
      </c>
      <c r="F37" s="9">
        <v>0.45</v>
      </c>
      <c r="G37" s="3">
        <v>0.1241</v>
      </c>
      <c r="H37" s="3">
        <v>2.7999999999999969E-3</v>
      </c>
      <c r="I37">
        <f t="shared" si="10"/>
        <v>2.7999999999999972</v>
      </c>
      <c r="J37" s="9">
        <v>6.2222222222222149E-3</v>
      </c>
      <c r="K37" s="10">
        <v>6.2222222222222152</v>
      </c>
      <c r="L37" s="19">
        <v>6.0499999999999998E-2</v>
      </c>
      <c r="M37" s="19">
        <v>5.9400000000000001E-2</v>
      </c>
      <c r="N37">
        <f t="shared" si="0"/>
        <v>0.48751007252215955</v>
      </c>
      <c r="O37">
        <f t="shared" si="1"/>
        <v>1.0999999999999968E-3</v>
      </c>
      <c r="P37">
        <f t="shared" si="2"/>
        <v>2.2563636363636297E-3</v>
      </c>
      <c r="Q37">
        <f>(M37/N37)-D37</f>
        <v>5.4363636363635726E-4</v>
      </c>
      <c r="R37">
        <f>(P37/H37)*100</f>
        <v>80.584415584415439</v>
      </c>
      <c r="S37">
        <f t="shared" si="3"/>
        <v>5.0141414141413989</v>
      </c>
      <c r="T37">
        <f>(Q37/H37)*100</f>
        <v>19.41558441558421</v>
      </c>
      <c r="U37">
        <f t="shared" si="4"/>
        <v>1.2080808080807939</v>
      </c>
      <c r="V37">
        <f>P37+Q37</f>
        <v>2.799999999999987E-3</v>
      </c>
      <c r="W37">
        <f>R37+T37</f>
        <v>99.999999999999645</v>
      </c>
      <c r="X37">
        <f t="shared" si="5"/>
        <v>6.222222222222193</v>
      </c>
      <c r="Y37">
        <f t="shared" si="6"/>
        <v>80.584415584415439</v>
      </c>
      <c r="Z37">
        <f t="shared" si="7"/>
        <v>5.0141414141413989</v>
      </c>
      <c r="AA37">
        <f t="shared" si="8"/>
        <v>19.41558441558421</v>
      </c>
      <c r="AB37">
        <f t="shared" si="9"/>
        <v>1.2080808080807939</v>
      </c>
    </row>
    <row r="38" spans="1:28">
      <c r="A38" s="8" t="s">
        <v>24</v>
      </c>
      <c r="B38" s="4">
        <v>42907</v>
      </c>
      <c r="C38" s="5">
        <v>0.44444444444444442</v>
      </c>
      <c r="D38" s="8">
        <v>0.1202</v>
      </c>
      <c r="E38" s="8">
        <v>200</v>
      </c>
      <c r="F38" s="9">
        <v>0.2</v>
      </c>
      <c r="G38" s="8">
        <v>0.1241</v>
      </c>
      <c r="H38" s="3">
        <v>3.9000000000000007E-3</v>
      </c>
      <c r="I38">
        <f t="shared" si="10"/>
        <v>3.9000000000000008</v>
      </c>
      <c r="J38" s="9">
        <v>1.9500000000000003E-2</v>
      </c>
      <c r="K38" s="10">
        <v>19.500000000000004</v>
      </c>
      <c r="L38" s="19">
        <v>6.2700000000000006E-2</v>
      </c>
      <c r="M38" s="19">
        <v>6.1499999999999999E-2</v>
      </c>
      <c r="N38">
        <f t="shared" si="0"/>
        <v>0.50523771152296537</v>
      </c>
      <c r="O38">
        <f t="shared" si="1"/>
        <v>1.2000000000000066E-3</v>
      </c>
      <c r="P38">
        <f t="shared" si="2"/>
        <v>2.3751196172248933E-3</v>
      </c>
      <c r="Q38">
        <f>(M38/N38)-D38</f>
        <v>1.5248803827751095E-3</v>
      </c>
      <c r="R38">
        <f>(P38/H38)*100</f>
        <v>60.900503005766481</v>
      </c>
      <c r="S38">
        <f t="shared" si="3"/>
        <v>11.875598086124466</v>
      </c>
      <c r="T38">
        <f>(Q38/H38)*100</f>
        <v>39.099496994233569</v>
      </c>
      <c r="U38">
        <f t="shared" si="4"/>
        <v>7.6244019138755466</v>
      </c>
      <c r="V38">
        <f>P38+Q38</f>
        <v>3.9000000000000029E-3</v>
      </c>
      <c r="W38">
        <f>R38+T38</f>
        <v>100.00000000000006</v>
      </c>
      <c r="X38">
        <f t="shared" si="5"/>
        <v>19.500000000000014</v>
      </c>
      <c r="Y38">
        <f t="shared" si="6"/>
        <v>60.900503005766481</v>
      </c>
      <c r="Z38">
        <f t="shared" si="7"/>
        <v>11.875598086124466</v>
      </c>
      <c r="AA38">
        <f t="shared" si="8"/>
        <v>39.099496994233569</v>
      </c>
      <c r="AB38">
        <f t="shared" si="9"/>
        <v>7.6244019138755466</v>
      </c>
    </row>
    <row r="39" spans="1:28">
      <c r="A39" s="8" t="s">
        <v>22</v>
      </c>
      <c r="B39" s="4">
        <v>42907</v>
      </c>
      <c r="C39" s="5">
        <v>0.4513888888888889</v>
      </c>
      <c r="D39" s="8">
        <v>0.1206</v>
      </c>
      <c r="E39" s="8">
        <v>300</v>
      </c>
      <c r="F39" s="9">
        <v>0.3</v>
      </c>
      <c r="G39" s="8">
        <v>0.1234</v>
      </c>
      <c r="H39" s="3">
        <v>2.7999999999999969E-3</v>
      </c>
      <c r="I39">
        <f t="shared" si="10"/>
        <v>2.7999999999999972</v>
      </c>
      <c r="J39" s="9">
        <v>9.3333333333333237E-3</v>
      </c>
      <c r="K39" s="10">
        <v>9.3333333333333233</v>
      </c>
      <c r="L39" s="19">
        <v>6.4199999999999993E-2</v>
      </c>
      <c r="M39" s="19">
        <v>6.3100000000000003E-2</v>
      </c>
      <c r="N39">
        <f t="shared" si="0"/>
        <v>0.52025931928687197</v>
      </c>
      <c r="O39">
        <f t="shared" si="1"/>
        <v>1.0999999999999899E-3</v>
      </c>
      <c r="P39">
        <f t="shared" si="2"/>
        <v>2.1143302180685161E-3</v>
      </c>
      <c r="Q39">
        <f>(M39/N39)-D39</f>
        <v>6.8566978193146388E-4</v>
      </c>
      <c r="R39">
        <f>(P39/H39)*100</f>
        <v>75.511793502447091</v>
      </c>
      <c r="S39">
        <f t="shared" si="3"/>
        <v>7.0477673935617204</v>
      </c>
      <c r="T39">
        <f>(Q39/H39)*100</f>
        <v>24.488206497552309</v>
      </c>
      <c r="U39">
        <f t="shared" si="4"/>
        <v>2.2855659397715464</v>
      </c>
      <c r="V39">
        <f>P39+Q39</f>
        <v>2.79999999999998E-3</v>
      </c>
      <c r="W39">
        <f>R39+T39</f>
        <v>99.999999999999403</v>
      </c>
      <c r="X39">
        <f t="shared" si="5"/>
        <v>9.3333333333332664</v>
      </c>
      <c r="Y39">
        <f t="shared" si="6"/>
        <v>75.511793502447091</v>
      </c>
      <c r="Z39">
        <f t="shared" si="7"/>
        <v>7.0477673935617204</v>
      </c>
      <c r="AA39">
        <f t="shared" si="8"/>
        <v>24.488206497552309</v>
      </c>
      <c r="AB39">
        <f t="shared" si="9"/>
        <v>2.2855659397715464</v>
      </c>
    </row>
    <row r="40" spans="1:28">
      <c r="A40" s="8" t="s">
        <v>23</v>
      </c>
      <c r="B40" s="4">
        <v>42907</v>
      </c>
      <c r="C40" s="5">
        <v>0.45833333333333331</v>
      </c>
      <c r="D40" s="8">
        <v>0.1212</v>
      </c>
      <c r="E40" s="8">
        <v>500</v>
      </c>
      <c r="F40" s="9">
        <v>0.5</v>
      </c>
      <c r="G40" s="8">
        <v>0.1217</v>
      </c>
      <c r="H40" s="3">
        <v>5.0000000000000044E-4</v>
      </c>
      <c r="I40">
        <f t="shared" si="10"/>
        <v>0.50000000000000044</v>
      </c>
      <c r="J40" s="9">
        <v>1.0000000000000009E-3</v>
      </c>
      <c r="K40" s="10">
        <v>1.0000000000000009</v>
      </c>
      <c r="L40" s="19">
        <v>6.2199999999999998E-2</v>
      </c>
      <c r="M40" s="19">
        <v>6.1699999999999998E-2</v>
      </c>
      <c r="N40">
        <f t="shared" si="0"/>
        <v>0.51109285127362369</v>
      </c>
      <c r="O40">
        <f t="shared" si="1"/>
        <v>5.0000000000000044E-4</v>
      </c>
      <c r="P40">
        <f t="shared" si="2"/>
        <v>9.7829581993569216E-4</v>
      </c>
      <c r="Q40">
        <f>(M40/N40)-D40</f>
        <v>-4.7829581993570625E-4</v>
      </c>
      <c r="R40">
        <f>(P40/H40)*100</f>
        <v>195.65916398713824</v>
      </c>
      <c r="S40">
        <f t="shared" si="3"/>
        <v>1.9565916398713843</v>
      </c>
      <c r="T40">
        <f>(Q40/H40)*100</f>
        <v>-95.659163987141156</v>
      </c>
      <c r="U40">
        <f t="shared" si="4"/>
        <v>-0.95659163987141249</v>
      </c>
      <c r="V40">
        <f>P40+Q40</f>
        <v>4.9999999999998592E-4</v>
      </c>
      <c r="W40">
        <f>R40+T40</f>
        <v>99.999999999997087</v>
      </c>
      <c r="X40">
        <f t="shared" si="5"/>
        <v>0.9999999999999718</v>
      </c>
      <c r="Y40">
        <f t="shared" si="6"/>
        <v>100</v>
      </c>
      <c r="Z40">
        <f t="shared" si="7"/>
        <v>1.0000000000000009</v>
      </c>
      <c r="AA40">
        <f t="shared" si="8"/>
        <v>0</v>
      </c>
      <c r="AB40">
        <f t="shared" si="9"/>
        <v>0</v>
      </c>
    </row>
    <row r="41" spans="1:28">
      <c r="A41" s="8" t="s">
        <v>24</v>
      </c>
      <c r="B41" s="4">
        <v>42942</v>
      </c>
      <c r="C41" s="5">
        <v>0.3888888888888889</v>
      </c>
      <c r="D41" s="8">
        <v>0.128</v>
      </c>
      <c r="E41" s="8">
        <v>280</v>
      </c>
      <c r="F41" s="9">
        <v>0.28000000000000003</v>
      </c>
      <c r="G41" s="8">
        <v>0.1341</v>
      </c>
      <c r="H41" s="8">
        <v>6.0999999999999943E-3</v>
      </c>
      <c r="I41">
        <f t="shared" si="10"/>
        <v>6.0999999999999943</v>
      </c>
      <c r="J41" s="9">
        <v>2.1785714285714262E-2</v>
      </c>
      <c r="K41" s="10">
        <v>21.785714285714263</v>
      </c>
      <c r="L41" s="19"/>
      <c r="M41" s="19"/>
      <c r="N41">
        <f t="shared" si="0"/>
        <v>0</v>
      </c>
      <c r="O41">
        <f t="shared" si="1"/>
        <v>0</v>
      </c>
      <c r="P41" t="e">
        <f t="shared" si="2"/>
        <v>#DIV/0!</v>
      </c>
      <c r="Q41" t="e">
        <f>(M41/N41)-D41</f>
        <v>#DIV/0!</v>
      </c>
      <c r="R41" t="e">
        <f>(P41/H41)*100</f>
        <v>#DIV/0!</v>
      </c>
      <c r="S41" t="e">
        <f t="shared" si="3"/>
        <v>#DIV/0!</v>
      </c>
      <c r="T41" t="e">
        <f>(Q41/H41)*100</f>
        <v>#DIV/0!</v>
      </c>
      <c r="U41" t="e">
        <f t="shared" si="4"/>
        <v>#DIV/0!</v>
      </c>
      <c r="V41" t="e">
        <f>P41+Q41</f>
        <v>#DIV/0!</v>
      </c>
      <c r="W41" t="e">
        <f>R41+T41</f>
        <v>#DIV/0!</v>
      </c>
      <c r="X41" t="e">
        <f t="shared" si="5"/>
        <v>#DIV/0!</v>
      </c>
      <c r="Y41" t="e">
        <f t="shared" si="6"/>
        <v>#DIV/0!</v>
      </c>
      <c r="Z41" t="e">
        <f t="shared" si="7"/>
        <v>#DIV/0!</v>
      </c>
      <c r="AA41" t="e">
        <f t="shared" si="8"/>
        <v>#DIV/0!</v>
      </c>
      <c r="AB41" t="e">
        <f t="shared" si="9"/>
        <v>#DIV/0!</v>
      </c>
    </row>
    <row r="42" spans="1:28">
      <c r="A42" s="8" t="s">
        <v>23</v>
      </c>
      <c r="B42" s="4">
        <v>42942</v>
      </c>
      <c r="C42" s="5">
        <v>0.39930555555555558</v>
      </c>
      <c r="D42" s="8">
        <v>0.1283</v>
      </c>
      <c r="E42" s="8">
        <v>280</v>
      </c>
      <c r="F42" s="9">
        <v>0.28000000000000003</v>
      </c>
      <c r="G42" s="8">
        <v>0.13039999999999999</v>
      </c>
      <c r="H42" s="8">
        <v>2.0999999999999908E-3</v>
      </c>
      <c r="I42">
        <f t="shared" si="10"/>
        <v>2.0999999999999908</v>
      </c>
      <c r="J42" s="9">
        <v>7.4999999999999659E-3</v>
      </c>
      <c r="K42" s="10">
        <v>7.4999999999999662</v>
      </c>
      <c r="L42" s="19"/>
      <c r="M42" s="19"/>
      <c r="N42">
        <f t="shared" si="0"/>
        <v>0</v>
      </c>
      <c r="O42">
        <f t="shared" si="1"/>
        <v>0</v>
      </c>
      <c r="P42" t="e">
        <f t="shared" si="2"/>
        <v>#DIV/0!</v>
      </c>
      <c r="Q42" t="e">
        <f>(M42/N42)-D42</f>
        <v>#DIV/0!</v>
      </c>
      <c r="R42" t="e">
        <f>(P42/H42)*100</f>
        <v>#DIV/0!</v>
      </c>
      <c r="S42" t="e">
        <f t="shared" si="3"/>
        <v>#DIV/0!</v>
      </c>
      <c r="T42" t="e">
        <f>(Q42/H42)*100</f>
        <v>#DIV/0!</v>
      </c>
      <c r="U42" t="e">
        <f t="shared" si="4"/>
        <v>#DIV/0!</v>
      </c>
      <c r="V42" t="e">
        <f>P42+Q42</f>
        <v>#DIV/0!</v>
      </c>
      <c r="W42" t="e">
        <f>R42+T42</f>
        <v>#DIV/0!</v>
      </c>
      <c r="X42" t="e">
        <f t="shared" si="5"/>
        <v>#DIV/0!</v>
      </c>
      <c r="Y42" t="e">
        <f t="shared" si="6"/>
        <v>#DIV/0!</v>
      </c>
      <c r="Z42" t="e">
        <f t="shared" si="7"/>
        <v>#DIV/0!</v>
      </c>
      <c r="AA42" t="e">
        <f t="shared" si="8"/>
        <v>#DIV/0!</v>
      </c>
      <c r="AB42" t="e">
        <f t="shared" si="9"/>
        <v>#DIV/0!</v>
      </c>
    </row>
    <row r="43" spans="1:28">
      <c r="A43" s="8" t="s">
        <v>25</v>
      </c>
      <c r="B43" s="4">
        <v>42942</v>
      </c>
      <c r="C43" s="8">
        <v>845</v>
      </c>
      <c r="D43" s="12">
        <v>0.12139999999999999</v>
      </c>
      <c r="E43" s="12">
        <v>225</v>
      </c>
      <c r="F43" s="9">
        <v>0.22500000000000001</v>
      </c>
      <c r="G43" s="13">
        <v>0.1236</v>
      </c>
      <c r="H43" s="8">
        <v>2.2000000000000075E-3</v>
      </c>
      <c r="I43">
        <f t="shared" si="10"/>
        <v>2.2000000000000073</v>
      </c>
      <c r="J43" s="9">
        <v>9.7777777777778106E-3</v>
      </c>
      <c r="K43" s="10">
        <v>9.7777777777778105</v>
      </c>
      <c r="L43" s="19"/>
      <c r="M43" s="19"/>
      <c r="N43">
        <f t="shared" si="0"/>
        <v>0</v>
      </c>
      <c r="O43">
        <f t="shared" si="1"/>
        <v>0</v>
      </c>
      <c r="P43" t="e">
        <f t="shared" si="2"/>
        <v>#DIV/0!</v>
      </c>
      <c r="Q43" t="e">
        <f>(M43/N43)-D43</f>
        <v>#DIV/0!</v>
      </c>
      <c r="R43" t="e">
        <f>(P43/H43)*100</f>
        <v>#DIV/0!</v>
      </c>
      <c r="S43" t="e">
        <f t="shared" si="3"/>
        <v>#DIV/0!</v>
      </c>
      <c r="T43" t="e">
        <f>(Q43/H43)*100</f>
        <v>#DIV/0!</v>
      </c>
      <c r="U43" t="e">
        <f t="shared" si="4"/>
        <v>#DIV/0!</v>
      </c>
      <c r="V43" t="e">
        <f>P43+Q43</f>
        <v>#DIV/0!</v>
      </c>
      <c r="W43" t="e">
        <f>R43+T43</f>
        <v>#DIV/0!</v>
      </c>
      <c r="X43" t="e">
        <f t="shared" si="5"/>
        <v>#DIV/0!</v>
      </c>
      <c r="Y43" t="e">
        <f t="shared" si="6"/>
        <v>#DIV/0!</v>
      </c>
      <c r="Z43" t="e">
        <f t="shared" si="7"/>
        <v>#DIV/0!</v>
      </c>
      <c r="AA43" t="e">
        <f t="shared" si="8"/>
        <v>#DIV/0!</v>
      </c>
      <c r="AB43" t="e">
        <f t="shared" si="9"/>
        <v>#DIV/0!</v>
      </c>
    </row>
    <row r="44" spans="1:28">
      <c r="A44" s="8" t="s">
        <v>26</v>
      </c>
      <c r="B44" s="4">
        <v>42942</v>
      </c>
      <c r="C44" s="8">
        <v>930</v>
      </c>
      <c r="D44" s="8">
        <v>0.12039999999999999</v>
      </c>
      <c r="E44" s="8">
        <v>120</v>
      </c>
      <c r="F44" s="11">
        <v>0.12</v>
      </c>
      <c r="G44" s="13">
        <v>0.12280000000000001</v>
      </c>
      <c r="H44" s="8">
        <v>2.4000000000000132E-3</v>
      </c>
      <c r="I44">
        <f t="shared" si="10"/>
        <v>2.4000000000000132</v>
      </c>
      <c r="J44" s="11">
        <v>2.0000000000000111E-2</v>
      </c>
      <c r="K44" s="14">
        <v>20.00000000000011</v>
      </c>
      <c r="L44" s="19"/>
      <c r="M44" s="19"/>
      <c r="N44">
        <f t="shared" si="0"/>
        <v>0</v>
      </c>
      <c r="O44">
        <f t="shared" si="1"/>
        <v>0</v>
      </c>
      <c r="P44" t="e">
        <f t="shared" si="2"/>
        <v>#DIV/0!</v>
      </c>
      <c r="Q44" t="e">
        <f>(M44/N44)-D44</f>
        <v>#DIV/0!</v>
      </c>
      <c r="R44" t="e">
        <f>(P44/H44)*100</f>
        <v>#DIV/0!</v>
      </c>
      <c r="S44" t="e">
        <f t="shared" si="3"/>
        <v>#DIV/0!</v>
      </c>
      <c r="T44" t="e">
        <f>(Q44/H44)*100</f>
        <v>#DIV/0!</v>
      </c>
      <c r="U44" t="e">
        <f t="shared" si="4"/>
        <v>#DIV/0!</v>
      </c>
      <c r="V44" t="e">
        <f>P44+Q44</f>
        <v>#DIV/0!</v>
      </c>
      <c r="W44" t="e">
        <f>R44+T44</f>
        <v>#DIV/0!</v>
      </c>
      <c r="X44" t="e">
        <f t="shared" si="5"/>
        <v>#DIV/0!</v>
      </c>
      <c r="Y44" t="e">
        <f t="shared" si="6"/>
        <v>#DIV/0!</v>
      </c>
      <c r="Z44" t="e">
        <f t="shared" si="7"/>
        <v>#DIV/0!</v>
      </c>
      <c r="AA44" t="e">
        <f t="shared" si="8"/>
        <v>#DIV/0!</v>
      </c>
      <c r="AB44" t="e">
        <f t="shared" si="9"/>
        <v>#DIV/0!</v>
      </c>
    </row>
    <row r="45" spans="1:28">
      <c r="A45" s="8" t="s">
        <v>24</v>
      </c>
      <c r="B45" s="4">
        <v>42977</v>
      </c>
      <c r="C45" s="5">
        <v>0.38541666666666669</v>
      </c>
      <c r="D45" s="8">
        <v>0.12740000000000001</v>
      </c>
      <c r="E45" s="8">
        <v>280</v>
      </c>
      <c r="F45" s="9">
        <v>0.28000000000000003</v>
      </c>
      <c r="G45" s="8">
        <v>0.1326</v>
      </c>
      <c r="H45" s="8">
        <v>5.1999999999999824E-3</v>
      </c>
      <c r="I45">
        <f t="shared" si="10"/>
        <v>5.1999999999999824</v>
      </c>
      <c r="J45" s="9">
        <v>1.8571428571428506E-2</v>
      </c>
      <c r="K45" s="10">
        <v>18.571428571428505</v>
      </c>
      <c r="L45" s="19"/>
      <c r="M45" s="19"/>
      <c r="N45">
        <f t="shared" si="0"/>
        <v>0</v>
      </c>
      <c r="O45">
        <f t="shared" si="1"/>
        <v>0</v>
      </c>
      <c r="P45" t="e">
        <f t="shared" si="2"/>
        <v>#DIV/0!</v>
      </c>
      <c r="Q45" t="e">
        <f>(M45/N45)-D45</f>
        <v>#DIV/0!</v>
      </c>
      <c r="R45" t="e">
        <f>(P45/H45)*100</f>
        <v>#DIV/0!</v>
      </c>
      <c r="S45" t="e">
        <f t="shared" si="3"/>
        <v>#DIV/0!</v>
      </c>
      <c r="T45" t="e">
        <f>(Q45/H45)*100</f>
        <v>#DIV/0!</v>
      </c>
      <c r="U45" t="e">
        <f t="shared" si="4"/>
        <v>#DIV/0!</v>
      </c>
      <c r="V45" t="e">
        <f>P45+Q45</f>
        <v>#DIV/0!</v>
      </c>
      <c r="W45" t="e">
        <f>R45+T45</f>
        <v>#DIV/0!</v>
      </c>
      <c r="X45" t="e">
        <f t="shared" si="5"/>
        <v>#DIV/0!</v>
      </c>
      <c r="Y45" t="e">
        <f t="shared" si="6"/>
        <v>#DIV/0!</v>
      </c>
      <c r="Z45" t="e">
        <f t="shared" si="7"/>
        <v>#DIV/0!</v>
      </c>
      <c r="AA45" t="e">
        <f t="shared" si="8"/>
        <v>#DIV/0!</v>
      </c>
      <c r="AB45" t="e">
        <f t="shared" si="9"/>
        <v>#DIV/0!</v>
      </c>
    </row>
    <row r="46" spans="1:28">
      <c r="A46" s="8" t="s">
        <v>23</v>
      </c>
      <c r="B46" s="4">
        <v>42977</v>
      </c>
      <c r="C46" s="15">
        <v>0.3923611111111111</v>
      </c>
      <c r="D46" s="12">
        <v>0.1308</v>
      </c>
      <c r="E46" s="12">
        <v>315</v>
      </c>
      <c r="F46" s="9">
        <v>0.315</v>
      </c>
      <c r="G46" s="8">
        <v>0.13250000000000001</v>
      </c>
      <c r="H46" s="8">
        <v>1.7000000000000071E-3</v>
      </c>
      <c r="I46">
        <f t="shared" si="10"/>
        <v>1.7000000000000071</v>
      </c>
      <c r="J46" s="9">
        <v>5.3968253968254189E-3</v>
      </c>
      <c r="K46" s="10">
        <v>5.3968253968254185</v>
      </c>
      <c r="L46" s="19"/>
      <c r="M46" s="19"/>
      <c r="N46">
        <f t="shared" si="0"/>
        <v>0</v>
      </c>
      <c r="O46">
        <f t="shared" si="1"/>
        <v>0</v>
      </c>
      <c r="P46" t="e">
        <f t="shared" si="2"/>
        <v>#DIV/0!</v>
      </c>
      <c r="Q46" t="e">
        <f>(M46/N46)-D46</f>
        <v>#DIV/0!</v>
      </c>
      <c r="R46" t="e">
        <f>(P46/H46)*100</f>
        <v>#DIV/0!</v>
      </c>
      <c r="S46" t="e">
        <f t="shared" si="3"/>
        <v>#DIV/0!</v>
      </c>
      <c r="T46" t="e">
        <f>(Q46/H46)*100</f>
        <v>#DIV/0!</v>
      </c>
      <c r="U46" t="e">
        <f t="shared" si="4"/>
        <v>#DIV/0!</v>
      </c>
      <c r="V46" t="e">
        <f>P46+Q46</f>
        <v>#DIV/0!</v>
      </c>
      <c r="W46" t="e">
        <f>R46+T46</f>
        <v>#DIV/0!</v>
      </c>
      <c r="X46" t="e">
        <f t="shared" si="5"/>
        <v>#DIV/0!</v>
      </c>
      <c r="Y46" t="e">
        <f t="shared" si="6"/>
        <v>#DIV/0!</v>
      </c>
      <c r="Z46" t="e">
        <f t="shared" si="7"/>
        <v>#DIV/0!</v>
      </c>
      <c r="AA46" t="e">
        <f t="shared" si="8"/>
        <v>#DIV/0!</v>
      </c>
      <c r="AB46" t="e">
        <f t="shared" si="9"/>
        <v>#DIV/0!</v>
      </c>
    </row>
    <row r="47" spans="1:28">
      <c r="A47" s="8" t="s">
        <v>21</v>
      </c>
      <c r="B47" s="4">
        <v>43019</v>
      </c>
      <c r="C47" s="15">
        <v>0.34722222222222227</v>
      </c>
      <c r="D47" s="12">
        <v>0.1298</v>
      </c>
      <c r="E47" s="12">
        <v>285</v>
      </c>
      <c r="F47" s="9">
        <v>0.28499999999999998</v>
      </c>
      <c r="G47" s="8">
        <v>0.13639999999999999</v>
      </c>
      <c r="H47" s="8">
        <v>6.5999999999999948E-3</v>
      </c>
      <c r="I47">
        <f t="shared" si="10"/>
        <v>6.5999999999999943</v>
      </c>
      <c r="J47" s="9">
        <v>2.3157894736842089E-2</v>
      </c>
      <c r="K47" s="10">
        <v>23.157894736842088</v>
      </c>
      <c r="L47" s="19"/>
      <c r="M47" s="19"/>
      <c r="N47">
        <f t="shared" si="0"/>
        <v>0</v>
      </c>
      <c r="O47">
        <f t="shared" si="1"/>
        <v>0</v>
      </c>
      <c r="P47" t="e">
        <f t="shared" si="2"/>
        <v>#DIV/0!</v>
      </c>
      <c r="Q47" t="e">
        <f>(M47/N47)-D47</f>
        <v>#DIV/0!</v>
      </c>
      <c r="R47" t="e">
        <f>(P47/H47)*100</f>
        <v>#DIV/0!</v>
      </c>
      <c r="S47" t="e">
        <f t="shared" si="3"/>
        <v>#DIV/0!</v>
      </c>
      <c r="T47" t="e">
        <f>(Q47/H47)*100</f>
        <v>#DIV/0!</v>
      </c>
      <c r="U47" t="e">
        <f t="shared" si="4"/>
        <v>#DIV/0!</v>
      </c>
      <c r="V47" t="e">
        <f>P47+Q47</f>
        <v>#DIV/0!</v>
      </c>
      <c r="W47" t="e">
        <f>R47+T47</f>
        <v>#DIV/0!</v>
      </c>
      <c r="X47" t="e">
        <f t="shared" si="5"/>
        <v>#DIV/0!</v>
      </c>
      <c r="Y47" t="e">
        <f t="shared" si="6"/>
        <v>#DIV/0!</v>
      </c>
      <c r="Z47" t="e">
        <f t="shared" si="7"/>
        <v>#DIV/0!</v>
      </c>
      <c r="AA47" t="e">
        <f t="shared" si="8"/>
        <v>#DIV/0!</v>
      </c>
      <c r="AB47" t="e">
        <f t="shared" si="9"/>
        <v>#DIV/0!</v>
      </c>
    </row>
    <row r="48" spans="1:28">
      <c r="A48" s="8" t="s">
        <v>22</v>
      </c>
      <c r="B48" s="4">
        <v>43019</v>
      </c>
      <c r="C48" s="5">
        <v>0.375</v>
      </c>
      <c r="D48" s="3">
        <v>0.12859999999999999</v>
      </c>
      <c r="E48" s="3">
        <v>405</v>
      </c>
      <c r="F48" s="9">
        <v>0.40500000000000003</v>
      </c>
      <c r="G48" s="3">
        <v>0.13400000000000001</v>
      </c>
      <c r="H48" s="3">
        <v>5.4000000000000159E-3</v>
      </c>
      <c r="I48">
        <f t="shared" si="10"/>
        <v>5.4000000000000163</v>
      </c>
      <c r="J48" s="9">
        <v>1.3333333333333372E-2</v>
      </c>
      <c r="K48" s="10">
        <v>13.333333333333373</v>
      </c>
      <c r="L48" s="19"/>
      <c r="M48" s="19"/>
      <c r="N48">
        <f t="shared" si="0"/>
        <v>0</v>
      </c>
      <c r="O48">
        <f t="shared" si="1"/>
        <v>0</v>
      </c>
      <c r="P48" t="e">
        <f t="shared" si="2"/>
        <v>#DIV/0!</v>
      </c>
      <c r="Q48" t="e">
        <f>(M48/N48)-D48</f>
        <v>#DIV/0!</v>
      </c>
      <c r="R48" t="e">
        <f>(P48/H48)*100</f>
        <v>#DIV/0!</v>
      </c>
      <c r="S48" t="e">
        <f t="shared" si="3"/>
        <v>#DIV/0!</v>
      </c>
      <c r="T48" t="e">
        <f>(Q48/H48)*100</f>
        <v>#DIV/0!</v>
      </c>
      <c r="U48" t="e">
        <f t="shared" si="4"/>
        <v>#DIV/0!</v>
      </c>
      <c r="V48" t="e">
        <f>P48+Q48</f>
        <v>#DIV/0!</v>
      </c>
      <c r="W48" t="e">
        <f>R48+T48</f>
        <v>#DIV/0!</v>
      </c>
      <c r="X48" t="e">
        <f t="shared" si="5"/>
        <v>#DIV/0!</v>
      </c>
      <c r="Y48" t="e">
        <f t="shared" si="6"/>
        <v>#DIV/0!</v>
      </c>
      <c r="Z48" t="e">
        <f t="shared" si="7"/>
        <v>#DIV/0!</v>
      </c>
      <c r="AA48" t="e">
        <f t="shared" si="8"/>
        <v>#DIV/0!</v>
      </c>
      <c r="AB48" t="e">
        <f t="shared" si="9"/>
        <v>#DIV/0!</v>
      </c>
    </row>
    <row r="49" spans="1:28">
      <c r="A49" s="8" t="s">
        <v>23</v>
      </c>
      <c r="B49" s="4">
        <v>43019</v>
      </c>
      <c r="C49" s="5">
        <v>0.38194444444444442</v>
      </c>
      <c r="D49" s="8">
        <v>0.1298</v>
      </c>
      <c r="E49" s="8">
        <v>300</v>
      </c>
      <c r="F49" s="9">
        <v>0.3</v>
      </c>
      <c r="G49" s="8">
        <v>0.13639999999999999</v>
      </c>
      <c r="H49" s="8">
        <v>6.5999999999999948E-3</v>
      </c>
      <c r="I49">
        <f t="shared" si="10"/>
        <v>6.5999999999999943</v>
      </c>
      <c r="J49" s="9">
        <v>2.1999999999999985E-2</v>
      </c>
      <c r="K49" s="10">
        <v>21.999999999999986</v>
      </c>
      <c r="L49" s="19"/>
      <c r="M49" s="19"/>
      <c r="N49">
        <f t="shared" si="0"/>
        <v>0</v>
      </c>
      <c r="O49">
        <f t="shared" si="1"/>
        <v>0</v>
      </c>
      <c r="P49" t="e">
        <f t="shared" si="2"/>
        <v>#DIV/0!</v>
      </c>
      <c r="Q49" t="e">
        <f>(M49/N49)-D49</f>
        <v>#DIV/0!</v>
      </c>
      <c r="R49" t="e">
        <f>(P49/H49)*100</f>
        <v>#DIV/0!</v>
      </c>
      <c r="S49" t="e">
        <f t="shared" si="3"/>
        <v>#DIV/0!</v>
      </c>
      <c r="T49" t="e">
        <f>(Q49/H49)*100</f>
        <v>#DIV/0!</v>
      </c>
      <c r="U49" t="e">
        <f t="shared" si="4"/>
        <v>#DIV/0!</v>
      </c>
      <c r="V49" t="e">
        <f>P49+Q49</f>
        <v>#DIV/0!</v>
      </c>
      <c r="W49" t="e">
        <f>R49+T49</f>
        <v>#DIV/0!</v>
      </c>
      <c r="X49" t="e">
        <f t="shared" si="5"/>
        <v>#DIV/0!</v>
      </c>
      <c r="Y49" t="e">
        <f t="shared" si="6"/>
        <v>#DIV/0!</v>
      </c>
      <c r="Z49" t="e">
        <f t="shared" si="7"/>
        <v>#DIV/0!</v>
      </c>
      <c r="AA49" t="e">
        <f t="shared" si="8"/>
        <v>#DIV/0!</v>
      </c>
      <c r="AB49" t="e">
        <f t="shared" si="9"/>
        <v>#DIV/0!</v>
      </c>
    </row>
    <row r="50" spans="1:28">
      <c r="A50" s="8" t="s">
        <v>22</v>
      </c>
      <c r="B50" s="4">
        <v>43019</v>
      </c>
      <c r="C50" s="5">
        <v>0.3923611111111111</v>
      </c>
      <c r="D50" s="3">
        <v>0.1295</v>
      </c>
      <c r="E50" s="3">
        <v>460</v>
      </c>
      <c r="F50" s="9">
        <v>0.46</v>
      </c>
      <c r="G50" s="3">
        <v>0.1336</v>
      </c>
      <c r="H50" s="3">
        <v>4.0999999999999925E-3</v>
      </c>
      <c r="I50">
        <f t="shared" si="10"/>
        <v>4.0999999999999925</v>
      </c>
      <c r="J50" s="9">
        <v>8.9130434782608535E-3</v>
      </c>
      <c r="K50" s="10">
        <v>8.9130434782608532</v>
      </c>
      <c r="L50" s="19"/>
      <c r="M50" s="19"/>
      <c r="N50">
        <f t="shared" si="0"/>
        <v>0</v>
      </c>
      <c r="O50">
        <f t="shared" si="1"/>
        <v>0</v>
      </c>
      <c r="P50" t="e">
        <f t="shared" si="2"/>
        <v>#DIV/0!</v>
      </c>
      <c r="Q50" t="e">
        <f>(M50/N50)-D50</f>
        <v>#DIV/0!</v>
      </c>
      <c r="R50" t="e">
        <f>(P50/H50)*100</f>
        <v>#DIV/0!</v>
      </c>
      <c r="S50" t="e">
        <f t="shared" si="3"/>
        <v>#DIV/0!</v>
      </c>
      <c r="T50" t="e">
        <f>(Q50/H50)*100</f>
        <v>#DIV/0!</v>
      </c>
      <c r="U50" t="e">
        <f t="shared" si="4"/>
        <v>#DIV/0!</v>
      </c>
      <c r="V50" t="e">
        <f>P50+Q50</f>
        <v>#DIV/0!</v>
      </c>
      <c r="W50" t="e">
        <f>R50+T50</f>
        <v>#DIV/0!</v>
      </c>
      <c r="X50" t="e">
        <f t="shared" si="5"/>
        <v>#DIV/0!</v>
      </c>
      <c r="Y50" t="e">
        <f t="shared" si="6"/>
        <v>#DIV/0!</v>
      </c>
      <c r="Z50" t="e">
        <f t="shared" si="7"/>
        <v>#DIV/0!</v>
      </c>
      <c r="AA50" t="e">
        <f t="shared" si="8"/>
        <v>#DIV/0!</v>
      </c>
      <c r="AB50" t="e">
        <f t="shared" si="9"/>
        <v>#DIV/0!</v>
      </c>
    </row>
    <row r="51" spans="1:28">
      <c r="A51" s="8" t="s">
        <v>25</v>
      </c>
      <c r="B51" s="4">
        <v>43047</v>
      </c>
      <c r="C51" s="8">
        <v>750</v>
      </c>
      <c r="D51" s="8">
        <v>0.1217</v>
      </c>
      <c r="E51" s="8">
        <v>195</v>
      </c>
      <c r="F51" s="11">
        <v>0.19500000000000001</v>
      </c>
      <c r="G51" s="13">
        <v>0.1239</v>
      </c>
      <c r="H51" s="8">
        <v>2.1999999999999936E-3</v>
      </c>
      <c r="I51">
        <f t="shared" si="10"/>
        <v>2.1999999999999935</v>
      </c>
      <c r="J51" s="11">
        <v>1.1282051282051248E-2</v>
      </c>
      <c r="K51" s="14">
        <v>11.282051282051249</v>
      </c>
      <c r="L51" s="19"/>
      <c r="M51" s="19"/>
      <c r="N51">
        <f t="shared" si="0"/>
        <v>0</v>
      </c>
      <c r="O51">
        <f t="shared" si="1"/>
        <v>0</v>
      </c>
      <c r="P51" t="e">
        <f t="shared" si="2"/>
        <v>#DIV/0!</v>
      </c>
      <c r="Q51" t="e">
        <f>(M51/N51)-D51</f>
        <v>#DIV/0!</v>
      </c>
      <c r="R51" t="e">
        <f>(P51/H51)*100</f>
        <v>#DIV/0!</v>
      </c>
      <c r="S51" t="e">
        <f t="shared" si="3"/>
        <v>#DIV/0!</v>
      </c>
      <c r="T51" t="e">
        <f>(Q51/H51)*100</f>
        <v>#DIV/0!</v>
      </c>
      <c r="U51" t="e">
        <f t="shared" si="4"/>
        <v>#DIV/0!</v>
      </c>
      <c r="V51" t="e">
        <f>P51+Q51</f>
        <v>#DIV/0!</v>
      </c>
      <c r="W51" t="e">
        <f>R51+T51</f>
        <v>#DIV/0!</v>
      </c>
      <c r="X51" t="e">
        <f t="shared" si="5"/>
        <v>#DIV/0!</v>
      </c>
      <c r="Y51" t="e">
        <f t="shared" si="6"/>
        <v>#DIV/0!</v>
      </c>
      <c r="Z51" t="e">
        <f t="shared" si="7"/>
        <v>#DIV/0!</v>
      </c>
      <c r="AA51" t="e">
        <f t="shared" si="8"/>
        <v>#DIV/0!</v>
      </c>
      <c r="AB51" t="e">
        <f t="shared" si="9"/>
        <v>#DIV/0!</v>
      </c>
    </row>
    <row r="52" spans="1:28">
      <c r="A52" s="8" t="s">
        <v>27</v>
      </c>
      <c r="B52" s="4">
        <v>43047</v>
      </c>
      <c r="C52" s="8">
        <v>825</v>
      </c>
      <c r="D52" s="8">
        <v>0.12</v>
      </c>
      <c r="E52" s="8">
        <v>175</v>
      </c>
      <c r="F52" s="11">
        <v>0.17499999999999999</v>
      </c>
      <c r="G52" s="13">
        <v>0.1245</v>
      </c>
      <c r="H52" s="8">
        <v>4.500000000000004E-3</v>
      </c>
      <c r="I52">
        <f t="shared" si="10"/>
        <v>4.5000000000000036</v>
      </c>
      <c r="J52" s="11">
        <v>2.5714285714285738E-2</v>
      </c>
      <c r="K52" s="14">
        <v>25.714285714285737</v>
      </c>
      <c r="L52" s="19"/>
      <c r="M52" s="19"/>
      <c r="N52">
        <f t="shared" si="0"/>
        <v>0</v>
      </c>
      <c r="O52">
        <f t="shared" si="1"/>
        <v>0</v>
      </c>
      <c r="P52" t="e">
        <f t="shared" si="2"/>
        <v>#DIV/0!</v>
      </c>
      <c r="Q52" t="e">
        <f>(M52/N52)-D52</f>
        <v>#DIV/0!</v>
      </c>
      <c r="R52" t="e">
        <f>(P52/H52)*100</f>
        <v>#DIV/0!</v>
      </c>
      <c r="S52" t="e">
        <f t="shared" si="3"/>
        <v>#DIV/0!</v>
      </c>
      <c r="T52" t="e">
        <f>(Q52/H52)*100</f>
        <v>#DIV/0!</v>
      </c>
      <c r="U52" t="e">
        <f t="shared" si="4"/>
        <v>#DIV/0!</v>
      </c>
      <c r="V52" t="e">
        <f>P52+Q52</f>
        <v>#DIV/0!</v>
      </c>
      <c r="W52" t="e">
        <f>R52+T52</f>
        <v>#DIV/0!</v>
      </c>
      <c r="X52" t="e">
        <f t="shared" si="5"/>
        <v>#DIV/0!</v>
      </c>
      <c r="Y52" t="e">
        <f t="shared" si="6"/>
        <v>#DIV/0!</v>
      </c>
      <c r="Z52" t="e">
        <f t="shared" si="7"/>
        <v>#DIV/0!</v>
      </c>
      <c r="AA52" t="e">
        <f t="shared" si="8"/>
        <v>#DIV/0!</v>
      </c>
      <c r="AB52" t="e">
        <f t="shared" si="9"/>
        <v>#DIV/0!</v>
      </c>
    </row>
    <row r="53" spans="1:28">
      <c r="A53" s="8" t="s">
        <v>26</v>
      </c>
      <c r="B53" s="16">
        <v>43047</v>
      </c>
      <c r="C53" s="8">
        <v>840</v>
      </c>
      <c r="D53" s="8">
        <v>0.1202</v>
      </c>
      <c r="E53" s="8">
        <v>170</v>
      </c>
      <c r="F53" s="11">
        <v>0.17</v>
      </c>
      <c r="G53" s="13">
        <v>0.12239999999999999</v>
      </c>
      <c r="H53" s="8">
        <v>2.1999999999999936E-3</v>
      </c>
      <c r="I53">
        <f t="shared" si="10"/>
        <v>2.1999999999999935</v>
      </c>
      <c r="J53" s="11">
        <v>1.2941176470588197E-2</v>
      </c>
      <c r="K53" s="14">
        <v>12.941176470588196</v>
      </c>
      <c r="L53" s="19"/>
      <c r="M53" s="19"/>
      <c r="N53">
        <f t="shared" si="0"/>
        <v>0</v>
      </c>
      <c r="O53">
        <f t="shared" si="1"/>
        <v>0</v>
      </c>
      <c r="P53" t="e">
        <f t="shared" si="2"/>
        <v>#DIV/0!</v>
      </c>
      <c r="Q53" t="e">
        <f>(M53/N53)-D53</f>
        <v>#DIV/0!</v>
      </c>
      <c r="R53" t="e">
        <f>(P53/H53)*100</f>
        <v>#DIV/0!</v>
      </c>
      <c r="S53" t="e">
        <f t="shared" si="3"/>
        <v>#DIV/0!</v>
      </c>
      <c r="T53" t="e">
        <f>(Q53/H53)*100</f>
        <v>#DIV/0!</v>
      </c>
      <c r="U53" t="e">
        <f t="shared" si="4"/>
        <v>#DIV/0!</v>
      </c>
      <c r="V53" t="e">
        <f>P53+Q53</f>
        <v>#DIV/0!</v>
      </c>
      <c r="W53" t="e">
        <f>R53+T53</f>
        <v>#DIV/0!</v>
      </c>
      <c r="X53" t="e">
        <f t="shared" si="5"/>
        <v>#DIV/0!</v>
      </c>
      <c r="Y53" t="e">
        <f t="shared" si="6"/>
        <v>#DIV/0!</v>
      </c>
      <c r="Z53" t="e">
        <f t="shared" si="7"/>
        <v>#DIV/0!</v>
      </c>
      <c r="AA53" t="e">
        <f t="shared" si="8"/>
        <v>#DIV/0!</v>
      </c>
      <c r="AB53" t="e">
        <f t="shared" si="9"/>
        <v>#DIV/0!</v>
      </c>
    </row>
    <row r="54" spans="1:28">
      <c r="A54" s="8" t="s">
        <v>28</v>
      </c>
      <c r="B54" s="4">
        <v>43047</v>
      </c>
      <c r="C54" s="8">
        <v>850</v>
      </c>
      <c r="D54" s="8">
        <v>0.1207</v>
      </c>
      <c r="E54" s="8">
        <v>220</v>
      </c>
      <c r="F54" s="11">
        <v>0.22</v>
      </c>
      <c r="G54" s="13">
        <v>0.1236</v>
      </c>
      <c r="H54" s="8">
        <v>2.8999999999999998E-3</v>
      </c>
      <c r="I54">
        <f t="shared" si="10"/>
        <v>2.9</v>
      </c>
      <c r="J54" s="11">
        <v>1.3181818181818182E-2</v>
      </c>
      <c r="K54" s="14">
        <v>13.181818181818182</v>
      </c>
      <c r="L54" s="19"/>
      <c r="M54" s="19"/>
      <c r="N54">
        <f t="shared" si="0"/>
        <v>0</v>
      </c>
      <c r="O54">
        <f t="shared" si="1"/>
        <v>0</v>
      </c>
      <c r="P54" t="e">
        <f t="shared" si="2"/>
        <v>#DIV/0!</v>
      </c>
      <c r="Q54" t="e">
        <f>(M54/N54)-D54</f>
        <v>#DIV/0!</v>
      </c>
      <c r="R54" t="e">
        <f>(P54/H54)*100</f>
        <v>#DIV/0!</v>
      </c>
      <c r="S54" t="e">
        <f t="shared" si="3"/>
        <v>#DIV/0!</v>
      </c>
      <c r="T54" t="e">
        <f>(Q54/H54)*100</f>
        <v>#DIV/0!</v>
      </c>
      <c r="U54" t="e">
        <f t="shared" si="4"/>
        <v>#DIV/0!</v>
      </c>
      <c r="V54" t="e">
        <f>P54+Q54</f>
        <v>#DIV/0!</v>
      </c>
      <c r="W54" t="e">
        <f>R54+T54</f>
        <v>#DIV/0!</v>
      </c>
      <c r="X54" t="e">
        <f t="shared" si="5"/>
        <v>#DIV/0!</v>
      </c>
      <c r="Y54" t="e">
        <f t="shared" si="6"/>
        <v>#DIV/0!</v>
      </c>
      <c r="Z54" t="e">
        <f t="shared" si="7"/>
        <v>#DIV/0!</v>
      </c>
      <c r="AA54" t="e">
        <f t="shared" si="8"/>
        <v>#DIV/0!</v>
      </c>
      <c r="AB54" t="e">
        <f t="shared" si="9"/>
        <v>#DIV/0!</v>
      </c>
    </row>
    <row r="55" spans="1:28">
      <c r="A55" s="3" t="s">
        <v>21</v>
      </c>
      <c r="B55" s="4">
        <v>43082</v>
      </c>
      <c r="C55" s="5">
        <v>0.3298611111111111</v>
      </c>
      <c r="D55" s="3">
        <v>0.12970000000000001</v>
      </c>
      <c r="E55" s="3">
        <v>500</v>
      </c>
      <c r="F55" s="9">
        <v>0.5</v>
      </c>
      <c r="G55" s="3">
        <v>0.13039999999999999</v>
      </c>
      <c r="H55" s="3">
        <v>6.9999999999997842E-4</v>
      </c>
      <c r="I55">
        <f t="shared" si="10"/>
        <v>0.69999999999997842</v>
      </c>
      <c r="J55" s="9">
        <v>1.3999999999999568E-3</v>
      </c>
      <c r="K55" s="10">
        <v>1.3999999999999568</v>
      </c>
      <c r="L55" s="19">
        <v>6.4000000000000001E-2</v>
      </c>
      <c r="M55" s="19">
        <v>6.3600000000000004E-2</v>
      </c>
      <c r="N55">
        <f t="shared" si="0"/>
        <v>0.49079754601226999</v>
      </c>
      <c r="O55">
        <f t="shared" si="1"/>
        <v>3.9999999999999758E-4</v>
      </c>
      <c r="P55">
        <f t="shared" si="2"/>
        <v>8.1499999999999498E-4</v>
      </c>
      <c r="Q55">
        <f>(M55/N55)-D55</f>
        <v>-1.1500000000000399E-4</v>
      </c>
      <c r="R55">
        <f>(P55/H55)*100</f>
        <v>116.4285714285743</v>
      </c>
      <c r="S55">
        <f t="shared" si="3"/>
        <v>1.6299999999999899</v>
      </c>
      <c r="T55">
        <f>(Q55/H55)*100</f>
        <v>-16.428571428572507</v>
      </c>
      <c r="U55">
        <f t="shared" si="4"/>
        <v>-0.23000000000000798</v>
      </c>
      <c r="V55">
        <f>P55+Q55</f>
        <v>6.9999999999999099E-4</v>
      </c>
      <c r="W55">
        <f>R55+T55</f>
        <v>100.00000000000179</v>
      </c>
      <c r="X55">
        <f t="shared" si="5"/>
        <v>1.3999999999999819</v>
      </c>
      <c r="Y55">
        <f t="shared" si="6"/>
        <v>100</v>
      </c>
      <c r="Z55">
        <f t="shared" si="7"/>
        <v>1.3999999999999568</v>
      </c>
      <c r="AA55">
        <f t="shared" si="8"/>
        <v>0</v>
      </c>
      <c r="AB55">
        <f t="shared" si="9"/>
        <v>0</v>
      </c>
    </row>
    <row r="56" spans="1:28">
      <c r="A56" s="8" t="s">
        <v>24</v>
      </c>
      <c r="B56" s="4">
        <v>43082</v>
      </c>
      <c r="C56" s="5">
        <v>0.35416666666666669</v>
      </c>
      <c r="D56" s="3">
        <v>0.1295</v>
      </c>
      <c r="E56" s="3">
        <v>300</v>
      </c>
      <c r="F56" s="9">
        <v>0.3</v>
      </c>
      <c r="G56" s="3">
        <v>0.13039999999999999</v>
      </c>
      <c r="H56" s="3">
        <v>8.9999999999998415E-4</v>
      </c>
      <c r="I56">
        <f t="shared" si="10"/>
        <v>0.89999999999998415</v>
      </c>
      <c r="J56" s="9">
        <v>2.9999999999999472E-3</v>
      </c>
      <c r="K56" s="10">
        <v>2.9999999999999472</v>
      </c>
      <c r="L56" s="19">
        <v>6.8099999999999994E-2</v>
      </c>
      <c r="M56" s="19">
        <v>6.7500000000000004E-2</v>
      </c>
      <c r="N56">
        <f t="shared" si="0"/>
        <v>0.52223926380368102</v>
      </c>
      <c r="O56">
        <f t="shared" si="1"/>
        <v>5.9999999999998943E-4</v>
      </c>
      <c r="P56">
        <f t="shared" si="2"/>
        <v>1.1488986784140766E-3</v>
      </c>
      <c r="Q56">
        <f>(M56/N56)-D56</f>
        <v>-2.4889867841410007E-4</v>
      </c>
      <c r="R56">
        <f>(P56/H56)*100</f>
        <v>127.65540871267743</v>
      </c>
      <c r="S56">
        <f t="shared" si="3"/>
        <v>3.8296622613802556</v>
      </c>
      <c r="T56">
        <f>(Q56/H56)*100</f>
        <v>-27.655408712678277</v>
      </c>
      <c r="U56">
        <f t="shared" si="4"/>
        <v>-0.82966226138033361</v>
      </c>
      <c r="V56">
        <f>P56+Q56</f>
        <v>8.9999999999997656E-4</v>
      </c>
      <c r="W56">
        <f>R56+T56</f>
        <v>99.999999999999147</v>
      </c>
      <c r="X56">
        <f t="shared" si="5"/>
        <v>2.9999999999999218</v>
      </c>
      <c r="Y56">
        <f t="shared" si="6"/>
        <v>100</v>
      </c>
      <c r="Z56">
        <f t="shared" si="7"/>
        <v>2.9999999999999472</v>
      </c>
      <c r="AA56">
        <f t="shared" si="8"/>
        <v>0</v>
      </c>
      <c r="AB56">
        <f t="shared" si="9"/>
        <v>0</v>
      </c>
    </row>
    <row r="57" spans="1:28">
      <c r="A57" s="8" t="s">
        <v>22</v>
      </c>
      <c r="B57" s="4">
        <v>43082</v>
      </c>
      <c r="C57" s="5">
        <v>0.3611111111111111</v>
      </c>
      <c r="D57" s="3">
        <v>0.12820000000000001</v>
      </c>
      <c r="E57" s="3">
        <v>300</v>
      </c>
      <c r="F57" s="9">
        <v>0.3</v>
      </c>
      <c r="G57" s="3">
        <v>0.12870000000000001</v>
      </c>
      <c r="H57" s="3">
        <v>5.0000000000000044E-4</v>
      </c>
      <c r="I57">
        <f t="shared" si="10"/>
        <v>0.50000000000000044</v>
      </c>
      <c r="J57" s="9">
        <v>1.6666666666666683E-3</v>
      </c>
      <c r="K57" s="10">
        <v>1.6666666666666683</v>
      </c>
      <c r="L57" s="19">
        <v>6.59E-2</v>
      </c>
      <c r="M57" s="19">
        <v>6.5000000000000002E-2</v>
      </c>
      <c r="N57">
        <f t="shared" si="0"/>
        <v>0.51204351204351206</v>
      </c>
      <c r="O57">
        <f t="shared" si="1"/>
        <v>8.9999999999999802E-4</v>
      </c>
      <c r="P57">
        <f t="shared" si="2"/>
        <v>1.7576631259484028E-3</v>
      </c>
      <c r="Q57">
        <f>(M57/N57)-D57</f>
        <v>-1.2576631259484106E-3</v>
      </c>
      <c r="R57">
        <f>(P57/H57)*100</f>
        <v>351.53262518968023</v>
      </c>
      <c r="S57">
        <f t="shared" si="3"/>
        <v>5.858877086494676</v>
      </c>
      <c r="T57">
        <f>(Q57/H57)*100</f>
        <v>-251.53262518968188</v>
      </c>
      <c r="U57">
        <f t="shared" si="4"/>
        <v>-4.1922104198280357</v>
      </c>
      <c r="V57">
        <f>P57+Q57</f>
        <v>4.999999999999922E-4</v>
      </c>
      <c r="W57">
        <f>R57+T57</f>
        <v>99.999999999998352</v>
      </c>
      <c r="X57">
        <f t="shared" si="5"/>
        <v>1.6666666666666403</v>
      </c>
      <c r="Y57">
        <f t="shared" si="6"/>
        <v>100</v>
      </c>
      <c r="Z57">
        <f t="shared" si="7"/>
        <v>1.6666666666666683</v>
      </c>
      <c r="AA57">
        <f t="shared" si="8"/>
        <v>0</v>
      </c>
      <c r="AB57">
        <f t="shared" si="9"/>
        <v>0</v>
      </c>
    </row>
    <row r="58" spans="1:28">
      <c r="A58" s="8" t="s">
        <v>23</v>
      </c>
      <c r="B58" s="4">
        <v>43082</v>
      </c>
      <c r="C58" s="5">
        <v>0.36805555555555558</v>
      </c>
      <c r="D58" s="8">
        <v>0.1275</v>
      </c>
      <c r="E58" s="8">
        <v>600</v>
      </c>
      <c r="F58" s="9">
        <v>0.6</v>
      </c>
      <c r="G58" s="8">
        <v>0.12809999999999999</v>
      </c>
      <c r="H58" s="3">
        <v>5.9999999999998943E-4</v>
      </c>
      <c r="I58">
        <f t="shared" si="10"/>
        <v>0.59999999999998943</v>
      </c>
      <c r="J58" s="9">
        <v>9.9999999999998246E-4</v>
      </c>
      <c r="K58" s="10">
        <v>0.99999999999998246</v>
      </c>
      <c r="L58" s="19">
        <v>6.6500000000000004E-2</v>
      </c>
      <c r="M58" s="19">
        <v>6.6299999999999998E-2</v>
      </c>
      <c r="N58">
        <f t="shared" si="0"/>
        <v>0.51912568306010931</v>
      </c>
      <c r="O58">
        <f t="shared" si="1"/>
        <v>2.0000000000000573E-4</v>
      </c>
      <c r="P58">
        <f t="shared" si="2"/>
        <v>3.8526315789474784E-4</v>
      </c>
      <c r="Q58">
        <f>(M58/N58)-D58</f>
        <v>2.147368421052398E-4</v>
      </c>
      <c r="R58">
        <f>(P58/H58)*100</f>
        <v>64.210526315792436</v>
      </c>
      <c r="S58">
        <f t="shared" si="3"/>
        <v>0.64210526315791316</v>
      </c>
      <c r="T58">
        <f>(Q58/H58)*100</f>
        <v>35.789473684207266</v>
      </c>
      <c r="U58">
        <f t="shared" si="4"/>
        <v>0.35789473684206635</v>
      </c>
      <c r="V58">
        <f>P58+Q58</f>
        <v>5.999999999999877E-4</v>
      </c>
      <c r="W58">
        <f>R58+T58</f>
        <v>99.999999999999702</v>
      </c>
      <c r="X58">
        <f t="shared" si="5"/>
        <v>0.99999999999997957</v>
      </c>
      <c r="Y58">
        <f t="shared" si="6"/>
        <v>64.210526315792436</v>
      </c>
      <c r="Z58">
        <f t="shared" si="7"/>
        <v>0.64210526315791316</v>
      </c>
      <c r="AA58">
        <f t="shared" si="8"/>
        <v>35.789473684207266</v>
      </c>
      <c r="AB58">
        <f t="shared" si="9"/>
        <v>0.35789473684206635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Updated_Calcs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wsaglab</dc:creator>
  <cp:lastModifiedBy>Christopher Whitney</cp:lastModifiedBy>
  <dcterms:created xsi:type="dcterms:W3CDTF">2018-07-16T18:20:49Z</dcterms:created>
  <dcterms:modified xsi:type="dcterms:W3CDTF">2019-03-20T15:45:46Z</dcterms:modified>
</cp:coreProperties>
</file>