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-cleanup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<sst xmlns="http://schemas.openxmlformats.org/spreadsheetml/2006/main" count="725" uniqueCount="397">
  <si>
    <t>Description</t>
  </si>
  <si>
    <t>folio</t>
  </si>
  <si>
    <t>types of "knowing"</t>
  </si>
  <si>
    <t>M&amp;K category tags</t>
  </si>
  <si>
    <t>recipe name</t>
  </si>
  <si>
    <t>the &lt;pl&gt;Faubourg Saint-Germain&lt;/pl&gt;,&lt;comment rid="c_001r_76"/&gt; knows of the</t>
  </si>
  <si>
    <t>001r</t>
  </si>
  <si>
    <t>recognition</t>
  </si>
  <si>
    <t>list of names</t>
  </si>
  <si>
    <t>diagnostic know - "you will know", "for knowing", "to know this"</t>
  </si>
  <si>
    <t>Type</t>
  </si>
  <si>
    <t>Number of Instances</t>
  </si>
  <si>
    <t>whether fine or crude&lt;/m&gt;. One needs to give, as you know, a little</t>
  </si>
  <si>
    <t>003v</t>
  </si>
  <si>
    <t>experience</t>
  </si>
  <si>
    <t>varnish</t>
  </si>
  <si>
    <t>thick varnish for planks</t>
  </si>
  <si>
    <t>Diagnostic</t>
  </si>
  <si>
    <t>Type/Category Breakdown</t>
  </si>
  <si>
    <t>diagnostic</t>
  </si>
  <si>
    <t>didactic</t>
  </si>
  <si>
    <t>unknowing</t>
  </si>
  <si>
    <t>trick</t>
  </si>
  <si>
    <t>expertise</t>
  </si>
  <si>
    <t>misc</t>
  </si>
  <si>
    <t>Tag total</t>
  </si>
  <si>
    <t>is well melted, which you will know by taking a little of the said</t>
  </si>
  <si>
    <t>004r</t>
  </si>
  <si>
    <t>Varnish of spike lavender oil</t>
  </si>
  <si>
    <t>experience - "as you know", "you know how"</t>
  </si>
  <si>
    <t>Experienced</t>
  </si>
  <si>
    <t>recipe tags by number --&gt;</t>
  </si>
  <si>
    <t>casting</t>
  </si>
  <si>
    <t>&lt;ab&gt;Having made a hole in the &lt;env&gt;wall&lt;/env&gt; as you know, put a</t>
  </si>
  <si>
    <t>008r</t>
  </si>
  <si>
    <t>arms and armor</t>
  </si>
  <si>
    <t>For making a breach in a wall by night</t>
  </si>
  <si>
    <t>87 knows</t>
  </si>
  <si>
    <t>referential - "otherwise known as"</t>
  </si>
  <si>
    <t>Didactic</t>
  </si>
  <si>
    <t>painting</t>
  </si>
  <si>
    <t>having taken it out as you know. The &lt;m&gt;☾&lt;/m&gt; will have a</t>
  </si>
  <si>
    <t>008v</t>
  </si>
  <si>
    <t>Perfect amalgam</t>
  </si>
  <si>
    <t>2 knowledge</t>
  </si>
  <si>
    <t>unknowing - "I do not know "</t>
  </si>
  <si>
    <t>Unknowing</t>
  </si>
  <si>
    <t>in its fertility &lt;del&gt;&amp;amp; c&lt;/del&gt;, which one knows</t>
  </si>
  <si>
    <t>009r</t>
  </si>
  <si>
    <t>cultivation</t>
  </si>
  <si>
    <t>Plowman</t>
  </si>
  <si>
    <t>expertise - "the one who knows"</t>
  </si>
  <si>
    <t>Trick</t>
  </si>
  <si>
    <t>formulary for &lt;pro&gt;apprentices&lt;/pro&gt;, by which they can know how much</t>
  </si>
  <si>
    <t>merchants</t>
  </si>
  <si>
    <t>Merchant</t>
  </si>
  <si>
    <t>trick - "who will know nothing"</t>
  </si>
  <si>
    <t>Expert</t>
  </si>
  <si>
    <t>&lt;ab&gt;You know how, with scrapings of the said &lt;m&gt;horn&lt;/m&gt;,</t>
  </si>
  <si>
    <t>010r</t>
  </si>
  <si>
    <t>stones;decorative</t>
  </si>
  <si>
    <t>Counterfeit jasper</t>
  </si>
  <si>
    <t>didactic - usually imperatives, "know this", "you must know"</t>
  </si>
  <si>
    <t>Misc</t>
  </si>
  <si>
    <t>stones</t>
  </si>
  <si>
    <t>know.&lt;/ab&gt;</t>
  </si>
  <si>
    <t>decorative</t>
  </si>
  <si>
    <t>Roses</t>
  </si>
  <si>
    <t>Recognition</t>
  </si>
  <si>
    <t>animal husbandry</t>
  </si>
  <si>
    <t>&lt;ab&gt;This is a secret that is hardly known to &lt;pro&gt;common painters&lt;/pro&gt;.</t>
  </si>
  <si>
    <t>011r</t>
  </si>
  <si>
    <t>Painting esmail d’azur in oil</t>
  </si>
  <si>
    <t>metal process</t>
  </si>
  <si>
    <t>&lt;ab&gt;The &lt;m&gt;&lt;df&gt;&lt;fr&gt;terre chimolée&lt;/fr&gt;&lt;/df&gt;&lt;/m&gt;, otherwise known as</t>
  </si>
  <si>
    <t>012r</t>
  </si>
  <si>
    <t>Chimolée</t>
  </si>
  <si>
    <t>tricks and sleight of hand</t>
  </si>
  <si>
    <t>and &lt;tl&gt;&lt;m&gt;tripoli&lt;/m&gt;&lt;/tl&gt;. I do not know if it would be better to</t>
  </si>
  <si>
    <t>013r</t>
  </si>
  <si>
    <t>For whitening enilanroc</t>
  </si>
  <si>
    <t xml:space="preserve">total </t>
  </si>
  <si>
    <t>&lt;head&gt;For knowing the good &lt;m&gt;&lt;fr&gt;cendrée&lt;/fr&gt;&lt;comment rid="c_013v_04"/&gt; of azure&lt;/m&gt; for &lt;m&gt;oil&lt;/m&gt;&lt;/head&gt;</t>
  </si>
  <si>
    <t>013v</t>
  </si>
  <si>
    <t>For knowing the good cendrée of azure for oil</t>
  </si>
  <si>
    <t>practical optics</t>
  </si>
  <si>
    <t>&lt;pro&gt;sophisticators&lt;/pro&gt; mix them, but you will know this if you pour</t>
  </si>
  <si>
    <t>household and daily life</t>
  </si>
  <si>
    <t>You know how to draw a circle correctly with the &lt;tl&gt;quill&lt;/tl&gt; &amp;amp; or</t>
  </si>
  <si>
    <t>019v</t>
  </si>
  <si>
    <t>Mathematical figures without ruler and compass</t>
  </si>
  <si>
    <t>la boutique</t>
  </si>
  <si>
    <t>light up the breach. The method you know, with a &lt;tl&gt;quadrant&lt;/tl&gt; &amp;amp;</t>
  </si>
  <si>
    <t>021r</t>
  </si>
  <si>
    <t>arms and armor;practical optics</t>
  </si>
  <si>
    <t>For firing a cannon at night</t>
  </si>
  <si>
    <t>printing</t>
  </si>
  <si>
    <t>temper the &lt;m&gt;powder&lt;/m&gt;. And to know if it will be slow enough to allow</t>
  </si>
  <si>
    <t>024r</t>
  </si>
  <si>
    <t>Grenades</t>
  </si>
  <si>
    <t>alchemy</t>
  </si>
  <si>
    <t>Know the magazines of &lt;pl&gt;France&lt;/pl&gt; for the</t>
  </si>
  <si>
    <t>024v</t>
  </si>
  <si>
    <t>For bringing a cannon over land</t>
  </si>
  <si>
    <t>glass process</t>
  </si>
  <si>
    <t>paper&lt;/m&gt; &lt;del&gt;when&lt;/del&gt; for knowing by the whiteness of the</t>
  </si>
  <si>
    <t>031v</t>
  </si>
  <si>
    <t>painting;glass process</t>
  </si>
  <si>
    <t>Painting on glass</t>
  </si>
  <si>
    <t>preserving</t>
  </si>
  <si>
    <t>&lt;ab&gt;The one who knows to work well in &lt;m&gt;distemper&lt;/m&gt; will work well in</t>
  </si>
  <si>
    <t>032r</t>
  </si>
  <si>
    <t>painting;varnish</t>
  </si>
  <si>
    <t>Painter</t>
  </si>
  <si>
    <t>&lt;m&gt;oil&lt;/m&gt;. But, on the contrary, the one who knows how to work well in</t>
  </si>
  <si>
    <t>dyeing</t>
  </si>
  <si>
    <t>&lt;pro&gt;messenger&lt;/pro&gt;, who, if you want to tear up his shirt, will know</t>
  </si>
  <si>
    <t>034r</t>
  </si>
  <si>
    <t>Writing cunningly</t>
  </si>
  <si>
    <t>he does not know, and neither do you&lt;comment rid="c_035r_01"/&gt;&lt;/head&gt;</t>
  </si>
  <si>
    <t>035r</t>
  </si>
  <si>
    <t>For telling someone that you will show teach him something he does not know, and neither do you</t>
  </si>
  <si>
    <t>Total</t>
  </si>
  <si>
    <t>you did not know, and neither did he.&lt;/ab&gt;</t>
  </si>
  <si>
    <t>recipe tags as a percent of total recipes within each group --&gt;</t>
  </si>
  <si>
    <t>Type/Category Breakdown as a percentage</t>
  </si>
  <si>
    <t>&lt;m&gt;manganese&lt;/m&gt; &amp;amp; other &lt;m&gt;drugs&lt;/m&gt; that you know. Or in</t>
  </si>
  <si>
    <t>038r</t>
  </si>
  <si>
    <t>Amber</t>
  </si>
  <si>
    <t>bottom of the &lt;tl&gt;crucible&lt;/tl&gt;. I do not know if the &lt;m&gt;copper&lt;/m&gt;</t>
  </si>
  <si>
    <t>039r</t>
  </si>
  <si>
    <t>casting;metal process</t>
  </si>
  <si>
    <t>Goldsmith</t>
  </si>
  <si>
    <t>have worth. The goodness of the &lt;pa&gt;pastel woad&lt;/pa&gt; is known</t>
  </si>
  <si>
    <t>Pastel woad</t>
  </si>
  <si>
    <t>&lt;al&gt;calandra larks&lt;/al&gt;. One knows this when they are sad &amp;amp; do not sing.</t>
  </si>
  <si>
    <t>049v</t>
  </si>
  <si>
    <t>Birds</t>
  </si>
  <si>
    <t>&lt;m&gt;paper&lt;/m&gt; white. And if you want this not to be known, if by chance,</t>
  </si>
  <si>
    <t>051r</t>
  </si>
  <si>
    <t>Counterproofing</t>
  </si>
  <si>
    <t>done, will not be known. The &lt;m&gt;soap water&lt;/m&gt; will turn the piece</t>
  </si>
  <si>
    <t>water&lt;/m&gt;. I do not know if it would be good to water it</t>
  </si>
  <si>
    <t>052r</t>
  </si>
  <si>
    <t>cultivation;alchemy</t>
  </si>
  <si>
    <t>The work done in Algiers</t>
  </si>
  <si>
    <t>&lt;tl&gt;mattras&lt;/tl&gt; well (I do not know if it is at all necessary for the</t>
  </si>
  <si>
    <t>&lt;ab&gt;on some of the &lt;tl&gt;high shelves&lt;/tl&gt;, &amp;amp; at that time, one knows</t>
  </si>
  <si>
    <t>054r</t>
  </si>
  <si>
    <t>cultivation;animal husbandry</t>
  </si>
  <si>
    <t>Silkworms</t>
  </si>
  <si>
    <t>will know the one who will do him such good.&lt;/ab&gt;</t>
  </si>
  <si>
    <t>054v</t>
  </si>
  <si>
    <t>For making a horse follow</t>
  </si>
  <si>
    <t>held on the &lt;tl&gt;ramrod&lt;/tl&gt;, as you know, &amp;amp; it will only make a</t>
  </si>
  <si>
    <t>055r</t>
  </si>
  <si>
    <t>For firing a schioppo senza rumore</t>
  </si>
  <si>
    <t>&lt;head&gt;For knowing the course one takes on the &lt;env&gt;open sea&lt;/env&gt;&lt;/head&gt;</t>
  </si>
  <si>
    <t>055v</t>
  </si>
  <si>
    <t>For knowing the course one takes on the open sea</t>
  </si>
  <si>
    <t>&lt;m&gt;distemper&lt;/m&gt;, and the &lt;m&gt;turpentine varnish&lt;/m&gt; that you know, for</t>
  </si>
  <si>
    <t>056r</t>
  </si>
  <si>
    <t>Varnish for distemper</t>
  </si>
  <si>
    <t>oil&lt;/m&gt;. And if you want to know if it is dry, breathe on it and it will</t>
  </si>
  <si>
    <t>059r</t>
  </si>
  <si>
    <t>varnish;painting</t>
  </si>
  <si>
    <t>Azure</t>
  </si>
  <si>
    <t>Which one knows when, being placed on a &lt;tl&gt;knife&lt;/tl&gt; &lt;env&gt;in the</t>
  </si>
  <si>
    <t>060v</t>
  </si>
  <si>
    <t>Varnish dry in an hour</t>
  </si>
  <si>
    <t>&lt;add&gt;at&lt;/add&gt; one’s discretion. The main thing in this lies in having the knowledge</t>
  </si>
  <si>
    <t>062r</t>
  </si>
  <si>
    <t>Perspectives</t>
  </si>
  <si>
    <t>&lt;ab&gt;To know the point, one needs to lay down a &lt;tl&gt;ruler&lt;/tl&gt; over the</t>
  </si>
  <si>
    <t>062v</t>
  </si>
  <si>
    <t>Perspective</t>
  </si>
  <si>
    <t>Once he knows how to draw, one teaches him how to &lt;del&gt;&lt;fr&gt;p&lt;/fr&gt;&lt;/del&gt; layer colors.&lt;/ab&gt;</t>
  </si>
  <si>
    <t>064v</t>
  </si>
  <si>
    <t>Apprenticeship of the painter</t>
  </si>
  <si>
    <t>&lt;ab&gt;You must know well the mixing of colors &amp;amp; the appropriate</t>
  </si>
  <si>
    <t>065r</t>
  </si>
  <si>
    <t>Flesh color</t>
  </si>
  <si>
    <t>from the cast. In order to know its heat, first melt it well,</t>
  </si>
  <si>
    <t>068v</t>
  </si>
  <si>
    <t>Casting</t>
  </si>
  <si>
    <t>additions in a &lt;tl&gt;&lt;m&gt;paper&lt;/m&gt;&lt;/tl&gt; in order that everyone may not know what you</t>
  </si>
  <si>
    <t>070r</t>
  </si>
  <si>
    <t>Sand</t>
  </si>
  <si>
    <t>light it with &lt;tl&gt;&lt;m&gt;burning paper&lt;/m&gt;&lt;/tl&gt; &lt;ms&gt;to know if it is hot</t>
  </si>
  <si>
    <t>071r</t>
  </si>
  <si>
    <t>Mulled and sugared wine</t>
  </si>
  <si>
    <t>&amp;amp; which runs the best. &lt;sn&gt;You will know its goodness by rubbing it</t>
  </si>
  <si>
    <t>072v</t>
  </si>
  <si>
    <t>&lt;m&gt;&lt;tl&gt;lute&lt;/tl&gt;&lt;/m&gt; it as you know &lt;pro&gt;founders&lt;/pro&gt; do. And also, one ought</t>
  </si>
  <si>
    <t>082v</t>
  </si>
  <si>
    <t>Method of casting in bronze</t>
  </si>
  <si>
    <t>&lt;m&gt;ceruse&lt;/m&gt; &amp;amp; even, &lt;del&gt;like&lt;/del&gt; without knowing it to be arid,</t>
  </si>
  <si>
    <t>086r</t>
  </si>
  <si>
    <t>Experimented sands</t>
  </si>
  <si>
    <t>to know if they have been reheated sufficiently, they knock against it with</t>
  </si>
  <si>
    <t>087r</t>
  </si>
  <si>
    <t>Excellent sand for lead, tin, and copper</t>
  </si>
  <si>
    <t>melting. Next, test on a very clean &lt;tl&gt;knife&lt;/tl&gt;, &amp;amp; you will know</t>
  </si>
  <si>
    <t>088r</t>
  </si>
  <si>
    <t>Varnish</t>
  </si>
  <si>
    <t>without finding resistance from the wood that hinders them. And know</t>
  </si>
  <si>
    <t>090v</t>
  </si>
  <si>
    <t>Orange trees</t>
  </si>
  <si>
    <t>which you will know when the &lt;tl&gt;&lt;m&gt;bone&lt;/m&gt;&lt;/tl&gt; is about to change</t>
  </si>
  <si>
    <t>091v</t>
  </si>
  <si>
    <t>Molding with cuttlefish bone</t>
  </si>
  <si>
    <t>know if they are quite suitable. And taking hold of a blade such that</t>
  </si>
  <si>
    <t>095r</t>
  </si>
  <si>
    <t>Furbisher</t>
  </si>
  <si>
    <t>know this, &lt;sn&gt;one smells it &amp;amp; brings it close to the</t>
  </si>
  <si>
    <t>097r</t>
  </si>
  <si>
    <t>arms and armor;metal process</t>
  </si>
  <si>
    <t>Gilding</t>
  </si>
  <si>
    <t>know, pulverize, pass, &amp;amp; mix, and you will have something very</t>
  </si>
  <si>
    <t>097v</t>
  </si>
  <si>
    <t>Mastic varnish dry in a half hour</t>
  </si>
  <si>
    <t>One knows that this &lt;m&gt;varnish&lt;/m&gt; does not have body enough when it</t>
  </si>
  <si>
    <t>having not seen their father and known his voice, they better learn the whistle</t>
  </si>
  <si>
    <t>098v</t>
  </si>
  <si>
    <t>&lt;m&gt;vinegar&lt;/m&gt; or finely grind it with &lt;m&gt;water&lt;/m&gt;, as you know. It</t>
  </si>
  <si>
    <t>099r</t>
  </si>
  <si>
    <t>Founding</t>
  </si>
  <si>
    <t>salt&lt;/m&gt;, as you know, is better.</t>
  </si>
  <si>
    <t>100v</t>
  </si>
  <si>
    <t>Gemstones</t>
  </si>
  <si>
    <t>&lt;ab&gt;Know what it is to do &lt;df&gt;spangling work&lt;/df&gt;: it is &lt;m&gt;scales of pure silver</t>
  </si>
  <si>
    <t>104v</t>
  </si>
  <si>
    <t>cooked enough, which you will know when it also throws off big bubbles or</t>
  </si>
  <si>
    <t>107r</t>
  </si>
  <si>
    <t>Plaster</t>
  </si>
  <si>
    <t>If you know that your &lt;m&gt;plaster&lt;/m&gt; is not strong enough to withstand</t>
  </si>
  <si>
    <t>107v</t>
  </si>
  <si>
    <t>&lt;ab&gt;This one, moistened &amp;amp; well beaten &amp;amp; kneaded as you know, is</t>
  </si>
  <si>
    <t>111r</t>
  </si>
  <si>
    <t>Clay earth</t>
  </si>
  <si>
    <t>To know if it is quite dead, take it out of the &lt;m&gt;vinegar&lt;/m&gt; and take</t>
  </si>
  <si>
    <t>112r</t>
  </si>
  <si>
    <t>Putting to death the animal for molding</t>
  </si>
  <si>
    <t>you know do not release well. Once everything is uncovered well, blow</t>
  </si>
  <si>
    <t>114r</t>
  </si>
  <si>
    <t>Second cast</t>
  </si>
  <si>
    <t>knows this in &lt;pl&gt;Germany&lt;/pl&gt;.&lt;/ab&gt;</t>
  </si>
  <si>
    <t>120r</t>
  </si>
  <si>
    <t>Sand for casting in gold</t>
  </si>
  <si>
    <t>rid of that dust &amp;amp; well dried, use it as you know.&lt;/ab&gt;</t>
  </si>
  <si>
    <t>121r</t>
  </si>
  <si>
    <t>Keeping dry flowers in the same   state all year</t>
  </si>
  <si>
    <t>&lt;pro&gt;Goldsmiths&lt;/pro&gt; who have knowledge of this substance sell a</t>
  </si>
  <si>
    <t>123r</t>
  </si>
  <si>
    <t>A means di far correr lotnegra</t>
  </si>
  <si>
    <t>after having set, but its takes &lt;tmp&gt;longer&lt;/tmp&gt; to do so. One needs to know the</t>
  </si>
  <si>
    <t>125r</t>
  </si>
  <si>
    <t>&lt;ab margin="left-top"&gt;&lt;hr/&gt;&lt;emph&gt;To know&lt;/emph&gt;&lt;comment rid="c_125r_04"/&gt;&lt;hr/&gt;&lt;/ab&gt;</t>
  </si>
  <si>
    <t>arms and armor;casting</t>
  </si>
  <si>
    <t>Scimitars</t>
  </si>
  <si>
    <t>you must know as secret that there is need for your &lt;tl&gt;mold&lt;/tl&gt; to be</t>
  </si>
  <si>
    <t>125v</t>
  </si>
  <si>
    <t>Plaster for casting of wax</t>
  </si>
  <si>
    <t>&lt;m&gt;plaster&lt;/m&gt;, reheated as you know.&lt;/ab&gt;</t>
  </si>
  <si>
    <t>126r</t>
  </si>
  <si>
    <t>Molding fruits and animals in sugar</t>
  </si>
  <si>
    <t>know. And if one needs to lighten and whiten, like under the throat, rub</t>
  </si>
  <si>
    <t>129r</t>
  </si>
  <si>
    <t>Viper color</t>
  </si>
  <si>
    <t>wire&lt;/m&gt;&lt;/tl&gt;, as you know. In&lt;lb/&gt;</t>
  </si>
  <si>
    <t>129v</t>
  </si>
  <si>
    <t>Spider molded on a leaf</t>
  </si>
  <si>
    <t>&lt;del&gt;Know that&lt;/del&gt; &lt;add&gt;For&lt;/add&gt; opening the &lt;tl&gt;mold&lt;/tl&gt;, there is</t>
  </si>
  <si>
    <t>130v</t>
  </si>
  <si>
    <t>Molding a crab</t>
  </si>
  <si>
    <t>much &lt;m&gt;lead&lt;/m&gt; into the &lt;m&gt;tin&lt;/m&gt;, it does not run very thin. And to know</t>
  </si>
  <si>
    <t>131v</t>
  </si>
  <si>
    <t>When the cast of tin or lead becomes porous</t>
  </si>
  <si>
    <t>as you know, &amp;amp; &lt;del&gt;&lt;fr&gt;gec&lt;/fr&gt;&lt;/del&gt; make the gate thin &amp;amp; with</t>
  </si>
  <si>
    <t>135r</t>
  </si>
  <si>
    <t>Vine leaf and small frog</t>
  </si>
  <si>
    <t>&lt;tl&gt;brazier&lt;/tl&gt;, as you know. Mold in it what you want &amp;amp; let dry,</t>
  </si>
  <si>
    <t>140v</t>
  </si>
  <si>
    <t>For casting in sulfur</t>
  </si>
  <si>
    <t>know when it is at a good heat, dip a &lt;tl&gt;little piece of twisted</t>
  </si>
  <si>
    <t>145r</t>
  </si>
  <si>
    <t>Cuttlefish bone</t>
  </si>
  <si>
    <t>with &lt;m&gt;wax&lt;/m&gt;, as you know, to feed the cast well.&lt;/ab&gt;</t>
  </si>
  <si>
    <t>149v</t>
  </si>
  <si>
    <t>Bat</t>
  </si>
  <si>
    <t>with &lt;m&gt;oil&lt;/m&gt;, as you know, &amp;amp; then rubbed with &lt;m&gt;eau-de-vie&lt;/m&gt;,</t>
  </si>
  <si>
    <t>153r</t>
  </si>
  <si>
    <t>Molding hollow for seals or other things</t>
  </si>
  <si>
    <t>&lt;m&gt;bread pith&lt;/m&gt;, prepared as you know, which will mold very neatly.</t>
  </si>
  <si>
    <t>156r</t>
  </si>
  <si>
    <t>Molding promptly and reducing a hollow form to a relief</t>
  </si>
  <si>
    <t>point&lt;/tl&gt;, as you know, to which the &lt;al&gt;fly&lt;/al&gt; attaches itself,</t>
  </si>
  <si>
    <t>156v</t>
  </si>
  <si>
    <t>Molding a fly</t>
  </si>
  <si>
    <t>When you know that the stem of a flower, burned in a &lt;tl&gt;mold&lt;/tl&gt; which</t>
  </si>
  <si>
    <t>157r</t>
  </si>
  <si>
    <t>Arranging plants or flowers for casting</t>
  </si>
  <si>
    <t>&lt;tl&gt;forge&lt;/tl&gt; for casting, one cannot know when they tighten too much,</t>
  </si>
  <si>
    <t>160r</t>
  </si>
  <si>
    <t>Press for large molds</t>
  </si>
  <si>
    <t>buried &lt;del&gt;by&lt;/del&gt; &amp;amp; &lt;tmp&gt;long&lt;/tmp&gt; unknown &amp;amp; forgotten, in order to</t>
  </si>
  <si>
    <t>166r</t>
  </si>
  <si>
    <t>La boutique</t>
  </si>
  <si>
    <t>For the workshop</t>
  </si>
  <si>
    <t>publish them for those who do not know them; so that as the</t>
  </si>
  <si>
    <t>Knew</t>
  </si>
  <si>
    <t>is desiccative, I knew it would dry out &lt;del&gt;&lt;fr&gt;lor&lt;/fr&gt;&lt;/del&gt;, which I</t>
  </si>
  <si>
    <t>085r</t>
  </si>
  <si>
    <t>Sand for lead, the most excellent of all, for high and low reliefs</t>
  </si>
  <si>
    <t>&lt;tl&gt;mold&lt;/tl&gt; became hard like &lt;m&gt;marble&lt;/m&gt;, and by this I knew</t>
  </si>
  <si>
    <t>&lt;ab&gt;If the &lt;pro&gt;goldsmiths&lt;/pro&gt; knew &lt;corr&gt;&lt;del&gt;knew&lt;/del&gt;&lt;/corr&gt; the substance to make</t>
  </si>
  <si>
    <t>121v</t>
  </si>
  <si>
    <t>Silver for casting</t>
  </si>
  <si>
    <t>File</t>
  </si>
  <si>
    <t>get fol. from file name</t>
  </si>
  <si>
    <t>C:\Users\naomi\Github\m-k-manuscript-data\ms-xml\tl\tl_p001r_preTEI.xml</t>
  </si>
  <si>
    <t>C:\Users\naomi\Github\m-k-manuscript-data\ms-xml\tl\tl_p003v_preTEI.xml</t>
  </si>
  <si>
    <t>C:\Users\naomi\Github\m-k-manuscript-data\ms-xml\tl\tl_p004r_preTEI.xml</t>
  </si>
  <si>
    <t>C:\Users\naomi\Github\m-k-manuscript-data\ms-xml\tl\tl_p008r_preTEI.xml</t>
  </si>
  <si>
    <t>C:\Users\naomi\Github\m-k-manuscript-data\ms-xml\tl\tl_p008v_preTEI.xml</t>
  </si>
  <si>
    <t>C:\Users\naomi\Github\m-k-manuscript-data\ms-xml\tl\tl_p009r_preTEI.xml</t>
  </si>
  <si>
    <t>C:\Users\naomi\Github\m-k-manuscript-data\ms-xml\tl\tl_p010r_preTEI.xml</t>
  </si>
  <si>
    <t>C:\Users\naomi\Github\m-k-manuscript-data\ms-xml\tl\tl_p011r_preTEI.xml</t>
  </si>
  <si>
    <t>C:\Users\naomi\Github\m-k-manuscript-data\ms-xml\tl\tl_p012r_preTEI.xml</t>
  </si>
  <si>
    <t>C:\Users\naomi\Github\m-k-manuscript-data\ms-xml\tl\tl_p013r_preTEI.xml</t>
  </si>
  <si>
    <t>C:\Users\naomi\Github\m-k-manuscript-data\ms-xml\tl\tl_p013v_preTEI.xml</t>
  </si>
  <si>
    <t>C:\Users\naomi\Github\m-k-manuscript-data\ms-xml\tl\tl_p019v_preTEI.xml</t>
  </si>
  <si>
    <t>C:\Users\naomi\Github\m-k-manuscript-data\ms-xml\tl\tl_p021r_preTEI.xml</t>
  </si>
  <si>
    <t>C:\Users\naomi\Github\m-k-manuscript-data\ms-xml\tl\tl_p024r_preTEI.xml</t>
  </si>
  <si>
    <t>C:\Users\naomi\Github\m-k-manuscript-data\ms-xml\tl\tl_p024v_preTEI.xml</t>
  </si>
  <si>
    <t>C:\Users\naomi\Github\m-k-manuscript-data\ms-xml\tl\tl_p031v_preTEI.xml</t>
  </si>
  <si>
    <t>C:\Users\naomi\Github\m-k-manuscript-data\ms-xml\tl\tl_p032r_preTEI.xml</t>
  </si>
  <si>
    <t>C:\Users\naomi\Github\m-k-manuscript-data\ms-xml\tl\tl_p034r_preTEI.xml</t>
  </si>
  <si>
    <t>C:\Users\naomi\Github\m-k-manuscript-data\ms-xml\tl\tl_p035r_preTEI.xml</t>
  </si>
  <si>
    <t>C:\Users\naomi\Github\m-k-manuscript-data\ms-xml\tl\tl_p038r_preTEI.xml</t>
  </si>
  <si>
    <t>C:\Users\naomi\Github\m-k-manuscript-data\ms-xml\tl\tl_p039r_preTEI.xml</t>
  </si>
  <si>
    <t>C:\Users\naomi\Github\m-k-manuscript-data\ms-xml\tl\tl_p049v_preTEI.xml</t>
  </si>
  <si>
    <t>C:\Users\naomi\Github\m-k-manuscript-data\ms-xml\tl\tl_p051r_preTEI.xml</t>
  </si>
  <si>
    <t>C:\Users\naomi\Github\m-k-manuscript-data\ms-xml\tl\tl_p052r_preTEI.xml</t>
  </si>
  <si>
    <t>C:\Users\naomi\Github\m-k-manuscript-data\ms-xml\tl\tl_p054r_preTEI.xml</t>
  </si>
  <si>
    <t>C:\Users\naomi\Github\m-k-manuscript-data\ms-xml\tl\tl_p054v_preTEI.xml</t>
  </si>
  <si>
    <t>C:\Users\naomi\Github\m-k-manuscript-data\ms-xml\tl\tl_p055r_preTEI.xml</t>
  </si>
  <si>
    <t>C:\Users\naomi\Github\m-k-manuscript-data\ms-xml\tl\tl_p055v_preTEI.xml</t>
  </si>
  <si>
    <t>C:\Users\naomi\Github\m-k-manuscript-data\ms-xml\tl\tl_p056r_preTEI.xml</t>
  </si>
  <si>
    <t>C:\Users\naomi\Github\m-k-manuscript-data\ms-xml\tl\tl_p059r_preTEI.xml</t>
  </si>
  <si>
    <t>C:\Users\naomi\Github\m-k-manuscript-data\ms-xml\tl\tl_p060v_preTEI.xml</t>
  </si>
  <si>
    <t>C:\Users\naomi\Github\m-k-manuscript-data\ms-xml\tl\tl_p062r_preTEI.xml</t>
  </si>
  <si>
    <t>C:\Users\naomi\Github\m-k-manuscript-data\ms-xml\tl\tl_p062v_preTEI.xml</t>
  </si>
  <si>
    <t>C:\Users\naomi\Github\m-k-manuscript-data\ms-xml\tl\tl_p064v_preTEI.xml</t>
  </si>
  <si>
    <t>C:\Users\naomi\Github\m-k-manuscript-data\ms-xml\tl\tl_p065r_preTEI.xml</t>
  </si>
  <si>
    <t>C:\Users\naomi\Github\m-k-manuscript-data\ms-xml\tl\tl_p068v_preTEI.xml</t>
  </si>
  <si>
    <t>C:\Users\naomi\Github\m-k-manuscript-data\ms-xml\tl\tl_p070r_preTEI.xml</t>
  </si>
  <si>
    <t>C:\Users\naomi\Github\m-k-manuscript-data\ms-xml\tl\tl_p071r_preTEI.xml</t>
  </si>
  <si>
    <t>C:\Users\naomi\Github\m-k-manuscript-data\ms-xml\tl\tl_p072v_preTEI.xml</t>
  </si>
  <si>
    <t>C:\Users\naomi\Github\m-k-manuscript-data\ms-xml\tl\tl_p082v_preTEI.xml</t>
  </si>
  <si>
    <t>C:\Users\naomi\Github\m-k-manuscript-data\ms-xml\tl\tl_p086r_preTEI.xml</t>
  </si>
  <si>
    <t>C:\Users\naomi\Github\m-k-manuscript-data\ms-xml\tl\tl_p087r_preTEI.xml</t>
  </si>
  <si>
    <t>C:\Users\naomi\Github\m-k-manuscript-data\ms-xml\tl\tl_p088r_preTEI.xml</t>
  </si>
  <si>
    <t>C:\Users\naomi\Github\m-k-manuscript-data\ms-xml\tl\tl_p090v_preTEI.xml</t>
  </si>
  <si>
    <t>C:\Users\naomi\Github\m-k-manuscript-data\ms-xml\tl\tl_p091v_preTEI.xml</t>
  </si>
  <si>
    <t>C:\Users\naomi\Github\m-k-manuscript-data\ms-xml\tl\tl_p095r_preTEI.xml</t>
  </si>
  <si>
    <t>C:\Users\naomi\Github\m-k-manuscript-data\ms-xml\tl\tl_p097r_preTEI.xml</t>
  </si>
  <si>
    <t>C:\Users\naomi\Github\m-k-manuscript-data\ms-xml\tl\tl_p097v_preTEI.xml</t>
  </si>
  <si>
    <t>C:\Users\naomi\Github\m-k-manuscript-data\ms-xml\tl\tl_p098v_preTEI.xml</t>
  </si>
  <si>
    <t>C:\Users\naomi\Github\m-k-manuscript-data\ms-xml\tl\tl_p099r_preTEI.xml</t>
  </si>
  <si>
    <t>C:\Users\naomi\Github\m-k-manuscript-data\ms-xml\tl\tl_p100v_preTEI.xml</t>
  </si>
  <si>
    <t>C:\Users\naomi\Github\m-k-manuscript-data\ms-xml\tl\tl_p104v_preTEI.xml</t>
  </si>
  <si>
    <t>C:\Users\naomi\Github\m-k-manuscript-data\ms-xml\tl\tl_p107r_preTEI.xml</t>
  </si>
  <si>
    <t>C:\Users\naomi\Github\m-k-manuscript-data\ms-xml\tl\tl_p107v_preTEI.xml</t>
  </si>
  <si>
    <t>C:\Users\naomi\Github\m-k-manuscript-data\ms-xml\tl\tl_p111r_preTEI.xml</t>
  </si>
  <si>
    <t>C:\Users\naomi\Github\m-k-manuscript-data\ms-xml\tl\tl_p112r_preTEI.xml</t>
  </si>
  <si>
    <t>C:\Users\naomi\Github\m-k-manuscript-data\ms-xml\tl\tl_p114r_preTEI.xml</t>
  </si>
  <si>
    <t>C:\Users\naomi\Github\m-k-manuscript-data\ms-xml\tl\tl_p120r_preTEI.xml</t>
  </si>
  <si>
    <t>C:\Users\naomi\Github\m-k-manuscript-data\ms-xml\tl\tl_p121r_preTEI.xml</t>
  </si>
  <si>
    <t>C:\Users\naomi\Github\m-k-manuscript-data\ms-xml\tl\tl_p123r_preTEI.xml</t>
  </si>
  <si>
    <t>C:\Users\naomi\Github\m-k-manuscript-data\ms-xml\tl\tl_p125r_preTEI.xml</t>
  </si>
  <si>
    <t>C:\Users\naomi\Github\m-k-manuscript-data\ms-xml\tl\tl_p125v_preTEI.xml</t>
  </si>
  <si>
    <t>C:\Users\naomi\Github\m-k-manuscript-data\ms-xml\tl\tl_p126r_preTEI.xml</t>
  </si>
  <si>
    <t>C:\Users\naomi\Github\m-k-manuscript-data\ms-xml\tl\tl_p129r_preTEI.xml</t>
  </si>
  <si>
    <t>C:\Users\naomi\Github\m-k-manuscript-data\ms-xml\tl\tl_p129v_preTEI.xml</t>
  </si>
  <si>
    <t>C:\Users\naomi\Github\m-k-manuscript-data\ms-xml\tl\tl_p130v_preTEI.xml</t>
  </si>
  <si>
    <t>C:\Users\naomi\Github\m-k-manuscript-data\ms-xml\tl\tl_p131v_preTEI.xml</t>
  </si>
  <si>
    <t>C:\Users\naomi\Github\m-k-manuscript-data\ms-xml\tl\tl_p135r_preTEI.xml</t>
  </si>
  <si>
    <t>C:\Users\naomi\Github\m-k-manuscript-data\ms-xml\tl\tl_p140v_preTEI.xml</t>
  </si>
  <si>
    <t>C:\Users\naomi\Github\m-k-manuscript-data\ms-xml\tl\tl_p145r_preTEI.xml</t>
  </si>
  <si>
    <t>C:\Users\naomi\Github\m-k-manuscript-data\ms-xml\tl\tl_p149v_preTEI.xml</t>
  </si>
  <si>
    <t>C:\Users\naomi\Github\m-k-manuscript-data\ms-xml\tl\tl_p153r_preTEI.xml</t>
  </si>
  <si>
    <t>C:\Users\naomi\Github\m-k-manuscript-data\ms-xml\tl\tl_p156r_preTEI.xml</t>
  </si>
  <si>
    <t>C:\Users\naomi\Github\m-k-manuscript-data\ms-xml\tl\tl_p156v_preTEI.xml</t>
  </si>
  <si>
    <t>C:\Users\naomi\Github\m-k-manuscript-data\ms-xml\tl\tl_p157r_preTEI.xml</t>
  </si>
  <si>
    <t>C:\Users\naomi\Github\m-k-manuscript-data\ms-xml\tl\tl_p160r_preTEI.xml</t>
  </si>
  <si>
    <t>C:\Users\naomi\Github\m-k-manuscript-data\ms-xml\tl\tl_p166r_preTEI.xml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</si>
</sst>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2" fontId="3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3" fontId="2" numFmtId="0" xfId="0" applyAlignment="1" applyFill="1" applyFont="1">
      <alignment readingOrder="0" shrinkToFit="0" vertical="center" wrapText="1"/>
    </xf>
    <xf borderId="4" fillId="0" fontId="2" numFmtId="0" xfId="0" applyAlignment="1" applyBorder="1" applyFont="1">
      <alignment readingOrder="0" shrinkToFit="0" wrapText="1"/>
    </xf>
    <xf borderId="0" fillId="2" fontId="4" numFmtId="0" xfId="0" applyFont="1"/>
    <xf borderId="0" fillId="2" fontId="4" numFmtId="0" xfId="0" applyFont="1"/>
    <xf borderId="5" fillId="0" fontId="2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 shrinkToFit="0" wrapText="1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shrinkToFit="0" wrapText="1"/>
    </xf>
    <xf borderId="0" fillId="0" fontId="2" numFmtId="0" xfId="0" applyFont="1"/>
    <xf borderId="0" fillId="0" fontId="2" numFmtId="4" xfId="0" applyFont="1" applyNumberFormat="1"/>
    <xf borderId="5" fillId="0" fontId="2" numFmtId="4" xfId="0" applyBorder="1" applyFont="1" applyNumberFormat="1"/>
    <xf borderId="0" fillId="0" fontId="5" numFmtId="4" xfId="0" applyAlignment="1" applyFont="1" applyNumberFormat="1">
      <alignment readingOrder="0"/>
    </xf>
    <xf borderId="7" fillId="0" fontId="2" numFmtId="4" xfId="0" applyBorder="1" applyFont="1" applyNumberFormat="1"/>
    <xf borderId="8" fillId="0" fontId="2" numFmtId="4" xfId="0" applyBorder="1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 1: Instances by "Type" (Total out of 91)</a:t>
            </a:r>
          </a:p>
        </c:rich>
      </c:tx>
      <c:layout>
        <c:manualLayout>
          <c:xMode val="edge"/>
          <c:yMode val="edge"/>
          <c:x val="0.033138888888888905"/>
          <c:y val="0.0536903256172040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Sheet1!$L$3:$L$10</c:f>
            </c:strRef>
          </c:cat>
          <c:val>
            <c:numRef>
              <c:f>Sheet1!$M$3:$M$10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 2: "Knowing" Types by Recipe Tag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Sheet1!$W$4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Sheet1!$X$4:$AE$4</c:f>
              <c:numCache/>
            </c:numRef>
          </c:val>
        </c:ser>
        <c:ser>
          <c:idx val="1"/>
          <c:order val="1"/>
          <c:tx>
            <c:strRef>
              <c:f>Sheet1!$W$5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Sheet1!$X$5:$AE$5</c:f>
              <c:numCache/>
            </c:numRef>
          </c:val>
        </c:ser>
        <c:ser>
          <c:idx val="2"/>
          <c:order val="2"/>
          <c:tx>
            <c:strRef>
              <c:f>Sheet1!$W$6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Sheet1!$X$6:$AE$6</c:f>
              <c:numCache/>
            </c:numRef>
          </c:val>
        </c:ser>
        <c:ser>
          <c:idx val="3"/>
          <c:order val="3"/>
          <c:tx>
            <c:strRef>
              <c:f>Sheet1!$W$7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Sheet1!$X$7:$AE$7</c:f>
              <c:numCache/>
            </c:numRef>
          </c:val>
        </c:ser>
        <c:ser>
          <c:idx val="4"/>
          <c:order val="4"/>
          <c:tx>
            <c:strRef>
              <c:f>Sheet1!$W$8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Sheet1!$X$8:$AE$8</c:f>
              <c:numCache/>
            </c:numRef>
          </c:val>
        </c:ser>
        <c:ser>
          <c:idx val="5"/>
          <c:order val="5"/>
          <c:tx>
            <c:strRef>
              <c:f>Sheet1!$W$9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Sheet1!$X$9:$AE$9</c:f>
              <c:numCache/>
            </c:numRef>
          </c:val>
        </c:ser>
        <c:ser>
          <c:idx val="6"/>
          <c:order val="6"/>
          <c:tx>
            <c:strRef>
              <c:f>Sheet1!$W$10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Sheet1!$X$10:$AE$10</c:f>
              <c:numCache/>
            </c:numRef>
          </c:val>
        </c:ser>
        <c:ser>
          <c:idx val="7"/>
          <c:order val="7"/>
          <c:tx>
            <c:strRef>
              <c:f>Sheet1!$W$11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Sheet1!$X$11:$AE$11</c:f>
              <c:numCache/>
            </c:numRef>
          </c:val>
        </c:ser>
        <c:ser>
          <c:idx val="8"/>
          <c:order val="8"/>
          <c:tx>
            <c:strRef>
              <c:f>Sheet1!$W$12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Sheet1!$X$12:$AE$12</c:f>
              <c:numCache/>
            </c:numRef>
          </c:val>
        </c:ser>
        <c:ser>
          <c:idx val="9"/>
          <c:order val="9"/>
          <c:tx>
            <c:strRef>
              <c:f>Sheet1!$W$13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Sheet1!$X$13:$AE$13</c:f>
              <c:numCache/>
            </c:numRef>
          </c:val>
        </c:ser>
        <c:ser>
          <c:idx val="10"/>
          <c:order val="10"/>
          <c:tx>
            <c:strRef>
              <c:f>Sheet1!$W$14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Sheet1!$X$14:$AE$14</c:f>
              <c:numCache/>
            </c:numRef>
          </c:val>
        </c:ser>
        <c:ser>
          <c:idx val="11"/>
          <c:order val="11"/>
          <c:tx>
            <c:strRef>
              <c:f>Sheet1!$W$15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Sheet1!$X$15:$AE$15</c:f>
              <c:numCache/>
            </c:numRef>
          </c:val>
        </c:ser>
        <c:ser>
          <c:idx val="12"/>
          <c:order val="12"/>
          <c:tx>
            <c:strRef>
              <c:f>Sheet1!$W$16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Sheet1!$X$16:$AE$16</c:f>
              <c:numCache/>
            </c:numRef>
          </c:val>
        </c:ser>
        <c:ser>
          <c:idx val="13"/>
          <c:order val="13"/>
          <c:tx>
            <c:strRef>
              <c:f>Sheet1!$W$17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Sheet1!$X$17:$AE$17</c:f>
              <c:numCache/>
            </c:numRef>
          </c:val>
        </c:ser>
        <c:ser>
          <c:idx val="14"/>
          <c:order val="14"/>
          <c:tx>
            <c:strRef>
              <c:f>Sheet1!$W$18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Sheet1!$X$18:$AE$18</c:f>
              <c:numCache/>
            </c:numRef>
          </c:val>
        </c:ser>
        <c:ser>
          <c:idx val="15"/>
          <c:order val="15"/>
          <c:tx>
            <c:strRef>
              <c:f>Sheet1!$W$19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Sheet1!$X$19:$AE$19</c:f>
              <c:numCache/>
            </c:numRef>
          </c:val>
        </c:ser>
        <c:ser>
          <c:idx val="16"/>
          <c:order val="16"/>
          <c:tx>
            <c:strRef>
              <c:f>Sheet1!$W$20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Sheet1!$X$3:$AE$3</c:f>
            </c:strRef>
          </c:cat>
          <c:val>
            <c:numRef>
              <c:f>Sheet1!$X$20:$AE$20</c:f>
              <c:numCache/>
            </c:numRef>
          </c:val>
        </c:ser>
        <c:overlap val="100"/>
        <c:axId val="322654458"/>
        <c:axId val="340094274"/>
      </c:barChart>
      <c:catAx>
        <c:axId val="322654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094274"/>
      </c:catAx>
      <c:valAx>
        <c:axId val="340094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654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200025</xdr:colOff>
      <xdr:row>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16</xdr:row>
      <xdr:rowOff>495300</xdr:rowOff>
    </xdr:from>
    <xdr:ext cx="7515225" cy="4905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86"/>
    <col customWidth="1" min="5" max="5" width="18.71"/>
    <col customWidth="1" min="6" max="6" width="16.71"/>
  </cols>
  <sheetData>
    <row r="1">
      <c r="A1" s="1" t="s">
        <v>0</v>
      </c>
      <c r="B1" s="2" t="s">
        <v>1</v>
      </c>
      <c r="C1" s="3"/>
      <c r="D1" s="3" t="s">
        <v>2</v>
      </c>
      <c r="E1" s="3" t="s">
        <v>3</v>
      </c>
      <c r="F1" s="3" t="s">
        <v>4</v>
      </c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5</v>
      </c>
      <c r="B2" s="6" t="s">
        <v>6</v>
      </c>
      <c r="C2" s="4"/>
      <c r="D2" s="7" t="s">
        <v>7</v>
      </c>
      <c r="E2" s="3" t="s">
        <v>8</v>
      </c>
      <c r="F2" s="4"/>
      <c r="G2" s="4"/>
      <c r="H2" s="3"/>
      <c r="I2" s="3" t="s">
        <v>9</v>
      </c>
      <c r="J2" s="4"/>
      <c r="K2" s="4"/>
      <c r="L2" s="3" t="s">
        <v>10</v>
      </c>
      <c r="M2" s="3" t="s">
        <v>11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5" t="s">
        <v>12</v>
      </c>
      <c r="B3" s="6" t="s">
        <v>13</v>
      </c>
      <c r="C3" s="4"/>
      <c r="D3" s="3" t="s">
        <v>14</v>
      </c>
      <c r="E3" s="3" t="s">
        <v>15</v>
      </c>
      <c r="F3" s="3" t="s">
        <v>16</v>
      </c>
      <c r="G3" s="4"/>
      <c r="H3" s="4"/>
      <c r="I3" s="3"/>
      <c r="J3" s="4"/>
      <c r="K3" s="4"/>
      <c r="L3" s="3" t="s">
        <v>17</v>
      </c>
      <c r="M3" s="3">
        <f>COUNTIF(D2:D97,"diagnostic")</f>
        <v>29</v>
      </c>
      <c r="N3" s="4"/>
      <c r="O3" s="4"/>
      <c r="P3" s="4"/>
      <c r="Q3" s="4"/>
      <c r="R3" s="4"/>
      <c r="S3" s="4"/>
      <c r="T3" s="4"/>
      <c r="U3" s="4"/>
      <c r="V3" s="4"/>
      <c r="W3" s="8" t="s">
        <v>18</v>
      </c>
      <c r="X3" s="9" t="s">
        <v>19</v>
      </c>
      <c r="Y3" s="9" t="s">
        <v>14</v>
      </c>
      <c r="Z3" s="9" t="s">
        <v>20</v>
      </c>
      <c r="AA3" s="9" t="s">
        <v>21</v>
      </c>
      <c r="AB3" s="9" t="s">
        <v>22</v>
      </c>
      <c r="AC3" s="9" t="s">
        <v>23</v>
      </c>
      <c r="AD3" s="9" t="s">
        <v>24</v>
      </c>
      <c r="AE3" s="9" t="s">
        <v>7</v>
      </c>
      <c r="AF3" s="10" t="s">
        <v>25</v>
      </c>
    </row>
    <row r="4">
      <c r="A4" s="5" t="s">
        <v>26</v>
      </c>
      <c r="B4" s="6" t="s">
        <v>27</v>
      </c>
      <c r="C4" s="4"/>
      <c r="D4" s="3" t="s">
        <v>19</v>
      </c>
      <c r="E4" s="3" t="s">
        <v>15</v>
      </c>
      <c r="F4" s="11" t="s">
        <v>28</v>
      </c>
      <c r="G4" s="4"/>
      <c r="H4" s="4"/>
      <c r="I4" s="3" t="s">
        <v>29</v>
      </c>
      <c r="J4" s="4"/>
      <c r="K4" s="4"/>
      <c r="L4" s="3" t="s">
        <v>30</v>
      </c>
      <c r="M4" s="3">
        <f>COUNTIF(D2:D99,"experience")</f>
        <v>27</v>
      </c>
      <c r="N4" s="4"/>
      <c r="O4" s="4"/>
      <c r="P4" s="4"/>
      <c r="Q4" s="4"/>
      <c r="R4" s="4"/>
      <c r="S4" s="4"/>
      <c r="T4" s="4"/>
      <c r="U4" s="4"/>
      <c r="V4" s="3" t="s">
        <v>31</v>
      </c>
      <c r="W4" s="12" t="s">
        <v>32</v>
      </c>
      <c r="X4" s="13">
        <f>COUNTIFS(D1:D100,X3,E1:E100,W4)</f>
        <v>10</v>
      </c>
      <c r="Y4" s="13">
        <f>COUNTIFS(D1:D100,Y3,E1:E100,W4)</f>
        <v>15</v>
      </c>
      <c r="Z4" s="14">
        <f>COUNTIFS(D1:D100,Z3,E1:E100,W4)</f>
        <v>4</v>
      </c>
      <c r="AA4" s="14">
        <f>COUNTIFS(D1:D100,AA3,E1:E100,W4)+1</f>
        <v>3</v>
      </c>
      <c r="AB4" s="14">
        <f>COUNTIFS(D1:D100,AB3,E1:E100,W4)</f>
        <v>1</v>
      </c>
      <c r="AC4" s="3">
        <v>2.0</v>
      </c>
      <c r="AD4" s="3">
        <v>2.0</v>
      </c>
      <c r="AE4" s="3">
        <v>0.0</v>
      </c>
      <c r="AF4" s="15">
        <f t="shared" ref="AF4:AF23" si="1">SUM(X4:AE4)</f>
        <v>37</v>
      </c>
    </row>
    <row r="5">
      <c r="A5" s="5" t="s">
        <v>33</v>
      </c>
      <c r="B5" s="6" t="s">
        <v>34</v>
      </c>
      <c r="C5" s="4"/>
      <c r="D5" s="7" t="s">
        <v>14</v>
      </c>
      <c r="E5" s="3" t="s">
        <v>35</v>
      </c>
      <c r="F5" s="11" t="s">
        <v>36</v>
      </c>
      <c r="G5" s="3" t="s">
        <v>37</v>
      </c>
      <c r="H5" s="4"/>
      <c r="I5" s="3" t="s">
        <v>38</v>
      </c>
      <c r="J5" s="4"/>
      <c r="K5" s="4"/>
      <c r="L5" s="3" t="s">
        <v>39</v>
      </c>
      <c r="M5" s="3">
        <f>COUNTIF(D2:D98,"didactic")</f>
        <v>9</v>
      </c>
      <c r="N5" s="4"/>
      <c r="O5" s="4"/>
      <c r="P5" s="4"/>
      <c r="Q5" s="4"/>
      <c r="R5" s="4"/>
      <c r="S5" s="4"/>
      <c r="T5" s="4"/>
      <c r="U5" s="4"/>
      <c r="V5" s="4"/>
      <c r="W5" s="12" t="s">
        <v>40</v>
      </c>
      <c r="X5" s="14">
        <f>COUNTIFS(D1:D100,X3,E1:E100,W5) +2</f>
        <v>5</v>
      </c>
      <c r="Y5" s="14">
        <f>COUNTIFS(D1:D100,Y3,E1:E100,W5)</f>
        <v>1</v>
      </c>
      <c r="Z5" s="4">
        <f>COUNTIFS(D1:D100,Z3,E1:E100,W5)</f>
        <v>3</v>
      </c>
      <c r="AA5" s="14">
        <f>COUNTIFS(D1:D100,AA3,E1:E100,W5)</f>
        <v>0</v>
      </c>
      <c r="AB5" s="14">
        <f>COUNTIFS(D1:D100,AB3,E1:E100,W5)</f>
        <v>0</v>
      </c>
      <c r="AC5" s="3">
        <v>3.0</v>
      </c>
      <c r="AD5" s="3">
        <v>0.0</v>
      </c>
      <c r="AE5" s="3">
        <v>0.0</v>
      </c>
      <c r="AF5" s="15">
        <f t="shared" si="1"/>
        <v>12</v>
      </c>
    </row>
    <row r="6">
      <c r="A6" s="5" t="s">
        <v>41</v>
      </c>
      <c r="B6" s="6" t="s">
        <v>42</v>
      </c>
      <c r="C6" s="4"/>
      <c r="D6" s="7" t="s">
        <v>14</v>
      </c>
      <c r="E6" s="3" t="s">
        <v>32</v>
      </c>
      <c r="F6" s="11" t="s">
        <v>43</v>
      </c>
      <c r="G6" s="3" t="s">
        <v>44</v>
      </c>
      <c r="H6" s="4"/>
      <c r="I6" s="3" t="s">
        <v>45</v>
      </c>
      <c r="J6" s="4"/>
      <c r="K6" s="4"/>
      <c r="L6" s="16" t="s">
        <v>46</v>
      </c>
      <c r="M6" s="3">
        <f>COUNTIF(D2:D101,"unknowing")</f>
        <v>7</v>
      </c>
      <c r="N6" s="4"/>
      <c r="O6" s="4"/>
      <c r="P6" s="4"/>
      <c r="Q6" s="4"/>
      <c r="R6" s="4"/>
      <c r="S6" s="4"/>
      <c r="T6" s="4"/>
      <c r="U6" s="4"/>
      <c r="V6" s="4"/>
      <c r="W6" s="12" t="s">
        <v>15</v>
      </c>
      <c r="X6" s="3">
        <f>COUNTIFS(D1:D100,X3,E1:E100,W6)+1</f>
        <v>5</v>
      </c>
      <c r="Y6" s="13">
        <f>COUNTIFS(D1:D100,Y3,E1:E100,W6)</f>
        <v>3</v>
      </c>
      <c r="Z6" s="14">
        <f>COUNTIFS(D1:D100,Z3,E1:E100,W6)</f>
        <v>0</v>
      </c>
      <c r="AA6" s="14">
        <f>COUNTIFS(D1:D100,AA3,E1:E100,W6)</f>
        <v>0</v>
      </c>
      <c r="AB6" s="14">
        <f>COUNTIFS(D1:D100,AB3,E1:E100,W6)</f>
        <v>0</v>
      </c>
      <c r="AC6" s="14">
        <f>COUNTIFS(D1:D100,AC3,E1:E100,W6) +2</f>
        <v>2</v>
      </c>
      <c r="AD6" s="14">
        <f>COUNTIFS(D1:D100,AD3,E1:E100,W6)</f>
        <v>0</v>
      </c>
      <c r="AE6" s="14">
        <f>COUNTIFS(D1:D100,AE3,E1:E100,W6)</f>
        <v>0</v>
      </c>
      <c r="AF6" s="15">
        <f t="shared" si="1"/>
        <v>10</v>
      </c>
    </row>
    <row r="7">
      <c r="A7" s="5" t="s">
        <v>47</v>
      </c>
      <c r="B7" s="6" t="s">
        <v>48</v>
      </c>
      <c r="C7" s="4"/>
      <c r="D7" s="3" t="s">
        <v>19</v>
      </c>
      <c r="E7" s="3" t="s">
        <v>49</v>
      </c>
      <c r="F7" s="11" t="s">
        <v>50</v>
      </c>
      <c r="G7" s="4"/>
      <c r="H7" s="4"/>
      <c r="I7" s="3" t="s">
        <v>51</v>
      </c>
      <c r="J7" s="4"/>
      <c r="K7" s="4"/>
      <c r="L7" s="3" t="s">
        <v>52</v>
      </c>
      <c r="M7" s="3">
        <f>COUNTIF(D2:D102,"trick")</f>
        <v>6</v>
      </c>
      <c r="P7" s="4"/>
      <c r="Q7" s="4"/>
      <c r="R7" s="4"/>
      <c r="S7" s="4"/>
      <c r="T7" s="4"/>
      <c r="U7" s="4"/>
      <c r="V7" s="4"/>
      <c r="W7" s="12" t="s">
        <v>35</v>
      </c>
      <c r="X7" s="13">
        <f>COUNTIFS(D1:D100,X3,E1:E100,W7)+1</f>
        <v>3</v>
      </c>
      <c r="Y7" s="13">
        <f>COUNTIFS(D1:D100,Y3,E1:E100,W7)+1</f>
        <v>3</v>
      </c>
      <c r="Z7" s="14">
        <f>COUNTIFS(D1:D100,Z3,E1:E100,W7)</f>
        <v>0</v>
      </c>
      <c r="AA7" s="14">
        <f>COUNTIFS(D1:D100,AA3,E1:E100,W7)</f>
        <v>0</v>
      </c>
      <c r="AB7" s="14">
        <f>COUNTIFS(D1:D100,AB3,E1:E100,W7)</f>
        <v>0</v>
      </c>
      <c r="AC7" s="14">
        <f>COUNTIFS(D1:D100,AC3,E1:E100,W6)</f>
        <v>0</v>
      </c>
      <c r="AD7" s="3">
        <v>2.0</v>
      </c>
      <c r="AE7" s="3">
        <v>0.0</v>
      </c>
      <c r="AF7" s="15">
        <f t="shared" si="1"/>
        <v>8</v>
      </c>
    </row>
    <row r="8">
      <c r="A8" s="5" t="s">
        <v>53</v>
      </c>
      <c r="B8" s="6" t="s">
        <v>48</v>
      </c>
      <c r="C8" s="4"/>
      <c r="D8" s="3" t="s">
        <v>19</v>
      </c>
      <c r="E8" s="3" t="s">
        <v>54</v>
      </c>
      <c r="F8" s="11" t="s">
        <v>55</v>
      </c>
      <c r="G8" s="4"/>
      <c r="H8" s="4"/>
      <c r="I8" s="3" t="s">
        <v>56</v>
      </c>
      <c r="J8" s="4"/>
      <c r="K8" s="4"/>
      <c r="L8" s="3" t="s">
        <v>57</v>
      </c>
      <c r="M8" s="3">
        <f>COUNTIF(D2:D100,"expertise")</f>
        <v>6</v>
      </c>
      <c r="N8" s="4"/>
      <c r="O8" s="4"/>
      <c r="P8" s="4"/>
      <c r="Q8" s="4"/>
      <c r="R8" s="4"/>
      <c r="S8" s="4"/>
      <c r="T8" s="4"/>
      <c r="U8" s="4"/>
      <c r="V8" s="4"/>
      <c r="W8" s="12" t="s">
        <v>49</v>
      </c>
      <c r="X8" s="13">
        <f>COUNTIFS(D1:D100,X3,E1:E100,W8)+1</f>
        <v>2</v>
      </c>
      <c r="Y8" s="14">
        <f>COUNTIFS(D1:D100,Y3,E1:E100,W8)</f>
        <v>0</v>
      </c>
      <c r="Z8" s="14">
        <f>COUNTIFS(D1:D100,Z3,E1:E100,W8)</f>
        <v>1</v>
      </c>
      <c r="AA8" s="14">
        <f>COUNTIFS(D1:D100,AA3,E1:E100,W8) +2</f>
        <v>2</v>
      </c>
      <c r="AB8" s="4">
        <f>COUNTIFS(D1:D100,AB3,E1:E100,W8)</f>
        <v>0</v>
      </c>
      <c r="AC8" s="3">
        <v>0.0</v>
      </c>
      <c r="AD8" s="3">
        <v>0.0</v>
      </c>
      <c r="AE8" s="3">
        <v>0.0</v>
      </c>
      <c r="AF8" s="15">
        <f t="shared" si="1"/>
        <v>5</v>
      </c>
    </row>
    <row r="9">
      <c r="A9" s="5" t="s">
        <v>58</v>
      </c>
      <c r="B9" s="6" t="s">
        <v>59</v>
      </c>
      <c r="C9" s="4"/>
      <c r="D9" s="7" t="s">
        <v>14</v>
      </c>
      <c r="E9" s="17" t="s">
        <v>60</v>
      </c>
      <c r="F9" s="11" t="s">
        <v>61</v>
      </c>
      <c r="G9" s="4"/>
      <c r="H9" s="4"/>
      <c r="I9" s="3" t="s">
        <v>62</v>
      </c>
      <c r="J9" s="4"/>
      <c r="K9" s="4"/>
      <c r="L9" s="3" t="s">
        <v>63</v>
      </c>
      <c r="M9" s="3">
        <f>COUNTIF(D2:D105,"misc")</f>
        <v>4</v>
      </c>
      <c r="N9" s="4"/>
      <c r="O9" s="4"/>
      <c r="P9" s="4"/>
      <c r="Q9" s="4"/>
      <c r="R9" s="4"/>
      <c r="S9" s="4"/>
      <c r="T9" s="4"/>
      <c r="U9" s="4"/>
      <c r="V9" s="4"/>
      <c r="W9" s="18" t="s">
        <v>64</v>
      </c>
      <c r="X9" s="14">
        <f>COUNTIFS(D1:D100,X3,E1:E100,W9)+1</f>
        <v>1</v>
      </c>
      <c r="Y9" s="4">
        <f>COUNTIFS(D1:D100,Y3,E1:E100,W9)+1</f>
        <v>3</v>
      </c>
      <c r="Z9" s="14">
        <f>COUNTIFS(D1:D100,Z3,E1:E100,W9)</f>
        <v>0</v>
      </c>
      <c r="AA9" s="14">
        <f>COUNTIFS(D1:D100,AA3,E1:E100,W9)</f>
        <v>1</v>
      </c>
      <c r="AB9" s="14">
        <f>COUNTIFS(D1:D100,AB3,E1:E100,W9)</f>
        <v>0</v>
      </c>
      <c r="AC9" s="3">
        <v>0.0</v>
      </c>
      <c r="AD9" s="3">
        <v>0.0</v>
      </c>
      <c r="AE9" s="3">
        <v>0.0</v>
      </c>
      <c r="AF9" s="15">
        <f t="shared" si="1"/>
        <v>5</v>
      </c>
    </row>
    <row r="10">
      <c r="A10" s="5" t="s">
        <v>65</v>
      </c>
      <c r="B10" s="6" t="s">
        <v>59</v>
      </c>
      <c r="C10" s="4"/>
      <c r="D10" s="7" t="s">
        <v>14</v>
      </c>
      <c r="E10" s="3" t="s">
        <v>66</v>
      </c>
      <c r="F10" s="11" t="s">
        <v>67</v>
      </c>
      <c r="G10" s="4"/>
      <c r="H10" s="4"/>
      <c r="I10" s="4"/>
      <c r="J10" s="4"/>
      <c r="K10" s="4"/>
      <c r="L10" s="19" t="s">
        <v>68</v>
      </c>
      <c r="M10" s="3">
        <f>COUNTIF(D2:D103,"recognition")</f>
        <v>3</v>
      </c>
      <c r="N10" s="4"/>
      <c r="O10" s="4"/>
      <c r="P10" s="4"/>
      <c r="Q10" s="4"/>
      <c r="R10" s="4"/>
      <c r="S10" s="4"/>
      <c r="T10" s="4"/>
      <c r="U10" s="4"/>
      <c r="V10" s="4"/>
      <c r="W10" s="12" t="s">
        <v>69</v>
      </c>
      <c r="X10" s="14">
        <f>COUNTIFS(D1:D100,X3,E1:E100,W10)+1</f>
        <v>2</v>
      </c>
      <c r="Y10" s="14">
        <f>COUNTIFS(D1:D100,Y3,E1:E100,W10)</f>
        <v>0</v>
      </c>
      <c r="Z10" s="14">
        <f>COUNTIFS(D1:D100,Z3,E1:E100,W10)</f>
        <v>0</v>
      </c>
      <c r="AA10" s="14">
        <f>COUNTIFS(D1:D100,AA3,E1:E100,W10)</f>
        <v>0</v>
      </c>
      <c r="AB10" s="14">
        <f>COUNTIFS(D1:D100,AB3,E1:E100,W10)</f>
        <v>0</v>
      </c>
      <c r="AC10" s="3">
        <v>0.0</v>
      </c>
      <c r="AD10" s="3">
        <v>0.0</v>
      </c>
      <c r="AE10" s="3">
        <v>2.0</v>
      </c>
      <c r="AF10" s="15">
        <f t="shared" si="1"/>
        <v>4</v>
      </c>
    </row>
    <row r="11">
      <c r="A11" s="5" t="s">
        <v>70</v>
      </c>
      <c r="B11" s="6" t="s">
        <v>71</v>
      </c>
      <c r="C11" s="4"/>
      <c r="D11" s="3" t="s">
        <v>23</v>
      </c>
      <c r="E11" s="17" t="s">
        <v>40</v>
      </c>
      <c r="F11" s="11" t="s">
        <v>72</v>
      </c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12" t="s">
        <v>73</v>
      </c>
      <c r="X11" s="14">
        <f>COUNTIFS(D1:D100,X3,E1:E100,W11)+1</f>
        <v>1</v>
      </c>
      <c r="Y11" s="14">
        <f>COUNTIFS(D1:D100,Y3,E1:E100,W11)</f>
        <v>0</v>
      </c>
      <c r="Z11" s="14">
        <f>COUNTIFS(D1:D100,Z3,E1:E100,W11)</f>
        <v>1</v>
      </c>
      <c r="AA11" s="14">
        <f>COUNTIFS(D1:D100,AA3,E1:E100,W11)+1</f>
        <v>1</v>
      </c>
      <c r="AB11" s="14">
        <f>COUNTIFS(D1:D100,AB3,E1:E100,W11)</f>
        <v>0</v>
      </c>
      <c r="AC11" s="3">
        <v>1.0</v>
      </c>
      <c r="AD11" s="3">
        <v>0.0</v>
      </c>
      <c r="AE11" s="3">
        <v>0.0</v>
      </c>
      <c r="AF11" s="15">
        <f t="shared" si="1"/>
        <v>4</v>
      </c>
    </row>
    <row r="12">
      <c r="A12" s="5" t="s">
        <v>74</v>
      </c>
      <c r="B12" s="6" t="s">
        <v>75</v>
      </c>
      <c r="C12" s="4"/>
      <c r="D12" s="3" t="s">
        <v>24</v>
      </c>
      <c r="E12" s="3" t="s">
        <v>32</v>
      </c>
      <c r="F12" s="11" t="s">
        <v>76</v>
      </c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18" t="s">
        <v>77</v>
      </c>
      <c r="X12" s="14">
        <f>COUNTIFS(D1:D100,X3,E1:E100,W12)</f>
        <v>0</v>
      </c>
      <c r="Y12" s="14">
        <f>COUNTIFS(D1:D100,Y3,E1:E100,W12)</f>
        <v>0</v>
      </c>
      <c r="Z12" s="14">
        <f>COUNTIFS(D1:D100,Z3,E1:E100,W12)</f>
        <v>0</v>
      </c>
      <c r="AA12" s="14">
        <f>COUNTIFS(D1:D100,AA3,E1:E100,W12)</f>
        <v>0</v>
      </c>
      <c r="AB12" s="4">
        <f>COUNTIFS(D1:D100,AB3,E1:E100,W12)</f>
        <v>3</v>
      </c>
      <c r="AC12" s="3">
        <v>0.0</v>
      </c>
      <c r="AD12" s="3">
        <v>0.0</v>
      </c>
      <c r="AE12" s="3">
        <v>0.0</v>
      </c>
      <c r="AF12" s="15">
        <f t="shared" si="1"/>
        <v>3</v>
      </c>
    </row>
    <row r="13">
      <c r="A13" s="5" t="s">
        <v>78</v>
      </c>
      <c r="B13" s="6" t="s">
        <v>79</v>
      </c>
      <c r="C13" s="4"/>
      <c r="D13" s="3" t="s">
        <v>21</v>
      </c>
      <c r="E13" s="3" t="s">
        <v>64</v>
      </c>
      <c r="F13" s="11" t="s">
        <v>80</v>
      </c>
      <c r="G13" s="4"/>
      <c r="H13" s="4"/>
      <c r="I13" s="4"/>
      <c r="J13" s="4"/>
      <c r="K13" s="4"/>
      <c r="L13" s="3" t="s">
        <v>81</v>
      </c>
      <c r="M13" s="4">
        <f>SUM(M3:M10)</f>
        <v>91</v>
      </c>
      <c r="N13" s="4"/>
      <c r="O13" s="4"/>
      <c r="P13" s="20"/>
      <c r="Q13" s="4"/>
      <c r="R13" s="4"/>
      <c r="S13" s="4"/>
      <c r="T13" s="4"/>
      <c r="U13" s="4"/>
      <c r="V13" s="4"/>
      <c r="W13" s="12" t="s">
        <v>66</v>
      </c>
      <c r="X13" s="14">
        <f>COUNTIFS(D1:D100,X3,E1:E100,W13)</f>
        <v>0</v>
      </c>
      <c r="Y13" s="14">
        <f>COUNTIFS(D1:D100,Y3,E1:E100,W13)+1</f>
        <v>2</v>
      </c>
      <c r="Z13" s="4">
        <f>COUNTIFS(D1:D100,Z3,E1:E100,W13)</f>
        <v>0</v>
      </c>
      <c r="AA13" s="14">
        <f>COUNTIFS(D1:D100,AA3,E1:E100,W13)</f>
        <v>0</v>
      </c>
      <c r="AB13" s="14">
        <f>COUNTIFS(D1:D100,AB3,E1:E100,W13)</f>
        <v>0</v>
      </c>
      <c r="AC13" s="3">
        <v>0.0</v>
      </c>
      <c r="AD13" s="3">
        <v>0.0</v>
      </c>
      <c r="AE13" s="3">
        <v>0.0</v>
      </c>
      <c r="AF13" s="15">
        <f t="shared" si="1"/>
        <v>2</v>
      </c>
    </row>
    <row r="14">
      <c r="A14" s="5" t="s">
        <v>82</v>
      </c>
      <c r="B14" s="6" t="s">
        <v>83</v>
      </c>
      <c r="C14" s="4"/>
      <c r="D14" s="3" t="s">
        <v>19</v>
      </c>
      <c r="E14" s="3" t="s">
        <v>40</v>
      </c>
      <c r="F14" s="11" t="s">
        <v>84</v>
      </c>
      <c r="G14" s="4"/>
      <c r="H14" s="4"/>
      <c r="I14" s="4"/>
      <c r="J14" s="4"/>
      <c r="K14" s="4"/>
      <c r="L14" s="3"/>
      <c r="M14" s="3"/>
      <c r="N14" s="4"/>
      <c r="O14" s="3"/>
      <c r="P14" s="4"/>
      <c r="Q14" s="4"/>
      <c r="R14" s="4"/>
      <c r="S14" s="3"/>
      <c r="T14" s="4"/>
      <c r="U14" s="4"/>
      <c r="V14" s="4"/>
      <c r="W14" s="12" t="s">
        <v>85</v>
      </c>
      <c r="X14" s="14">
        <f>COUNTIFS(D1:D100,X3,E1:E100,W14)+1</f>
        <v>1</v>
      </c>
      <c r="Y14" s="14">
        <f>COUNTIFS(D1:D100,Y3,E1:E100,W14)+1</f>
        <v>1</v>
      </c>
      <c r="Z14" s="14">
        <f>COUNTIFS(D1:D100,Z3,E1:E100,W14)</f>
        <v>0</v>
      </c>
      <c r="AA14" s="14">
        <f>COUNTIFS(D1:D100,AA3,E1:E100,W14)</f>
        <v>0</v>
      </c>
      <c r="AB14" s="14">
        <f>COUNTIFS(D1:D100,AB3,E1:E100,W14)</f>
        <v>0</v>
      </c>
      <c r="AC14" s="3">
        <v>0.0</v>
      </c>
      <c r="AD14" s="3">
        <v>0.0</v>
      </c>
      <c r="AE14" s="3">
        <v>0.0</v>
      </c>
      <c r="AF14" s="15">
        <f t="shared" si="1"/>
        <v>2</v>
      </c>
    </row>
    <row r="15">
      <c r="A15" s="5" t="s">
        <v>86</v>
      </c>
      <c r="B15" s="6" t="s">
        <v>83</v>
      </c>
      <c r="C15" s="4"/>
      <c r="D15" s="3" t="s">
        <v>19</v>
      </c>
      <c r="E15" s="3" t="s">
        <v>40</v>
      </c>
      <c r="F15" s="11" t="s">
        <v>84</v>
      </c>
      <c r="G15" s="4"/>
      <c r="H15" s="4"/>
      <c r="I15" s="4"/>
      <c r="J15" s="4"/>
      <c r="K15" s="4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18" t="s">
        <v>87</v>
      </c>
      <c r="X15" s="14">
        <f>COUNTIFS(D1:D100,X3,E1:E100,W15)</f>
        <v>2</v>
      </c>
      <c r="Y15" s="14">
        <f>COUNTIFS(D1:D100,Y3,E1:E100,W15)</f>
        <v>0</v>
      </c>
      <c r="Z15" s="14">
        <f>COUNTIFS(D1:D100,Z3,E1:E100,W6)</f>
        <v>0</v>
      </c>
      <c r="AA15" s="14">
        <f>COUNTIFS(D1:D100,AA3,E1:E100,W15)</f>
        <v>0</v>
      </c>
      <c r="AB15" s="14">
        <f>COUNTIFS(D1:D100,AB3,E1:E100,W15)</f>
        <v>0</v>
      </c>
      <c r="AC15" s="3">
        <v>0.0</v>
      </c>
      <c r="AD15" s="3">
        <v>0.0</v>
      </c>
      <c r="AE15" s="3">
        <v>0.0</v>
      </c>
      <c r="AF15" s="15">
        <f t="shared" si="1"/>
        <v>2</v>
      </c>
    </row>
    <row r="16">
      <c r="A16" s="5" t="s">
        <v>88</v>
      </c>
      <c r="B16" s="6" t="s">
        <v>89</v>
      </c>
      <c r="C16" s="4"/>
      <c r="D16" s="7" t="s">
        <v>14</v>
      </c>
      <c r="E16" s="3" t="s">
        <v>40</v>
      </c>
      <c r="F16" s="11" t="s">
        <v>90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0"/>
      <c r="V16" s="4"/>
      <c r="W16" s="12" t="s">
        <v>91</v>
      </c>
      <c r="X16" s="14">
        <f>COUNTIFS(D1:D100,X3,E1:E100,W16)</f>
        <v>0</v>
      </c>
      <c r="Y16" s="14">
        <f>COUNTIFS(D1:D100,Y3,E1:E100,W16)</f>
        <v>0</v>
      </c>
      <c r="Z16" s="14">
        <f>COUNTIFS(D1:D100,Z3,E1:E100,W16)</f>
        <v>0</v>
      </c>
      <c r="AA16" s="14">
        <f>COUNTIFS(D1:D100,AA3,E1:E100,W16)</f>
        <v>1</v>
      </c>
      <c r="AB16" s="14">
        <f>COUNTIFS(D1:D100,AB3,E1:E100,W16)</f>
        <v>0</v>
      </c>
      <c r="AC16" s="3">
        <v>0.0</v>
      </c>
      <c r="AD16" s="3">
        <v>1.0</v>
      </c>
      <c r="AE16" s="3">
        <v>0.0</v>
      </c>
      <c r="AF16" s="15">
        <f t="shared" si="1"/>
        <v>2</v>
      </c>
    </row>
    <row r="17">
      <c r="A17" s="5" t="s">
        <v>92</v>
      </c>
      <c r="B17" s="6" t="s">
        <v>93</v>
      </c>
      <c r="C17" s="4"/>
      <c r="D17" s="7" t="s">
        <v>14</v>
      </c>
      <c r="E17" s="17" t="s">
        <v>94</v>
      </c>
      <c r="F17" s="11" t="s">
        <v>95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3"/>
      <c r="V17" s="4"/>
      <c r="W17" s="12" t="s">
        <v>96</v>
      </c>
      <c r="X17" s="3">
        <v>0.0</v>
      </c>
      <c r="Y17" s="3">
        <v>0.0</v>
      </c>
      <c r="Z17" s="3">
        <v>0.0</v>
      </c>
      <c r="AA17" s="3">
        <v>0.0</v>
      </c>
      <c r="AB17" s="3">
        <v>2.0</v>
      </c>
      <c r="AC17" s="3">
        <v>0.0</v>
      </c>
      <c r="AD17" s="3">
        <v>0.0</v>
      </c>
      <c r="AE17" s="3">
        <v>0.0</v>
      </c>
      <c r="AF17" s="15">
        <f t="shared" si="1"/>
        <v>2</v>
      </c>
    </row>
    <row r="18">
      <c r="A18" s="5" t="s">
        <v>97</v>
      </c>
      <c r="B18" s="6" t="s">
        <v>98</v>
      </c>
      <c r="C18" s="4"/>
      <c r="D18" s="3" t="s">
        <v>19</v>
      </c>
      <c r="E18" s="3" t="s">
        <v>35</v>
      </c>
      <c r="F18" s="11" t="s">
        <v>99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2" t="s">
        <v>100</v>
      </c>
      <c r="X18" s="3">
        <v>0.0</v>
      </c>
      <c r="Y18" s="3">
        <v>0.0</v>
      </c>
      <c r="Z18" s="3">
        <v>0.0</v>
      </c>
      <c r="AA18" s="3">
        <v>2.0</v>
      </c>
      <c r="AB18" s="3">
        <v>0.0</v>
      </c>
      <c r="AC18" s="3">
        <v>0.0</v>
      </c>
      <c r="AD18" s="3">
        <v>0.0</v>
      </c>
      <c r="AE18" s="3">
        <v>0.0</v>
      </c>
      <c r="AF18" s="15">
        <f t="shared" si="1"/>
        <v>2</v>
      </c>
    </row>
    <row r="19">
      <c r="A19" s="5" t="s">
        <v>101</v>
      </c>
      <c r="B19" s="6" t="s">
        <v>102</v>
      </c>
      <c r="C19" s="4"/>
      <c r="D19" s="3" t="s">
        <v>24</v>
      </c>
      <c r="E19" s="3" t="s">
        <v>35</v>
      </c>
      <c r="F19" s="11" t="s">
        <v>103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2" t="s">
        <v>104</v>
      </c>
      <c r="X19" s="14">
        <f>COUNTIFS(D1:D100,X3,E1:E100,W19)+1</f>
        <v>1</v>
      </c>
      <c r="Y19" s="14">
        <f>COUNTIFS(D1:D100,Y3,E1:E100,W19)</f>
        <v>0</v>
      </c>
      <c r="Z19" s="14">
        <f>COUNTIFS(D1:D100,Z3,E1:E100,W19)</f>
        <v>0</v>
      </c>
      <c r="AA19" s="14">
        <f>COUNTIFS(D1:D100,AA3,E1:E100,W19)</f>
        <v>0</v>
      </c>
      <c r="AB19" s="14">
        <f>COUNTIFS(D1:D100,AB3,E1:E100,W19)</f>
        <v>0</v>
      </c>
      <c r="AC19" s="3">
        <v>0.0</v>
      </c>
      <c r="AD19" s="3">
        <v>0.0</v>
      </c>
      <c r="AE19" s="3">
        <v>0.0</v>
      </c>
      <c r="AF19" s="15">
        <f t="shared" si="1"/>
        <v>1</v>
      </c>
    </row>
    <row r="20">
      <c r="A20" s="5" t="s">
        <v>105</v>
      </c>
      <c r="B20" s="6" t="s">
        <v>106</v>
      </c>
      <c r="C20" s="4"/>
      <c r="D20" s="3" t="s">
        <v>19</v>
      </c>
      <c r="E20" s="17" t="s">
        <v>107</v>
      </c>
      <c r="F20" s="11" t="s">
        <v>108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2" t="s">
        <v>109</v>
      </c>
      <c r="X20" s="14">
        <f>COUNTIFS(D1:D100,X3,E1:E100,W20)</f>
        <v>0</v>
      </c>
      <c r="Y20" s="14">
        <f>COUNTIFS(D1:D100,Y3,E1:E100,W20)</f>
        <v>1</v>
      </c>
      <c r="Z20" s="14">
        <f>COUNTIFS(D1:D100,Z3,E1:E100,W20)</f>
        <v>0</v>
      </c>
      <c r="AA20" s="4">
        <f>COUNTIFS(D1:D100,AA3,E1:E100,W20)</f>
        <v>0</v>
      </c>
      <c r="AB20" s="14">
        <f>COUNTIFS(D1:D100,AB3,E1:E100,W20)</f>
        <v>0</v>
      </c>
      <c r="AC20" s="3">
        <v>0.0</v>
      </c>
      <c r="AD20" s="3">
        <v>0.0</v>
      </c>
      <c r="AE20" s="3">
        <v>0.0</v>
      </c>
      <c r="AF20" s="15">
        <f t="shared" si="1"/>
        <v>1</v>
      </c>
    </row>
    <row r="21">
      <c r="A21" s="5" t="s">
        <v>110</v>
      </c>
      <c r="B21" s="6" t="s">
        <v>111</v>
      </c>
      <c r="C21" s="4"/>
      <c r="D21" s="3" t="s">
        <v>23</v>
      </c>
      <c r="E21" s="17" t="s">
        <v>112</v>
      </c>
      <c r="F21" s="11" t="s">
        <v>113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2" t="s">
        <v>54</v>
      </c>
      <c r="X21" s="13">
        <f>COUNTIFS(D1:D100,X3,E1:E100,W21)</f>
        <v>1</v>
      </c>
      <c r="Y21" s="14">
        <f>COUNTIFS(D1:D100,Y3,E1:E100,W21)</f>
        <v>0</v>
      </c>
      <c r="Z21" s="14">
        <f>COUNTIFS(D1:D100,Z3,E1:E100,W21)</f>
        <v>0</v>
      </c>
      <c r="AA21" s="14">
        <f>COUNTIFS(D1:D100,AA3,E1:E100,W21)</f>
        <v>0</v>
      </c>
      <c r="AB21" s="14">
        <f>COUNTIFS(D1:D100,AB3,E1:E100,W21)</f>
        <v>0</v>
      </c>
      <c r="AC21" s="3">
        <v>0.0</v>
      </c>
      <c r="AD21" s="3">
        <v>0.0</v>
      </c>
      <c r="AE21" s="3">
        <v>0.0</v>
      </c>
      <c r="AF21" s="15">
        <f t="shared" si="1"/>
        <v>1</v>
      </c>
    </row>
    <row r="22">
      <c r="A22" s="5" t="s">
        <v>114</v>
      </c>
      <c r="B22" s="6" t="s">
        <v>111</v>
      </c>
      <c r="C22" s="4"/>
      <c r="D22" s="3" t="s">
        <v>23</v>
      </c>
      <c r="E22" s="17" t="s">
        <v>112</v>
      </c>
      <c r="F22" s="11" t="s">
        <v>113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2" t="s">
        <v>115</v>
      </c>
      <c r="X22" s="14">
        <f>COUNTIFS(D1:D100,X3,E1:E100,W22)</f>
        <v>1</v>
      </c>
      <c r="Y22" s="14">
        <f>COUNTIFS(D1:D100,Y3,E1:E100,W22)</f>
        <v>0</v>
      </c>
      <c r="Z22" s="4">
        <f>COUNTIFS(D1:D100,Z3,E1:E100,W15)</f>
        <v>0</v>
      </c>
      <c r="AA22" s="14">
        <f>COUNTIFS(D1:D100,AA3,E1:E100,W22)</f>
        <v>0</v>
      </c>
      <c r="AB22" s="14">
        <f>COUNTIFS(D1:D100,AB3,E1:E100,W22)</f>
        <v>0</v>
      </c>
      <c r="AC22" s="3">
        <v>0.0</v>
      </c>
      <c r="AD22" s="3">
        <v>0.0</v>
      </c>
      <c r="AE22" s="3">
        <v>0.0</v>
      </c>
      <c r="AF22" s="15">
        <f t="shared" si="1"/>
        <v>1</v>
      </c>
    </row>
    <row r="23">
      <c r="A23" s="5" t="s">
        <v>116</v>
      </c>
      <c r="B23" s="6" t="s">
        <v>117</v>
      </c>
      <c r="C23" s="4"/>
      <c r="D23" s="3" t="s">
        <v>22</v>
      </c>
      <c r="E23" s="17" t="s">
        <v>77</v>
      </c>
      <c r="F23" s="11" t="s">
        <v>118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21" t="s">
        <v>8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1.0</v>
      </c>
      <c r="AF23" s="23">
        <f t="shared" si="1"/>
        <v>1</v>
      </c>
    </row>
    <row r="24">
      <c r="A24" s="5" t="s">
        <v>119</v>
      </c>
      <c r="B24" s="6" t="s">
        <v>120</v>
      </c>
      <c r="C24" s="4"/>
      <c r="D24" s="3" t="s">
        <v>22</v>
      </c>
      <c r="E24" s="17" t="s">
        <v>77</v>
      </c>
      <c r="F24" s="11" t="s">
        <v>121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9" t="s">
        <v>122</v>
      </c>
      <c r="X24" s="24">
        <f t="shared" ref="X24:AE24" si="2">SUM(X4:X23)</f>
        <v>35</v>
      </c>
      <c r="Y24" s="24">
        <f t="shared" si="2"/>
        <v>29</v>
      </c>
      <c r="Z24" s="24">
        <f t="shared" si="2"/>
        <v>9</v>
      </c>
      <c r="AA24" s="24">
        <f t="shared" si="2"/>
        <v>10</v>
      </c>
      <c r="AB24" s="24">
        <f t="shared" si="2"/>
        <v>6</v>
      </c>
      <c r="AC24" s="24">
        <f t="shared" si="2"/>
        <v>8</v>
      </c>
      <c r="AD24" s="24">
        <f t="shared" si="2"/>
        <v>5</v>
      </c>
      <c r="AE24" s="24">
        <f t="shared" si="2"/>
        <v>3</v>
      </c>
    </row>
    <row r="25">
      <c r="A25" s="5" t="s">
        <v>123</v>
      </c>
      <c r="B25" s="6" t="s">
        <v>120</v>
      </c>
      <c r="C25" s="4"/>
      <c r="D25" s="3" t="s">
        <v>22</v>
      </c>
      <c r="E25" s="17" t="s">
        <v>77</v>
      </c>
      <c r="F25" s="11" t="s">
        <v>121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8" t="s">
        <v>124</v>
      </c>
      <c r="W25" s="8" t="s">
        <v>125</v>
      </c>
      <c r="X25" s="9" t="s">
        <v>19</v>
      </c>
      <c r="Y25" s="9" t="s">
        <v>14</v>
      </c>
      <c r="Z25" s="9" t="s">
        <v>20</v>
      </c>
      <c r="AA25" s="9" t="s">
        <v>21</v>
      </c>
      <c r="AB25" s="9" t="s">
        <v>22</v>
      </c>
      <c r="AC25" s="9" t="s">
        <v>23</v>
      </c>
      <c r="AD25" s="9" t="s">
        <v>24</v>
      </c>
      <c r="AE25" s="10" t="s">
        <v>7</v>
      </c>
    </row>
    <row r="26">
      <c r="A26" s="5" t="s">
        <v>126</v>
      </c>
      <c r="B26" s="6" t="s">
        <v>127</v>
      </c>
      <c r="C26" s="4"/>
      <c r="D26" s="3" t="s">
        <v>14</v>
      </c>
      <c r="E26" s="3" t="s">
        <v>64</v>
      </c>
      <c r="F26" s="11" t="s">
        <v>128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2" t="s">
        <v>32</v>
      </c>
      <c r="X26" s="25">
        <f t="shared" ref="X26:X45" si="4">X4/29*100</f>
        <v>34.48275862</v>
      </c>
      <c r="Y26" s="25">
        <f t="shared" ref="Y26:Y45" si="5">Y4/27*100</f>
        <v>55.55555556</v>
      </c>
      <c r="Z26" s="25">
        <f t="shared" ref="Z26:Z45" si="6">Z4/9*100</f>
        <v>44.44444444</v>
      </c>
      <c r="AA26" s="25">
        <f t="shared" ref="AA26:AA45" si="7">AA4/7*100</f>
        <v>42.85714286</v>
      </c>
      <c r="AB26" s="25">
        <f t="shared" ref="AB26:AC26" si="3">AB4/6*100</f>
        <v>16.66666667</v>
      </c>
      <c r="AC26" s="25">
        <f t="shared" si="3"/>
        <v>33.33333333</v>
      </c>
      <c r="AD26" s="25">
        <f t="shared" ref="AD26:AD39" si="9">AD4/4*100</f>
        <v>50</v>
      </c>
      <c r="AE26" s="26">
        <f t="shared" ref="AE26:AE45" si="10">AE4/3*100</f>
        <v>0</v>
      </c>
    </row>
    <row r="27">
      <c r="A27" s="5" t="s">
        <v>129</v>
      </c>
      <c r="B27" s="6" t="s">
        <v>130</v>
      </c>
      <c r="C27" s="4"/>
      <c r="D27" s="3" t="s">
        <v>21</v>
      </c>
      <c r="E27" s="17" t="s">
        <v>131</v>
      </c>
      <c r="F27" s="11" t="s">
        <v>132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2" t="s">
        <v>40</v>
      </c>
      <c r="X27" s="25">
        <f t="shared" si="4"/>
        <v>17.24137931</v>
      </c>
      <c r="Y27" s="25">
        <f t="shared" si="5"/>
        <v>3.703703704</v>
      </c>
      <c r="Z27" s="25">
        <f t="shared" si="6"/>
        <v>33.33333333</v>
      </c>
      <c r="AA27" s="25">
        <f t="shared" si="7"/>
        <v>0</v>
      </c>
      <c r="AB27" s="25">
        <f t="shared" ref="AB27:AC27" si="8">AB5/6*100</f>
        <v>0</v>
      </c>
      <c r="AC27" s="25">
        <f t="shared" si="8"/>
        <v>50</v>
      </c>
      <c r="AD27" s="25">
        <f t="shared" si="9"/>
        <v>0</v>
      </c>
      <c r="AE27" s="26">
        <f t="shared" si="10"/>
        <v>0</v>
      </c>
      <c r="AF27" s="4"/>
    </row>
    <row r="28">
      <c r="A28" s="5" t="s">
        <v>133</v>
      </c>
      <c r="B28" s="6" t="s">
        <v>130</v>
      </c>
      <c r="C28" s="4"/>
      <c r="D28" s="3" t="s">
        <v>19</v>
      </c>
      <c r="E28" s="17" t="s">
        <v>115</v>
      </c>
      <c r="F28" s="11" t="s">
        <v>134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2" t="s">
        <v>15</v>
      </c>
      <c r="X28" s="25">
        <f t="shared" si="4"/>
        <v>17.24137931</v>
      </c>
      <c r="Y28" s="25">
        <f t="shared" si="5"/>
        <v>11.11111111</v>
      </c>
      <c r="Z28" s="25">
        <f t="shared" si="6"/>
        <v>0</v>
      </c>
      <c r="AA28" s="25">
        <f t="shared" si="7"/>
        <v>0</v>
      </c>
      <c r="AB28" s="25">
        <f t="shared" ref="AB28:AC28" si="11">AB6/6*100</f>
        <v>0</v>
      </c>
      <c r="AC28" s="25">
        <f t="shared" si="11"/>
        <v>33.33333333</v>
      </c>
      <c r="AD28" s="25">
        <f t="shared" si="9"/>
        <v>0</v>
      </c>
      <c r="AE28" s="26">
        <f t="shared" si="10"/>
        <v>0</v>
      </c>
      <c r="AF28" s="4"/>
    </row>
    <row r="29">
      <c r="A29" s="5" t="s">
        <v>135</v>
      </c>
      <c r="B29" s="6" t="s">
        <v>136</v>
      </c>
      <c r="C29" s="4"/>
      <c r="D29" s="3" t="s">
        <v>19</v>
      </c>
      <c r="E29" s="17" t="s">
        <v>69</v>
      </c>
      <c r="F29" s="11" t="s">
        <v>137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2" t="s">
        <v>35</v>
      </c>
      <c r="X29" s="25">
        <f t="shared" si="4"/>
        <v>10.34482759</v>
      </c>
      <c r="Y29" s="25">
        <f t="shared" si="5"/>
        <v>11.11111111</v>
      </c>
      <c r="Z29" s="25">
        <f t="shared" si="6"/>
        <v>0</v>
      </c>
      <c r="AA29" s="25">
        <f t="shared" si="7"/>
        <v>0</v>
      </c>
      <c r="AB29" s="25">
        <f t="shared" ref="AB29:AC29" si="12">AB7/6*100</f>
        <v>0</v>
      </c>
      <c r="AC29" s="25">
        <f t="shared" si="12"/>
        <v>0</v>
      </c>
      <c r="AD29" s="25">
        <f t="shared" si="9"/>
        <v>50</v>
      </c>
      <c r="AE29" s="26">
        <f t="shared" si="10"/>
        <v>0</v>
      </c>
      <c r="AF29" s="4"/>
    </row>
    <row r="30">
      <c r="A30" s="5" t="s">
        <v>138</v>
      </c>
      <c r="B30" s="6" t="s">
        <v>139</v>
      </c>
      <c r="C30" s="4"/>
      <c r="D30" s="3" t="s">
        <v>22</v>
      </c>
      <c r="E30" s="17" t="s">
        <v>96</v>
      </c>
      <c r="F30" s="11" t="s">
        <v>140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2" t="s">
        <v>49</v>
      </c>
      <c r="X30" s="25">
        <f t="shared" si="4"/>
        <v>6.896551724</v>
      </c>
      <c r="Y30" s="25">
        <f t="shared" si="5"/>
        <v>0</v>
      </c>
      <c r="Z30" s="25">
        <f t="shared" si="6"/>
        <v>11.11111111</v>
      </c>
      <c r="AA30" s="25">
        <f t="shared" si="7"/>
        <v>28.57142857</v>
      </c>
      <c r="AB30" s="25">
        <f t="shared" ref="AB30:AC30" si="13">AB8/6*100</f>
        <v>0</v>
      </c>
      <c r="AC30" s="25">
        <f t="shared" si="13"/>
        <v>0</v>
      </c>
      <c r="AD30" s="25">
        <f t="shared" si="9"/>
        <v>0</v>
      </c>
      <c r="AE30" s="26">
        <f t="shared" si="10"/>
        <v>0</v>
      </c>
      <c r="AF30" s="4"/>
    </row>
    <row r="31">
      <c r="A31" s="5" t="s">
        <v>141</v>
      </c>
      <c r="B31" s="6" t="s">
        <v>139</v>
      </c>
      <c r="C31" s="4"/>
      <c r="D31" s="3" t="s">
        <v>22</v>
      </c>
      <c r="E31" s="17" t="s">
        <v>96</v>
      </c>
      <c r="F31" s="11" t="s">
        <v>140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8" t="s">
        <v>64</v>
      </c>
      <c r="X31" s="25">
        <f t="shared" si="4"/>
        <v>3.448275862</v>
      </c>
      <c r="Y31" s="25">
        <f t="shared" si="5"/>
        <v>11.11111111</v>
      </c>
      <c r="Z31" s="25">
        <f t="shared" si="6"/>
        <v>0</v>
      </c>
      <c r="AA31" s="25">
        <f t="shared" si="7"/>
        <v>14.28571429</v>
      </c>
      <c r="AB31" s="25">
        <f t="shared" ref="AB31:AC31" si="14">AB9/6*100</f>
        <v>0</v>
      </c>
      <c r="AC31" s="25">
        <f t="shared" si="14"/>
        <v>0</v>
      </c>
      <c r="AD31" s="25">
        <f t="shared" si="9"/>
        <v>0</v>
      </c>
      <c r="AE31" s="26">
        <f t="shared" si="10"/>
        <v>0</v>
      </c>
      <c r="AF31" s="4"/>
    </row>
    <row r="32">
      <c r="A32" s="5" t="s">
        <v>142</v>
      </c>
      <c r="B32" s="6" t="s">
        <v>143</v>
      </c>
      <c r="C32" s="4"/>
      <c r="D32" s="3" t="s">
        <v>21</v>
      </c>
      <c r="E32" s="17" t="s">
        <v>144</v>
      </c>
      <c r="F32" s="11" t="s">
        <v>145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2" t="s">
        <v>69</v>
      </c>
      <c r="X32" s="25">
        <f t="shared" si="4"/>
        <v>6.896551724</v>
      </c>
      <c r="Y32" s="25">
        <f t="shared" si="5"/>
        <v>0</v>
      </c>
      <c r="Z32" s="25">
        <f t="shared" si="6"/>
        <v>0</v>
      </c>
      <c r="AA32" s="25">
        <f t="shared" si="7"/>
        <v>0</v>
      </c>
      <c r="AB32" s="25">
        <f t="shared" ref="AB32:AC32" si="15">AB10/6*100</f>
        <v>0</v>
      </c>
      <c r="AC32" s="25">
        <f t="shared" si="15"/>
        <v>0</v>
      </c>
      <c r="AD32" s="25">
        <f t="shared" si="9"/>
        <v>0</v>
      </c>
      <c r="AE32" s="26">
        <f t="shared" si="10"/>
        <v>66.66666667</v>
      </c>
      <c r="AF32" s="4"/>
    </row>
    <row r="33">
      <c r="A33" s="5" t="s">
        <v>146</v>
      </c>
      <c r="B33" s="6" t="s">
        <v>143</v>
      </c>
      <c r="C33" s="4"/>
      <c r="D33" s="3" t="s">
        <v>21</v>
      </c>
      <c r="E33" s="17" t="s">
        <v>144</v>
      </c>
      <c r="F33" s="11" t="s">
        <v>145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2" t="s">
        <v>73</v>
      </c>
      <c r="X33" s="25">
        <f t="shared" si="4"/>
        <v>3.448275862</v>
      </c>
      <c r="Y33" s="25">
        <f t="shared" si="5"/>
        <v>0</v>
      </c>
      <c r="Z33" s="25">
        <f t="shared" si="6"/>
        <v>11.11111111</v>
      </c>
      <c r="AA33" s="25">
        <f t="shared" si="7"/>
        <v>14.28571429</v>
      </c>
      <c r="AB33" s="25">
        <f t="shared" ref="AB33:AC33" si="16">AB11/6*100</f>
        <v>0</v>
      </c>
      <c r="AC33" s="25">
        <f t="shared" si="16"/>
        <v>16.66666667</v>
      </c>
      <c r="AD33" s="25">
        <f t="shared" si="9"/>
        <v>0</v>
      </c>
      <c r="AE33" s="26">
        <f t="shared" si="10"/>
        <v>0</v>
      </c>
      <c r="AF33" s="4"/>
    </row>
    <row r="34">
      <c r="A34" s="5" t="s">
        <v>147</v>
      </c>
      <c r="B34" s="6" t="s">
        <v>148</v>
      </c>
      <c r="C34" s="4"/>
      <c r="D34" s="3" t="s">
        <v>19</v>
      </c>
      <c r="E34" s="17" t="s">
        <v>149</v>
      </c>
      <c r="F34" s="11" t="s">
        <v>150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8" t="s">
        <v>77</v>
      </c>
      <c r="X34" s="25">
        <f t="shared" si="4"/>
        <v>0</v>
      </c>
      <c r="Y34" s="25">
        <f t="shared" si="5"/>
        <v>0</v>
      </c>
      <c r="Z34" s="25">
        <f t="shared" si="6"/>
        <v>0</v>
      </c>
      <c r="AA34" s="25">
        <f t="shared" si="7"/>
        <v>0</v>
      </c>
      <c r="AB34" s="25">
        <f t="shared" ref="AB34:AC34" si="17">AB12/6*100</f>
        <v>50</v>
      </c>
      <c r="AC34" s="25">
        <f t="shared" si="17"/>
        <v>0</v>
      </c>
      <c r="AD34" s="25">
        <f t="shared" si="9"/>
        <v>0</v>
      </c>
      <c r="AE34" s="26">
        <f t="shared" si="10"/>
        <v>0</v>
      </c>
      <c r="AF34" s="4"/>
    </row>
    <row r="35">
      <c r="A35" s="5" t="s">
        <v>151</v>
      </c>
      <c r="B35" s="6" t="s">
        <v>152</v>
      </c>
      <c r="C35" s="4"/>
      <c r="D35" s="3" t="s">
        <v>7</v>
      </c>
      <c r="E35" s="17" t="s">
        <v>69</v>
      </c>
      <c r="F35" s="11" t="s">
        <v>153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2" t="s">
        <v>66</v>
      </c>
      <c r="X35" s="25">
        <f t="shared" si="4"/>
        <v>0</v>
      </c>
      <c r="Y35" s="25">
        <f t="shared" si="5"/>
        <v>7.407407407</v>
      </c>
      <c r="Z35" s="25">
        <f t="shared" si="6"/>
        <v>0</v>
      </c>
      <c r="AA35" s="25">
        <f t="shared" si="7"/>
        <v>0</v>
      </c>
      <c r="AB35" s="25">
        <f t="shared" ref="AB35:AC35" si="18">AB13/6*100</f>
        <v>0</v>
      </c>
      <c r="AC35" s="25">
        <f t="shared" si="18"/>
        <v>0</v>
      </c>
      <c r="AD35" s="25">
        <f t="shared" si="9"/>
        <v>0</v>
      </c>
      <c r="AE35" s="26">
        <f t="shared" si="10"/>
        <v>0</v>
      </c>
      <c r="AF35" s="4"/>
    </row>
    <row r="36">
      <c r="A36" s="5" t="s">
        <v>154</v>
      </c>
      <c r="B36" s="6" t="s">
        <v>155</v>
      </c>
      <c r="C36" s="4"/>
      <c r="D36" s="3" t="s">
        <v>14</v>
      </c>
      <c r="E36" s="17" t="s">
        <v>35</v>
      </c>
      <c r="F36" s="11" t="s">
        <v>156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12" t="s">
        <v>85</v>
      </c>
      <c r="X36" s="25">
        <f t="shared" si="4"/>
        <v>3.448275862</v>
      </c>
      <c r="Y36" s="25">
        <f t="shared" si="5"/>
        <v>3.703703704</v>
      </c>
      <c r="Z36" s="25">
        <f t="shared" si="6"/>
        <v>0</v>
      </c>
      <c r="AA36" s="25">
        <f t="shared" si="7"/>
        <v>0</v>
      </c>
      <c r="AB36" s="25">
        <f t="shared" ref="AB36:AC36" si="19">AB14/6*100</f>
        <v>0</v>
      </c>
      <c r="AC36" s="25">
        <f t="shared" si="19"/>
        <v>0</v>
      </c>
      <c r="AD36" s="25">
        <f t="shared" si="9"/>
        <v>0</v>
      </c>
      <c r="AE36" s="26">
        <f t="shared" si="10"/>
        <v>0</v>
      </c>
      <c r="AF36" s="4"/>
    </row>
    <row r="37">
      <c r="A37" s="5" t="s">
        <v>157</v>
      </c>
      <c r="B37" s="6" t="s">
        <v>158</v>
      </c>
      <c r="C37" s="4"/>
      <c r="D37" s="3" t="s">
        <v>19</v>
      </c>
      <c r="E37" s="17" t="s">
        <v>87</v>
      </c>
      <c r="F37" s="11" t="s">
        <v>159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18" t="s">
        <v>87</v>
      </c>
      <c r="X37" s="25">
        <f t="shared" si="4"/>
        <v>6.896551724</v>
      </c>
      <c r="Y37" s="25">
        <f t="shared" si="5"/>
        <v>0</v>
      </c>
      <c r="Z37" s="25">
        <f t="shared" si="6"/>
        <v>0</v>
      </c>
      <c r="AA37" s="25">
        <f t="shared" si="7"/>
        <v>0</v>
      </c>
      <c r="AB37" s="25">
        <f t="shared" ref="AB37:AC37" si="20">AB15/6*100</f>
        <v>0</v>
      </c>
      <c r="AC37" s="25">
        <f t="shared" si="20"/>
        <v>0</v>
      </c>
      <c r="AD37" s="25">
        <f t="shared" si="9"/>
        <v>0</v>
      </c>
      <c r="AE37" s="26">
        <f t="shared" si="10"/>
        <v>0</v>
      </c>
      <c r="AF37" s="4"/>
    </row>
    <row r="38">
      <c r="A38" s="5" t="s">
        <v>160</v>
      </c>
      <c r="B38" s="6" t="s">
        <v>161</v>
      </c>
      <c r="C38" s="4"/>
      <c r="D38" s="3" t="s">
        <v>14</v>
      </c>
      <c r="E38" s="3" t="s">
        <v>15</v>
      </c>
      <c r="F38" s="11" t="s">
        <v>162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12" t="s">
        <v>91</v>
      </c>
      <c r="X38" s="25">
        <f t="shared" si="4"/>
        <v>0</v>
      </c>
      <c r="Y38" s="25">
        <f t="shared" si="5"/>
        <v>0</v>
      </c>
      <c r="Z38" s="25">
        <f t="shared" si="6"/>
        <v>0</v>
      </c>
      <c r="AA38" s="25">
        <f t="shared" si="7"/>
        <v>14.28571429</v>
      </c>
      <c r="AB38" s="25">
        <f t="shared" ref="AB38:AC38" si="21">AB16/6*100</f>
        <v>0</v>
      </c>
      <c r="AC38" s="25">
        <f t="shared" si="21"/>
        <v>0</v>
      </c>
      <c r="AD38" s="25">
        <f t="shared" si="9"/>
        <v>25</v>
      </c>
      <c r="AE38" s="26">
        <f t="shared" si="10"/>
        <v>0</v>
      </c>
      <c r="AF38" s="4"/>
    </row>
    <row r="39">
      <c r="A39" s="5" t="s">
        <v>163</v>
      </c>
      <c r="B39" s="6" t="s">
        <v>164</v>
      </c>
      <c r="C39" s="4"/>
      <c r="D39" s="3" t="s">
        <v>19</v>
      </c>
      <c r="E39" s="17" t="s">
        <v>165</v>
      </c>
      <c r="F39" s="11" t="s">
        <v>166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12" t="s">
        <v>96</v>
      </c>
      <c r="X39" s="25">
        <f t="shared" si="4"/>
        <v>0</v>
      </c>
      <c r="Y39" s="25">
        <f t="shared" si="5"/>
        <v>0</v>
      </c>
      <c r="Z39" s="25">
        <f t="shared" si="6"/>
        <v>0</v>
      </c>
      <c r="AA39" s="25">
        <f t="shared" si="7"/>
        <v>0</v>
      </c>
      <c r="AB39" s="25">
        <f t="shared" ref="AB39:AC39" si="22">AB17/6*100</f>
        <v>33.33333333</v>
      </c>
      <c r="AC39" s="25">
        <f t="shared" si="22"/>
        <v>0</v>
      </c>
      <c r="AD39" s="25">
        <f t="shared" si="9"/>
        <v>0</v>
      </c>
      <c r="AE39" s="26">
        <f t="shared" si="10"/>
        <v>0</v>
      </c>
      <c r="AF39" s="4"/>
    </row>
    <row r="40">
      <c r="A40" s="5" t="s">
        <v>167</v>
      </c>
      <c r="B40" s="6" t="s">
        <v>168</v>
      </c>
      <c r="C40" s="4"/>
      <c r="D40" s="3" t="s">
        <v>19</v>
      </c>
      <c r="E40" s="17" t="s">
        <v>15</v>
      </c>
      <c r="F40" s="11" t="s">
        <v>169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12" t="s">
        <v>100</v>
      </c>
      <c r="X40" s="25">
        <f t="shared" si="4"/>
        <v>0</v>
      </c>
      <c r="Y40" s="25">
        <f t="shared" si="5"/>
        <v>0</v>
      </c>
      <c r="Z40" s="25">
        <f t="shared" si="6"/>
        <v>0</v>
      </c>
      <c r="AA40" s="25">
        <f t="shared" si="7"/>
        <v>28.57142857</v>
      </c>
      <c r="AB40" s="25">
        <f t="shared" ref="AB40:AC40" si="23">AB18/6*100</f>
        <v>0</v>
      </c>
      <c r="AC40" s="25">
        <f t="shared" si="23"/>
        <v>0</v>
      </c>
      <c r="AD40" s="27">
        <v>0.0</v>
      </c>
      <c r="AE40" s="26">
        <f t="shared" si="10"/>
        <v>0</v>
      </c>
      <c r="AF40" s="4"/>
    </row>
    <row r="41">
      <c r="A41" s="5" t="s">
        <v>170</v>
      </c>
      <c r="B41" s="6" t="s">
        <v>171</v>
      </c>
      <c r="C41" s="4"/>
      <c r="D41" s="3" t="s">
        <v>20</v>
      </c>
      <c r="E41" s="3" t="s">
        <v>40</v>
      </c>
      <c r="F41" s="11" t="s">
        <v>172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12" t="s">
        <v>104</v>
      </c>
      <c r="X41" s="25">
        <f t="shared" si="4"/>
        <v>3.448275862</v>
      </c>
      <c r="Y41" s="25">
        <f t="shared" si="5"/>
        <v>0</v>
      </c>
      <c r="Z41" s="25">
        <f t="shared" si="6"/>
        <v>0</v>
      </c>
      <c r="AA41" s="25">
        <f t="shared" si="7"/>
        <v>0</v>
      </c>
      <c r="AB41" s="25">
        <f t="shared" ref="AB41:AC41" si="24">AB19/6*100</f>
        <v>0</v>
      </c>
      <c r="AC41" s="25">
        <f t="shared" si="24"/>
        <v>0</v>
      </c>
      <c r="AD41" s="25">
        <f t="shared" ref="AD41:AD45" si="26">AD19/4*100</f>
        <v>0</v>
      </c>
      <c r="AE41" s="26">
        <f t="shared" si="10"/>
        <v>0</v>
      </c>
      <c r="AF41" s="4"/>
    </row>
    <row r="42">
      <c r="A42" s="5" t="s">
        <v>173</v>
      </c>
      <c r="B42" s="6" t="s">
        <v>174</v>
      </c>
      <c r="C42" s="4"/>
      <c r="D42" s="3" t="s">
        <v>19</v>
      </c>
      <c r="E42" s="3" t="s">
        <v>40</v>
      </c>
      <c r="F42" s="11" t="s">
        <v>175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12" t="s">
        <v>109</v>
      </c>
      <c r="X42" s="25">
        <f t="shared" si="4"/>
        <v>0</v>
      </c>
      <c r="Y42" s="25">
        <f t="shared" si="5"/>
        <v>3.703703704</v>
      </c>
      <c r="Z42" s="25">
        <f t="shared" si="6"/>
        <v>0</v>
      </c>
      <c r="AA42" s="25">
        <f t="shared" si="7"/>
        <v>0</v>
      </c>
      <c r="AB42" s="25">
        <f t="shared" ref="AB42:AC42" si="25">AB20/6*100</f>
        <v>0</v>
      </c>
      <c r="AC42" s="25">
        <f t="shared" si="25"/>
        <v>0</v>
      </c>
      <c r="AD42" s="25">
        <f t="shared" si="26"/>
        <v>0</v>
      </c>
      <c r="AE42" s="26">
        <f t="shared" si="10"/>
        <v>0</v>
      </c>
      <c r="AF42" s="4"/>
    </row>
    <row r="43">
      <c r="A43" s="5" t="s">
        <v>176</v>
      </c>
      <c r="B43" s="6" t="s">
        <v>177</v>
      </c>
      <c r="C43" s="4"/>
      <c r="D43" s="3" t="s">
        <v>20</v>
      </c>
      <c r="E43" s="3" t="s">
        <v>40</v>
      </c>
      <c r="F43" s="11" t="s">
        <v>178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12" t="s">
        <v>54</v>
      </c>
      <c r="X43" s="25">
        <f t="shared" si="4"/>
        <v>3.448275862</v>
      </c>
      <c r="Y43" s="25">
        <f t="shared" si="5"/>
        <v>0</v>
      </c>
      <c r="Z43" s="25">
        <f t="shared" si="6"/>
        <v>0</v>
      </c>
      <c r="AA43" s="25">
        <f t="shared" si="7"/>
        <v>0</v>
      </c>
      <c r="AB43" s="25">
        <f t="shared" ref="AB43:AC43" si="27">AB21/6*100</f>
        <v>0</v>
      </c>
      <c r="AC43" s="25">
        <f t="shared" si="27"/>
        <v>0</v>
      </c>
      <c r="AD43" s="25">
        <f t="shared" si="26"/>
        <v>0</v>
      </c>
      <c r="AE43" s="26">
        <f t="shared" si="10"/>
        <v>0</v>
      </c>
      <c r="AF43" s="4"/>
    </row>
    <row r="44">
      <c r="A44" s="5" t="s">
        <v>179</v>
      </c>
      <c r="B44" s="6" t="s">
        <v>180</v>
      </c>
      <c r="C44" s="4"/>
      <c r="D44" s="3" t="s">
        <v>20</v>
      </c>
      <c r="E44" s="3" t="s">
        <v>40</v>
      </c>
      <c r="F44" s="11" t="s">
        <v>181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12" t="s">
        <v>115</v>
      </c>
      <c r="X44" s="25">
        <f t="shared" si="4"/>
        <v>3.448275862</v>
      </c>
      <c r="Y44" s="25">
        <f t="shared" si="5"/>
        <v>0</v>
      </c>
      <c r="Z44" s="25">
        <f t="shared" si="6"/>
        <v>0</v>
      </c>
      <c r="AA44" s="25">
        <f t="shared" si="7"/>
        <v>0</v>
      </c>
      <c r="AB44" s="25">
        <f t="shared" ref="AB44:AC44" si="28">AB22/6*100</f>
        <v>0</v>
      </c>
      <c r="AC44" s="25">
        <f t="shared" si="28"/>
        <v>0</v>
      </c>
      <c r="AD44" s="25">
        <f t="shared" si="26"/>
        <v>0</v>
      </c>
      <c r="AE44" s="26">
        <f t="shared" si="10"/>
        <v>0</v>
      </c>
      <c r="AF44" s="4"/>
    </row>
    <row r="45">
      <c r="A45" s="5" t="s">
        <v>182</v>
      </c>
      <c r="B45" s="6" t="s">
        <v>183</v>
      </c>
      <c r="C45" s="4"/>
      <c r="D45" s="3" t="s">
        <v>19</v>
      </c>
      <c r="E45" s="3" t="s">
        <v>32</v>
      </c>
      <c r="F45" s="11" t="s">
        <v>184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21" t="s">
        <v>8</v>
      </c>
      <c r="X45" s="28">
        <f t="shared" si="4"/>
        <v>0</v>
      </c>
      <c r="Y45" s="28">
        <f t="shared" si="5"/>
        <v>0</v>
      </c>
      <c r="Z45" s="28">
        <f t="shared" si="6"/>
        <v>0</v>
      </c>
      <c r="AA45" s="28">
        <f t="shared" si="7"/>
        <v>0</v>
      </c>
      <c r="AB45" s="28">
        <f t="shared" ref="AB45:AC45" si="29">AB23/6*100</f>
        <v>0</v>
      </c>
      <c r="AC45" s="28">
        <f t="shared" si="29"/>
        <v>0</v>
      </c>
      <c r="AD45" s="28">
        <f t="shared" si="26"/>
        <v>0</v>
      </c>
      <c r="AE45" s="29">
        <f t="shared" si="10"/>
        <v>33.33333333</v>
      </c>
      <c r="AF45" s="4"/>
    </row>
    <row r="46">
      <c r="A46" s="5" t="s">
        <v>185</v>
      </c>
      <c r="B46" s="6" t="s">
        <v>186</v>
      </c>
      <c r="C46" s="4"/>
      <c r="D46" s="3" t="s">
        <v>22</v>
      </c>
      <c r="E46" s="3" t="s">
        <v>32</v>
      </c>
      <c r="F46" s="11" t="s">
        <v>187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5" t="s">
        <v>188</v>
      </c>
      <c r="B47" s="6" t="s">
        <v>189</v>
      </c>
      <c r="C47" s="4"/>
      <c r="D47" s="3" t="s">
        <v>19</v>
      </c>
      <c r="E47" s="17" t="s">
        <v>87</v>
      </c>
      <c r="F47" s="11" t="s">
        <v>190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5" t="s">
        <v>191</v>
      </c>
      <c r="B48" s="6" t="s">
        <v>192</v>
      </c>
      <c r="C48" s="4"/>
      <c r="D48" s="3" t="s">
        <v>19</v>
      </c>
      <c r="E48" s="3" t="s">
        <v>32</v>
      </c>
      <c r="F48" s="11" t="s">
        <v>184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5" t="s">
        <v>193</v>
      </c>
      <c r="B49" s="6" t="s">
        <v>194</v>
      </c>
      <c r="C49" s="4"/>
      <c r="D49" s="3" t="s">
        <v>14</v>
      </c>
      <c r="E49" s="3" t="s">
        <v>32</v>
      </c>
      <c r="F49" s="11" t="s">
        <v>195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5" t="s">
        <v>196</v>
      </c>
      <c r="B50" s="6" t="s">
        <v>197</v>
      </c>
      <c r="C50" s="4"/>
      <c r="D50" s="3" t="s">
        <v>21</v>
      </c>
      <c r="E50" s="3" t="s">
        <v>32</v>
      </c>
      <c r="F50" s="11" t="s">
        <v>198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5" t="s">
        <v>199</v>
      </c>
      <c r="B51" s="6" t="s">
        <v>200</v>
      </c>
      <c r="C51" s="4"/>
      <c r="D51" s="3" t="s">
        <v>19</v>
      </c>
      <c r="E51" s="3" t="s">
        <v>32</v>
      </c>
      <c r="F51" s="11" t="s">
        <v>201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5" t="s">
        <v>202</v>
      </c>
      <c r="B52" s="6" t="s">
        <v>203</v>
      </c>
      <c r="C52" s="4"/>
      <c r="D52" s="3" t="s">
        <v>19</v>
      </c>
      <c r="E52" s="3" t="s">
        <v>15</v>
      </c>
      <c r="F52" s="11" t="s">
        <v>204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5" t="s">
        <v>205</v>
      </c>
      <c r="B53" s="6" t="s">
        <v>206</v>
      </c>
      <c r="C53" s="4"/>
      <c r="D53" s="3" t="s">
        <v>20</v>
      </c>
      <c r="E53" s="3" t="s">
        <v>49</v>
      </c>
      <c r="F53" s="11" t="s">
        <v>207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5" t="s">
        <v>208</v>
      </c>
      <c r="B54" s="6" t="s">
        <v>209</v>
      </c>
      <c r="C54" s="4"/>
      <c r="D54" s="3" t="s">
        <v>19</v>
      </c>
      <c r="E54" s="3" t="s">
        <v>32</v>
      </c>
      <c r="F54" s="11" t="s">
        <v>210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5" t="s">
        <v>211</v>
      </c>
      <c r="B55" s="6" t="s">
        <v>212</v>
      </c>
      <c r="C55" s="4"/>
      <c r="D55" s="3" t="s">
        <v>19</v>
      </c>
      <c r="E55" s="17" t="s">
        <v>35</v>
      </c>
      <c r="F55" s="11" t="s">
        <v>213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5" t="s">
        <v>214</v>
      </c>
      <c r="B56" s="6" t="s">
        <v>215</v>
      </c>
      <c r="C56" s="4"/>
      <c r="D56" s="3" t="s">
        <v>19</v>
      </c>
      <c r="E56" s="17" t="s">
        <v>216</v>
      </c>
      <c r="F56" s="11" t="s">
        <v>217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5" t="s">
        <v>218</v>
      </c>
      <c r="B57" s="6" t="s">
        <v>219</v>
      </c>
      <c r="C57" s="4"/>
      <c r="D57" s="3" t="s">
        <v>14</v>
      </c>
      <c r="E57" s="3" t="s">
        <v>15</v>
      </c>
      <c r="F57" s="11" t="s">
        <v>220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5" t="s">
        <v>221</v>
      </c>
      <c r="B58" s="6" t="s">
        <v>219</v>
      </c>
      <c r="C58" s="4"/>
      <c r="D58" s="3" t="s">
        <v>19</v>
      </c>
      <c r="E58" s="3" t="s">
        <v>15</v>
      </c>
      <c r="F58" s="11" t="s">
        <v>220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5" t="s">
        <v>222</v>
      </c>
      <c r="B59" s="6" t="s">
        <v>223</v>
      </c>
      <c r="C59" s="4"/>
      <c r="D59" s="3" t="s">
        <v>7</v>
      </c>
      <c r="E59" s="3" t="s">
        <v>69</v>
      </c>
      <c r="F59" s="11" t="s">
        <v>137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5" t="s">
        <v>224</v>
      </c>
      <c r="B60" s="6" t="s">
        <v>225</v>
      </c>
      <c r="C60" s="4"/>
      <c r="D60" s="3" t="s">
        <v>14</v>
      </c>
      <c r="E60" s="3" t="s">
        <v>32</v>
      </c>
      <c r="F60" s="11" t="s">
        <v>226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5" t="s">
        <v>227</v>
      </c>
      <c r="B61" s="6" t="s">
        <v>228</v>
      </c>
      <c r="C61" s="4"/>
      <c r="D61" s="3" t="s">
        <v>14</v>
      </c>
      <c r="E61" s="3" t="s">
        <v>64</v>
      </c>
      <c r="F61" s="11" t="s">
        <v>229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5" t="s">
        <v>230</v>
      </c>
      <c r="B62" s="6" t="s">
        <v>231</v>
      </c>
      <c r="C62" s="4"/>
      <c r="D62" s="3" t="s">
        <v>20</v>
      </c>
      <c r="E62" s="3" t="s">
        <v>73</v>
      </c>
      <c r="F62" s="11" t="s">
        <v>132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5" t="s">
        <v>232</v>
      </c>
      <c r="B63" s="6" t="s">
        <v>233</v>
      </c>
      <c r="C63" s="4"/>
      <c r="D63" s="3" t="s">
        <v>19</v>
      </c>
      <c r="E63" s="3" t="s">
        <v>32</v>
      </c>
      <c r="F63" s="11" t="s">
        <v>234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5" t="s">
        <v>235</v>
      </c>
      <c r="B64" s="6" t="s">
        <v>236</v>
      </c>
      <c r="C64" s="4"/>
      <c r="D64" s="3" t="s">
        <v>20</v>
      </c>
      <c r="E64" s="3" t="s">
        <v>32</v>
      </c>
      <c r="F64" s="11" t="s">
        <v>234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5" t="s">
        <v>237</v>
      </c>
      <c r="B65" s="6" t="s">
        <v>238</v>
      </c>
      <c r="C65" s="4"/>
      <c r="D65" s="3" t="s">
        <v>14</v>
      </c>
      <c r="E65" s="3" t="s">
        <v>32</v>
      </c>
      <c r="F65" s="11" t="s">
        <v>239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5" t="s">
        <v>240</v>
      </c>
      <c r="B66" s="6" t="s">
        <v>241</v>
      </c>
      <c r="C66" s="4"/>
      <c r="D66" s="3" t="s">
        <v>19</v>
      </c>
      <c r="E66" s="3" t="s">
        <v>32</v>
      </c>
      <c r="F66" s="11" t="s">
        <v>242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5" t="s">
        <v>243</v>
      </c>
      <c r="B67" s="6" t="s">
        <v>244</v>
      </c>
      <c r="C67" s="4"/>
      <c r="D67" s="3" t="s">
        <v>14</v>
      </c>
      <c r="E67" s="3" t="s">
        <v>32</v>
      </c>
      <c r="F67" s="11" t="s">
        <v>245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5" t="s">
        <v>246</v>
      </c>
      <c r="B68" s="6" t="s">
        <v>247</v>
      </c>
      <c r="C68" s="4"/>
      <c r="D68" s="3" t="s">
        <v>23</v>
      </c>
      <c r="E68" s="3" t="s">
        <v>32</v>
      </c>
      <c r="F68" s="11" t="s">
        <v>248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5" t="s">
        <v>249</v>
      </c>
      <c r="B69" s="6" t="s">
        <v>250</v>
      </c>
      <c r="C69" s="4"/>
      <c r="D69" s="3" t="s">
        <v>14</v>
      </c>
      <c r="E69" s="3" t="s">
        <v>109</v>
      </c>
      <c r="F69" s="11" t="s">
        <v>251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5" t="s">
        <v>252</v>
      </c>
      <c r="B70" s="6" t="s">
        <v>253</v>
      </c>
      <c r="C70" s="4"/>
      <c r="D70" s="3" t="s">
        <v>23</v>
      </c>
      <c r="E70" s="3" t="s">
        <v>73</v>
      </c>
      <c r="F70" s="11" t="s">
        <v>254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5" t="s">
        <v>255</v>
      </c>
      <c r="B71" s="6" t="s">
        <v>256</v>
      </c>
      <c r="C71" s="4"/>
      <c r="D71" s="3" t="s">
        <v>20</v>
      </c>
      <c r="E71" s="3" t="s">
        <v>32</v>
      </c>
      <c r="F71" s="11" t="s">
        <v>234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5" t="s">
        <v>257</v>
      </c>
      <c r="B72" s="6" t="s">
        <v>256</v>
      </c>
      <c r="C72" s="4"/>
      <c r="D72" s="3" t="s">
        <v>24</v>
      </c>
      <c r="E72" s="17" t="s">
        <v>258</v>
      </c>
      <c r="F72" s="11" t="s">
        <v>259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5" t="s">
        <v>260</v>
      </c>
      <c r="B73" s="6" t="s">
        <v>261</v>
      </c>
      <c r="C73" s="4"/>
      <c r="D73" s="3" t="s">
        <v>20</v>
      </c>
      <c r="E73" s="3" t="s">
        <v>32</v>
      </c>
      <c r="F73" s="11" t="s">
        <v>262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5" t="s">
        <v>263</v>
      </c>
      <c r="B74" s="6" t="s">
        <v>264</v>
      </c>
      <c r="C74" s="4"/>
      <c r="D74" s="3" t="s">
        <v>14</v>
      </c>
      <c r="E74" s="3" t="s">
        <v>32</v>
      </c>
      <c r="F74" s="11" t="s">
        <v>265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5" t="s">
        <v>266</v>
      </c>
      <c r="B75" s="6" t="s">
        <v>267</v>
      </c>
      <c r="C75" s="4"/>
      <c r="D75" s="3" t="s">
        <v>14</v>
      </c>
      <c r="E75" s="3" t="s">
        <v>32</v>
      </c>
      <c r="F75" s="11" t="s">
        <v>268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5" t="s">
        <v>269</v>
      </c>
      <c r="B76" s="6" t="s">
        <v>270</v>
      </c>
      <c r="C76" s="4"/>
      <c r="D76" s="3" t="s">
        <v>14</v>
      </c>
      <c r="E76" s="3" t="s">
        <v>32</v>
      </c>
      <c r="F76" s="11" t="s">
        <v>271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5" t="s">
        <v>272</v>
      </c>
      <c r="B77" s="6" t="s">
        <v>273</v>
      </c>
      <c r="C77" s="4"/>
      <c r="D77" s="3" t="s">
        <v>20</v>
      </c>
      <c r="E77" s="3" t="s">
        <v>32</v>
      </c>
      <c r="F77" s="11" t="s">
        <v>274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5" t="s">
        <v>275</v>
      </c>
      <c r="B78" s="6" t="s">
        <v>276</v>
      </c>
      <c r="C78" s="4"/>
      <c r="D78" s="3" t="s">
        <v>19</v>
      </c>
      <c r="E78" s="3" t="s">
        <v>32</v>
      </c>
      <c r="F78" s="11" t="s">
        <v>277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5" t="s">
        <v>278</v>
      </c>
      <c r="B79" s="6" t="s">
        <v>279</v>
      </c>
      <c r="C79" s="4"/>
      <c r="D79" s="3" t="s">
        <v>14</v>
      </c>
      <c r="E79" s="3" t="s">
        <v>32</v>
      </c>
      <c r="F79" s="11" t="s">
        <v>280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5" t="s">
        <v>281</v>
      </c>
      <c r="B80" s="6" t="s">
        <v>282</v>
      </c>
      <c r="C80" s="4"/>
      <c r="D80" s="3" t="s">
        <v>14</v>
      </c>
      <c r="E80" s="3" t="s">
        <v>32</v>
      </c>
      <c r="F80" s="11" t="s">
        <v>283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5" t="s">
        <v>284</v>
      </c>
      <c r="B81" s="6" t="s">
        <v>285</v>
      </c>
      <c r="C81" s="4"/>
      <c r="D81" s="3" t="s">
        <v>19</v>
      </c>
      <c r="E81" s="3" t="s">
        <v>32</v>
      </c>
      <c r="F81" s="11" t="s">
        <v>286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5" t="s">
        <v>287</v>
      </c>
      <c r="B82" s="6" t="s">
        <v>288</v>
      </c>
      <c r="C82" s="4"/>
      <c r="D82" s="3" t="s">
        <v>14</v>
      </c>
      <c r="E82" s="3" t="s">
        <v>32</v>
      </c>
      <c r="F82" s="11" t="s">
        <v>289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5" t="s">
        <v>290</v>
      </c>
      <c r="B83" s="6" t="s">
        <v>291</v>
      </c>
      <c r="C83" s="4"/>
      <c r="D83" s="3" t="s">
        <v>14</v>
      </c>
      <c r="E83" s="3" t="s">
        <v>32</v>
      </c>
      <c r="F83" s="11" t="s">
        <v>292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5" t="s">
        <v>293</v>
      </c>
      <c r="B84" s="6" t="s">
        <v>294</v>
      </c>
      <c r="C84" s="4"/>
      <c r="D84" s="3" t="s">
        <v>14</v>
      </c>
      <c r="E84" s="3" t="s">
        <v>32</v>
      </c>
      <c r="F84" s="11" t="s">
        <v>295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5" t="s">
        <v>296</v>
      </c>
      <c r="B85" s="6" t="s">
        <v>297</v>
      </c>
      <c r="C85" s="4"/>
      <c r="D85" s="3" t="s">
        <v>14</v>
      </c>
      <c r="E85" s="3" t="s">
        <v>32</v>
      </c>
      <c r="F85" s="11" t="s">
        <v>298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5" t="s">
        <v>299</v>
      </c>
      <c r="B86" s="6" t="s">
        <v>300</v>
      </c>
      <c r="C86" s="4"/>
      <c r="D86" s="3" t="s">
        <v>19</v>
      </c>
      <c r="E86" s="3" t="s">
        <v>32</v>
      </c>
      <c r="F86" s="11" t="s">
        <v>301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5" t="s">
        <v>302</v>
      </c>
      <c r="B87" s="6" t="s">
        <v>303</v>
      </c>
      <c r="C87" s="4"/>
      <c r="D87" s="3" t="s">
        <v>21</v>
      </c>
      <c r="E87" s="3" t="s">
        <v>32</v>
      </c>
      <c r="F87" s="11" t="s">
        <v>304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5" t="s">
        <v>305</v>
      </c>
      <c r="B88" s="6" t="s">
        <v>306</v>
      </c>
      <c r="C88" s="4"/>
      <c r="D88" s="3" t="s">
        <v>21</v>
      </c>
      <c r="E88" s="17" t="s">
        <v>307</v>
      </c>
      <c r="F88" s="11" t="s">
        <v>308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5" t="s">
        <v>309</v>
      </c>
      <c r="B89" s="6" t="s">
        <v>306</v>
      </c>
      <c r="C89" s="4"/>
      <c r="D89" s="3" t="s">
        <v>24</v>
      </c>
      <c r="E89" s="17" t="s">
        <v>307</v>
      </c>
      <c r="F89" s="11" t="s">
        <v>308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30" t="s">
        <v>310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6" t="s">
        <v>311</v>
      </c>
      <c r="B94" s="6" t="s">
        <v>312</v>
      </c>
      <c r="C94" s="4"/>
      <c r="D94" s="3" t="s">
        <v>14</v>
      </c>
      <c r="E94" s="3" t="s">
        <v>32</v>
      </c>
      <c r="F94" s="11" t="s">
        <v>313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6" t="s">
        <v>314</v>
      </c>
      <c r="B95" s="6" t="s">
        <v>312</v>
      </c>
      <c r="C95" s="4"/>
      <c r="D95" s="3" t="s">
        <v>19</v>
      </c>
      <c r="E95" s="3" t="s">
        <v>32</v>
      </c>
      <c r="F95" s="11" t="s">
        <v>313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6" t="s">
        <v>315</v>
      </c>
      <c r="B96" s="6" t="s">
        <v>316</v>
      </c>
      <c r="C96" s="4"/>
      <c r="D96" s="3" t="s">
        <v>23</v>
      </c>
      <c r="E96" s="3" t="s">
        <v>32</v>
      </c>
      <c r="F96" s="11" t="s">
        <v>317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6" t="s">
        <v>315</v>
      </c>
      <c r="B97" s="6" t="s">
        <v>316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U15">
    <cfRule type="colorScale" priority="1">
      <colorScale>
        <cfvo type="min"/>
        <cfvo type="percentile" val="50"/>
        <cfvo type="max"/>
        <color rgb="FFFF0000"/>
        <color rgb="FFE06666"/>
        <color rgb="FFFF00FF"/>
      </colorScale>
    </cfRule>
  </conditionalFormatting>
  <conditionalFormatting sqref="W3:AE23 V25 W25:W45 X25:AE25">
    <cfRule type="colorScale" priority="2">
      <colorScale>
        <cfvo type="min"/>
        <cfvo type="percentile" val="20"/>
        <cfvo type="max"/>
        <color rgb="FFD9EAD3"/>
        <color rgb="FFB6D7A8"/>
        <color rgb="FF6AA84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0</v>
      </c>
      <c r="B1" s="31" t="s">
        <v>318</v>
      </c>
      <c r="C1" s="32" t="s">
        <v>319</v>
      </c>
      <c r="D1" s="32" t="s">
        <v>319</v>
      </c>
      <c r="E1" s="2" t="s">
        <v>1</v>
      </c>
    </row>
    <row r="2">
      <c r="A2" s="33" t="s">
        <v>5</v>
      </c>
      <c r="B2" s="33" t="s">
        <v>320</v>
      </c>
      <c r="C2" s="34" t="str">
        <f t="shared" ref="C2:C89" si="1">RIGHT(B2,LEN(B2)-FIND("_",B2))</f>
        <v>p001r_preTEI.xml</v>
      </c>
      <c r="D2" s="34" t="str">
        <f t="shared" ref="D2:D89" si="2">LEFT(C2,FIND("_",C2)-1)</f>
        <v>p001r</v>
      </c>
      <c r="E2" s="6" t="str">
        <f t="shared" ref="E2:E89" si="3">RIGHT(D2, LEN(D2)-1)</f>
        <v>001r</v>
      </c>
    </row>
    <row r="3">
      <c r="A3" s="33" t="s">
        <v>12</v>
      </c>
      <c r="B3" s="33" t="s">
        <v>321</v>
      </c>
      <c r="C3" s="34" t="str">
        <f t="shared" si="1"/>
        <v>p003v_preTEI.xml</v>
      </c>
      <c r="D3" s="34" t="str">
        <f t="shared" si="2"/>
        <v>p003v</v>
      </c>
      <c r="E3" s="6" t="str">
        <f t="shared" si="3"/>
        <v>003v</v>
      </c>
    </row>
    <row r="4">
      <c r="A4" s="33" t="s">
        <v>26</v>
      </c>
      <c r="B4" s="33" t="s">
        <v>322</v>
      </c>
      <c r="C4" s="34" t="str">
        <f t="shared" si="1"/>
        <v>p004r_preTEI.xml</v>
      </c>
      <c r="D4" s="34" t="str">
        <f t="shared" si="2"/>
        <v>p004r</v>
      </c>
      <c r="E4" s="6" t="str">
        <f t="shared" si="3"/>
        <v>004r</v>
      </c>
    </row>
    <row r="5">
      <c r="A5" s="33" t="s">
        <v>33</v>
      </c>
      <c r="B5" s="33" t="s">
        <v>323</v>
      </c>
      <c r="C5" s="34" t="str">
        <f t="shared" si="1"/>
        <v>p008r_preTEI.xml</v>
      </c>
      <c r="D5" s="34" t="str">
        <f t="shared" si="2"/>
        <v>p008r</v>
      </c>
      <c r="E5" s="6" t="str">
        <f t="shared" si="3"/>
        <v>008r</v>
      </c>
    </row>
    <row r="6">
      <c r="A6" s="33" t="s">
        <v>41</v>
      </c>
      <c r="B6" s="33" t="s">
        <v>324</v>
      </c>
      <c r="C6" s="34" t="str">
        <f t="shared" si="1"/>
        <v>p008v_preTEI.xml</v>
      </c>
      <c r="D6" s="34" t="str">
        <f t="shared" si="2"/>
        <v>p008v</v>
      </c>
      <c r="E6" s="6" t="str">
        <f t="shared" si="3"/>
        <v>008v</v>
      </c>
    </row>
    <row r="7">
      <c r="A7" s="33" t="s">
        <v>47</v>
      </c>
      <c r="B7" s="33" t="s">
        <v>325</v>
      </c>
      <c r="C7" s="34" t="str">
        <f t="shared" si="1"/>
        <v>p009r_preTEI.xml</v>
      </c>
      <c r="D7" s="34" t="str">
        <f t="shared" si="2"/>
        <v>p009r</v>
      </c>
      <c r="E7" s="6" t="str">
        <f t="shared" si="3"/>
        <v>009r</v>
      </c>
    </row>
    <row r="8">
      <c r="A8" s="33" t="s">
        <v>53</v>
      </c>
      <c r="B8" s="33" t="s">
        <v>325</v>
      </c>
      <c r="C8" s="34" t="str">
        <f t="shared" si="1"/>
        <v>p009r_preTEI.xml</v>
      </c>
      <c r="D8" s="34" t="str">
        <f t="shared" si="2"/>
        <v>p009r</v>
      </c>
      <c r="E8" s="6" t="str">
        <f t="shared" si="3"/>
        <v>009r</v>
      </c>
    </row>
    <row r="9">
      <c r="A9" s="33" t="s">
        <v>58</v>
      </c>
      <c r="B9" s="33" t="s">
        <v>326</v>
      </c>
      <c r="C9" s="34" t="str">
        <f t="shared" si="1"/>
        <v>p010r_preTEI.xml</v>
      </c>
      <c r="D9" s="34" t="str">
        <f t="shared" si="2"/>
        <v>p010r</v>
      </c>
      <c r="E9" s="6" t="str">
        <f t="shared" si="3"/>
        <v>010r</v>
      </c>
    </row>
    <row r="10">
      <c r="A10" s="33" t="s">
        <v>65</v>
      </c>
      <c r="B10" s="33" t="s">
        <v>326</v>
      </c>
      <c r="C10" s="34" t="str">
        <f t="shared" si="1"/>
        <v>p010r_preTEI.xml</v>
      </c>
      <c r="D10" s="34" t="str">
        <f t="shared" si="2"/>
        <v>p010r</v>
      </c>
      <c r="E10" s="6" t="str">
        <f t="shared" si="3"/>
        <v>010r</v>
      </c>
    </row>
    <row r="11">
      <c r="A11" s="33" t="s">
        <v>70</v>
      </c>
      <c r="B11" s="33" t="s">
        <v>327</v>
      </c>
      <c r="C11" s="34" t="str">
        <f t="shared" si="1"/>
        <v>p011r_preTEI.xml</v>
      </c>
      <c r="D11" s="34" t="str">
        <f t="shared" si="2"/>
        <v>p011r</v>
      </c>
      <c r="E11" s="6" t="str">
        <f t="shared" si="3"/>
        <v>011r</v>
      </c>
    </row>
    <row r="12">
      <c r="A12" s="33" t="s">
        <v>74</v>
      </c>
      <c r="B12" s="33" t="s">
        <v>328</v>
      </c>
      <c r="C12" s="34" t="str">
        <f t="shared" si="1"/>
        <v>p012r_preTEI.xml</v>
      </c>
      <c r="D12" s="34" t="str">
        <f t="shared" si="2"/>
        <v>p012r</v>
      </c>
      <c r="E12" s="6" t="str">
        <f t="shared" si="3"/>
        <v>012r</v>
      </c>
    </row>
    <row r="13">
      <c r="A13" s="33" t="s">
        <v>78</v>
      </c>
      <c r="B13" s="33" t="s">
        <v>329</v>
      </c>
      <c r="C13" s="34" t="str">
        <f t="shared" si="1"/>
        <v>p013r_preTEI.xml</v>
      </c>
      <c r="D13" s="34" t="str">
        <f t="shared" si="2"/>
        <v>p013r</v>
      </c>
      <c r="E13" s="6" t="str">
        <f t="shared" si="3"/>
        <v>013r</v>
      </c>
    </row>
    <row r="14">
      <c r="A14" s="33" t="s">
        <v>82</v>
      </c>
      <c r="B14" s="33" t="s">
        <v>330</v>
      </c>
      <c r="C14" s="34" t="str">
        <f t="shared" si="1"/>
        <v>p013v_preTEI.xml</v>
      </c>
      <c r="D14" s="34" t="str">
        <f t="shared" si="2"/>
        <v>p013v</v>
      </c>
      <c r="E14" s="6" t="str">
        <f t="shared" si="3"/>
        <v>013v</v>
      </c>
    </row>
    <row r="15">
      <c r="A15" s="33" t="s">
        <v>86</v>
      </c>
      <c r="B15" s="33" t="s">
        <v>330</v>
      </c>
      <c r="C15" s="34" t="str">
        <f t="shared" si="1"/>
        <v>p013v_preTEI.xml</v>
      </c>
      <c r="D15" s="34" t="str">
        <f t="shared" si="2"/>
        <v>p013v</v>
      </c>
      <c r="E15" s="6" t="str">
        <f t="shared" si="3"/>
        <v>013v</v>
      </c>
    </row>
    <row r="16">
      <c r="A16" s="33" t="s">
        <v>88</v>
      </c>
      <c r="B16" s="33" t="s">
        <v>331</v>
      </c>
      <c r="C16" s="34" t="str">
        <f t="shared" si="1"/>
        <v>p019v_preTEI.xml</v>
      </c>
      <c r="D16" s="34" t="str">
        <f t="shared" si="2"/>
        <v>p019v</v>
      </c>
      <c r="E16" s="6" t="str">
        <f t="shared" si="3"/>
        <v>019v</v>
      </c>
    </row>
    <row r="17">
      <c r="A17" s="33" t="s">
        <v>92</v>
      </c>
      <c r="B17" s="33" t="s">
        <v>332</v>
      </c>
      <c r="C17" s="34" t="str">
        <f t="shared" si="1"/>
        <v>p021r_preTEI.xml</v>
      </c>
      <c r="D17" s="34" t="str">
        <f t="shared" si="2"/>
        <v>p021r</v>
      </c>
      <c r="E17" s="6" t="str">
        <f t="shared" si="3"/>
        <v>021r</v>
      </c>
    </row>
    <row r="18">
      <c r="A18" s="33" t="s">
        <v>97</v>
      </c>
      <c r="B18" s="33" t="s">
        <v>333</v>
      </c>
      <c r="C18" s="34" t="str">
        <f t="shared" si="1"/>
        <v>p024r_preTEI.xml</v>
      </c>
      <c r="D18" s="34" t="str">
        <f t="shared" si="2"/>
        <v>p024r</v>
      </c>
      <c r="E18" s="6" t="str">
        <f t="shared" si="3"/>
        <v>024r</v>
      </c>
    </row>
    <row r="19">
      <c r="A19" s="33" t="s">
        <v>101</v>
      </c>
      <c r="B19" s="33" t="s">
        <v>334</v>
      </c>
      <c r="C19" s="34" t="str">
        <f t="shared" si="1"/>
        <v>p024v_preTEI.xml</v>
      </c>
      <c r="D19" s="34" t="str">
        <f t="shared" si="2"/>
        <v>p024v</v>
      </c>
      <c r="E19" s="6" t="str">
        <f t="shared" si="3"/>
        <v>024v</v>
      </c>
    </row>
    <row r="20">
      <c r="A20" s="33" t="s">
        <v>105</v>
      </c>
      <c r="B20" s="33" t="s">
        <v>335</v>
      </c>
      <c r="C20" s="34" t="str">
        <f t="shared" si="1"/>
        <v>p031v_preTEI.xml</v>
      </c>
      <c r="D20" s="34" t="str">
        <f t="shared" si="2"/>
        <v>p031v</v>
      </c>
      <c r="E20" s="6" t="str">
        <f t="shared" si="3"/>
        <v>031v</v>
      </c>
    </row>
    <row r="21">
      <c r="A21" s="33" t="s">
        <v>110</v>
      </c>
      <c r="B21" s="33" t="s">
        <v>336</v>
      </c>
      <c r="C21" s="34" t="str">
        <f t="shared" si="1"/>
        <v>p032r_preTEI.xml</v>
      </c>
      <c r="D21" s="34" t="str">
        <f t="shared" si="2"/>
        <v>p032r</v>
      </c>
      <c r="E21" s="6" t="str">
        <f t="shared" si="3"/>
        <v>032r</v>
      </c>
    </row>
    <row r="22">
      <c r="A22" s="33" t="s">
        <v>114</v>
      </c>
      <c r="B22" s="33" t="s">
        <v>336</v>
      </c>
      <c r="C22" s="34" t="str">
        <f t="shared" si="1"/>
        <v>p032r_preTEI.xml</v>
      </c>
      <c r="D22" s="34" t="str">
        <f t="shared" si="2"/>
        <v>p032r</v>
      </c>
      <c r="E22" s="6" t="str">
        <f t="shared" si="3"/>
        <v>032r</v>
      </c>
    </row>
    <row r="23">
      <c r="A23" s="33" t="s">
        <v>116</v>
      </c>
      <c r="B23" s="33" t="s">
        <v>337</v>
      </c>
      <c r="C23" s="34" t="str">
        <f t="shared" si="1"/>
        <v>p034r_preTEI.xml</v>
      </c>
      <c r="D23" s="34" t="str">
        <f t="shared" si="2"/>
        <v>p034r</v>
      </c>
      <c r="E23" s="6" t="str">
        <f t="shared" si="3"/>
        <v>034r</v>
      </c>
    </row>
    <row r="24">
      <c r="A24" s="33" t="s">
        <v>119</v>
      </c>
      <c r="B24" s="33" t="s">
        <v>338</v>
      </c>
      <c r="C24" s="34" t="str">
        <f t="shared" si="1"/>
        <v>p035r_preTEI.xml</v>
      </c>
      <c r="D24" s="34" t="str">
        <f t="shared" si="2"/>
        <v>p035r</v>
      </c>
      <c r="E24" s="6" t="str">
        <f t="shared" si="3"/>
        <v>035r</v>
      </c>
    </row>
    <row r="25">
      <c r="A25" s="33" t="s">
        <v>123</v>
      </c>
      <c r="B25" s="33" t="s">
        <v>338</v>
      </c>
      <c r="C25" s="34" t="str">
        <f t="shared" si="1"/>
        <v>p035r_preTEI.xml</v>
      </c>
      <c r="D25" s="34" t="str">
        <f t="shared" si="2"/>
        <v>p035r</v>
      </c>
      <c r="E25" s="6" t="str">
        <f t="shared" si="3"/>
        <v>035r</v>
      </c>
    </row>
    <row r="26">
      <c r="A26" s="33" t="s">
        <v>126</v>
      </c>
      <c r="B26" s="33" t="s">
        <v>339</v>
      </c>
      <c r="C26" s="34" t="str">
        <f t="shared" si="1"/>
        <v>p038r_preTEI.xml</v>
      </c>
      <c r="D26" s="34" t="str">
        <f t="shared" si="2"/>
        <v>p038r</v>
      </c>
      <c r="E26" s="6" t="str">
        <f t="shared" si="3"/>
        <v>038r</v>
      </c>
    </row>
    <row r="27">
      <c r="A27" s="33" t="s">
        <v>129</v>
      </c>
      <c r="B27" s="33" t="s">
        <v>340</v>
      </c>
      <c r="C27" s="34" t="str">
        <f t="shared" si="1"/>
        <v>p039r_preTEI.xml</v>
      </c>
      <c r="D27" s="34" t="str">
        <f t="shared" si="2"/>
        <v>p039r</v>
      </c>
      <c r="E27" s="6" t="str">
        <f t="shared" si="3"/>
        <v>039r</v>
      </c>
    </row>
    <row r="28">
      <c r="A28" s="33" t="s">
        <v>133</v>
      </c>
      <c r="B28" s="33" t="s">
        <v>340</v>
      </c>
      <c r="C28" s="34" t="str">
        <f t="shared" si="1"/>
        <v>p039r_preTEI.xml</v>
      </c>
      <c r="D28" s="34" t="str">
        <f t="shared" si="2"/>
        <v>p039r</v>
      </c>
      <c r="E28" s="6" t="str">
        <f t="shared" si="3"/>
        <v>039r</v>
      </c>
    </row>
    <row r="29">
      <c r="A29" s="33" t="s">
        <v>135</v>
      </c>
      <c r="B29" s="33" t="s">
        <v>341</v>
      </c>
      <c r="C29" s="34" t="str">
        <f t="shared" si="1"/>
        <v>p049v_preTEI.xml</v>
      </c>
      <c r="D29" s="34" t="str">
        <f t="shared" si="2"/>
        <v>p049v</v>
      </c>
      <c r="E29" s="6" t="str">
        <f t="shared" si="3"/>
        <v>049v</v>
      </c>
    </row>
    <row r="30">
      <c r="A30" s="33" t="s">
        <v>138</v>
      </c>
      <c r="B30" s="33" t="s">
        <v>342</v>
      </c>
      <c r="C30" s="34" t="str">
        <f t="shared" si="1"/>
        <v>p051r_preTEI.xml</v>
      </c>
      <c r="D30" s="34" t="str">
        <f t="shared" si="2"/>
        <v>p051r</v>
      </c>
      <c r="E30" s="6" t="str">
        <f t="shared" si="3"/>
        <v>051r</v>
      </c>
    </row>
    <row r="31">
      <c r="A31" s="33" t="s">
        <v>141</v>
      </c>
      <c r="B31" s="33" t="s">
        <v>342</v>
      </c>
      <c r="C31" s="34" t="str">
        <f t="shared" si="1"/>
        <v>p051r_preTEI.xml</v>
      </c>
      <c r="D31" s="34" t="str">
        <f t="shared" si="2"/>
        <v>p051r</v>
      </c>
      <c r="E31" s="6" t="str">
        <f t="shared" si="3"/>
        <v>051r</v>
      </c>
    </row>
    <row r="32">
      <c r="A32" s="33" t="s">
        <v>142</v>
      </c>
      <c r="B32" s="33" t="s">
        <v>343</v>
      </c>
      <c r="C32" s="34" t="str">
        <f t="shared" si="1"/>
        <v>p052r_preTEI.xml</v>
      </c>
      <c r="D32" s="34" t="str">
        <f t="shared" si="2"/>
        <v>p052r</v>
      </c>
      <c r="E32" s="6" t="str">
        <f t="shared" si="3"/>
        <v>052r</v>
      </c>
    </row>
    <row r="33">
      <c r="A33" s="33" t="s">
        <v>146</v>
      </c>
      <c r="B33" s="33" t="s">
        <v>343</v>
      </c>
      <c r="C33" s="34" t="str">
        <f t="shared" si="1"/>
        <v>p052r_preTEI.xml</v>
      </c>
      <c r="D33" s="34" t="str">
        <f t="shared" si="2"/>
        <v>p052r</v>
      </c>
      <c r="E33" s="6" t="str">
        <f t="shared" si="3"/>
        <v>052r</v>
      </c>
    </row>
    <row r="34">
      <c r="A34" s="33" t="s">
        <v>147</v>
      </c>
      <c r="B34" s="33" t="s">
        <v>344</v>
      </c>
      <c r="C34" s="34" t="str">
        <f t="shared" si="1"/>
        <v>p054r_preTEI.xml</v>
      </c>
      <c r="D34" s="34" t="str">
        <f t="shared" si="2"/>
        <v>p054r</v>
      </c>
      <c r="E34" s="6" t="str">
        <f t="shared" si="3"/>
        <v>054r</v>
      </c>
    </row>
    <row r="35">
      <c r="A35" s="33" t="s">
        <v>151</v>
      </c>
      <c r="B35" s="33" t="s">
        <v>345</v>
      </c>
      <c r="C35" s="34" t="str">
        <f t="shared" si="1"/>
        <v>p054v_preTEI.xml</v>
      </c>
      <c r="D35" s="34" t="str">
        <f t="shared" si="2"/>
        <v>p054v</v>
      </c>
      <c r="E35" s="6" t="str">
        <f t="shared" si="3"/>
        <v>054v</v>
      </c>
    </row>
    <row r="36">
      <c r="A36" s="33" t="s">
        <v>154</v>
      </c>
      <c r="B36" s="33" t="s">
        <v>346</v>
      </c>
      <c r="C36" s="34" t="str">
        <f t="shared" si="1"/>
        <v>p055r_preTEI.xml</v>
      </c>
      <c r="D36" s="34" t="str">
        <f t="shared" si="2"/>
        <v>p055r</v>
      </c>
      <c r="E36" s="6" t="str">
        <f t="shared" si="3"/>
        <v>055r</v>
      </c>
    </row>
    <row r="37">
      <c r="A37" s="33" t="s">
        <v>157</v>
      </c>
      <c r="B37" s="33" t="s">
        <v>347</v>
      </c>
      <c r="C37" s="34" t="str">
        <f t="shared" si="1"/>
        <v>p055v_preTEI.xml</v>
      </c>
      <c r="D37" s="34" t="str">
        <f t="shared" si="2"/>
        <v>p055v</v>
      </c>
      <c r="E37" s="6" t="str">
        <f t="shared" si="3"/>
        <v>055v</v>
      </c>
    </row>
    <row r="38">
      <c r="A38" s="33" t="s">
        <v>160</v>
      </c>
      <c r="B38" s="33" t="s">
        <v>348</v>
      </c>
      <c r="C38" s="34" t="str">
        <f t="shared" si="1"/>
        <v>p056r_preTEI.xml</v>
      </c>
      <c r="D38" s="34" t="str">
        <f t="shared" si="2"/>
        <v>p056r</v>
      </c>
      <c r="E38" s="6" t="str">
        <f t="shared" si="3"/>
        <v>056r</v>
      </c>
    </row>
    <row r="39">
      <c r="A39" s="33" t="s">
        <v>163</v>
      </c>
      <c r="B39" s="33" t="s">
        <v>349</v>
      </c>
      <c r="C39" s="34" t="str">
        <f t="shared" si="1"/>
        <v>p059r_preTEI.xml</v>
      </c>
      <c r="D39" s="34" t="str">
        <f t="shared" si="2"/>
        <v>p059r</v>
      </c>
      <c r="E39" s="6" t="str">
        <f t="shared" si="3"/>
        <v>059r</v>
      </c>
    </row>
    <row r="40">
      <c r="A40" s="33" t="s">
        <v>167</v>
      </c>
      <c r="B40" s="33" t="s">
        <v>350</v>
      </c>
      <c r="C40" s="34" t="str">
        <f t="shared" si="1"/>
        <v>p060v_preTEI.xml</v>
      </c>
      <c r="D40" s="34" t="str">
        <f t="shared" si="2"/>
        <v>p060v</v>
      </c>
      <c r="E40" s="6" t="str">
        <f t="shared" si="3"/>
        <v>060v</v>
      </c>
    </row>
    <row r="41">
      <c r="A41" s="33" t="s">
        <v>170</v>
      </c>
      <c r="B41" s="33" t="s">
        <v>351</v>
      </c>
      <c r="C41" s="34" t="str">
        <f t="shared" si="1"/>
        <v>p062r_preTEI.xml</v>
      </c>
      <c r="D41" s="34" t="str">
        <f t="shared" si="2"/>
        <v>p062r</v>
      </c>
      <c r="E41" s="6" t="str">
        <f t="shared" si="3"/>
        <v>062r</v>
      </c>
    </row>
    <row r="42">
      <c r="A42" s="33" t="s">
        <v>173</v>
      </c>
      <c r="B42" s="33" t="s">
        <v>352</v>
      </c>
      <c r="C42" s="34" t="str">
        <f t="shared" si="1"/>
        <v>p062v_preTEI.xml</v>
      </c>
      <c r="D42" s="34" t="str">
        <f t="shared" si="2"/>
        <v>p062v</v>
      </c>
      <c r="E42" s="6" t="str">
        <f t="shared" si="3"/>
        <v>062v</v>
      </c>
    </row>
    <row r="43">
      <c r="A43" s="33" t="s">
        <v>176</v>
      </c>
      <c r="B43" s="33" t="s">
        <v>353</v>
      </c>
      <c r="C43" s="34" t="str">
        <f t="shared" si="1"/>
        <v>p064v_preTEI.xml</v>
      </c>
      <c r="D43" s="34" t="str">
        <f t="shared" si="2"/>
        <v>p064v</v>
      </c>
      <c r="E43" s="6" t="str">
        <f t="shared" si="3"/>
        <v>064v</v>
      </c>
    </row>
    <row r="44">
      <c r="A44" s="33" t="s">
        <v>179</v>
      </c>
      <c r="B44" s="33" t="s">
        <v>354</v>
      </c>
      <c r="C44" s="34" t="str">
        <f t="shared" si="1"/>
        <v>p065r_preTEI.xml</v>
      </c>
      <c r="D44" s="34" t="str">
        <f t="shared" si="2"/>
        <v>p065r</v>
      </c>
      <c r="E44" s="6" t="str">
        <f t="shared" si="3"/>
        <v>065r</v>
      </c>
    </row>
    <row r="45">
      <c r="A45" s="33" t="s">
        <v>182</v>
      </c>
      <c r="B45" s="33" t="s">
        <v>355</v>
      </c>
      <c r="C45" s="34" t="str">
        <f t="shared" si="1"/>
        <v>p068v_preTEI.xml</v>
      </c>
      <c r="D45" s="34" t="str">
        <f t="shared" si="2"/>
        <v>p068v</v>
      </c>
      <c r="E45" s="6" t="str">
        <f t="shared" si="3"/>
        <v>068v</v>
      </c>
    </row>
    <row r="46">
      <c r="A46" s="33" t="s">
        <v>185</v>
      </c>
      <c r="B46" s="33" t="s">
        <v>356</v>
      </c>
      <c r="C46" s="34" t="str">
        <f t="shared" si="1"/>
        <v>p070r_preTEI.xml</v>
      </c>
      <c r="D46" s="34" t="str">
        <f t="shared" si="2"/>
        <v>p070r</v>
      </c>
      <c r="E46" s="6" t="str">
        <f t="shared" si="3"/>
        <v>070r</v>
      </c>
    </row>
    <row r="47">
      <c r="A47" s="33" t="s">
        <v>188</v>
      </c>
      <c r="B47" s="33" t="s">
        <v>357</v>
      </c>
      <c r="C47" s="34" t="str">
        <f t="shared" si="1"/>
        <v>p071r_preTEI.xml</v>
      </c>
      <c r="D47" s="34" t="str">
        <f t="shared" si="2"/>
        <v>p071r</v>
      </c>
      <c r="E47" s="6" t="str">
        <f t="shared" si="3"/>
        <v>071r</v>
      </c>
    </row>
    <row r="48">
      <c r="A48" s="33" t="s">
        <v>191</v>
      </c>
      <c r="B48" s="33" t="s">
        <v>358</v>
      </c>
      <c r="C48" s="34" t="str">
        <f t="shared" si="1"/>
        <v>p072v_preTEI.xml</v>
      </c>
      <c r="D48" s="34" t="str">
        <f t="shared" si="2"/>
        <v>p072v</v>
      </c>
      <c r="E48" s="6" t="str">
        <f t="shared" si="3"/>
        <v>072v</v>
      </c>
    </row>
    <row r="49">
      <c r="A49" s="33" t="s">
        <v>193</v>
      </c>
      <c r="B49" s="33" t="s">
        <v>359</v>
      </c>
      <c r="C49" s="34" t="str">
        <f t="shared" si="1"/>
        <v>p082v_preTEI.xml</v>
      </c>
      <c r="D49" s="34" t="str">
        <f t="shared" si="2"/>
        <v>p082v</v>
      </c>
      <c r="E49" s="6" t="str">
        <f t="shared" si="3"/>
        <v>082v</v>
      </c>
    </row>
    <row r="50">
      <c r="A50" s="33" t="s">
        <v>196</v>
      </c>
      <c r="B50" s="33" t="s">
        <v>360</v>
      </c>
      <c r="C50" s="34" t="str">
        <f t="shared" si="1"/>
        <v>p086r_preTEI.xml</v>
      </c>
      <c r="D50" s="34" t="str">
        <f t="shared" si="2"/>
        <v>p086r</v>
      </c>
      <c r="E50" s="6" t="str">
        <f t="shared" si="3"/>
        <v>086r</v>
      </c>
    </row>
    <row r="51">
      <c r="A51" s="33" t="s">
        <v>199</v>
      </c>
      <c r="B51" s="33" t="s">
        <v>361</v>
      </c>
      <c r="C51" s="34" t="str">
        <f t="shared" si="1"/>
        <v>p087r_preTEI.xml</v>
      </c>
      <c r="D51" s="34" t="str">
        <f t="shared" si="2"/>
        <v>p087r</v>
      </c>
      <c r="E51" s="6" t="str">
        <f t="shared" si="3"/>
        <v>087r</v>
      </c>
    </row>
    <row r="52">
      <c r="A52" s="33" t="s">
        <v>202</v>
      </c>
      <c r="B52" s="33" t="s">
        <v>362</v>
      </c>
      <c r="C52" s="34" t="str">
        <f t="shared" si="1"/>
        <v>p088r_preTEI.xml</v>
      </c>
      <c r="D52" s="34" t="str">
        <f t="shared" si="2"/>
        <v>p088r</v>
      </c>
      <c r="E52" s="6" t="str">
        <f t="shared" si="3"/>
        <v>088r</v>
      </c>
    </row>
    <row r="53">
      <c r="A53" s="33" t="s">
        <v>205</v>
      </c>
      <c r="B53" s="33" t="s">
        <v>363</v>
      </c>
      <c r="C53" s="34" t="str">
        <f t="shared" si="1"/>
        <v>p090v_preTEI.xml</v>
      </c>
      <c r="D53" s="34" t="str">
        <f t="shared" si="2"/>
        <v>p090v</v>
      </c>
      <c r="E53" s="6" t="str">
        <f t="shared" si="3"/>
        <v>090v</v>
      </c>
    </row>
    <row r="54">
      <c r="A54" s="33" t="s">
        <v>208</v>
      </c>
      <c r="B54" s="33" t="s">
        <v>364</v>
      </c>
      <c r="C54" s="34" t="str">
        <f t="shared" si="1"/>
        <v>p091v_preTEI.xml</v>
      </c>
      <c r="D54" s="34" t="str">
        <f t="shared" si="2"/>
        <v>p091v</v>
      </c>
      <c r="E54" s="6" t="str">
        <f t="shared" si="3"/>
        <v>091v</v>
      </c>
    </row>
    <row r="55">
      <c r="A55" s="33" t="s">
        <v>211</v>
      </c>
      <c r="B55" s="33" t="s">
        <v>365</v>
      </c>
      <c r="C55" s="34" t="str">
        <f t="shared" si="1"/>
        <v>p095r_preTEI.xml</v>
      </c>
      <c r="D55" s="34" t="str">
        <f t="shared" si="2"/>
        <v>p095r</v>
      </c>
      <c r="E55" s="6" t="str">
        <f t="shared" si="3"/>
        <v>095r</v>
      </c>
    </row>
    <row r="56">
      <c r="A56" s="33" t="s">
        <v>214</v>
      </c>
      <c r="B56" s="33" t="s">
        <v>366</v>
      </c>
      <c r="C56" s="34" t="str">
        <f t="shared" si="1"/>
        <v>p097r_preTEI.xml</v>
      </c>
      <c r="D56" s="34" t="str">
        <f t="shared" si="2"/>
        <v>p097r</v>
      </c>
      <c r="E56" s="6" t="str">
        <f t="shared" si="3"/>
        <v>097r</v>
      </c>
    </row>
    <row r="57">
      <c r="A57" s="33" t="s">
        <v>218</v>
      </c>
      <c r="B57" s="33" t="s">
        <v>367</v>
      </c>
      <c r="C57" s="34" t="str">
        <f t="shared" si="1"/>
        <v>p097v_preTEI.xml</v>
      </c>
      <c r="D57" s="34" t="str">
        <f t="shared" si="2"/>
        <v>p097v</v>
      </c>
      <c r="E57" s="6" t="str">
        <f t="shared" si="3"/>
        <v>097v</v>
      </c>
    </row>
    <row r="58">
      <c r="A58" s="33" t="s">
        <v>221</v>
      </c>
      <c r="B58" s="33" t="s">
        <v>367</v>
      </c>
      <c r="C58" s="34" t="str">
        <f t="shared" si="1"/>
        <v>p097v_preTEI.xml</v>
      </c>
      <c r="D58" s="34" t="str">
        <f t="shared" si="2"/>
        <v>p097v</v>
      </c>
      <c r="E58" s="6" t="str">
        <f t="shared" si="3"/>
        <v>097v</v>
      </c>
    </row>
    <row r="59">
      <c r="A59" s="33" t="s">
        <v>222</v>
      </c>
      <c r="B59" s="33" t="s">
        <v>368</v>
      </c>
      <c r="C59" s="34" t="str">
        <f t="shared" si="1"/>
        <v>p098v_preTEI.xml</v>
      </c>
      <c r="D59" s="34" t="str">
        <f t="shared" si="2"/>
        <v>p098v</v>
      </c>
      <c r="E59" s="6" t="str">
        <f t="shared" si="3"/>
        <v>098v</v>
      </c>
    </row>
    <row r="60">
      <c r="A60" s="33" t="s">
        <v>224</v>
      </c>
      <c r="B60" s="33" t="s">
        <v>369</v>
      </c>
      <c r="C60" s="34" t="str">
        <f t="shared" si="1"/>
        <v>p099r_preTEI.xml</v>
      </c>
      <c r="D60" s="34" t="str">
        <f t="shared" si="2"/>
        <v>p099r</v>
      </c>
      <c r="E60" s="6" t="str">
        <f t="shared" si="3"/>
        <v>099r</v>
      </c>
    </row>
    <row r="61">
      <c r="A61" s="33" t="s">
        <v>227</v>
      </c>
      <c r="B61" s="33" t="s">
        <v>370</v>
      </c>
      <c r="C61" s="34" t="str">
        <f t="shared" si="1"/>
        <v>p100v_preTEI.xml</v>
      </c>
      <c r="D61" s="34" t="str">
        <f t="shared" si="2"/>
        <v>p100v</v>
      </c>
      <c r="E61" s="6" t="str">
        <f t="shared" si="3"/>
        <v>100v</v>
      </c>
    </row>
    <row r="62">
      <c r="A62" s="33" t="s">
        <v>230</v>
      </c>
      <c r="B62" s="33" t="s">
        <v>371</v>
      </c>
      <c r="C62" s="34" t="str">
        <f t="shared" si="1"/>
        <v>p104v_preTEI.xml</v>
      </c>
      <c r="D62" s="34" t="str">
        <f t="shared" si="2"/>
        <v>p104v</v>
      </c>
      <c r="E62" s="6" t="str">
        <f t="shared" si="3"/>
        <v>104v</v>
      </c>
    </row>
    <row r="63">
      <c r="A63" s="33" t="s">
        <v>232</v>
      </c>
      <c r="B63" s="33" t="s">
        <v>372</v>
      </c>
      <c r="C63" s="34" t="str">
        <f t="shared" si="1"/>
        <v>p107r_preTEI.xml</v>
      </c>
      <c r="D63" s="34" t="str">
        <f t="shared" si="2"/>
        <v>p107r</v>
      </c>
      <c r="E63" s="6" t="str">
        <f t="shared" si="3"/>
        <v>107r</v>
      </c>
    </row>
    <row r="64">
      <c r="A64" s="33" t="s">
        <v>235</v>
      </c>
      <c r="B64" s="33" t="s">
        <v>373</v>
      </c>
      <c r="C64" s="34" t="str">
        <f t="shared" si="1"/>
        <v>p107v_preTEI.xml</v>
      </c>
      <c r="D64" s="34" t="str">
        <f t="shared" si="2"/>
        <v>p107v</v>
      </c>
      <c r="E64" s="6" t="str">
        <f t="shared" si="3"/>
        <v>107v</v>
      </c>
    </row>
    <row r="65">
      <c r="A65" s="33" t="s">
        <v>237</v>
      </c>
      <c r="B65" s="33" t="s">
        <v>374</v>
      </c>
      <c r="C65" s="34" t="str">
        <f t="shared" si="1"/>
        <v>p111r_preTEI.xml</v>
      </c>
      <c r="D65" s="34" t="str">
        <f t="shared" si="2"/>
        <v>p111r</v>
      </c>
      <c r="E65" s="6" t="str">
        <f t="shared" si="3"/>
        <v>111r</v>
      </c>
    </row>
    <row r="66">
      <c r="A66" s="33" t="s">
        <v>240</v>
      </c>
      <c r="B66" s="33" t="s">
        <v>375</v>
      </c>
      <c r="C66" s="34" t="str">
        <f t="shared" si="1"/>
        <v>p112r_preTEI.xml</v>
      </c>
      <c r="D66" s="34" t="str">
        <f t="shared" si="2"/>
        <v>p112r</v>
      </c>
      <c r="E66" s="6" t="str">
        <f t="shared" si="3"/>
        <v>112r</v>
      </c>
    </row>
    <row r="67">
      <c r="A67" s="33" t="s">
        <v>243</v>
      </c>
      <c r="B67" s="33" t="s">
        <v>376</v>
      </c>
      <c r="C67" s="34" t="str">
        <f t="shared" si="1"/>
        <v>p114r_preTEI.xml</v>
      </c>
      <c r="D67" s="34" t="str">
        <f t="shared" si="2"/>
        <v>p114r</v>
      </c>
      <c r="E67" s="6" t="str">
        <f t="shared" si="3"/>
        <v>114r</v>
      </c>
    </row>
    <row r="68">
      <c r="A68" s="33" t="s">
        <v>246</v>
      </c>
      <c r="B68" s="33" t="s">
        <v>377</v>
      </c>
      <c r="C68" s="34" t="str">
        <f t="shared" si="1"/>
        <v>p120r_preTEI.xml</v>
      </c>
      <c r="D68" s="34" t="str">
        <f t="shared" si="2"/>
        <v>p120r</v>
      </c>
      <c r="E68" s="6" t="str">
        <f t="shared" si="3"/>
        <v>120r</v>
      </c>
    </row>
    <row r="69">
      <c r="A69" s="33" t="s">
        <v>249</v>
      </c>
      <c r="B69" s="33" t="s">
        <v>378</v>
      </c>
      <c r="C69" s="34" t="str">
        <f t="shared" si="1"/>
        <v>p121r_preTEI.xml</v>
      </c>
      <c r="D69" s="34" t="str">
        <f t="shared" si="2"/>
        <v>p121r</v>
      </c>
      <c r="E69" s="6" t="str">
        <f t="shared" si="3"/>
        <v>121r</v>
      </c>
    </row>
    <row r="70">
      <c r="A70" s="33" t="s">
        <v>252</v>
      </c>
      <c r="B70" s="33" t="s">
        <v>379</v>
      </c>
      <c r="C70" s="34" t="str">
        <f t="shared" si="1"/>
        <v>p123r_preTEI.xml</v>
      </c>
      <c r="D70" s="34" t="str">
        <f t="shared" si="2"/>
        <v>p123r</v>
      </c>
      <c r="E70" s="6" t="str">
        <f t="shared" si="3"/>
        <v>123r</v>
      </c>
    </row>
    <row r="71">
      <c r="A71" s="33" t="s">
        <v>255</v>
      </c>
      <c r="B71" s="33" t="s">
        <v>380</v>
      </c>
      <c r="C71" s="34" t="str">
        <f t="shared" si="1"/>
        <v>p125r_preTEI.xml</v>
      </c>
      <c r="D71" s="34" t="str">
        <f t="shared" si="2"/>
        <v>p125r</v>
      </c>
      <c r="E71" s="6" t="str">
        <f t="shared" si="3"/>
        <v>125r</v>
      </c>
    </row>
    <row r="72">
      <c r="A72" s="33" t="s">
        <v>257</v>
      </c>
      <c r="B72" s="33" t="s">
        <v>380</v>
      </c>
      <c r="C72" s="34" t="str">
        <f t="shared" si="1"/>
        <v>p125r_preTEI.xml</v>
      </c>
      <c r="D72" s="34" t="str">
        <f t="shared" si="2"/>
        <v>p125r</v>
      </c>
      <c r="E72" s="6" t="str">
        <f t="shared" si="3"/>
        <v>125r</v>
      </c>
    </row>
    <row r="73">
      <c r="A73" s="33" t="s">
        <v>260</v>
      </c>
      <c r="B73" s="33" t="s">
        <v>381</v>
      </c>
      <c r="C73" s="34" t="str">
        <f t="shared" si="1"/>
        <v>p125v_preTEI.xml</v>
      </c>
      <c r="D73" s="34" t="str">
        <f t="shared" si="2"/>
        <v>p125v</v>
      </c>
      <c r="E73" s="6" t="str">
        <f t="shared" si="3"/>
        <v>125v</v>
      </c>
    </row>
    <row r="74">
      <c r="A74" s="33" t="s">
        <v>263</v>
      </c>
      <c r="B74" s="33" t="s">
        <v>382</v>
      </c>
      <c r="C74" s="34" t="str">
        <f t="shared" si="1"/>
        <v>p126r_preTEI.xml</v>
      </c>
      <c r="D74" s="34" t="str">
        <f t="shared" si="2"/>
        <v>p126r</v>
      </c>
      <c r="E74" s="6" t="str">
        <f t="shared" si="3"/>
        <v>126r</v>
      </c>
    </row>
    <row r="75">
      <c r="A75" s="33" t="s">
        <v>266</v>
      </c>
      <c r="B75" s="33" t="s">
        <v>383</v>
      </c>
      <c r="C75" s="34" t="str">
        <f t="shared" si="1"/>
        <v>p129r_preTEI.xml</v>
      </c>
      <c r="D75" s="34" t="str">
        <f t="shared" si="2"/>
        <v>p129r</v>
      </c>
      <c r="E75" s="6" t="str">
        <f t="shared" si="3"/>
        <v>129r</v>
      </c>
    </row>
    <row r="76">
      <c r="A76" s="33" t="s">
        <v>269</v>
      </c>
      <c r="B76" s="33" t="s">
        <v>384</v>
      </c>
      <c r="C76" s="34" t="str">
        <f t="shared" si="1"/>
        <v>p129v_preTEI.xml</v>
      </c>
      <c r="D76" s="34" t="str">
        <f t="shared" si="2"/>
        <v>p129v</v>
      </c>
      <c r="E76" s="6" t="str">
        <f t="shared" si="3"/>
        <v>129v</v>
      </c>
    </row>
    <row r="77">
      <c r="A77" s="33" t="s">
        <v>272</v>
      </c>
      <c r="B77" s="33" t="s">
        <v>385</v>
      </c>
      <c r="C77" s="34" t="str">
        <f t="shared" si="1"/>
        <v>p130v_preTEI.xml</v>
      </c>
      <c r="D77" s="34" t="str">
        <f t="shared" si="2"/>
        <v>p130v</v>
      </c>
      <c r="E77" s="6" t="str">
        <f t="shared" si="3"/>
        <v>130v</v>
      </c>
    </row>
    <row r="78">
      <c r="A78" s="33" t="s">
        <v>275</v>
      </c>
      <c r="B78" s="33" t="s">
        <v>386</v>
      </c>
      <c r="C78" s="34" t="str">
        <f t="shared" si="1"/>
        <v>p131v_preTEI.xml</v>
      </c>
      <c r="D78" s="34" t="str">
        <f t="shared" si="2"/>
        <v>p131v</v>
      </c>
      <c r="E78" s="6" t="str">
        <f t="shared" si="3"/>
        <v>131v</v>
      </c>
    </row>
    <row r="79">
      <c r="A79" s="33" t="s">
        <v>278</v>
      </c>
      <c r="B79" s="33" t="s">
        <v>387</v>
      </c>
      <c r="C79" s="34" t="str">
        <f t="shared" si="1"/>
        <v>p135r_preTEI.xml</v>
      </c>
      <c r="D79" s="34" t="str">
        <f t="shared" si="2"/>
        <v>p135r</v>
      </c>
      <c r="E79" s="6" t="str">
        <f t="shared" si="3"/>
        <v>135r</v>
      </c>
    </row>
    <row r="80">
      <c r="A80" s="33" t="s">
        <v>281</v>
      </c>
      <c r="B80" s="33" t="s">
        <v>388</v>
      </c>
      <c r="C80" s="34" t="str">
        <f t="shared" si="1"/>
        <v>p140v_preTEI.xml</v>
      </c>
      <c r="D80" s="34" t="str">
        <f t="shared" si="2"/>
        <v>p140v</v>
      </c>
      <c r="E80" s="6" t="str">
        <f t="shared" si="3"/>
        <v>140v</v>
      </c>
    </row>
    <row r="81">
      <c r="A81" s="33" t="s">
        <v>284</v>
      </c>
      <c r="B81" s="33" t="s">
        <v>389</v>
      </c>
      <c r="C81" s="34" t="str">
        <f t="shared" si="1"/>
        <v>p145r_preTEI.xml</v>
      </c>
      <c r="D81" s="34" t="str">
        <f t="shared" si="2"/>
        <v>p145r</v>
      </c>
      <c r="E81" s="6" t="str">
        <f t="shared" si="3"/>
        <v>145r</v>
      </c>
    </row>
    <row r="82">
      <c r="A82" s="33" t="s">
        <v>287</v>
      </c>
      <c r="B82" s="33" t="s">
        <v>390</v>
      </c>
      <c r="C82" s="34" t="str">
        <f t="shared" si="1"/>
        <v>p149v_preTEI.xml</v>
      </c>
      <c r="D82" s="34" t="str">
        <f t="shared" si="2"/>
        <v>p149v</v>
      </c>
      <c r="E82" s="6" t="str">
        <f t="shared" si="3"/>
        <v>149v</v>
      </c>
    </row>
    <row r="83">
      <c r="A83" s="33" t="s">
        <v>290</v>
      </c>
      <c r="B83" s="33" t="s">
        <v>391</v>
      </c>
      <c r="C83" s="34" t="str">
        <f t="shared" si="1"/>
        <v>p153r_preTEI.xml</v>
      </c>
      <c r="D83" s="34" t="str">
        <f t="shared" si="2"/>
        <v>p153r</v>
      </c>
      <c r="E83" s="6" t="str">
        <f t="shared" si="3"/>
        <v>153r</v>
      </c>
    </row>
    <row r="84">
      <c r="A84" s="33" t="s">
        <v>293</v>
      </c>
      <c r="B84" s="33" t="s">
        <v>392</v>
      </c>
      <c r="C84" s="34" t="str">
        <f t="shared" si="1"/>
        <v>p156r_preTEI.xml</v>
      </c>
      <c r="D84" s="34" t="str">
        <f t="shared" si="2"/>
        <v>p156r</v>
      </c>
      <c r="E84" s="6" t="str">
        <f t="shared" si="3"/>
        <v>156r</v>
      </c>
    </row>
    <row r="85">
      <c r="A85" s="33" t="s">
        <v>296</v>
      </c>
      <c r="B85" s="33" t="s">
        <v>393</v>
      </c>
      <c r="C85" s="34" t="str">
        <f t="shared" si="1"/>
        <v>p156v_preTEI.xml</v>
      </c>
      <c r="D85" s="34" t="str">
        <f t="shared" si="2"/>
        <v>p156v</v>
      </c>
      <c r="E85" s="6" t="str">
        <f t="shared" si="3"/>
        <v>156v</v>
      </c>
    </row>
    <row r="86">
      <c r="A86" s="33" t="s">
        <v>299</v>
      </c>
      <c r="B86" s="33" t="s">
        <v>394</v>
      </c>
      <c r="C86" s="34" t="str">
        <f t="shared" si="1"/>
        <v>p157r_preTEI.xml</v>
      </c>
      <c r="D86" s="34" t="str">
        <f t="shared" si="2"/>
        <v>p157r</v>
      </c>
      <c r="E86" s="6" t="str">
        <f t="shared" si="3"/>
        <v>157r</v>
      </c>
    </row>
    <row r="87">
      <c r="A87" s="33" t="s">
        <v>302</v>
      </c>
      <c r="B87" s="33" t="s">
        <v>395</v>
      </c>
      <c r="C87" s="34" t="str">
        <f t="shared" si="1"/>
        <v>p160r_preTEI.xml</v>
      </c>
      <c r="D87" s="34" t="str">
        <f t="shared" si="2"/>
        <v>p160r</v>
      </c>
      <c r="E87" s="6" t="str">
        <f t="shared" si="3"/>
        <v>160r</v>
      </c>
    </row>
    <row r="88">
      <c r="A88" s="33" t="s">
        <v>305</v>
      </c>
      <c r="B88" s="33" t="s">
        <v>396</v>
      </c>
      <c r="C88" s="34" t="str">
        <f t="shared" si="1"/>
        <v>p166r_preTEI.xml</v>
      </c>
      <c r="D88" s="34" t="str">
        <f t="shared" si="2"/>
        <v>p166r</v>
      </c>
      <c r="E88" s="6" t="str">
        <f t="shared" si="3"/>
        <v>166r</v>
      </c>
    </row>
    <row r="89">
      <c r="A89" s="33" t="s">
        <v>309</v>
      </c>
      <c r="B89" s="33" t="s">
        <v>396</v>
      </c>
      <c r="C89" s="34" t="str">
        <f t="shared" si="1"/>
        <v>p166r_preTEI.xml</v>
      </c>
      <c r="D89" s="34" t="str">
        <f t="shared" si="2"/>
        <v>p166r</v>
      </c>
      <c r="E89" s="6" t="str">
        <f t="shared" si="3"/>
        <v>166r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