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omi\Downloads\"/>
    </mc:Choice>
  </mc:AlternateContent>
  <bookViews>
    <workbookView xWindow="0" yWindow="0" windowWidth="19180" windowHeight="7170" activeTab="4"/>
  </bookViews>
  <sheets>
    <sheet name="Copy of Recipes" sheetId="1" r:id="rId1"/>
    <sheet name="Copy of 1g only" sheetId="2" r:id="rId2"/>
    <sheet name="Copy of Materials" sheetId="3" r:id="rId3"/>
    <sheet name="Copy of Template" sheetId="4" r:id="rId4"/>
    <sheet name="Example" sheetId="5" r:id="rId5"/>
  </sheets>
  <calcPr calcId="162913"/>
</workbook>
</file>

<file path=xl/calcChain.xml><?xml version="1.0" encoding="utf-8"?>
<calcChain xmlns="http://schemas.openxmlformats.org/spreadsheetml/2006/main">
  <c r="G41" i="5" l="1"/>
  <c r="G44" i="5" s="1"/>
  <c r="C36" i="5"/>
  <c r="G35" i="5"/>
  <c r="G38" i="5" s="1"/>
  <c r="G30" i="5"/>
  <c r="G32" i="5" s="1"/>
  <c r="C30" i="5"/>
  <c r="G25" i="5"/>
  <c r="G27" i="5" s="1"/>
  <c r="C24" i="5"/>
  <c r="G20" i="5"/>
  <c r="G22" i="5" s="1"/>
  <c r="C18" i="5"/>
  <c r="G15" i="5"/>
  <c r="G17" i="5" s="1"/>
  <c r="G44" i="4"/>
  <c r="G47" i="4" s="1"/>
  <c r="C39" i="4"/>
  <c r="G38" i="4"/>
  <c r="G41" i="4" s="1"/>
  <c r="G33" i="4"/>
  <c r="G35" i="4" s="1"/>
  <c r="C33" i="4"/>
  <c r="G28" i="4"/>
  <c r="G30" i="4" s="1"/>
  <c r="C27" i="4"/>
  <c r="G23" i="4"/>
  <c r="G25" i="4" s="1"/>
  <c r="C21" i="4"/>
  <c r="G18" i="4"/>
  <c r="G20" i="4" s="1"/>
  <c r="B17" i="3"/>
  <c r="B16" i="3"/>
  <c r="B15" i="3"/>
  <c r="B14" i="3"/>
  <c r="L12" i="3"/>
  <c r="L11" i="3"/>
  <c r="B11" i="3"/>
  <c r="B9" i="3"/>
  <c r="L8" i="3"/>
  <c r="G8" i="3"/>
  <c r="L7" i="3"/>
  <c r="G6" i="3"/>
  <c r="N5" i="3"/>
  <c r="M5" i="3"/>
  <c r="L5" i="3"/>
  <c r="G5" i="3"/>
  <c r="B5" i="3"/>
  <c r="L4" i="3"/>
  <c r="G4" i="3"/>
  <c r="B4" i="3"/>
  <c r="L3" i="3"/>
  <c r="G3" i="3"/>
  <c r="B3" i="3"/>
  <c r="G73" i="1"/>
  <c r="G72" i="1"/>
  <c r="G71" i="1"/>
  <c r="G70" i="1"/>
  <c r="G68" i="1"/>
  <c r="G67" i="1"/>
  <c r="G66" i="1"/>
  <c r="G65" i="1"/>
  <c r="G62" i="1"/>
  <c r="G61" i="1"/>
  <c r="G60" i="1"/>
  <c r="G59" i="1"/>
  <c r="G57" i="1"/>
  <c r="G56" i="1"/>
  <c r="G55" i="1"/>
  <c r="G54" i="1"/>
  <c r="G52" i="1"/>
  <c r="G51" i="1"/>
  <c r="G50" i="1"/>
  <c r="G49" i="1"/>
  <c r="G47" i="1"/>
  <c r="G46" i="1"/>
  <c r="G45" i="1"/>
  <c r="G44" i="1"/>
  <c r="G42" i="1"/>
  <c r="G41" i="1"/>
  <c r="G40" i="1"/>
  <c r="G39" i="1"/>
  <c r="G37" i="1"/>
  <c r="G36" i="1"/>
  <c r="G35" i="1"/>
  <c r="G34" i="1"/>
  <c r="G31" i="1"/>
  <c r="G30" i="1"/>
  <c r="C30" i="1"/>
  <c r="G29" i="1"/>
  <c r="C29" i="1"/>
  <c r="G28" i="1"/>
  <c r="C27" i="1"/>
  <c r="G26" i="1"/>
  <c r="C26" i="1"/>
  <c r="G25" i="1"/>
  <c r="C25" i="1"/>
  <c r="G24" i="1"/>
  <c r="G23" i="1"/>
  <c r="C23" i="1"/>
  <c r="C22" i="1"/>
  <c r="I21" i="1"/>
  <c r="G21" i="1"/>
  <c r="C21" i="1"/>
  <c r="I20" i="1"/>
  <c r="G20" i="1"/>
  <c r="C20" i="1"/>
  <c r="G19" i="1"/>
  <c r="G18" i="1"/>
  <c r="C18" i="1"/>
  <c r="C17" i="1"/>
  <c r="C16" i="1"/>
  <c r="G15" i="1"/>
  <c r="C14" i="1"/>
  <c r="C13" i="1"/>
  <c r="C12" i="1"/>
  <c r="G19" i="4" l="1"/>
  <c r="G29" i="4"/>
  <c r="G39" i="4"/>
  <c r="G16" i="5"/>
  <c r="G26" i="5"/>
  <c r="G36" i="5"/>
  <c r="G40" i="4"/>
  <c r="G37" i="5"/>
  <c r="G24" i="4"/>
  <c r="G34" i="4"/>
  <c r="G45" i="4"/>
  <c r="G21" i="5"/>
  <c r="G31" i="5"/>
  <c r="G42" i="5"/>
  <c r="G46" i="4"/>
  <c r="G43" i="5"/>
</calcChain>
</file>

<file path=xl/sharedStrings.xml><?xml version="1.0" encoding="utf-8"?>
<sst xmlns="http://schemas.openxmlformats.org/spreadsheetml/2006/main" count="535" uniqueCount="181">
  <si>
    <t>MORDANTS</t>
  </si>
  <si>
    <t>DYE BATHS</t>
  </si>
  <si>
    <t>g</t>
  </si>
  <si>
    <t>/1g textile</t>
  </si>
  <si>
    <t>Alum:</t>
  </si>
  <si>
    <t>MORDANT DYES</t>
  </si>
  <si>
    <t>NOTES:</t>
  </si>
  <si>
    <t>textile</t>
  </si>
  <si>
    <t>Weld</t>
  </si>
  <si>
    <t>Recipes from "Natural Colorants for Dyeing and Lake Pigments: Practical Recipes and their Historical Sources" by Kirby et al.</t>
  </si>
  <si>
    <t>alum</t>
  </si>
  <si>
    <t>The original amounts from "Natural Colorants" has been entered for all mordant and dye baths. The recipes were then recalculated per 1g of textile. This allows easy conversion for any experiment, as relative amounts of all ingredients can be easily calculated based on textile weight alone.</t>
  </si>
  <si>
    <t>water</t>
  </si>
  <si>
    <t>weld</t>
  </si>
  <si>
    <t>Iron:</t>
  </si>
  <si>
    <t>potash</t>
  </si>
  <si>
    <t xml:space="preserve">Kirby's recipes state that textile should be mordanted for 1 hour. Dyes baths should be prepared with water and dyestuffs (and additives) and heated for 1 hour before adding textile and heating for 1 hour. </t>
  </si>
  <si>
    <t>Iron sulphate</t>
  </si>
  <si>
    <t>Madder</t>
  </si>
  <si>
    <t>For all experiments in this document, all times (mordant bath, dye bath) were shortened to 30 minutes unless otherwise noted. (I.e. textiles mordanted for 30 min; water+dyestuffs(+additive) heated for 30 min; and dyebath+textile heated for 30 min)</t>
  </si>
  <si>
    <t>Tin:</t>
  </si>
  <si>
    <t>madder</t>
  </si>
  <si>
    <t>Tin(II) chloride</t>
  </si>
  <si>
    <t>Oxalic acid</t>
  </si>
  <si>
    <t>Dyer's Broom</t>
  </si>
  <si>
    <t>From Kirby during expert residency Oct 2017: 
- mordanting/dyeing multiple types of textile in one bath is ok. The only risk is that wool takes up more of the mordant/dye than all other textile types, esp silk
- Kirby's source of silk is Hand Weavers Studio in the UK. Silk samples she uses are silk embroidery thread. This company used to be small business and she could call the woman making the silk for info about her processing. However, since being bought up by slightly larger company, the grades of silk seem to be going down. Always call and ask about processing.</t>
  </si>
  <si>
    <t>Copper:</t>
  </si>
  <si>
    <t>Dyer's broom</t>
  </si>
  <si>
    <t>Copper sulphate</t>
  </si>
  <si>
    <t>Sawwort:</t>
  </si>
  <si>
    <t>0.1M potasssium carbonate solution</t>
  </si>
  <si>
    <t>Sawwort</t>
  </si>
  <si>
    <t>Buckthorn berries (unripe)</t>
  </si>
  <si>
    <t>Recipe used for ripe buckthorn berries as well</t>
  </si>
  <si>
    <t>Buckthorn berries (ripe)</t>
  </si>
  <si>
    <t>berries</t>
  </si>
  <si>
    <t>Fustic:</t>
  </si>
  <si>
    <t>fustic</t>
  </si>
  <si>
    <t>Cochineal</t>
  </si>
  <si>
    <t>cochineal</t>
  </si>
  <si>
    <t>Brazilwood</t>
  </si>
  <si>
    <t>brazilwood</t>
  </si>
  <si>
    <t>Logwood</t>
  </si>
  <si>
    <t>Galls</t>
  </si>
  <si>
    <t>galls</t>
  </si>
  <si>
    <t>DIRECT DYES</t>
  </si>
  <si>
    <t>Annatto seeds</t>
  </si>
  <si>
    <t>annatto</t>
  </si>
  <si>
    <t>Tumeric</t>
  </si>
  <si>
    <t>turmeric</t>
  </si>
  <si>
    <t>potash [NOT IN KIRBY]</t>
  </si>
  <si>
    <t>Amount chosen based on Annatto recipe</t>
  </si>
  <si>
    <t>This sheet contains all recipes with just the calculations for 1g of textile to ease reuse (copying and pasting will work best from these numbers)</t>
  </si>
  <si>
    <t>TEXTILES:</t>
  </si>
  <si>
    <t>MORDANTS:</t>
  </si>
  <si>
    <t>DYESTUFFS:</t>
  </si>
  <si>
    <t>Name</t>
  </si>
  <si>
    <t>Description and Link</t>
  </si>
  <si>
    <t>Appearance</t>
  </si>
  <si>
    <t>Chemical formula</t>
  </si>
  <si>
    <t>Source</t>
  </si>
  <si>
    <t>Scientific name</t>
  </si>
  <si>
    <t>Wool #1</t>
  </si>
  <si>
    <t>Thick, roving/woolen (not tightly spun, fuzzy texture) yarn</t>
  </si>
  <si>
    <t>Alum</t>
  </si>
  <si>
    <t>Potassium aluminum sulfate</t>
  </si>
  <si>
    <t xml:space="preserve">Clear, colorless crystals 
</t>
  </si>
  <si>
    <t xml:space="preserve">Rubia tinctorum </t>
  </si>
  <si>
    <t>Wool #2</t>
  </si>
  <si>
    <t>Thin, worsted (tightly spun), sligtly curly/crimped yarn</t>
  </si>
  <si>
    <t>Iron</t>
  </si>
  <si>
    <t>Iron sulfate (iron(ii) sulfate heptahydrate)</t>
  </si>
  <si>
    <t>Light green, humid salt</t>
  </si>
  <si>
    <t>Genista tinctoria</t>
  </si>
  <si>
    <t>Wool #3</t>
  </si>
  <si>
    <t>Thin, worsted (tightly spun), staight and smooth yarn</t>
  </si>
  <si>
    <t>Aleppo galls (formed on Quercus infectoria) - tannic acid and gallic acid</t>
  </si>
  <si>
    <t>Light brown/tan, slightly spiked round pieces (1-4cm diameter)</t>
  </si>
  <si>
    <t>Reseda luteola</t>
  </si>
  <si>
    <t>A+W</t>
  </si>
  <si>
    <t>A+W = "alpaca" + "wool"
Knitty City - Cascade Yarns "Eco Highland Duo", Col. 2204, Lot. 7A8897, made in Peru, CAS-0805-2204
70% undyed baby alpaca, 30% undeyed Merino wool</t>
  </si>
  <si>
    <t>Copper</t>
  </si>
  <si>
    <t>Copper sulfate pentahydrate</t>
  </si>
  <si>
    <t>Blue crystals, 2mm-4mm</t>
  </si>
  <si>
    <t>Paubrasilia</t>
  </si>
  <si>
    <t>met museum (oct. 08, 2015) c/o Nobuko Shibayama ["Brazilwood Sawdust," Gift of B. Barrette, Jan. 2000]</t>
  </si>
  <si>
    <t>W+N</t>
  </si>
  <si>
    <t xml:space="preserve">W+N = "wool" + "nylon"
Knitty City - MountainTop by Classic Elite Yarns "Mohawk Wool", Color 3316, Lot 831, made in USA, CE-3316-3
undyed: 60% merino wool, 30% Romney wool, 10% nylon
</t>
  </si>
  <si>
    <t>Thin, roving/woolen (not tightly spun, fuzzy texture) yarn</t>
  </si>
  <si>
    <t>Iron acetate</t>
  </si>
  <si>
    <t>Made by NJR using iron filings (Dowling magnets) and vinegar (5-7%) NAOMI FILL IN INFO</t>
  </si>
  <si>
    <t>Brown liquid</t>
  </si>
  <si>
    <t>Dactylopius coccus</t>
  </si>
  <si>
    <t>Cotton</t>
  </si>
  <si>
    <t>100% cotton, undyed twine (butcher's string)</t>
  </si>
  <si>
    <t>Thick, worsted yarn</t>
  </si>
  <si>
    <t>Additive: potash</t>
  </si>
  <si>
    <t>Potassium carbonate</t>
  </si>
  <si>
    <t>White, non-toxic, hygroscopic, granular powder or crystals</t>
  </si>
  <si>
    <t>Haematoxylum campechianum</t>
  </si>
  <si>
    <t>Cotton embroidery cloth</t>
  </si>
  <si>
    <t>Thin, woven, white fabric</t>
  </si>
  <si>
    <t>Cheesecloth</t>
  </si>
  <si>
    <t>100% cotton, undyed</t>
  </si>
  <si>
    <t>Loosely woven textile, mesh-like</t>
  </si>
  <si>
    <t>Curcuma longa</t>
  </si>
  <si>
    <t>Trader Joe's</t>
  </si>
  <si>
    <t>Linen</t>
  </si>
  <si>
    <t>Rectangular pieces, woven linen threads</t>
  </si>
  <si>
    <t>Formed on Quercus infectoria by the female Gallwasp, Cynips Gallae-tinctoria</t>
  </si>
  <si>
    <t>Silk</t>
  </si>
  <si>
    <t>Jaquard Silk Scarf, 100% chinese silk, hand rolled hems, ready to dye, Habotai 8mm x 15" x 60"</t>
  </si>
  <si>
    <t>Buckthorn (ripe)</t>
  </si>
  <si>
    <t>Rhamnus catharticus</t>
  </si>
  <si>
    <t>NJR FA17 - purchased at Brooklyn's Artist and Craftsman Supply. Only information I can find is the following: "Also known as "China Silk". Habotai means "soft as down" in Japanese. It has a smooth, even weave and is our most popular silk for painting. It is used for scarves, dresses, blouses and for lining. We offer a wide variety of weights and widths. Our habotai's are the best quality that China has to offer. These are grade "A" silks at discount prices."
If it is ready to dye, perhaps processing/ bleaching/ chemical treatment is minimal. Sample was washed with Johnson's head-to-toe baby soap</t>
  </si>
  <si>
    <t>Close woven, very thin and light, white strips</t>
  </si>
  <si>
    <t>Silk thread</t>
  </si>
  <si>
    <t>Thread, slightly shiny</t>
  </si>
  <si>
    <t>Cascade Eco wool</t>
  </si>
  <si>
    <t>Chunky, worsted (tightly spun)</t>
  </si>
  <si>
    <t>Fleece</t>
  </si>
  <si>
    <t>Ashford Corriedale, 100% corriedale wool, color: 091 "natural white"; undeyed, probably unbleached, purchased at Knitty City NYC</t>
  </si>
  <si>
    <t>Unspun, fluffy white wool</t>
  </si>
  <si>
    <t>TestFabrics</t>
  </si>
  <si>
    <t>Conservation-quality fabrics from Test Fabrics</t>
  </si>
  <si>
    <t>Various (silk taffeta, silk satin)</t>
  </si>
  <si>
    <t xml:space="preserve">This is a template for dye experiments using the recipes contained in this same document. It has been pre-populated with automatic calculations of ingredient amounts based on the amount of textile to be dyed. To use, you will need to enter the weight of the textile you intend to dye. From these numbers, the section "Baths" will calculate the ingredient amounts to prepare your mordant and dye baths. A section for notes may be helpful in tracking bath temperature, length of time, and any observations. </t>
  </si>
  <si>
    <t>Any box with a grey background automatically populates. Do not edit the contents.</t>
  </si>
  <si>
    <t>The template is pre-set for a cochineal experiment using no mordant and alum as a mordant, and with potash as an additive to the dye bath.</t>
  </si>
  <si>
    <t>It can be adapted for other recipes by copying and pasting the desired mordant and dye calculations (for 1g of textile) from the "/1g only" tab of this document.</t>
  </si>
  <si>
    <t>Recipe summary</t>
  </si>
  <si>
    <t>Bundle 1</t>
  </si>
  <si>
    <t>Bundle 3</t>
  </si>
  <si>
    <t>Mordant</t>
  </si>
  <si>
    <t>None</t>
  </si>
  <si>
    <t>Dye</t>
  </si>
  <si>
    <t>Bundle 2</t>
  </si>
  <si>
    <t>Sample 4</t>
  </si>
  <si>
    <t>Cochineal and potash</t>
  </si>
  <si>
    <t>Sample bundle name</t>
  </si>
  <si>
    <t>Sample bundle number</t>
  </si>
  <si>
    <t>Baths</t>
  </si>
  <si>
    <t>Notes</t>
  </si>
  <si>
    <t>The name of your sample (mordant-dye)</t>
  </si>
  <si>
    <t>Alum- cochineal</t>
  </si>
  <si>
    <t>Alum for bundle 1</t>
  </si>
  <si>
    <t>Alum for bundle 2</t>
  </si>
  <si>
    <t>Cochineal for bundle 1</t>
  </si>
  <si>
    <t>Cochineal for bundle 2</t>
  </si>
  <si>
    <t>Cochineal + potash</t>
  </si>
  <si>
    <t>Textiles</t>
  </si>
  <si>
    <t>Weight (g)</t>
  </si>
  <si>
    <t>Material</t>
  </si>
  <si>
    <t>Amount /1g (g)</t>
  </si>
  <si>
    <t>Amount (g)</t>
  </si>
  <si>
    <t>Time</t>
  </si>
  <si>
    <t>Temperature (C)</t>
  </si>
  <si>
    <t>Enter name of textiles
(e.g., wool) and weight --&gt;</t>
  </si>
  <si>
    <t xml:space="preserve">TOTAL = </t>
  </si>
  <si>
    <t>Repeat as above for as many sample bundles as needed --&gt;</t>
  </si>
  <si>
    <t>Alum- cochineal+ potash</t>
  </si>
  <si>
    <t>None- cochineal</t>
  </si>
  <si>
    <t>None- cochineal+ potash</t>
  </si>
  <si>
    <t>Cochineal for bundle 3</t>
  </si>
  <si>
    <t>Cochineal for bundle 4</t>
  </si>
  <si>
    <t>EXAMPLE of a filled-in template</t>
  </si>
  <si>
    <t>wool (Wool #1)</t>
  </si>
  <si>
    <t>on heat</t>
  </si>
  <si>
    <t>wool (Wool #2)</t>
  </si>
  <si>
    <t>cochineal added</t>
  </si>
  <si>
    <t>cochineal and potash added</t>
  </si>
  <si>
    <t>alum added</t>
  </si>
  <si>
    <t>textiles added</t>
  </si>
  <si>
    <t>textiles out</t>
  </si>
  <si>
    <t>textiles in</t>
  </si>
  <si>
    <t>The Making and Knowing Project</t>
  </si>
  <si>
    <t>Columbia University</t>
  </si>
  <si>
    <t>Naomi Rosenkranz, njr2128@columbia.edu</t>
  </si>
  <si>
    <t>Updated NJR Apr 2019</t>
  </si>
  <si>
    <t>TEMPLATE AND RECIPES FOR DYEING WITH NATURAL COLORANTS</t>
  </si>
  <si>
    <t>See each tab for templates and lists of materials, as well as an example of a filled-in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</si>
</sst>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color rgb="FF000000"/>
      <name val="Arial"/>
      <scheme val="minor"/>
    </font>
    <font>
      <sz val="10"/>
      <color rgb="FFFFFFFF"/>
      <name val="Arial"/>
      <scheme val="minor"/>
    </font>
    <font>
      <sz val="10"/>
      <color theme="1"/>
      <name val="Arial"/>
      <scheme val="minor"/>
    </font>
    <font>
      <b/>
      <sz val="10"/>
      <color rgb="FFFF0000"/>
      <name val="Arial"/>
      <scheme val="minor"/>
    </font>
    <font>
      <sz val="10"/>
      <color rgb="FFFF0000"/>
      <name val="Arial"/>
      <scheme val="minor"/>
    </font>
    <font>
      <sz val="10"/>
      <name val="Arial"/>
    </font>
    <font>
      <u/>
      <sz val="10"/>
      <color rgb="FF0000FF"/>
      <name val="Arial"/>
    </font>
    <font>
      <sz val="9"/>
      <color theme="1"/>
      <name val="Arial"/>
      <scheme val="minor"/>
    </font>
    <font>
      <b/>
      <sz val="14"/>
      <color rgb="FFFFFFFF"/>
      <name val="Arial"/>
      <scheme val="minor"/>
    </font>
    <font>
      <sz val="10"/>
      <color rgb="FFF3F3F3"/>
      <name val="Arial"/>
      <scheme val="minor"/>
    </font>
    <font>
      <b/>
      <sz val="10"/>
      <color rgb="FFFFFFFF"/>
      <name val="Arial"/>
      <scheme val="minor"/>
    </font>
    <font>
      <b/>
      <sz val="10"/>
      <color theme="1"/>
      <name val="Arial"/>
      <scheme val="minor"/>
    </font>
    <font>
      <u/>
      <sz val="10"/>
      <color rgb="FF0000FF"/>
      <name val="Arial"/>
    </font>
    <font>
      <u/>
      <sz val="10"/>
      <color rgb="FF0000FF"/>
      <name val="Arial"/>
    </font>
    <font>
      <sz val="10"/>
      <color rgb="FF000000"/>
      <name val="Arial"/>
    </font>
    <font>
      <sz val="6"/>
      <color theme="1"/>
      <name val="Arial"/>
    </font>
    <font>
      <u/>
      <sz val="10"/>
      <color rgb="FF1155CC"/>
      <name val="Arial"/>
    </font>
    <font>
      <u/>
      <sz val="10"/>
      <color rgb="FF0000FF"/>
      <name val="Arial"/>
    </font>
    <font>
      <i/>
      <sz val="10"/>
      <color rgb="FFFF0000"/>
      <name val="Arial"/>
      <scheme val="minor"/>
    </font>
    <font>
      <b/>
      <sz val="12"/>
      <color theme="1"/>
      <name val="Calibri"/>
    </font>
    <font>
      <sz val="12"/>
      <color theme="1"/>
      <name val="Calibri"/>
    </font>
    <font>
      <i/>
      <sz val="10"/>
      <color theme="1"/>
      <name val="Arial"/>
      <scheme val="minor"/>
    </font>
    <font>
      <b/>
      <i/>
      <sz val="10"/>
      <color theme="1"/>
      <name val="Arial"/>
      <scheme val="minor"/>
    </font>
    <font>
      <b/>
      <i/>
      <sz val="10"/>
      <color theme="1"/>
      <name val="Arial"/>
    </font>
    <font>
      <b/>
      <sz val="10"/>
      <color theme="1"/>
      <name val="Arial"/>
    </font>
    <font>
      <sz val="10"/>
      <color theme="1"/>
      <name val="Arial"/>
    </font>
    <font>
      <sz val="9"/>
      <color rgb="FFFF0000"/>
      <name val="Arial"/>
      <family val="2"/>
      <scheme val="minor"/>
    </font>
    <font>
      <sz val="5"/>
      <color rgb="FFFF0000"/>
      <name val="Arial"/>
      <family val="2"/>
      <scheme val="minor"/>
    </font>
    <font>
      <sz val="9"/>
      <name val="Arial"/>
      <family val="2"/>
    </font>
    <font>
      <u/>
      <sz val="9"/>
      <color rgb="FF0000FF"/>
      <name val="Arial"/>
      <family val="2"/>
    </font>
    <font>
      <sz val="9"/>
      <color theme="1"/>
      <name val="Arial"/>
      <family val="2"/>
      <scheme val="minor"/>
    </font>
    <font>
      <sz val="8"/>
      <color theme="1"/>
      <name val="Arial"/>
      <family val="2"/>
      <scheme val="minor"/>
    </font>
    <font>
      <sz val="8"/>
      <name val="Arial"/>
      <family val="2"/>
    </font>
    <font>
      <sz val="6"/>
      <color rgb="FFFF0000"/>
      <name val="Arial"/>
      <family val="2"/>
      <scheme val="minor"/>
    </font>
    <font>
      <sz val="10"/>
      <color rgb="FF000000"/>
      <name val="Arial"/>
      <family val="2"/>
      <scheme val="minor"/>
    </font>
    <font>
      <sz val="16"/>
      <color rgb="FF000000"/>
      <name val="Arial"/>
      <family val="2"/>
      <scheme val="minor"/>
    </font>
    <font>
      <b/>
      <sz val="10"/>
      <color rgb="FF000000"/>
      <name val="Arial"/>
      <family val="2"/>
      <scheme val="minor"/>
    </font>
  </fonts>
  <fills count="28">
    <fill>
      <patternFill patternType="none"/>
    </fill>
    <fill>
      <patternFill patternType="gray125"/>
    </fill>
    <fill>
      <patternFill patternType="solid">
        <fgColor rgb="FF000000"/>
        <bgColor rgb="FF000000"/>
      </patternFill>
    </fill>
    <fill>
      <patternFill patternType="solid">
        <fgColor rgb="FFB7B7B7"/>
        <bgColor rgb="FFB7B7B7"/>
      </patternFill>
    </fill>
    <fill>
      <patternFill patternType="solid">
        <fgColor rgb="FF666666"/>
        <bgColor rgb="FF666666"/>
      </patternFill>
    </fill>
    <fill>
      <patternFill patternType="solid">
        <fgColor rgb="FFFFFF00"/>
        <bgColor rgb="FFFFFF00"/>
      </patternFill>
    </fill>
    <fill>
      <patternFill patternType="solid">
        <fgColor rgb="FFCC4125"/>
        <bgColor rgb="FFCC4125"/>
      </patternFill>
    </fill>
    <fill>
      <patternFill patternType="solid">
        <fgColor rgb="FFF1C232"/>
        <bgColor rgb="FFF1C232"/>
      </patternFill>
    </fill>
    <fill>
      <patternFill patternType="solid">
        <fgColor rgb="FF89E03A"/>
        <bgColor rgb="FF89E03A"/>
      </patternFill>
    </fill>
    <fill>
      <patternFill patternType="solid">
        <fgColor rgb="FF6AA84F"/>
        <bgColor rgb="FF6AA84F"/>
      </patternFill>
    </fill>
    <fill>
      <patternFill patternType="solid">
        <fgColor rgb="FFFF00FF"/>
        <bgColor rgb="FFFF00FF"/>
      </patternFill>
    </fill>
    <fill>
      <patternFill patternType="solid">
        <fgColor rgb="FFA64D79"/>
        <bgColor rgb="FFA64D79"/>
      </patternFill>
    </fill>
    <fill>
      <patternFill patternType="solid">
        <fgColor rgb="FF674EA7"/>
        <bgColor rgb="FF674EA7"/>
      </patternFill>
    </fill>
    <fill>
      <patternFill patternType="solid">
        <fgColor rgb="FFBF9000"/>
        <bgColor rgb="FFBF90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
      <patternFill patternType="solid">
        <fgColor rgb="FFFCE8B2"/>
        <bgColor rgb="FFFCE8B2"/>
      </patternFill>
    </fill>
    <fill>
      <patternFill patternType="solid">
        <fgColor rgb="FFB7E1CD"/>
        <bgColor rgb="FFB7E1CD"/>
      </patternFill>
    </fill>
    <fill>
      <patternFill patternType="solid">
        <fgColor rgb="FFFCE5CD"/>
        <bgColor rgb="FFFCE5CD"/>
      </patternFill>
    </fill>
    <fill>
      <patternFill patternType="solid">
        <fgColor rgb="FFC9DAF8"/>
        <bgColor rgb="FFC9DAF8"/>
      </patternFill>
    </fill>
    <fill>
      <patternFill patternType="solid">
        <fgColor rgb="FFFFFFFF"/>
        <bgColor rgb="FFFFFFFF"/>
      </patternFill>
    </fill>
    <fill>
      <patternFill patternType="solid">
        <fgColor rgb="FFD9D2E9"/>
        <bgColor rgb="FFD9D2E9"/>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EAD1DC"/>
        <bgColor rgb="FFEAD1DC"/>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7">
    <xf numFmtId="0" fontId="0" fillId="0" borderId="0" xfId="0" applyFont="1" applyAlignment="1"/>
    <xf numFmtId="0" fontId="1" fillId="0" borderId="0" xfId="0" applyFont="1"/>
    <xf numFmtId="0" fontId="1" fillId="0" borderId="0" xfId="0" applyFont="1"/>
    <xf numFmtId="0" fontId="1" fillId="0" borderId="0" xfId="0" applyFont="1" applyAlignment="1"/>
    <xf numFmtId="0" fontId="2" fillId="0" borderId="0" xfId="0" applyFont="1" applyAlignment="1">
      <alignment vertical="center" wrapText="1"/>
    </xf>
    <xf numFmtId="0" fontId="1" fillId="2" borderId="1" xfId="0" applyFont="1" applyFill="1" applyBorder="1"/>
    <xf numFmtId="0" fontId="1" fillId="2" borderId="1" xfId="0" applyFont="1" applyFill="1" applyBorder="1"/>
    <xf numFmtId="0" fontId="1" fillId="2" borderId="1" xfId="0" applyFont="1" applyFill="1" applyBorder="1" applyAlignment="1"/>
    <xf numFmtId="0" fontId="2" fillId="0" borderId="1" xfId="0" applyFont="1" applyBorder="1"/>
    <xf numFmtId="0" fontId="2" fillId="0" borderId="1" xfId="0" applyFont="1" applyBorder="1" applyAlignment="1"/>
    <xf numFmtId="0" fontId="2" fillId="3" borderId="1" xfId="0" applyFont="1" applyFill="1" applyBorder="1"/>
    <xf numFmtId="0" fontId="2" fillId="3" borderId="1" xfId="0" applyFont="1" applyFill="1" applyBorder="1"/>
    <xf numFmtId="0" fontId="1" fillId="4" borderId="1" xfId="0" applyFont="1" applyFill="1" applyBorder="1" applyAlignment="1"/>
    <xf numFmtId="0" fontId="2" fillId="4" borderId="1" xfId="0" applyFont="1" applyFill="1" applyBorder="1"/>
    <xf numFmtId="0" fontId="3" fillId="5" borderId="2" xfId="0" applyFont="1" applyFill="1" applyBorder="1" applyAlignment="1">
      <alignment horizontal="center" vertical="center" wrapText="1"/>
    </xf>
    <xf numFmtId="0" fontId="2" fillId="0" borderId="1" xfId="0" applyFont="1" applyBorder="1"/>
    <xf numFmtId="0" fontId="2" fillId="5" borderId="1" xfId="0" applyFont="1" applyFill="1" applyBorder="1" applyAlignment="1"/>
    <xf numFmtId="0" fontId="2" fillId="0" borderId="0" xfId="0" applyFont="1" applyAlignment="1"/>
    <xf numFmtId="0" fontId="2" fillId="6" borderId="1" xfId="0" applyFont="1" applyFill="1" applyBorder="1" applyAlignment="1"/>
    <xf numFmtId="0" fontId="2" fillId="3" borderId="1" xfId="0" applyFont="1" applyFill="1" applyBorder="1" applyAlignment="1"/>
    <xf numFmtId="0" fontId="6" fillId="0" borderId="1" xfId="0" applyFont="1" applyBorder="1" applyAlignment="1">
      <alignment vertical="center" wrapText="1"/>
    </xf>
    <xf numFmtId="0" fontId="2" fillId="7" borderId="1" xfId="0" applyFont="1" applyFill="1" applyBorder="1" applyAlignment="1"/>
    <xf numFmtId="0" fontId="2" fillId="8" borderId="1" xfId="0" applyFont="1" applyFill="1" applyBorder="1" applyAlignment="1"/>
    <xf numFmtId="0" fontId="4" fillId="0" borderId="1" xfId="0" applyFont="1" applyBorder="1" applyAlignment="1">
      <alignment wrapText="1"/>
    </xf>
    <xf numFmtId="0" fontId="2" fillId="9" borderId="1" xfId="0" applyFont="1" applyFill="1" applyBorder="1" applyAlignment="1"/>
    <xf numFmtId="0" fontId="2" fillId="10" borderId="1" xfId="0" applyFont="1" applyFill="1" applyBorder="1" applyAlignment="1"/>
    <xf numFmtId="0" fontId="2" fillId="11" borderId="1" xfId="0" applyFont="1" applyFill="1" applyBorder="1" applyAlignment="1"/>
    <xf numFmtId="0" fontId="2" fillId="12" borderId="1" xfId="0" applyFont="1" applyFill="1" applyBorder="1" applyAlignment="1"/>
    <xf numFmtId="0" fontId="2" fillId="13" borderId="1" xfId="0" applyFont="1" applyFill="1" applyBorder="1" applyAlignment="1"/>
    <xf numFmtId="0" fontId="2" fillId="14" borderId="1" xfId="0" applyFont="1" applyFill="1" applyBorder="1" applyAlignment="1"/>
    <xf numFmtId="0" fontId="2" fillId="15" borderId="1" xfId="0" applyFont="1" applyFill="1" applyBorder="1" applyAlignment="1"/>
    <xf numFmtId="0" fontId="4" fillId="0" borderId="1" xfId="0" applyFont="1" applyBorder="1" applyAlignment="1"/>
    <xf numFmtId="0" fontId="4" fillId="0" borderId="1" xfId="0" applyFont="1" applyBorder="1"/>
    <xf numFmtId="0" fontId="2" fillId="0" borderId="0" xfId="0" applyFont="1"/>
    <xf numFmtId="0" fontId="11" fillId="3" borderId="1" xfId="0" applyFont="1" applyFill="1" applyBorder="1" applyAlignment="1">
      <alignment horizontal="center" vertical="center" wrapText="1"/>
    </xf>
    <xf numFmtId="0" fontId="11" fillId="16" borderId="1" xfId="0" applyFont="1" applyFill="1" applyBorder="1" applyAlignment="1">
      <alignment vertical="center" wrapText="1"/>
    </xf>
    <xf numFmtId="0" fontId="2" fillId="0" borderId="1" xfId="0" applyFont="1" applyBorder="1" applyAlignment="1">
      <alignment vertical="center" wrapText="1"/>
    </xf>
    <xf numFmtId="0" fontId="2" fillId="17" borderId="1" xfId="0" applyFont="1" applyFill="1" applyBorder="1" applyAlignment="1">
      <alignment vertical="center" wrapText="1"/>
    </xf>
    <xf numFmtId="0" fontId="12" fillId="0" borderId="1" xfId="0" applyFont="1" applyBorder="1" applyAlignment="1">
      <alignment wrapText="1"/>
    </xf>
    <xf numFmtId="0" fontId="2" fillId="18" borderId="1" xfId="0" applyFont="1" applyFill="1" applyBorder="1" applyAlignment="1">
      <alignment vertical="center" wrapText="1"/>
    </xf>
    <xf numFmtId="0" fontId="13" fillId="0" borderId="1" xfId="0" applyFont="1" applyBorder="1" applyAlignment="1">
      <alignment vertical="center" wrapText="1"/>
    </xf>
    <xf numFmtId="0" fontId="2" fillId="20" borderId="1" xfId="0" applyFont="1" applyFill="1" applyBorder="1" applyAlignment="1">
      <alignment vertical="center" wrapText="1"/>
    </xf>
    <xf numFmtId="0" fontId="14" fillId="21" borderId="1" xfId="0" applyFont="1" applyFill="1" applyBorder="1" applyAlignment="1">
      <alignment horizontal="left" vertical="center" wrapText="1"/>
    </xf>
    <xf numFmtId="0" fontId="2" fillId="0" borderId="1" xfId="0" applyFont="1" applyBorder="1" applyAlignment="1">
      <alignment wrapText="1"/>
    </xf>
    <xf numFmtId="0" fontId="2" fillId="5" borderId="1" xfId="0" applyFont="1" applyFill="1" applyBorder="1" applyAlignment="1">
      <alignment vertical="center" wrapText="1"/>
    </xf>
    <xf numFmtId="0" fontId="2" fillId="22" borderId="1" xfId="0" applyFont="1" applyFill="1" applyBorder="1" applyAlignment="1">
      <alignment vertical="center" wrapText="1"/>
    </xf>
    <xf numFmtId="0" fontId="2" fillId="0" borderId="0" xfId="0" applyFont="1" applyAlignment="1">
      <alignment vertical="center" wrapText="1"/>
    </xf>
    <xf numFmtId="0" fontId="14" fillId="21" borderId="1" xfId="0" applyFont="1" applyFill="1" applyBorder="1" applyAlignment="1">
      <alignment horizontal="left" wrapText="1"/>
    </xf>
    <xf numFmtId="0" fontId="15" fillId="0" borderId="1" xfId="0" applyFont="1" applyBorder="1" applyAlignment="1">
      <alignment wrapText="1"/>
    </xf>
    <xf numFmtId="0" fontId="16" fillId="0" borderId="1" xfId="0" applyFont="1" applyBorder="1" applyAlignment="1">
      <alignment wrapText="1"/>
    </xf>
    <xf numFmtId="0" fontId="2" fillId="0" borderId="0" xfId="0" applyFont="1" applyAlignment="1">
      <alignment wrapText="1"/>
    </xf>
    <xf numFmtId="0" fontId="18" fillId="0" borderId="0" xfId="0" applyFont="1" applyAlignment="1">
      <alignment wrapText="1"/>
    </xf>
    <xf numFmtId="0" fontId="4" fillId="0" borderId="0" xfId="0" applyFont="1" applyAlignment="1">
      <alignment wrapText="1"/>
    </xf>
    <xf numFmtId="0" fontId="20" fillId="24" borderId="1" xfId="0" applyFont="1" applyFill="1" applyBorder="1" applyAlignment="1">
      <alignment wrapText="1"/>
    </xf>
    <xf numFmtId="0" fontId="20" fillId="25" borderId="1" xfId="0" applyFont="1" applyFill="1" applyBorder="1" applyAlignment="1">
      <alignment wrapText="1"/>
    </xf>
    <xf numFmtId="0" fontId="20" fillId="0" borderId="1" xfId="0" applyFont="1" applyBorder="1" applyAlignment="1">
      <alignment wrapText="1"/>
    </xf>
    <xf numFmtId="0" fontId="20" fillId="26" borderId="1" xfId="0" applyFont="1" applyFill="1" applyBorder="1" applyAlignment="1">
      <alignment wrapText="1"/>
    </xf>
    <xf numFmtId="0" fontId="20" fillId="22" borderId="1" xfId="0" applyFont="1" applyFill="1" applyBorder="1" applyAlignment="1">
      <alignment wrapText="1"/>
    </xf>
    <xf numFmtId="0" fontId="21" fillId="0" borderId="0" xfId="0" applyFont="1" applyAlignment="1">
      <alignment wrapText="1"/>
    </xf>
    <xf numFmtId="0" fontId="11" fillId="0" borderId="0" xfId="0" applyFont="1" applyAlignment="1">
      <alignment wrapText="1"/>
    </xf>
    <xf numFmtId="0" fontId="11" fillId="23" borderId="1" xfId="0" applyFont="1" applyFill="1" applyBorder="1" applyAlignment="1">
      <alignment wrapText="1"/>
    </xf>
    <xf numFmtId="0" fontId="21" fillId="23" borderId="1" xfId="0" applyFont="1" applyFill="1" applyBorder="1" applyAlignment="1">
      <alignment wrapText="1"/>
    </xf>
    <xf numFmtId="0" fontId="2" fillId="26" borderId="1" xfId="0" applyFont="1" applyFill="1" applyBorder="1" applyAlignment="1">
      <alignment wrapText="1"/>
    </xf>
    <xf numFmtId="0" fontId="2" fillId="0" borderId="1" xfId="0" applyFont="1" applyBorder="1" applyAlignment="1">
      <alignment wrapText="1"/>
    </xf>
    <xf numFmtId="0" fontId="22" fillId="0" borderId="0" xfId="0" applyFont="1" applyAlignment="1">
      <alignment wrapText="1"/>
    </xf>
    <xf numFmtId="0" fontId="11" fillId="0" borderId="1" xfId="0" applyFont="1" applyBorder="1" applyAlignment="1">
      <alignment wrapText="1"/>
    </xf>
    <xf numFmtId="0" fontId="2" fillId="0" borderId="1" xfId="0" applyFont="1" applyBorder="1" applyAlignment="1">
      <alignment wrapText="1"/>
    </xf>
    <xf numFmtId="0" fontId="2" fillId="3" borderId="1" xfId="0" applyFont="1" applyFill="1" applyBorder="1" applyAlignment="1">
      <alignment wrapText="1"/>
    </xf>
    <xf numFmtId="18" fontId="2" fillId="0" borderId="0" xfId="0" applyNumberFormat="1" applyFont="1" applyAlignment="1">
      <alignment wrapText="1"/>
    </xf>
    <xf numFmtId="18" fontId="2" fillId="23" borderId="1" xfId="0" applyNumberFormat="1" applyFont="1" applyFill="1" applyBorder="1" applyAlignment="1">
      <alignment wrapText="1"/>
    </xf>
    <xf numFmtId="0" fontId="23" fillId="0" borderId="0" xfId="0" applyFont="1" applyAlignment="1">
      <alignment wrapText="1"/>
    </xf>
    <xf numFmtId="0" fontId="24" fillId="0" borderId="1" xfId="0" applyFont="1" applyBorder="1" applyAlignment="1">
      <alignment wrapText="1"/>
    </xf>
    <xf numFmtId="0" fontId="2" fillId="3" borderId="1" xfId="0" applyFont="1" applyFill="1" applyBorder="1" applyAlignment="1">
      <alignment wrapText="1"/>
    </xf>
    <xf numFmtId="0" fontId="2" fillId="22" borderId="1" xfId="0" applyFont="1" applyFill="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22" borderId="0" xfId="0" applyFont="1" applyFill="1" applyAlignment="1">
      <alignment wrapText="1"/>
    </xf>
    <xf numFmtId="0" fontId="21" fillId="0" borderId="0" xfId="0" applyFont="1" applyAlignment="1">
      <alignment wrapText="1"/>
    </xf>
    <xf numFmtId="0" fontId="25" fillId="0" borderId="1" xfId="0" applyFont="1" applyBorder="1" applyAlignment="1">
      <alignment wrapText="1"/>
    </xf>
    <xf numFmtId="0" fontId="25" fillId="0" borderId="4" xfId="0" applyFont="1" applyBorder="1" applyAlignment="1">
      <alignment wrapText="1"/>
    </xf>
    <xf numFmtId="0" fontId="25" fillId="0" borderId="4" xfId="0" applyFont="1" applyBorder="1" applyAlignment="1">
      <alignment horizontal="right" wrapText="1"/>
    </xf>
    <xf numFmtId="0" fontId="25" fillId="0" borderId="4" xfId="0" applyFont="1" applyBorder="1" applyAlignment="1">
      <alignment horizontal="right" wrapText="1"/>
    </xf>
    <xf numFmtId="0" fontId="25" fillId="0" borderId="4" xfId="0" applyFont="1" applyBorder="1" applyAlignment="1">
      <alignment wrapText="1"/>
    </xf>
    <xf numFmtId="0" fontId="7" fillId="3" borderId="5" xfId="0" applyFont="1" applyFill="1" applyBorder="1" applyAlignment="1"/>
    <xf numFmtId="0" fontId="5" fillId="0" borderId="6" xfId="0" applyFont="1" applyBorder="1"/>
    <xf numFmtId="0" fontId="5" fillId="0" borderId="7" xfId="0" applyFont="1" applyBorder="1"/>
    <xf numFmtId="0" fontId="5" fillId="0" borderId="2" xfId="0" applyFont="1" applyBorder="1"/>
    <xf numFmtId="0" fontId="5" fillId="0" borderId="4" xfId="0" applyFont="1" applyBorder="1"/>
    <xf numFmtId="0" fontId="2" fillId="0" borderId="3" xfId="0" applyFont="1" applyBorder="1" applyAlignment="1">
      <alignment vertical="center" wrapText="1"/>
    </xf>
    <xf numFmtId="0" fontId="3" fillId="5" borderId="0" xfId="0" applyFont="1" applyFill="1" applyAlignment="1">
      <alignment wrapText="1"/>
    </xf>
    <xf numFmtId="0" fontId="0" fillId="0" borderId="0" xfId="0" applyFont="1" applyAlignment="1"/>
    <xf numFmtId="0" fontId="8" fillId="2"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16" borderId="3" xfId="0" applyFont="1" applyFill="1" applyBorder="1" applyAlignment="1">
      <alignment vertical="center" wrapText="1"/>
    </xf>
    <xf numFmtId="0" fontId="11" fillId="22" borderId="5" xfId="0" applyFont="1" applyFill="1" applyBorder="1" applyAlignment="1">
      <alignment horizontal="center" wrapText="1"/>
    </xf>
    <xf numFmtId="0" fontId="11" fillId="23" borderId="5" xfId="0" applyFont="1" applyFill="1" applyBorder="1" applyAlignment="1">
      <alignment horizontal="center" wrapText="1"/>
    </xf>
    <xf numFmtId="0" fontId="11" fillId="17" borderId="5" xfId="0" applyFont="1" applyFill="1" applyBorder="1" applyAlignment="1">
      <alignment horizontal="center" wrapText="1"/>
    </xf>
    <xf numFmtId="0" fontId="2" fillId="26" borderId="5" xfId="0" applyFont="1" applyFill="1" applyBorder="1" applyAlignment="1">
      <alignment wrapText="1"/>
    </xf>
    <xf numFmtId="0" fontId="2" fillId="22" borderId="5" xfId="0" applyFont="1" applyFill="1" applyBorder="1" applyAlignment="1">
      <alignment wrapText="1"/>
    </xf>
    <xf numFmtId="0" fontId="2" fillId="17" borderId="5" xfId="0" applyFont="1" applyFill="1" applyBorder="1" applyAlignment="1">
      <alignment wrapText="1"/>
    </xf>
    <xf numFmtId="0" fontId="11" fillId="26" borderId="5" xfId="0" applyFont="1" applyFill="1" applyBorder="1" applyAlignment="1">
      <alignment horizontal="center" wrapText="1"/>
    </xf>
    <xf numFmtId="0" fontId="19" fillId="23" borderId="5" xfId="0" applyFont="1" applyFill="1" applyBorder="1" applyAlignment="1">
      <alignment horizontal="center" wrapText="1"/>
    </xf>
    <xf numFmtId="0" fontId="11" fillId="3" borderId="5" xfId="0" applyFont="1" applyFill="1" applyBorder="1" applyAlignment="1">
      <alignment wrapText="1"/>
    </xf>
    <xf numFmtId="0" fontId="3" fillId="3" borderId="5" xfId="0" applyFont="1" applyFill="1" applyBorder="1" applyAlignment="1">
      <alignment wrapText="1"/>
    </xf>
    <xf numFmtId="0" fontId="19" fillId="23" borderId="0" xfId="0" applyFont="1" applyFill="1" applyAlignment="1">
      <alignment horizontal="center" wrapText="1"/>
    </xf>
    <xf numFmtId="0" fontId="21" fillId="23" borderId="3" xfId="0" applyFont="1" applyFill="1" applyBorder="1" applyAlignment="1">
      <alignment vertical="top" wrapText="1"/>
    </xf>
    <xf numFmtId="0" fontId="27" fillId="0" borderId="1" xfId="0" applyFont="1" applyBorder="1" applyAlignment="1">
      <alignment wrapText="1"/>
    </xf>
    <xf numFmtId="0" fontId="26" fillId="0" borderId="1" xfId="0" applyFont="1" applyBorder="1" applyAlignment="1">
      <alignment vertical="center" wrapText="1"/>
    </xf>
    <xf numFmtId="0" fontId="26" fillId="0" borderId="3" xfId="0" applyFont="1" applyBorder="1" applyAlignment="1">
      <alignment vertical="center" wrapText="1"/>
    </xf>
    <xf numFmtId="0" fontId="28" fillId="0" borderId="2" xfId="0" applyFont="1" applyBorder="1"/>
    <xf numFmtId="0" fontId="28" fillId="0" borderId="4" xfId="0" applyFont="1" applyBorder="1"/>
    <xf numFmtId="0" fontId="29" fillId="0" borderId="1" xfId="0" applyFont="1" applyBorder="1" applyAlignment="1">
      <alignment vertical="center" wrapText="1"/>
    </xf>
    <xf numFmtId="0" fontId="30" fillId="0" borderId="3" xfId="0" applyFont="1" applyBorder="1" applyAlignment="1">
      <alignment vertical="center" wrapText="1"/>
    </xf>
    <xf numFmtId="0" fontId="31" fillId="3" borderId="5" xfId="0" applyFont="1" applyFill="1" applyBorder="1" applyAlignment="1"/>
    <xf numFmtId="0" fontId="32" fillId="0" borderId="6" xfId="0" applyFont="1" applyBorder="1"/>
    <xf numFmtId="0" fontId="32" fillId="0" borderId="7" xfId="0" applyFont="1" applyBorder="1"/>
    <xf numFmtId="0" fontId="33" fillId="0" borderId="1" xfId="0" applyFont="1" applyBorder="1" applyAlignment="1">
      <alignment wrapText="1"/>
    </xf>
    <xf numFmtId="0" fontId="35" fillId="0" borderId="0" xfId="0" applyFont="1" applyAlignment="1">
      <alignment horizontal="center"/>
    </xf>
    <xf numFmtId="0" fontId="34" fillId="0" borderId="0" xfId="0" applyFont="1" applyAlignment="1">
      <alignment horizontal="center"/>
    </xf>
    <xf numFmtId="0" fontId="0" fillId="0" borderId="0" xfId="0" applyFont="1" applyAlignment="1">
      <alignment horizontal="center"/>
    </xf>
    <xf numFmtId="0" fontId="36" fillId="27" borderId="0" xfId="0" applyFont="1" applyFill="1" applyAlignment="1">
      <alignment horizontal="center"/>
    </xf>
    <xf numFmtId="0" fontId="5" fillId="0" borderId="6" xfId="0" applyFont="1" applyBorder="1" applyAlignment="1">
      <alignment wrapText="1"/>
    </xf>
    <xf numFmtId="0" fontId="5" fillId="0" borderId="7" xfId="0" applyFont="1" applyBorder="1" applyAlignment="1">
      <alignment wrapText="1"/>
    </xf>
    <xf numFmtId="0" fontId="0" fillId="0" borderId="0" xfId="0" applyFont="1" applyAlignment="1">
      <alignment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2" fillId="19" borderId="1" xfId="0" applyFont="1" applyFill="1" applyBorder="1" applyAlignment="1">
      <alignment vertical="center" wrapText="1"/>
    </xf>
    <xf numFmtId="0" fontId="2" fillId="11" borderId="1" xfId="0" applyFont="1" applyFill="1" applyBorder="1" applyAlignment="1">
      <alignment vertical="center" wrapText="1"/>
    </xf>
    <xf numFmtId="0" fontId="2" fillId="10" borderId="1" xfId="0" applyFont="1" applyFill="1" applyBorder="1" applyAlignment="1">
      <alignment vertical="center" wrapText="1"/>
    </xf>
    <xf numFmtId="0" fontId="2" fillId="12" borderId="1" xfId="0" applyFont="1" applyFill="1" applyBorder="1" applyAlignment="1">
      <alignment vertical="center" wrapText="1"/>
    </xf>
    <xf numFmtId="0" fontId="2" fillId="15" borderId="1" xfId="0" applyFont="1" applyFill="1" applyBorder="1" applyAlignment="1">
      <alignment vertical="center" wrapText="1"/>
    </xf>
    <xf numFmtId="0" fontId="2" fillId="13" borderId="1" xfId="0" applyFont="1" applyFill="1" applyBorder="1" applyAlignment="1">
      <alignment vertical="center" wrapText="1"/>
    </xf>
    <xf numFmtId="0" fontId="2" fillId="9" borderId="1" xfId="0" applyFont="1" applyFill="1" applyBorder="1" applyAlignment="1">
      <alignment vertical="center" wrapText="1"/>
    </xf>
    <xf numFmtId="0" fontId="5" fillId="0" borderId="2" xfId="0" applyFont="1" applyBorder="1" applyAlignment="1">
      <alignment wrapText="1"/>
    </xf>
    <xf numFmtId="0" fontId="5" fillId="0" borderId="4" xfId="0" applyFont="1" applyBorder="1" applyAlignment="1">
      <alignment wrapText="1"/>
    </xf>
    <xf numFmtId="0" fontId="17" fillId="0" borderId="1" xfId="0" applyFont="1" applyBorder="1" applyAlignment="1">
      <alignment wrapText="1"/>
    </xf>
  </cellXfs>
  <cellStyles count="1">
    <cellStyle name="Normal" xfId="0" builtinId="0"/>
  </cellStyles>
  <dxfs count="12">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testfabrics.com/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1017"/>
  <sheetViews>
    <sheetView workbookViewId="0">
      <pane ySplit="10" topLeftCell="A11" activePane="bottomLeft" state="frozen"/>
      <selection pane="bottomLeft" activeCell="I9" sqref="I9"/>
    </sheetView>
  </sheetViews>
  <sheetFormatPr defaultColWidth="12.6328125" defaultRowHeight="15.75" customHeight="1" x14ac:dyDescent="0.25"/>
  <cols>
    <col min="1" max="1" width="12.7265625" customWidth="1"/>
    <col min="2" max="2" width="4.6328125" customWidth="1"/>
    <col min="3" max="3" width="8.36328125" customWidth="1"/>
    <col min="4" max="4" width="5.90625" customWidth="1"/>
    <col min="5" max="5" width="21.7265625" bestFit="1" customWidth="1"/>
    <col min="6" max="6" width="4" customWidth="1"/>
    <col min="7" max="7" width="8.54296875" bestFit="1" customWidth="1"/>
    <col min="8" max="8" width="13.08984375" customWidth="1"/>
    <col min="9" max="9" width="94.36328125" customWidth="1"/>
  </cols>
  <sheetData>
    <row r="1" spans="1:10" ht="20" x14ac:dyDescent="0.4">
      <c r="A1" s="118" t="s">
        <v>179</v>
      </c>
      <c r="B1" s="118"/>
      <c r="C1" s="118"/>
      <c r="D1" s="118"/>
      <c r="E1" s="118"/>
      <c r="F1" s="118"/>
      <c r="G1" s="118"/>
      <c r="H1" s="118"/>
      <c r="I1" s="118"/>
    </row>
    <row r="2" spans="1:10" ht="15.75" customHeight="1" x14ac:dyDescent="0.25">
      <c r="A2" s="119" t="s">
        <v>175</v>
      </c>
      <c r="B2" s="119"/>
      <c r="C2" s="119"/>
      <c r="D2" s="119"/>
      <c r="E2" s="119"/>
      <c r="F2" s="119"/>
      <c r="G2" s="119"/>
      <c r="H2" s="119"/>
      <c r="I2" s="119"/>
    </row>
    <row r="3" spans="1:10" ht="15.75" customHeight="1" x14ac:dyDescent="0.25">
      <c r="A3" s="119" t="s">
        <v>176</v>
      </c>
      <c r="B3" s="119"/>
      <c r="C3" s="119"/>
      <c r="D3" s="119"/>
      <c r="E3" s="119"/>
      <c r="F3" s="119"/>
      <c r="G3" s="119"/>
      <c r="H3" s="119"/>
      <c r="I3" s="119"/>
    </row>
    <row r="4" spans="1:10" ht="15.75" customHeight="1" x14ac:dyDescent="0.25">
      <c r="A4" s="119" t="s">
        <v>177</v>
      </c>
      <c r="B4" s="119"/>
      <c r="C4" s="119"/>
      <c r="D4" s="119"/>
      <c r="E4" s="119"/>
      <c r="F4" s="119"/>
      <c r="G4" s="119"/>
      <c r="H4" s="119"/>
      <c r="I4" s="119"/>
    </row>
    <row r="5" spans="1:10" ht="15.75" customHeight="1" x14ac:dyDescent="0.25">
      <c r="A5" s="119" t="s">
        <v>178</v>
      </c>
      <c r="B5" s="119"/>
      <c r="C5" s="119"/>
      <c r="D5" s="119"/>
      <c r="E5" s="119"/>
      <c r="F5" s="119"/>
      <c r="G5" s="119"/>
      <c r="H5" s="119"/>
      <c r="I5" s="119"/>
    </row>
    <row r="6" spans="1:10" ht="15.75" customHeight="1" x14ac:dyDescent="0.25">
      <c r="A6" s="120"/>
      <c r="B6" s="120"/>
      <c r="C6" s="120"/>
      <c r="D6" s="120"/>
      <c r="E6" s="120"/>
      <c r="F6" s="120"/>
      <c r="G6" s="120"/>
      <c r="H6" s="120"/>
      <c r="I6" s="120"/>
    </row>
    <row r="7" spans="1:10" ht="15.75" customHeight="1" x14ac:dyDescent="0.3">
      <c r="A7" s="121" t="s">
        <v>180</v>
      </c>
      <c r="B7" s="121"/>
      <c r="C7" s="121"/>
      <c r="D7" s="121"/>
      <c r="E7" s="121"/>
      <c r="F7" s="121"/>
      <c r="G7" s="121"/>
      <c r="H7" s="121"/>
      <c r="I7" s="121"/>
    </row>
    <row r="8" spans="1:10" ht="15.75" customHeight="1" x14ac:dyDescent="0.25">
      <c r="A8" s="1"/>
      <c r="B8" s="2"/>
      <c r="C8" s="2"/>
      <c r="E8" s="3"/>
      <c r="F8" s="2"/>
      <c r="G8" s="2"/>
      <c r="I8" s="4"/>
    </row>
    <row r="9" spans="1:10" ht="15.75" customHeight="1" x14ac:dyDescent="0.25">
      <c r="A9" s="5" t="s">
        <v>0</v>
      </c>
      <c r="B9" s="6"/>
      <c r="C9" s="6"/>
      <c r="E9" s="7" t="s">
        <v>1</v>
      </c>
      <c r="F9" s="6"/>
      <c r="G9" s="6"/>
      <c r="I9" s="4"/>
    </row>
    <row r="10" spans="1:10" ht="15.75" customHeight="1" x14ac:dyDescent="0.25">
      <c r="A10" s="8"/>
      <c r="B10" s="9" t="s">
        <v>2</v>
      </c>
      <c r="C10" s="9" t="s">
        <v>3</v>
      </c>
      <c r="E10" s="8"/>
      <c r="F10" s="9" t="s">
        <v>2</v>
      </c>
      <c r="G10" s="9" t="s">
        <v>3</v>
      </c>
      <c r="I10" s="4"/>
    </row>
    <row r="11" spans="1:10" ht="15.75" customHeight="1" x14ac:dyDescent="0.25">
      <c r="A11" s="10" t="s">
        <v>4</v>
      </c>
      <c r="B11" s="11"/>
      <c r="C11" s="11"/>
      <c r="E11" s="12" t="s">
        <v>5</v>
      </c>
      <c r="F11" s="13"/>
      <c r="G11" s="13"/>
      <c r="I11" s="14" t="s">
        <v>6</v>
      </c>
    </row>
    <row r="12" spans="1:10" ht="15.75" customHeight="1" x14ac:dyDescent="0.25">
      <c r="A12" s="9" t="s">
        <v>7</v>
      </c>
      <c r="B12" s="8">
        <v>10</v>
      </c>
      <c r="C12" s="15">
        <f t="shared" ref="C12:C14" si="0">B12/10</f>
        <v>1</v>
      </c>
      <c r="E12" s="16" t="s">
        <v>8</v>
      </c>
      <c r="F12" s="11"/>
      <c r="G12" s="11"/>
      <c r="I12" s="108" t="s">
        <v>9</v>
      </c>
    </row>
    <row r="13" spans="1:10" ht="15.75" customHeight="1" x14ac:dyDescent="0.25">
      <c r="A13" s="8" t="s">
        <v>10</v>
      </c>
      <c r="B13" s="8">
        <v>2</v>
      </c>
      <c r="C13" s="15">
        <f t="shared" si="0"/>
        <v>0.2</v>
      </c>
      <c r="E13" s="9" t="s">
        <v>7</v>
      </c>
      <c r="F13" s="9">
        <v>2.5</v>
      </c>
      <c r="G13" s="9">
        <v>1</v>
      </c>
      <c r="I13" s="109" t="s">
        <v>11</v>
      </c>
      <c r="J13" s="17"/>
    </row>
    <row r="14" spans="1:10" ht="15.75" customHeight="1" x14ac:dyDescent="0.25">
      <c r="A14" s="8" t="s">
        <v>12</v>
      </c>
      <c r="B14" s="8">
        <v>500</v>
      </c>
      <c r="C14" s="15">
        <f t="shared" si="0"/>
        <v>50</v>
      </c>
      <c r="E14" s="9" t="s">
        <v>13</v>
      </c>
      <c r="F14" s="9">
        <v>2.5</v>
      </c>
      <c r="G14" s="9">
        <v>1</v>
      </c>
      <c r="I14" s="110"/>
      <c r="J14" s="17"/>
    </row>
    <row r="15" spans="1:10" ht="15.75" customHeight="1" x14ac:dyDescent="0.25">
      <c r="A15" s="10" t="s">
        <v>14</v>
      </c>
      <c r="B15" s="11"/>
      <c r="C15" s="11"/>
      <c r="E15" s="9" t="s">
        <v>15</v>
      </c>
      <c r="F15" s="9">
        <v>0.25</v>
      </c>
      <c r="G15" s="15">
        <f>F15/F13</f>
        <v>0.1</v>
      </c>
      <c r="I15" s="111"/>
      <c r="J15" s="17"/>
    </row>
    <row r="16" spans="1:10" ht="15.75" customHeight="1" x14ac:dyDescent="0.25">
      <c r="A16" s="9" t="s">
        <v>7</v>
      </c>
      <c r="B16" s="8">
        <v>10</v>
      </c>
      <c r="C16" s="15">
        <f t="shared" ref="C16:C18" si="1">B16/10</f>
        <v>1</v>
      </c>
      <c r="E16" s="9" t="s">
        <v>12</v>
      </c>
      <c r="F16" s="9">
        <v>250</v>
      </c>
      <c r="G16" s="9">
        <v>100</v>
      </c>
      <c r="I16" s="109" t="s">
        <v>16</v>
      </c>
      <c r="J16" s="17"/>
    </row>
    <row r="17" spans="1:9" ht="15.75" customHeight="1" x14ac:dyDescent="0.25">
      <c r="A17" s="9" t="s">
        <v>17</v>
      </c>
      <c r="B17" s="8">
        <v>1</v>
      </c>
      <c r="C17" s="15">
        <f t="shared" si="1"/>
        <v>0.1</v>
      </c>
      <c r="E17" s="18" t="s">
        <v>18</v>
      </c>
      <c r="F17" s="11"/>
      <c r="G17" s="11"/>
      <c r="I17" s="111"/>
    </row>
    <row r="18" spans="1:9" ht="15.75" customHeight="1" x14ac:dyDescent="0.25">
      <c r="A18" s="8" t="s">
        <v>12</v>
      </c>
      <c r="B18" s="8">
        <v>500</v>
      </c>
      <c r="C18" s="15">
        <f t="shared" si="1"/>
        <v>50</v>
      </c>
      <c r="E18" s="9" t="s">
        <v>7</v>
      </c>
      <c r="F18" s="9">
        <v>2.5</v>
      </c>
      <c r="G18" s="15">
        <f>F18/F18</f>
        <v>1</v>
      </c>
      <c r="I18" s="109" t="s">
        <v>19</v>
      </c>
    </row>
    <row r="19" spans="1:9" ht="15.75" customHeight="1" x14ac:dyDescent="0.25">
      <c r="A19" s="19" t="s">
        <v>20</v>
      </c>
      <c r="B19" s="11"/>
      <c r="C19" s="11"/>
      <c r="E19" s="9" t="s">
        <v>21</v>
      </c>
      <c r="F19" s="9">
        <v>5</v>
      </c>
      <c r="G19" s="15">
        <f>F19/F18</f>
        <v>2</v>
      </c>
      <c r="I19" s="111"/>
    </row>
    <row r="20" spans="1:9" ht="15.75" customHeight="1" x14ac:dyDescent="0.25">
      <c r="A20" s="9" t="s">
        <v>7</v>
      </c>
      <c r="B20" s="8">
        <v>10</v>
      </c>
      <c r="C20" s="15">
        <f t="shared" ref="C20:C23" si="2">B20/10</f>
        <v>1</v>
      </c>
      <c r="E20" s="9" t="s">
        <v>15</v>
      </c>
      <c r="F20" s="9">
        <v>0.25</v>
      </c>
      <c r="G20" s="15">
        <f>F20/F18</f>
        <v>0.1</v>
      </c>
      <c r="I20" s="112" t="str">
        <f>HYPERLINK("https://drive.google.com/open?id=1KZ6vUBoJM4dMBvbAde4UH6tW8ZwLBAAbgSe4pikf_R4","See presentation ""Dyes - natural colorants"" for more details and photos of experiments")</f>
        <v>See presentation "Dyes - natural colorants" for more details and photos of experiments</v>
      </c>
    </row>
    <row r="21" spans="1:9" ht="15.75" customHeight="1" x14ac:dyDescent="0.25">
      <c r="A21" s="9" t="s">
        <v>22</v>
      </c>
      <c r="B21" s="9">
        <v>0.25</v>
      </c>
      <c r="C21" s="15">
        <f t="shared" si="2"/>
        <v>2.5000000000000001E-2</v>
      </c>
      <c r="E21" s="9" t="s">
        <v>12</v>
      </c>
      <c r="F21" s="9">
        <v>250</v>
      </c>
      <c r="G21" s="15">
        <f>F21/F18</f>
        <v>100</v>
      </c>
      <c r="I21" s="112" t="str">
        <f>HYPERLINK("https://drive.google.com/open?id=1p-YdKQVk_nKdByt4A0nb_cShYAUUaz6MGQvZUzIxHKw","See ""Dye recipes_tracking"" for log of all samples")</f>
        <v>See "Dye recipes_tracking" for log of all samples</v>
      </c>
    </row>
    <row r="22" spans="1:9" ht="15.75" customHeight="1" x14ac:dyDescent="0.25">
      <c r="A22" s="9" t="s">
        <v>23</v>
      </c>
      <c r="B22" s="9">
        <v>0.25</v>
      </c>
      <c r="C22" s="15">
        <f t="shared" si="2"/>
        <v>2.5000000000000001E-2</v>
      </c>
      <c r="E22" s="21" t="s">
        <v>24</v>
      </c>
      <c r="F22" s="11"/>
      <c r="G22" s="11"/>
      <c r="I22" s="113" t="s">
        <v>25</v>
      </c>
    </row>
    <row r="23" spans="1:9" ht="15.75" customHeight="1" x14ac:dyDescent="0.25">
      <c r="A23" s="8" t="s">
        <v>12</v>
      </c>
      <c r="B23" s="8">
        <v>500</v>
      </c>
      <c r="C23" s="15">
        <f t="shared" si="2"/>
        <v>50</v>
      </c>
      <c r="E23" s="9" t="s">
        <v>7</v>
      </c>
      <c r="F23" s="9">
        <v>4</v>
      </c>
      <c r="G23" s="15">
        <f>F23/F23</f>
        <v>1</v>
      </c>
      <c r="I23" s="110"/>
    </row>
    <row r="24" spans="1:9" ht="15.75" customHeight="1" x14ac:dyDescent="0.25">
      <c r="A24" s="19" t="s">
        <v>26</v>
      </c>
      <c r="B24" s="11"/>
      <c r="C24" s="11"/>
      <c r="E24" s="9" t="s">
        <v>27</v>
      </c>
      <c r="F24" s="9">
        <v>8</v>
      </c>
      <c r="G24" s="15">
        <f>F24/F23</f>
        <v>2</v>
      </c>
      <c r="I24" s="110"/>
    </row>
    <row r="25" spans="1:9" ht="15.75" customHeight="1" x14ac:dyDescent="0.25">
      <c r="A25" s="9" t="s">
        <v>7</v>
      </c>
      <c r="B25" s="8">
        <v>10</v>
      </c>
      <c r="C25" s="15">
        <f t="shared" ref="C25:C27" si="3">B25/10</f>
        <v>1</v>
      </c>
      <c r="E25" s="9" t="s">
        <v>15</v>
      </c>
      <c r="F25" s="9">
        <v>0.25</v>
      </c>
      <c r="G25" s="15">
        <f>F25/F23</f>
        <v>6.25E-2</v>
      </c>
      <c r="I25" s="110"/>
    </row>
    <row r="26" spans="1:9" ht="15.75" customHeight="1" x14ac:dyDescent="0.25">
      <c r="A26" s="9" t="s">
        <v>28</v>
      </c>
      <c r="B26" s="9">
        <v>2</v>
      </c>
      <c r="C26" s="15">
        <f t="shared" si="3"/>
        <v>0.2</v>
      </c>
      <c r="E26" s="9" t="s">
        <v>12</v>
      </c>
      <c r="F26" s="9">
        <v>400</v>
      </c>
      <c r="G26" s="15">
        <f>F26/F23</f>
        <v>100</v>
      </c>
      <c r="I26" s="111"/>
    </row>
    <row r="27" spans="1:9" ht="15.75" customHeight="1" x14ac:dyDescent="0.25">
      <c r="A27" s="8" t="s">
        <v>12</v>
      </c>
      <c r="B27" s="8">
        <v>500</v>
      </c>
      <c r="C27" s="15">
        <f t="shared" si="3"/>
        <v>50</v>
      </c>
      <c r="E27" s="19" t="s">
        <v>29</v>
      </c>
      <c r="F27" s="11"/>
      <c r="G27" s="11"/>
      <c r="I27" s="4"/>
    </row>
    <row r="28" spans="1:9" ht="15.75" customHeight="1" x14ac:dyDescent="0.25">
      <c r="A28" s="114" t="s">
        <v>30</v>
      </c>
      <c r="B28" s="115"/>
      <c r="C28" s="116"/>
      <c r="E28" s="9" t="s">
        <v>7</v>
      </c>
      <c r="F28" s="9">
        <v>4</v>
      </c>
      <c r="G28" s="15">
        <f>F28/F28</f>
        <v>1</v>
      </c>
      <c r="I28" s="4"/>
    </row>
    <row r="29" spans="1:9" ht="15.75" customHeight="1" x14ac:dyDescent="0.25">
      <c r="A29" s="9" t="s">
        <v>15</v>
      </c>
      <c r="B29" s="9">
        <v>13.82</v>
      </c>
      <c r="C29" s="15">
        <f>B29/B29</f>
        <v>1</v>
      </c>
      <c r="E29" s="9" t="s">
        <v>31</v>
      </c>
      <c r="F29" s="9">
        <v>4</v>
      </c>
      <c r="G29" s="15">
        <f>F29/F28</f>
        <v>1</v>
      </c>
      <c r="I29" s="4"/>
    </row>
    <row r="30" spans="1:9" ht="15.75" customHeight="1" x14ac:dyDescent="0.25">
      <c r="A30" s="9" t="s">
        <v>12</v>
      </c>
      <c r="B30" s="9">
        <v>1000</v>
      </c>
      <c r="C30" s="15">
        <f>B30/B29</f>
        <v>72.358900144717794</v>
      </c>
      <c r="E30" s="9" t="s">
        <v>15</v>
      </c>
      <c r="F30" s="9">
        <v>0.25</v>
      </c>
      <c r="G30" s="15">
        <f>F30/F28</f>
        <v>6.25E-2</v>
      </c>
      <c r="I30" s="4"/>
    </row>
    <row r="31" spans="1:9" ht="15.75" customHeight="1" x14ac:dyDescent="0.25">
      <c r="E31" s="9" t="s">
        <v>12</v>
      </c>
      <c r="F31" s="9">
        <v>400</v>
      </c>
      <c r="G31" s="15">
        <f>F31/F28</f>
        <v>100</v>
      </c>
      <c r="I31" s="4"/>
    </row>
    <row r="32" spans="1:9" ht="15.75" customHeight="1" x14ac:dyDescent="0.25">
      <c r="E32" s="22" t="s">
        <v>32</v>
      </c>
      <c r="F32" s="11"/>
      <c r="G32" s="11"/>
      <c r="H32" s="107" t="s">
        <v>33</v>
      </c>
      <c r="I32" s="4"/>
    </row>
    <row r="33" spans="5:9" ht="12.5" x14ac:dyDescent="0.25">
      <c r="E33" s="24" t="s">
        <v>34</v>
      </c>
      <c r="F33" s="11"/>
      <c r="G33" s="11"/>
      <c r="I33" s="4"/>
    </row>
    <row r="34" spans="5:9" ht="12.5" x14ac:dyDescent="0.25">
      <c r="E34" s="9" t="s">
        <v>7</v>
      </c>
      <c r="F34" s="9">
        <v>4</v>
      </c>
      <c r="G34" s="15">
        <f>F34/F34</f>
        <v>1</v>
      </c>
      <c r="I34" s="4"/>
    </row>
    <row r="35" spans="5:9" ht="12.5" x14ac:dyDescent="0.25">
      <c r="E35" s="9" t="s">
        <v>35</v>
      </c>
      <c r="F35" s="9">
        <v>8</v>
      </c>
      <c r="G35" s="15">
        <f>F35/F34</f>
        <v>2</v>
      </c>
      <c r="I35" s="4"/>
    </row>
    <row r="36" spans="5:9" ht="12.5" x14ac:dyDescent="0.25">
      <c r="E36" s="9" t="s">
        <v>15</v>
      </c>
      <c r="F36" s="9">
        <v>1</v>
      </c>
      <c r="G36" s="15">
        <f>F36/F34</f>
        <v>0.25</v>
      </c>
      <c r="I36" s="4"/>
    </row>
    <row r="37" spans="5:9" ht="12.5" x14ac:dyDescent="0.25">
      <c r="E37" s="9" t="s">
        <v>12</v>
      </c>
      <c r="F37" s="9">
        <v>400</v>
      </c>
      <c r="G37" s="15">
        <f>F37/F34</f>
        <v>100</v>
      </c>
      <c r="I37" s="4"/>
    </row>
    <row r="38" spans="5:9" ht="12.5" x14ac:dyDescent="0.25">
      <c r="E38" s="19" t="s">
        <v>36</v>
      </c>
      <c r="F38" s="11"/>
      <c r="G38" s="11"/>
      <c r="I38" s="4"/>
    </row>
    <row r="39" spans="5:9" ht="12.5" x14ac:dyDescent="0.25">
      <c r="E39" s="9" t="s">
        <v>7</v>
      </c>
      <c r="F39" s="9">
        <v>4</v>
      </c>
      <c r="G39" s="15">
        <f>F39/F39</f>
        <v>1</v>
      </c>
      <c r="I39" s="4"/>
    </row>
    <row r="40" spans="5:9" ht="12.5" x14ac:dyDescent="0.25">
      <c r="E40" s="9" t="s">
        <v>37</v>
      </c>
      <c r="F40" s="9">
        <v>40</v>
      </c>
      <c r="G40" s="15">
        <f>F40/F39</f>
        <v>10</v>
      </c>
      <c r="I40" s="4"/>
    </row>
    <row r="41" spans="5:9" ht="12.5" x14ac:dyDescent="0.25">
      <c r="E41" s="9" t="s">
        <v>15</v>
      </c>
      <c r="F41" s="9">
        <v>0.5</v>
      </c>
      <c r="G41" s="15">
        <f>F41/F39</f>
        <v>0.125</v>
      </c>
      <c r="I41" s="4"/>
    </row>
    <row r="42" spans="5:9" ht="12.5" x14ac:dyDescent="0.25">
      <c r="E42" s="9" t="s">
        <v>12</v>
      </c>
      <c r="F42" s="9">
        <v>400</v>
      </c>
      <c r="G42" s="15">
        <f>F42/F39</f>
        <v>100</v>
      </c>
      <c r="I42" s="4"/>
    </row>
    <row r="43" spans="5:9" ht="12.5" x14ac:dyDescent="0.25">
      <c r="E43" s="25" t="s">
        <v>38</v>
      </c>
      <c r="F43" s="11"/>
      <c r="G43" s="11"/>
      <c r="I43" s="4"/>
    </row>
    <row r="44" spans="5:9" ht="12.5" x14ac:dyDescent="0.25">
      <c r="E44" s="9" t="s">
        <v>7</v>
      </c>
      <c r="F44" s="9">
        <v>4</v>
      </c>
      <c r="G44" s="15">
        <f>F44/F44</f>
        <v>1</v>
      </c>
      <c r="I44" s="4"/>
    </row>
    <row r="45" spans="5:9" ht="12.5" x14ac:dyDescent="0.25">
      <c r="E45" s="9" t="s">
        <v>39</v>
      </c>
      <c r="F45" s="9">
        <v>0.5</v>
      </c>
      <c r="G45" s="15">
        <f>F45/F44</f>
        <v>0.125</v>
      </c>
      <c r="I45" s="4"/>
    </row>
    <row r="46" spans="5:9" ht="12.5" x14ac:dyDescent="0.25">
      <c r="E46" s="9" t="s">
        <v>15</v>
      </c>
      <c r="F46" s="9">
        <v>0.25</v>
      </c>
      <c r="G46" s="15">
        <f>F46/F44</f>
        <v>6.25E-2</v>
      </c>
      <c r="I46" s="4"/>
    </row>
    <row r="47" spans="5:9" ht="12.5" x14ac:dyDescent="0.25">
      <c r="E47" s="9" t="s">
        <v>12</v>
      </c>
      <c r="F47" s="9">
        <v>250</v>
      </c>
      <c r="G47" s="15">
        <f>F47/F44</f>
        <v>62.5</v>
      </c>
      <c r="I47" s="4"/>
    </row>
    <row r="48" spans="5:9" ht="12.5" x14ac:dyDescent="0.25">
      <c r="E48" s="26" t="s">
        <v>40</v>
      </c>
      <c r="F48" s="11"/>
      <c r="G48" s="11"/>
      <c r="I48" s="4"/>
    </row>
    <row r="49" spans="5:9" ht="12.5" x14ac:dyDescent="0.25">
      <c r="E49" s="9" t="s">
        <v>7</v>
      </c>
      <c r="F49" s="9">
        <v>4</v>
      </c>
      <c r="G49" s="15">
        <f>F49/F49</f>
        <v>1</v>
      </c>
      <c r="I49" s="4"/>
    </row>
    <row r="50" spans="5:9" ht="12.5" x14ac:dyDescent="0.25">
      <c r="E50" s="9" t="s">
        <v>41</v>
      </c>
      <c r="F50" s="9">
        <v>40</v>
      </c>
      <c r="G50" s="15">
        <f>F50/F49</f>
        <v>10</v>
      </c>
      <c r="I50" s="4"/>
    </row>
    <row r="51" spans="5:9" ht="12.5" x14ac:dyDescent="0.25">
      <c r="E51" s="9" t="s">
        <v>15</v>
      </c>
      <c r="F51" s="9">
        <v>0.5</v>
      </c>
      <c r="G51" s="15">
        <f>F51/F49</f>
        <v>0.125</v>
      </c>
      <c r="I51" s="4"/>
    </row>
    <row r="52" spans="5:9" ht="12.5" x14ac:dyDescent="0.25">
      <c r="E52" s="9" t="s">
        <v>12</v>
      </c>
      <c r="F52" s="9">
        <v>400</v>
      </c>
      <c r="G52" s="15">
        <f>F52/F49</f>
        <v>100</v>
      </c>
      <c r="I52" s="4"/>
    </row>
    <row r="53" spans="5:9" ht="12.5" x14ac:dyDescent="0.25">
      <c r="E53" s="27" t="s">
        <v>42</v>
      </c>
      <c r="F53" s="11"/>
      <c r="G53" s="11"/>
      <c r="I53" s="4"/>
    </row>
    <row r="54" spans="5:9" ht="12.5" x14ac:dyDescent="0.25">
      <c r="E54" s="9" t="s">
        <v>7</v>
      </c>
      <c r="F54" s="9">
        <v>4</v>
      </c>
      <c r="G54" s="15">
        <f>F54/F54</f>
        <v>1</v>
      </c>
      <c r="I54" s="4"/>
    </row>
    <row r="55" spans="5:9" ht="12.5" x14ac:dyDescent="0.25">
      <c r="E55" s="9" t="s">
        <v>42</v>
      </c>
      <c r="F55" s="9">
        <v>40</v>
      </c>
      <c r="G55" s="15">
        <f>F55/F54</f>
        <v>10</v>
      </c>
      <c r="I55" s="4"/>
    </row>
    <row r="56" spans="5:9" ht="12.5" x14ac:dyDescent="0.25">
      <c r="E56" s="9" t="s">
        <v>15</v>
      </c>
      <c r="F56" s="9">
        <v>0.5</v>
      </c>
      <c r="G56" s="15">
        <f>F56/F54</f>
        <v>0.125</v>
      </c>
      <c r="I56" s="4"/>
    </row>
    <row r="57" spans="5:9" ht="12.5" x14ac:dyDescent="0.25">
      <c r="E57" s="9" t="s">
        <v>12</v>
      </c>
      <c r="F57" s="9">
        <v>400</v>
      </c>
      <c r="G57" s="15">
        <f>F57/F54</f>
        <v>100</v>
      </c>
      <c r="I57" s="4"/>
    </row>
    <row r="58" spans="5:9" ht="12.5" x14ac:dyDescent="0.25">
      <c r="E58" s="28" t="s">
        <v>43</v>
      </c>
      <c r="F58" s="11"/>
      <c r="G58" s="11"/>
      <c r="I58" s="4"/>
    </row>
    <row r="59" spans="5:9" ht="12.5" x14ac:dyDescent="0.25">
      <c r="E59" s="9" t="s">
        <v>7</v>
      </c>
      <c r="F59" s="9">
        <v>4</v>
      </c>
      <c r="G59" s="15">
        <f>F59/F59</f>
        <v>1</v>
      </c>
      <c r="I59" s="4"/>
    </row>
    <row r="60" spans="5:9" ht="12.5" x14ac:dyDescent="0.25">
      <c r="E60" s="9" t="s">
        <v>44</v>
      </c>
      <c r="F60" s="9">
        <v>8</v>
      </c>
      <c r="G60" s="15">
        <f>F60/F59</f>
        <v>2</v>
      </c>
      <c r="I60" s="4"/>
    </row>
    <row r="61" spans="5:9" ht="12.5" x14ac:dyDescent="0.25">
      <c r="E61" s="9" t="s">
        <v>15</v>
      </c>
      <c r="F61" s="9">
        <v>0.5</v>
      </c>
      <c r="G61" s="15">
        <f>F61/F59</f>
        <v>0.125</v>
      </c>
      <c r="I61" s="4"/>
    </row>
    <row r="62" spans="5:9" ht="12.5" x14ac:dyDescent="0.25">
      <c r="E62" s="9" t="s">
        <v>12</v>
      </c>
      <c r="F62" s="9">
        <v>400</v>
      </c>
      <c r="G62" s="15">
        <f>F62/F59</f>
        <v>100</v>
      </c>
      <c r="I62" s="4"/>
    </row>
    <row r="63" spans="5:9" ht="12.5" x14ac:dyDescent="0.25">
      <c r="E63" s="12" t="s">
        <v>45</v>
      </c>
      <c r="F63" s="13"/>
      <c r="G63" s="13"/>
      <c r="I63" s="4"/>
    </row>
    <row r="64" spans="5:9" ht="12.5" x14ac:dyDescent="0.25">
      <c r="E64" s="29" t="s">
        <v>46</v>
      </c>
      <c r="F64" s="11"/>
      <c r="G64" s="11"/>
      <c r="I64" s="4"/>
    </row>
    <row r="65" spans="5:9" ht="12.5" x14ac:dyDescent="0.25">
      <c r="E65" s="9" t="s">
        <v>7</v>
      </c>
      <c r="F65" s="9">
        <v>4</v>
      </c>
      <c r="G65" s="15">
        <f>F65/F65</f>
        <v>1</v>
      </c>
      <c r="I65" s="4"/>
    </row>
    <row r="66" spans="5:9" ht="12.5" x14ac:dyDescent="0.25">
      <c r="E66" s="9" t="s">
        <v>47</v>
      </c>
      <c r="F66" s="9">
        <v>8</v>
      </c>
      <c r="G66" s="15">
        <f>F66/F65</f>
        <v>2</v>
      </c>
      <c r="I66" s="4"/>
    </row>
    <row r="67" spans="5:9" ht="12.5" x14ac:dyDescent="0.25">
      <c r="E67" s="9" t="s">
        <v>15</v>
      </c>
      <c r="F67" s="9">
        <v>0.5</v>
      </c>
      <c r="G67" s="15">
        <f>F67/F65</f>
        <v>0.125</v>
      </c>
      <c r="I67" s="4"/>
    </row>
    <row r="68" spans="5:9" ht="12.5" x14ac:dyDescent="0.25">
      <c r="E68" s="9" t="s">
        <v>12</v>
      </c>
      <c r="F68" s="9">
        <v>400</v>
      </c>
      <c r="G68" s="15">
        <f>F68/F65</f>
        <v>100</v>
      </c>
      <c r="I68" s="4"/>
    </row>
    <row r="69" spans="5:9" ht="12.5" x14ac:dyDescent="0.25">
      <c r="E69" s="30" t="s">
        <v>48</v>
      </c>
      <c r="F69" s="11"/>
      <c r="G69" s="11"/>
      <c r="I69" s="4"/>
    </row>
    <row r="70" spans="5:9" ht="12.5" x14ac:dyDescent="0.25">
      <c r="E70" s="9" t="s">
        <v>7</v>
      </c>
      <c r="F70" s="9">
        <v>4</v>
      </c>
      <c r="G70" s="15">
        <f>F70/F70</f>
        <v>1</v>
      </c>
      <c r="I70" s="4"/>
    </row>
    <row r="71" spans="5:9" ht="12.5" x14ac:dyDescent="0.25">
      <c r="E71" s="9" t="s">
        <v>49</v>
      </c>
      <c r="F71" s="9">
        <v>15</v>
      </c>
      <c r="G71" s="15">
        <f>F71/F70</f>
        <v>3.75</v>
      </c>
      <c r="I71" s="4"/>
    </row>
    <row r="72" spans="5:9" ht="37.5" x14ac:dyDescent="0.25">
      <c r="E72" s="31" t="s">
        <v>50</v>
      </c>
      <c r="F72" s="31">
        <v>0.5</v>
      </c>
      <c r="G72" s="32">
        <f>F72/F70</f>
        <v>0.125</v>
      </c>
      <c r="H72" s="23" t="s">
        <v>51</v>
      </c>
      <c r="I72" s="4"/>
    </row>
    <row r="73" spans="5:9" ht="12.5" x14ac:dyDescent="0.25">
      <c r="E73" s="9" t="s">
        <v>12</v>
      </c>
      <c r="F73" s="9">
        <v>400</v>
      </c>
      <c r="G73" s="15">
        <f>F73/F70</f>
        <v>100</v>
      </c>
      <c r="I73" s="4"/>
    </row>
    <row r="74" spans="5:9" ht="12.5" x14ac:dyDescent="0.25">
      <c r="I74" s="4"/>
    </row>
    <row r="75" spans="5:9" ht="12.5" x14ac:dyDescent="0.25">
      <c r="I75" s="4"/>
    </row>
    <row r="76" spans="5:9" ht="12.5" x14ac:dyDescent="0.25">
      <c r="I76" s="4"/>
    </row>
    <row r="77" spans="5:9" ht="12.5" x14ac:dyDescent="0.25">
      <c r="I77" s="4"/>
    </row>
    <row r="78" spans="5:9" ht="12.5" x14ac:dyDescent="0.25">
      <c r="I78" s="4"/>
    </row>
    <row r="79" spans="5:9" ht="12.5" x14ac:dyDescent="0.25">
      <c r="I79" s="4"/>
    </row>
    <row r="80" spans="5:9" ht="12.5" x14ac:dyDescent="0.25">
      <c r="I80" s="4"/>
    </row>
    <row r="81" spans="9:9" ht="12.5" x14ac:dyDescent="0.25">
      <c r="I81" s="4"/>
    </row>
    <row r="82" spans="9:9" ht="12.5" x14ac:dyDescent="0.25">
      <c r="I82" s="4"/>
    </row>
    <row r="83" spans="9:9" ht="12.5" x14ac:dyDescent="0.25">
      <c r="I83" s="4"/>
    </row>
    <row r="84" spans="9:9" ht="12.5" x14ac:dyDescent="0.25">
      <c r="I84" s="4"/>
    </row>
    <row r="85" spans="9:9" ht="12.5" x14ac:dyDescent="0.25">
      <c r="I85" s="4"/>
    </row>
    <row r="86" spans="9:9" ht="12.5" x14ac:dyDescent="0.25">
      <c r="I86" s="4"/>
    </row>
    <row r="87" spans="9:9" ht="12.5" x14ac:dyDescent="0.25">
      <c r="I87" s="4"/>
    </row>
    <row r="88" spans="9:9" ht="12.5" x14ac:dyDescent="0.25">
      <c r="I88" s="4"/>
    </row>
    <row r="89" spans="9:9" ht="12.5" x14ac:dyDescent="0.25">
      <c r="I89" s="4"/>
    </row>
    <row r="90" spans="9:9" ht="12.5" x14ac:dyDescent="0.25">
      <c r="I90" s="4"/>
    </row>
    <row r="91" spans="9:9" ht="12.5" x14ac:dyDescent="0.25">
      <c r="I91" s="4"/>
    </row>
    <row r="92" spans="9:9" ht="12.5" x14ac:dyDescent="0.25">
      <c r="I92" s="4"/>
    </row>
    <row r="93" spans="9:9" ht="12.5" x14ac:dyDescent="0.25">
      <c r="I93" s="4"/>
    </row>
    <row r="94" spans="9:9" ht="12.5" x14ac:dyDescent="0.25">
      <c r="I94" s="4"/>
    </row>
    <row r="95" spans="9:9" ht="12.5" x14ac:dyDescent="0.25">
      <c r="I95" s="4"/>
    </row>
    <row r="96" spans="9:9" ht="12.5" x14ac:dyDescent="0.25">
      <c r="I96" s="4"/>
    </row>
    <row r="97" spans="9:9" ht="12.5" x14ac:dyDescent="0.25">
      <c r="I97" s="4"/>
    </row>
    <row r="98" spans="9:9" ht="12.5" x14ac:dyDescent="0.25">
      <c r="I98" s="4"/>
    </row>
    <row r="99" spans="9:9" ht="12.5" x14ac:dyDescent="0.25">
      <c r="I99" s="4"/>
    </row>
    <row r="100" spans="9:9" ht="12.5" x14ac:dyDescent="0.25">
      <c r="I100" s="4"/>
    </row>
    <row r="101" spans="9:9" ht="12.5" x14ac:dyDescent="0.25">
      <c r="I101" s="4"/>
    </row>
    <row r="102" spans="9:9" ht="12.5" x14ac:dyDescent="0.25">
      <c r="I102" s="4"/>
    </row>
    <row r="103" spans="9:9" ht="12.5" x14ac:dyDescent="0.25">
      <c r="I103" s="4"/>
    </row>
    <row r="104" spans="9:9" ht="12.5" x14ac:dyDescent="0.25">
      <c r="I104" s="4"/>
    </row>
    <row r="105" spans="9:9" ht="12.5" x14ac:dyDescent="0.25">
      <c r="I105" s="4"/>
    </row>
    <row r="106" spans="9:9" ht="12.5" x14ac:dyDescent="0.25">
      <c r="I106" s="4"/>
    </row>
    <row r="107" spans="9:9" ht="12.5" x14ac:dyDescent="0.25">
      <c r="I107" s="4"/>
    </row>
    <row r="108" spans="9:9" ht="12.5" x14ac:dyDescent="0.25">
      <c r="I108" s="4"/>
    </row>
    <row r="109" spans="9:9" ht="12.5" x14ac:dyDescent="0.25">
      <c r="I109" s="4"/>
    </row>
    <row r="110" spans="9:9" ht="12.5" x14ac:dyDescent="0.25">
      <c r="I110" s="4"/>
    </row>
    <row r="111" spans="9:9" ht="12.5" x14ac:dyDescent="0.25">
      <c r="I111" s="4"/>
    </row>
    <row r="112" spans="9:9" ht="12.5" x14ac:dyDescent="0.25">
      <c r="I112" s="4"/>
    </row>
    <row r="113" spans="9:9" ht="12.5" x14ac:dyDescent="0.25">
      <c r="I113" s="4"/>
    </row>
    <row r="114" spans="9:9" ht="12.5" x14ac:dyDescent="0.25">
      <c r="I114" s="4"/>
    </row>
    <row r="115" spans="9:9" ht="12.5" x14ac:dyDescent="0.25">
      <c r="I115" s="4"/>
    </row>
    <row r="116" spans="9:9" ht="12.5" x14ac:dyDescent="0.25">
      <c r="I116" s="4"/>
    </row>
    <row r="117" spans="9:9" ht="12.5" x14ac:dyDescent="0.25">
      <c r="I117" s="4"/>
    </row>
    <row r="118" spans="9:9" ht="12.5" x14ac:dyDescent="0.25">
      <c r="I118" s="4"/>
    </row>
    <row r="119" spans="9:9" ht="12.5" x14ac:dyDescent="0.25">
      <c r="I119" s="4"/>
    </row>
    <row r="120" spans="9:9" ht="12.5" x14ac:dyDescent="0.25">
      <c r="I120" s="4"/>
    </row>
    <row r="121" spans="9:9" ht="12.5" x14ac:dyDescent="0.25">
      <c r="I121" s="4"/>
    </row>
    <row r="122" spans="9:9" ht="12.5" x14ac:dyDescent="0.25">
      <c r="I122" s="4"/>
    </row>
    <row r="123" spans="9:9" ht="12.5" x14ac:dyDescent="0.25">
      <c r="I123" s="4"/>
    </row>
    <row r="124" spans="9:9" ht="12.5" x14ac:dyDescent="0.25">
      <c r="I124" s="4"/>
    </row>
    <row r="125" spans="9:9" ht="12.5" x14ac:dyDescent="0.25">
      <c r="I125" s="4"/>
    </row>
    <row r="126" spans="9:9" ht="12.5" x14ac:dyDescent="0.25">
      <c r="I126" s="4"/>
    </row>
    <row r="127" spans="9:9" ht="12.5" x14ac:dyDescent="0.25">
      <c r="I127" s="4"/>
    </row>
    <row r="128" spans="9:9" ht="12.5" x14ac:dyDescent="0.25">
      <c r="I128" s="4"/>
    </row>
    <row r="129" spans="9:9" ht="12.5" x14ac:dyDescent="0.25">
      <c r="I129" s="4"/>
    </row>
    <row r="130" spans="9:9" ht="12.5" x14ac:dyDescent="0.25">
      <c r="I130" s="4"/>
    </row>
    <row r="131" spans="9:9" ht="12.5" x14ac:dyDescent="0.25">
      <c r="I131" s="4"/>
    </row>
    <row r="132" spans="9:9" ht="12.5" x14ac:dyDescent="0.25">
      <c r="I132" s="4"/>
    </row>
    <row r="133" spans="9:9" ht="12.5" x14ac:dyDescent="0.25">
      <c r="I133" s="4"/>
    </row>
    <row r="134" spans="9:9" ht="12.5" x14ac:dyDescent="0.25">
      <c r="I134" s="4"/>
    </row>
    <row r="135" spans="9:9" ht="12.5" x14ac:dyDescent="0.25">
      <c r="I135" s="4"/>
    </row>
    <row r="136" spans="9:9" ht="12.5" x14ac:dyDescent="0.25">
      <c r="I136" s="4"/>
    </row>
    <row r="137" spans="9:9" ht="12.5" x14ac:dyDescent="0.25">
      <c r="I137" s="4"/>
    </row>
    <row r="138" spans="9:9" ht="12.5" x14ac:dyDescent="0.25">
      <c r="I138" s="4"/>
    </row>
    <row r="139" spans="9:9" ht="12.5" x14ac:dyDescent="0.25">
      <c r="I139" s="4"/>
    </row>
    <row r="140" spans="9:9" ht="12.5" x14ac:dyDescent="0.25">
      <c r="I140" s="4"/>
    </row>
    <row r="141" spans="9:9" ht="12.5" x14ac:dyDescent="0.25">
      <c r="I141" s="4"/>
    </row>
    <row r="142" spans="9:9" ht="12.5" x14ac:dyDescent="0.25">
      <c r="I142" s="4"/>
    </row>
    <row r="143" spans="9:9" ht="12.5" x14ac:dyDescent="0.25">
      <c r="I143" s="4"/>
    </row>
    <row r="144" spans="9:9" ht="12.5" x14ac:dyDescent="0.25">
      <c r="I144" s="4"/>
    </row>
    <row r="145" spans="9:9" ht="12.5" x14ac:dyDescent="0.25">
      <c r="I145" s="4"/>
    </row>
    <row r="146" spans="9:9" ht="12.5" x14ac:dyDescent="0.25">
      <c r="I146" s="4"/>
    </row>
    <row r="147" spans="9:9" ht="12.5" x14ac:dyDescent="0.25">
      <c r="I147" s="4"/>
    </row>
    <row r="148" spans="9:9" ht="12.5" x14ac:dyDescent="0.25">
      <c r="I148" s="4"/>
    </row>
    <row r="149" spans="9:9" ht="12.5" x14ac:dyDescent="0.25">
      <c r="I149" s="4"/>
    </row>
    <row r="150" spans="9:9" ht="12.5" x14ac:dyDescent="0.25">
      <c r="I150" s="4"/>
    </row>
    <row r="151" spans="9:9" ht="12.5" x14ac:dyDescent="0.25">
      <c r="I151" s="4"/>
    </row>
    <row r="152" spans="9:9" ht="12.5" x14ac:dyDescent="0.25">
      <c r="I152" s="4"/>
    </row>
    <row r="153" spans="9:9" ht="12.5" x14ac:dyDescent="0.25">
      <c r="I153" s="4"/>
    </row>
    <row r="154" spans="9:9" ht="12.5" x14ac:dyDescent="0.25">
      <c r="I154" s="4"/>
    </row>
    <row r="155" spans="9:9" ht="12.5" x14ac:dyDescent="0.25">
      <c r="I155" s="4"/>
    </row>
    <row r="156" spans="9:9" ht="12.5" x14ac:dyDescent="0.25">
      <c r="I156" s="4"/>
    </row>
    <row r="157" spans="9:9" ht="12.5" x14ac:dyDescent="0.25">
      <c r="I157" s="4"/>
    </row>
    <row r="158" spans="9:9" ht="12.5" x14ac:dyDescent="0.25">
      <c r="I158" s="4"/>
    </row>
    <row r="159" spans="9:9" ht="12.5" x14ac:dyDescent="0.25">
      <c r="I159" s="4"/>
    </row>
    <row r="160" spans="9:9" ht="12.5" x14ac:dyDescent="0.25">
      <c r="I160" s="4"/>
    </row>
    <row r="161" spans="9:9" ht="12.5" x14ac:dyDescent="0.25">
      <c r="I161" s="4"/>
    </row>
    <row r="162" spans="9:9" ht="12.5" x14ac:dyDescent="0.25">
      <c r="I162" s="4"/>
    </row>
    <row r="163" spans="9:9" ht="12.5" x14ac:dyDescent="0.25">
      <c r="I163" s="4"/>
    </row>
    <row r="164" spans="9:9" ht="12.5" x14ac:dyDescent="0.25">
      <c r="I164" s="4"/>
    </row>
    <row r="165" spans="9:9" ht="12.5" x14ac:dyDescent="0.25">
      <c r="I165" s="4"/>
    </row>
    <row r="166" spans="9:9" ht="12.5" x14ac:dyDescent="0.25">
      <c r="I166" s="4"/>
    </row>
    <row r="167" spans="9:9" ht="12.5" x14ac:dyDescent="0.25">
      <c r="I167" s="4"/>
    </row>
    <row r="168" spans="9:9" ht="12.5" x14ac:dyDescent="0.25">
      <c r="I168" s="4"/>
    </row>
    <row r="169" spans="9:9" ht="12.5" x14ac:dyDescent="0.25">
      <c r="I169" s="4"/>
    </row>
    <row r="170" spans="9:9" ht="12.5" x14ac:dyDescent="0.25">
      <c r="I170" s="4"/>
    </row>
    <row r="171" spans="9:9" ht="12.5" x14ac:dyDescent="0.25">
      <c r="I171" s="4"/>
    </row>
    <row r="172" spans="9:9" ht="12.5" x14ac:dyDescent="0.25">
      <c r="I172" s="4"/>
    </row>
    <row r="173" spans="9:9" ht="12.5" x14ac:dyDescent="0.25">
      <c r="I173" s="4"/>
    </row>
    <row r="174" spans="9:9" ht="12.5" x14ac:dyDescent="0.25">
      <c r="I174" s="4"/>
    </row>
    <row r="175" spans="9:9" ht="12.5" x14ac:dyDescent="0.25">
      <c r="I175" s="4"/>
    </row>
    <row r="176" spans="9:9" ht="12.5" x14ac:dyDescent="0.25">
      <c r="I176" s="4"/>
    </row>
    <row r="177" spans="9:9" ht="12.5" x14ac:dyDescent="0.25">
      <c r="I177" s="4"/>
    </row>
    <row r="178" spans="9:9" ht="12.5" x14ac:dyDescent="0.25">
      <c r="I178" s="4"/>
    </row>
    <row r="179" spans="9:9" ht="12.5" x14ac:dyDescent="0.25">
      <c r="I179" s="4"/>
    </row>
    <row r="180" spans="9:9" ht="12.5" x14ac:dyDescent="0.25">
      <c r="I180" s="4"/>
    </row>
    <row r="181" spans="9:9" ht="12.5" x14ac:dyDescent="0.25">
      <c r="I181" s="4"/>
    </row>
    <row r="182" spans="9:9" ht="12.5" x14ac:dyDescent="0.25">
      <c r="I182" s="4"/>
    </row>
    <row r="183" spans="9:9" ht="12.5" x14ac:dyDescent="0.25">
      <c r="I183" s="4"/>
    </row>
    <row r="184" spans="9:9" ht="12.5" x14ac:dyDescent="0.25">
      <c r="I184" s="4"/>
    </row>
    <row r="185" spans="9:9" ht="12.5" x14ac:dyDescent="0.25">
      <c r="I185" s="4"/>
    </row>
    <row r="186" spans="9:9" ht="12.5" x14ac:dyDescent="0.25">
      <c r="I186" s="4"/>
    </row>
    <row r="187" spans="9:9" ht="12.5" x14ac:dyDescent="0.25">
      <c r="I187" s="4"/>
    </row>
    <row r="188" spans="9:9" ht="12.5" x14ac:dyDescent="0.25">
      <c r="I188" s="4"/>
    </row>
    <row r="189" spans="9:9" ht="12.5" x14ac:dyDescent="0.25">
      <c r="I189" s="4"/>
    </row>
    <row r="190" spans="9:9" ht="12.5" x14ac:dyDescent="0.25">
      <c r="I190" s="4"/>
    </row>
    <row r="191" spans="9:9" ht="12.5" x14ac:dyDescent="0.25">
      <c r="I191" s="4"/>
    </row>
    <row r="192" spans="9:9" ht="12.5" x14ac:dyDescent="0.25">
      <c r="I192" s="4"/>
    </row>
    <row r="193" spans="9:9" ht="12.5" x14ac:dyDescent="0.25">
      <c r="I193" s="4"/>
    </row>
    <row r="194" spans="9:9" ht="12.5" x14ac:dyDescent="0.25">
      <c r="I194" s="4"/>
    </row>
    <row r="195" spans="9:9" ht="12.5" x14ac:dyDescent="0.25">
      <c r="I195" s="4"/>
    </row>
    <row r="196" spans="9:9" ht="12.5" x14ac:dyDescent="0.25">
      <c r="I196" s="4"/>
    </row>
    <row r="197" spans="9:9" ht="12.5" x14ac:dyDescent="0.25">
      <c r="I197" s="4"/>
    </row>
    <row r="198" spans="9:9" ht="12.5" x14ac:dyDescent="0.25">
      <c r="I198" s="4"/>
    </row>
    <row r="199" spans="9:9" ht="12.5" x14ac:dyDescent="0.25">
      <c r="I199" s="4"/>
    </row>
    <row r="200" spans="9:9" ht="12.5" x14ac:dyDescent="0.25">
      <c r="I200" s="4"/>
    </row>
    <row r="201" spans="9:9" ht="12.5" x14ac:dyDescent="0.25">
      <c r="I201" s="4"/>
    </row>
    <row r="202" spans="9:9" ht="12.5" x14ac:dyDescent="0.25">
      <c r="I202" s="4"/>
    </row>
    <row r="203" spans="9:9" ht="12.5" x14ac:dyDescent="0.25">
      <c r="I203" s="4"/>
    </row>
    <row r="204" spans="9:9" ht="12.5" x14ac:dyDescent="0.25">
      <c r="I204" s="4"/>
    </row>
    <row r="205" spans="9:9" ht="12.5" x14ac:dyDescent="0.25">
      <c r="I205" s="4"/>
    </row>
    <row r="206" spans="9:9" ht="12.5" x14ac:dyDescent="0.25">
      <c r="I206" s="4"/>
    </row>
    <row r="207" spans="9:9" ht="12.5" x14ac:dyDescent="0.25">
      <c r="I207" s="4"/>
    </row>
    <row r="208" spans="9:9" ht="12.5" x14ac:dyDescent="0.25">
      <c r="I208" s="4"/>
    </row>
    <row r="209" spans="9:9" ht="12.5" x14ac:dyDescent="0.25">
      <c r="I209" s="4"/>
    </row>
    <row r="210" spans="9:9" ht="12.5" x14ac:dyDescent="0.25">
      <c r="I210" s="4"/>
    </row>
    <row r="211" spans="9:9" ht="12.5" x14ac:dyDescent="0.25">
      <c r="I211" s="4"/>
    </row>
    <row r="212" spans="9:9" ht="12.5" x14ac:dyDescent="0.25">
      <c r="I212" s="4"/>
    </row>
    <row r="213" spans="9:9" ht="12.5" x14ac:dyDescent="0.25">
      <c r="I213" s="4"/>
    </row>
    <row r="214" spans="9:9" ht="12.5" x14ac:dyDescent="0.25">
      <c r="I214" s="4"/>
    </row>
    <row r="215" spans="9:9" ht="12.5" x14ac:dyDescent="0.25">
      <c r="I215" s="4"/>
    </row>
    <row r="216" spans="9:9" ht="12.5" x14ac:dyDescent="0.25">
      <c r="I216" s="4"/>
    </row>
    <row r="217" spans="9:9" ht="12.5" x14ac:dyDescent="0.25">
      <c r="I217" s="4"/>
    </row>
    <row r="218" spans="9:9" ht="12.5" x14ac:dyDescent="0.25">
      <c r="I218" s="4"/>
    </row>
    <row r="219" spans="9:9" ht="12.5" x14ac:dyDescent="0.25">
      <c r="I219" s="4"/>
    </row>
    <row r="220" spans="9:9" ht="12.5" x14ac:dyDescent="0.25">
      <c r="I220" s="4"/>
    </row>
    <row r="221" spans="9:9" ht="12.5" x14ac:dyDescent="0.25">
      <c r="I221" s="4"/>
    </row>
    <row r="222" spans="9:9" ht="12.5" x14ac:dyDescent="0.25">
      <c r="I222" s="4"/>
    </row>
    <row r="223" spans="9:9" ht="12.5" x14ac:dyDescent="0.25">
      <c r="I223" s="4"/>
    </row>
    <row r="224" spans="9:9" ht="12.5" x14ac:dyDescent="0.25">
      <c r="I224" s="4"/>
    </row>
    <row r="225" spans="9:9" ht="12.5" x14ac:dyDescent="0.25">
      <c r="I225" s="4"/>
    </row>
    <row r="226" spans="9:9" ht="12.5" x14ac:dyDescent="0.25">
      <c r="I226" s="4"/>
    </row>
    <row r="227" spans="9:9" ht="12.5" x14ac:dyDescent="0.25">
      <c r="I227" s="4"/>
    </row>
    <row r="228" spans="9:9" ht="12.5" x14ac:dyDescent="0.25">
      <c r="I228" s="4"/>
    </row>
    <row r="229" spans="9:9" ht="12.5" x14ac:dyDescent="0.25">
      <c r="I229" s="4"/>
    </row>
    <row r="230" spans="9:9" ht="12.5" x14ac:dyDescent="0.25">
      <c r="I230" s="4"/>
    </row>
    <row r="231" spans="9:9" ht="12.5" x14ac:dyDescent="0.25">
      <c r="I231" s="4"/>
    </row>
    <row r="232" spans="9:9" ht="12.5" x14ac:dyDescent="0.25">
      <c r="I232" s="4"/>
    </row>
    <row r="233" spans="9:9" ht="12.5" x14ac:dyDescent="0.25">
      <c r="I233" s="4"/>
    </row>
    <row r="234" spans="9:9" ht="12.5" x14ac:dyDescent="0.25">
      <c r="I234" s="4"/>
    </row>
    <row r="235" spans="9:9" ht="12.5" x14ac:dyDescent="0.25">
      <c r="I235" s="4"/>
    </row>
    <row r="236" spans="9:9" ht="12.5" x14ac:dyDescent="0.25">
      <c r="I236" s="4"/>
    </row>
    <row r="237" spans="9:9" ht="12.5" x14ac:dyDescent="0.25">
      <c r="I237" s="4"/>
    </row>
    <row r="238" spans="9:9" ht="12.5" x14ac:dyDescent="0.25">
      <c r="I238" s="4"/>
    </row>
    <row r="239" spans="9:9" ht="12.5" x14ac:dyDescent="0.25">
      <c r="I239" s="4"/>
    </row>
    <row r="240" spans="9:9" ht="12.5" x14ac:dyDescent="0.25">
      <c r="I240" s="4"/>
    </row>
    <row r="241" spans="9:9" ht="12.5" x14ac:dyDescent="0.25">
      <c r="I241" s="4"/>
    </row>
    <row r="242" spans="9:9" ht="12.5" x14ac:dyDescent="0.25">
      <c r="I242" s="4"/>
    </row>
    <row r="243" spans="9:9" ht="12.5" x14ac:dyDescent="0.25">
      <c r="I243" s="4"/>
    </row>
    <row r="244" spans="9:9" ht="12.5" x14ac:dyDescent="0.25">
      <c r="I244" s="4"/>
    </row>
    <row r="245" spans="9:9" ht="12.5" x14ac:dyDescent="0.25">
      <c r="I245" s="4"/>
    </row>
    <row r="246" spans="9:9" ht="12.5" x14ac:dyDescent="0.25">
      <c r="I246" s="4"/>
    </row>
    <row r="247" spans="9:9" ht="12.5" x14ac:dyDescent="0.25">
      <c r="I247" s="4"/>
    </row>
    <row r="248" spans="9:9" ht="12.5" x14ac:dyDescent="0.25">
      <c r="I248" s="4"/>
    </row>
    <row r="249" spans="9:9" ht="12.5" x14ac:dyDescent="0.25">
      <c r="I249" s="4"/>
    </row>
    <row r="250" spans="9:9" ht="12.5" x14ac:dyDescent="0.25">
      <c r="I250" s="4"/>
    </row>
    <row r="251" spans="9:9" ht="12.5" x14ac:dyDescent="0.25">
      <c r="I251" s="4"/>
    </row>
    <row r="252" spans="9:9" ht="12.5" x14ac:dyDescent="0.25">
      <c r="I252" s="4"/>
    </row>
    <row r="253" spans="9:9" ht="12.5" x14ac:dyDescent="0.25">
      <c r="I253" s="4"/>
    </row>
    <row r="254" spans="9:9" ht="12.5" x14ac:dyDescent="0.25">
      <c r="I254" s="4"/>
    </row>
    <row r="255" spans="9:9" ht="12.5" x14ac:dyDescent="0.25">
      <c r="I255" s="4"/>
    </row>
    <row r="256" spans="9:9" ht="12.5" x14ac:dyDescent="0.25">
      <c r="I256" s="4"/>
    </row>
    <row r="257" spans="9:9" ht="12.5" x14ac:dyDescent="0.25">
      <c r="I257" s="4"/>
    </row>
    <row r="258" spans="9:9" ht="12.5" x14ac:dyDescent="0.25">
      <c r="I258" s="4"/>
    </row>
    <row r="259" spans="9:9" ht="12.5" x14ac:dyDescent="0.25">
      <c r="I259" s="4"/>
    </row>
    <row r="260" spans="9:9" ht="12.5" x14ac:dyDescent="0.25">
      <c r="I260" s="4"/>
    </row>
    <row r="261" spans="9:9" ht="12.5" x14ac:dyDescent="0.25">
      <c r="I261" s="4"/>
    </row>
    <row r="262" spans="9:9" ht="12.5" x14ac:dyDescent="0.25">
      <c r="I262" s="4"/>
    </row>
    <row r="263" spans="9:9" ht="12.5" x14ac:dyDescent="0.25">
      <c r="I263" s="4"/>
    </row>
    <row r="264" spans="9:9" ht="12.5" x14ac:dyDescent="0.25">
      <c r="I264" s="4"/>
    </row>
    <row r="265" spans="9:9" ht="12.5" x14ac:dyDescent="0.25">
      <c r="I265" s="4"/>
    </row>
    <row r="266" spans="9:9" ht="12.5" x14ac:dyDescent="0.25">
      <c r="I266" s="4"/>
    </row>
    <row r="267" spans="9:9" ht="12.5" x14ac:dyDescent="0.25">
      <c r="I267" s="4"/>
    </row>
    <row r="268" spans="9:9" ht="12.5" x14ac:dyDescent="0.25">
      <c r="I268" s="4"/>
    </row>
    <row r="269" spans="9:9" ht="12.5" x14ac:dyDescent="0.25">
      <c r="I269" s="4"/>
    </row>
    <row r="270" spans="9:9" ht="12.5" x14ac:dyDescent="0.25">
      <c r="I270" s="4"/>
    </row>
    <row r="271" spans="9:9" ht="12.5" x14ac:dyDescent="0.25">
      <c r="I271" s="4"/>
    </row>
    <row r="272" spans="9:9" ht="12.5" x14ac:dyDescent="0.25">
      <c r="I272" s="4"/>
    </row>
    <row r="273" spans="9:9" ht="12.5" x14ac:dyDescent="0.25">
      <c r="I273" s="4"/>
    </row>
    <row r="274" spans="9:9" ht="12.5" x14ac:dyDescent="0.25">
      <c r="I274" s="4"/>
    </row>
    <row r="275" spans="9:9" ht="12.5" x14ac:dyDescent="0.25">
      <c r="I275" s="4"/>
    </row>
    <row r="276" spans="9:9" ht="12.5" x14ac:dyDescent="0.25">
      <c r="I276" s="4"/>
    </row>
    <row r="277" spans="9:9" ht="12.5" x14ac:dyDescent="0.25">
      <c r="I277" s="4"/>
    </row>
    <row r="278" spans="9:9" ht="12.5" x14ac:dyDescent="0.25">
      <c r="I278" s="4"/>
    </row>
    <row r="279" spans="9:9" ht="12.5" x14ac:dyDescent="0.25">
      <c r="I279" s="4"/>
    </row>
    <row r="280" spans="9:9" ht="12.5" x14ac:dyDescent="0.25">
      <c r="I280" s="4"/>
    </row>
    <row r="281" spans="9:9" ht="12.5" x14ac:dyDescent="0.25">
      <c r="I281" s="4"/>
    </row>
    <row r="282" spans="9:9" ht="12.5" x14ac:dyDescent="0.25">
      <c r="I282" s="4"/>
    </row>
    <row r="283" spans="9:9" ht="12.5" x14ac:dyDescent="0.25">
      <c r="I283" s="4"/>
    </row>
    <row r="284" spans="9:9" ht="12.5" x14ac:dyDescent="0.25">
      <c r="I284" s="4"/>
    </row>
    <row r="285" spans="9:9" ht="12.5" x14ac:dyDescent="0.25">
      <c r="I285" s="4"/>
    </row>
    <row r="286" spans="9:9" ht="12.5" x14ac:dyDescent="0.25">
      <c r="I286" s="4"/>
    </row>
    <row r="287" spans="9:9" ht="12.5" x14ac:dyDescent="0.25">
      <c r="I287" s="4"/>
    </row>
    <row r="288" spans="9:9" ht="12.5" x14ac:dyDescent="0.25">
      <c r="I288" s="4"/>
    </row>
    <row r="289" spans="9:9" ht="12.5" x14ac:dyDescent="0.25">
      <c r="I289" s="4"/>
    </row>
    <row r="290" spans="9:9" ht="12.5" x14ac:dyDescent="0.25">
      <c r="I290" s="4"/>
    </row>
    <row r="291" spans="9:9" ht="12.5" x14ac:dyDescent="0.25">
      <c r="I291" s="4"/>
    </row>
    <row r="292" spans="9:9" ht="12.5" x14ac:dyDescent="0.25">
      <c r="I292" s="4"/>
    </row>
    <row r="293" spans="9:9" ht="12.5" x14ac:dyDescent="0.25">
      <c r="I293" s="4"/>
    </row>
    <row r="294" spans="9:9" ht="12.5" x14ac:dyDescent="0.25">
      <c r="I294" s="4"/>
    </row>
    <row r="295" spans="9:9" ht="12.5" x14ac:dyDescent="0.25">
      <c r="I295" s="4"/>
    </row>
    <row r="296" spans="9:9" ht="12.5" x14ac:dyDescent="0.25">
      <c r="I296" s="4"/>
    </row>
    <row r="297" spans="9:9" ht="12.5" x14ac:dyDescent="0.25">
      <c r="I297" s="4"/>
    </row>
    <row r="298" spans="9:9" ht="12.5" x14ac:dyDescent="0.25">
      <c r="I298" s="4"/>
    </row>
    <row r="299" spans="9:9" ht="12.5" x14ac:dyDescent="0.25">
      <c r="I299" s="4"/>
    </row>
    <row r="300" spans="9:9" ht="12.5" x14ac:dyDescent="0.25">
      <c r="I300" s="4"/>
    </row>
    <row r="301" spans="9:9" ht="12.5" x14ac:dyDescent="0.25">
      <c r="I301" s="4"/>
    </row>
    <row r="302" spans="9:9" ht="12.5" x14ac:dyDescent="0.25">
      <c r="I302" s="4"/>
    </row>
    <row r="303" spans="9:9" ht="12.5" x14ac:dyDescent="0.25">
      <c r="I303" s="4"/>
    </row>
    <row r="304" spans="9:9" ht="12.5" x14ac:dyDescent="0.25">
      <c r="I304" s="4"/>
    </row>
    <row r="305" spans="9:9" ht="12.5" x14ac:dyDescent="0.25">
      <c r="I305" s="4"/>
    </row>
    <row r="306" spans="9:9" ht="12.5" x14ac:dyDescent="0.25">
      <c r="I306" s="4"/>
    </row>
    <row r="307" spans="9:9" ht="12.5" x14ac:dyDescent="0.25">
      <c r="I307" s="4"/>
    </row>
    <row r="308" spans="9:9" ht="12.5" x14ac:dyDescent="0.25">
      <c r="I308" s="4"/>
    </row>
    <row r="309" spans="9:9" ht="12.5" x14ac:dyDescent="0.25">
      <c r="I309" s="4"/>
    </row>
    <row r="310" spans="9:9" ht="12.5" x14ac:dyDescent="0.25">
      <c r="I310" s="4"/>
    </row>
    <row r="311" spans="9:9" ht="12.5" x14ac:dyDescent="0.25">
      <c r="I311" s="4"/>
    </row>
    <row r="312" spans="9:9" ht="12.5" x14ac:dyDescent="0.25">
      <c r="I312" s="4"/>
    </row>
    <row r="313" spans="9:9" ht="12.5" x14ac:dyDescent="0.25">
      <c r="I313" s="4"/>
    </row>
    <row r="314" spans="9:9" ht="12.5" x14ac:dyDescent="0.25">
      <c r="I314" s="4"/>
    </row>
    <row r="315" spans="9:9" ht="12.5" x14ac:dyDescent="0.25">
      <c r="I315" s="4"/>
    </row>
    <row r="316" spans="9:9" ht="12.5" x14ac:dyDescent="0.25">
      <c r="I316" s="4"/>
    </row>
    <row r="317" spans="9:9" ht="12.5" x14ac:dyDescent="0.25">
      <c r="I317" s="4"/>
    </row>
    <row r="318" spans="9:9" ht="12.5" x14ac:dyDescent="0.25">
      <c r="I318" s="4"/>
    </row>
    <row r="319" spans="9:9" ht="12.5" x14ac:dyDescent="0.25">
      <c r="I319" s="4"/>
    </row>
    <row r="320" spans="9:9" ht="12.5" x14ac:dyDescent="0.25">
      <c r="I320" s="4"/>
    </row>
    <row r="321" spans="9:9" ht="12.5" x14ac:dyDescent="0.25">
      <c r="I321" s="4"/>
    </row>
    <row r="322" spans="9:9" ht="12.5" x14ac:dyDescent="0.25">
      <c r="I322" s="4"/>
    </row>
    <row r="323" spans="9:9" ht="12.5" x14ac:dyDescent="0.25">
      <c r="I323" s="4"/>
    </row>
    <row r="324" spans="9:9" ht="12.5" x14ac:dyDescent="0.25">
      <c r="I324" s="4"/>
    </row>
    <row r="325" spans="9:9" ht="12.5" x14ac:dyDescent="0.25">
      <c r="I325" s="4"/>
    </row>
    <row r="326" spans="9:9" ht="12.5" x14ac:dyDescent="0.25">
      <c r="I326" s="4"/>
    </row>
    <row r="327" spans="9:9" ht="12.5" x14ac:dyDescent="0.25">
      <c r="I327" s="4"/>
    </row>
    <row r="328" spans="9:9" ht="12.5" x14ac:dyDescent="0.25">
      <c r="I328" s="4"/>
    </row>
    <row r="329" spans="9:9" ht="12.5" x14ac:dyDescent="0.25">
      <c r="I329" s="4"/>
    </row>
    <row r="330" spans="9:9" ht="12.5" x14ac:dyDescent="0.25">
      <c r="I330" s="4"/>
    </row>
    <row r="331" spans="9:9" ht="12.5" x14ac:dyDescent="0.25">
      <c r="I331" s="4"/>
    </row>
    <row r="332" spans="9:9" ht="12.5" x14ac:dyDescent="0.25">
      <c r="I332" s="4"/>
    </row>
    <row r="333" spans="9:9" ht="12.5" x14ac:dyDescent="0.25">
      <c r="I333" s="4"/>
    </row>
    <row r="334" spans="9:9" ht="12.5" x14ac:dyDescent="0.25">
      <c r="I334" s="4"/>
    </row>
    <row r="335" spans="9:9" ht="12.5" x14ac:dyDescent="0.25">
      <c r="I335" s="4"/>
    </row>
    <row r="336" spans="9:9" ht="12.5" x14ac:dyDescent="0.25">
      <c r="I336" s="4"/>
    </row>
    <row r="337" spans="9:9" ht="12.5" x14ac:dyDescent="0.25">
      <c r="I337" s="4"/>
    </row>
    <row r="338" spans="9:9" ht="12.5" x14ac:dyDescent="0.25">
      <c r="I338" s="4"/>
    </row>
    <row r="339" spans="9:9" ht="12.5" x14ac:dyDescent="0.25">
      <c r="I339" s="4"/>
    </row>
    <row r="340" spans="9:9" ht="12.5" x14ac:dyDescent="0.25">
      <c r="I340" s="4"/>
    </row>
    <row r="341" spans="9:9" ht="12.5" x14ac:dyDescent="0.25">
      <c r="I341" s="4"/>
    </row>
    <row r="342" spans="9:9" ht="12.5" x14ac:dyDescent="0.25">
      <c r="I342" s="4"/>
    </row>
    <row r="343" spans="9:9" ht="12.5" x14ac:dyDescent="0.25">
      <c r="I343" s="4"/>
    </row>
    <row r="344" spans="9:9" ht="12.5" x14ac:dyDescent="0.25">
      <c r="I344" s="4"/>
    </row>
    <row r="345" spans="9:9" ht="12.5" x14ac:dyDescent="0.25">
      <c r="I345" s="4"/>
    </row>
    <row r="346" spans="9:9" ht="12.5" x14ac:dyDescent="0.25">
      <c r="I346" s="4"/>
    </row>
    <row r="347" spans="9:9" ht="12.5" x14ac:dyDescent="0.25">
      <c r="I347" s="4"/>
    </row>
    <row r="348" spans="9:9" ht="12.5" x14ac:dyDescent="0.25">
      <c r="I348" s="4"/>
    </row>
    <row r="349" spans="9:9" ht="12.5" x14ac:dyDescent="0.25">
      <c r="I349" s="4"/>
    </row>
    <row r="350" spans="9:9" ht="12.5" x14ac:dyDescent="0.25">
      <c r="I350" s="4"/>
    </row>
    <row r="351" spans="9:9" ht="12.5" x14ac:dyDescent="0.25">
      <c r="I351" s="4"/>
    </row>
    <row r="352" spans="9:9" ht="12.5" x14ac:dyDescent="0.25">
      <c r="I352" s="4"/>
    </row>
    <row r="353" spans="9:9" ht="12.5" x14ac:dyDescent="0.25">
      <c r="I353" s="4"/>
    </row>
    <row r="354" spans="9:9" ht="12.5" x14ac:dyDescent="0.25">
      <c r="I354" s="4"/>
    </row>
    <row r="355" spans="9:9" ht="12.5" x14ac:dyDescent="0.25">
      <c r="I355" s="4"/>
    </row>
    <row r="356" spans="9:9" ht="12.5" x14ac:dyDescent="0.25">
      <c r="I356" s="4"/>
    </row>
    <row r="357" spans="9:9" ht="12.5" x14ac:dyDescent="0.25">
      <c r="I357" s="4"/>
    </row>
    <row r="358" spans="9:9" ht="12.5" x14ac:dyDescent="0.25">
      <c r="I358" s="4"/>
    </row>
    <row r="359" spans="9:9" ht="12.5" x14ac:dyDescent="0.25">
      <c r="I359" s="4"/>
    </row>
    <row r="360" spans="9:9" ht="12.5" x14ac:dyDescent="0.25">
      <c r="I360" s="4"/>
    </row>
    <row r="361" spans="9:9" ht="12.5" x14ac:dyDescent="0.25">
      <c r="I361" s="4"/>
    </row>
    <row r="362" spans="9:9" ht="12.5" x14ac:dyDescent="0.25">
      <c r="I362" s="4"/>
    </row>
    <row r="363" spans="9:9" ht="12.5" x14ac:dyDescent="0.25">
      <c r="I363" s="4"/>
    </row>
    <row r="364" spans="9:9" ht="12.5" x14ac:dyDescent="0.25">
      <c r="I364" s="4"/>
    </row>
    <row r="365" spans="9:9" ht="12.5" x14ac:dyDescent="0.25">
      <c r="I365" s="4"/>
    </row>
    <row r="366" spans="9:9" ht="12.5" x14ac:dyDescent="0.25">
      <c r="I366" s="4"/>
    </row>
    <row r="367" spans="9:9" ht="12.5" x14ac:dyDescent="0.25">
      <c r="I367" s="4"/>
    </row>
    <row r="368" spans="9:9" ht="12.5" x14ac:dyDescent="0.25">
      <c r="I368" s="4"/>
    </row>
    <row r="369" spans="9:9" ht="12.5" x14ac:dyDescent="0.25">
      <c r="I369" s="4"/>
    </row>
    <row r="370" spans="9:9" ht="12.5" x14ac:dyDescent="0.25">
      <c r="I370" s="4"/>
    </row>
    <row r="371" spans="9:9" ht="12.5" x14ac:dyDescent="0.25">
      <c r="I371" s="4"/>
    </row>
    <row r="372" spans="9:9" ht="12.5" x14ac:dyDescent="0.25">
      <c r="I372" s="4"/>
    </row>
    <row r="373" spans="9:9" ht="12.5" x14ac:dyDescent="0.25">
      <c r="I373" s="4"/>
    </row>
    <row r="374" spans="9:9" ht="12.5" x14ac:dyDescent="0.25">
      <c r="I374" s="4"/>
    </row>
    <row r="375" spans="9:9" ht="12.5" x14ac:dyDescent="0.25">
      <c r="I375" s="4"/>
    </row>
    <row r="376" spans="9:9" ht="12.5" x14ac:dyDescent="0.25">
      <c r="I376" s="4"/>
    </row>
    <row r="377" spans="9:9" ht="12.5" x14ac:dyDescent="0.25">
      <c r="I377" s="4"/>
    </row>
    <row r="378" spans="9:9" ht="12.5" x14ac:dyDescent="0.25">
      <c r="I378" s="4"/>
    </row>
    <row r="379" spans="9:9" ht="12.5" x14ac:dyDescent="0.25">
      <c r="I379" s="4"/>
    </row>
    <row r="380" spans="9:9" ht="12.5" x14ac:dyDescent="0.25">
      <c r="I380" s="4"/>
    </row>
    <row r="381" spans="9:9" ht="12.5" x14ac:dyDescent="0.25">
      <c r="I381" s="4"/>
    </row>
    <row r="382" spans="9:9" ht="12.5" x14ac:dyDescent="0.25">
      <c r="I382" s="4"/>
    </row>
    <row r="383" spans="9:9" ht="12.5" x14ac:dyDescent="0.25">
      <c r="I383" s="4"/>
    </row>
    <row r="384" spans="9:9" ht="12.5" x14ac:dyDescent="0.25">
      <c r="I384" s="4"/>
    </row>
    <row r="385" spans="9:9" ht="12.5" x14ac:dyDescent="0.25">
      <c r="I385" s="4"/>
    </row>
    <row r="386" spans="9:9" ht="12.5" x14ac:dyDescent="0.25">
      <c r="I386" s="4"/>
    </row>
    <row r="387" spans="9:9" ht="12.5" x14ac:dyDescent="0.25">
      <c r="I387" s="4"/>
    </row>
    <row r="388" spans="9:9" ht="12.5" x14ac:dyDescent="0.25">
      <c r="I388" s="4"/>
    </row>
    <row r="389" spans="9:9" ht="12.5" x14ac:dyDescent="0.25">
      <c r="I389" s="4"/>
    </row>
    <row r="390" spans="9:9" ht="12.5" x14ac:dyDescent="0.25">
      <c r="I390" s="4"/>
    </row>
    <row r="391" spans="9:9" ht="12.5" x14ac:dyDescent="0.25">
      <c r="I391" s="4"/>
    </row>
    <row r="392" spans="9:9" ht="12.5" x14ac:dyDescent="0.25">
      <c r="I392" s="4"/>
    </row>
    <row r="393" spans="9:9" ht="12.5" x14ac:dyDescent="0.25">
      <c r="I393" s="4"/>
    </row>
    <row r="394" spans="9:9" ht="12.5" x14ac:dyDescent="0.25">
      <c r="I394" s="4"/>
    </row>
    <row r="395" spans="9:9" ht="12.5" x14ac:dyDescent="0.25">
      <c r="I395" s="4"/>
    </row>
    <row r="396" spans="9:9" ht="12.5" x14ac:dyDescent="0.25">
      <c r="I396" s="4"/>
    </row>
    <row r="397" spans="9:9" ht="12.5" x14ac:dyDescent="0.25">
      <c r="I397" s="4"/>
    </row>
    <row r="398" spans="9:9" ht="12.5" x14ac:dyDescent="0.25">
      <c r="I398" s="4"/>
    </row>
    <row r="399" spans="9:9" ht="12.5" x14ac:dyDescent="0.25">
      <c r="I399" s="4"/>
    </row>
    <row r="400" spans="9:9" ht="12.5" x14ac:dyDescent="0.25">
      <c r="I400" s="4"/>
    </row>
    <row r="401" spans="9:9" ht="12.5" x14ac:dyDescent="0.25">
      <c r="I401" s="4"/>
    </row>
    <row r="402" spans="9:9" ht="12.5" x14ac:dyDescent="0.25">
      <c r="I402" s="4"/>
    </row>
    <row r="403" spans="9:9" ht="12.5" x14ac:dyDescent="0.25">
      <c r="I403" s="4"/>
    </row>
    <row r="404" spans="9:9" ht="12.5" x14ac:dyDescent="0.25">
      <c r="I404" s="4"/>
    </row>
    <row r="405" spans="9:9" ht="12.5" x14ac:dyDescent="0.25">
      <c r="I405" s="4"/>
    </row>
    <row r="406" spans="9:9" ht="12.5" x14ac:dyDescent="0.25">
      <c r="I406" s="4"/>
    </row>
    <row r="407" spans="9:9" ht="12.5" x14ac:dyDescent="0.25">
      <c r="I407" s="4"/>
    </row>
    <row r="408" spans="9:9" ht="12.5" x14ac:dyDescent="0.25">
      <c r="I408" s="4"/>
    </row>
    <row r="409" spans="9:9" ht="12.5" x14ac:dyDescent="0.25">
      <c r="I409" s="4"/>
    </row>
    <row r="410" spans="9:9" ht="12.5" x14ac:dyDescent="0.25">
      <c r="I410" s="4"/>
    </row>
    <row r="411" spans="9:9" ht="12.5" x14ac:dyDescent="0.25">
      <c r="I411" s="4"/>
    </row>
    <row r="412" spans="9:9" ht="12.5" x14ac:dyDescent="0.25">
      <c r="I412" s="4"/>
    </row>
    <row r="413" spans="9:9" ht="12.5" x14ac:dyDescent="0.25">
      <c r="I413" s="4"/>
    </row>
    <row r="414" spans="9:9" ht="12.5" x14ac:dyDescent="0.25">
      <c r="I414" s="4"/>
    </row>
    <row r="415" spans="9:9" ht="12.5" x14ac:dyDescent="0.25">
      <c r="I415" s="4"/>
    </row>
    <row r="416" spans="9:9" ht="12.5" x14ac:dyDescent="0.25">
      <c r="I416" s="4"/>
    </row>
    <row r="417" spans="9:9" ht="12.5" x14ac:dyDescent="0.25">
      <c r="I417" s="4"/>
    </row>
    <row r="418" spans="9:9" ht="12.5" x14ac:dyDescent="0.25">
      <c r="I418" s="4"/>
    </row>
    <row r="419" spans="9:9" ht="12.5" x14ac:dyDescent="0.25">
      <c r="I419" s="4"/>
    </row>
    <row r="420" spans="9:9" ht="12.5" x14ac:dyDescent="0.25">
      <c r="I420" s="4"/>
    </row>
    <row r="421" spans="9:9" ht="12.5" x14ac:dyDescent="0.25">
      <c r="I421" s="4"/>
    </row>
    <row r="422" spans="9:9" ht="12.5" x14ac:dyDescent="0.25">
      <c r="I422" s="4"/>
    </row>
    <row r="423" spans="9:9" ht="12.5" x14ac:dyDescent="0.25">
      <c r="I423" s="4"/>
    </row>
    <row r="424" spans="9:9" ht="12.5" x14ac:dyDescent="0.25">
      <c r="I424" s="4"/>
    </row>
    <row r="425" spans="9:9" ht="12.5" x14ac:dyDescent="0.25">
      <c r="I425" s="4"/>
    </row>
    <row r="426" spans="9:9" ht="12.5" x14ac:dyDescent="0.25">
      <c r="I426" s="4"/>
    </row>
    <row r="427" spans="9:9" ht="12.5" x14ac:dyDescent="0.25">
      <c r="I427" s="4"/>
    </row>
    <row r="428" spans="9:9" ht="12.5" x14ac:dyDescent="0.25">
      <c r="I428" s="4"/>
    </row>
    <row r="429" spans="9:9" ht="12.5" x14ac:dyDescent="0.25">
      <c r="I429" s="4"/>
    </row>
    <row r="430" spans="9:9" ht="12.5" x14ac:dyDescent="0.25">
      <c r="I430" s="4"/>
    </row>
    <row r="431" spans="9:9" ht="12.5" x14ac:dyDescent="0.25">
      <c r="I431" s="4"/>
    </row>
    <row r="432" spans="9:9" ht="12.5" x14ac:dyDescent="0.25">
      <c r="I432" s="4"/>
    </row>
    <row r="433" spans="9:9" ht="12.5" x14ac:dyDescent="0.25">
      <c r="I433" s="4"/>
    </row>
    <row r="434" spans="9:9" ht="12.5" x14ac:dyDescent="0.25">
      <c r="I434" s="4"/>
    </row>
    <row r="435" spans="9:9" ht="12.5" x14ac:dyDescent="0.25">
      <c r="I435" s="4"/>
    </row>
    <row r="436" spans="9:9" ht="12.5" x14ac:dyDescent="0.25">
      <c r="I436" s="4"/>
    </row>
    <row r="437" spans="9:9" ht="12.5" x14ac:dyDescent="0.25">
      <c r="I437" s="4"/>
    </row>
    <row r="438" spans="9:9" ht="12.5" x14ac:dyDescent="0.25">
      <c r="I438" s="4"/>
    </row>
    <row r="439" spans="9:9" ht="12.5" x14ac:dyDescent="0.25">
      <c r="I439" s="4"/>
    </row>
    <row r="440" spans="9:9" ht="12.5" x14ac:dyDescent="0.25">
      <c r="I440" s="4"/>
    </row>
    <row r="441" spans="9:9" ht="12.5" x14ac:dyDescent="0.25">
      <c r="I441" s="4"/>
    </row>
    <row r="442" spans="9:9" ht="12.5" x14ac:dyDescent="0.25">
      <c r="I442" s="4"/>
    </row>
    <row r="443" spans="9:9" ht="12.5" x14ac:dyDescent="0.25">
      <c r="I443" s="4"/>
    </row>
    <row r="444" spans="9:9" ht="12.5" x14ac:dyDescent="0.25">
      <c r="I444" s="4"/>
    </row>
    <row r="445" spans="9:9" ht="12.5" x14ac:dyDescent="0.25">
      <c r="I445" s="4"/>
    </row>
    <row r="446" spans="9:9" ht="12.5" x14ac:dyDescent="0.25">
      <c r="I446" s="4"/>
    </row>
    <row r="447" spans="9:9" ht="12.5" x14ac:dyDescent="0.25">
      <c r="I447" s="4"/>
    </row>
    <row r="448" spans="9:9" ht="12.5" x14ac:dyDescent="0.25">
      <c r="I448" s="4"/>
    </row>
    <row r="449" spans="9:9" ht="12.5" x14ac:dyDescent="0.25">
      <c r="I449" s="4"/>
    </row>
    <row r="450" spans="9:9" ht="12.5" x14ac:dyDescent="0.25">
      <c r="I450" s="4"/>
    </row>
    <row r="451" spans="9:9" ht="12.5" x14ac:dyDescent="0.25">
      <c r="I451" s="4"/>
    </row>
    <row r="452" spans="9:9" ht="12.5" x14ac:dyDescent="0.25">
      <c r="I452" s="4"/>
    </row>
    <row r="453" spans="9:9" ht="12.5" x14ac:dyDescent="0.25">
      <c r="I453" s="4"/>
    </row>
    <row r="454" spans="9:9" ht="12.5" x14ac:dyDescent="0.25">
      <c r="I454" s="4"/>
    </row>
    <row r="455" spans="9:9" ht="12.5" x14ac:dyDescent="0.25">
      <c r="I455" s="4"/>
    </row>
    <row r="456" spans="9:9" ht="12.5" x14ac:dyDescent="0.25">
      <c r="I456" s="4"/>
    </row>
    <row r="457" spans="9:9" ht="12.5" x14ac:dyDescent="0.25">
      <c r="I457" s="4"/>
    </row>
    <row r="458" spans="9:9" ht="12.5" x14ac:dyDescent="0.25">
      <c r="I458" s="4"/>
    </row>
    <row r="459" spans="9:9" ht="12.5" x14ac:dyDescent="0.25">
      <c r="I459" s="4"/>
    </row>
    <row r="460" spans="9:9" ht="12.5" x14ac:dyDescent="0.25">
      <c r="I460" s="4"/>
    </row>
    <row r="461" spans="9:9" ht="12.5" x14ac:dyDescent="0.25">
      <c r="I461" s="4"/>
    </row>
    <row r="462" spans="9:9" ht="12.5" x14ac:dyDescent="0.25">
      <c r="I462" s="4"/>
    </row>
    <row r="463" spans="9:9" ht="12.5" x14ac:dyDescent="0.25">
      <c r="I463" s="4"/>
    </row>
    <row r="464" spans="9:9" ht="12.5" x14ac:dyDescent="0.25">
      <c r="I464" s="4"/>
    </row>
    <row r="465" spans="9:9" ht="12.5" x14ac:dyDescent="0.25">
      <c r="I465" s="4"/>
    </row>
    <row r="466" spans="9:9" ht="12.5" x14ac:dyDescent="0.25">
      <c r="I466" s="4"/>
    </row>
    <row r="467" spans="9:9" ht="12.5" x14ac:dyDescent="0.25">
      <c r="I467" s="4"/>
    </row>
    <row r="468" spans="9:9" ht="12.5" x14ac:dyDescent="0.25">
      <c r="I468" s="4"/>
    </row>
    <row r="469" spans="9:9" ht="12.5" x14ac:dyDescent="0.25">
      <c r="I469" s="4"/>
    </row>
    <row r="470" spans="9:9" ht="12.5" x14ac:dyDescent="0.25">
      <c r="I470" s="4"/>
    </row>
    <row r="471" spans="9:9" ht="12.5" x14ac:dyDescent="0.25">
      <c r="I471" s="4"/>
    </row>
    <row r="472" spans="9:9" ht="12.5" x14ac:dyDescent="0.25">
      <c r="I472" s="4"/>
    </row>
    <row r="473" spans="9:9" ht="12.5" x14ac:dyDescent="0.25">
      <c r="I473" s="4"/>
    </row>
    <row r="474" spans="9:9" ht="12.5" x14ac:dyDescent="0.25">
      <c r="I474" s="4"/>
    </row>
    <row r="475" spans="9:9" ht="12.5" x14ac:dyDescent="0.25">
      <c r="I475" s="4"/>
    </row>
    <row r="476" spans="9:9" ht="12.5" x14ac:dyDescent="0.25">
      <c r="I476" s="4"/>
    </row>
    <row r="477" spans="9:9" ht="12.5" x14ac:dyDescent="0.25">
      <c r="I477" s="4"/>
    </row>
    <row r="478" spans="9:9" ht="12.5" x14ac:dyDescent="0.25">
      <c r="I478" s="4"/>
    </row>
    <row r="479" spans="9:9" ht="12.5" x14ac:dyDescent="0.25">
      <c r="I479" s="4"/>
    </row>
    <row r="480" spans="9:9" ht="12.5" x14ac:dyDescent="0.25">
      <c r="I480" s="4"/>
    </row>
    <row r="481" spans="9:9" ht="12.5" x14ac:dyDescent="0.25">
      <c r="I481" s="4"/>
    </row>
    <row r="482" spans="9:9" ht="12.5" x14ac:dyDescent="0.25">
      <c r="I482" s="4"/>
    </row>
    <row r="483" spans="9:9" ht="12.5" x14ac:dyDescent="0.25">
      <c r="I483" s="4"/>
    </row>
    <row r="484" spans="9:9" ht="12.5" x14ac:dyDescent="0.25">
      <c r="I484" s="4"/>
    </row>
    <row r="485" spans="9:9" ht="12.5" x14ac:dyDescent="0.25">
      <c r="I485" s="4"/>
    </row>
    <row r="486" spans="9:9" ht="12.5" x14ac:dyDescent="0.25">
      <c r="I486" s="4"/>
    </row>
    <row r="487" spans="9:9" ht="12.5" x14ac:dyDescent="0.25">
      <c r="I487" s="4"/>
    </row>
    <row r="488" spans="9:9" ht="12.5" x14ac:dyDescent="0.25">
      <c r="I488" s="4"/>
    </row>
    <row r="489" spans="9:9" ht="12.5" x14ac:dyDescent="0.25">
      <c r="I489" s="4"/>
    </row>
    <row r="490" spans="9:9" ht="12.5" x14ac:dyDescent="0.25">
      <c r="I490" s="4"/>
    </row>
    <row r="491" spans="9:9" ht="12.5" x14ac:dyDescent="0.25">
      <c r="I491" s="4"/>
    </row>
    <row r="492" spans="9:9" ht="12.5" x14ac:dyDescent="0.25">
      <c r="I492" s="4"/>
    </row>
    <row r="493" spans="9:9" ht="12.5" x14ac:dyDescent="0.25">
      <c r="I493" s="4"/>
    </row>
    <row r="494" spans="9:9" ht="12.5" x14ac:dyDescent="0.25">
      <c r="I494" s="4"/>
    </row>
    <row r="495" spans="9:9" ht="12.5" x14ac:dyDescent="0.25">
      <c r="I495" s="4"/>
    </row>
    <row r="496" spans="9:9" ht="12.5" x14ac:dyDescent="0.25">
      <c r="I496" s="4"/>
    </row>
    <row r="497" spans="9:9" ht="12.5" x14ac:dyDescent="0.25">
      <c r="I497" s="4"/>
    </row>
    <row r="498" spans="9:9" ht="12.5" x14ac:dyDescent="0.25">
      <c r="I498" s="4"/>
    </row>
    <row r="499" spans="9:9" ht="12.5" x14ac:dyDescent="0.25">
      <c r="I499" s="4"/>
    </row>
    <row r="500" spans="9:9" ht="12.5" x14ac:dyDescent="0.25">
      <c r="I500" s="4"/>
    </row>
    <row r="501" spans="9:9" ht="12.5" x14ac:dyDescent="0.25">
      <c r="I501" s="4"/>
    </row>
    <row r="502" spans="9:9" ht="12.5" x14ac:dyDescent="0.25">
      <c r="I502" s="4"/>
    </row>
    <row r="503" spans="9:9" ht="12.5" x14ac:dyDescent="0.25">
      <c r="I503" s="4"/>
    </row>
    <row r="504" spans="9:9" ht="12.5" x14ac:dyDescent="0.25">
      <c r="I504" s="4"/>
    </row>
    <row r="505" spans="9:9" ht="12.5" x14ac:dyDescent="0.25">
      <c r="I505" s="4"/>
    </row>
    <row r="506" spans="9:9" ht="12.5" x14ac:dyDescent="0.25">
      <c r="I506" s="4"/>
    </row>
    <row r="507" spans="9:9" ht="12.5" x14ac:dyDescent="0.25">
      <c r="I507" s="4"/>
    </row>
    <row r="508" spans="9:9" ht="12.5" x14ac:dyDescent="0.25">
      <c r="I508" s="4"/>
    </row>
    <row r="509" spans="9:9" ht="12.5" x14ac:dyDescent="0.25">
      <c r="I509" s="4"/>
    </row>
    <row r="510" spans="9:9" ht="12.5" x14ac:dyDescent="0.25">
      <c r="I510" s="4"/>
    </row>
    <row r="511" spans="9:9" ht="12.5" x14ac:dyDescent="0.25">
      <c r="I511" s="4"/>
    </row>
    <row r="512" spans="9:9" ht="12.5" x14ac:dyDescent="0.25">
      <c r="I512" s="4"/>
    </row>
    <row r="513" spans="9:9" ht="12.5" x14ac:dyDescent="0.25">
      <c r="I513" s="4"/>
    </row>
    <row r="514" spans="9:9" ht="12.5" x14ac:dyDescent="0.25">
      <c r="I514" s="4"/>
    </row>
    <row r="515" spans="9:9" ht="12.5" x14ac:dyDescent="0.25">
      <c r="I515" s="4"/>
    </row>
    <row r="516" spans="9:9" ht="12.5" x14ac:dyDescent="0.25">
      <c r="I516" s="4"/>
    </row>
    <row r="517" spans="9:9" ht="12.5" x14ac:dyDescent="0.25">
      <c r="I517" s="4"/>
    </row>
    <row r="518" spans="9:9" ht="12.5" x14ac:dyDescent="0.25">
      <c r="I518" s="4"/>
    </row>
    <row r="519" spans="9:9" ht="12.5" x14ac:dyDescent="0.25">
      <c r="I519" s="4"/>
    </row>
    <row r="520" spans="9:9" ht="12.5" x14ac:dyDescent="0.25">
      <c r="I520" s="4"/>
    </row>
    <row r="521" spans="9:9" ht="12.5" x14ac:dyDescent="0.25">
      <c r="I521" s="4"/>
    </row>
    <row r="522" spans="9:9" ht="12.5" x14ac:dyDescent="0.25">
      <c r="I522" s="4"/>
    </row>
    <row r="523" spans="9:9" ht="12.5" x14ac:dyDescent="0.25">
      <c r="I523" s="4"/>
    </row>
    <row r="524" spans="9:9" ht="12.5" x14ac:dyDescent="0.25">
      <c r="I524" s="4"/>
    </row>
    <row r="525" spans="9:9" ht="12.5" x14ac:dyDescent="0.25">
      <c r="I525" s="4"/>
    </row>
    <row r="526" spans="9:9" ht="12.5" x14ac:dyDescent="0.25">
      <c r="I526" s="4"/>
    </row>
    <row r="527" spans="9:9" ht="12.5" x14ac:dyDescent="0.25">
      <c r="I527" s="4"/>
    </row>
    <row r="528" spans="9:9" ht="12.5" x14ac:dyDescent="0.25">
      <c r="I528" s="4"/>
    </row>
    <row r="529" spans="9:9" ht="12.5" x14ac:dyDescent="0.25">
      <c r="I529" s="4"/>
    </row>
    <row r="530" spans="9:9" ht="12.5" x14ac:dyDescent="0.25">
      <c r="I530" s="4"/>
    </row>
    <row r="531" spans="9:9" ht="12.5" x14ac:dyDescent="0.25">
      <c r="I531" s="4"/>
    </row>
    <row r="532" spans="9:9" ht="12.5" x14ac:dyDescent="0.25">
      <c r="I532" s="4"/>
    </row>
    <row r="533" spans="9:9" ht="12.5" x14ac:dyDescent="0.25">
      <c r="I533" s="4"/>
    </row>
    <row r="534" spans="9:9" ht="12.5" x14ac:dyDescent="0.25">
      <c r="I534" s="4"/>
    </row>
    <row r="535" spans="9:9" ht="12.5" x14ac:dyDescent="0.25">
      <c r="I535" s="4"/>
    </row>
    <row r="536" spans="9:9" ht="12.5" x14ac:dyDescent="0.25">
      <c r="I536" s="4"/>
    </row>
    <row r="537" spans="9:9" ht="12.5" x14ac:dyDescent="0.25">
      <c r="I537" s="4"/>
    </row>
    <row r="538" spans="9:9" ht="12.5" x14ac:dyDescent="0.25">
      <c r="I538" s="4"/>
    </row>
    <row r="539" spans="9:9" ht="12.5" x14ac:dyDescent="0.25">
      <c r="I539" s="4"/>
    </row>
    <row r="540" spans="9:9" ht="12.5" x14ac:dyDescent="0.25">
      <c r="I540" s="4"/>
    </row>
    <row r="541" spans="9:9" ht="12.5" x14ac:dyDescent="0.25">
      <c r="I541" s="4"/>
    </row>
    <row r="542" spans="9:9" ht="12.5" x14ac:dyDescent="0.25">
      <c r="I542" s="4"/>
    </row>
    <row r="543" spans="9:9" ht="12.5" x14ac:dyDescent="0.25">
      <c r="I543" s="4"/>
    </row>
    <row r="544" spans="9:9" ht="12.5" x14ac:dyDescent="0.25">
      <c r="I544" s="4"/>
    </row>
    <row r="545" spans="9:9" ht="12.5" x14ac:dyDescent="0.25">
      <c r="I545" s="4"/>
    </row>
    <row r="546" spans="9:9" ht="12.5" x14ac:dyDescent="0.25">
      <c r="I546" s="4"/>
    </row>
    <row r="547" spans="9:9" ht="12.5" x14ac:dyDescent="0.25">
      <c r="I547" s="4"/>
    </row>
    <row r="548" spans="9:9" ht="12.5" x14ac:dyDescent="0.25">
      <c r="I548" s="4"/>
    </row>
    <row r="549" spans="9:9" ht="12.5" x14ac:dyDescent="0.25">
      <c r="I549" s="4"/>
    </row>
    <row r="550" spans="9:9" ht="12.5" x14ac:dyDescent="0.25">
      <c r="I550" s="4"/>
    </row>
    <row r="551" spans="9:9" ht="12.5" x14ac:dyDescent="0.25">
      <c r="I551" s="4"/>
    </row>
    <row r="552" spans="9:9" ht="12.5" x14ac:dyDescent="0.25">
      <c r="I552" s="4"/>
    </row>
    <row r="553" spans="9:9" ht="12.5" x14ac:dyDescent="0.25">
      <c r="I553" s="4"/>
    </row>
    <row r="554" spans="9:9" ht="12.5" x14ac:dyDescent="0.25">
      <c r="I554" s="4"/>
    </row>
    <row r="555" spans="9:9" ht="12.5" x14ac:dyDescent="0.25">
      <c r="I555" s="4"/>
    </row>
    <row r="556" spans="9:9" ht="12.5" x14ac:dyDescent="0.25">
      <c r="I556" s="4"/>
    </row>
    <row r="557" spans="9:9" ht="12.5" x14ac:dyDescent="0.25">
      <c r="I557" s="4"/>
    </row>
    <row r="558" spans="9:9" ht="12.5" x14ac:dyDescent="0.25">
      <c r="I558" s="4"/>
    </row>
    <row r="559" spans="9:9" ht="12.5" x14ac:dyDescent="0.25">
      <c r="I559" s="4"/>
    </row>
    <row r="560" spans="9:9" ht="12.5" x14ac:dyDescent="0.25">
      <c r="I560" s="4"/>
    </row>
    <row r="561" spans="9:9" ht="12.5" x14ac:dyDescent="0.25">
      <c r="I561" s="4"/>
    </row>
    <row r="562" spans="9:9" ht="12.5" x14ac:dyDescent="0.25">
      <c r="I562" s="4"/>
    </row>
    <row r="563" spans="9:9" ht="12.5" x14ac:dyDescent="0.25">
      <c r="I563" s="4"/>
    </row>
    <row r="564" spans="9:9" ht="12.5" x14ac:dyDescent="0.25">
      <c r="I564" s="4"/>
    </row>
    <row r="565" spans="9:9" ht="12.5" x14ac:dyDescent="0.25">
      <c r="I565" s="4"/>
    </row>
    <row r="566" spans="9:9" ht="12.5" x14ac:dyDescent="0.25">
      <c r="I566" s="4"/>
    </row>
    <row r="567" spans="9:9" ht="12.5" x14ac:dyDescent="0.25">
      <c r="I567" s="4"/>
    </row>
    <row r="568" spans="9:9" ht="12.5" x14ac:dyDescent="0.25">
      <c r="I568" s="4"/>
    </row>
    <row r="569" spans="9:9" ht="12.5" x14ac:dyDescent="0.25">
      <c r="I569" s="4"/>
    </row>
    <row r="570" spans="9:9" ht="12.5" x14ac:dyDescent="0.25">
      <c r="I570" s="4"/>
    </row>
    <row r="571" spans="9:9" ht="12.5" x14ac:dyDescent="0.25">
      <c r="I571" s="4"/>
    </row>
    <row r="572" spans="9:9" ht="12.5" x14ac:dyDescent="0.25">
      <c r="I572" s="4"/>
    </row>
    <row r="573" spans="9:9" ht="12.5" x14ac:dyDescent="0.25">
      <c r="I573" s="4"/>
    </row>
    <row r="574" spans="9:9" ht="12.5" x14ac:dyDescent="0.25">
      <c r="I574" s="4"/>
    </row>
    <row r="575" spans="9:9" ht="12.5" x14ac:dyDescent="0.25">
      <c r="I575" s="4"/>
    </row>
    <row r="576" spans="9:9" ht="12.5" x14ac:dyDescent="0.25">
      <c r="I576" s="4"/>
    </row>
    <row r="577" spans="9:9" ht="12.5" x14ac:dyDescent="0.25">
      <c r="I577" s="4"/>
    </row>
    <row r="578" spans="9:9" ht="12.5" x14ac:dyDescent="0.25">
      <c r="I578" s="4"/>
    </row>
    <row r="579" spans="9:9" ht="12.5" x14ac:dyDescent="0.25">
      <c r="I579" s="4"/>
    </row>
    <row r="580" spans="9:9" ht="12.5" x14ac:dyDescent="0.25">
      <c r="I580" s="4"/>
    </row>
    <row r="581" spans="9:9" ht="12.5" x14ac:dyDescent="0.25">
      <c r="I581" s="4"/>
    </row>
    <row r="582" spans="9:9" ht="12.5" x14ac:dyDescent="0.25">
      <c r="I582" s="4"/>
    </row>
    <row r="583" spans="9:9" ht="12.5" x14ac:dyDescent="0.25">
      <c r="I583" s="4"/>
    </row>
    <row r="584" spans="9:9" ht="12.5" x14ac:dyDescent="0.25">
      <c r="I584" s="4"/>
    </row>
    <row r="585" spans="9:9" ht="12.5" x14ac:dyDescent="0.25">
      <c r="I585" s="4"/>
    </row>
    <row r="586" spans="9:9" ht="12.5" x14ac:dyDescent="0.25">
      <c r="I586" s="4"/>
    </row>
    <row r="587" spans="9:9" ht="12.5" x14ac:dyDescent="0.25">
      <c r="I587" s="4"/>
    </row>
    <row r="588" spans="9:9" ht="12.5" x14ac:dyDescent="0.25">
      <c r="I588" s="4"/>
    </row>
    <row r="589" spans="9:9" ht="12.5" x14ac:dyDescent="0.25">
      <c r="I589" s="4"/>
    </row>
    <row r="590" spans="9:9" ht="12.5" x14ac:dyDescent="0.25">
      <c r="I590" s="4"/>
    </row>
    <row r="591" spans="9:9" ht="12.5" x14ac:dyDescent="0.25">
      <c r="I591" s="4"/>
    </row>
    <row r="592" spans="9:9" ht="12.5" x14ac:dyDescent="0.25">
      <c r="I592" s="4"/>
    </row>
    <row r="593" spans="9:9" ht="12.5" x14ac:dyDescent="0.25">
      <c r="I593" s="4"/>
    </row>
    <row r="594" spans="9:9" ht="12.5" x14ac:dyDescent="0.25">
      <c r="I594" s="4"/>
    </row>
    <row r="595" spans="9:9" ht="12.5" x14ac:dyDescent="0.25">
      <c r="I595" s="4"/>
    </row>
    <row r="596" spans="9:9" ht="12.5" x14ac:dyDescent="0.25">
      <c r="I596" s="4"/>
    </row>
    <row r="597" spans="9:9" ht="12.5" x14ac:dyDescent="0.25">
      <c r="I597" s="4"/>
    </row>
    <row r="598" spans="9:9" ht="12.5" x14ac:dyDescent="0.25">
      <c r="I598" s="4"/>
    </row>
    <row r="599" spans="9:9" ht="12.5" x14ac:dyDescent="0.25">
      <c r="I599" s="4"/>
    </row>
    <row r="600" spans="9:9" ht="12.5" x14ac:dyDescent="0.25">
      <c r="I600" s="4"/>
    </row>
    <row r="601" spans="9:9" ht="12.5" x14ac:dyDescent="0.25">
      <c r="I601" s="4"/>
    </row>
    <row r="602" spans="9:9" ht="12.5" x14ac:dyDescent="0.25">
      <c r="I602" s="4"/>
    </row>
    <row r="603" spans="9:9" ht="12.5" x14ac:dyDescent="0.25">
      <c r="I603" s="4"/>
    </row>
    <row r="604" spans="9:9" ht="12.5" x14ac:dyDescent="0.25">
      <c r="I604" s="4"/>
    </row>
    <row r="605" spans="9:9" ht="12.5" x14ac:dyDescent="0.25">
      <c r="I605" s="4"/>
    </row>
    <row r="606" spans="9:9" ht="12.5" x14ac:dyDescent="0.25">
      <c r="I606" s="4"/>
    </row>
    <row r="607" spans="9:9" ht="12.5" x14ac:dyDescent="0.25">
      <c r="I607" s="4"/>
    </row>
    <row r="608" spans="9:9" ht="12.5" x14ac:dyDescent="0.25">
      <c r="I608" s="4"/>
    </row>
    <row r="609" spans="9:9" ht="12.5" x14ac:dyDescent="0.25">
      <c r="I609" s="4"/>
    </row>
    <row r="610" spans="9:9" ht="12.5" x14ac:dyDescent="0.25">
      <c r="I610" s="4"/>
    </row>
    <row r="611" spans="9:9" ht="12.5" x14ac:dyDescent="0.25">
      <c r="I611" s="4"/>
    </row>
    <row r="612" spans="9:9" ht="12.5" x14ac:dyDescent="0.25">
      <c r="I612" s="4"/>
    </row>
    <row r="613" spans="9:9" ht="12.5" x14ac:dyDescent="0.25">
      <c r="I613" s="4"/>
    </row>
    <row r="614" spans="9:9" ht="12.5" x14ac:dyDescent="0.25">
      <c r="I614" s="4"/>
    </row>
    <row r="615" spans="9:9" ht="12.5" x14ac:dyDescent="0.25">
      <c r="I615" s="4"/>
    </row>
    <row r="616" spans="9:9" ht="12.5" x14ac:dyDescent="0.25">
      <c r="I616" s="4"/>
    </row>
    <row r="617" spans="9:9" ht="12.5" x14ac:dyDescent="0.25">
      <c r="I617" s="4"/>
    </row>
    <row r="618" spans="9:9" ht="12.5" x14ac:dyDescent="0.25">
      <c r="I618" s="4"/>
    </row>
    <row r="619" spans="9:9" ht="12.5" x14ac:dyDescent="0.25">
      <c r="I619" s="4"/>
    </row>
    <row r="620" spans="9:9" ht="12.5" x14ac:dyDescent="0.25">
      <c r="I620" s="4"/>
    </row>
    <row r="621" spans="9:9" ht="12.5" x14ac:dyDescent="0.25">
      <c r="I621" s="4"/>
    </row>
    <row r="622" spans="9:9" ht="12.5" x14ac:dyDescent="0.25">
      <c r="I622" s="4"/>
    </row>
    <row r="623" spans="9:9" ht="12.5" x14ac:dyDescent="0.25">
      <c r="I623" s="4"/>
    </row>
    <row r="624" spans="9:9" ht="12.5" x14ac:dyDescent="0.25">
      <c r="I624" s="4"/>
    </row>
    <row r="625" spans="9:9" ht="12.5" x14ac:dyDescent="0.25">
      <c r="I625" s="4"/>
    </row>
    <row r="626" spans="9:9" ht="12.5" x14ac:dyDescent="0.25">
      <c r="I626" s="4"/>
    </row>
    <row r="627" spans="9:9" ht="12.5" x14ac:dyDescent="0.25">
      <c r="I627" s="4"/>
    </row>
    <row r="628" spans="9:9" ht="12.5" x14ac:dyDescent="0.25">
      <c r="I628" s="4"/>
    </row>
    <row r="629" spans="9:9" ht="12.5" x14ac:dyDescent="0.25">
      <c r="I629" s="4"/>
    </row>
    <row r="630" spans="9:9" ht="12.5" x14ac:dyDescent="0.25">
      <c r="I630" s="4"/>
    </row>
    <row r="631" spans="9:9" ht="12.5" x14ac:dyDescent="0.25">
      <c r="I631" s="4"/>
    </row>
    <row r="632" spans="9:9" ht="12.5" x14ac:dyDescent="0.25">
      <c r="I632" s="4"/>
    </row>
    <row r="633" spans="9:9" ht="12.5" x14ac:dyDescent="0.25">
      <c r="I633" s="4"/>
    </row>
    <row r="634" spans="9:9" ht="12.5" x14ac:dyDescent="0.25">
      <c r="I634" s="4"/>
    </row>
    <row r="635" spans="9:9" ht="12.5" x14ac:dyDescent="0.25">
      <c r="I635" s="4"/>
    </row>
    <row r="636" spans="9:9" ht="12.5" x14ac:dyDescent="0.25">
      <c r="I636" s="4"/>
    </row>
    <row r="637" spans="9:9" ht="12.5" x14ac:dyDescent="0.25">
      <c r="I637" s="4"/>
    </row>
    <row r="638" spans="9:9" ht="12.5" x14ac:dyDescent="0.25">
      <c r="I638" s="4"/>
    </row>
    <row r="639" spans="9:9" ht="12.5" x14ac:dyDescent="0.25">
      <c r="I639" s="4"/>
    </row>
    <row r="640" spans="9:9" ht="12.5" x14ac:dyDescent="0.25">
      <c r="I640" s="4"/>
    </row>
    <row r="641" spans="9:9" ht="12.5" x14ac:dyDescent="0.25">
      <c r="I641" s="4"/>
    </row>
    <row r="642" spans="9:9" ht="12.5" x14ac:dyDescent="0.25">
      <c r="I642" s="4"/>
    </row>
    <row r="643" spans="9:9" ht="12.5" x14ac:dyDescent="0.25">
      <c r="I643" s="4"/>
    </row>
    <row r="644" spans="9:9" ht="12.5" x14ac:dyDescent="0.25">
      <c r="I644" s="4"/>
    </row>
    <row r="645" spans="9:9" ht="12.5" x14ac:dyDescent="0.25">
      <c r="I645" s="4"/>
    </row>
    <row r="646" spans="9:9" ht="12.5" x14ac:dyDescent="0.25">
      <c r="I646" s="4"/>
    </row>
    <row r="647" spans="9:9" ht="12.5" x14ac:dyDescent="0.25">
      <c r="I647" s="4"/>
    </row>
    <row r="648" spans="9:9" ht="12.5" x14ac:dyDescent="0.25">
      <c r="I648" s="4"/>
    </row>
    <row r="649" spans="9:9" ht="12.5" x14ac:dyDescent="0.25">
      <c r="I649" s="4"/>
    </row>
    <row r="650" spans="9:9" ht="12.5" x14ac:dyDescent="0.25">
      <c r="I650" s="4"/>
    </row>
    <row r="651" spans="9:9" ht="12.5" x14ac:dyDescent="0.25">
      <c r="I651" s="4"/>
    </row>
    <row r="652" spans="9:9" ht="12.5" x14ac:dyDescent="0.25">
      <c r="I652" s="4"/>
    </row>
    <row r="653" spans="9:9" ht="12.5" x14ac:dyDescent="0.25">
      <c r="I653" s="4"/>
    </row>
    <row r="654" spans="9:9" ht="12.5" x14ac:dyDescent="0.25">
      <c r="I654" s="4"/>
    </row>
    <row r="655" spans="9:9" ht="12.5" x14ac:dyDescent="0.25">
      <c r="I655" s="4"/>
    </row>
    <row r="656" spans="9:9" ht="12.5" x14ac:dyDescent="0.25">
      <c r="I656" s="4"/>
    </row>
    <row r="657" spans="9:9" ht="12.5" x14ac:dyDescent="0.25">
      <c r="I657" s="4"/>
    </row>
    <row r="658" spans="9:9" ht="12.5" x14ac:dyDescent="0.25">
      <c r="I658" s="4"/>
    </row>
    <row r="659" spans="9:9" ht="12.5" x14ac:dyDescent="0.25">
      <c r="I659" s="4"/>
    </row>
    <row r="660" spans="9:9" ht="12.5" x14ac:dyDescent="0.25">
      <c r="I660" s="4"/>
    </row>
    <row r="661" spans="9:9" ht="12.5" x14ac:dyDescent="0.25">
      <c r="I661" s="4"/>
    </row>
    <row r="662" spans="9:9" ht="12.5" x14ac:dyDescent="0.25">
      <c r="I662" s="4"/>
    </row>
    <row r="663" spans="9:9" ht="12.5" x14ac:dyDescent="0.25">
      <c r="I663" s="4"/>
    </row>
    <row r="664" spans="9:9" ht="12.5" x14ac:dyDescent="0.25">
      <c r="I664" s="4"/>
    </row>
    <row r="665" spans="9:9" ht="12.5" x14ac:dyDescent="0.25">
      <c r="I665" s="4"/>
    </row>
    <row r="666" spans="9:9" ht="12.5" x14ac:dyDescent="0.25">
      <c r="I666" s="4"/>
    </row>
    <row r="667" spans="9:9" ht="12.5" x14ac:dyDescent="0.25">
      <c r="I667" s="4"/>
    </row>
    <row r="668" spans="9:9" ht="12.5" x14ac:dyDescent="0.25">
      <c r="I668" s="4"/>
    </row>
    <row r="669" spans="9:9" ht="12.5" x14ac:dyDescent="0.25">
      <c r="I669" s="4"/>
    </row>
    <row r="670" spans="9:9" ht="12.5" x14ac:dyDescent="0.25">
      <c r="I670" s="4"/>
    </row>
    <row r="671" spans="9:9" ht="12.5" x14ac:dyDescent="0.25">
      <c r="I671" s="4"/>
    </row>
    <row r="672" spans="9:9" ht="12.5" x14ac:dyDescent="0.25">
      <c r="I672" s="4"/>
    </row>
    <row r="673" spans="9:9" ht="12.5" x14ac:dyDescent="0.25">
      <c r="I673" s="4"/>
    </row>
    <row r="674" spans="9:9" ht="12.5" x14ac:dyDescent="0.25">
      <c r="I674" s="4"/>
    </row>
    <row r="675" spans="9:9" ht="12.5" x14ac:dyDescent="0.25">
      <c r="I675" s="4"/>
    </row>
    <row r="676" spans="9:9" ht="12.5" x14ac:dyDescent="0.25">
      <c r="I676" s="4"/>
    </row>
    <row r="677" spans="9:9" ht="12.5" x14ac:dyDescent="0.25">
      <c r="I677" s="4"/>
    </row>
    <row r="678" spans="9:9" ht="12.5" x14ac:dyDescent="0.25">
      <c r="I678" s="4"/>
    </row>
    <row r="679" spans="9:9" ht="12.5" x14ac:dyDescent="0.25">
      <c r="I679" s="4"/>
    </row>
    <row r="680" spans="9:9" ht="12.5" x14ac:dyDescent="0.25">
      <c r="I680" s="4"/>
    </row>
    <row r="681" spans="9:9" ht="12.5" x14ac:dyDescent="0.25">
      <c r="I681" s="4"/>
    </row>
    <row r="682" spans="9:9" ht="12.5" x14ac:dyDescent="0.25">
      <c r="I682" s="4"/>
    </row>
    <row r="683" spans="9:9" ht="12.5" x14ac:dyDescent="0.25">
      <c r="I683" s="4"/>
    </row>
    <row r="684" spans="9:9" ht="12.5" x14ac:dyDescent="0.25">
      <c r="I684" s="4"/>
    </row>
    <row r="685" spans="9:9" ht="12.5" x14ac:dyDescent="0.25">
      <c r="I685" s="4"/>
    </row>
    <row r="686" spans="9:9" ht="12.5" x14ac:dyDescent="0.25">
      <c r="I686" s="4"/>
    </row>
    <row r="687" spans="9:9" ht="12.5" x14ac:dyDescent="0.25">
      <c r="I687" s="4"/>
    </row>
    <row r="688" spans="9:9" ht="12.5" x14ac:dyDescent="0.25">
      <c r="I688" s="4"/>
    </row>
    <row r="689" spans="9:9" ht="12.5" x14ac:dyDescent="0.25">
      <c r="I689" s="4"/>
    </row>
    <row r="690" spans="9:9" ht="12.5" x14ac:dyDescent="0.25">
      <c r="I690" s="4"/>
    </row>
    <row r="691" spans="9:9" ht="12.5" x14ac:dyDescent="0.25">
      <c r="I691" s="4"/>
    </row>
    <row r="692" spans="9:9" ht="12.5" x14ac:dyDescent="0.25">
      <c r="I692" s="4"/>
    </row>
    <row r="693" spans="9:9" ht="12.5" x14ac:dyDescent="0.25">
      <c r="I693" s="4"/>
    </row>
    <row r="694" spans="9:9" ht="12.5" x14ac:dyDescent="0.25">
      <c r="I694" s="4"/>
    </row>
    <row r="695" spans="9:9" ht="12.5" x14ac:dyDescent="0.25">
      <c r="I695" s="4"/>
    </row>
    <row r="696" spans="9:9" ht="12.5" x14ac:dyDescent="0.25">
      <c r="I696" s="4"/>
    </row>
    <row r="697" spans="9:9" ht="12.5" x14ac:dyDescent="0.25">
      <c r="I697" s="4"/>
    </row>
    <row r="698" spans="9:9" ht="12.5" x14ac:dyDescent="0.25">
      <c r="I698" s="4"/>
    </row>
    <row r="699" spans="9:9" ht="12.5" x14ac:dyDescent="0.25">
      <c r="I699" s="4"/>
    </row>
    <row r="700" spans="9:9" ht="12.5" x14ac:dyDescent="0.25">
      <c r="I700" s="4"/>
    </row>
    <row r="701" spans="9:9" ht="12.5" x14ac:dyDescent="0.25">
      <c r="I701" s="4"/>
    </row>
    <row r="702" spans="9:9" ht="12.5" x14ac:dyDescent="0.25">
      <c r="I702" s="4"/>
    </row>
    <row r="703" spans="9:9" ht="12.5" x14ac:dyDescent="0.25">
      <c r="I703" s="4"/>
    </row>
    <row r="704" spans="9:9" ht="12.5" x14ac:dyDescent="0.25">
      <c r="I704" s="4"/>
    </row>
    <row r="705" spans="9:9" ht="12.5" x14ac:dyDescent="0.25">
      <c r="I705" s="4"/>
    </row>
    <row r="706" spans="9:9" ht="12.5" x14ac:dyDescent="0.25">
      <c r="I706" s="4"/>
    </row>
    <row r="707" spans="9:9" ht="12.5" x14ac:dyDescent="0.25">
      <c r="I707" s="4"/>
    </row>
    <row r="708" spans="9:9" ht="12.5" x14ac:dyDescent="0.25">
      <c r="I708" s="4"/>
    </row>
    <row r="709" spans="9:9" ht="12.5" x14ac:dyDescent="0.25">
      <c r="I709" s="4"/>
    </row>
    <row r="710" spans="9:9" ht="12.5" x14ac:dyDescent="0.25">
      <c r="I710" s="4"/>
    </row>
    <row r="711" spans="9:9" ht="12.5" x14ac:dyDescent="0.25">
      <c r="I711" s="4"/>
    </row>
    <row r="712" spans="9:9" ht="12.5" x14ac:dyDescent="0.25">
      <c r="I712" s="4"/>
    </row>
    <row r="713" spans="9:9" ht="12.5" x14ac:dyDescent="0.25">
      <c r="I713" s="4"/>
    </row>
    <row r="714" spans="9:9" ht="12.5" x14ac:dyDescent="0.25">
      <c r="I714" s="4"/>
    </row>
    <row r="715" spans="9:9" ht="12.5" x14ac:dyDescent="0.25">
      <c r="I715" s="4"/>
    </row>
    <row r="716" spans="9:9" ht="12.5" x14ac:dyDescent="0.25">
      <c r="I716" s="4"/>
    </row>
    <row r="717" spans="9:9" ht="12.5" x14ac:dyDescent="0.25">
      <c r="I717" s="4"/>
    </row>
    <row r="718" spans="9:9" ht="12.5" x14ac:dyDescent="0.25">
      <c r="I718" s="4"/>
    </row>
    <row r="719" spans="9:9" ht="12.5" x14ac:dyDescent="0.25">
      <c r="I719" s="4"/>
    </row>
    <row r="720" spans="9:9" ht="12.5" x14ac:dyDescent="0.25">
      <c r="I720" s="4"/>
    </row>
    <row r="721" spans="9:9" ht="12.5" x14ac:dyDescent="0.25">
      <c r="I721" s="4"/>
    </row>
    <row r="722" spans="9:9" ht="12.5" x14ac:dyDescent="0.25">
      <c r="I722" s="4"/>
    </row>
    <row r="723" spans="9:9" ht="12.5" x14ac:dyDescent="0.25">
      <c r="I723" s="4"/>
    </row>
    <row r="724" spans="9:9" ht="12.5" x14ac:dyDescent="0.25">
      <c r="I724" s="4"/>
    </row>
    <row r="725" spans="9:9" ht="12.5" x14ac:dyDescent="0.25">
      <c r="I725" s="4"/>
    </row>
    <row r="726" spans="9:9" ht="12.5" x14ac:dyDescent="0.25">
      <c r="I726" s="4"/>
    </row>
    <row r="727" spans="9:9" ht="12.5" x14ac:dyDescent="0.25">
      <c r="I727" s="4"/>
    </row>
    <row r="728" spans="9:9" ht="12.5" x14ac:dyDescent="0.25">
      <c r="I728" s="4"/>
    </row>
    <row r="729" spans="9:9" ht="12.5" x14ac:dyDescent="0.25">
      <c r="I729" s="4"/>
    </row>
    <row r="730" spans="9:9" ht="12.5" x14ac:dyDescent="0.25">
      <c r="I730" s="4"/>
    </row>
    <row r="731" spans="9:9" ht="12.5" x14ac:dyDescent="0.25">
      <c r="I731" s="4"/>
    </row>
    <row r="732" spans="9:9" ht="12.5" x14ac:dyDescent="0.25">
      <c r="I732" s="4"/>
    </row>
    <row r="733" spans="9:9" ht="12.5" x14ac:dyDescent="0.25">
      <c r="I733" s="4"/>
    </row>
    <row r="734" spans="9:9" ht="12.5" x14ac:dyDescent="0.25">
      <c r="I734" s="4"/>
    </row>
    <row r="735" spans="9:9" ht="12.5" x14ac:dyDescent="0.25">
      <c r="I735" s="4"/>
    </row>
    <row r="736" spans="9:9" ht="12.5" x14ac:dyDescent="0.25">
      <c r="I736" s="4"/>
    </row>
    <row r="737" spans="9:9" ht="12.5" x14ac:dyDescent="0.25">
      <c r="I737" s="4"/>
    </row>
    <row r="738" spans="9:9" ht="12.5" x14ac:dyDescent="0.25">
      <c r="I738" s="4"/>
    </row>
    <row r="739" spans="9:9" ht="12.5" x14ac:dyDescent="0.25">
      <c r="I739" s="4"/>
    </row>
    <row r="740" spans="9:9" ht="12.5" x14ac:dyDescent="0.25">
      <c r="I740" s="4"/>
    </row>
    <row r="741" spans="9:9" ht="12.5" x14ac:dyDescent="0.25">
      <c r="I741" s="4"/>
    </row>
    <row r="742" spans="9:9" ht="12.5" x14ac:dyDescent="0.25">
      <c r="I742" s="4"/>
    </row>
    <row r="743" spans="9:9" ht="12.5" x14ac:dyDescent="0.25">
      <c r="I743" s="4"/>
    </row>
    <row r="744" spans="9:9" ht="12.5" x14ac:dyDescent="0.25">
      <c r="I744" s="4"/>
    </row>
    <row r="745" spans="9:9" ht="12.5" x14ac:dyDescent="0.25">
      <c r="I745" s="4"/>
    </row>
    <row r="746" spans="9:9" ht="12.5" x14ac:dyDescent="0.25">
      <c r="I746" s="4"/>
    </row>
    <row r="747" spans="9:9" ht="12.5" x14ac:dyDescent="0.25">
      <c r="I747" s="4"/>
    </row>
    <row r="748" spans="9:9" ht="12.5" x14ac:dyDescent="0.25">
      <c r="I748" s="4"/>
    </row>
    <row r="749" spans="9:9" ht="12.5" x14ac:dyDescent="0.25">
      <c r="I749" s="4"/>
    </row>
    <row r="750" spans="9:9" ht="12.5" x14ac:dyDescent="0.25">
      <c r="I750" s="4"/>
    </row>
    <row r="751" spans="9:9" ht="12.5" x14ac:dyDescent="0.25">
      <c r="I751" s="4"/>
    </row>
    <row r="752" spans="9:9" ht="12.5" x14ac:dyDescent="0.25">
      <c r="I752" s="4"/>
    </row>
    <row r="753" spans="9:9" ht="12.5" x14ac:dyDescent="0.25">
      <c r="I753" s="4"/>
    </row>
    <row r="754" spans="9:9" ht="12.5" x14ac:dyDescent="0.25">
      <c r="I754" s="4"/>
    </row>
    <row r="755" spans="9:9" ht="12.5" x14ac:dyDescent="0.25">
      <c r="I755" s="4"/>
    </row>
    <row r="756" spans="9:9" ht="12.5" x14ac:dyDescent="0.25">
      <c r="I756" s="4"/>
    </row>
    <row r="757" spans="9:9" ht="12.5" x14ac:dyDescent="0.25">
      <c r="I757" s="4"/>
    </row>
    <row r="758" spans="9:9" ht="12.5" x14ac:dyDescent="0.25">
      <c r="I758" s="4"/>
    </row>
    <row r="759" spans="9:9" ht="12.5" x14ac:dyDescent="0.25">
      <c r="I759" s="4"/>
    </row>
    <row r="760" spans="9:9" ht="12.5" x14ac:dyDescent="0.25">
      <c r="I760" s="4"/>
    </row>
    <row r="761" spans="9:9" ht="12.5" x14ac:dyDescent="0.25">
      <c r="I761" s="4"/>
    </row>
    <row r="762" spans="9:9" ht="12.5" x14ac:dyDescent="0.25">
      <c r="I762" s="4"/>
    </row>
    <row r="763" spans="9:9" ht="12.5" x14ac:dyDescent="0.25">
      <c r="I763" s="4"/>
    </row>
    <row r="764" spans="9:9" ht="12.5" x14ac:dyDescent="0.25">
      <c r="I764" s="4"/>
    </row>
    <row r="765" spans="9:9" ht="12.5" x14ac:dyDescent="0.25">
      <c r="I765" s="4"/>
    </row>
    <row r="766" spans="9:9" ht="12.5" x14ac:dyDescent="0.25">
      <c r="I766" s="4"/>
    </row>
    <row r="767" spans="9:9" ht="12.5" x14ac:dyDescent="0.25">
      <c r="I767" s="4"/>
    </row>
    <row r="768" spans="9:9" ht="12.5" x14ac:dyDescent="0.25">
      <c r="I768" s="4"/>
    </row>
    <row r="769" spans="9:9" ht="12.5" x14ac:dyDescent="0.25">
      <c r="I769" s="4"/>
    </row>
    <row r="770" spans="9:9" ht="12.5" x14ac:dyDescent="0.25">
      <c r="I770" s="4"/>
    </row>
    <row r="771" spans="9:9" ht="12.5" x14ac:dyDescent="0.25">
      <c r="I771" s="4"/>
    </row>
    <row r="772" spans="9:9" ht="12.5" x14ac:dyDescent="0.25">
      <c r="I772" s="4"/>
    </row>
    <row r="773" spans="9:9" ht="12.5" x14ac:dyDescent="0.25">
      <c r="I773" s="4"/>
    </row>
    <row r="774" spans="9:9" ht="12.5" x14ac:dyDescent="0.25">
      <c r="I774" s="4"/>
    </row>
    <row r="775" spans="9:9" ht="12.5" x14ac:dyDescent="0.25">
      <c r="I775" s="4"/>
    </row>
    <row r="776" spans="9:9" ht="12.5" x14ac:dyDescent="0.25">
      <c r="I776" s="4"/>
    </row>
    <row r="777" spans="9:9" ht="12.5" x14ac:dyDescent="0.25">
      <c r="I777" s="4"/>
    </row>
    <row r="778" spans="9:9" ht="12.5" x14ac:dyDescent="0.25">
      <c r="I778" s="4"/>
    </row>
    <row r="779" spans="9:9" ht="12.5" x14ac:dyDescent="0.25">
      <c r="I779" s="4"/>
    </row>
    <row r="780" spans="9:9" ht="12.5" x14ac:dyDescent="0.25">
      <c r="I780" s="4"/>
    </row>
    <row r="781" spans="9:9" ht="12.5" x14ac:dyDescent="0.25">
      <c r="I781" s="4"/>
    </row>
    <row r="782" spans="9:9" ht="12.5" x14ac:dyDescent="0.25">
      <c r="I782" s="4"/>
    </row>
    <row r="783" spans="9:9" ht="12.5" x14ac:dyDescent="0.25">
      <c r="I783" s="4"/>
    </row>
    <row r="784" spans="9:9" ht="12.5" x14ac:dyDescent="0.25">
      <c r="I784" s="4"/>
    </row>
    <row r="785" spans="9:9" ht="12.5" x14ac:dyDescent="0.25">
      <c r="I785" s="4"/>
    </row>
    <row r="786" spans="9:9" ht="12.5" x14ac:dyDescent="0.25">
      <c r="I786" s="4"/>
    </row>
    <row r="787" spans="9:9" ht="12.5" x14ac:dyDescent="0.25">
      <c r="I787" s="4"/>
    </row>
    <row r="788" spans="9:9" ht="12.5" x14ac:dyDescent="0.25">
      <c r="I788" s="4"/>
    </row>
    <row r="789" spans="9:9" ht="12.5" x14ac:dyDescent="0.25">
      <c r="I789" s="4"/>
    </row>
    <row r="790" spans="9:9" ht="12.5" x14ac:dyDescent="0.25">
      <c r="I790" s="4"/>
    </row>
    <row r="791" spans="9:9" ht="12.5" x14ac:dyDescent="0.25">
      <c r="I791" s="4"/>
    </row>
    <row r="792" spans="9:9" ht="12.5" x14ac:dyDescent="0.25">
      <c r="I792" s="4"/>
    </row>
    <row r="793" spans="9:9" ht="12.5" x14ac:dyDescent="0.25">
      <c r="I793" s="4"/>
    </row>
    <row r="794" spans="9:9" ht="12.5" x14ac:dyDescent="0.25">
      <c r="I794" s="4"/>
    </row>
    <row r="795" spans="9:9" ht="12.5" x14ac:dyDescent="0.25">
      <c r="I795" s="4"/>
    </row>
    <row r="796" spans="9:9" ht="12.5" x14ac:dyDescent="0.25">
      <c r="I796" s="4"/>
    </row>
    <row r="797" spans="9:9" ht="12.5" x14ac:dyDescent="0.25">
      <c r="I797" s="4"/>
    </row>
    <row r="798" spans="9:9" ht="12.5" x14ac:dyDescent="0.25">
      <c r="I798" s="4"/>
    </row>
    <row r="799" spans="9:9" ht="12.5" x14ac:dyDescent="0.25">
      <c r="I799" s="4"/>
    </row>
    <row r="800" spans="9:9" ht="12.5" x14ac:dyDescent="0.25">
      <c r="I800" s="4"/>
    </row>
    <row r="801" spans="9:9" ht="12.5" x14ac:dyDescent="0.25">
      <c r="I801" s="4"/>
    </row>
    <row r="802" spans="9:9" ht="12.5" x14ac:dyDescent="0.25">
      <c r="I802" s="4"/>
    </row>
    <row r="803" spans="9:9" ht="12.5" x14ac:dyDescent="0.25">
      <c r="I803" s="4"/>
    </row>
    <row r="804" spans="9:9" ht="12.5" x14ac:dyDescent="0.25">
      <c r="I804" s="4"/>
    </row>
    <row r="805" spans="9:9" ht="12.5" x14ac:dyDescent="0.25">
      <c r="I805" s="4"/>
    </row>
    <row r="806" spans="9:9" ht="12.5" x14ac:dyDescent="0.25">
      <c r="I806" s="4"/>
    </row>
    <row r="807" spans="9:9" ht="12.5" x14ac:dyDescent="0.25">
      <c r="I807" s="4"/>
    </row>
    <row r="808" spans="9:9" ht="12.5" x14ac:dyDescent="0.25">
      <c r="I808" s="4"/>
    </row>
    <row r="809" spans="9:9" ht="12.5" x14ac:dyDescent="0.25">
      <c r="I809" s="4"/>
    </row>
    <row r="810" spans="9:9" ht="12.5" x14ac:dyDescent="0.25">
      <c r="I810" s="4"/>
    </row>
    <row r="811" spans="9:9" ht="12.5" x14ac:dyDescent="0.25">
      <c r="I811" s="4"/>
    </row>
    <row r="812" spans="9:9" ht="12.5" x14ac:dyDescent="0.25">
      <c r="I812" s="4"/>
    </row>
    <row r="813" spans="9:9" ht="12.5" x14ac:dyDescent="0.25">
      <c r="I813" s="4"/>
    </row>
    <row r="814" spans="9:9" ht="12.5" x14ac:dyDescent="0.25">
      <c r="I814" s="4"/>
    </row>
    <row r="815" spans="9:9" ht="12.5" x14ac:dyDescent="0.25">
      <c r="I815" s="4"/>
    </row>
    <row r="816" spans="9:9" ht="12.5" x14ac:dyDescent="0.25">
      <c r="I816" s="4"/>
    </row>
    <row r="817" spans="9:9" ht="12.5" x14ac:dyDescent="0.25">
      <c r="I817" s="4"/>
    </row>
    <row r="818" spans="9:9" ht="12.5" x14ac:dyDescent="0.25">
      <c r="I818" s="4"/>
    </row>
    <row r="819" spans="9:9" ht="12.5" x14ac:dyDescent="0.25">
      <c r="I819" s="4"/>
    </row>
    <row r="820" spans="9:9" ht="12.5" x14ac:dyDescent="0.25">
      <c r="I820" s="4"/>
    </row>
    <row r="821" spans="9:9" ht="12.5" x14ac:dyDescent="0.25">
      <c r="I821" s="4"/>
    </row>
    <row r="822" spans="9:9" ht="12.5" x14ac:dyDescent="0.25">
      <c r="I822" s="4"/>
    </row>
    <row r="823" spans="9:9" ht="12.5" x14ac:dyDescent="0.25">
      <c r="I823" s="4"/>
    </row>
    <row r="824" spans="9:9" ht="12.5" x14ac:dyDescent="0.25">
      <c r="I824" s="4"/>
    </row>
    <row r="825" spans="9:9" ht="12.5" x14ac:dyDescent="0.25">
      <c r="I825" s="4"/>
    </row>
    <row r="826" spans="9:9" ht="12.5" x14ac:dyDescent="0.25">
      <c r="I826" s="4"/>
    </row>
    <row r="827" spans="9:9" ht="12.5" x14ac:dyDescent="0.25">
      <c r="I827" s="4"/>
    </row>
    <row r="828" spans="9:9" ht="12.5" x14ac:dyDescent="0.25">
      <c r="I828" s="4"/>
    </row>
    <row r="829" spans="9:9" ht="12.5" x14ac:dyDescent="0.25">
      <c r="I829" s="4"/>
    </row>
    <row r="830" spans="9:9" ht="12.5" x14ac:dyDescent="0.25">
      <c r="I830" s="4"/>
    </row>
    <row r="831" spans="9:9" ht="12.5" x14ac:dyDescent="0.25">
      <c r="I831" s="4"/>
    </row>
    <row r="832" spans="9:9" ht="12.5" x14ac:dyDescent="0.25">
      <c r="I832" s="4"/>
    </row>
    <row r="833" spans="9:9" ht="12.5" x14ac:dyDescent="0.25">
      <c r="I833" s="4"/>
    </row>
    <row r="834" spans="9:9" ht="12.5" x14ac:dyDescent="0.25">
      <c r="I834" s="4"/>
    </row>
    <row r="835" spans="9:9" ht="12.5" x14ac:dyDescent="0.25">
      <c r="I835" s="4"/>
    </row>
    <row r="836" spans="9:9" ht="12.5" x14ac:dyDescent="0.25">
      <c r="I836" s="4"/>
    </row>
    <row r="837" spans="9:9" ht="12.5" x14ac:dyDescent="0.25">
      <c r="I837" s="4"/>
    </row>
    <row r="838" spans="9:9" ht="12.5" x14ac:dyDescent="0.25">
      <c r="I838" s="4"/>
    </row>
    <row r="839" spans="9:9" ht="12.5" x14ac:dyDescent="0.25">
      <c r="I839" s="4"/>
    </row>
    <row r="840" spans="9:9" ht="12.5" x14ac:dyDescent="0.25">
      <c r="I840" s="4"/>
    </row>
    <row r="841" spans="9:9" ht="12.5" x14ac:dyDescent="0.25">
      <c r="I841" s="4"/>
    </row>
    <row r="842" spans="9:9" ht="12.5" x14ac:dyDescent="0.25">
      <c r="I842" s="4"/>
    </row>
    <row r="843" spans="9:9" ht="12.5" x14ac:dyDescent="0.25">
      <c r="I843" s="4"/>
    </row>
    <row r="844" spans="9:9" ht="12.5" x14ac:dyDescent="0.25">
      <c r="I844" s="4"/>
    </row>
    <row r="845" spans="9:9" ht="12.5" x14ac:dyDescent="0.25">
      <c r="I845" s="4"/>
    </row>
    <row r="846" spans="9:9" ht="12.5" x14ac:dyDescent="0.25">
      <c r="I846" s="4"/>
    </row>
    <row r="847" spans="9:9" ht="12.5" x14ac:dyDescent="0.25">
      <c r="I847" s="4"/>
    </row>
    <row r="848" spans="9:9" ht="12.5" x14ac:dyDescent="0.25">
      <c r="I848" s="4"/>
    </row>
    <row r="849" spans="9:9" ht="12.5" x14ac:dyDescent="0.25">
      <c r="I849" s="4"/>
    </row>
    <row r="850" spans="9:9" ht="12.5" x14ac:dyDescent="0.25">
      <c r="I850" s="4"/>
    </row>
    <row r="851" spans="9:9" ht="12.5" x14ac:dyDescent="0.25">
      <c r="I851" s="4"/>
    </row>
    <row r="852" spans="9:9" ht="12.5" x14ac:dyDescent="0.25">
      <c r="I852" s="4"/>
    </row>
    <row r="853" spans="9:9" ht="12.5" x14ac:dyDescent="0.25">
      <c r="I853" s="4"/>
    </row>
    <row r="854" spans="9:9" ht="12.5" x14ac:dyDescent="0.25">
      <c r="I854" s="4"/>
    </row>
    <row r="855" spans="9:9" ht="12.5" x14ac:dyDescent="0.25">
      <c r="I855" s="4"/>
    </row>
    <row r="856" spans="9:9" ht="12.5" x14ac:dyDescent="0.25">
      <c r="I856" s="4"/>
    </row>
    <row r="857" spans="9:9" ht="12.5" x14ac:dyDescent="0.25">
      <c r="I857" s="4"/>
    </row>
    <row r="858" spans="9:9" ht="12.5" x14ac:dyDescent="0.25">
      <c r="I858" s="4"/>
    </row>
    <row r="859" spans="9:9" ht="12.5" x14ac:dyDescent="0.25">
      <c r="I859" s="4"/>
    </row>
    <row r="860" spans="9:9" ht="12.5" x14ac:dyDescent="0.25">
      <c r="I860" s="4"/>
    </row>
    <row r="861" spans="9:9" ht="12.5" x14ac:dyDescent="0.25">
      <c r="I861" s="4"/>
    </row>
    <row r="862" spans="9:9" ht="12.5" x14ac:dyDescent="0.25">
      <c r="I862" s="4"/>
    </row>
    <row r="863" spans="9:9" ht="12.5" x14ac:dyDescent="0.25">
      <c r="I863" s="4"/>
    </row>
    <row r="864" spans="9:9" ht="12.5" x14ac:dyDescent="0.25">
      <c r="I864" s="4"/>
    </row>
    <row r="865" spans="9:9" ht="12.5" x14ac:dyDescent="0.25">
      <c r="I865" s="4"/>
    </row>
    <row r="866" spans="9:9" ht="12.5" x14ac:dyDescent="0.25">
      <c r="I866" s="4"/>
    </row>
    <row r="867" spans="9:9" ht="12.5" x14ac:dyDescent="0.25">
      <c r="I867" s="4"/>
    </row>
    <row r="868" spans="9:9" ht="12.5" x14ac:dyDescent="0.25">
      <c r="I868" s="4"/>
    </row>
    <row r="869" spans="9:9" ht="12.5" x14ac:dyDescent="0.25">
      <c r="I869" s="4"/>
    </row>
    <row r="870" spans="9:9" ht="12.5" x14ac:dyDescent="0.25">
      <c r="I870" s="4"/>
    </row>
    <row r="871" spans="9:9" ht="12.5" x14ac:dyDescent="0.25">
      <c r="I871" s="4"/>
    </row>
    <row r="872" spans="9:9" ht="12.5" x14ac:dyDescent="0.25">
      <c r="I872" s="4"/>
    </row>
    <row r="873" spans="9:9" ht="12.5" x14ac:dyDescent="0.25">
      <c r="I873" s="4"/>
    </row>
    <row r="874" spans="9:9" ht="12.5" x14ac:dyDescent="0.25">
      <c r="I874" s="4"/>
    </row>
    <row r="875" spans="9:9" ht="12.5" x14ac:dyDescent="0.25">
      <c r="I875" s="4"/>
    </row>
    <row r="876" spans="9:9" ht="12.5" x14ac:dyDescent="0.25">
      <c r="I876" s="4"/>
    </row>
    <row r="877" spans="9:9" ht="12.5" x14ac:dyDescent="0.25">
      <c r="I877" s="4"/>
    </row>
    <row r="878" spans="9:9" ht="12.5" x14ac:dyDescent="0.25">
      <c r="I878" s="4"/>
    </row>
    <row r="879" spans="9:9" ht="12.5" x14ac:dyDescent="0.25">
      <c r="I879" s="4"/>
    </row>
    <row r="880" spans="9:9" ht="12.5" x14ac:dyDescent="0.25">
      <c r="I880" s="4"/>
    </row>
    <row r="881" spans="9:9" ht="12.5" x14ac:dyDescent="0.25">
      <c r="I881" s="4"/>
    </row>
    <row r="882" spans="9:9" ht="12.5" x14ac:dyDescent="0.25">
      <c r="I882" s="4"/>
    </row>
    <row r="883" spans="9:9" ht="12.5" x14ac:dyDescent="0.25">
      <c r="I883" s="4"/>
    </row>
    <row r="884" spans="9:9" ht="12.5" x14ac:dyDescent="0.25">
      <c r="I884" s="4"/>
    </row>
    <row r="885" spans="9:9" ht="12.5" x14ac:dyDescent="0.25">
      <c r="I885" s="4"/>
    </row>
    <row r="886" spans="9:9" ht="12.5" x14ac:dyDescent="0.25">
      <c r="I886" s="4"/>
    </row>
    <row r="887" spans="9:9" ht="12.5" x14ac:dyDescent="0.25">
      <c r="I887" s="4"/>
    </row>
    <row r="888" spans="9:9" ht="12.5" x14ac:dyDescent="0.25">
      <c r="I888" s="4"/>
    </row>
    <row r="889" spans="9:9" ht="12.5" x14ac:dyDescent="0.25">
      <c r="I889" s="4"/>
    </row>
    <row r="890" spans="9:9" ht="12.5" x14ac:dyDescent="0.25">
      <c r="I890" s="4"/>
    </row>
    <row r="891" spans="9:9" ht="12.5" x14ac:dyDescent="0.25">
      <c r="I891" s="4"/>
    </row>
    <row r="892" spans="9:9" ht="12.5" x14ac:dyDescent="0.25">
      <c r="I892" s="4"/>
    </row>
    <row r="893" spans="9:9" ht="12.5" x14ac:dyDescent="0.25">
      <c r="I893" s="4"/>
    </row>
    <row r="894" spans="9:9" ht="12.5" x14ac:dyDescent="0.25">
      <c r="I894" s="4"/>
    </row>
    <row r="895" spans="9:9" ht="12.5" x14ac:dyDescent="0.25">
      <c r="I895" s="4"/>
    </row>
    <row r="896" spans="9:9" ht="12.5" x14ac:dyDescent="0.25">
      <c r="I896" s="4"/>
    </row>
    <row r="897" spans="9:9" ht="12.5" x14ac:dyDescent="0.25">
      <c r="I897" s="4"/>
    </row>
    <row r="898" spans="9:9" ht="12.5" x14ac:dyDescent="0.25">
      <c r="I898" s="4"/>
    </row>
    <row r="899" spans="9:9" ht="12.5" x14ac:dyDescent="0.25">
      <c r="I899" s="4"/>
    </row>
    <row r="900" spans="9:9" ht="12.5" x14ac:dyDescent="0.25">
      <c r="I900" s="4"/>
    </row>
    <row r="901" spans="9:9" ht="12.5" x14ac:dyDescent="0.25">
      <c r="I901" s="4"/>
    </row>
    <row r="902" spans="9:9" ht="12.5" x14ac:dyDescent="0.25">
      <c r="I902" s="4"/>
    </row>
    <row r="903" spans="9:9" ht="12.5" x14ac:dyDescent="0.25">
      <c r="I903" s="4"/>
    </row>
    <row r="904" spans="9:9" ht="12.5" x14ac:dyDescent="0.25">
      <c r="I904" s="4"/>
    </row>
    <row r="905" spans="9:9" ht="12.5" x14ac:dyDescent="0.25">
      <c r="I905" s="4"/>
    </row>
    <row r="906" spans="9:9" ht="12.5" x14ac:dyDescent="0.25">
      <c r="I906" s="4"/>
    </row>
    <row r="907" spans="9:9" ht="12.5" x14ac:dyDescent="0.25">
      <c r="I907" s="4"/>
    </row>
    <row r="908" spans="9:9" ht="12.5" x14ac:dyDescent="0.25">
      <c r="I908" s="4"/>
    </row>
    <row r="909" spans="9:9" ht="12.5" x14ac:dyDescent="0.25">
      <c r="I909" s="4"/>
    </row>
    <row r="910" spans="9:9" ht="12.5" x14ac:dyDescent="0.25">
      <c r="I910" s="4"/>
    </row>
    <row r="911" spans="9:9" ht="12.5" x14ac:dyDescent="0.25">
      <c r="I911" s="4"/>
    </row>
    <row r="912" spans="9:9" ht="12.5" x14ac:dyDescent="0.25">
      <c r="I912" s="4"/>
    </row>
    <row r="913" spans="9:9" ht="12.5" x14ac:dyDescent="0.25">
      <c r="I913" s="4"/>
    </row>
    <row r="914" spans="9:9" ht="12.5" x14ac:dyDescent="0.25">
      <c r="I914" s="4"/>
    </row>
    <row r="915" spans="9:9" ht="12.5" x14ac:dyDescent="0.25">
      <c r="I915" s="4"/>
    </row>
    <row r="916" spans="9:9" ht="12.5" x14ac:dyDescent="0.25">
      <c r="I916" s="4"/>
    </row>
    <row r="917" spans="9:9" ht="12.5" x14ac:dyDescent="0.25">
      <c r="I917" s="4"/>
    </row>
    <row r="918" spans="9:9" ht="12.5" x14ac:dyDescent="0.25">
      <c r="I918" s="4"/>
    </row>
    <row r="919" spans="9:9" ht="12.5" x14ac:dyDescent="0.25">
      <c r="I919" s="4"/>
    </row>
    <row r="920" spans="9:9" ht="12.5" x14ac:dyDescent="0.25">
      <c r="I920" s="4"/>
    </row>
    <row r="921" spans="9:9" ht="12.5" x14ac:dyDescent="0.25">
      <c r="I921" s="4"/>
    </row>
    <row r="922" spans="9:9" ht="12.5" x14ac:dyDescent="0.25">
      <c r="I922" s="4"/>
    </row>
    <row r="923" spans="9:9" ht="12.5" x14ac:dyDescent="0.25">
      <c r="I923" s="4"/>
    </row>
    <row r="924" spans="9:9" ht="12.5" x14ac:dyDescent="0.25">
      <c r="I924" s="4"/>
    </row>
    <row r="925" spans="9:9" ht="12.5" x14ac:dyDescent="0.25">
      <c r="I925" s="4"/>
    </row>
    <row r="926" spans="9:9" ht="12.5" x14ac:dyDescent="0.25">
      <c r="I926" s="4"/>
    </row>
    <row r="927" spans="9:9" ht="12.5" x14ac:dyDescent="0.25">
      <c r="I927" s="4"/>
    </row>
    <row r="928" spans="9:9" ht="12.5" x14ac:dyDescent="0.25">
      <c r="I928" s="4"/>
    </row>
    <row r="929" spans="9:9" ht="12.5" x14ac:dyDescent="0.25">
      <c r="I929" s="4"/>
    </row>
    <row r="930" spans="9:9" ht="12.5" x14ac:dyDescent="0.25">
      <c r="I930" s="4"/>
    </row>
    <row r="931" spans="9:9" ht="12.5" x14ac:dyDescent="0.25">
      <c r="I931" s="4"/>
    </row>
    <row r="932" spans="9:9" ht="12.5" x14ac:dyDescent="0.25">
      <c r="I932" s="4"/>
    </row>
    <row r="933" spans="9:9" ht="12.5" x14ac:dyDescent="0.25">
      <c r="I933" s="4"/>
    </row>
    <row r="934" spans="9:9" ht="12.5" x14ac:dyDescent="0.25">
      <c r="I934" s="4"/>
    </row>
    <row r="935" spans="9:9" ht="12.5" x14ac:dyDescent="0.25">
      <c r="I935" s="4"/>
    </row>
    <row r="936" spans="9:9" ht="12.5" x14ac:dyDescent="0.25">
      <c r="I936" s="4"/>
    </row>
    <row r="937" spans="9:9" ht="12.5" x14ac:dyDescent="0.25">
      <c r="I937" s="4"/>
    </row>
    <row r="938" spans="9:9" ht="12.5" x14ac:dyDescent="0.25">
      <c r="I938" s="4"/>
    </row>
    <row r="939" spans="9:9" ht="12.5" x14ac:dyDescent="0.25">
      <c r="I939" s="4"/>
    </row>
    <row r="940" spans="9:9" ht="12.5" x14ac:dyDescent="0.25">
      <c r="I940" s="4"/>
    </row>
    <row r="941" spans="9:9" ht="12.5" x14ac:dyDescent="0.25">
      <c r="I941" s="4"/>
    </row>
    <row r="942" spans="9:9" ht="12.5" x14ac:dyDescent="0.25">
      <c r="I942" s="4"/>
    </row>
    <row r="943" spans="9:9" ht="12.5" x14ac:dyDescent="0.25">
      <c r="I943" s="4"/>
    </row>
    <row r="944" spans="9:9" ht="12.5" x14ac:dyDescent="0.25">
      <c r="I944" s="4"/>
    </row>
    <row r="945" spans="9:9" ht="12.5" x14ac:dyDescent="0.25">
      <c r="I945" s="4"/>
    </row>
    <row r="946" spans="9:9" ht="12.5" x14ac:dyDescent="0.25">
      <c r="I946" s="4"/>
    </row>
    <row r="947" spans="9:9" ht="12.5" x14ac:dyDescent="0.25">
      <c r="I947" s="4"/>
    </row>
    <row r="948" spans="9:9" ht="12.5" x14ac:dyDescent="0.25">
      <c r="I948" s="4"/>
    </row>
    <row r="949" spans="9:9" ht="12.5" x14ac:dyDescent="0.25">
      <c r="I949" s="4"/>
    </row>
    <row r="950" spans="9:9" ht="12.5" x14ac:dyDescent="0.25">
      <c r="I950" s="4"/>
    </row>
    <row r="951" spans="9:9" ht="12.5" x14ac:dyDescent="0.25">
      <c r="I951" s="4"/>
    </row>
    <row r="952" spans="9:9" ht="12.5" x14ac:dyDescent="0.25">
      <c r="I952" s="4"/>
    </row>
    <row r="953" spans="9:9" ht="12.5" x14ac:dyDescent="0.25">
      <c r="I953" s="4"/>
    </row>
    <row r="954" spans="9:9" ht="12.5" x14ac:dyDescent="0.25">
      <c r="I954" s="4"/>
    </row>
    <row r="955" spans="9:9" ht="12.5" x14ac:dyDescent="0.25">
      <c r="I955" s="4"/>
    </row>
    <row r="956" spans="9:9" ht="12.5" x14ac:dyDescent="0.25">
      <c r="I956" s="4"/>
    </row>
    <row r="957" spans="9:9" ht="12.5" x14ac:dyDescent="0.25">
      <c r="I957" s="4"/>
    </row>
    <row r="958" spans="9:9" ht="12.5" x14ac:dyDescent="0.25">
      <c r="I958" s="4"/>
    </row>
    <row r="959" spans="9:9" ht="12.5" x14ac:dyDescent="0.25">
      <c r="I959" s="4"/>
    </row>
    <row r="960" spans="9:9" ht="12.5" x14ac:dyDescent="0.25">
      <c r="I960" s="4"/>
    </row>
    <row r="961" spans="9:9" ht="12.5" x14ac:dyDescent="0.25">
      <c r="I961" s="4"/>
    </row>
    <row r="962" spans="9:9" ht="12.5" x14ac:dyDescent="0.25">
      <c r="I962" s="4"/>
    </row>
    <row r="963" spans="9:9" ht="12.5" x14ac:dyDescent="0.25">
      <c r="I963" s="4"/>
    </row>
    <row r="964" spans="9:9" ht="12.5" x14ac:dyDescent="0.25">
      <c r="I964" s="4"/>
    </row>
    <row r="965" spans="9:9" ht="12.5" x14ac:dyDescent="0.25">
      <c r="I965" s="4"/>
    </row>
    <row r="966" spans="9:9" ht="12.5" x14ac:dyDescent="0.25">
      <c r="I966" s="4"/>
    </row>
    <row r="967" spans="9:9" ht="12.5" x14ac:dyDescent="0.25">
      <c r="I967" s="4"/>
    </row>
    <row r="968" spans="9:9" ht="12.5" x14ac:dyDescent="0.25">
      <c r="I968" s="4"/>
    </row>
    <row r="969" spans="9:9" ht="12.5" x14ac:dyDescent="0.25">
      <c r="I969" s="4"/>
    </row>
    <row r="970" spans="9:9" ht="12.5" x14ac:dyDescent="0.25">
      <c r="I970" s="4"/>
    </row>
    <row r="971" spans="9:9" ht="12.5" x14ac:dyDescent="0.25">
      <c r="I971" s="4"/>
    </row>
    <row r="972" spans="9:9" ht="12.5" x14ac:dyDescent="0.25">
      <c r="I972" s="4"/>
    </row>
    <row r="973" spans="9:9" ht="12.5" x14ac:dyDescent="0.25">
      <c r="I973" s="4"/>
    </row>
    <row r="974" spans="9:9" ht="12.5" x14ac:dyDescent="0.25">
      <c r="I974" s="4"/>
    </row>
    <row r="975" spans="9:9" ht="12.5" x14ac:dyDescent="0.25">
      <c r="I975" s="4"/>
    </row>
    <row r="976" spans="9:9" ht="12.5" x14ac:dyDescent="0.25">
      <c r="I976" s="4"/>
    </row>
    <row r="977" spans="9:9" ht="12.5" x14ac:dyDescent="0.25">
      <c r="I977" s="4"/>
    </row>
    <row r="978" spans="9:9" ht="12.5" x14ac:dyDescent="0.25">
      <c r="I978" s="4"/>
    </row>
    <row r="979" spans="9:9" ht="12.5" x14ac:dyDescent="0.25">
      <c r="I979" s="4"/>
    </row>
    <row r="980" spans="9:9" ht="12.5" x14ac:dyDescent="0.25">
      <c r="I980" s="4"/>
    </row>
    <row r="981" spans="9:9" ht="12.5" x14ac:dyDescent="0.25">
      <c r="I981" s="4"/>
    </row>
    <row r="982" spans="9:9" ht="12.5" x14ac:dyDescent="0.25">
      <c r="I982" s="4"/>
    </row>
    <row r="983" spans="9:9" ht="12.5" x14ac:dyDescent="0.25">
      <c r="I983" s="4"/>
    </row>
    <row r="984" spans="9:9" ht="12.5" x14ac:dyDescent="0.25">
      <c r="I984" s="4"/>
    </row>
    <row r="985" spans="9:9" ht="12.5" x14ac:dyDescent="0.25">
      <c r="I985" s="4"/>
    </row>
    <row r="986" spans="9:9" ht="12.5" x14ac:dyDescent="0.25">
      <c r="I986" s="4"/>
    </row>
    <row r="987" spans="9:9" ht="12.5" x14ac:dyDescent="0.25">
      <c r="I987" s="4"/>
    </row>
    <row r="988" spans="9:9" ht="12.5" x14ac:dyDescent="0.25">
      <c r="I988" s="4"/>
    </row>
    <row r="989" spans="9:9" ht="12.5" x14ac:dyDescent="0.25">
      <c r="I989" s="4"/>
    </row>
    <row r="990" spans="9:9" ht="12.5" x14ac:dyDescent="0.25">
      <c r="I990" s="4"/>
    </row>
    <row r="991" spans="9:9" ht="12.5" x14ac:dyDescent="0.25">
      <c r="I991" s="4"/>
    </row>
    <row r="992" spans="9:9" ht="12.5" x14ac:dyDescent="0.25">
      <c r="I992" s="4"/>
    </row>
    <row r="993" spans="9:9" ht="12.5" x14ac:dyDescent="0.25">
      <c r="I993" s="4"/>
    </row>
    <row r="994" spans="9:9" ht="12.5" x14ac:dyDescent="0.25">
      <c r="I994" s="4"/>
    </row>
    <row r="995" spans="9:9" ht="12.5" x14ac:dyDescent="0.25">
      <c r="I995" s="4"/>
    </row>
    <row r="996" spans="9:9" ht="12.5" x14ac:dyDescent="0.25">
      <c r="I996" s="4"/>
    </row>
    <row r="997" spans="9:9" ht="12.5" x14ac:dyDescent="0.25">
      <c r="I997" s="4"/>
    </row>
    <row r="998" spans="9:9" ht="12.5" x14ac:dyDescent="0.25">
      <c r="I998" s="4"/>
    </row>
    <row r="999" spans="9:9" ht="12.5" x14ac:dyDescent="0.25">
      <c r="I999" s="4"/>
    </row>
    <row r="1000" spans="9:9" ht="12.5" x14ac:dyDescent="0.25">
      <c r="I1000" s="4"/>
    </row>
    <row r="1001" spans="9:9" ht="12.5" x14ac:dyDescent="0.25">
      <c r="I1001" s="4"/>
    </row>
    <row r="1002" spans="9:9" ht="12.5" x14ac:dyDescent="0.25">
      <c r="I1002" s="4"/>
    </row>
    <row r="1003" spans="9:9" ht="12.5" x14ac:dyDescent="0.25">
      <c r="I1003" s="4"/>
    </row>
    <row r="1004" spans="9:9" ht="12.5" x14ac:dyDescent="0.25">
      <c r="I1004" s="4"/>
    </row>
    <row r="1005" spans="9:9" ht="12.5" x14ac:dyDescent="0.25">
      <c r="I1005" s="4"/>
    </row>
    <row r="1006" spans="9:9" ht="12.5" x14ac:dyDescent="0.25">
      <c r="I1006" s="4"/>
    </row>
    <row r="1007" spans="9:9" ht="12.5" x14ac:dyDescent="0.25">
      <c r="I1007" s="4"/>
    </row>
    <row r="1008" spans="9:9" ht="12.5" x14ac:dyDescent="0.25">
      <c r="I1008" s="4"/>
    </row>
    <row r="1009" spans="9:9" ht="12.5" x14ac:dyDescent="0.25">
      <c r="I1009" s="4"/>
    </row>
    <row r="1010" spans="9:9" ht="12.5" x14ac:dyDescent="0.25">
      <c r="I1010" s="4"/>
    </row>
    <row r="1011" spans="9:9" ht="12.5" x14ac:dyDescent="0.25">
      <c r="I1011" s="4"/>
    </row>
    <row r="1012" spans="9:9" ht="12.5" x14ac:dyDescent="0.25">
      <c r="I1012" s="4"/>
    </row>
    <row r="1013" spans="9:9" ht="12.5" x14ac:dyDescent="0.25">
      <c r="I1013" s="4"/>
    </row>
    <row r="1014" spans="9:9" ht="12.5" x14ac:dyDescent="0.25">
      <c r="I1014" s="4"/>
    </row>
    <row r="1015" spans="9:9" ht="12.5" x14ac:dyDescent="0.25">
      <c r="I1015" s="4"/>
    </row>
    <row r="1016" spans="9:9" ht="12.5" x14ac:dyDescent="0.25">
      <c r="I1016" s="4"/>
    </row>
    <row r="1017" spans="9:9" ht="12.5" x14ac:dyDescent="0.25">
      <c r="I1017" s="4"/>
    </row>
  </sheetData>
  <mergeCells count="12">
    <mergeCell ref="A7:I7"/>
    <mergeCell ref="A6:I6"/>
    <mergeCell ref="A1:I1"/>
    <mergeCell ref="A2:I2"/>
    <mergeCell ref="A3:I3"/>
    <mergeCell ref="A4:I4"/>
    <mergeCell ref="A5:I5"/>
    <mergeCell ref="A28:C28"/>
    <mergeCell ref="I13:I15"/>
    <mergeCell ref="I18:I19"/>
    <mergeCell ref="I16:I17"/>
    <mergeCell ref="I22:I26"/>
  </mergeCells>
  <conditionalFormatting sqref="J12:K14 E13:G14 E16:G16 J16:K16 E18:G19 E21:G21 E23:G24 E26:G26 E28:G29 E31:G31 E34:G35 E37:G37 E39:G40 E42:G45 I44:I45 E47:G50 I47 E52:G55 E57:G60 E62:G62 E65:E66 E68 E70:E73">
    <cfRule type="containsText" dxfId="11" priority="1" operator="containsText" text="alum">
      <formula>NOT(ISERROR(SEARCH(("alum"),(J12))))</formula>
    </cfRule>
  </conditionalFormatting>
  <conditionalFormatting sqref="J12:K14 E13:G14 E16:G16 J16:K16 E18:G19 E21:G21 E23:G24 E26:G26 E28:G29 E31:G31 E34:G35 E37:G37 E39:G40 E42:G45 I44:I45 E47:G50 I47 E52:G55 E57:G60 E62:G62 E65:E66 E68 E70:E73">
    <cfRule type="containsText" dxfId="10" priority="2" operator="containsText" text="iron">
      <formula>NOT(ISERROR(SEARCH(("iron"),(J12))))</formula>
    </cfRule>
  </conditionalFormatting>
  <printOptions horizontalCentered="1" gridLines="1"/>
  <pageMargins left="0.7" right="0.7" top="0.75" bottom="0.75" header="0" footer="0"/>
  <pageSetup fitToHeight="0"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G69"/>
  <sheetViews>
    <sheetView workbookViewId="0">
      <pane ySplit="6" topLeftCell="A7" activePane="bottomLeft" state="frozen"/>
      <selection pane="bottomLeft" activeCell="H24" sqref="H24"/>
    </sheetView>
  </sheetViews>
  <sheetFormatPr defaultColWidth="12.6328125" defaultRowHeight="15.75" customHeight="1" x14ac:dyDescent="0.25"/>
  <cols>
    <col min="1" max="1" width="12.7265625" customWidth="1"/>
    <col min="2" max="2" width="9.1796875" customWidth="1"/>
    <col min="3" max="3" width="5.90625" customWidth="1"/>
    <col min="4" max="4" width="21.7265625" bestFit="1" customWidth="1"/>
    <col min="5" max="5" width="9.08984375" customWidth="1"/>
    <col min="6" max="6" width="17.1796875" customWidth="1"/>
  </cols>
  <sheetData>
    <row r="1" spans="1:7" ht="15.75" customHeight="1" x14ac:dyDescent="0.25">
      <c r="A1" s="89" t="s">
        <v>52</v>
      </c>
      <c r="B1" s="90"/>
      <c r="C1" s="90"/>
      <c r="D1" s="90"/>
      <c r="E1" s="90"/>
    </row>
    <row r="2" spans="1:7" ht="15.75" customHeight="1" x14ac:dyDescent="0.25">
      <c r="A2" s="90"/>
      <c r="B2" s="90"/>
      <c r="C2" s="90"/>
      <c r="D2" s="90"/>
      <c r="E2" s="90"/>
    </row>
    <row r="3" spans="1:7" ht="15.75" customHeight="1" x14ac:dyDescent="0.25">
      <c r="A3" s="90"/>
      <c r="B3" s="90"/>
      <c r="C3" s="90"/>
      <c r="D3" s="90"/>
      <c r="E3" s="90"/>
    </row>
    <row r="4" spans="1:7" ht="15.75" customHeight="1" x14ac:dyDescent="0.25">
      <c r="A4" s="33"/>
      <c r="D4" s="33"/>
    </row>
    <row r="5" spans="1:7" ht="15.75" customHeight="1" x14ac:dyDescent="0.25">
      <c r="A5" s="5" t="s">
        <v>0</v>
      </c>
      <c r="B5" s="6"/>
      <c r="D5" s="7" t="s">
        <v>1</v>
      </c>
      <c r="E5" s="6"/>
    </row>
    <row r="6" spans="1:7" ht="15.75" customHeight="1" x14ac:dyDescent="0.25">
      <c r="A6" s="8"/>
      <c r="B6" s="9" t="s">
        <v>3</v>
      </c>
      <c r="D6" s="8"/>
      <c r="E6" s="9" t="s">
        <v>3</v>
      </c>
    </row>
    <row r="7" spans="1:7" ht="15.75" customHeight="1" x14ac:dyDescent="0.25">
      <c r="A7" s="10" t="s">
        <v>4</v>
      </c>
      <c r="B7" s="11"/>
      <c r="D7" s="12" t="s">
        <v>5</v>
      </c>
      <c r="E7" s="13"/>
    </row>
    <row r="8" spans="1:7" ht="15.75" customHeight="1" x14ac:dyDescent="0.25">
      <c r="A8" s="9" t="s">
        <v>7</v>
      </c>
      <c r="B8" s="15">
        <v>1</v>
      </c>
      <c r="D8" s="16" t="s">
        <v>8</v>
      </c>
      <c r="E8" s="11"/>
    </row>
    <row r="9" spans="1:7" ht="15.75" customHeight="1" x14ac:dyDescent="0.25">
      <c r="A9" s="8" t="s">
        <v>10</v>
      </c>
      <c r="B9" s="15">
        <v>0.2</v>
      </c>
      <c r="D9" s="9" t="s">
        <v>7</v>
      </c>
      <c r="E9" s="9">
        <v>1</v>
      </c>
      <c r="G9" s="17"/>
    </row>
    <row r="10" spans="1:7" ht="15.75" customHeight="1" x14ac:dyDescent="0.25">
      <c r="A10" s="8" t="s">
        <v>12</v>
      </c>
      <c r="B10" s="15">
        <v>50</v>
      </c>
      <c r="D10" s="9" t="s">
        <v>13</v>
      </c>
      <c r="E10" s="9">
        <v>1</v>
      </c>
      <c r="G10" s="17"/>
    </row>
    <row r="11" spans="1:7" ht="15.75" customHeight="1" x14ac:dyDescent="0.25">
      <c r="A11" s="10" t="s">
        <v>14</v>
      </c>
      <c r="B11" s="11"/>
      <c r="D11" s="9" t="s">
        <v>15</v>
      </c>
      <c r="E11" s="15">
        <v>0.1</v>
      </c>
      <c r="G11" s="17"/>
    </row>
    <row r="12" spans="1:7" ht="15.75" customHeight="1" x14ac:dyDescent="0.25">
      <c r="A12" s="9" t="s">
        <v>7</v>
      </c>
      <c r="B12" s="15">
        <v>1</v>
      </c>
      <c r="D12" s="9" t="s">
        <v>12</v>
      </c>
      <c r="E12" s="9">
        <v>100</v>
      </c>
      <c r="G12" s="17"/>
    </row>
    <row r="13" spans="1:7" ht="15.75" customHeight="1" x14ac:dyDescent="0.25">
      <c r="A13" s="9" t="s">
        <v>17</v>
      </c>
      <c r="B13" s="15">
        <v>0.1</v>
      </c>
      <c r="D13" s="18" t="s">
        <v>18</v>
      </c>
      <c r="E13" s="11"/>
    </row>
    <row r="14" spans="1:7" ht="15.75" customHeight="1" x14ac:dyDescent="0.25">
      <c r="A14" s="8" t="s">
        <v>12</v>
      </c>
      <c r="B14" s="15">
        <v>50</v>
      </c>
      <c r="D14" s="9" t="s">
        <v>7</v>
      </c>
      <c r="E14" s="15">
        <v>1</v>
      </c>
    </row>
    <row r="15" spans="1:7" ht="15.75" customHeight="1" x14ac:dyDescent="0.25">
      <c r="A15" s="19" t="s">
        <v>20</v>
      </c>
      <c r="B15" s="11"/>
      <c r="D15" s="9" t="s">
        <v>21</v>
      </c>
      <c r="E15" s="15">
        <v>2</v>
      </c>
    </row>
    <row r="16" spans="1:7" ht="15.75" customHeight="1" x14ac:dyDescent="0.25">
      <c r="A16" s="9" t="s">
        <v>7</v>
      </c>
      <c r="B16" s="15">
        <v>1</v>
      </c>
      <c r="D16" s="9" t="s">
        <v>15</v>
      </c>
      <c r="E16" s="15">
        <v>0.1</v>
      </c>
    </row>
    <row r="17" spans="1:6" ht="15.75" customHeight="1" x14ac:dyDescent="0.25">
      <c r="A17" s="9" t="s">
        <v>22</v>
      </c>
      <c r="B17" s="15">
        <v>2.5000000000000001E-2</v>
      </c>
      <c r="D17" s="9" t="s">
        <v>12</v>
      </c>
      <c r="E17" s="15">
        <v>100</v>
      </c>
    </row>
    <row r="18" spans="1:6" ht="15.75" customHeight="1" x14ac:dyDescent="0.25">
      <c r="A18" s="9" t="s">
        <v>23</v>
      </c>
      <c r="B18" s="15">
        <v>2.5000000000000001E-2</v>
      </c>
      <c r="D18" s="21" t="s">
        <v>24</v>
      </c>
      <c r="E18" s="11"/>
    </row>
    <row r="19" spans="1:6" ht="15.75" customHeight="1" x14ac:dyDescent="0.25">
      <c r="A19" s="8" t="s">
        <v>12</v>
      </c>
      <c r="B19" s="15">
        <v>50</v>
      </c>
      <c r="D19" s="9" t="s">
        <v>7</v>
      </c>
      <c r="E19" s="15">
        <v>1</v>
      </c>
    </row>
    <row r="20" spans="1:6" ht="15.75" customHeight="1" x14ac:dyDescent="0.25">
      <c r="A20" s="19" t="s">
        <v>26</v>
      </c>
      <c r="B20" s="11"/>
      <c r="D20" s="9" t="s">
        <v>27</v>
      </c>
      <c r="E20" s="15">
        <v>2</v>
      </c>
    </row>
    <row r="21" spans="1:6" ht="15.75" customHeight="1" x14ac:dyDescent="0.25">
      <c r="A21" s="9" t="s">
        <v>7</v>
      </c>
      <c r="B21" s="15">
        <v>1</v>
      </c>
      <c r="D21" s="9" t="s">
        <v>15</v>
      </c>
      <c r="E21" s="15">
        <v>6.25E-2</v>
      </c>
    </row>
    <row r="22" spans="1:6" ht="15.75" customHeight="1" x14ac:dyDescent="0.25">
      <c r="A22" s="9" t="s">
        <v>28</v>
      </c>
      <c r="B22" s="15">
        <v>0.2</v>
      </c>
      <c r="D22" s="9" t="s">
        <v>12</v>
      </c>
      <c r="E22" s="15">
        <v>100</v>
      </c>
    </row>
    <row r="23" spans="1:6" ht="15.75" customHeight="1" x14ac:dyDescent="0.25">
      <c r="A23" s="8" t="s">
        <v>12</v>
      </c>
      <c r="B23" s="15">
        <v>50</v>
      </c>
      <c r="D23" s="19" t="s">
        <v>29</v>
      </c>
      <c r="E23" s="11"/>
    </row>
    <row r="24" spans="1:6" ht="15.75" customHeight="1" x14ac:dyDescent="0.25">
      <c r="A24" s="83" t="s">
        <v>30</v>
      </c>
      <c r="B24" s="85"/>
      <c r="D24" s="9" t="s">
        <v>7</v>
      </c>
      <c r="E24" s="15">
        <v>1</v>
      </c>
    </row>
    <row r="25" spans="1:6" ht="15.75" customHeight="1" x14ac:dyDescent="0.25">
      <c r="A25" s="9" t="s">
        <v>15</v>
      </c>
      <c r="B25" s="15">
        <v>1</v>
      </c>
      <c r="D25" s="9" t="s">
        <v>31</v>
      </c>
      <c r="E25" s="15">
        <v>1</v>
      </c>
    </row>
    <row r="26" spans="1:6" ht="15.75" customHeight="1" x14ac:dyDescent="0.25">
      <c r="A26" s="9" t="s">
        <v>12</v>
      </c>
      <c r="B26" s="15">
        <v>72.358900144717794</v>
      </c>
      <c r="D26" s="9" t="s">
        <v>15</v>
      </c>
      <c r="E26" s="15">
        <v>6.25E-2</v>
      </c>
    </row>
    <row r="27" spans="1:6" ht="15.75" customHeight="1" x14ac:dyDescent="0.25">
      <c r="D27" s="9" t="s">
        <v>12</v>
      </c>
      <c r="E27" s="15">
        <v>100</v>
      </c>
    </row>
    <row r="28" spans="1:6" ht="15.75" customHeight="1" x14ac:dyDescent="0.25">
      <c r="D28" s="22" t="s">
        <v>32</v>
      </c>
      <c r="E28" s="11"/>
      <c r="F28" s="117" t="s">
        <v>33</v>
      </c>
    </row>
    <row r="29" spans="1:6" ht="12.5" x14ac:dyDescent="0.25">
      <c r="D29" s="24" t="s">
        <v>34</v>
      </c>
      <c r="E29" s="11"/>
    </row>
    <row r="30" spans="1:6" ht="12.5" x14ac:dyDescent="0.25">
      <c r="D30" s="9" t="s">
        <v>7</v>
      </c>
      <c r="E30" s="15">
        <v>1</v>
      </c>
    </row>
    <row r="31" spans="1:6" ht="12.5" x14ac:dyDescent="0.25">
      <c r="D31" s="9" t="s">
        <v>35</v>
      </c>
      <c r="E31" s="15">
        <v>2</v>
      </c>
    </row>
    <row r="32" spans="1:6" ht="12.5" x14ac:dyDescent="0.25">
      <c r="D32" s="9" t="s">
        <v>15</v>
      </c>
      <c r="E32" s="15">
        <v>0.25</v>
      </c>
    </row>
    <row r="33" spans="4:5" ht="12.5" x14ac:dyDescent="0.25">
      <c r="D33" s="9" t="s">
        <v>12</v>
      </c>
      <c r="E33" s="15">
        <v>100</v>
      </c>
    </row>
    <row r="34" spans="4:5" ht="12.5" x14ac:dyDescent="0.25">
      <c r="D34" s="19" t="s">
        <v>36</v>
      </c>
      <c r="E34" s="11"/>
    </row>
    <row r="35" spans="4:5" ht="12.5" x14ac:dyDescent="0.25">
      <c r="D35" s="9" t="s">
        <v>7</v>
      </c>
      <c r="E35" s="15">
        <v>1</v>
      </c>
    </row>
    <row r="36" spans="4:5" ht="12.5" x14ac:dyDescent="0.25">
      <c r="D36" s="9" t="s">
        <v>37</v>
      </c>
      <c r="E36" s="15">
        <v>10</v>
      </c>
    </row>
    <row r="37" spans="4:5" ht="12.5" x14ac:dyDescent="0.25">
      <c r="D37" s="9" t="s">
        <v>15</v>
      </c>
      <c r="E37" s="15">
        <v>0.125</v>
      </c>
    </row>
    <row r="38" spans="4:5" ht="12.5" x14ac:dyDescent="0.25">
      <c r="D38" s="9" t="s">
        <v>12</v>
      </c>
      <c r="E38" s="15">
        <v>100</v>
      </c>
    </row>
    <row r="39" spans="4:5" ht="12.5" x14ac:dyDescent="0.25">
      <c r="D39" s="25" t="s">
        <v>38</v>
      </c>
      <c r="E39" s="11"/>
    </row>
    <row r="40" spans="4:5" ht="12.5" x14ac:dyDescent="0.25">
      <c r="D40" s="9" t="s">
        <v>7</v>
      </c>
      <c r="E40" s="15">
        <v>1</v>
      </c>
    </row>
    <row r="41" spans="4:5" ht="12.5" x14ac:dyDescent="0.25">
      <c r="D41" s="9" t="s">
        <v>39</v>
      </c>
      <c r="E41" s="15">
        <v>0.125</v>
      </c>
    </row>
    <row r="42" spans="4:5" ht="12.5" x14ac:dyDescent="0.25">
      <c r="D42" s="9" t="s">
        <v>15</v>
      </c>
      <c r="E42" s="15">
        <v>6.25E-2</v>
      </c>
    </row>
    <row r="43" spans="4:5" ht="12.5" x14ac:dyDescent="0.25">
      <c r="D43" s="9" t="s">
        <v>12</v>
      </c>
      <c r="E43" s="15">
        <v>62.5</v>
      </c>
    </row>
    <row r="44" spans="4:5" ht="12.5" x14ac:dyDescent="0.25">
      <c r="D44" s="26" t="s">
        <v>40</v>
      </c>
      <c r="E44" s="11"/>
    </row>
    <row r="45" spans="4:5" ht="12.5" x14ac:dyDescent="0.25">
      <c r="D45" s="9" t="s">
        <v>7</v>
      </c>
      <c r="E45" s="15">
        <v>1</v>
      </c>
    </row>
    <row r="46" spans="4:5" ht="12.5" x14ac:dyDescent="0.25">
      <c r="D46" s="9" t="s">
        <v>41</v>
      </c>
      <c r="E46" s="15">
        <v>10</v>
      </c>
    </row>
    <row r="47" spans="4:5" ht="12.5" x14ac:dyDescent="0.25">
      <c r="D47" s="9" t="s">
        <v>15</v>
      </c>
      <c r="E47" s="15">
        <v>0.125</v>
      </c>
    </row>
    <row r="48" spans="4:5" ht="12.5" x14ac:dyDescent="0.25">
      <c r="D48" s="9" t="s">
        <v>12</v>
      </c>
      <c r="E48" s="15">
        <v>100</v>
      </c>
    </row>
    <row r="49" spans="4:5" ht="12.5" x14ac:dyDescent="0.25">
      <c r="D49" s="27" t="s">
        <v>42</v>
      </c>
      <c r="E49" s="11"/>
    </row>
    <row r="50" spans="4:5" ht="12.5" x14ac:dyDescent="0.25">
      <c r="D50" s="9" t="s">
        <v>7</v>
      </c>
      <c r="E50" s="15">
        <v>1</v>
      </c>
    </row>
    <row r="51" spans="4:5" ht="12.5" x14ac:dyDescent="0.25">
      <c r="D51" s="9" t="s">
        <v>42</v>
      </c>
      <c r="E51" s="15">
        <v>10</v>
      </c>
    </row>
    <row r="52" spans="4:5" ht="12.5" x14ac:dyDescent="0.25">
      <c r="D52" s="9" t="s">
        <v>15</v>
      </c>
      <c r="E52" s="15">
        <v>0.125</v>
      </c>
    </row>
    <row r="53" spans="4:5" ht="12.5" x14ac:dyDescent="0.25">
      <c r="D53" s="9" t="s">
        <v>12</v>
      </c>
      <c r="E53" s="15">
        <v>100</v>
      </c>
    </row>
    <row r="54" spans="4:5" ht="12.5" x14ac:dyDescent="0.25">
      <c r="D54" s="28" t="s">
        <v>43</v>
      </c>
      <c r="E54" s="11"/>
    </row>
    <row r="55" spans="4:5" ht="12.5" x14ac:dyDescent="0.25">
      <c r="D55" s="9" t="s">
        <v>7</v>
      </c>
      <c r="E55" s="15">
        <v>1</v>
      </c>
    </row>
    <row r="56" spans="4:5" ht="12.5" x14ac:dyDescent="0.25">
      <c r="D56" s="9" t="s">
        <v>44</v>
      </c>
      <c r="E56" s="15">
        <v>2</v>
      </c>
    </row>
    <row r="57" spans="4:5" ht="12.5" x14ac:dyDescent="0.25">
      <c r="D57" s="9" t="s">
        <v>15</v>
      </c>
      <c r="E57" s="15">
        <v>0.125</v>
      </c>
    </row>
    <row r="58" spans="4:5" ht="12.5" x14ac:dyDescent="0.25">
      <c r="D58" s="9" t="s">
        <v>12</v>
      </c>
      <c r="E58" s="15">
        <v>100</v>
      </c>
    </row>
    <row r="59" spans="4:5" ht="12.5" x14ac:dyDescent="0.25">
      <c r="D59" s="12" t="s">
        <v>45</v>
      </c>
      <c r="E59" s="13"/>
    </row>
    <row r="60" spans="4:5" ht="12.5" x14ac:dyDescent="0.25">
      <c r="D60" s="29" t="s">
        <v>46</v>
      </c>
      <c r="E60" s="11"/>
    </row>
    <row r="61" spans="4:5" ht="12.5" x14ac:dyDescent="0.25">
      <c r="D61" s="9" t="s">
        <v>7</v>
      </c>
      <c r="E61" s="15">
        <v>1</v>
      </c>
    </row>
    <row r="62" spans="4:5" ht="12.5" x14ac:dyDescent="0.25">
      <c r="D62" s="9" t="s">
        <v>47</v>
      </c>
      <c r="E62" s="15">
        <v>2</v>
      </c>
    </row>
    <row r="63" spans="4:5" ht="12.5" x14ac:dyDescent="0.25">
      <c r="D63" s="9" t="s">
        <v>15</v>
      </c>
      <c r="E63" s="15">
        <v>0.125</v>
      </c>
    </row>
    <row r="64" spans="4:5" ht="12.5" x14ac:dyDescent="0.25">
      <c r="D64" s="9" t="s">
        <v>12</v>
      </c>
      <c r="E64" s="15">
        <v>100</v>
      </c>
    </row>
    <row r="65" spans="4:6" ht="12.5" x14ac:dyDescent="0.25">
      <c r="D65" s="30" t="s">
        <v>48</v>
      </c>
      <c r="E65" s="11"/>
    </row>
    <row r="66" spans="4:6" ht="12.5" x14ac:dyDescent="0.25">
      <c r="D66" s="9" t="s">
        <v>7</v>
      </c>
      <c r="E66" s="15">
        <v>1</v>
      </c>
    </row>
    <row r="67" spans="4:6" ht="12.5" x14ac:dyDescent="0.25">
      <c r="D67" s="9" t="s">
        <v>49</v>
      </c>
      <c r="E67" s="15">
        <v>3.75</v>
      </c>
    </row>
    <row r="68" spans="4:6" ht="37.5" x14ac:dyDescent="0.25">
      <c r="D68" s="31" t="s">
        <v>50</v>
      </c>
      <c r="E68" s="32">
        <v>0.125</v>
      </c>
      <c r="F68" s="23" t="s">
        <v>51</v>
      </c>
    </row>
    <row r="69" spans="4:6" ht="12.5" x14ac:dyDescent="0.25">
      <c r="D69" s="9" t="s">
        <v>12</v>
      </c>
      <c r="E69" s="15">
        <v>100</v>
      </c>
    </row>
  </sheetData>
  <mergeCells count="2">
    <mergeCell ref="A24:B24"/>
    <mergeCell ref="A1:E3"/>
  </mergeCells>
  <conditionalFormatting sqref="G8:H10 D9:E10 D12:E12 G12:H12 D14:E15 D17:E17 D19:E20 D22:E22 D24:E25 D27:E27 D30:E31 D33:E33 D35:E36 D38:E41 D43:E46 D48:E51 D53:E56 D58:E58 D61:D62 D64 D66:D69">
    <cfRule type="containsText" dxfId="9" priority="1" operator="containsText" text="alum">
      <formula>NOT(ISERROR(SEARCH(("alum"),(G8))))</formula>
    </cfRule>
  </conditionalFormatting>
  <conditionalFormatting sqref="G8:H10 D9:E10 D12:E12 G12:H12 D14:E15 D17:E17 D19:E20 D22:E22 D24:E25 D27:E27 D30:E31 D33:E33 D35:E36 D38:E41 D43:E46 D48:E51 D53:E56 D58:E58 D61:D62 D64 D66:D69">
    <cfRule type="containsText" dxfId="8" priority="2" operator="containsText" text="iron">
      <formula>NOT(ISERROR(SEARCH(("iron"),(G8))))</formula>
    </cfRule>
  </conditionalFormatting>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Y1000"/>
  <sheetViews>
    <sheetView workbookViewId="0">
      <selection activeCell="G11" sqref="G11"/>
    </sheetView>
  </sheetViews>
  <sheetFormatPr defaultColWidth="12.6328125" defaultRowHeight="15.75" customHeight="1" x14ac:dyDescent="0.25"/>
  <cols>
    <col min="1" max="1" width="10.7265625" style="124" customWidth="1"/>
    <col min="2" max="2" width="43.90625" style="124" customWidth="1"/>
    <col min="3" max="3" width="42.6328125" style="124" customWidth="1"/>
    <col min="4" max="4" width="2.90625" style="124" customWidth="1"/>
    <col min="5" max="5" width="12.7265625" style="124" customWidth="1"/>
    <col min="6" max="6" width="21" style="124" customWidth="1"/>
    <col min="7" max="7" width="12.6328125" style="124"/>
    <col min="8" max="8" width="15.453125" style="124" customWidth="1"/>
    <col min="9" max="9" width="3.453125" style="124" customWidth="1"/>
    <col min="10" max="10" width="12.6328125" style="124"/>
    <col min="11" max="11" width="16.36328125" style="124" customWidth="1"/>
    <col min="12" max="12" width="25.7265625" style="124" customWidth="1"/>
    <col min="13" max="16384" width="12.6328125" style="124"/>
  </cols>
  <sheetData>
    <row r="1" spans="1:25" ht="15.75" customHeight="1" x14ac:dyDescent="0.25">
      <c r="A1" s="91" t="s">
        <v>53</v>
      </c>
      <c r="B1" s="122"/>
      <c r="C1" s="123"/>
      <c r="D1" s="46"/>
      <c r="E1" s="92" t="s">
        <v>54</v>
      </c>
      <c r="F1" s="122"/>
      <c r="G1" s="122"/>
      <c r="H1" s="123"/>
      <c r="I1" s="46"/>
      <c r="J1" s="93" t="s">
        <v>55</v>
      </c>
      <c r="K1" s="122"/>
      <c r="L1" s="123"/>
      <c r="M1" s="46"/>
      <c r="N1" s="46"/>
      <c r="O1" s="46"/>
      <c r="P1" s="46"/>
      <c r="Q1" s="46"/>
      <c r="R1" s="46"/>
      <c r="S1" s="46"/>
      <c r="T1" s="46"/>
      <c r="U1" s="46"/>
      <c r="V1" s="46"/>
      <c r="W1" s="46"/>
      <c r="X1" s="46"/>
      <c r="Y1" s="46"/>
    </row>
    <row r="2" spans="1:25" ht="13" x14ac:dyDescent="0.25">
      <c r="A2" s="34" t="s">
        <v>56</v>
      </c>
      <c r="B2" s="34" t="s">
        <v>57</v>
      </c>
      <c r="C2" s="34" t="s">
        <v>58</v>
      </c>
      <c r="D2" s="46"/>
      <c r="E2" s="34" t="s">
        <v>56</v>
      </c>
      <c r="F2" s="34" t="s">
        <v>59</v>
      </c>
      <c r="G2" s="34" t="s">
        <v>60</v>
      </c>
      <c r="H2" s="34" t="s">
        <v>58</v>
      </c>
      <c r="I2" s="46"/>
      <c r="J2" s="34" t="s">
        <v>56</v>
      </c>
      <c r="K2" s="34" t="s">
        <v>61</v>
      </c>
      <c r="L2" s="34" t="s">
        <v>60</v>
      </c>
      <c r="M2" s="46"/>
      <c r="N2" s="46"/>
      <c r="O2" s="46"/>
      <c r="P2" s="46"/>
      <c r="Q2" s="46"/>
      <c r="R2" s="46"/>
      <c r="S2" s="46"/>
      <c r="T2" s="46"/>
      <c r="U2" s="46"/>
      <c r="V2" s="46"/>
      <c r="W2" s="46"/>
      <c r="X2" s="46"/>
      <c r="Y2" s="46"/>
    </row>
    <row r="3" spans="1:25" ht="37.5" x14ac:dyDescent="0.25">
      <c r="A3" s="35" t="s">
        <v>62</v>
      </c>
      <c r="B3" s="20" t="str">
        <f>HYPERLINK("https://www.lionbrand.com/lb-collection-pure-wool-yarn.html","100% wool, undyed from LB Collection® Pure Wool Yarn")</f>
        <v>100% wool, undyed from LB Collection® Pure Wool Yarn</v>
      </c>
      <c r="C3" s="36" t="s">
        <v>63</v>
      </c>
      <c r="D3" s="46"/>
      <c r="E3" s="37" t="s">
        <v>64</v>
      </c>
      <c r="F3" s="36" t="s">
        <v>65</v>
      </c>
      <c r="G3" s="20" t="str">
        <f>HYPERLINK("http://shop.kremerpigments.com/en/solvents--chemicals-und-additives/chemicals/inorganic-substances/potash-alum-64100:.html","Kremer #64100")</f>
        <v>Kremer #64100</v>
      </c>
      <c r="H3" s="36" t="s">
        <v>66</v>
      </c>
      <c r="I3" s="46"/>
      <c r="J3" s="125" t="s">
        <v>18</v>
      </c>
      <c r="K3" s="36" t="s">
        <v>67</v>
      </c>
      <c r="L3" s="38" t="str">
        <f>HYPERLINK("http://shop.kremerpigments.com/en/dyes-und-vegetable-color-paints/natural-organic-dyes-und-vegetable-color-paints/madder-roots--ground-with-pieces-37201:.html","Kremer #37201")</f>
        <v>Kremer #37201</v>
      </c>
      <c r="M3" s="46"/>
      <c r="N3" s="46"/>
      <c r="O3" s="46"/>
      <c r="P3" s="46"/>
      <c r="Q3" s="46"/>
      <c r="R3" s="46"/>
      <c r="S3" s="46"/>
      <c r="T3" s="46"/>
      <c r="U3" s="46"/>
      <c r="V3" s="46"/>
      <c r="W3" s="46"/>
      <c r="X3" s="46"/>
      <c r="Y3" s="46"/>
    </row>
    <row r="4" spans="1:25" ht="25" x14ac:dyDescent="0.25">
      <c r="A4" s="35" t="s">
        <v>68</v>
      </c>
      <c r="B4" s="20" t="str">
        <f>HYPERLINK("http://www.catskill-merino.com/sheep-and-yarn-newsletter","100% wool, undyed from Catskills Merino Sheep, New York")</f>
        <v>100% wool, undyed from Catskills Merino Sheep, New York</v>
      </c>
      <c r="C4" s="36" t="s">
        <v>69</v>
      </c>
      <c r="D4" s="46"/>
      <c r="E4" s="39" t="s">
        <v>70</v>
      </c>
      <c r="F4" s="36" t="s">
        <v>71</v>
      </c>
      <c r="G4" s="20" t="str">
        <f>HYPERLINK("http://shop.kremerpigments.com/en/solvents--chemicals-und-additives/ironii-sulphate-64200:.html","Kremer #64200")</f>
        <v>Kremer #64200</v>
      </c>
      <c r="H4" s="36" t="s">
        <v>72</v>
      </c>
      <c r="I4" s="46"/>
      <c r="J4" s="126" t="s">
        <v>24</v>
      </c>
      <c r="K4" s="36" t="s">
        <v>73</v>
      </c>
      <c r="L4" s="38" t="str">
        <f>HYPERLINK("https://www.amazon.com/TerraVita-Dyers-Broom-Flower-Tea/dp/B00ANMZ1D6?ie=UTF8&amp;*Version*=1&amp;*entries*=0","Terravita (Cindy Kok + Yuan Yi Fall 2015)")</f>
        <v>Terravita (Cindy Kok + Yuan Yi Fall 2015)</v>
      </c>
      <c r="M4" s="46"/>
      <c r="N4" s="46"/>
      <c r="O4" s="46"/>
      <c r="P4" s="46"/>
      <c r="Q4" s="46"/>
      <c r="R4" s="46"/>
      <c r="S4" s="46"/>
      <c r="T4" s="46"/>
      <c r="U4" s="46"/>
      <c r="V4" s="46"/>
      <c r="W4" s="46"/>
      <c r="X4" s="46"/>
      <c r="Y4" s="46"/>
    </row>
    <row r="5" spans="1:25" ht="75" x14ac:dyDescent="0.25">
      <c r="A5" s="35" t="s">
        <v>74</v>
      </c>
      <c r="B5" s="20" t="str">
        <f>HYPERLINK("http://islandalpaca.com/product_detail.php?p_id=171","100% baby alpaca, undyed from Island Alpaca Company, Martha’s Vineyard")</f>
        <v>100% baby alpaca, undyed from Island Alpaca Company, Martha’s Vineyard</v>
      </c>
      <c r="C5" s="36" t="s">
        <v>75</v>
      </c>
      <c r="D5" s="46"/>
      <c r="E5" s="127" t="s">
        <v>43</v>
      </c>
      <c r="F5" s="36" t="s">
        <v>76</v>
      </c>
      <c r="G5" s="40" t="str">
        <f>HYPERLINK("http://shop.kremerpigments.com/en/dyes-und-vegetable-color-paints/natural-organic-dyes-und-vegetable-color-paints/oak-apples-37400:.html","Aleppo galls, whole (oak apples, gallnuts) Kremer #37400")</f>
        <v>Aleppo galls, whole (oak apples, gallnuts) Kremer #37400</v>
      </c>
      <c r="H5" s="36" t="s">
        <v>77</v>
      </c>
      <c r="I5" s="46"/>
      <c r="J5" s="44" t="s">
        <v>8</v>
      </c>
      <c r="K5" s="36" t="s">
        <v>78</v>
      </c>
      <c r="L5" s="20" t="str">
        <f>HYPERLINK("http://shop.kremerpigments.com/en/dyes-und-vegetable-color-paints/natural-organic-dyes-und-vegetable-color-paints/4927/reseda-luteola","Kremer #36250")</f>
        <v>Kremer #36250</v>
      </c>
      <c r="M5" s="38" t="str">
        <f t="shared" ref="M5:N5" si="0">HYPERLINK("http://www.earthues.com/catalog3.html","earthues")</f>
        <v>earthues</v>
      </c>
      <c r="N5" s="38" t="str">
        <f t="shared" si="0"/>
        <v>earthues</v>
      </c>
      <c r="O5" s="46"/>
      <c r="P5" s="46"/>
      <c r="Q5" s="46"/>
      <c r="R5" s="46"/>
      <c r="S5" s="46"/>
      <c r="T5" s="46"/>
      <c r="U5" s="46"/>
      <c r="V5" s="46"/>
      <c r="W5" s="46"/>
      <c r="X5" s="46"/>
      <c r="Y5" s="46"/>
    </row>
    <row r="6" spans="1:25" ht="62.5" x14ac:dyDescent="0.25">
      <c r="A6" s="35" t="s">
        <v>79</v>
      </c>
      <c r="B6" s="36" t="s">
        <v>80</v>
      </c>
      <c r="C6" s="36" t="s">
        <v>75</v>
      </c>
      <c r="D6" s="46"/>
      <c r="E6" s="41" t="s">
        <v>81</v>
      </c>
      <c r="F6" s="42" t="s">
        <v>82</v>
      </c>
      <c r="G6" s="20" t="str">
        <f>HYPERLINK("https://www.amazon.com/gp/product/B007HU4AY8/ref=oh_aui_search_detailpage?ie=UTF8&amp;psc=1","Alpha Chemicals (amazon.com)")</f>
        <v>Alpha Chemicals (amazon.com)</v>
      </c>
      <c r="H6" s="36" t="s">
        <v>83</v>
      </c>
      <c r="I6" s="46"/>
      <c r="J6" s="128" t="s">
        <v>40</v>
      </c>
      <c r="K6" s="36" t="s">
        <v>84</v>
      </c>
      <c r="L6" s="75" t="s">
        <v>85</v>
      </c>
      <c r="M6" s="46"/>
      <c r="N6" s="46"/>
      <c r="O6" s="46"/>
      <c r="P6" s="46"/>
      <c r="Q6" s="46"/>
      <c r="R6" s="46"/>
      <c r="S6" s="46"/>
      <c r="T6" s="46"/>
      <c r="U6" s="46"/>
      <c r="V6" s="46"/>
      <c r="W6" s="46"/>
      <c r="X6" s="46"/>
      <c r="Y6" s="46"/>
    </row>
    <row r="7" spans="1:25" ht="100" x14ac:dyDescent="0.25">
      <c r="A7" s="35" t="s">
        <v>86</v>
      </c>
      <c r="B7" s="36" t="s">
        <v>87</v>
      </c>
      <c r="C7" s="36" t="s">
        <v>88</v>
      </c>
      <c r="D7" s="46"/>
      <c r="E7" s="36" t="s">
        <v>89</v>
      </c>
      <c r="F7" s="36" t="s">
        <v>89</v>
      </c>
      <c r="G7" s="44" t="s">
        <v>90</v>
      </c>
      <c r="H7" s="36" t="s">
        <v>91</v>
      </c>
      <c r="I7" s="46"/>
      <c r="J7" s="129" t="s">
        <v>38</v>
      </c>
      <c r="K7" s="36" t="s">
        <v>92</v>
      </c>
      <c r="L7" s="38" t="str">
        <f>HYPERLINK("http://shop.kremerpigments.com/en/dyes-und-vegetable-color-paints/cochenille-36040:.html","Kremer #36040")</f>
        <v>Kremer #36040</v>
      </c>
      <c r="M7" s="46"/>
      <c r="N7" s="46"/>
      <c r="O7" s="46"/>
      <c r="P7" s="46"/>
      <c r="Q7" s="46"/>
      <c r="R7" s="46"/>
      <c r="S7" s="46"/>
      <c r="T7" s="46"/>
      <c r="U7" s="46"/>
      <c r="V7" s="46"/>
      <c r="W7" s="46"/>
      <c r="X7" s="46"/>
      <c r="Y7" s="46"/>
    </row>
    <row r="8" spans="1:25" ht="50" x14ac:dyDescent="0.25">
      <c r="A8" s="35" t="s">
        <v>93</v>
      </c>
      <c r="B8" s="36" t="s">
        <v>94</v>
      </c>
      <c r="C8" s="36" t="s">
        <v>95</v>
      </c>
      <c r="D8" s="46"/>
      <c r="E8" s="45" t="s">
        <v>96</v>
      </c>
      <c r="F8" s="36" t="s">
        <v>97</v>
      </c>
      <c r="G8" s="20" t="str">
        <f>HYPERLINK("http://shop.kremerpigments.com/en/solvents--chemicals-und-additives/chemicals/potash-64040:.html","Kremer #64040")</f>
        <v>Kremer #64040</v>
      </c>
      <c r="H8" s="36" t="s">
        <v>98</v>
      </c>
      <c r="I8" s="46"/>
      <c r="J8" s="130" t="s">
        <v>42</v>
      </c>
      <c r="K8" s="36" t="s">
        <v>99</v>
      </c>
      <c r="L8" s="38" t="str">
        <f>HYPERLINK("http://shop.kremerpigments.com/en/dyes-und-vegetable-color-paints/natural-organic-dyes-und-vegetable-color-paints/logwood--cut-pieces-36100:.html","Kremer #36100")</f>
        <v>Kremer #36100</v>
      </c>
      <c r="M8" s="46"/>
      <c r="N8" s="46"/>
      <c r="O8" s="46"/>
      <c r="P8" s="46"/>
      <c r="Q8" s="46"/>
      <c r="R8" s="46"/>
      <c r="S8" s="46"/>
      <c r="T8" s="46"/>
      <c r="U8" s="46"/>
      <c r="V8" s="46"/>
      <c r="W8" s="46"/>
      <c r="X8" s="46"/>
      <c r="Y8" s="46"/>
    </row>
    <row r="9" spans="1:25" ht="39" x14ac:dyDescent="0.25">
      <c r="A9" s="35" t="s">
        <v>100</v>
      </c>
      <c r="B9" s="20" t="str">
        <f>HYPERLINK("https://www.michaels.com/solid-white-quilting-cotton-fabric/D080189S.html","Michaels solid white cotton quilting fabric - 100% cotton, bleached and processed (NOT great for scientific samples)")</f>
        <v>Michaels solid white cotton quilting fabric - 100% cotton, bleached and processed (NOT great for scientific samples)</v>
      </c>
      <c r="C9" s="36" t="s">
        <v>101</v>
      </c>
      <c r="D9" s="46"/>
      <c r="E9" s="46"/>
      <c r="F9" s="46"/>
      <c r="G9" s="46"/>
      <c r="H9" s="46"/>
      <c r="I9" s="46"/>
      <c r="J9" s="130"/>
      <c r="K9" s="36"/>
      <c r="L9" s="75"/>
      <c r="M9" s="46"/>
      <c r="N9" s="46"/>
      <c r="O9" s="46"/>
      <c r="P9" s="46"/>
      <c r="Q9" s="46"/>
      <c r="R9" s="46"/>
      <c r="S9" s="46"/>
      <c r="T9" s="46"/>
      <c r="U9" s="46"/>
      <c r="V9" s="46"/>
      <c r="W9" s="46"/>
      <c r="X9" s="46"/>
      <c r="Y9" s="46"/>
    </row>
    <row r="10" spans="1:25" ht="26" x14ac:dyDescent="0.25">
      <c r="A10" s="35" t="s">
        <v>102</v>
      </c>
      <c r="B10" s="36" t="s">
        <v>103</v>
      </c>
      <c r="C10" s="36" t="s">
        <v>104</v>
      </c>
      <c r="D10" s="46"/>
      <c r="E10" s="46"/>
      <c r="F10" s="46"/>
      <c r="G10" s="46"/>
      <c r="H10" s="46"/>
      <c r="I10" s="46"/>
      <c r="J10" s="131" t="s">
        <v>48</v>
      </c>
      <c r="K10" s="36" t="s">
        <v>105</v>
      </c>
      <c r="L10" s="36" t="s">
        <v>106</v>
      </c>
      <c r="M10" s="46"/>
      <c r="N10" s="46"/>
      <c r="O10" s="46"/>
      <c r="P10" s="46"/>
      <c r="Q10" s="46"/>
      <c r="R10" s="46"/>
      <c r="S10" s="46"/>
      <c r="T10" s="46"/>
      <c r="U10" s="46"/>
      <c r="V10" s="46"/>
      <c r="W10" s="46"/>
      <c r="X10" s="46"/>
      <c r="Y10" s="46"/>
    </row>
    <row r="11" spans="1:25" ht="62.5" x14ac:dyDescent="0.25">
      <c r="A11" s="35" t="s">
        <v>107</v>
      </c>
      <c r="B11" s="20" t="str">
        <f>HYPERLINK("http://www.dickblick.com/items/07394-2501/","100% linen Utrecht Unprimed Belgian Linen Canvas Type 185")</f>
        <v>100% linen Utrecht Unprimed Belgian Linen Canvas Type 185</v>
      </c>
      <c r="C11" s="36" t="s">
        <v>108</v>
      </c>
      <c r="D11" s="46"/>
      <c r="E11" s="46"/>
      <c r="F11" s="46"/>
      <c r="G11" s="46"/>
      <c r="H11" s="46"/>
      <c r="I11" s="46"/>
      <c r="J11" s="132" t="s">
        <v>43</v>
      </c>
      <c r="K11" s="36" t="s">
        <v>109</v>
      </c>
      <c r="L11" s="40" t="str">
        <f>HYPERLINK("http://shop.kremerpigments.com/en/dyes-und-vegetable-color-paints/natural-organic-dyes-und-vegetable-color-paints/oak-apples-37400:.html","Aleppo galls, whole (oak apples, gallnuts) Kremer #37400")</f>
        <v>Aleppo galls, whole (oak apples, gallnuts) Kremer #37400</v>
      </c>
      <c r="M11" s="46"/>
      <c r="N11" s="46"/>
      <c r="O11" s="46"/>
      <c r="P11" s="46"/>
      <c r="Q11" s="46"/>
      <c r="R11" s="46"/>
      <c r="S11" s="46"/>
      <c r="T11" s="46"/>
      <c r="U11" s="46"/>
      <c r="V11" s="46"/>
      <c r="W11" s="46"/>
      <c r="X11" s="46"/>
      <c r="Y11" s="46"/>
    </row>
    <row r="12" spans="1:25" ht="25" x14ac:dyDescent="0.25">
      <c r="A12" s="94" t="s">
        <v>110</v>
      </c>
      <c r="B12" s="47" t="s">
        <v>111</v>
      </c>
      <c r="C12" s="36" t="s">
        <v>108</v>
      </c>
      <c r="D12" s="46"/>
      <c r="E12" s="46"/>
      <c r="F12" s="46"/>
      <c r="G12" s="46"/>
      <c r="H12" s="46"/>
      <c r="I12" s="46"/>
      <c r="J12" s="133" t="s">
        <v>112</v>
      </c>
      <c r="K12" s="36" t="s">
        <v>113</v>
      </c>
      <c r="L12" s="38" t="str">
        <f>HYPERLINK("http://shop.kremerpigments.com/en/dyes-und-vegetable-color-paints/natural-organic-dyes-und-vegetable-color-paints/ripe-buckthorn-berries-37380:.html","Kremer #37380")</f>
        <v>Kremer #37380</v>
      </c>
      <c r="M12" s="46"/>
      <c r="N12" s="46"/>
      <c r="O12" s="46"/>
      <c r="P12" s="46"/>
      <c r="Q12" s="46"/>
      <c r="R12" s="46"/>
      <c r="S12" s="46"/>
      <c r="T12" s="46"/>
      <c r="U12" s="46"/>
      <c r="V12" s="46"/>
      <c r="W12" s="46"/>
      <c r="X12" s="46"/>
      <c r="Y12" s="46"/>
    </row>
    <row r="13" spans="1:25" ht="64.5" x14ac:dyDescent="0.25">
      <c r="A13" s="134"/>
      <c r="B13" s="48" t="s">
        <v>114</v>
      </c>
      <c r="C13" s="88" t="s">
        <v>115</v>
      </c>
      <c r="D13" s="46"/>
      <c r="E13" s="46"/>
      <c r="F13" s="46"/>
      <c r="G13" s="46"/>
      <c r="H13" s="46"/>
      <c r="I13" s="46"/>
      <c r="J13" s="46"/>
      <c r="K13" s="46"/>
      <c r="L13" s="46"/>
      <c r="M13" s="46"/>
      <c r="N13" s="46"/>
      <c r="O13" s="46"/>
      <c r="P13" s="46"/>
      <c r="Q13" s="46"/>
      <c r="R13" s="46"/>
      <c r="S13" s="46"/>
      <c r="T13" s="46"/>
      <c r="U13" s="46"/>
      <c r="V13" s="46"/>
      <c r="W13" s="46"/>
      <c r="X13" s="46"/>
      <c r="Y13" s="46"/>
    </row>
    <row r="14" spans="1:25" ht="12.5" x14ac:dyDescent="0.25">
      <c r="A14" s="134"/>
      <c r="B14" s="49" t="str">
        <f>HYPERLINK("https://store.jacquardproducts.com/scarves","Jaquard Silk Scarf Habotai")</f>
        <v>Jaquard Silk Scarf Habotai</v>
      </c>
      <c r="C14" s="134"/>
      <c r="D14" s="46"/>
      <c r="E14" s="46"/>
      <c r="F14" s="46"/>
      <c r="G14" s="46"/>
      <c r="H14" s="46"/>
      <c r="I14" s="46"/>
      <c r="J14" s="46"/>
      <c r="K14" s="46"/>
      <c r="L14" s="46"/>
      <c r="M14" s="46"/>
      <c r="N14" s="46"/>
      <c r="O14" s="46"/>
      <c r="P14" s="46"/>
      <c r="Q14" s="46"/>
      <c r="R14" s="46"/>
      <c r="S14" s="46"/>
      <c r="T14" s="46"/>
      <c r="U14" s="46"/>
      <c r="V14" s="46"/>
      <c r="W14" s="46"/>
      <c r="X14" s="46"/>
      <c r="Y14" s="46"/>
    </row>
    <row r="15" spans="1:25" ht="25" x14ac:dyDescent="0.25">
      <c r="A15" s="135"/>
      <c r="B15" s="49" t="str">
        <f>HYPERLINK("https://silkconnection.com/products/silk.php","See also sister company ""silkconnection"" with same information")</f>
        <v>See also sister company "silkconnection" with same information</v>
      </c>
      <c r="C15" s="135"/>
      <c r="D15" s="46"/>
      <c r="E15" s="46"/>
      <c r="F15" s="46"/>
      <c r="G15" s="46"/>
      <c r="H15" s="46"/>
      <c r="I15" s="46"/>
      <c r="J15" s="46"/>
      <c r="K15" s="46"/>
      <c r="L15" s="46"/>
      <c r="M15" s="46"/>
      <c r="N15" s="46"/>
      <c r="O15" s="46"/>
      <c r="P15" s="46"/>
      <c r="Q15" s="46"/>
      <c r="R15" s="46"/>
      <c r="S15" s="46"/>
      <c r="T15" s="46"/>
      <c r="U15" s="46"/>
      <c r="V15" s="46"/>
      <c r="W15" s="46"/>
      <c r="X15" s="46"/>
      <c r="Y15" s="46"/>
    </row>
    <row r="16" spans="1:25" ht="25" x14ac:dyDescent="0.25">
      <c r="A16" s="35" t="s">
        <v>116</v>
      </c>
      <c r="B16" s="20" t="str">
        <f>HYPERLINK("https://www.amazon.com/gp/product/B06XJPNH9H/ref=oh_aui_search_asin_title?ie=UTF8&amp;psc=1","Silk yarn  100% Tussah silk, 2 ply lace weight, Undyed and Natural (Lace Weight) Ready to Dye")</f>
        <v>Silk yarn  100% Tussah silk, 2 ply lace weight, Undyed and Natural (Lace Weight) Ready to Dye</v>
      </c>
      <c r="C16" s="36" t="s">
        <v>117</v>
      </c>
      <c r="D16" s="46"/>
      <c r="E16" s="46"/>
      <c r="F16" s="46"/>
      <c r="G16" s="46"/>
      <c r="H16" s="46"/>
      <c r="I16" s="46"/>
      <c r="J16" s="46"/>
      <c r="K16" s="46"/>
      <c r="L16" s="46"/>
      <c r="M16" s="46"/>
      <c r="N16" s="46"/>
      <c r="O16" s="46"/>
      <c r="P16" s="46"/>
      <c r="Q16" s="46"/>
      <c r="R16" s="46"/>
      <c r="S16" s="46"/>
      <c r="T16" s="46"/>
      <c r="U16" s="46"/>
      <c r="V16" s="46"/>
      <c r="W16" s="46"/>
      <c r="X16" s="46"/>
      <c r="Y16" s="46"/>
    </row>
    <row r="17" spans="1:25" ht="37.5" x14ac:dyDescent="0.25">
      <c r="A17" s="35" t="s">
        <v>118</v>
      </c>
      <c r="B17" s="20" t="str">
        <f>HYPERLINK("http://www.cascadeyarns.com/cascade-EcologicalWool.htm","Cascade yarns, ecological wool, 100% undyed peruvian highland wool (col. 8010, Lot 7C1211), purchased at Knitty City NYC")</f>
        <v>Cascade yarns, ecological wool, 100% undyed peruvian highland wool (col. 8010, Lot 7C1211), purchased at Knitty City NYC</v>
      </c>
      <c r="C17" s="36" t="s">
        <v>119</v>
      </c>
      <c r="D17" s="46"/>
      <c r="E17" s="46"/>
      <c r="F17" s="46"/>
      <c r="G17" s="46"/>
      <c r="H17" s="46"/>
      <c r="I17" s="46"/>
      <c r="J17" s="46"/>
      <c r="K17" s="46"/>
      <c r="L17" s="46"/>
      <c r="M17" s="46"/>
      <c r="N17" s="46"/>
      <c r="O17" s="46"/>
      <c r="P17" s="46"/>
      <c r="Q17" s="46"/>
      <c r="R17" s="46"/>
      <c r="S17" s="46"/>
      <c r="T17" s="46"/>
      <c r="U17" s="46"/>
      <c r="V17" s="46"/>
      <c r="W17" s="46"/>
      <c r="X17" s="46"/>
      <c r="Y17" s="46"/>
    </row>
    <row r="18" spans="1:25" ht="37.5" x14ac:dyDescent="0.25">
      <c r="A18" s="35" t="s">
        <v>120</v>
      </c>
      <c r="B18" s="36" t="s">
        <v>121</v>
      </c>
      <c r="C18" s="36" t="s">
        <v>122</v>
      </c>
      <c r="D18" s="46"/>
      <c r="E18" s="46"/>
      <c r="F18" s="46"/>
      <c r="G18" s="46"/>
      <c r="H18" s="46"/>
      <c r="I18" s="46"/>
      <c r="J18" s="46"/>
      <c r="K18" s="46"/>
      <c r="L18" s="46"/>
      <c r="M18" s="46"/>
      <c r="N18" s="46"/>
      <c r="O18" s="46"/>
      <c r="P18" s="46"/>
      <c r="Q18" s="46"/>
      <c r="R18" s="46"/>
      <c r="S18" s="46"/>
      <c r="T18" s="46"/>
      <c r="U18" s="46"/>
      <c r="V18" s="46"/>
      <c r="W18" s="46"/>
      <c r="X18" s="46"/>
      <c r="Y18" s="46"/>
    </row>
    <row r="19" spans="1:25" ht="26" x14ac:dyDescent="0.25">
      <c r="A19" s="35" t="s">
        <v>123</v>
      </c>
      <c r="B19" s="136" t="s">
        <v>124</v>
      </c>
      <c r="C19" s="36" t="s">
        <v>125</v>
      </c>
      <c r="D19" s="46"/>
      <c r="E19" s="46"/>
      <c r="F19" s="46"/>
      <c r="G19" s="46"/>
      <c r="H19" s="46"/>
      <c r="I19" s="46"/>
      <c r="J19" s="46"/>
      <c r="K19" s="46"/>
      <c r="L19" s="46"/>
      <c r="M19" s="46"/>
      <c r="N19" s="46"/>
      <c r="O19" s="46"/>
      <c r="P19" s="46"/>
      <c r="Q19" s="46"/>
      <c r="R19" s="46"/>
      <c r="S19" s="46"/>
      <c r="T19" s="46"/>
      <c r="U19" s="46"/>
      <c r="V19" s="46"/>
      <c r="W19" s="46"/>
      <c r="X19" s="46"/>
      <c r="Y19" s="46"/>
    </row>
    <row r="20" spans="1:25" ht="15.75" customHeight="1" x14ac:dyDescent="0.25">
      <c r="A20" s="46"/>
      <c r="B20" s="46"/>
      <c r="C20" s="46"/>
      <c r="D20" s="46"/>
      <c r="E20" s="46"/>
      <c r="F20" s="46"/>
      <c r="G20" s="46"/>
      <c r="H20" s="46"/>
      <c r="I20" s="46"/>
      <c r="J20" s="46"/>
      <c r="K20" s="46"/>
      <c r="L20" s="46"/>
      <c r="M20" s="46"/>
      <c r="N20" s="46"/>
      <c r="O20" s="46"/>
      <c r="P20" s="46"/>
      <c r="Q20" s="46"/>
      <c r="R20" s="46"/>
      <c r="S20" s="46"/>
      <c r="T20" s="46"/>
      <c r="U20" s="46"/>
      <c r="V20" s="46"/>
      <c r="W20" s="46"/>
      <c r="X20" s="46"/>
      <c r="Y20" s="46"/>
    </row>
    <row r="21" spans="1:25" ht="15.75" customHeight="1" x14ac:dyDescent="0.25">
      <c r="A21" s="46"/>
      <c r="B21" s="46"/>
      <c r="C21" s="46"/>
      <c r="D21" s="46"/>
      <c r="E21" s="46"/>
      <c r="F21" s="46"/>
      <c r="G21" s="46"/>
      <c r="H21" s="46"/>
      <c r="I21" s="46"/>
      <c r="J21" s="46"/>
      <c r="K21" s="46"/>
      <c r="L21" s="46"/>
      <c r="M21" s="46"/>
      <c r="N21" s="46"/>
      <c r="O21" s="46"/>
      <c r="P21" s="46"/>
      <c r="Q21" s="46"/>
      <c r="R21" s="46"/>
      <c r="S21" s="46"/>
      <c r="T21" s="46"/>
      <c r="U21" s="46"/>
      <c r="V21" s="46"/>
      <c r="W21" s="46"/>
      <c r="X21" s="46"/>
      <c r="Y21" s="46"/>
    </row>
    <row r="22" spans="1:25" ht="15.75" customHeight="1" x14ac:dyDescent="0.25">
      <c r="A22" s="46"/>
      <c r="B22" s="46"/>
      <c r="C22" s="46"/>
      <c r="D22" s="46"/>
      <c r="E22" s="46"/>
      <c r="F22" s="46"/>
      <c r="G22" s="46"/>
      <c r="H22" s="46"/>
      <c r="I22" s="46"/>
      <c r="J22" s="46"/>
      <c r="K22" s="46"/>
      <c r="L22" s="46"/>
      <c r="M22" s="46"/>
      <c r="N22" s="46"/>
      <c r="O22" s="46"/>
      <c r="P22" s="46"/>
      <c r="Q22" s="46"/>
      <c r="R22" s="46"/>
      <c r="S22" s="46"/>
      <c r="T22" s="46"/>
      <c r="U22" s="46"/>
      <c r="V22" s="46"/>
      <c r="W22" s="46"/>
      <c r="X22" s="46"/>
      <c r="Y22" s="46"/>
    </row>
    <row r="23" spans="1:25" ht="12.5" x14ac:dyDescent="0.25">
      <c r="A23" s="46"/>
      <c r="B23" s="46"/>
      <c r="C23" s="46"/>
      <c r="D23" s="46"/>
      <c r="E23" s="46"/>
      <c r="F23" s="46"/>
      <c r="G23" s="46"/>
      <c r="H23" s="46"/>
      <c r="I23" s="46"/>
      <c r="J23" s="46"/>
      <c r="K23" s="46"/>
      <c r="L23" s="46"/>
      <c r="M23" s="46"/>
      <c r="N23" s="46"/>
      <c r="O23" s="46"/>
      <c r="P23" s="46"/>
      <c r="Q23" s="46"/>
      <c r="R23" s="46"/>
      <c r="S23" s="46"/>
      <c r="T23" s="46"/>
      <c r="U23" s="46"/>
      <c r="V23" s="46"/>
      <c r="W23" s="46"/>
      <c r="X23" s="46"/>
      <c r="Y23" s="46"/>
    </row>
    <row r="24" spans="1:25" ht="12.5" x14ac:dyDescent="0.25">
      <c r="A24" s="46"/>
      <c r="B24" s="46"/>
      <c r="C24" s="46"/>
      <c r="D24" s="46"/>
      <c r="E24" s="46"/>
      <c r="F24" s="46"/>
      <c r="G24" s="46"/>
      <c r="H24" s="46"/>
      <c r="I24" s="46"/>
      <c r="J24" s="46"/>
      <c r="K24" s="46"/>
      <c r="L24" s="46"/>
      <c r="M24" s="46"/>
      <c r="N24" s="46"/>
      <c r="O24" s="46"/>
      <c r="P24" s="46"/>
      <c r="Q24" s="46"/>
      <c r="R24" s="46"/>
      <c r="S24" s="46"/>
      <c r="T24" s="46"/>
      <c r="U24" s="46"/>
      <c r="V24" s="46"/>
      <c r="W24" s="46"/>
      <c r="X24" s="46"/>
      <c r="Y24" s="46"/>
    </row>
    <row r="25" spans="1:25" ht="12.5" x14ac:dyDescent="0.25">
      <c r="A25" s="46"/>
      <c r="B25" s="46"/>
      <c r="C25" s="46"/>
      <c r="D25" s="46"/>
      <c r="E25" s="46"/>
      <c r="F25" s="46"/>
      <c r="G25" s="46"/>
      <c r="H25" s="46"/>
      <c r="I25" s="46"/>
      <c r="J25" s="46"/>
      <c r="K25" s="46"/>
      <c r="L25" s="46"/>
      <c r="M25" s="46"/>
      <c r="N25" s="46"/>
      <c r="O25" s="46"/>
      <c r="P25" s="46"/>
      <c r="Q25" s="46"/>
      <c r="R25" s="46"/>
      <c r="S25" s="46"/>
      <c r="T25" s="46"/>
      <c r="U25" s="46"/>
      <c r="V25" s="46"/>
      <c r="W25" s="46"/>
      <c r="X25" s="46"/>
      <c r="Y25" s="46"/>
    </row>
    <row r="26" spans="1:25" ht="12.5" x14ac:dyDescent="0.25">
      <c r="A26" s="46"/>
      <c r="B26" s="46"/>
      <c r="C26" s="46"/>
      <c r="D26" s="46"/>
      <c r="E26" s="46"/>
      <c r="F26" s="46"/>
      <c r="G26" s="46"/>
      <c r="H26" s="46"/>
      <c r="I26" s="46"/>
      <c r="J26" s="46"/>
      <c r="K26" s="46"/>
      <c r="L26" s="46"/>
      <c r="M26" s="46"/>
      <c r="N26" s="46"/>
      <c r="O26" s="46"/>
      <c r="P26" s="46"/>
      <c r="Q26" s="46"/>
      <c r="R26" s="46"/>
      <c r="S26" s="46"/>
      <c r="T26" s="46"/>
      <c r="U26" s="46"/>
      <c r="V26" s="46"/>
      <c r="W26" s="46"/>
      <c r="X26" s="46"/>
      <c r="Y26" s="46"/>
    </row>
    <row r="27" spans="1:25" ht="12.5" x14ac:dyDescent="0.25">
      <c r="A27" s="46"/>
      <c r="B27" s="46"/>
      <c r="C27" s="46"/>
      <c r="D27" s="46"/>
      <c r="E27" s="46"/>
      <c r="F27" s="46"/>
      <c r="G27" s="46"/>
      <c r="H27" s="46"/>
      <c r="I27" s="46"/>
      <c r="J27" s="46"/>
      <c r="K27" s="46"/>
      <c r="L27" s="46"/>
      <c r="M27" s="46"/>
      <c r="N27" s="46"/>
      <c r="O27" s="46"/>
      <c r="P27" s="46"/>
      <c r="Q27" s="46"/>
      <c r="R27" s="46"/>
      <c r="S27" s="46"/>
      <c r="T27" s="46"/>
      <c r="U27" s="46"/>
      <c r="V27" s="46"/>
      <c r="W27" s="46"/>
      <c r="X27" s="46"/>
      <c r="Y27" s="46"/>
    </row>
    <row r="28" spans="1:25" ht="12.5" x14ac:dyDescent="0.25">
      <c r="A28" s="46"/>
      <c r="B28" s="46"/>
      <c r="C28" s="46"/>
      <c r="D28" s="46"/>
      <c r="E28" s="46"/>
      <c r="F28" s="46"/>
      <c r="G28" s="46"/>
      <c r="H28" s="46"/>
      <c r="I28" s="46"/>
      <c r="J28" s="46"/>
      <c r="K28" s="46"/>
      <c r="L28" s="46"/>
      <c r="M28" s="46"/>
      <c r="N28" s="46"/>
      <c r="O28" s="46"/>
      <c r="P28" s="46"/>
      <c r="Q28" s="46"/>
      <c r="R28" s="46"/>
      <c r="S28" s="46"/>
      <c r="T28" s="46"/>
      <c r="U28" s="46"/>
      <c r="V28" s="46"/>
      <c r="W28" s="46"/>
      <c r="X28" s="46"/>
      <c r="Y28" s="46"/>
    </row>
    <row r="29" spans="1:25" ht="12.5" x14ac:dyDescent="0.25">
      <c r="A29" s="46"/>
      <c r="B29" s="46"/>
      <c r="C29" s="46"/>
      <c r="D29" s="46"/>
      <c r="E29" s="46"/>
      <c r="F29" s="46"/>
      <c r="G29" s="46"/>
      <c r="H29" s="46"/>
      <c r="I29" s="46"/>
      <c r="J29" s="46"/>
      <c r="K29" s="46"/>
      <c r="L29" s="46"/>
      <c r="M29" s="46"/>
      <c r="N29" s="46"/>
      <c r="O29" s="46"/>
      <c r="P29" s="46"/>
      <c r="Q29" s="46"/>
      <c r="R29" s="46"/>
      <c r="S29" s="46"/>
      <c r="T29" s="46"/>
      <c r="U29" s="46"/>
      <c r="V29" s="46"/>
      <c r="W29" s="46"/>
      <c r="X29" s="46"/>
      <c r="Y29" s="46"/>
    </row>
    <row r="30" spans="1:25" ht="12.5" x14ac:dyDescent="0.25">
      <c r="A30" s="46"/>
      <c r="B30" s="46"/>
      <c r="C30" s="46"/>
      <c r="D30" s="46"/>
      <c r="E30" s="46"/>
      <c r="F30" s="46"/>
      <c r="G30" s="46"/>
      <c r="H30" s="46"/>
      <c r="I30" s="46"/>
      <c r="J30" s="46"/>
      <c r="K30" s="46"/>
      <c r="L30" s="46"/>
      <c r="M30" s="46"/>
      <c r="N30" s="46"/>
      <c r="O30" s="46"/>
      <c r="P30" s="46"/>
      <c r="Q30" s="46"/>
      <c r="R30" s="46"/>
      <c r="S30" s="46"/>
      <c r="T30" s="46"/>
      <c r="U30" s="46"/>
      <c r="V30" s="46"/>
      <c r="W30" s="46"/>
      <c r="X30" s="46"/>
      <c r="Y30" s="46"/>
    </row>
    <row r="31" spans="1:25" ht="12.5" x14ac:dyDescent="0.25">
      <c r="A31" s="46"/>
      <c r="B31" s="46"/>
      <c r="C31" s="46"/>
      <c r="D31" s="46"/>
      <c r="E31" s="46"/>
      <c r="F31" s="46"/>
      <c r="G31" s="46"/>
      <c r="H31" s="46"/>
      <c r="I31" s="46"/>
      <c r="J31" s="46"/>
      <c r="K31" s="46"/>
      <c r="L31" s="46"/>
      <c r="M31" s="46"/>
      <c r="N31" s="46"/>
      <c r="O31" s="46"/>
      <c r="P31" s="46"/>
      <c r="Q31" s="46"/>
      <c r="R31" s="46"/>
      <c r="S31" s="46"/>
      <c r="T31" s="46"/>
      <c r="U31" s="46"/>
      <c r="V31" s="46"/>
      <c r="W31" s="46"/>
      <c r="X31" s="46"/>
      <c r="Y31" s="46"/>
    </row>
    <row r="32" spans="1:25" ht="12.5" x14ac:dyDescent="0.25">
      <c r="A32" s="46"/>
      <c r="B32" s="46"/>
      <c r="C32" s="46"/>
      <c r="D32" s="46"/>
      <c r="E32" s="46"/>
      <c r="F32" s="46"/>
      <c r="G32" s="46"/>
      <c r="H32" s="46"/>
      <c r="I32" s="46"/>
      <c r="J32" s="46"/>
      <c r="K32" s="46"/>
      <c r="L32" s="46"/>
      <c r="M32" s="46"/>
      <c r="N32" s="46"/>
      <c r="O32" s="46"/>
      <c r="P32" s="46"/>
      <c r="Q32" s="46"/>
      <c r="R32" s="46"/>
      <c r="S32" s="46"/>
      <c r="T32" s="46"/>
      <c r="U32" s="46"/>
      <c r="V32" s="46"/>
      <c r="W32" s="46"/>
      <c r="X32" s="46"/>
      <c r="Y32" s="46"/>
    </row>
    <row r="33" spans="1:25" ht="12.5" x14ac:dyDescent="0.25">
      <c r="A33" s="46"/>
      <c r="B33" s="46"/>
      <c r="C33" s="46"/>
      <c r="D33" s="46"/>
      <c r="E33" s="46"/>
      <c r="F33" s="46"/>
      <c r="G33" s="46"/>
      <c r="H33" s="46"/>
      <c r="I33" s="46"/>
      <c r="J33" s="46"/>
      <c r="K33" s="46"/>
      <c r="L33" s="46"/>
      <c r="M33" s="46"/>
      <c r="N33" s="46"/>
      <c r="O33" s="46"/>
      <c r="P33" s="46"/>
      <c r="Q33" s="46"/>
      <c r="R33" s="46"/>
      <c r="S33" s="46"/>
      <c r="T33" s="46"/>
      <c r="U33" s="46"/>
      <c r="V33" s="46"/>
      <c r="W33" s="46"/>
      <c r="X33" s="46"/>
      <c r="Y33" s="46"/>
    </row>
    <row r="34" spans="1:25" ht="12.5" x14ac:dyDescent="0.25">
      <c r="A34" s="46"/>
      <c r="B34" s="46"/>
      <c r="C34" s="46"/>
      <c r="D34" s="46"/>
      <c r="E34" s="46"/>
      <c r="F34" s="46"/>
      <c r="G34" s="46"/>
      <c r="H34" s="46"/>
      <c r="I34" s="46"/>
      <c r="J34" s="46"/>
      <c r="K34" s="46"/>
      <c r="L34" s="46"/>
      <c r="M34" s="46"/>
      <c r="N34" s="46"/>
      <c r="O34" s="46"/>
      <c r="P34" s="46"/>
      <c r="Q34" s="46"/>
      <c r="R34" s="46"/>
      <c r="S34" s="46"/>
      <c r="T34" s="46"/>
      <c r="U34" s="46"/>
      <c r="V34" s="46"/>
      <c r="W34" s="46"/>
      <c r="X34" s="46"/>
      <c r="Y34" s="46"/>
    </row>
    <row r="35" spans="1:25" ht="12.5" x14ac:dyDescent="0.25">
      <c r="A35" s="46"/>
      <c r="B35" s="46"/>
      <c r="C35" s="46"/>
      <c r="D35" s="46"/>
      <c r="E35" s="46"/>
      <c r="F35" s="46"/>
      <c r="G35" s="46"/>
      <c r="H35" s="46"/>
      <c r="I35" s="46"/>
      <c r="J35" s="46"/>
      <c r="K35" s="46"/>
      <c r="L35" s="46"/>
      <c r="M35" s="46"/>
      <c r="N35" s="46"/>
      <c r="O35" s="46"/>
      <c r="P35" s="46"/>
      <c r="Q35" s="46"/>
      <c r="R35" s="46"/>
      <c r="S35" s="46"/>
      <c r="T35" s="46"/>
      <c r="U35" s="46"/>
      <c r="V35" s="46"/>
      <c r="W35" s="46"/>
      <c r="X35" s="46"/>
      <c r="Y35" s="46"/>
    </row>
    <row r="36" spans="1:25" ht="12.5" x14ac:dyDescent="0.25">
      <c r="A36" s="46"/>
      <c r="B36" s="46"/>
      <c r="C36" s="46"/>
      <c r="D36" s="46"/>
      <c r="E36" s="46"/>
      <c r="F36" s="46"/>
      <c r="G36" s="46"/>
      <c r="H36" s="46"/>
      <c r="I36" s="46"/>
      <c r="J36" s="46"/>
      <c r="K36" s="46"/>
      <c r="L36" s="46"/>
      <c r="M36" s="46"/>
      <c r="N36" s="46"/>
      <c r="O36" s="46"/>
      <c r="P36" s="46"/>
      <c r="Q36" s="46"/>
      <c r="R36" s="46"/>
      <c r="S36" s="46"/>
      <c r="T36" s="46"/>
      <c r="U36" s="46"/>
      <c r="V36" s="46"/>
      <c r="W36" s="46"/>
      <c r="X36" s="46"/>
      <c r="Y36" s="46"/>
    </row>
    <row r="37" spans="1:25" ht="12.5" x14ac:dyDescent="0.25">
      <c r="A37" s="46"/>
      <c r="B37" s="46"/>
      <c r="C37" s="46"/>
      <c r="D37" s="46"/>
      <c r="E37" s="46"/>
      <c r="F37" s="46"/>
      <c r="G37" s="46"/>
      <c r="H37" s="46"/>
      <c r="I37" s="46"/>
      <c r="J37" s="46"/>
      <c r="K37" s="46"/>
      <c r="L37" s="46"/>
      <c r="M37" s="46"/>
      <c r="N37" s="46"/>
      <c r="O37" s="46"/>
      <c r="P37" s="46"/>
      <c r="Q37" s="46"/>
      <c r="R37" s="46"/>
      <c r="S37" s="46"/>
      <c r="T37" s="46"/>
      <c r="U37" s="46"/>
      <c r="V37" s="46"/>
      <c r="W37" s="46"/>
      <c r="X37" s="46"/>
      <c r="Y37" s="46"/>
    </row>
    <row r="38" spans="1:25" ht="12.5" x14ac:dyDescent="0.25">
      <c r="A38" s="46"/>
      <c r="B38" s="46"/>
      <c r="C38" s="46"/>
      <c r="D38" s="46"/>
      <c r="E38" s="46"/>
      <c r="F38" s="46"/>
      <c r="G38" s="46"/>
      <c r="H38" s="46"/>
      <c r="I38" s="46"/>
      <c r="J38" s="46"/>
      <c r="K38" s="46"/>
      <c r="L38" s="46"/>
      <c r="M38" s="46"/>
      <c r="N38" s="46"/>
      <c r="O38" s="46"/>
      <c r="P38" s="46"/>
      <c r="Q38" s="46"/>
      <c r="R38" s="46"/>
      <c r="S38" s="46"/>
      <c r="T38" s="46"/>
      <c r="U38" s="46"/>
      <c r="V38" s="46"/>
      <c r="W38" s="46"/>
      <c r="X38" s="46"/>
      <c r="Y38" s="46"/>
    </row>
    <row r="39" spans="1:25" ht="12.5" x14ac:dyDescent="0.25">
      <c r="A39" s="46"/>
      <c r="B39" s="46"/>
      <c r="C39" s="46"/>
      <c r="D39" s="46"/>
      <c r="E39" s="46"/>
      <c r="F39" s="46"/>
      <c r="G39" s="46"/>
      <c r="H39" s="46"/>
      <c r="I39" s="46"/>
      <c r="J39" s="46"/>
      <c r="K39" s="46"/>
      <c r="L39" s="46"/>
      <c r="M39" s="46"/>
      <c r="N39" s="46"/>
      <c r="O39" s="46"/>
      <c r="P39" s="46"/>
      <c r="Q39" s="46"/>
      <c r="R39" s="46"/>
      <c r="S39" s="46"/>
      <c r="T39" s="46"/>
      <c r="U39" s="46"/>
      <c r="V39" s="46"/>
      <c r="W39" s="46"/>
      <c r="X39" s="46"/>
      <c r="Y39" s="46"/>
    </row>
    <row r="40" spans="1:25" ht="12.5" x14ac:dyDescent="0.25">
      <c r="A40" s="46"/>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ht="12.5" x14ac:dyDescent="0.25">
      <c r="A41" s="46"/>
      <c r="B41" s="46"/>
      <c r="C41" s="46"/>
      <c r="D41" s="46"/>
      <c r="E41" s="46"/>
      <c r="F41" s="46"/>
      <c r="G41" s="46"/>
      <c r="H41" s="46"/>
      <c r="I41" s="46"/>
      <c r="J41" s="46"/>
      <c r="K41" s="46"/>
      <c r="L41" s="46"/>
      <c r="M41" s="46"/>
      <c r="N41" s="46"/>
      <c r="O41" s="46"/>
      <c r="P41" s="46"/>
      <c r="Q41" s="46"/>
      <c r="R41" s="46"/>
      <c r="S41" s="46"/>
      <c r="T41" s="46"/>
      <c r="U41" s="46"/>
      <c r="V41" s="46"/>
      <c r="W41" s="46"/>
      <c r="X41" s="46"/>
      <c r="Y41" s="46"/>
    </row>
    <row r="42" spans="1:25" ht="12.5" x14ac:dyDescent="0.25">
      <c r="A42" s="46"/>
      <c r="B42" s="46"/>
      <c r="C42" s="46"/>
      <c r="D42" s="46"/>
      <c r="E42" s="46"/>
      <c r="F42" s="46"/>
      <c r="G42" s="46"/>
      <c r="H42" s="46"/>
      <c r="I42" s="46"/>
      <c r="J42" s="46"/>
      <c r="K42" s="46"/>
      <c r="L42" s="46"/>
      <c r="M42" s="46"/>
      <c r="N42" s="46"/>
      <c r="O42" s="46"/>
      <c r="P42" s="46"/>
      <c r="Q42" s="46"/>
      <c r="R42" s="46"/>
      <c r="S42" s="46"/>
      <c r="T42" s="46"/>
      <c r="U42" s="46"/>
      <c r="V42" s="46"/>
      <c r="W42" s="46"/>
      <c r="X42" s="46"/>
      <c r="Y42" s="46"/>
    </row>
    <row r="43" spans="1:25" ht="12.5" x14ac:dyDescent="0.25">
      <c r="A43" s="46"/>
      <c r="B43" s="46"/>
      <c r="C43" s="46"/>
      <c r="D43" s="46"/>
      <c r="E43" s="46"/>
      <c r="F43" s="46"/>
      <c r="G43" s="46"/>
      <c r="H43" s="46"/>
      <c r="I43" s="46"/>
      <c r="J43" s="46"/>
      <c r="K43" s="46"/>
      <c r="L43" s="46"/>
      <c r="M43" s="46"/>
      <c r="N43" s="46"/>
      <c r="O43" s="46"/>
      <c r="P43" s="46"/>
      <c r="Q43" s="46"/>
      <c r="R43" s="46"/>
      <c r="S43" s="46"/>
      <c r="T43" s="46"/>
      <c r="U43" s="46"/>
      <c r="V43" s="46"/>
      <c r="W43" s="46"/>
      <c r="X43" s="46"/>
      <c r="Y43" s="46"/>
    </row>
    <row r="44" spans="1:25" ht="12.5" x14ac:dyDescent="0.25">
      <c r="A44" s="46"/>
      <c r="B44" s="46"/>
      <c r="C44" s="46"/>
      <c r="D44" s="46"/>
      <c r="E44" s="46"/>
      <c r="F44" s="46"/>
      <c r="G44" s="46"/>
      <c r="H44" s="46"/>
      <c r="I44" s="46"/>
      <c r="J44" s="46"/>
      <c r="K44" s="46"/>
      <c r="L44" s="46"/>
      <c r="M44" s="46"/>
      <c r="N44" s="46"/>
      <c r="O44" s="46"/>
      <c r="P44" s="46"/>
      <c r="Q44" s="46"/>
      <c r="R44" s="46"/>
      <c r="S44" s="46"/>
      <c r="T44" s="46"/>
      <c r="U44" s="46"/>
      <c r="V44" s="46"/>
      <c r="W44" s="46"/>
      <c r="X44" s="46"/>
      <c r="Y44" s="46"/>
    </row>
    <row r="45" spans="1:25" ht="12.5" x14ac:dyDescent="0.25">
      <c r="A45" s="46"/>
      <c r="B45" s="46"/>
      <c r="C45" s="46"/>
      <c r="D45" s="46"/>
      <c r="E45" s="46"/>
      <c r="F45" s="46"/>
      <c r="G45" s="46"/>
      <c r="H45" s="46"/>
      <c r="I45" s="46"/>
      <c r="J45" s="46"/>
      <c r="K45" s="46"/>
      <c r="L45" s="46"/>
      <c r="M45" s="46"/>
      <c r="N45" s="46"/>
      <c r="O45" s="46"/>
      <c r="P45" s="46"/>
      <c r="Q45" s="46"/>
      <c r="R45" s="46"/>
      <c r="S45" s="46"/>
      <c r="T45" s="46"/>
      <c r="U45" s="46"/>
      <c r="V45" s="46"/>
      <c r="W45" s="46"/>
      <c r="X45" s="46"/>
      <c r="Y45" s="46"/>
    </row>
    <row r="46" spans="1:25" ht="12.5" x14ac:dyDescent="0.25">
      <c r="A46" s="46"/>
      <c r="B46" s="46"/>
      <c r="C46" s="46"/>
      <c r="D46" s="46"/>
      <c r="E46" s="46"/>
      <c r="F46" s="46"/>
      <c r="G46" s="46"/>
      <c r="H46" s="46"/>
      <c r="I46" s="46"/>
      <c r="J46" s="46"/>
      <c r="K46" s="46"/>
      <c r="L46" s="46"/>
      <c r="M46" s="46"/>
      <c r="N46" s="46"/>
      <c r="O46" s="46"/>
      <c r="P46" s="46"/>
      <c r="Q46" s="46"/>
      <c r="R46" s="46"/>
      <c r="S46" s="46"/>
      <c r="T46" s="46"/>
      <c r="U46" s="46"/>
      <c r="V46" s="46"/>
      <c r="W46" s="46"/>
      <c r="X46" s="46"/>
      <c r="Y46" s="46"/>
    </row>
    <row r="47" spans="1:25" ht="12.5" x14ac:dyDescent="0.25">
      <c r="A47" s="46"/>
      <c r="B47" s="46"/>
      <c r="C47" s="46"/>
      <c r="D47" s="46"/>
      <c r="E47" s="46"/>
      <c r="F47" s="46"/>
      <c r="G47" s="46"/>
      <c r="H47" s="46"/>
      <c r="I47" s="46"/>
      <c r="J47" s="46"/>
      <c r="K47" s="46"/>
      <c r="L47" s="46"/>
      <c r="M47" s="46"/>
      <c r="N47" s="46"/>
      <c r="O47" s="46"/>
      <c r="P47" s="46"/>
      <c r="Q47" s="46"/>
      <c r="R47" s="46"/>
      <c r="S47" s="46"/>
      <c r="T47" s="46"/>
      <c r="U47" s="46"/>
      <c r="V47" s="46"/>
      <c r="W47" s="46"/>
      <c r="X47" s="46"/>
      <c r="Y47" s="46"/>
    </row>
    <row r="48" spans="1:25" ht="12.5" x14ac:dyDescent="0.25">
      <c r="A48" s="46"/>
      <c r="B48" s="46"/>
      <c r="C48" s="46"/>
      <c r="D48" s="46"/>
      <c r="E48" s="46"/>
      <c r="F48" s="46"/>
      <c r="G48" s="46"/>
      <c r="H48" s="46"/>
      <c r="I48" s="46"/>
      <c r="J48" s="46"/>
      <c r="K48" s="46"/>
      <c r="L48" s="46"/>
      <c r="M48" s="46"/>
      <c r="N48" s="46"/>
      <c r="O48" s="46"/>
      <c r="P48" s="46"/>
      <c r="Q48" s="46"/>
      <c r="R48" s="46"/>
      <c r="S48" s="46"/>
      <c r="T48" s="46"/>
      <c r="U48" s="46"/>
      <c r="V48" s="46"/>
      <c r="W48" s="46"/>
      <c r="X48" s="46"/>
      <c r="Y48" s="46"/>
    </row>
    <row r="49" spans="1:25" ht="12.5" x14ac:dyDescent="0.25">
      <c r="A49" s="46"/>
      <c r="B49" s="46"/>
      <c r="C49" s="46"/>
      <c r="D49" s="46"/>
      <c r="E49" s="46"/>
      <c r="F49" s="46"/>
      <c r="G49" s="46"/>
      <c r="H49" s="46"/>
      <c r="I49" s="46"/>
      <c r="J49" s="46"/>
      <c r="K49" s="46"/>
      <c r="L49" s="46"/>
      <c r="M49" s="46"/>
      <c r="N49" s="46"/>
      <c r="O49" s="46"/>
      <c r="P49" s="46"/>
      <c r="Q49" s="46"/>
      <c r="R49" s="46"/>
      <c r="S49" s="46"/>
      <c r="T49" s="46"/>
      <c r="U49" s="46"/>
      <c r="V49" s="46"/>
      <c r="W49" s="46"/>
      <c r="X49" s="46"/>
      <c r="Y49" s="46"/>
    </row>
    <row r="50" spans="1:25" ht="12.5" x14ac:dyDescent="0.25">
      <c r="A50" s="46"/>
      <c r="B50" s="46"/>
      <c r="C50" s="46"/>
      <c r="D50" s="46"/>
      <c r="E50" s="46"/>
      <c r="F50" s="46"/>
      <c r="G50" s="46"/>
      <c r="H50" s="46"/>
      <c r="I50" s="46"/>
      <c r="J50" s="46"/>
      <c r="K50" s="46"/>
      <c r="L50" s="46"/>
      <c r="M50" s="46"/>
      <c r="N50" s="46"/>
      <c r="O50" s="46"/>
      <c r="P50" s="46"/>
      <c r="Q50" s="46"/>
      <c r="R50" s="46"/>
      <c r="S50" s="46"/>
      <c r="T50" s="46"/>
      <c r="U50" s="46"/>
      <c r="V50" s="46"/>
      <c r="W50" s="46"/>
      <c r="X50" s="46"/>
      <c r="Y50" s="46"/>
    </row>
    <row r="51" spans="1:25" ht="12.5" x14ac:dyDescent="0.25">
      <c r="A51" s="46"/>
      <c r="B51" s="46"/>
      <c r="C51" s="46"/>
      <c r="D51" s="46"/>
      <c r="E51" s="46"/>
      <c r="F51" s="46"/>
      <c r="G51" s="46"/>
      <c r="H51" s="46"/>
      <c r="I51" s="46"/>
      <c r="J51" s="46"/>
      <c r="K51" s="46"/>
      <c r="L51" s="46"/>
      <c r="M51" s="46"/>
      <c r="N51" s="46"/>
      <c r="O51" s="46"/>
      <c r="P51" s="46"/>
      <c r="Q51" s="46"/>
      <c r="R51" s="46"/>
      <c r="S51" s="46"/>
      <c r="T51" s="46"/>
      <c r="U51" s="46"/>
      <c r="V51" s="46"/>
      <c r="W51" s="46"/>
      <c r="X51" s="46"/>
      <c r="Y51" s="46"/>
    </row>
    <row r="52" spans="1:25" ht="12.5" x14ac:dyDescent="0.25">
      <c r="A52" s="46"/>
      <c r="B52" s="46"/>
      <c r="C52" s="46"/>
      <c r="D52" s="46"/>
      <c r="E52" s="46"/>
      <c r="F52" s="46"/>
      <c r="G52" s="46"/>
      <c r="H52" s="46"/>
      <c r="I52" s="46"/>
      <c r="J52" s="46"/>
      <c r="K52" s="46"/>
      <c r="L52" s="46"/>
      <c r="M52" s="46"/>
      <c r="N52" s="46"/>
      <c r="O52" s="46"/>
      <c r="P52" s="46"/>
      <c r="Q52" s="46"/>
      <c r="R52" s="46"/>
      <c r="S52" s="46"/>
      <c r="T52" s="46"/>
      <c r="U52" s="46"/>
      <c r="V52" s="46"/>
      <c r="W52" s="46"/>
      <c r="X52" s="46"/>
      <c r="Y52" s="46"/>
    </row>
    <row r="53" spans="1:25" ht="12.5" x14ac:dyDescent="0.25">
      <c r="A53" s="46"/>
      <c r="B53" s="46"/>
      <c r="C53" s="46"/>
      <c r="D53" s="46"/>
      <c r="E53" s="46"/>
      <c r="F53" s="46"/>
      <c r="G53" s="46"/>
      <c r="H53" s="46"/>
      <c r="I53" s="46"/>
      <c r="J53" s="46"/>
      <c r="K53" s="46"/>
      <c r="L53" s="46"/>
      <c r="M53" s="46"/>
      <c r="N53" s="46"/>
      <c r="O53" s="46"/>
      <c r="P53" s="46"/>
      <c r="Q53" s="46"/>
      <c r="R53" s="46"/>
      <c r="S53" s="46"/>
      <c r="T53" s="46"/>
      <c r="U53" s="46"/>
      <c r="V53" s="46"/>
      <c r="W53" s="46"/>
      <c r="X53" s="46"/>
      <c r="Y53" s="46"/>
    </row>
    <row r="54" spans="1:25" ht="12.5" x14ac:dyDescent="0.25">
      <c r="A54" s="46"/>
      <c r="B54" s="46"/>
      <c r="C54" s="46"/>
      <c r="D54" s="46"/>
      <c r="E54" s="46"/>
      <c r="F54" s="46"/>
      <c r="G54" s="46"/>
      <c r="H54" s="46"/>
      <c r="I54" s="46"/>
      <c r="J54" s="46"/>
      <c r="K54" s="46"/>
      <c r="L54" s="46"/>
      <c r="M54" s="46"/>
      <c r="N54" s="46"/>
      <c r="O54" s="46"/>
      <c r="P54" s="46"/>
      <c r="Q54" s="46"/>
      <c r="R54" s="46"/>
      <c r="S54" s="46"/>
      <c r="T54" s="46"/>
      <c r="U54" s="46"/>
      <c r="V54" s="46"/>
      <c r="W54" s="46"/>
      <c r="X54" s="46"/>
      <c r="Y54" s="46"/>
    </row>
    <row r="55" spans="1:25" ht="12.5" x14ac:dyDescent="0.25">
      <c r="A55" s="46"/>
      <c r="B55" s="46"/>
      <c r="C55" s="46"/>
      <c r="D55" s="46"/>
      <c r="E55" s="46"/>
      <c r="F55" s="46"/>
      <c r="G55" s="46"/>
      <c r="H55" s="46"/>
      <c r="I55" s="46"/>
      <c r="J55" s="46"/>
      <c r="K55" s="46"/>
      <c r="L55" s="46"/>
      <c r="M55" s="46"/>
      <c r="N55" s="46"/>
      <c r="O55" s="46"/>
      <c r="P55" s="46"/>
      <c r="Q55" s="46"/>
      <c r="R55" s="46"/>
      <c r="S55" s="46"/>
      <c r="T55" s="46"/>
      <c r="U55" s="46"/>
      <c r="V55" s="46"/>
      <c r="W55" s="46"/>
      <c r="X55" s="46"/>
      <c r="Y55" s="46"/>
    </row>
    <row r="56" spans="1:25" ht="12.5" x14ac:dyDescent="0.25">
      <c r="A56" s="46"/>
      <c r="B56" s="46"/>
      <c r="C56" s="46"/>
      <c r="D56" s="46"/>
      <c r="E56" s="46"/>
      <c r="F56" s="46"/>
      <c r="G56" s="46"/>
      <c r="H56" s="46"/>
      <c r="I56" s="46"/>
      <c r="J56" s="46"/>
      <c r="K56" s="46"/>
      <c r="L56" s="46"/>
      <c r="M56" s="46"/>
      <c r="N56" s="46"/>
      <c r="O56" s="46"/>
      <c r="P56" s="46"/>
      <c r="Q56" s="46"/>
      <c r="R56" s="46"/>
      <c r="S56" s="46"/>
      <c r="T56" s="46"/>
      <c r="U56" s="46"/>
      <c r="V56" s="46"/>
      <c r="W56" s="46"/>
      <c r="X56" s="46"/>
      <c r="Y56" s="46"/>
    </row>
    <row r="57" spans="1:25" ht="12.5" x14ac:dyDescent="0.25">
      <c r="A57" s="46"/>
      <c r="B57" s="46"/>
      <c r="C57" s="46"/>
      <c r="D57" s="46"/>
      <c r="E57" s="46"/>
      <c r="F57" s="46"/>
      <c r="G57" s="46"/>
      <c r="H57" s="46"/>
      <c r="I57" s="46"/>
      <c r="J57" s="46"/>
      <c r="K57" s="46"/>
      <c r="L57" s="46"/>
      <c r="M57" s="46"/>
      <c r="N57" s="46"/>
      <c r="O57" s="46"/>
      <c r="P57" s="46"/>
      <c r="Q57" s="46"/>
      <c r="R57" s="46"/>
      <c r="S57" s="46"/>
      <c r="T57" s="46"/>
      <c r="U57" s="46"/>
      <c r="V57" s="46"/>
      <c r="W57" s="46"/>
      <c r="X57" s="46"/>
      <c r="Y57" s="46"/>
    </row>
    <row r="58" spans="1:25" ht="12.5" x14ac:dyDescent="0.25">
      <c r="A58" s="46"/>
      <c r="B58" s="46"/>
      <c r="C58" s="46"/>
      <c r="D58" s="46"/>
      <c r="E58" s="46"/>
      <c r="F58" s="46"/>
      <c r="G58" s="46"/>
      <c r="H58" s="46"/>
      <c r="I58" s="46"/>
      <c r="J58" s="46"/>
      <c r="K58" s="46"/>
      <c r="L58" s="46"/>
      <c r="M58" s="46"/>
      <c r="N58" s="46"/>
      <c r="O58" s="46"/>
      <c r="P58" s="46"/>
      <c r="Q58" s="46"/>
      <c r="R58" s="46"/>
      <c r="S58" s="46"/>
      <c r="T58" s="46"/>
      <c r="U58" s="46"/>
      <c r="V58" s="46"/>
      <c r="W58" s="46"/>
      <c r="X58" s="46"/>
      <c r="Y58" s="46"/>
    </row>
    <row r="59" spans="1:25" ht="12.5" x14ac:dyDescent="0.25">
      <c r="A59" s="46"/>
      <c r="B59" s="46"/>
      <c r="C59" s="46"/>
      <c r="D59" s="46"/>
      <c r="E59" s="46"/>
      <c r="F59" s="46"/>
      <c r="G59" s="46"/>
      <c r="H59" s="46"/>
      <c r="I59" s="46"/>
      <c r="J59" s="46"/>
      <c r="K59" s="46"/>
      <c r="L59" s="46"/>
      <c r="M59" s="46"/>
      <c r="N59" s="46"/>
      <c r="O59" s="46"/>
      <c r="P59" s="46"/>
      <c r="Q59" s="46"/>
      <c r="R59" s="46"/>
      <c r="S59" s="46"/>
      <c r="T59" s="46"/>
      <c r="U59" s="46"/>
      <c r="V59" s="46"/>
      <c r="W59" s="46"/>
      <c r="X59" s="46"/>
      <c r="Y59" s="46"/>
    </row>
    <row r="60" spans="1:25" ht="12.5" x14ac:dyDescent="0.25">
      <c r="A60" s="46"/>
      <c r="B60" s="46"/>
      <c r="C60" s="46"/>
      <c r="D60" s="46"/>
      <c r="E60" s="46"/>
      <c r="F60" s="46"/>
      <c r="G60" s="46"/>
      <c r="H60" s="46"/>
      <c r="I60" s="46"/>
      <c r="J60" s="46"/>
      <c r="K60" s="46"/>
      <c r="L60" s="46"/>
      <c r="M60" s="46"/>
      <c r="N60" s="46"/>
      <c r="O60" s="46"/>
      <c r="P60" s="46"/>
      <c r="Q60" s="46"/>
      <c r="R60" s="46"/>
      <c r="S60" s="46"/>
      <c r="T60" s="46"/>
      <c r="U60" s="46"/>
      <c r="V60" s="46"/>
      <c r="W60" s="46"/>
      <c r="X60" s="46"/>
      <c r="Y60" s="46"/>
    </row>
    <row r="61" spans="1:25" ht="12.5" x14ac:dyDescent="0.25">
      <c r="A61" s="46"/>
      <c r="B61" s="46"/>
      <c r="C61" s="46"/>
      <c r="D61" s="46"/>
      <c r="E61" s="46"/>
      <c r="F61" s="46"/>
      <c r="G61" s="46"/>
      <c r="H61" s="46"/>
      <c r="I61" s="46"/>
      <c r="J61" s="46"/>
      <c r="K61" s="46"/>
      <c r="L61" s="46"/>
      <c r="M61" s="46"/>
      <c r="N61" s="46"/>
      <c r="O61" s="46"/>
      <c r="P61" s="46"/>
      <c r="Q61" s="46"/>
      <c r="R61" s="46"/>
      <c r="S61" s="46"/>
      <c r="T61" s="46"/>
      <c r="U61" s="46"/>
      <c r="V61" s="46"/>
      <c r="W61" s="46"/>
      <c r="X61" s="46"/>
      <c r="Y61" s="46"/>
    </row>
    <row r="62" spans="1:25" ht="12.5" x14ac:dyDescent="0.25">
      <c r="A62" s="46"/>
      <c r="B62" s="46"/>
      <c r="C62" s="46"/>
      <c r="D62" s="46"/>
      <c r="E62" s="46"/>
      <c r="F62" s="46"/>
      <c r="G62" s="46"/>
      <c r="H62" s="46"/>
      <c r="I62" s="46"/>
      <c r="J62" s="46"/>
      <c r="K62" s="46"/>
      <c r="L62" s="46"/>
      <c r="M62" s="46"/>
      <c r="N62" s="46"/>
      <c r="O62" s="46"/>
      <c r="P62" s="46"/>
      <c r="Q62" s="46"/>
      <c r="R62" s="46"/>
      <c r="S62" s="46"/>
      <c r="T62" s="46"/>
      <c r="U62" s="46"/>
      <c r="V62" s="46"/>
      <c r="W62" s="46"/>
      <c r="X62" s="46"/>
      <c r="Y62" s="46"/>
    </row>
    <row r="63" spans="1:25" ht="12.5" x14ac:dyDescent="0.25">
      <c r="A63" s="46"/>
      <c r="B63" s="46"/>
      <c r="C63" s="46"/>
      <c r="D63" s="46"/>
      <c r="E63" s="46"/>
      <c r="F63" s="46"/>
      <c r="G63" s="46"/>
      <c r="H63" s="46"/>
      <c r="I63" s="46"/>
      <c r="J63" s="46"/>
      <c r="K63" s="46"/>
      <c r="L63" s="46"/>
      <c r="M63" s="46"/>
      <c r="N63" s="46"/>
      <c r="O63" s="46"/>
      <c r="P63" s="46"/>
      <c r="Q63" s="46"/>
      <c r="R63" s="46"/>
      <c r="S63" s="46"/>
      <c r="T63" s="46"/>
      <c r="U63" s="46"/>
      <c r="V63" s="46"/>
      <c r="W63" s="46"/>
      <c r="X63" s="46"/>
      <c r="Y63" s="46"/>
    </row>
    <row r="64" spans="1:25" ht="12.5" x14ac:dyDescent="0.25">
      <c r="A64" s="46"/>
      <c r="B64" s="46"/>
      <c r="C64" s="46"/>
      <c r="D64" s="46"/>
      <c r="E64" s="46"/>
      <c r="F64" s="46"/>
      <c r="G64" s="46"/>
      <c r="H64" s="46"/>
      <c r="I64" s="46"/>
      <c r="J64" s="46"/>
      <c r="K64" s="46"/>
      <c r="L64" s="46"/>
      <c r="M64" s="46"/>
      <c r="N64" s="46"/>
      <c r="O64" s="46"/>
      <c r="P64" s="46"/>
      <c r="Q64" s="46"/>
      <c r="R64" s="46"/>
      <c r="S64" s="46"/>
      <c r="T64" s="46"/>
      <c r="U64" s="46"/>
      <c r="V64" s="46"/>
      <c r="W64" s="46"/>
      <c r="X64" s="46"/>
      <c r="Y64" s="46"/>
    </row>
    <row r="65" spans="1:25" ht="12.5" x14ac:dyDescent="0.25">
      <c r="A65" s="46"/>
      <c r="B65" s="46"/>
      <c r="C65" s="46"/>
      <c r="D65" s="46"/>
      <c r="E65" s="46"/>
      <c r="F65" s="46"/>
      <c r="G65" s="46"/>
      <c r="H65" s="46"/>
      <c r="I65" s="46"/>
      <c r="J65" s="46"/>
      <c r="K65" s="46"/>
      <c r="L65" s="46"/>
      <c r="M65" s="46"/>
      <c r="N65" s="46"/>
      <c r="O65" s="46"/>
      <c r="P65" s="46"/>
      <c r="Q65" s="46"/>
      <c r="R65" s="46"/>
      <c r="S65" s="46"/>
      <c r="T65" s="46"/>
      <c r="U65" s="46"/>
      <c r="V65" s="46"/>
      <c r="W65" s="46"/>
      <c r="X65" s="46"/>
      <c r="Y65" s="46"/>
    </row>
    <row r="66" spans="1:25" ht="12.5" x14ac:dyDescent="0.25">
      <c r="A66" s="46"/>
      <c r="B66" s="46"/>
      <c r="C66" s="46"/>
      <c r="D66" s="46"/>
      <c r="E66" s="46"/>
      <c r="F66" s="46"/>
      <c r="G66" s="46"/>
      <c r="H66" s="46"/>
      <c r="I66" s="46"/>
      <c r="J66" s="46"/>
      <c r="K66" s="46"/>
      <c r="L66" s="46"/>
      <c r="M66" s="46"/>
      <c r="N66" s="46"/>
      <c r="O66" s="46"/>
      <c r="P66" s="46"/>
      <c r="Q66" s="46"/>
      <c r="R66" s="46"/>
      <c r="S66" s="46"/>
      <c r="T66" s="46"/>
      <c r="U66" s="46"/>
      <c r="V66" s="46"/>
      <c r="W66" s="46"/>
      <c r="X66" s="46"/>
      <c r="Y66" s="46"/>
    </row>
    <row r="67" spans="1:25" ht="12.5" x14ac:dyDescent="0.25">
      <c r="A67" s="46"/>
      <c r="B67" s="46"/>
      <c r="C67" s="46"/>
      <c r="D67" s="46"/>
      <c r="E67" s="46"/>
      <c r="F67" s="46"/>
      <c r="G67" s="46"/>
      <c r="H67" s="46"/>
      <c r="I67" s="46"/>
      <c r="J67" s="46"/>
      <c r="K67" s="46"/>
      <c r="L67" s="46"/>
      <c r="M67" s="46"/>
      <c r="N67" s="46"/>
      <c r="O67" s="46"/>
      <c r="P67" s="46"/>
      <c r="Q67" s="46"/>
      <c r="R67" s="46"/>
      <c r="S67" s="46"/>
      <c r="T67" s="46"/>
      <c r="U67" s="46"/>
      <c r="V67" s="46"/>
      <c r="W67" s="46"/>
      <c r="X67" s="46"/>
      <c r="Y67" s="46"/>
    </row>
    <row r="68" spans="1:25" ht="12.5" x14ac:dyDescent="0.25">
      <c r="A68" s="46"/>
      <c r="B68" s="46"/>
      <c r="C68" s="46"/>
      <c r="D68" s="46"/>
      <c r="E68" s="46"/>
      <c r="F68" s="46"/>
      <c r="G68" s="46"/>
      <c r="H68" s="46"/>
      <c r="I68" s="46"/>
      <c r="J68" s="46"/>
      <c r="K68" s="46"/>
      <c r="L68" s="46"/>
      <c r="M68" s="46"/>
      <c r="N68" s="46"/>
      <c r="O68" s="46"/>
      <c r="P68" s="46"/>
      <c r="Q68" s="46"/>
      <c r="R68" s="46"/>
      <c r="S68" s="46"/>
      <c r="T68" s="46"/>
      <c r="U68" s="46"/>
      <c r="V68" s="46"/>
      <c r="W68" s="46"/>
      <c r="X68" s="46"/>
      <c r="Y68" s="46"/>
    </row>
    <row r="69" spans="1:25" ht="12.5" x14ac:dyDescent="0.25">
      <c r="A69" s="46"/>
      <c r="B69" s="46"/>
      <c r="C69" s="46"/>
      <c r="D69" s="46"/>
      <c r="E69" s="46"/>
      <c r="F69" s="46"/>
      <c r="G69" s="46"/>
      <c r="H69" s="46"/>
      <c r="I69" s="46"/>
      <c r="J69" s="46"/>
      <c r="K69" s="46"/>
      <c r="L69" s="46"/>
      <c r="M69" s="46"/>
      <c r="N69" s="46"/>
      <c r="O69" s="46"/>
      <c r="P69" s="46"/>
      <c r="Q69" s="46"/>
      <c r="R69" s="46"/>
      <c r="S69" s="46"/>
      <c r="T69" s="46"/>
      <c r="U69" s="46"/>
      <c r="V69" s="46"/>
      <c r="W69" s="46"/>
      <c r="X69" s="46"/>
      <c r="Y69" s="46"/>
    </row>
    <row r="70" spans="1:25" ht="12.5" x14ac:dyDescent="0.25">
      <c r="A70" s="46"/>
      <c r="B70" s="46"/>
      <c r="C70" s="46"/>
      <c r="D70" s="46"/>
      <c r="E70" s="46"/>
      <c r="F70" s="46"/>
      <c r="G70" s="46"/>
      <c r="H70" s="46"/>
      <c r="I70" s="46"/>
      <c r="J70" s="46"/>
      <c r="K70" s="46"/>
      <c r="L70" s="46"/>
      <c r="M70" s="46"/>
      <c r="N70" s="46"/>
      <c r="O70" s="46"/>
      <c r="P70" s="46"/>
      <c r="Q70" s="46"/>
      <c r="R70" s="46"/>
      <c r="S70" s="46"/>
      <c r="T70" s="46"/>
      <c r="U70" s="46"/>
      <c r="V70" s="46"/>
      <c r="W70" s="46"/>
      <c r="X70" s="46"/>
      <c r="Y70" s="46"/>
    </row>
    <row r="71" spans="1:25" ht="12.5" x14ac:dyDescent="0.25">
      <c r="A71" s="46"/>
      <c r="B71" s="46"/>
      <c r="C71" s="46"/>
      <c r="D71" s="46"/>
      <c r="E71" s="46"/>
      <c r="F71" s="46"/>
      <c r="G71" s="46"/>
      <c r="H71" s="46"/>
      <c r="I71" s="46"/>
      <c r="J71" s="46"/>
      <c r="K71" s="46"/>
      <c r="L71" s="46"/>
      <c r="M71" s="46"/>
      <c r="N71" s="46"/>
      <c r="O71" s="46"/>
      <c r="P71" s="46"/>
      <c r="Q71" s="46"/>
      <c r="R71" s="46"/>
      <c r="S71" s="46"/>
      <c r="T71" s="46"/>
      <c r="U71" s="46"/>
      <c r="V71" s="46"/>
      <c r="W71" s="46"/>
      <c r="X71" s="46"/>
      <c r="Y71" s="46"/>
    </row>
    <row r="72" spans="1:25" ht="12.5" x14ac:dyDescent="0.25">
      <c r="A72" s="46"/>
      <c r="B72" s="46"/>
      <c r="C72" s="46"/>
      <c r="D72" s="46"/>
      <c r="E72" s="46"/>
      <c r="F72" s="46"/>
      <c r="G72" s="46"/>
      <c r="H72" s="46"/>
      <c r="I72" s="46"/>
      <c r="J72" s="46"/>
      <c r="K72" s="46"/>
      <c r="L72" s="46"/>
      <c r="M72" s="46"/>
      <c r="N72" s="46"/>
      <c r="O72" s="46"/>
      <c r="P72" s="46"/>
      <c r="Q72" s="46"/>
      <c r="R72" s="46"/>
      <c r="S72" s="46"/>
      <c r="T72" s="46"/>
      <c r="U72" s="46"/>
      <c r="V72" s="46"/>
      <c r="W72" s="46"/>
      <c r="X72" s="46"/>
      <c r="Y72" s="46"/>
    </row>
    <row r="73" spans="1:25" ht="12.5" x14ac:dyDescent="0.25">
      <c r="A73" s="46"/>
      <c r="B73" s="46"/>
      <c r="C73" s="46"/>
      <c r="D73" s="46"/>
      <c r="E73" s="46"/>
      <c r="F73" s="46"/>
      <c r="G73" s="46"/>
      <c r="H73" s="46"/>
      <c r="I73" s="46"/>
      <c r="J73" s="46"/>
      <c r="K73" s="46"/>
      <c r="L73" s="46"/>
      <c r="M73" s="46"/>
      <c r="N73" s="46"/>
      <c r="O73" s="46"/>
      <c r="P73" s="46"/>
      <c r="Q73" s="46"/>
      <c r="R73" s="46"/>
      <c r="S73" s="46"/>
      <c r="T73" s="46"/>
      <c r="U73" s="46"/>
      <c r="V73" s="46"/>
      <c r="W73" s="46"/>
      <c r="X73" s="46"/>
      <c r="Y73" s="46"/>
    </row>
    <row r="74" spans="1:25" ht="12.5" x14ac:dyDescent="0.25">
      <c r="A74" s="46"/>
      <c r="B74" s="46"/>
      <c r="C74" s="46"/>
      <c r="D74" s="46"/>
      <c r="E74" s="46"/>
      <c r="F74" s="46"/>
      <c r="G74" s="46"/>
      <c r="H74" s="46"/>
      <c r="I74" s="46"/>
      <c r="J74" s="46"/>
      <c r="K74" s="46"/>
      <c r="L74" s="46"/>
      <c r="M74" s="46"/>
      <c r="N74" s="46"/>
      <c r="O74" s="46"/>
      <c r="P74" s="46"/>
      <c r="Q74" s="46"/>
      <c r="R74" s="46"/>
      <c r="S74" s="46"/>
      <c r="T74" s="46"/>
      <c r="U74" s="46"/>
      <c r="V74" s="46"/>
      <c r="W74" s="46"/>
      <c r="X74" s="46"/>
      <c r="Y74" s="46"/>
    </row>
    <row r="75" spans="1:25" ht="12.5" x14ac:dyDescent="0.25">
      <c r="A75" s="46"/>
      <c r="B75" s="46"/>
      <c r="C75" s="46"/>
      <c r="D75" s="46"/>
      <c r="E75" s="46"/>
      <c r="F75" s="46"/>
      <c r="G75" s="46"/>
      <c r="H75" s="46"/>
      <c r="I75" s="46"/>
      <c r="J75" s="46"/>
      <c r="K75" s="46"/>
      <c r="L75" s="46"/>
      <c r="M75" s="46"/>
      <c r="N75" s="46"/>
      <c r="O75" s="46"/>
      <c r="P75" s="46"/>
      <c r="Q75" s="46"/>
      <c r="R75" s="46"/>
      <c r="S75" s="46"/>
      <c r="T75" s="46"/>
      <c r="U75" s="46"/>
      <c r="V75" s="46"/>
      <c r="W75" s="46"/>
      <c r="X75" s="46"/>
      <c r="Y75" s="46"/>
    </row>
    <row r="76" spans="1:25" ht="12.5" x14ac:dyDescent="0.25">
      <c r="A76" s="46"/>
      <c r="B76" s="46"/>
      <c r="C76" s="46"/>
      <c r="D76" s="46"/>
      <c r="E76" s="46"/>
      <c r="F76" s="46"/>
      <c r="G76" s="46"/>
      <c r="H76" s="46"/>
      <c r="I76" s="46"/>
      <c r="J76" s="46"/>
      <c r="K76" s="46"/>
      <c r="L76" s="46"/>
      <c r="M76" s="46"/>
      <c r="N76" s="46"/>
      <c r="O76" s="46"/>
      <c r="P76" s="46"/>
      <c r="Q76" s="46"/>
      <c r="R76" s="46"/>
      <c r="S76" s="46"/>
      <c r="T76" s="46"/>
      <c r="U76" s="46"/>
      <c r="V76" s="46"/>
      <c r="W76" s="46"/>
      <c r="X76" s="46"/>
      <c r="Y76" s="46"/>
    </row>
    <row r="77" spans="1:25" ht="12.5" x14ac:dyDescent="0.25">
      <c r="A77" s="46"/>
      <c r="B77" s="46"/>
      <c r="C77" s="46"/>
      <c r="D77" s="46"/>
      <c r="E77" s="46"/>
      <c r="F77" s="46"/>
      <c r="G77" s="46"/>
      <c r="H77" s="46"/>
      <c r="I77" s="46"/>
      <c r="J77" s="46"/>
      <c r="K77" s="46"/>
      <c r="L77" s="46"/>
      <c r="M77" s="46"/>
      <c r="N77" s="46"/>
      <c r="O77" s="46"/>
      <c r="P77" s="46"/>
      <c r="Q77" s="46"/>
      <c r="R77" s="46"/>
      <c r="S77" s="46"/>
      <c r="T77" s="46"/>
      <c r="U77" s="46"/>
      <c r="V77" s="46"/>
      <c r="W77" s="46"/>
      <c r="X77" s="46"/>
      <c r="Y77" s="46"/>
    </row>
    <row r="78" spans="1:25" ht="12.5" x14ac:dyDescent="0.25">
      <c r="A78" s="46"/>
      <c r="B78" s="46"/>
      <c r="C78" s="46"/>
      <c r="D78" s="46"/>
      <c r="E78" s="46"/>
      <c r="F78" s="46"/>
      <c r="G78" s="46"/>
      <c r="H78" s="46"/>
      <c r="I78" s="46"/>
      <c r="J78" s="46"/>
      <c r="K78" s="46"/>
      <c r="L78" s="46"/>
      <c r="M78" s="46"/>
      <c r="N78" s="46"/>
      <c r="O78" s="46"/>
      <c r="P78" s="46"/>
      <c r="Q78" s="46"/>
      <c r="R78" s="46"/>
      <c r="S78" s="46"/>
      <c r="T78" s="46"/>
      <c r="U78" s="46"/>
      <c r="V78" s="46"/>
      <c r="W78" s="46"/>
      <c r="X78" s="46"/>
      <c r="Y78" s="46"/>
    </row>
    <row r="79" spans="1:25" ht="12.5" x14ac:dyDescent="0.25">
      <c r="A79" s="46"/>
      <c r="B79" s="46"/>
      <c r="C79" s="46"/>
      <c r="D79" s="46"/>
      <c r="E79" s="46"/>
      <c r="F79" s="46"/>
      <c r="G79" s="46"/>
      <c r="H79" s="46"/>
      <c r="I79" s="46"/>
      <c r="J79" s="46"/>
      <c r="K79" s="46"/>
      <c r="L79" s="46"/>
      <c r="M79" s="46"/>
      <c r="N79" s="46"/>
      <c r="O79" s="46"/>
      <c r="P79" s="46"/>
      <c r="Q79" s="46"/>
      <c r="R79" s="46"/>
      <c r="S79" s="46"/>
      <c r="T79" s="46"/>
      <c r="U79" s="46"/>
      <c r="V79" s="46"/>
      <c r="W79" s="46"/>
      <c r="X79" s="46"/>
      <c r="Y79" s="46"/>
    </row>
    <row r="80" spans="1:25" ht="12.5" x14ac:dyDescent="0.25">
      <c r="A80" s="46"/>
      <c r="B80" s="46"/>
      <c r="C80" s="46"/>
      <c r="D80" s="46"/>
      <c r="E80" s="46"/>
      <c r="F80" s="46"/>
      <c r="G80" s="46"/>
      <c r="H80" s="46"/>
      <c r="I80" s="46"/>
      <c r="J80" s="46"/>
      <c r="K80" s="46"/>
      <c r="L80" s="46"/>
      <c r="M80" s="46"/>
      <c r="N80" s="46"/>
      <c r="O80" s="46"/>
      <c r="P80" s="46"/>
      <c r="Q80" s="46"/>
      <c r="R80" s="46"/>
      <c r="S80" s="46"/>
      <c r="T80" s="46"/>
      <c r="U80" s="46"/>
      <c r="V80" s="46"/>
      <c r="W80" s="46"/>
      <c r="X80" s="46"/>
      <c r="Y80" s="46"/>
    </row>
    <row r="81" spans="1:25" ht="12.5" x14ac:dyDescent="0.25">
      <c r="A81" s="46"/>
      <c r="B81" s="46"/>
      <c r="C81" s="46"/>
      <c r="D81" s="46"/>
      <c r="E81" s="46"/>
      <c r="F81" s="46"/>
      <c r="G81" s="46"/>
      <c r="H81" s="46"/>
      <c r="I81" s="46"/>
      <c r="J81" s="46"/>
      <c r="K81" s="46"/>
      <c r="L81" s="46"/>
      <c r="M81" s="46"/>
      <c r="N81" s="46"/>
      <c r="O81" s="46"/>
      <c r="P81" s="46"/>
      <c r="Q81" s="46"/>
      <c r="R81" s="46"/>
      <c r="S81" s="46"/>
      <c r="T81" s="46"/>
      <c r="U81" s="46"/>
      <c r="V81" s="46"/>
      <c r="W81" s="46"/>
      <c r="X81" s="46"/>
      <c r="Y81" s="46"/>
    </row>
    <row r="82" spans="1:25" ht="12.5" x14ac:dyDescent="0.25">
      <c r="A82" s="46"/>
      <c r="B82" s="46"/>
      <c r="C82" s="46"/>
      <c r="D82" s="46"/>
      <c r="E82" s="46"/>
      <c r="F82" s="46"/>
      <c r="G82" s="46"/>
      <c r="H82" s="46"/>
      <c r="I82" s="46"/>
      <c r="J82" s="46"/>
      <c r="K82" s="46"/>
      <c r="L82" s="46"/>
      <c r="M82" s="46"/>
      <c r="N82" s="46"/>
      <c r="O82" s="46"/>
      <c r="P82" s="46"/>
      <c r="Q82" s="46"/>
      <c r="R82" s="46"/>
      <c r="S82" s="46"/>
      <c r="T82" s="46"/>
      <c r="U82" s="46"/>
      <c r="V82" s="46"/>
      <c r="W82" s="46"/>
      <c r="X82" s="46"/>
      <c r="Y82" s="46"/>
    </row>
    <row r="83" spans="1:25" ht="12.5" x14ac:dyDescent="0.25">
      <c r="A83" s="46"/>
      <c r="B83" s="46"/>
      <c r="C83" s="46"/>
      <c r="D83" s="46"/>
      <c r="E83" s="46"/>
      <c r="F83" s="46"/>
      <c r="G83" s="46"/>
      <c r="H83" s="46"/>
      <c r="I83" s="46"/>
      <c r="J83" s="46"/>
      <c r="K83" s="46"/>
      <c r="L83" s="46"/>
      <c r="M83" s="46"/>
      <c r="N83" s="46"/>
      <c r="O83" s="46"/>
      <c r="P83" s="46"/>
      <c r="Q83" s="46"/>
      <c r="R83" s="46"/>
      <c r="S83" s="46"/>
      <c r="T83" s="46"/>
      <c r="U83" s="46"/>
      <c r="V83" s="46"/>
      <c r="W83" s="46"/>
      <c r="X83" s="46"/>
      <c r="Y83" s="46"/>
    </row>
    <row r="84" spans="1:25" ht="12.5" x14ac:dyDescent="0.25">
      <c r="A84" s="46"/>
      <c r="B84" s="46"/>
      <c r="C84" s="46"/>
      <c r="D84" s="46"/>
      <c r="E84" s="46"/>
      <c r="F84" s="46"/>
      <c r="G84" s="46"/>
      <c r="H84" s="46"/>
      <c r="I84" s="46"/>
      <c r="J84" s="46"/>
      <c r="K84" s="46"/>
      <c r="L84" s="46"/>
      <c r="M84" s="46"/>
      <c r="N84" s="46"/>
      <c r="O84" s="46"/>
      <c r="P84" s="46"/>
      <c r="Q84" s="46"/>
      <c r="R84" s="46"/>
      <c r="S84" s="46"/>
      <c r="T84" s="46"/>
      <c r="U84" s="46"/>
      <c r="V84" s="46"/>
      <c r="W84" s="46"/>
      <c r="X84" s="46"/>
      <c r="Y84" s="46"/>
    </row>
    <row r="85" spans="1:25" ht="12.5" x14ac:dyDescent="0.25">
      <c r="A85" s="46"/>
      <c r="B85" s="46"/>
      <c r="C85" s="46"/>
      <c r="D85" s="46"/>
      <c r="E85" s="46"/>
      <c r="F85" s="46"/>
      <c r="G85" s="46"/>
      <c r="H85" s="46"/>
      <c r="I85" s="46"/>
      <c r="J85" s="46"/>
      <c r="K85" s="46"/>
      <c r="L85" s="46"/>
      <c r="M85" s="46"/>
      <c r="N85" s="46"/>
      <c r="O85" s="46"/>
      <c r="P85" s="46"/>
      <c r="Q85" s="46"/>
      <c r="R85" s="46"/>
      <c r="S85" s="46"/>
      <c r="T85" s="46"/>
      <c r="U85" s="46"/>
      <c r="V85" s="46"/>
      <c r="W85" s="46"/>
      <c r="X85" s="46"/>
      <c r="Y85" s="46"/>
    </row>
    <row r="86" spans="1:25" ht="12.5" x14ac:dyDescent="0.25">
      <c r="A86" s="46"/>
      <c r="B86" s="46"/>
      <c r="C86" s="46"/>
      <c r="D86" s="46"/>
      <c r="E86" s="46"/>
      <c r="F86" s="46"/>
      <c r="G86" s="46"/>
      <c r="H86" s="46"/>
      <c r="I86" s="46"/>
      <c r="J86" s="46"/>
      <c r="K86" s="46"/>
      <c r="L86" s="46"/>
      <c r="M86" s="46"/>
      <c r="N86" s="46"/>
      <c r="O86" s="46"/>
      <c r="P86" s="46"/>
      <c r="Q86" s="46"/>
      <c r="R86" s="46"/>
      <c r="S86" s="46"/>
      <c r="T86" s="46"/>
      <c r="U86" s="46"/>
      <c r="V86" s="46"/>
      <c r="W86" s="46"/>
      <c r="X86" s="46"/>
      <c r="Y86" s="46"/>
    </row>
    <row r="87" spans="1:25" ht="12.5" x14ac:dyDescent="0.25">
      <c r="A87" s="46"/>
      <c r="B87" s="46"/>
      <c r="C87" s="46"/>
      <c r="D87" s="46"/>
      <c r="E87" s="46"/>
      <c r="F87" s="46"/>
      <c r="G87" s="46"/>
      <c r="H87" s="46"/>
      <c r="I87" s="46"/>
      <c r="J87" s="46"/>
      <c r="K87" s="46"/>
      <c r="L87" s="46"/>
      <c r="M87" s="46"/>
      <c r="N87" s="46"/>
      <c r="O87" s="46"/>
      <c r="P87" s="46"/>
      <c r="Q87" s="46"/>
      <c r="R87" s="46"/>
      <c r="S87" s="46"/>
      <c r="T87" s="46"/>
      <c r="U87" s="46"/>
      <c r="V87" s="46"/>
      <c r="W87" s="46"/>
      <c r="X87" s="46"/>
      <c r="Y87" s="46"/>
    </row>
    <row r="88" spans="1:25" ht="12.5" x14ac:dyDescent="0.25">
      <c r="A88" s="46"/>
      <c r="B88" s="46"/>
      <c r="C88" s="46"/>
      <c r="D88" s="46"/>
      <c r="E88" s="46"/>
      <c r="F88" s="46"/>
      <c r="G88" s="46"/>
      <c r="H88" s="46"/>
      <c r="I88" s="46"/>
      <c r="J88" s="46"/>
      <c r="K88" s="46"/>
      <c r="L88" s="46"/>
      <c r="M88" s="46"/>
      <c r="N88" s="46"/>
      <c r="O88" s="46"/>
      <c r="P88" s="46"/>
      <c r="Q88" s="46"/>
      <c r="R88" s="46"/>
      <c r="S88" s="46"/>
      <c r="T88" s="46"/>
      <c r="U88" s="46"/>
      <c r="V88" s="46"/>
      <c r="W88" s="46"/>
      <c r="X88" s="46"/>
      <c r="Y88" s="46"/>
    </row>
    <row r="89" spans="1:25" ht="12.5" x14ac:dyDescent="0.25">
      <c r="A89" s="46"/>
      <c r="B89" s="46"/>
      <c r="C89" s="46"/>
      <c r="D89" s="46"/>
      <c r="E89" s="46"/>
      <c r="F89" s="46"/>
      <c r="G89" s="46"/>
      <c r="H89" s="46"/>
      <c r="I89" s="46"/>
      <c r="J89" s="46"/>
      <c r="K89" s="46"/>
      <c r="L89" s="46"/>
      <c r="M89" s="46"/>
      <c r="N89" s="46"/>
      <c r="O89" s="46"/>
      <c r="P89" s="46"/>
      <c r="Q89" s="46"/>
      <c r="R89" s="46"/>
      <c r="S89" s="46"/>
      <c r="T89" s="46"/>
      <c r="U89" s="46"/>
      <c r="V89" s="46"/>
      <c r="W89" s="46"/>
      <c r="X89" s="46"/>
      <c r="Y89" s="46"/>
    </row>
    <row r="90" spans="1:25" ht="12.5" x14ac:dyDescent="0.25">
      <c r="A90" s="46"/>
      <c r="B90" s="46"/>
      <c r="C90" s="46"/>
      <c r="D90" s="46"/>
      <c r="E90" s="46"/>
      <c r="F90" s="46"/>
      <c r="G90" s="46"/>
      <c r="H90" s="46"/>
      <c r="I90" s="46"/>
      <c r="J90" s="46"/>
      <c r="K90" s="46"/>
      <c r="L90" s="46"/>
      <c r="M90" s="46"/>
      <c r="N90" s="46"/>
      <c r="O90" s="46"/>
      <c r="P90" s="46"/>
      <c r="Q90" s="46"/>
      <c r="R90" s="46"/>
      <c r="S90" s="46"/>
      <c r="T90" s="46"/>
      <c r="U90" s="46"/>
      <c r="V90" s="46"/>
      <c r="W90" s="46"/>
      <c r="X90" s="46"/>
      <c r="Y90" s="46"/>
    </row>
    <row r="91" spans="1:25" ht="12.5" x14ac:dyDescent="0.25">
      <c r="A91" s="46"/>
      <c r="B91" s="46"/>
      <c r="C91" s="46"/>
      <c r="D91" s="46"/>
      <c r="E91" s="46"/>
      <c r="F91" s="46"/>
      <c r="G91" s="46"/>
      <c r="H91" s="46"/>
      <c r="I91" s="46"/>
      <c r="J91" s="46"/>
      <c r="K91" s="46"/>
      <c r="L91" s="46"/>
      <c r="M91" s="46"/>
      <c r="N91" s="46"/>
      <c r="O91" s="46"/>
      <c r="P91" s="46"/>
      <c r="Q91" s="46"/>
      <c r="R91" s="46"/>
      <c r="S91" s="46"/>
      <c r="T91" s="46"/>
      <c r="U91" s="46"/>
      <c r="V91" s="46"/>
      <c r="W91" s="46"/>
      <c r="X91" s="46"/>
      <c r="Y91" s="46"/>
    </row>
    <row r="92" spans="1:25" ht="12.5" x14ac:dyDescent="0.25">
      <c r="A92" s="46"/>
      <c r="B92" s="46"/>
      <c r="C92" s="46"/>
      <c r="D92" s="46"/>
      <c r="E92" s="46"/>
      <c r="F92" s="46"/>
      <c r="G92" s="46"/>
      <c r="H92" s="46"/>
      <c r="I92" s="46"/>
      <c r="J92" s="46"/>
      <c r="K92" s="46"/>
      <c r="L92" s="46"/>
      <c r="M92" s="46"/>
      <c r="N92" s="46"/>
      <c r="O92" s="46"/>
      <c r="P92" s="46"/>
      <c r="Q92" s="46"/>
      <c r="R92" s="46"/>
      <c r="S92" s="46"/>
      <c r="T92" s="46"/>
      <c r="U92" s="46"/>
      <c r="V92" s="46"/>
      <c r="W92" s="46"/>
      <c r="X92" s="46"/>
      <c r="Y92" s="46"/>
    </row>
    <row r="93" spans="1:25" ht="12.5" x14ac:dyDescent="0.25">
      <c r="A93" s="46"/>
      <c r="B93" s="46"/>
      <c r="C93" s="46"/>
      <c r="D93" s="46"/>
      <c r="E93" s="46"/>
      <c r="F93" s="46"/>
      <c r="G93" s="46"/>
      <c r="H93" s="46"/>
      <c r="I93" s="46"/>
      <c r="J93" s="46"/>
      <c r="K93" s="46"/>
      <c r="L93" s="46"/>
      <c r="M93" s="46"/>
      <c r="N93" s="46"/>
      <c r="O93" s="46"/>
      <c r="P93" s="46"/>
      <c r="Q93" s="46"/>
      <c r="R93" s="46"/>
      <c r="S93" s="46"/>
      <c r="T93" s="46"/>
      <c r="U93" s="46"/>
      <c r="V93" s="46"/>
      <c r="W93" s="46"/>
      <c r="X93" s="46"/>
      <c r="Y93" s="46"/>
    </row>
    <row r="94" spans="1:25" ht="12.5" x14ac:dyDescent="0.25">
      <c r="A94" s="46"/>
      <c r="B94" s="46"/>
      <c r="C94" s="46"/>
      <c r="D94" s="46"/>
      <c r="E94" s="46"/>
      <c r="F94" s="46"/>
      <c r="G94" s="46"/>
      <c r="H94" s="46"/>
      <c r="I94" s="46"/>
      <c r="J94" s="46"/>
      <c r="K94" s="46"/>
      <c r="L94" s="46"/>
      <c r="M94" s="46"/>
      <c r="N94" s="46"/>
      <c r="O94" s="46"/>
      <c r="P94" s="46"/>
      <c r="Q94" s="46"/>
      <c r="R94" s="46"/>
      <c r="S94" s="46"/>
      <c r="T94" s="46"/>
      <c r="U94" s="46"/>
      <c r="V94" s="46"/>
      <c r="W94" s="46"/>
      <c r="X94" s="46"/>
      <c r="Y94" s="46"/>
    </row>
    <row r="95" spans="1:25" ht="12.5" x14ac:dyDescent="0.25">
      <c r="A95" s="46"/>
      <c r="B95" s="46"/>
      <c r="C95" s="46"/>
      <c r="D95" s="46"/>
      <c r="E95" s="46"/>
      <c r="F95" s="46"/>
      <c r="G95" s="46"/>
      <c r="H95" s="46"/>
      <c r="I95" s="46"/>
      <c r="J95" s="46"/>
      <c r="K95" s="46"/>
      <c r="L95" s="46"/>
      <c r="M95" s="46"/>
      <c r="N95" s="46"/>
      <c r="O95" s="46"/>
      <c r="P95" s="46"/>
      <c r="Q95" s="46"/>
      <c r="R95" s="46"/>
      <c r="S95" s="46"/>
      <c r="T95" s="46"/>
      <c r="U95" s="46"/>
      <c r="V95" s="46"/>
      <c r="W95" s="46"/>
      <c r="X95" s="46"/>
      <c r="Y95" s="46"/>
    </row>
    <row r="96" spans="1:25" ht="12.5" x14ac:dyDescent="0.25">
      <c r="A96" s="46"/>
      <c r="B96" s="46"/>
      <c r="C96" s="46"/>
      <c r="D96" s="46"/>
      <c r="E96" s="46"/>
      <c r="F96" s="46"/>
      <c r="G96" s="46"/>
      <c r="H96" s="46"/>
      <c r="I96" s="46"/>
      <c r="J96" s="46"/>
      <c r="K96" s="46"/>
      <c r="L96" s="46"/>
      <c r="M96" s="46"/>
      <c r="N96" s="46"/>
      <c r="O96" s="46"/>
      <c r="P96" s="46"/>
      <c r="Q96" s="46"/>
      <c r="R96" s="46"/>
      <c r="S96" s="46"/>
      <c r="T96" s="46"/>
      <c r="U96" s="46"/>
      <c r="V96" s="46"/>
      <c r="W96" s="46"/>
      <c r="X96" s="46"/>
      <c r="Y96" s="46"/>
    </row>
    <row r="97" spans="1:25" ht="12.5" x14ac:dyDescent="0.25">
      <c r="A97" s="46"/>
      <c r="B97" s="46"/>
      <c r="C97" s="46"/>
      <c r="D97" s="46"/>
      <c r="E97" s="46"/>
      <c r="F97" s="46"/>
      <c r="G97" s="46"/>
      <c r="H97" s="46"/>
      <c r="I97" s="46"/>
      <c r="J97" s="46"/>
      <c r="K97" s="46"/>
      <c r="L97" s="46"/>
      <c r="M97" s="46"/>
      <c r="N97" s="46"/>
      <c r="O97" s="46"/>
      <c r="P97" s="46"/>
      <c r="Q97" s="46"/>
      <c r="R97" s="46"/>
      <c r="S97" s="46"/>
      <c r="T97" s="46"/>
      <c r="U97" s="46"/>
      <c r="V97" s="46"/>
      <c r="W97" s="46"/>
      <c r="X97" s="46"/>
      <c r="Y97" s="46"/>
    </row>
    <row r="98" spans="1:25" ht="12.5" x14ac:dyDescent="0.25">
      <c r="A98" s="46"/>
      <c r="B98" s="46"/>
      <c r="C98" s="46"/>
      <c r="D98" s="46"/>
      <c r="E98" s="46"/>
      <c r="F98" s="46"/>
      <c r="G98" s="46"/>
      <c r="H98" s="46"/>
      <c r="I98" s="46"/>
      <c r="J98" s="46"/>
      <c r="K98" s="46"/>
      <c r="L98" s="46"/>
      <c r="M98" s="46"/>
      <c r="N98" s="46"/>
      <c r="O98" s="46"/>
      <c r="P98" s="46"/>
      <c r="Q98" s="46"/>
      <c r="R98" s="46"/>
      <c r="S98" s="46"/>
      <c r="T98" s="46"/>
      <c r="U98" s="46"/>
      <c r="V98" s="46"/>
      <c r="W98" s="46"/>
      <c r="X98" s="46"/>
      <c r="Y98" s="46"/>
    </row>
    <row r="99" spans="1:25" ht="12.5" x14ac:dyDescent="0.25">
      <c r="A99" s="46"/>
      <c r="B99" s="46"/>
      <c r="C99" s="46"/>
      <c r="D99" s="46"/>
      <c r="E99" s="46"/>
      <c r="F99" s="46"/>
      <c r="G99" s="46"/>
      <c r="H99" s="46"/>
      <c r="I99" s="46"/>
      <c r="J99" s="46"/>
      <c r="K99" s="46"/>
      <c r="L99" s="46"/>
      <c r="M99" s="46"/>
      <c r="N99" s="46"/>
      <c r="O99" s="46"/>
      <c r="P99" s="46"/>
      <c r="Q99" s="46"/>
      <c r="R99" s="46"/>
      <c r="S99" s="46"/>
      <c r="T99" s="46"/>
      <c r="U99" s="46"/>
      <c r="V99" s="46"/>
      <c r="W99" s="46"/>
      <c r="X99" s="46"/>
      <c r="Y99" s="46"/>
    </row>
    <row r="100" spans="1:25" ht="12.5" x14ac:dyDescent="0.25">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row>
    <row r="101" spans="1:25" ht="12.5" x14ac:dyDescent="0.25">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row>
    <row r="102" spans="1:25" ht="12.5" x14ac:dyDescent="0.25">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row>
    <row r="103" spans="1:25" ht="12.5" x14ac:dyDescent="0.25">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row>
    <row r="104" spans="1:25" ht="12.5" x14ac:dyDescent="0.25">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row>
    <row r="105" spans="1:25" ht="12.5" x14ac:dyDescent="0.2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row>
    <row r="106" spans="1:25" ht="12.5" x14ac:dyDescent="0.25">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spans="1:25" ht="12.5" x14ac:dyDescent="0.25">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row>
    <row r="108" spans="1:25" ht="12.5" x14ac:dyDescent="0.25">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row>
    <row r="109" spans="1:25" ht="12.5" x14ac:dyDescent="0.25">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row>
    <row r="110" spans="1:25" ht="12.5" x14ac:dyDescent="0.25">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row>
    <row r="111" spans="1:25" ht="12.5" x14ac:dyDescent="0.25">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row>
    <row r="112" spans="1:25" ht="12.5" x14ac:dyDescent="0.25">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row>
    <row r="113" spans="1:25" ht="12.5" x14ac:dyDescent="0.25">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row>
    <row r="114" spans="1:25" ht="12.5" x14ac:dyDescent="0.25">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row>
    <row r="115" spans="1:25" ht="12.5" x14ac:dyDescent="0.2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row>
    <row r="116" spans="1:25" ht="12.5" x14ac:dyDescent="0.25">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row>
    <row r="117" spans="1:25" ht="12.5" x14ac:dyDescent="0.25">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row>
    <row r="118" spans="1:25" ht="12.5" x14ac:dyDescent="0.25">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row>
    <row r="119" spans="1:25" ht="12.5" x14ac:dyDescent="0.25">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row>
    <row r="120" spans="1:25" ht="12.5" x14ac:dyDescent="0.25">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row>
    <row r="121" spans="1:25" ht="12.5" x14ac:dyDescent="0.25">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row>
    <row r="122" spans="1:25" ht="12.5" x14ac:dyDescent="0.25">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row>
    <row r="123" spans="1:25" ht="12.5" x14ac:dyDescent="0.25">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row>
    <row r="124" spans="1:25" ht="12.5" x14ac:dyDescent="0.25">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row>
    <row r="125" spans="1:25" ht="12.5" x14ac:dyDescent="0.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row>
    <row r="126" spans="1:25" ht="12.5" x14ac:dyDescent="0.25">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row>
    <row r="127" spans="1:25" ht="12.5" x14ac:dyDescent="0.25">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row>
    <row r="128" spans="1:25" ht="12.5" x14ac:dyDescent="0.25">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row>
    <row r="129" spans="1:25" ht="12.5" x14ac:dyDescent="0.25">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row>
    <row r="130" spans="1:25" ht="12.5" x14ac:dyDescent="0.25">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row>
    <row r="131" spans="1:25" ht="12.5" x14ac:dyDescent="0.25">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row>
    <row r="132" spans="1:25" ht="12.5" x14ac:dyDescent="0.25">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row>
    <row r="133" spans="1:25" ht="12.5" x14ac:dyDescent="0.25">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row>
    <row r="134" spans="1:25" ht="12.5" x14ac:dyDescent="0.25">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row>
    <row r="135" spans="1:25" ht="12.5" x14ac:dyDescent="0.2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row>
    <row r="136" spans="1:25" ht="12.5" x14ac:dyDescent="0.25">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row>
    <row r="137" spans="1:25" ht="12.5" x14ac:dyDescent="0.25">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row>
    <row r="138" spans="1:25" ht="12.5" x14ac:dyDescent="0.25">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row>
    <row r="139" spans="1:25" ht="12.5" x14ac:dyDescent="0.25">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row>
    <row r="140" spans="1:25" ht="12.5" x14ac:dyDescent="0.25">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row>
    <row r="141" spans="1:25" ht="12.5" x14ac:dyDescent="0.25">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row>
    <row r="142" spans="1:25" ht="12.5" x14ac:dyDescent="0.25">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row>
    <row r="143" spans="1:25" ht="12.5" x14ac:dyDescent="0.25">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row>
    <row r="144" spans="1:25" ht="12.5" x14ac:dyDescent="0.25">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row>
    <row r="145" spans="1:25" ht="12.5" x14ac:dyDescent="0.2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row>
    <row r="146" spans="1:25" ht="12.5" x14ac:dyDescent="0.25">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row>
    <row r="147" spans="1:25" ht="12.5" x14ac:dyDescent="0.25">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row>
    <row r="148" spans="1:25" ht="12.5" x14ac:dyDescent="0.25">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row>
    <row r="149" spans="1:25" ht="12.5" x14ac:dyDescent="0.25">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row>
    <row r="150" spans="1:25" ht="12.5" x14ac:dyDescent="0.25">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row>
    <row r="151" spans="1:25" ht="12.5" x14ac:dyDescent="0.25">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row>
    <row r="152" spans="1:25" ht="12.5" x14ac:dyDescent="0.25">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row>
    <row r="153" spans="1:25" ht="12.5" x14ac:dyDescent="0.25">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row>
    <row r="154" spans="1:25" ht="12.5" x14ac:dyDescent="0.25">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row>
    <row r="155" spans="1:25" ht="12.5" x14ac:dyDescent="0.2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row>
    <row r="156" spans="1:25" ht="12.5" x14ac:dyDescent="0.25">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row>
    <row r="157" spans="1:25" ht="12.5" x14ac:dyDescent="0.25">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row>
    <row r="158" spans="1:25" ht="12.5" x14ac:dyDescent="0.25">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row>
    <row r="159" spans="1:25" ht="12.5" x14ac:dyDescent="0.25">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row>
    <row r="160" spans="1:25" ht="12.5" x14ac:dyDescent="0.25">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row>
    <row r="161" spans="1:25" ht="12.5" x14ac:dyDescent="0.25">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row>
    <row r="162" spans="1:25" ht="12.5" x14ac:dyDescent="0.25">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row>
    <row r="163" spans="1:25" ht="12.5" x14ac:dyDescent="0.25">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row>
    <row r="164" spans="1:25" ht="12.5" x14ac:dyDescent="0.25">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row>
    <row r="165" spans="1:25" ht="12.5" x14ac:dyDescent="0.2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row>
    <row r="166" spans="1:25" ht="12.5" x14ac:dyDescent="0.25">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row>
    <row r="167" spans="1:25" ht="12.5" x14ac:dyDescent="0.25">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row>
    <row r="168" spans="1:25" ht="12.5" x14ac:dyDescent="0.25">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row>
    <row r="169" spans="1:25" ht="12.5" x14ac:dyDescent="0.25">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row>
    <row r="170" spans="1:25" ht="12.5" x14ac:dyDescent="0.25">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row>
    <row r="171" spans="1:25" ht="12.5" x14ac:dyDescent="0.25">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row>
    <row r="172" spans="1:25" ht="12.5" x14ac:dyDescent="0.25">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row>
    <row r="173" spans="1:25" ht="12.5" x14ac:dyDescent="0.25">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row>
    <row r="174" spans="1:25" ht="12.5" x14ac:dyDescent="0.25">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row>
    <row r="175" spans="1:25" ht="12.5" x14ac:dyDescent="0.2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row>
    <row r="176" spans="1:25" ht="12.5" x14ac:dyDescent="0.25">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row>
    <row r="177" spans="1:25" ht="12.5" x14ac:dyDescent="0.25">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row>
    <row r="178" spans="1:25" ht="12.5" x14ac:dyDescent="0.25">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row>
    <row r="179" spans="1:25" ht="12.5" x14ac:dyDescent="0.25">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row>
    <row r="180" spans="1:25" ht="12.5" x14ac:dyDescent="0.25">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row>
    <row r="181" spans="1:25" ht="12.5" x14ac:dyDescent="0.25">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row>
    <row r="182" spans="1:25" ht="12.5" x14ac:dyDescent="0.25">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row>
    <row r="183" spans="1:25" ht="12.5" x14ac:dyDescent="0.25">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row>
    <row r="184" spans="1:25" ht="12.5" x14ac:dyDescent="0.25">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row>
    <row r="185" spans="1:25" ht="12.5" x14ac:dyDescent="0.2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row>
    <row r="186" spans="1:25" ht="12.5" x14ac:dyDescent="0.25">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row>
    <row r="187" spans="1:25" ht="12.5" x14ac:dyDescent="0.25">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row>
    <row r="188" spans="1:25" ht="12.5" x14ac:dyDescent="0.25">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row>
    <row r="189" spans="1:25" ht="12.5" x14ac:dyDescent="0.25">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row>
    <row r="190" spans="1:25" ht="12.5" x14ac:dyDescent="0.25">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row>
    <row r="191" spans="1:25" ht="12.5" x14ac:dyDescent="0.25">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row>
    <row r="192" spans="1:25" ht="12.5" x14ac:dyDescent="0.25">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row>
    <row r="193" spans="1:25" ht="12.5" x14ac:dyDescent="0.25">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row>
    <row r="194" spans="1:25" ht="12.5" x14ac:dyDescent="0.25">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row>
    <row r="195" spans="1:25" ht="12.5" x14ac:dyDescent="0.2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row>
    <row r="196" spans="1:25" ht="12.5" x14ac:dyDescent="0.25">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row>
    <row r="197" spans="1:25" ht="12.5" x14ac:dyDescent="0.25">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row>
    <row r="198" spans="1:25" ht="12.5" x14ac:dyDescent="0.25">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row>
    <row r="199" spans="1:25" ht="12.5" x14ac:dyDescent="0.25">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row>
    <row r="200" spans="1:25" ht="12.5" x14ac:dyDescent="0.25">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row>
    <row r="201" spans="1:25" ht="12.5" x14ac:dyDescent="0.25">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row>
    <row r="202" spans="1:25" ht="12.5" x14ac:dyDescent="0.25">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row>
    <row r="203" spans="1:25" ht="12.5" x14ac:dyDescent="0.25">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row>
    <row r="204" spans="1:25" ht="12.5"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row>
    <row r="205" spans="1:25" ht="12.5"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row>
    <row r="206" spans="1:25" ht="12.5"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row>
    <row r="207" spans="1:25" ht="12.5" x14ac:dyDescent="0.25">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row>
    <row r="208" spans="1:25" ht="12.5" x14ac:dyDescent="0.25">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row>
    <row r="209" spans="1:25" ht="12.5" x14ac:dyDescent="0.25">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row>
    <row r="210" spans="1:25" ht="12.5" x14ac:dyDescent="0.25">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row>
    <row r="211" spans="1:25" ht="12.5" x14ac:dyDescent="0.25">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row>
    <row r="212" spans="1:25" ht="12.5" x14ac:dyDescent="0.25">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row>
    <row r="213" spans="1:25" ht="12.5" x14ac:dyDescent="0.25">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row>
    <row r="214" spans="1:25" ht="12.5" x14ac:dyDescent="0.25">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row>
    <row r="215" spans="1:25" ht="12.5" x14ac:dyDescent="0.2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row>
    <row r="216" spans="1:25" ht="12.5" x14ac:dyDescent="0.25">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row>
    <row r="217" spans="1:25" ht="12.5" x14ac:dyDescent="0.25">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row>
    <row r="218" spans="1:25" ht="12.5" x14ac:dyDescent="0.25">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row>
    <row r="219" spans="1:25" ht="12.5" x14ac:dyDescent="0.25">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row>
    <row r="220" spans="1:25" ht="12.5" x14ac:dyDescent="0.25">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row>
    <row r="221" spans="1:25" ht="12.5" x14ac:dyDescent="0.25">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row>
    <row r="222" spans="1:25" ht="12.5" x14ac:dyDescent="0.25">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row>
    <row r="223" spans="1:25" ht="12.5" x14ac:dyDescent="0.25">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row>
    <row r="224" spans="1:25" ht="12.5" x14ac:dyDescent="0.25">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row>
    <row r="225" spans="1:25" ht="12.5" x14ac:dyDescent="0.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row>
    <row r="226" spans="1:25" ht="12.5" x14ac:dyDescent="0.25">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row>
    <row r="227" spans="1:25" ht="12.5" x14ac:dyDescent="0.25">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row>
    <row r="228" spans="1:25" ht="12.5" x14ac:dyDescent="0.25">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row>
    <row r="229" spans="1:25" ht="12.5" x14ac:dyDescent="0.25">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row>
    <row r="230" spans="1:25" ht="12.5" x14ac:dyDescent="0.25">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row>
    <row r="231" spans="1:25" ht="12.5" x14ac:dyDescent="0.25">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row>
    <row r="232" spans="1:25" ht="12.5" x14ac:dyDescent="0.25">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row>
    <row r="233" spans="1:25" ht="12.5" x14ac:dyDescent="0.25">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row>
    <row r="234" spans="1:25" ht="12.5" x14ac:dyDescent="0.25">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row>
    <row r="235" spans="1:25" ht="12.5" x14ac:dyDescent="0.2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row>
    <row r="236" spans="1:25" ht="12.5" x14ac:dyDescent="0.25">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row>
    <row r="237" spans="1:25" ht="12.5" x14ac:dyDescent="0.25">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row>
    <row r="238" spans="1:25" ht="12.5" x14ac:dyDescent="0.25">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row>
    <row r="239" spans="1:25" ht="12.5" x14ac:dyDescent="0.25">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row>
    <row r="240" spans="1:25" ht="12.5" x14ac:dyDescent="0.25">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row>
    <row r="241" spans="1:25" ht="12.5" x14ac:dyDescent="0.25">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row>
    <row r="242" spans="1:25" ht="12.5" x14ac:dyDescent="0.25">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row>
    <row r="243" spans="1:25" ht="12.5" x14ac:dyDescent="0.25">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row>
    <row r="244" spans="1:25" ht="12.5" x14ac:dyDescent="0.25">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row>
    <row r="245" spans="1:25" ht="12.5" x14ac:dyDescent="0.2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row>
    <row r="246" spans="1:25" ht="12.5" x14ac:dyDescent="0.25">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row>
    <row r="247" spans="1:25" ht="12.5" x14ac:dyDescent="0.25">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row>
    <row r="248" spans="1:25" ht="12.5" x14ac:dyDescent="0.25">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row>
    <row r="249" spans="1:25" ht="12.5" x14ac:dyDescent="0.25">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row>
    <row r="250" spans="1:25" ht="12.5" x14ac:dyDescent="0.25">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row>
    <row r="251" spans="1:25" ht="12.5" x14ac:dyDescent="0.25">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row>
    <row r="252" spans="1:25" ht="12.5" x14ac:dyDescent="0.25">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row>
    <row r="253" spans="1:25" ht="12.5" x14ac:dyDescent="0.25">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row>
    <row r="254" spans="1:25" ht="12.5" x14ac:dyDescent="0.25">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row>
    <row r="255" spans="1:25" ht="12.5" x14ac:dyDescent="0.2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row>
    <row r="256" spans="1:25" ht="12.5" x14ac:dyDescent="0.25">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row>
    <row r="257" spans="1:25" ht="12.5" x14ac:dyDescent="0.25">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row>
    <row r="258" spans="1:25" ht="12.5" x14ac:dyDescent="0.25">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row>
    <row r="259" spans="1:25" ht="12.5" x14ac:dyDescent="0.25">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row>
    <row r="260" spans="1:25" ht="12.5" x14ac:dyDescent="0.25">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row>
    <row r="261" spans="1:25" ht="12.5" x14ac:dyDescent="0.25">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row>
    <row r="262" spans="1:25" ht="12.5" x14ac:dyDescent="0.25">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row>
    <row r="263" spans="1:25" ht="12.5" x14ac:dyDescent="0.25">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row>
    <row r="264" spans="1:25" ht="12.5" x14ac:dyDescent="0.25">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row>
    <row r="265" spans="1:25" ht="12.5" x14ac:dyDescent="0.2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row>
    <row r="266" spans="1:25" ht="12.5" x14ac:dyDescent="0.25">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row>
    <row r="267" spans="1:25" ht="12.5" x14ac:dyDescent="0.25">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row>
    <row r="268" spans="1:25" ht="12.5" x14ac:dyDescent="0.25">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row>
    <row r="269" spans="1:25" ht="12.5" x14ac:dyDescent="0.25">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row>
    <row r="270" spans="1:25" ht="12.5" x14ac:dyDescent="0.25">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row>
    <row r="271" spans="1:25" ht="12.5" x14ac:dyDescent="0.25">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row>
    <row r="272" spans="1:25" ht="12.5" x14ac:dyDescent="0.25">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row>
    <row r="273" spans="1:25" ht="12.5" x14ac:dyDescent="0.25">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row>
    <row r="274" spans="1:25" ht="12.5" x14ac:dyDescent="0.25">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row>
    <row r="275" spans="1:25" ht="12.5" x14ac:dyDescent="0.2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row>
    <row r="276" spans="1:25" ht="12.5" x14ac:dyDescent="0.25">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row>
    <row r="277" spans="1:25" ht="12.5" x14ac:dyDescent="0.25">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row>
    <row r="278" spans="1:25" ht="12.5" x14ac:dyDescent="0.25">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row>
    <row r="279" spans="1:25" ht="12.5" x14ac:dyDescent="0.25">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row>
    <row r="280" spans="1:25" ht="12.5" x14ac:dyDescent="0.25">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row>
    <row r="281" spans="1:25" ht="12.5" x14ac:dyDescent="0.25">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row>
    <row r="282" spans="1:25" ht="12.5" x14ac:dyDescent="0.25">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row>
    <row r="283" spans="1:25" ht="12.5" x14ac:dyDescent="0.25">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row>
    <row r="284" spans="1:25" ht="12.5" x14ac:dyDescent="0.25">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row>
    <row r="285" spans="1:25" ht="12.5" x14ac:dyDescent="0.2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row>
    <row r="286" spans="1:25" ht="12.5" x14ac:dyDescent="0.25">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row>
    <row r="287" spans="1:25" ht="12.5" x14ac:dyDescent="0.25">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row>
    <row r="288" spans="1:25" ht="12.5" x14ac:dyDescent="0.25">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row>
    <row r="289" spans="1:25" ht="12.5" x14ac:dyDescent="0.25">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row>
    <row r="290" spans="1:25" ht="12.5" x14ac:dyDescent="0.25">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row>
    <row r="291" spans="1:25" ht="12.5" x14ac:dyDescent="0.25">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row>
    <row r="292" spans="1:25" ht="12.5" x14ac:dyDescent="0.25">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row>
    <row r="293" spans="1:25" ht="12.5" x14ac:dyDescent="0.25">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row>
    <row r="294" spans="1:25" ht="12.5" x14ac:dyDescent="0.25">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row>
    <row r="295" spans="1:25" ht="12.5" x14ac:dyDescent="0.2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row>
    <row r="296" spans="1:25" ht="12.5" x14ac:dyDescent="0.25">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row>
    <row r="297" spans="1:25" ht="12.5" x14ac:dyDescent="0.25">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row>
    <row r="298" spans="1:25" ht="12.5" x14ac:dyDescent="0.25">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row>
    <row r="299" spans="1:25" ht="12.5" x14ac:dyDescent="0.25">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row>
    <row r="300" spans="1:25" ht="12.5" x14ac:dyDescent="0.25">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row>
    <row r="301" spans="1:25" ht="12.5" x14ac:dyDescent="0.25">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row>
    <row r="302" spans="1:25" ht="12.5" x14ac:dyDescent="0.25">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row>
    <row r="303" spans="1:25" ht="12.5" x14ac:dyDescent="0.25">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row>
    <row r="304" spans="1:25" ht="12.5" x14ac:dyDescent="0.25">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row>
    <row r="305" spans="1:25" ht="12.5" x14ac:dyDescent="0.2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row>
    <row r="306" spans="1:25" ht="12.5" x14ac:dyDescent="0.25">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row>
    <row r="307" spans="1:25" ht="12.5" x14ac:dyDescent="0.25">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row>
    <row r="308" spans="1:25" ht="12.5" x14ac:dyDescent="0.25">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row>
    <row r="309" spans="1:25" ht="12.5" x14ac:dyDescent="0.25">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row>
    <row r="310" spans="1:25" ht="12.5" x14ac:dyDescent="0.25">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row>
    <row r="311" spans="1:25" ht="12.5" x14ac:dyDescent="0.25">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row>
    <row r="312" spans="1:25" ht="12.5" x14ac:dyDescent="0.25">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row>
    <row r="313" spans="1:25" ht="12.5" x14ac:dyDescent="0.25">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row>
    <row r="314" spans="1:25" ht="12.5" x14ac:dyDescent="0.25">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row>
    <row r="315" spans="1:25" ht="12.5" x14ac:dyDescent="0.2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row>
    <row r="316" spans="1:25" ht="12.5" x14ac:dyDescent="0.25">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row>
    <row r="317" spans="1:25" ht="12.5" x14ac:dyDescent="0.25">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row>
    <row r="318" spans="1:25" ht="12.5" x14ac:dyDescent="0.25">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row>
    <row r="319" spans="1:25" ht="12.5" x14ac:dyDescent="0.25">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row>
    <row r="320" spans="1:25" ht="12.5" x14ac:dyDescent="0.25">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row>
    <row r="321" spans="1:25" ht="12.5" x14ac:dyDescent="0.25">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row>
    <row r="322" spans="1:25" ht="12.5" x14ac:dyDescent="0.25">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row>
    <row r="323" spans="1:25" ht="12.5" x14ac:dyDescent="0.25">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row>
    <row r="324" spans="1:25" ht="12.5" x14ac:dyDescent="0.25">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row>
    <row r="325" spans="1:25" ht="12.5" x14ac:dyDescent="0.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row>
    <row r="326" spans="1:25" ht="12.5" x14ac:dyDescent="0.25">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row>
    <row r="327" spans="1:25" ht="12.5" x14ac:dyDescent="0.25">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row>
    <row r="328" spans="1:25" ht="12.5" x14ac:dyDescent="0.25">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row>
    <row r="329" spans="1:25" ht="12.5" x14ac:dyDescent="0.25">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row>
    <row r="330" spans="1:25" ht="12.5" x14ac:dyDescent="0.25">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row>
    <row r="331" spans="1:25" ht="12.5" x14ac:dyDescent="0.25">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row>
    <row r="332" spans="1:25" ht="12.5" x14ac:dyDescent="0.25">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row>
    <row r="333" spans="1:25" ht="12.5" x14ac:dyDescent="0.25">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row>
    <row r="334" spans="1:25" ht="12.5" x14ac:dyDescent="0.25">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row>
    <row r="335" spans="1:25" ht="12.5" x14ac:dyDescent="0.2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row>
    <row r="336" spans="1:25" ht="12.5" x14ac:dyDescent="0.25">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row>
    <row r="337" spans="1:25" ht="12.5" x14ac:dyDescent="0.25">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row>
    <row r="338" spans="1:25" ht="12.5" x14ac:dyDescent="0.25">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row>
    <row r="339" spans="1:25" ht="12.5" x14ac:dyDescent="0.25">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row>
    <row r="340" spans="1:25" ht="12.5" x14ac:dyDescent="0.25">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row>
    <row r="341" spans="1:25" ht="12.5" x14ac:dyDescent="0.25">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row>
    <row r="342" spans="1:25" ht="12.5" x14ac:dyDescent="0.25">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row>
    <row r="343" spans="1:25" ht="12.5" x14ac:dyDescent="0.25">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row>
    <row r="344" spans="1:25" ht="12.5" x14ac:dyDescent="0.25">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row>
    <row r="345" spans="1:25" ht="12.5" x14ac:dyDescent="0.2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row>
    <row r="346" spans="1:25" ht="12.5" x14ac:dyDescent="0.25">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row>
    <row r="347" spans="1:25" ht="12.5" x14ac:dyDescent="0.25">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row>
    <row r="348" spans="1:25" ht="12.5" x14ac:dyDescent="0.25">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row>
    <row r="349" spans="1:25" ht="12.5" x14ac:dyDescent="0.25">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row>
    <row r="350" spans="1:25" ht="12.5" x14ac:dyDescent="0.25">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row>
    <row r="351" spans="1:25" ht="12.5" x14ac:dyDescent="0.25">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row>
    <row r="352" spans="1:25" ht="12.5" x14ac:dyDescent="0.25">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row>
    <row r="353" spans="1:25" ht="12.5" x14ac:dyDescent="0.25">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row>
    <row r="354" spans="1:25" ht="12.5" x14ac:dyDescent="0.25">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row>
    <row r="355" spans="1:25" ht="12.5" x14ac:dyDescent="0.2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row>
    <row r="356" spans="1:25" ht="12.5" x14ac:dyDescent="0.25">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row>
    <row r="357" spans="1:25" ht="12.5" x14ac:dyDescent="0.25">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row>
    <row r="358" spans="1:25" ht="12.5" x14ac:dyDescent="0.25">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row>
    <row r="359" spans="1:25" ht="12.5" x14ac:dyDescent="0.25">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row>
    <row r="360" spans="1:25" ht="12.5" x14ac:dyDescent="0.25">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row>
    <row r="361" spans="1:25" ht="12.5" x14ac:dyDescent="0.25">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row>
    <row r="362" spans="1:25" ht="12.5" x14ac:dyDescent="0.25">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row>
    <row r="363" spans="1:25" ht="12.5" x14ac:dyDescent="0.25">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row>
    <row r="364" spans="1:25" ht="12.5" x14ac:dyDescent="0.25">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row>
    <row r="365" spans="1:25" ht="12.5" x14ac:dyDescent="0.2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row>
    <row r="366" spans="1:25" ht="12.5" x14ac:dyDescent="0.25">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row>
    <row r="367" spans="1:25" ht="12.5" x14ac:dyDescent="0.25">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row>
    <row r="368" spans="1:25" ht="12.5" x14ac:dyDescent="0.25">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row>
    <row r="369" spans="1:25" ht="12.5" x14ac:dyDescent="0.25">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row>
    <row r="370" spans="1:25" ht="12.5" x14ac:dyDescent="0.25">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row>
    <row r="371" spans="1:25" ht="12.5" x14ac:dyDescent="0.25">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row>
    <row r="372" spans="1:25" ht="12.5" x14ac:dyDescent="0.25">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row>
    <row r="373" spans="1:25" ht="12.5" x14ac:dyDescent="0.25">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row>
    <row r="374" spans="1:25" ht="12.5" x14ac:dyDescent="0.25">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row>
    <row r="375" spans="1:25" ht="12.5" x14ac:dyDescent="0.2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row>
    <row r="376" spans="1:25" ht="12.5" x14ac:dyDescent="0.25">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row>
    <row r="377" spans="1:25" ht="12.5" x14ac:dyDescent="0.25">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row>
    <row r="378" spans="1:25" ht="12.5" x14ac:dyDescent="0.25">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row>
    <row r="379" spans="1:25" ht="12.5" x14ac:dyDescent="0.25">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row>
    <row r="380" spans="1:25" ht="12.5" x14ac:dyDescent="0.25">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row>
    <row r="381" spans="1:25" ht="12.5" x14ac:dyDescent="0.25">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row>
    <row r="382" spans="1:25" ht="12.5" x14ac:dyDescent="0.25">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row>
    <row r="383" spans="1:25" ht="12.5" x14ac:dyDescent="0.25">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row>
    <row r="384" spans="1:25" ht="12.5" x14ac:dyDescent="0.25">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row>
    <row r="385" spans="1:25" ht="12.5" x14ac:dyDescent="0.2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row>
    <row r="386" spans="1:25" ht="12.5" x14ac:dyDescent="0.25">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row>
    <row r="387" spans="1:25" ht="12.5" x14ac:dyDescent="0.25">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row>
    <row r="388" spans="1:25" ht="12.5" x14ac:dyDescent="0.25">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row>
    <row r="389" spans="1:25" ht="12.5" x14ac:dyDescent="0.25">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row>
    <row r="390" spans="1:25" ht="12.5" x14ac:dyDescent="0.25">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row>
    <row r="391" spans="1:25" ht="12.5" x14ac:dyDescent="0.25">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row>
    <row r="392" spans="1:25" ht="12.5" x14ac:dyDescent="0.25">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row>
    <row r="393" spans="1:25" ht="12.5" x14ac:dyDescent="0.25">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row>
    <row r="394" spans="1:25" ht="12.5" x14ac:dyDescent="0.25">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row>
    <row r="395" spans="1:25" ht="12.5" x14ac:dyDescent="0.2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row>
    <row r="396" spans="1:25" ht="12.5" x14ac:dyDescent="0.25">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row>
    <row r="397" spans="1:25" ht="12.5" x14ac:dyDescent="0.25">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row>
    <row r="398" spans="1:25" ht="12.5" x14ac:dyDescent="0.25">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row>
    <row r="399" spans="1:25" ht="12.5" x14ac:dyDescent="0.25">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row>
    <row r="400" spans="1:25" ht="12.5" x14ac:dyDescent="0.25">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row>
    <row r="401" spans="1:25" ht="12.5" x14ac:dyDescent="0.25">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row>
    <row r="402" spans="1:25" ht="12.5" x14ac:dyDescent="0.25">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row>
    <row r="403" spans="1:25" ht="12.5" x14ac:dyDescent="0.25">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row>
    <row r="404" spans="1:25" ht="12.5" x14ac:dyDescent="0.25">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row>
    <row r="405" spans="1:25" ht="12.5" x14ac:dyDescent="0.2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row>
    <row r="406" spans="1:25" ht="12.5" x14ac:dyDescent="0.25">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row>
    <row r="407" spans="1:25" ht="12.5" x14ac:dyDescent="0.25">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row>
    <row r="408" spans="1:25" ht="12.5" x14ac:dyDescent="0.25">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row>
    <row r="409" spans="1:25" ht="12.5" x14ac:dyDescent="0.25">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row>
    <row r="410" spans="1:25" ht="12.5" x14ac:dyDescent="0.25">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row>
    <row r="411" spans="1:25" ht="12.5" x14ac:dyDescent="0.25">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row>
    <row r="412" spans="1:25" ht="12.5" x14ac:dyDescent="0.25">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row>
    <row r="413" spans="1:25" ht="12.5" x14ac:dyDescent="0.25">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row>
    <row r="414" spans="1:25" ht="12.5" x14ac:dyDescent="0.25">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row>
    <row r="415" spans="1:25" ht="12.5" x14ac:dyDescent="0.2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row>
    <row r="416" spans="1:25" ht="12.5" x14ac:dyDescent="0.25">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row>
    <row r="417" spans="1:25" ht="12.5" x14ac:dyDescent="0.25">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row>
    <row r="418" spans="1:25" ht="12.5" x14ac:dyDescent="0.25">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row>
    <row r="419" spans="1:25" ht="12.5" x14ac:dyDescent="0.25">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row>
    <row r="420" spans="1:25" ht="12.5" x14ac:dyDescent="0.25">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row>
    <row r="421" spans="1:25" ht="12.5" x14ac:dyDescent="0.25">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row>
    <row r="422" spans="1:25" ht="12.5" x14ac:dyDescent="0.25">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row>
    <row r="423" spans="1:25" ht="12.5" x14ac:dyDescent="0.25">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row>
    <row r="424" spans="1:25" ht="12.5" x14ac:dyDescent="0.25">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row>
    <row r="425" spans="1:25" ht="12.5" x14ac:dyDescent="0.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row>
    <row r="426" spans="1:25" ht="12.5" x14ac:dyDescent="0.25">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row>
    <row r="427" spans="1:25" ht="12.5" x14ac:dyDescent="0.25">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row>
    <row r="428" spans="1:25" ht="12.5" x14ac:dyDescent="0.25">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row>
    <row r="429" spans="1:25" ht="12.5" x14ac:dyDescent="0.25">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row>
    <row r="430" spans="1:25" ht="12.5" x14ac:dyDescent="0.25">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row>
    <row r="431" spans="1:25" ht="12.5" x14ac:dyDescent="0.25">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row>
    <row r="432" spans="1:25" ht="12.5" x14ac:dyDescent="0.25">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row>
    <row r="433" spans="1:25" ht="12.5" x14ac:dyDescent="0.25">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row>
    <row r="434" spans="1:25" ht="12.5" x14ac:dyDescent="0.25">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row>
    <row r="435" spans="1:25" ht="12.5" x14ac:dyDescent="0.2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row>
    <row r="436" spans="1:25" ht="12.5" x14ac:dyDescent="0.25">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row>
    <row r="437" spans="1:25" ht="12.5" x14ac:dyDescent="0.25">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row>
    <row r="438" spans="1:25" ht="12.5" x14ac:dyDescent="0.25">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row>
    <row r="439" spans="1:25" ht="12.5" x14ac:dyDescent="0.25">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row>
    <row r="440" spans="1:25" ht="12.5" x14ac:dyDescent="0.25">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row>
    <row r="441" spans="1:25" ht="12.5" x14ac:dyDescent="0.25">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row>
    <row r="442" spans="1:25" ht="12.5" x14ac:dyDescent="0.25">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row>
    <row r="443" spans="1:25" ht="12.5" x14ac:dyDescent="0.25">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row>
    <row r="444" spans="1:25" ht="12.5" x14ac:dyDescent="0.25">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row>
    <row r="445" spans="1:25" ht="12.5" x14ac:dyDescent="0.2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row>
    <row r="446" spans="1:25" ht="12.5" x14ac:dyDescent="0.25">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row>
    <row r="447" spans="1:25" ht="12.5" x14ac:dyDescent="0.25">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row>
    <row r="448" spans="1:25" ht="12.5" x14ac:dyDescent="0.25">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row>
    <row r="449" spans="1:25" ht="12.5" x14ac:dyDescent="0.25">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row>
    <row r="450" spans="1:25" ht="12.5" x14ac:dyDescent="0.25">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row>
    <row r="451" spans="1:25" ht="12.5" x14ac:dyDescent="0.25">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row>
    <row r="452" spans="1:25" ht="12.5" x14ac:dyDescent="0.25">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row>
    <row r="453" spans="1:25" ht="12.5" x14ac:dyDescent="0.25">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row>
    <row r="454" spans="1:25" ht="12.5" x14ac:dyDescent="0.25">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row>
    <row r="455" spans="1:25" ht="12.5" x14ac:dyDescent="0.2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row>
    <row r="456" spans="1:25" ht="12.5" x14ac:dyDescent="0.25">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row>
    <row r="457" spans="1:25" ht="12.5" x14ac:dyDescent="0.25">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row>
    <row r="458" spans="1:25" ht="12.5" x14ac:dyDescent="0.25">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row>
    <row r="459" spans="1:25" ht="12.5" x14ac:dyDescent="0.25">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row>
    <row r="460" spans="1:25" ht="12.5" x14ac:dyDescent="0.25">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row>
    <row r="461" spans="1:25" ht="12.5" x14ac:dyDescent="0.25">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row>
    <row r="462" spans="1:25" ht="12.5" x14ac:dyDescent="0.25">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row>
    <row r="463" spans="1:25" ht="12.5" x14ac:dyDescent="0.25">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row>
    <row r="464" spans="1:25" ht="12.5" x14ac:dyDescent="0.25">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row>
    <row r="465" spans="1:25" ht="12.5" x14ac:dyDescent="0.2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row>
    <row r="466" spans="1:25" ht="12.5" x14ac:dyDescent="0.25">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row>
    <row r="467" spans="1:25" ht="12.5" x14ac:dyDescent="0.25">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row>
    <row r="468" spans="1:25" ht="12.5" x14ac:dyDescent="0.25">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row>
    <row r="469" spans="1:25" ht="12.5" x14ac:dyDescent="0.25">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row>
    <row r="470" spans="1:25" ht="12.5" x14ac:dyDescent="0.25">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row>
    <row r="471" spans="1:25" ht="12.5" x14ac:dyDescent="0.25">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row>
    <row r="472" spans="1:25" ht="12.5" x14ac:dyDescent="0.25">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row>
    <row r="473" spans="1:25" ht="12.5" x14ac:dyDescent="0.25">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row>
    <row r="474" spans="1:25" ht="12.5" x14ac:dyDescent="0.25">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row>
    <row r="475" spans="1:25" ht="12.5" x14ac:dyDescent="0.2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row>
    <row r="476" spans="1:25" ht="12.5" x14ac:dyDescent="0.25">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row>
    <row r="477" spans="1:25" ht="12.5" x14ac:dyDescent="0.25">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row>
    <row r="478" spans="1:25" ht="12.5" x14ac:dyDescent="0.25">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row>
    <row r="479" spans="1:25" ht="12.5" x14ac:dyDescent="0.25">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row>
    <row r="480" spans="1:25" ht="12.5" x14ac:dyDescent="0.25">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row>
    <row r="481" spans="1:25" ht="12.5" x14ac:dyDescent="0.25">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row>
    <row r="482" spans="1:25" ht="12.5" x14ac:dyDescent="0.25">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row>
    <row r="483" spans="1:25" ht="12.5" x14ac:dyDescent="0.25">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row>
    <row r="484" spans="1:25" ht="12.5" x14ac:dyDescent="0.25">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row>
    <row r="485" spans="1:25" ht="12.5" x14ac:dyDescent="0.2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row>
    <row r="486" spans="1:25" ht="12.5" x14ac:dyDescent="0.25">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row>
    <row r="487" spans="1:25" ht="12.5" x14ac:dyDescent="0.25">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row>
    <row r="488" spans="1:25" ht="12.5" x14ac:dyDescent="0.25">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row>
    <row r="489" spans="1:25" ht="12.5" x14ac:dyDescent="0.25">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row>
    <row r="490" spans="1:25" ht="12.5" x14ac:dyDescent="0.25">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row>
    <row r="491" spans="1:25" ht="12.5" x14ac:dyDescent="0.25">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row>
    <row r="492" spans="1:25" ht="12.5" x14ac:dyDescent="0.25">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row>
    <row r="493" spans="1:25" ht="12.5" x14ac:dyDescent="0.25">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row>
    <row r="494" spans="1:25" ht="12.5" x14ac:dyDescent="0.25">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row>
    <row r="495" spans="1:25" ht="12.5" x14ac:dyDescent="0.2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row>
    <row r="496" spans="1:25" ht="12.5" x14ac:dyDescent="0.25">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row>
    <row r="497" spans="1:25" ht="12.5" x14ac:dyDescent="0.25">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row>
    <row r="498" spans="1:25" ht="12.5" x14ac:dyDescent="0.25">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row>
    <row r="499" spans="1:25" ht="12.5" x14ac:dyDescent="0.25">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row>
    <row r="500" spans="1:25" ht="12.5" x14ac:dyDescent="0.25">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row>
    <row r="501" spans="1:25" ht="12.5" x14ac:dyDescent="0.25">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row>
    <row r="502" spans="1:25" ht="12.5" x14ac:dyDescent="0.25">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row>
    <row r="503" spans="1:25" ht="12.5" x14ac:dyDescent="0.25">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row>
    <row r="504" spans="1:25" ht="12.5" x14ac:dyDescent="0.25">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row>
    <row r="505" spans="1:25" ht="12.5" x14ac:dyDescent="0.2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row>
    <row r="506" spans="1:25" ht="12.5" x14ac:dyDescent="0.25">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row>
    <row r="507" spans="1:25" ht="12.5" x14ac:dyDescent="0.25">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row>
    <row r="508" spans="1:25" ht="12.5" x14ac:dyDescent="0.25">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row>
    <row r="509" spans="1:25" ht="12.5" x14ac:dyDescent="0.25">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row>
    <row r="510" spans="1:25" ht="12.5" x14ac:dyDescent="0.25">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row>
    <row r="511" spans="1:25" ht="12.5" x14ac:dyDescent="0.25">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row>
    <row r="512" spans="1:25" ht="12.5" x14ac:dyDescent="0.25">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row>
    <row r="513" spans="1:25" ht="12.5" x14ac:dyDescent="0.25">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row>
    <row r="514" spans="1:25" ht="12.5" x14ac:dyDescent="0.25">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row>
    <row r="515" spans="1:25" ht="12.5" x14ac:dyDescent="0.2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row>
    <row r="516" spans="1:25" ht="12.5" x14ac:dyDescent="0.25">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row>
    <row r="517" spans="1:25" ht="12.5" x14ac:dyDescent="0.25">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row>
    <row r="518" spans="1:25" ht="12.5" x14ac:dyDescent="0.25">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row>
    <row r="519" spans="1:25" ht="12.5" x14ac:dyDescent="0.25">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row>
    <row r="520" spans="1:25" ht="12.5" x14ac:dyDescent="0.25">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row>
    <row r="521" spans="1:25" ht="12.5" x14ac:dyDescent="0.25">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row>
    <row r="522" spans="1:25" ht="12.5" x14ac:dyDescent="0.25">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row>
    <row r="523" spans="1:25" ht="12.5" x14ac:dyDescent="0.25">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row>
    <row r="524" spans="1:25" ht="12.5" x14ac:dyDescent="0.25">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row>
    <row r="525" spans="1:25" ht="12.5" x14ac:dyDescent="0.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row>
    <row r="526" spans="1:25" ht="12.5" x14ac:dyDescent="0.25">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row>
    <row r="527" spans="1:25" ht="12.5" x14ac:dyDescent="0.25">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row>
    <row r="528" spans="1:25" ht="12.5" x14ac:dyDescent="0.25">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row>
    <row r="529" spans="1:25" ht="12.5" x14ac:dyDescent="0.25">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row>
    <row r="530" spans="1:25" ht="12.5" x14ac:dyDescent="0.25">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row>
    <row r="531" spans="1:25" ht="12.5" x14ac:dyDescent="0.25">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row>
    <row r="532" spans="1:25" ht="12.5" x14ac:dyDescent="0.25">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row>
    <row r="533" spans="1:25" ht="12.5" x14ac:dyDescent="0.25">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row>
    <row r="534" spans="1:25" ht="12.5" x14ac:dyDescent="0.25">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row>
    <row r="535" spans="1:25" ht="12.5" x14ac:dyDescent="0.2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row>
    <row r="536" spans="1:25" ht="12.5" x14ac:dyDescent="0.25">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row>
    <row r="537" spans="1:25" ht="12.5" x14ac:dyDescent="0.25">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row>
    <row r="538" spans="1:25" ht="12.5" x14ac:dyDescent="0.25">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row>
    <row r="539" spans="1:25" ht="12.5" x14ac:dyDescent="0.25">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row>
    <row r="540" spans="1:25" ht="12.5" x14ac:dyDescent="0.25">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row>
    <row r="541" spans="1:25" ht="12.5" x14ac:dyDescent="0.25">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row>
    <row r="542" spans="1:25" ht="12.5" x14ac:dyDescent="0.25">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row>
    <row r="543" spans="1:25" ht="12.5" x14ac:dyDescent="0.25">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row>
    <row r="544" spans="1:25" ht="12.5" x14ac:dyDescent="0.25">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row>
    <row r="545" spans="1:25" ht="12.5" x14ac:dyDescent="0.2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row>
    <row r="546" spans="1:25" ht="12.5" x14ac:dyDescent="0.25">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row>
    <row r="547" spans="1:25" ht="12.5" x14ac:dyDescent="0.25">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row>
    <row r="548" spans="1:25" ht="12.5" x14ac:dyDescent="0.25">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row>
    <row r="549" spans="1:25" ht="12.5" x14ac:dyDescent="0.25">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row>
    <row r="550" spans="1:25" ht="12.5" x14ac:dyDescent="0.25">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row>
    <row r="551" spans="1:25" ht="12.5" x14ac:dyDescent="0.25">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row>
    <row r="552" spans="1:25" ht="12.5" x14ac:dyDescent="0.25">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row>
    <row r="553" spans="1:25" ht="12.5" x14ac:dyDescent="0.25">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row>
    <row r="554" spans="1:25" ht="12.5" x14ac:dyDescent="0.25">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row>
    <row r="555" spans="1:25" ht="12.5" x14ac:dyDescent="0.2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row>
    <row r="556" spans="1:25" ht="12.5" x14ac:dyDescent="0.25">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row>
    <row r="557" spans="1:25" ht="12.5" x14ac:dyDescent="0.25">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row>
    <row r="558" spans="1:25" ht="12.5" x14ac:dyDescent="0.25">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row>
    <row r="559" spans="1:25" ht="12.5" x14ac:dyDescent="0.25">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row>
    <row r="560" spans="1:25" ht="12.5" x14ac:dyDescent="0.25">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row>
    <row r="561" spans="1:25" ht="12.5" x14ac:dyDescent="0.25">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row>
    <row r="562" spans="1:25" ht="12.5" x14ac:dyDescent="0.25">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row>
    <row r="563" spans="1:25" ht="12.5" x14ac:dyDescent="0.25">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row>
    <row r="564" spans="1:25" ht="12.5" x14ac:dyDescent="0.25">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row>
    <row r="565" spans="1:25" ht="12.5" x14ac:dyDescent="0.2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row>
    <row r="566" spans="1:25" ht="12.5" x14ac:dyDescent="0.25">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row>
    <row r="567" spans="1:25" ht="12.5" x14ac:dyDescent="0.25">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row>
    <row r="568" spans="1:25" ht="12.5" x14ac:dyDescent="0.25">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row>
    <row r="569" spans="1:25" ht="12.5" x14ac:dyDescent="0.25">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row>
    <row r="570" spans="1:25" ht="12.5" x14ac:dyDescent="0.25">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row>
    <row r="571" spans="1:25" ht="12.5" x14ac:dyDescent="0.25">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row>
    <row r="572" spans="1:25" ht="12.5" x14ac:dyDescent="0.25">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row>
    <row r="573" spans="1:25" ht="12.5" x14ac:dyDescent="0.25">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row>
    <row r="574" spans="1:25" ht="12.5" x14ac:dyDescent="0.25">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row>
    <row r="575" spans="1:25" ht="12.5" x14ac:dyDescent="0.2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row>
    <row r="576" spans="1:25" ht="12.5" x14ac:dyDescent="0.25">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row>
    <row r="577" spans="1:25" ht="12.5" x14ac:dyDescent="0.25">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row>
    <row r="578" spans="1:25" ht="12.5" x14ac:dyDescent="0.25">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row>
    <row r="579" spans="1:25" ht="12.5" x14ac:dyDescent="0.25">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row>
    <row r="580" spans="1:25" ht="12.5" x14ac:dyDescent="0.25">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row>
    <row r="581" spans="1:25" ht="12.5" x14ac:dyDescent="0.25">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row>
    <row r="582" spans="1:25" ht="12.5" x14ac:dyDescent="0.25">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row>
    <row r="583" spans="1:25" ht="12.5" x14ac:dyDescent="0.25">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row>
    <row r="584" spans="1:25" ht="12.5" x14ac:dyDescent="0.25">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row>
    <row r="585" spans="1:25" ht="12.5" x14ac:dyDescent="0.2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row>
    <row r="586" spans="1:25" ht="12.5" x14ac:dyDescent="0.25">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row>
    <row r="587" spans="1:25" ht="12.5" x14ac:dyDescent="0.25">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row>
    <row r="588" spans="1:25" ht="12.5" x14ac:dyDescent="0.25">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row>
    <row r="589" spans="1:25" ht="12.5" x14ac:dyDescent="0.25">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row>
    <row r="590" spans="1:25" ht="12.5" x14ac:dyDescent="0.25">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row>
    <row r="591" spans="1:25" ht="12.5" x14ac:dyDescent="0.25">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row>
    <row r="592" spans="1:25" ht="12.5" x14ac:dyDescent="0.25">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row>
    <row r="593" spans="1:25" ht="12.5" x14ac:dyDescent="0.25">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row>
    <row r="594" spans="1:25" ht="12.5" x14ac:dyDescent="0.25">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row>
    <row r="595" spans="1:25" ht="12.5" x14ac:dyDescent="0.2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row>
    <row r="596" spans="1:25" ht="12.5" x14ac:dyDescent="0.25">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row>
    <row r="597" spans="1:25" ht="12.5" x14ac:dyDescent="0.25">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row>
    <row r="598" spans="1:25" ht="12.5" x14ac:dyDescent="0.25">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row>
    <row r="599" spans="1:25" ht="12.5" x14ac:dyDescent="0.25">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row>
    <row r="600" spans="1:25" ht="12.5" x14ac:dyDescent="0.25">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row>
    <row r="601" spans="1:25" ht="12.5" x14ac:dyDescent="0.25">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row>
    <row r="602" spans="1:25" ht="12.5" x14ac:dyDescent="0.25">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row>
    <row r="603" spans="1:25" ht="12.5" x14ac:dyDescent="0.25">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row>
    <row r="604" spans="1:25" ht="12.5" x14ac:dyDescent="0.25">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row>
    <row r="605" spans="1:25" ht="12.5" x14ac:dyDescent="0.2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row>
    <row r="606" spans="1:25" ht="12.5" x14ac:dyDescent="0.25">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row>
    <row r="607" spans="1:25" ht="12.5" x14ac:dyDescent="0.25">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row>
    <row r="608" spans="1:25" ht="12.5" x14ac:dyDescent="0.25">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row>
    <row r="609" spans="1:25" ht="12.5" x14ac:dyDescent="0.25">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row>
    <row r="610" spans="1:25" ht="12.5" x14ac:dyDescent="0.25">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row>
    <row r="611" spans="1:25" ht="12.5" x14ac:dyDescent="0.25">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row>
    <row r="612" spans="1:25" ht="12.5" x14ac:dyDescent="0.25">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row>
    <row r="613" spans="1:25" ht="12.5" x14ac:dyDescent="0.25">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row>
    <row r="614" spans="1:25" ht="12.5" x14ac:dyDescent="0.25">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row>
    <row r="615" spans="1:25" ht="12.5" x14ac:dyDescent="0.2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row>
    <row r="616" spans="1:25" ht="12.5" x14ac:dyDescent="0.25">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row>
    <row r="617" spans="1:25" ht="12.5" x14ac:dyDescent="0.25">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row>
    <row r="618" spans="1:25" ht="12.5" x14ac:dyDescent="0.25">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row>
    <row r="619" spans="1:25" ht="12.5" x14ac:dyDescent="0.25">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row>
    <row r="620" spans="1:25" ht="12.5" x14ac:dyDescent="0.25">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row>
    <row r="621" spans="1:25" ht="12.5" x14ac:dyDescent="0.25">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row>
    <row r="622" spans="1:25" ht="12.5" x14ac:dyDescent="0.25">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row>
    <row r="623" spans="1:25" ht="12.5" x14ac:dyDescent="0.25">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row>
    <row r="624" spans="1:25" ht="12.5" x14ac:dyDescent="0.25">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row>
    <row r="625" spans="1:25" ht="12.5" x14ac:dyDescent="0.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row>
    <row r="626" spans="1:25" ht="12.5" x14ac:dyDescent="0.25">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row>
    <row r="627" spans="1:25" ht="12.5" x14ac:dyDescent="0.25">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row>
    <row r="628" spans="1:25" ht="12.5" x14ac:dyDescent="0.25">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row>
    <row r="629" spans="1:25" ht="12.5" x14ac:dyDescent="0.25">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row>
    <row r="630" spans="1:25" ht="12.5" x14ac:dyDescent="0.25">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row>
    <row r="631" spans="1:25" ht="12.5" x14ac:dyDescent="0.25">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row>
    <row r="632" spans="1:25" ht="12.5" x14ac:dyDescent="0.25">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row>
    <row r="633" spans="1:25" ht="12.5" x14ac:dyDescent="0.25">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row>
    <row r="634" spans="1:25" ht="12.5" x14ac:dyDescent="0.25">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row>
    <row r="635" spans="1:25" ht="12.5" x14ac:dyDescent="0.2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row>
    <row r="636" spans="1:25" ht="12.5" x14ac:dyDescent="0.25">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row>
    <row r="637" spans="1:25" ht="12.5" x14ac:dyDescent="0.25">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row>
    <row r="638" spans="1:25" ht="12.5" x14ac:dyDescent="0.25">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row>
    <row r="639" spans="1:25" ht="12.5" x14ac:dyDescent="0.25">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row>
    <row r="640" spans="1:25" ht="12.5" x14ac:dyDescent="0.25">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row>
    <row r="641" spans="1:25" ht="12.5" x14ac:dyDescent="0.25">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row>
    <row r="642" spans="1:25" ht="12.5" x14ac:dyDescent="0.25">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row>
    <row r="643" spans="1:25" ht="12.5" x14ac:dyDescent="0.25">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row>
    <row r="644" spans="1:25" ht="12.5" x14ac:dyDescent="0.25">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row>
    <row r="645" spans="1:25" ht="12.5" x14ac:dyDescent="0.2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row>
    <row r="646" spans="1:25" ht="12.5" x14ac:dyDescent="0.25">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row>
    <row r="647" spans="1:25" ht="12.5" x14ac:dyDescent="0.25">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row>
    <row r="648" spans="1:25" ht="12.5" x14ac:dyDescent="0.25">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row>
    <row r="649" spans="1:25" ht="12.5" x14ac:dyDescent="0.25">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row>
    <row r="650" spans="1:25" ht="12.5" x14ac:dyDescent="0.25">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row>
    <row r="651" spans="1:25" ht="12.5" x14ac:dyDescent="0.25">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row>
    <row r="652" spans="1:25" ht="12.5" x14ac:dyDescent="0.25">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row>
    <row r="653" spans="1:25" ht="12.5" x14ac:dyDescent="0.25">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row>
    <row r="654" spans="1:25" ht="12.5" x14ac:dyDescent="0.25">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row>
    <row r="655" spans="1:25" ht="12.5" x14ac:dyDescent="0.2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row>
    <row r="656" spans="1:25" ht="12.5" x14ac:dyDescent="0.25">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row>
    <row r="657" spans="1:25" ht="12.5" x14ac:dyDescent="0.25">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row>
    <row r="658" spans="1:25" ht="12.5" x14ac:dyDescent="0.25">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row>
    <row r="659" spans="1:25" ht="12.5" x14ac:dyDescent="0.25">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row>
    <row r="660" spans="1:25" ht="12.5" x14ac:dyDescent="0.25">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row>
    <row r="661" spans="1:25" ht="12.5" x14ac:dyDescent="0.25">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row>
    <row r="662" spans="1:25" ht="12.5" x14ac:dyDescent="0.25">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row>
    <row r="663" spans="1:25" ht="12.5" x14ac:dyDescent="0.25">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row>
    <row r="664" spans="1:25" ht="12.5" x14ac:dyDescent="0.25">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row>
    <row r="665" spans="1:25" ht="12.5" x14ac:dyDescent="0.2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row>
    <row r="666" spans="1:25" ht="12.5" x14ac:dyDescent="0.25">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row>
    <row r="667" spans="1:25" ht="12.5" x14ac:dyDescent="0.25">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row>
    <row r="668" spans="1:25" ht="12.5" x14ac:dyDescent="0.25">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row>
    <row r="669" spans="1:25" ht="12.5" x14ac:dyDescent="0.25">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row>
    <row r="670" spans="1:25" ht="12.5" x14ac:dyDescent="0.25">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row>
    <row r="671" spans="1:25" ht="12.5" x14ac:dyDescent="0.25">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row>
    <row r="672" spans="1:25" ht="12.5" x14ac:dyDescent="0.25">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row>
    <row r="673" spans="1:25" ht="12.5" x14ac:dyDescent="0.25">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row>
    <row r="674" spans="1:25" ht="12.5" x14ac:dyDescent="0.25">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row>
    <row r="675" spans="1:25" ht="12.5" x14ac:dyDescent="0.2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row>
    <row r="676" spans="1:25" ht="12.5" x14ac:dyDescent="0.25">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row>
    <row r="677" spans="1:25" ht="12.5" x14ac:dyDescent="0.25">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row>
    <row r="678" spans="1:25" ht="12.5" x14ac:dyDescent="0.25">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row>
    <row r="679" spans="1:25" ht="12.5" x14ac:dyDescent="0.25">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row>
    <row r="680" spans="1:25" ht="12.5" x14ac:dyDescent="0.25">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row>
    <row r="681" spans="1:25" ht="12.5" x14ac:dyDescent="0.25">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row>
    <row r="682" spans="1:25" ht="12.5" x14ac:dyDescent="0.25">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row>
    <row r="683" spans="1:25" ht="12.5" x14ac:dyDescent="0.25">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row>
    <row r="684" spans="1:25" ht="12.5" x14ac:dyDescent="0.25">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row>
    <row r="685" spans="1:25" ht="12.5" x14ac:dyDescent="0.2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row>
    <row r="686" spans="1:25" ht="12.5" x14ac:dyDescent="0.25">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row>
    <row r="687" spans="1:25" ht="12.5" x14ac:dyDescent="0.25">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row>
    <row r="688" spans="1:25" ht="12.5" x14ac:dyDescent="0.25">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row>
    <row r="689" spans="1:25" ht="12.5" x14ac:dyDescent="0.25">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row>
    <row r="690" spans="1:25" ht="12.5" x14ac:dyDescent="0.25">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row>
    <row r="691" spans="1:25" ht="12.5" x14ac:dyDescent="0.25">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row>
    <row r="692" spans="1:25" ht="12.5" x14ac:dyDescent="0.25">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row>
    <row r="693" spans="1:25" ht="12.5" x14ac:dyDescent="0.25">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row>
    <row r="694" spans="1:25" ht="12.5" x14ac:dyDescent="0.25">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row>
    <row r="695" spans="1:25" ht="12.5" x14ac:dyDescent="0.2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row>
    <row r="696" spans="1:25" ht="12.5" x14ac:dyDescent="0.25">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row>
    <row r="697" spans="1:25" ht="12.5" x14ac:dyDescent="0.25">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row>
    <row r="698" spans="1:25" ht="12.5" x14ac:dyDescent="0.25">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row>
    <row r="699" spans="1:25" ht="12.5" x14ac:dyDescent="0.25">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row>
    <row r="700" spans="1:25" ht="12.5" x14ac:dyDescent="0.25">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row>
    <row r="701" spans="1:25" ht="12.5" x14ac:dyDescent="0.25">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row>
    <row r="702" spans="1:25" ht="12.5" x14ac:dyDescent="0.25">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row>
    <row r="703" spans="1:25" ht="12.5" x14ac:dyDescent="0.25">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row>
    <row r="704" spans="1:25" ht="12.5" x14ac:dyDescent="0.25">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row>
    <row r="705" spans="1:25" ht="12.5" x14ac:dyDescent="0.2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row>
    <row r="706" spans="1:25" ht="12.5" x14ac:dyDescent="0.25">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row>
    <row r="707" spans="1:25" ht="12.5" x14ac:dyDescent="0.25">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row>
    <row r="708" spans="1:25" ht="12.5" x14ac:dyDescent="0.25">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row>
    <row r="709" spans="1:25" ht="12.5" x14ac:dyDescent="0.25">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row>
    <row r="710" spans="1:25" ht="12.5" x14ac:dyDescent="0.25">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row>
    <row r="711" spans="1:25" ht="12.5" x14ac:dyDescent="0.25">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row>
    <row r="712" spans="1:25" ht="12.5" x14ac:dyDescent="0.25">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row>
    <row r="713" spans="1:25" ht="12.5" x14ac:dyDescent="0.25">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row>
    <row r="714" spans="1:25" ht="12.5" x14ac:dyDescent="0.25">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row>
    <row r="715" spans="1:25" ht="12.5" x14ac:dyDescent="0.2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row>
    <row r="716" spans="1:25" ht="12.5" x14ac:dyDescent="0.25">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row>
    <row r="717" spans="1:25" ht="12.5" x14ac:dyDescent="0.25">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row>
    <row r="718" spans="1:25" ht="12.5" x14ac:dyDescent="0.25">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row>
    <row r="719" spans="1:25" ht="12.5" x14ac:dyDescent="0.25">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row>
    <row r="720" spans="1:25" ht="12.5" x14ac:dyDescent="0.25">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row>
    <row r="721" spans="1:25" ht="12.5" x14ac:dyDescent="0.25">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row>
    <row r="722" spans="1:25" ht="12.5" x14ac:dyDescent="0.25">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row>
    <row r="723" spans="1:25" ht="12.5" x14ac:dyDescent="0.25">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row>
    <row r="724" spans="1:25" ht="12.5" x14ac:dyDescent="0.25">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row>
    <row r="725" spans="1:25" ht="12.5" x14ac:dyDescent="0.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row>
    <row r="726" spans="1:25" ht="12.5" x14ac:dyDescent="0.25">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row>
    <row r="727" spans="1:25" ht="12.5" x14ac:dyDescent="0.25">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row>
    <row r="728" spans="1:25" ht="12.5" x14ac:dyDescent="0.25">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row>
    <row r="729" spans="1:25" ht="12.5" x14ac:dyDescent="0.25">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row>
    <row r="730" spans="1:25" ht="12.5" x14ac:dyDescent="0.25">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row>
    <row r="731" spans="1:25" ht="12.5" x14ac:dyDescent="0.25">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row>
    <row r="732" spans="1:25" ht="12.5" x14ac:dyDescent="0.25">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row>
    <row r="733" spans="1:25" ht="12.5" x14ac:dyDescent="0.25">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row>
    <row r="734" spans="1:25" ht="12.5" x14ac:dyDescent="0.25">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row>
    <row r="735" spans="1:25" ht="12.5" x14ac:dyDescent="0.2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row>
    <row r="736" spans="1:25" ht="12.5" x14ac:dyDescent="0.25">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row>
    <row r="737" spans="1:25" ht="12.5" x14ac:dyDescent="0.25">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row>
    <row r="738" spans="1:25" ht="12.5" x14ac:dyDescent="0.25">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row>
    <row r="739" spans="1:25" ht="12.5" x14ac:dyDescent="0.25">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row>
    <row r="740" spans="1:25" ht="12.5" x14ac:dyDescent="0.25">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row>
    <row r="741" spans="1:25" ht="12.5" x14ac:dyDescent="0.25">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row>
    <row r="742" spans="1:25" ht="12.5" x14ac:dyDescent="0.25">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row>
    <row r="743" spans="1:25" ht="12.5" x14ac:dyDescent="0.25">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row>
    <row r="744" spans="1:25" ht="12.5" x14ac:dyDescent="0.25">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row>
    <row r="745" spans="1:25" ht="12.5" x14ac:dyDescent="0.2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row>
    <row r="746" spans="1:25" ht="12.5" x14ac:dyDescent="0.25">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row>
    <row r="747" spans="1:25" ht="12.5" x14ac:dyDescent="0.25">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row>
    <row r="748" spans="1:25" ht="12.5" x14ac:dyDescent="0.25">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row>
    <row r="749" spans="1:25" ht="12.5" x14ac:dyDescent="0.25">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row>
    <row r="750" spans="1:25" ht="12.5" x14ac:dyDescent="0.25">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row>
    <row r="751" spans="1:25" ht="12.5" x14ac:dyDescent="0.25">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row>
    <row r="752" spans="1:25" ht="12.5" x14ac:dyDescent="0.25">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row>
    <row r="753" spans="1:25" ht="12.5" x14ac:dyDescent="0.25">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row>
    <row r="754" spans="1:25" ht="12.5" x14ac:dyDescent="0.25">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row>
    <row r="755" spans="1:25" ht="12.5" x14ac:dyDescent="0.2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row>
    <row r="756" spans="1:25" ht="12.5" x14ac:dyDescent="0.25">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row>
    <row r="757" spans="1:25" ht="12.5" x14ac:dyDescent="0.25">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row>
    <row r="758" spans="1:25" ht="12.5" x14ac:dyDescent="0.25">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row>
    <row r="759" spans="1:25" ht="12.5" x14ac:dyDescent="0.25">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row>
    <row r="760" spans="1:25" ht="12.5" x14ac:dyDescent="0.25">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row>
    <row r="761" spans="1:25" ht="12.5" x14ac:dyDescent="0.25">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row>
    <row r="762" spans="1:25" ht="12.5" x14ac:dyDescent="0.25">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row>
    <row r="763" spans="1:25" ht="12.5" x14ac:dyDescent="0.25">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row>
    <row r="764" spans="1:25" ht="12.5" x14ac:dyDescent="0.25">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row>
    <row r="765" spans="1:25" ht="12.5" x14ac:dyDescent="0.2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row>
    <row r="766" spans="1:25" ht="12.5" x14ac:dyDescent="0.25">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row>
    <row r="767" spans="1:25" ht="12.5" x14ac:dyDescent="0.25">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row>
    <row r="768" spans="1:25" ht="12.5" x14ac:dyDescent="0.25">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row>
    <row r="769" spans="1:25" ht="12.5" x14ac:dyDescent="0.25">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row>
    <row r="770" spans="1:25" ht="12.5" x14ac:dyDescent="0.25">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row>
    <row r="771" spans="1:25" ht="12.5" x14ac:dyDescent="0.25">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row>
    <row r="772" spans="1:25" ht="12.5" x14ac:dyDescent="0.25">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row>
    <row r="773" spans="1:25" ht="12.5" x14ac:dyDescent="0.25">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row>
    <row r="774" spans="1:25" ht="12.5" x14ac:dyDescent="0.25">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row>
    <row r="775" spans="1:25" ht="12.5" x14ac:dyDescent="0.2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row>
    <row r="776" spans="1:25" ht="12.5" x14ac:dyDescent="0.25">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row>
    <row r="777" spans="1:25" ht="12.5" x14ac:dyDescent="0.25">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row>
    <row r="778" spans="1:25" ht="12.5" x14ac:dyDescent="0.25">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row>
    <row r="779" spans="1:25" ht="12.5" x14ac:dyDescent="0.25">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row>
    <row r="780" spans="1:25" ht="12.5" x14ac:dyDescent="0.25">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row>
    <row r="781" spans="1:25" ht="12.5" x14ac:dyDescent="0.25">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row>
    <row r="782" spans="1:25" ht="12.5" x14ac:dyDescent="0.25">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row>
    <row r="783" spans="1:25" ht="12.5" x14ac:dyDescent="0.25">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row>
    <row r="784" spans="1:25" ht="12.5" x14ac:dyDescent="0.25">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row>
    <row r="785" spans="1:25" ht="12.5" x14ac:dyDescent="0.2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row>
    <row r="786" spans="1:25" ht="12.5" x14ac:dyDescent="0.25">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row>
    <row r="787" spans="1:25" ht="12.5" x14ac:dyDescent="0.25">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row>
    <row r="788" spans="1:25" ht="12.5" x14ac:dyDescent="0.25">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row>
    <row r="789" spans="1:25" ht="12.5" x14ac:dyDescent="0.25">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row>
    <row r="790" spans="1:25" ht="12.5" x14ac:dyDescent="0.25">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row>
    <row r="791" spans="1:25" ht="12.5" x14ac:dyDescent="0.25">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row>
    <row r="792" spans="1:25" ht="12.5" x14ac:dyDescent="0.25">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row>
    <row r="793" spans="1:25" ht="12.5" x14ac:dyDescent="0.25">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row>
    <row r="794" spans="1:25" ht="12.5" x14ac:dyDescent="0.25">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row>
    <row r="795" spans="1:25" ht="12.5" x14ac:dyDescent="0.2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row>
    <row r="796" spans="1:25" ht="12.5" x14ac:dyDescent="0.25">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row>
    <row r="797" spans="1:25" ht="12.5" x14ac:dyDescent="0.25">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row>
    <row r="798" spans="1:25" ht="12.5" x14ac:dyDescent="0.25">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row>
    <row r="799" spans="1:25" ht="12.5" x14ac:dyDescent="0.25">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row>
    <row r="800" spans="1:25" ht="12.5" x14ac:dyDescent="0.25">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row>
    <row r="801" spans="1:25" ht="12.5" x14ac:dyDescent="0.25">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row>
    <row r="802" spans="1:25" ht="12.5" x14ac:dyDescent="0.25">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row>
    <row r="803" spans="1:25" ht="12.5" x14ac:dyDescent="0.25">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row>
    <row r="804" spans="1:25" ht="12.5" x14ac:dyDescent="0.25">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row>
    <row r="805" spans="1:25" ht="12.5" x14ac:dyDescent="0.2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row>
    <row r="806" spans="1:25" ht="12.5" x14ac:dyDescent="0.25">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row>
    <row r="807" spans="1:25" ht="12.5" x14ac:dyDescent="0.25">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row>
    <row r="808" spans="1:25" ht="12.5" x14ac:dyDescent="0.25">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row>
    <row r="809" spans="1:25" ht="12.5" x14ac:dyDescent="0.25">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row>
    <row r="810" spans="1:25" ht="12.5" x14ac:dyDescent="0.25">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row>
    <row r="811" spans="1:25" ht="12.5" x14ac:dyDescent="0.25">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row>
    <row r="812" spans="1:25" ht="12.5" x14ac:dyDescent="0.25">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row>
    <row r="813" spans="1:25" ht="12.5" x14ac:dyDescent="0.25">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row>
    <row r="814" spans="1:25" ht="12.5" x14ac:dyDescent="0.25">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row>
    <row r="815" spans="1:25" ht="12.5" x14ac:dyDescent="0.2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row>
    <row r="816" spans="1:25" ht="12.5" x14ac:dyDescent="0.25">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row>
    <row r="817" spans="1:25" ht="12.5" x14ac:dyDescent="0.25">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row>
    <row r="818" spans="1:25" ht="12.5" x14ac:dyDescent="0.25">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row>
    <row r="819" spans="1:25" ht="12.5" x14ac:dyDescent="0.25">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row>
    <row r="820" spans="1:25" ht="12.5" x14ac:dyDescent="0.25">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row>
    <row r="821" spans="1:25" ht="12.5" x14ac:dyDescent="0.25">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row>
    <row r="822" spans="1:25" ht="12.5" x14ac:dyDescent="0.25">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row>
    <row r="823" spans="1:25" ht="12.5" x14ac:dyDescent="0.25">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row>
    <row r="824" spans="1:25" ht="12.5" x14ac:dyDescent="0.25">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row>
    <row r="825" spans="1:25" ht="12.5" x14ac:dyDescent="0.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row>
    <row r="826" spans="1:25" ht="12.5" x14ac:dyDescent="0.25">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row>
    <row r="827" spans="1:25" ht="12.5" x14ac:dyDescent="0.25">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row>
    <row r="828" spans="1:25" ht="12.5" x14ac:dyDescent="0.25">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row>
    <row r="829" spans="1:25" ht="12.5" x14ac:dyDescent="0.25">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row>
    <row r="830" spans="1:25" ht="12.5" x14ac:dyDescent="0.25">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row>
    <row r="831" spans="1:25" ht="12.5" x14ac:dyDescent="0.25">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row>
    <row r="832" spans="1:25" ht="12.5" x14ac:dyDescent="0.25">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row>
    <row r="833" spans="1:25" ht="12.5" x14ac:dyDescent="0.25">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row>
    <row r="834" spans="1:25" ht="12.5" x14ac:dyDescent="0.25">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row>
    <row r="835" spans="1:25" ht="12.5" x14ac:dyDescent="0.2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row>
    <row r="836" spans="1:25" ht="12.5" x14ac:dyDescent="0.25">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row>
    <row r="837" spans="1:25" ht="12.5" x14ac:dyDescent="0.25">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row>
    <row r="838" spans="1:25" ht="12.5" x14ac:dyDescent="0.25">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row>
    <row r="839" spans="1:25" ht="12.5" x14ac:dyDescent="0.25">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row>
    <row r="840" spans="1:25" ht="12.5" x14ac:dyDescent="0.25">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row>
    <row r="841" spans="1:25" ht="12.5" x14ac:dyDescent="0.25">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row>
    <row r="842" spans="1:25" ht="12.5" x14ac:dyDescent="0.25">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row>
    <row r="843" spans="1:25" ht="12.5" x14ac:dyDescent="0.25">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row>
    <row r="844" spans="1:25" ht="12.5" x14ac:dyDescent="0.25">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row>
    <row r="845" spans="1:25" ht="12.5" x14ac:dyDescent="0.2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row>
    <row r="846" spans="1:25" ht="12.5" x14ac:dyDescent="0.25">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row>
    <row r="847" spans="1:25" ht="12.5" x14ac:dyDescent="0.25">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row>
    <row r="848" spans="1:25" ht="12.5" x14ac:dyDescent="0.25">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row>
    <row r="849" spans="1:25" ht="12.5" x14ac:dyDescent="0.25">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row>
    <row r="850" spans="1:25" ht="12.5" x14ac:dyDescent="0.25">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row>
    <row r="851" spans="1:25" ht="12.5" x14ac:dyDescent="0.25">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row>
    <row r="852" spans="1:25" ht="12.5" x14ac:dyDescent="0.25">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row>
    <row r="853" spans="1:25" ht="12.5" x14ac:dyDescent="0.25">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row>
    <row r="854" spans="1:25" ht="12.5" x14ac:dyDescent="0.25">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row>
    <row r="855" spans="1:25" ht="12.5" x14ac:dyDescent="0.2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row>
    <row r="856" spans="1:25" ht="12.5" x14ac:dyDescent="0.25">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row>
    <row r="857" spans="1:25" ht="12.5" x14ac:dyDescent="0.25">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row>
    <row r="858" spans="1:25" ht="12.5" x14ac:dyDescent="0.25">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row>
    <row r="859" spans="1:25" ht="12.5" x14ac:dyDescent="0.25">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row>
    <row r="860" spans="1:25" ht="12.5" x14ac:dyDescent="0.25">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row>
    <row r="861" spans="1:25" ht="12.5" x14ac:dyDescent="0.25">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row>
    <row r="862" spans="1:25" ht="12.5" x14ac:dyDescent="0.25">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row>
    <row r="863" spans="1:25" ht="12.5" x14ac:dyDescent="0.25">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row>
    <row r="864" spans="1:25" ht="12.5" x14ac:dyDescent="0.25">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row>
    <row r="865" spans="1:25" ht="12.5" x14ac:dyDescent="0.2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row>
    <row r="866" spans="1:25" ht="12.5" x14ac:dyDescent="0.25">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row>
    <row r="867" spans="1:25" ht="12.5" x14ac:dyDescent="0.25">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row>
    <row r="868" spans="1:25" ht="12.5" x14ac:dyDescent="0.25">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row>
    <row r="869" spans="1:25" ht="12.5" x14ac:dyDescent="0.25">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row>
    <row r="870" spans="1:25" ht="12.5" x14ac:dyDescent="0.25">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row>
    <row r="871" spans="1:25" ht="12.5" x14ac:dyDescent="0.25">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row>
    <row r="872" spans="1:25" ht="12.5" x14ac:dyDescent="0.25">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row>
    <row r="873" spans="1:25" ht="12.5" x14ac:dyDescent="0.25">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row>
    <row r="874" spans="1:25" ht="12.5" x14ac:dyDescent="0.25">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row>
    <row r="875" spans="1:25" ht="12.5" x14ac:dyDescent="0.2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row>
    <row r="876" spans="1:25" ht="12.5" x14ac:dyDescent="0.25">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row>
    <row r="877" spans="1:25" ht="12.5" x14ac:dyDescent="0.25">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row>
    <row r="878" spans="1:25" ht="12.5" x14ac:dyDescent="0.25">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row>
    <row r="879" spans="1:25" ht="12.5" x14ac:dyDescent="0.25">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row>
    <row r="880" spans="1:25" ht="12.5" x14ac:dyDescent="0.25">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row>
    <row r="881" spans="1:25" ht="12.5" x14ac:dyDescent="0.25">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row>
    <row r="882" spans="1:25" ht="12.5" x14ac:dyDescent="0.25">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row>
    <row r="883" spans="1:25" ht="12.5" x14ac:dyDescent="0.25">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row>
    <row r="884" spans="1:25" ht="12.5" x14ac:dyDescent="0.25">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row>
    <row r="885" spans="1:25" ht="12.5" x14ac:dyDescent="0.2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row>
    <row r="886" spans="1:25" ht="12.5" x14ac:dyDescent="0.25">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row>
    <row r="887" spans="1:25" ht="12.5" x14ac:dyDescent="0.25">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row>
    <row r="888" spans="1:25" ht="12.5" x14ac:dyDescent="0.25">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row>
    <row r="889" spans="1:25" ht="12.5" x14ac:dyDescent="0.25">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row>
    <row r="890" spans="1:25" ht="12.5" x14ac:dyDescent="0.25">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row>
    <row r="891" spans="1:25" ht="12.5" x14ac:dyDescent="0.25">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row>
    <row r="892" spans="1:25" ht="12.5" x14ac:dyDescent="0.25">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row>
    <row r="893" spans="1:25" ht="12.5" x14ac:dyDescent="0.25">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row>
    <row r="894" spans="1:25" ht="12.5" x14ac:dyDescent="0.25">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row>
    <row r="895" spans="1:25" ht="12.5" x14ac:dyDescent="0.2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row>
    <row r="896" spans="1:25" ht="12.5" x14ac:dyDescent="0.25">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row>
    <row r="897" spans="1:25" ht="12.5" x14ac:dyDescent="0.25">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row>
    <row r="898" spans="1:25" ht="12.5" x14ac:dyDescent="0.25">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row>
    <row r="899" spans="1:25" ht="12.5" x14ac:dyDescent="0.25">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row>
    <row r="900" spans="1:25" ht="12.5" x14ac:dyDescent="0.25">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row>
    <row r="901" spans="1:25" ht="12.5" x14ac:dyDescent="0.25">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row>
    <row r="902" spans="1:25" ht="12.5" x14ac:dyDescent="0.25">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row>
    <row r="903" spans="1:25" ht="12.5" x14ac:dyDescent="0.25">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row>
    <row r="904" spans="1:25" ht="12.5" x14ac:dyDescent="0.25">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row>
    <row r="905" spans="1:25" ht="12.5" x14ac:dyDescent="0.2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row>
    <row r="906" spans="1:25" ht="12.5" x14ac:dyDescent="0.25">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row>
    <row r="907" spans="1:25" ht="12.5" x14ac:dyDescent="0.25">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row>
    <row r="908" spans="1:25" ht="12.5" x14ac:dyDescent="0.25">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row>
    <row r="909" spans="1:25" ht="12.5" x14ac:dyDescent="0.25">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row>
    <row r="910" spans="1:25" ht="12.5" x14ac:dyDescent="0.25">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row>
    <row r="911" spans="1:25" ht="12.5" x14ac:dyDescent="0.25">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row>
    <row r="912" spans="1:25" ht="12.5" x14ac:dyDescent="0.25">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row>
    <row r="913" spans="1:25" ht="12.5" x14ac:dyDescent="0.25">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row>
    <row r="914" spans="1:25" ht="12.5" x14ac:dyDescent="0.25">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row>
    <row r="915" spans="1:25" ht="12.5" x14ac:dyDescent="0.2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row>
    <row r="916" spans="1:25" ht="12.5" x14ac:dyDescent="0.25">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row>
    <row r="917" spans="1:25" ht="12.5" x14ac:dyDescent="0.25">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row>
    <row r="918" spans="1:25" ht="12.5" x14ac:dyDescent="0.25">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row>
    <row r="919" spans="1:25" ht="12.5" x14ac:dyDescent="0.25">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row>
    <row r="920" spans="1:25" ht="12.5" x14ac:dyDescent="0.25">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row>
    <row r="921" spans="1:25" ht="12.5" x14ac:dyDescent="0.25">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row>
    <row r="922" spans="1:25" ht="12.5" x14ac:dyDescent="0.25">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row>
    <row r="923" spans="1:25" ht="12.5" x14ac:dyDescent="0.25">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row>
    <row r="924" spans="1:25" ht="12.5" x14ac:dyDescent="0.25">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row>
    <row r="925" spans="1:25" ht="12.5" x14ac:dyDescent="0.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row>
    <row r="926" spans="1:25" ht="12.5" x14ac:dyDescent="0.25">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row>
    <row r="927" spans="1:25" ht="12.5" x14ac:dyDescent="0.25">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row>
    <row r="928" spans="1:25" ht="12.5" x14ac:dyDescent="0.25">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row>
    <row r="929" spans="1:25" ht="12.5" x14ac:dyDescent="0.25">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row>
    <row r="930" spans="1:25" ht="12.5" x14ac:dyDescent="0.25">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row>
    <row r="931" spans="1:25" ht="12.5" x14ac:dyDescent="0.25">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row>
    <row r="932" spans="1:25" ht="12.5" x14ac:dyDescent="0.25">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row>
    <row r="933" spans="1:25" ht="12.5" x14ac:dyDescent="0.25">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row>
    <row r="934" spans="1:25" ht="12.5" x14ac:dyDescent="0.25">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row>
    <row r="935" spans="1:25" ht="12.5" x14ac:dyDescent="0.2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row>
    <row r="936" spans="1:25" ht="12.5" x14ac:dyDescent="0.25">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row>
    <row r="937" spans="1:25" ht="12.5" x14ac:dyDescent="0.25">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row>
    <row r="938" spans="1:25" ht="12.5" x14ac:dyDescent="0.25">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row>
    <row r="939" spans="1:25" ht="12.5" x14ac:dyDescent="0.25">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row>
    <row r="940" spans="1:25" ht="12.5" x14ac:dyDescent="0.25">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row>
    <row r="941" spans="1:25" ht="12.5" x14ac:dyDescent="0.25">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row>
    <row r="942" spans="1:25" ht="12.5" x14ac:dyDescent="0.25">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row>
    <row r="943" spans="1:25" ht="12.5" x14ac:dyDescent="0.25">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row>
    <row r="944" spans="1:25" ht="12.5" x14ac:dyDescent="0.25">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row>
    <row r="945" spans="1:25" ht="12.5" x14ac:dyDescent="0.2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row>
    <row r="946" spans="1:25" ht="12.5" x14ac:dyDescent="0.25">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row>
    <row r="947" spans="1:25" ht="12.5" x14ac:dyDescent="0.25">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row>
    <row r="948" spans="1:25" ht="12.5" x14ac:dyDescent="0.25">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row>
    <row r="949" spans="1:25" ht="12.5" x14ac:dyDescent="0.25">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row>
    <row r="950" spans="1:25" ht="12.5" x14ac:dyDescent="0.25">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row>
    <row r="951" spans="1:25" ht="12.5" x14ac:dyDescent="0.25">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row>
    <row r="952" spans="1:25" ht="12.5" x14ac:dyDescent="0.25">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row>
    <row r="953" spans="1:25" ht="12.5" x14ac:dyDescent="0.25">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row>
    <row r="954" spans="1:25" ht="12.5" x14ac:dyDescent="0.25">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row>
    <row r="955" spans="1:25" ht="12.5" x14ac:dyDescent="0.2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row>
    <row r="956" spans="1:25" ht="12.5" x14ac:dyDescent="0.25">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row>
    <row r="957" spans="1:25" ht="12.5" x14ac:dyDescent="0.25">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row>
    <row r="958" spans="1:25" ht="12.5" x14ac:dyDescent="0.25">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row>
    <row r="959" spans="1:25" ht="12.5" x14ac:dyDescent="0.25">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row>
    <row r="960" spans="1:25" ht="12.5" x14ac:dyDescent="0.25">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row>
    <row r="961" spans="1:25" ht="12.5" x14ac:dyDescent="0.25">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row>
    <row r="962" spans="1:25" ht="12.5" x14ac:dyDescent="0.25">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row>
    <row r="963" spans="1:25" ht="12.5" x14ac:dyDescent="0.25">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row>
    <row r="964" spans="1:25" ht="12.5" x14ac:dyDescent="0.25">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row>
    <row r="965" spans="1:25" ht="12.5" x14ac:dyDescent="0.2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row>
    <row r="966" spans="1:25" ht="12.5" x14ac:dyDescent="0.25">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row>
    <row r="967" spans="1:25" ht="12.5" x14ac:dyDescent="0.25">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row>
    <row r="968" spans="1:25" ht="12.5" x14ac:dyDescent="0.25">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row>
    <row r="969" spans="1:25" ht="12.5" x14ac:dyDescent="0.25">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row>
    <row r="970" spans="1:25" ht="12.5" x14ac:dyDescent="0.25">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row>
    <row r="971" spans="1:25" ht="12.5" x14ac:dyDescent="0.25">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row>
    <row r="972" spans="1:25" ht="12.5" x14ac:dyDescent="0.25">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row>
    <row r="973" spans="1:25" ht="12.5" x14ac:dyDescent="0.25">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row>
    <row r="974" spans="1:25" ht="12.5" x14ac:dyDescent="0.25">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row>
    <row r="975" spans="1:25" ht="12.5" x14ac:dyDescent="0.2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row>
    <row r="976" spans="1:25" ht="12.5" x14ac:dyDescent="0.25">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row>
    <row r="977" spans="1:25" ht="12.5" x14ac:dyDescent="0.25">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row>
    <row r="978" spans="1:25" ht="12.5" x14ac:dyDescent="0.25">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row>
    <row r="979" spans="1:25" ht="12.5" x14ac:dyDescent="0.25">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row>
    <row r="980" spans="1:25" ht="12.5" x14ac:dyDescent="0.25">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row>
    <row r="981" spans="1:25" ht="12.5" x14ac:dyDescent="0.25">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row>
    <row r="982" spans="1:25" ht="12.5" x14ac:dyDescent="0.25">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row>
    <row r="983" spans="1:25" ht="12.5" x14ac:dyDescent="0.25">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row>
    <row r="984" spans="1:25" ht="12.5" x14ac:dyDescent="0.25">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row>
    <row r="985" spans="1:25" ht="12.5" x14ac:dyDescent="0.2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row>
    <row r="986" spans="1:25" ht="12.5" x14ac:dyDescent="0.25">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row>
    <row r="987" spans="1:25" ht="12.5" x14ac:dyDescent="0.25">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row>
    <row r="988" spans="1:25" ht="12.5" x14ac:dyDescent="0.25">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row>
    <row r="989" spans="1:25" ht="12.5" x14ac:dyDescent="0.25">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row>
    <row r="990" spans="1:25" ht="12.5" x14ac:dyDescent="0.25">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row>
    <row r="991" spans="1:25" ht="12.5" x14ac:dyDescent="0.25">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row>
    <row r="992" spans="1:25" ht="12.5" x14ac:dyDescent="0.25">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row>
    <row r="993" spans="1:25" ht="12.5" x14ac:dyDescent="0.25">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row>
    <row r="994" spans="1:25" ht="12.5" x14ac:dyDescent="0.25">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row>
    <row r="995" spans="1:25" ht="12.5" x14ac:dyDescent="0.2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row>
    <row r="996" spans="1:25" ht="12.5" x14ac:dyDescent="0.25">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row>
    <row r="997" spans="1:25" ht="12.5" x14ac:dyDescent="0.25">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row>
    <row r="998" spans="1:25" ht="12.5" x14ac:dyDescent="0.25">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row>
    <row r="999" spans="1:25" ht="12.5" x14ac:dyDescent="0.25">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row>
    <row r="1000" spans="1:25" ht="12.5" x14ac:dyDescent="0.25">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row>
  </sheetData>
  <mergeCells count="5">
    <mergeCell ref="A1:C1"/>
    <mergeCell ref="E1:H1"/>
    <mergeCell ref="J1:L1"/>
    <mergeCell ref="A12:A15"/>
    <mergeCell ref="C13:C15"/>
  </mergeCells>
  <hyperlinks>
    <hyperlink ref="B19" r:id="rId1"/>
  </hyperlink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3"/>
  <sheetViews>
    <sheetView topLeftCell="A7" workbookViewId="0">
      <selection activeCell="M24" sqref="M24"/>
    </sheetView>
  </sheetViews>
  <sheetFormatPr defaultColWidth="12.6328125" defaultRowHeight="15.75" customHeight="1" x14ac:dyDescent="0.25"/>
  <cols>
    <col min="1" max="1" width="22.81640625" customWidth="1"/>
    <col min="2" max="2" width="14.90625" customWidth="1"/>
    <col min="3" max="3" width="12.36328125" customWidth="1"/>
    <col min="4" max="4" width="13.6328125" customWidth="1"/>
    <col min="5" max="5" width="8.26953125" customWidth="1"/>
    <col min="6" max="6" width="14.26953125" customWidth="1"/>
    <col min="7" max="7" width="11.90625" customWidth="1"/>
    <col min="8" max="9" width="7" customWidth="1"/>
    <col min="10" max="10" width="15" customWidth="1"/>
    <col min="11" max="12" width="15.6328125" customWidth="1"/>
    <col min="13" max="14" width="17.453125" customWidth="1"/>
    <col min="15" max="21" width="17.36328125" customWidth="1"/>
    <col min="22" max="22" width="3.453125" customWidth="1"/>
  </cols>
  <sheetData>
    <row r="1" spans="1:29" ht="109" customHeight="1" x14ac:dyDescent="0.3">
      <c r="A1" s="103" t="s">
        <v>126</v>
      </c>
      <c r="B1" s="84"/>
      <c r="C1" s="84"/>
      <c r="D1" s="85"/>
      <c r="E1" s="50"/>
      <c r="F1" s="50"/>
      <c r="G1" s="50"/>
      <c r="H1" s="50"/>
      <c r="I1" s="50"/>
      <c r="J1" s="50"/>
      <c r="K1" s="50"/>
      <c r="L1" s="50"/>
      <c r="M1" s="50"/>
      <c r="N1" s="50"/>
      <c r="O1" s="50"/>
      <c r="P1" s="50"/>
      <c r="Q1" s="50"/>
      <c r="R1" s="50"/>
      <c r="S1" s="50"/>
      <c r="T1" s="50"/>
      <c r="U1" s="50"/>
      <c r="V1" s="50"/>
      <c r="W1" s="50"/>
      <c r="X1" s="50"/>
      <c r="Y1" s="50"/>
      <c r="Z1" s="50"/>
      <c r="AA1" s="50"/>
      <c r="AB1" s="50"/>
      <c r="AC1" s="50"/>
    </row>
    <row r="2" spans="1:29" ht="27.5" customHeight="1" x14ac:dyDescent="0.3">
      <c r="A2" s="104" t="s">
        <v>127</v>
      </c>
      <c r="B2" s="84"/>
      <c r="C2" s="84"/>
      <c r="D2" s="85"/>
      <c r="E2" s="50"/>
      <c r="F2" s="50"/>
      <c r="G2" s="50"/>
      <c r="H2" s="50"/>
      <c r="I2" s="50"/>
      <c r="J2" s="50"/>
      <c r="K2" s="50"/>
      <c r="L2" s="50"/>
      <c r="M2" s="50"/>
      <c r="N2" s="50"/>
      <c r="O2" s="50"/>
      <c r="P2" s="50"/>
      <c r="Q2" s="50"/>
      <c r="R2" s="50"/>
      <c r="S2" s="50"/>
      <c r="T2" s="50"/>
      <c r="U2" s="50"/>
      <c r="V2" s="50"/>
      <c r="W2" s="50"/>
      <c r="X2" s="50"/>
      <c r="Y2" s="50"/>
      <c r="Z2" s="50"/>
      <c r="AA2" s="50"/>
      <c r="AB2" s="50"/>
      <c r="AC2" s="50"/>
    </row>
    <row r="3" spans="1:29" ht="28" customHeight="1" x14ac:dyDescent="0.3">
      <c r="A3" s="103" t="s">
        <v>128</v>
      </c>
      <c r="B3" s="84"/>
      <c r="C3" s="84"/>
      <c r="D3" s="85"/>
      <c r="E3" s="50"/>
      <c r="F3" s="50"/>
      <c r="G3" s="50"/>
      <c r="H3" s="50"/>
      <c r="I3" s="50"/>
      <c r="J3" s="50"/>
      <c r="K3" s="50"/>
      <c r="L3" s="50"/>
      <c r="M3" s="50"/>
      <c r="N3" s="50"/>
      <c r="O3" s="50"/>
      <c r="P3" s="50"/>
      <c r="Q3" s="50"/>
      <c r="R3" s="50"/>
      <c r="S3" s="50"/>
      <c r="T3" s="50"/>
      <c r="U3" s="50"/>
      <c r="V3" s="50"/>
      <c r="W3" s="50"/>
      <c r="X3" s="50"/>
      <c r="Y3" s="50"/>
      <c r="Z3" s="50"/>
      <c r="AA3" s="50"/>
      <c r="AB3" s="50"/>
      <c r="AC3" s="50"/>
    </row>
    <row r="4" spans="1:29" ht="38.5" customHeight="1" x14ac:dyDescent="0.3">
      <c r="A4" s="103" t="s">
        <v>129</v>
      </c>
      <c r="B4" s="84"/>
      <c r="C4" s="84"/>
      <c r="D4" s="85"/>
      <c r="E4" s="50"/>
      <c r="F4" s="50"/>
      <c r="G4" s="50"/>
      <c r="H4" s="50"/>
      <c r="I4" s="50"/>
      <c r="J4" s="50"/>
      <c r="K4" s="50"/>
      <c r="L4" s="50"/>
      <c r="M4" s="50"/>
      <c r="N4" s="50"/>
      <c r="O4" s="50"/>
      <c r="P4" s="50"/>
      <c r="Q4" s="50"/>
      <c r="R4" s="50"/>
      <c r="S4" s="50"/>
      <c r="T4" s="50"/>
      <c r="U4" s="50"/>
      <c r="V4" s="50"/>
      <c r="W4" s="50"/>
      <c r="X4" s="50"/>
      <c r="Y4" s="50"/>
      <c r="Z4" s="50"/>
      <c r="AA4" s="50"/>
      <c r="AB4" s="50"/>
      <c r="AC4" s="50"/>
    </row>
    <row r="5" spans="1:29" x14ac:dyDescent="0.3">
      <c r="A5" s="51"/>
      <c r="B5" s="52"/>
      <c r="C5" s="50"/>
      <c r="D5" s="50"/>
      <c r="E5" s="50"/>
      <c r="F5" s="50"/>
      <c r="G5" s="50"/>
      <c r="H5" s="50"/>
      <c r="I5" s="50"/>
      <c r="J5" s="50"/>
      <c r="K5" s="50"/>
      <c r="L5" s="50"/>
      <c r="M5" s="50"/>
      <c r="N5" s="50"/>
      <c r="O5" s="50"/>
      <c r="P5" s="50"/>
      <c r="Q5" s="50"/>
      <c r="R5" s="50"/>
      <c r="S5" s="50"/>
      <c r="T5" s="50"/>
      <c r="U5" s="50"/>
      <c r="V5" s="50"/>
      <c r="W5" s="50"/>
      <c r="X5" s="50"/>
      <c r="Y5" s="50"/>
      <c r="Z5" s="50"/>
      <c r="AA5" s="50"/>
      <c r="AB5" s="50"/>
      <c r="AC5" s="50"/>
    </row>
    <row r="6" spans="1:29" ht="15.75" customHeight="1" x14ac:dyDescent="0.35">
      <c r="A6" s="105" t="s">
        <v>130</v>
      </c>
      <c r="B6" s="90"/>
      <c r="C6" s="90"/>
      <c r="D6" s="90"/>
      <c r="E6" s="50"/>
      <c r="F6" s="50"/>
      <c r="G6" s="50"/>
      <c r="H6" s="50"/>
      <c r="I6" s="50"/>
      <c r="J6" s="50"/>
      <c r="K6" s="50"/>
      <c r="L6" s="50"/>
      <c r="M6" s="50"/>
      <c r="N6" s="50"/>
      <c r="O6" s="52"/>
      <c r="P6" s="52"/>
      <c r="Q6" s="52"/>
      <c r="R6" s="50"/>
      <c r="S6" s="50"/>
      <c r="T6" s="50"/>
      <c r="U6" s="50"/>
      <c r="V6" s="50"/>
      <c r="W6" s="50"/>
      <c r="X6" s="50"/>
      <c r="Y6" s="50"/>
      <c r="Z6" s="50"/>
      <c r="AA6" s="50"/>
      <c r="AB6" s="50"/>
      <c r="AC6" s="50"/>
    </row>
    <row r="7" spans="1:29" ht="15.75" customHeight="1" x14ac:dyDescent="0.35">
      <c r="A7" s="102" t="s">
        <v>131</v>
      </c>
      <c r="B7" s="85"/>
      <c r="C7" s="102" t="s">
        <v>132</v>
      </c>
      <c r="D7" s="85"/>
      <c r="E7" s="50"/>
      <c r="F7" s="50"/>
      <c r="G7" s="50"/>
      <c r="H7" s="50"/>
      <c r="I7" s="50"/>
      <c r="J7" s="50"/>
      <c r="K7" s="50"/>
      <c r="L7" s="50"/>
      <c r="M7" s="50"/>
      <c r="N7" s="50"/>
      <c r="O7" s="52"/>
      <c r="P7" s="52"/>
      <c r="Q7" s="52"/>
      <c r="R7" s="50"/>
      <c r="S7" s="50"/>
      <c r="T7" s="50"/>
      <c r="U7" s="50"/>
      <c r="V7" s="50"/>
      <c r="W7" s="50"/>
      <c r="X7" s="50"/>
      <c r="Y7" s="50"/>
      <c r="Z7" s="50"/>
      <c r="AA7" s="50"/>
      <c r="AB7" s="50"/>
      <c r="AC7" s="50"/>
    </row>
    <row r="8" spans="1:29" ht="15.75" customHeight="1" x14ac:dyDescent="0.35">
      <c r="A8" s="53" t="s">
        <v>133</v>
      </c>
      <c r="B8" s="54" t="s">
        <v>64</v>
      </c>
      <c r="C8" s="53" t="s">
        <v>133</v>
      </c>
      <c r="D8" s="55" t="s">
        <v>134</v>
      </c>
      <c r="E8" s="50"/>
      <c r="F8" s="50"/>
      <c r="G8" s="50"/>
      <c r="H8" s="50"/>
      <c r="I8" s="50"/>
      <c r="J8" s="50"/>
      <c r="K8" s="50"/>
      <c r="L8" s="50"/>
      <c r="M8" s="50"/>
      <c r="N8" s="50"/>
      <c r="O8" s="52"/>
      <c r="P8" s="52"/>
      <c r="Q8" s="52"/>
      <c r="R8" s="50"/>
      <c r="S8" s="50"/>
      <c r="T8" s="50"/>
      <c r="U8" s="50"/>
      <c r="V8" s="50"/>
      <c r="W8" s="50"/>
      <c r="X8" s="50"/>
      <c r="Y8" s="50"/>
      <c r="Z8" s="50"/>
      <c r="AA8" s="50"/>
      <c r="AB8" s="50"/>
      <c r="AC8" s="50"/>
    </row>
    <row r="9" spans="1:29" ht="15.75" customHeight="1" x14ac:dyDescent="0.35">
      <c r="A9" s="53" t="s">
        <v>135</v>
      </c>
      <c r="B9" s="56" t="s">
        <v>38</v>
      </c>
      <c r="C9" s="53" t="s">
        <v>135</v>
      </c>
      <c r="D9" s="56" t="s">
        <v>38</v>
      </c>
      <c r="E9" s="50"/>
      <c r="F9" s="50"/>
      <c r="G9" s="50"/>
      <c r="H9" s="50"/>
      <c r="I9" s="50"/>
      <c r="J9" s="50"/>
      <c r="K9" s="50"/>
      <c r="L9" s="50"/>
      <c r="M9" s="50"/>
      <c r="N9" s="50"/>
      <c r="O9" s="52"/>
      <c r="P9" s="52"/>
      <c r="Q9" s="52"/>
      <c r="R9" s="50"/>
      <c r="S9" s="50"/>
      <c r="T9" s="50"/>
      <c r="U9" s="50"/>
      <c r="V9" s="50"/>
      <c r="W9" s="50"/>
      <c r="X9" s="50"/>
      <c r="Y9" s="50"/>
      <c r="Z9" s="50"/>
      <c r="AA9" s="50"/>
      <c r="AB9" s="50"/>
      <c r="AC9" s="50"/>
    </row>
    <row r="10" spans="1:29" ht="15.75" customHeight="1" x14ac:dyDescent="0.35">
      <c r="A10" s="102" t="s">
        <v>136</v>
      </c>
      <c r="B10" s="85"/>
      <c r="C10" s="102" t="s">
        <v>137</v>
      </c>
      <c r="D10" s="85"/>
      <c r="E10" s="50"/>
      <c r="F10" s="50"/>
      <c r="G10" s="50"/>
      <c r="H10" s="50"/>
      <c r="I10" s="50"/>
      <c r="J10" s="50"/>
      <c r="K10" s="50"/>
      <c r="L10" s="50"/>
      <c r="M10" s="50"/>
      <c r="N10" s="50"/>
      <c r="O10" s="52"/>
      <c r="P10" s="52"/>
      <c r="Q10" s="52"/>
      <c r="R10" s="50"/>
      <c r="S10" s="50"/>
      <c r="T10" s="50"/>
      <c r="U10" s="50"/>
      <c r="V10" s="50"/>
      <c r="W10" s="50"/>
      <c r="X10" s="50"/>
      <c r="Y10" s="50"/>
      <c r="Z10" s="50"/>
      <c r="AA10" s="50"/>
      <c r="AB10" s="50"/>
      <c r="AC10" s="50"/>
    </row>
    <row r="11" spans="1:29" ht="15.75" customHeight="1" x14ac:dyDescent="0.35">
      <c r="A11" s="53" t="s">
        <v>133</v>
      </c>
      <c r="B11" s="54" t="s">
        <v>64</v>
      </c>
      <c r="C11" s="53" t="s">
        <v>133</v>
      </c>
      <c r="D11" s="55" t="s">
        <v>134</v>
      </c>
      <c r="E11" s="50"/>
      <c r="F11" s="50"/>
      <c r="G11" s="50"/>
      <c r="H11" s="50"/>
      <c r="I11" s="50"/>
      <c r="J11" s="50"/>
      <c r="K11" s="50"/>
      <c r="L11" s="50"/>
      <c r="M11" s="50"/>
      <c r="N11" s="50"/>
      <c r="O11" s="52"/>
      <c r="P11" s="52"/>
      <c r="Q11" s="52"/>
      <c r="R11" s="50"/>
      <c r="S11" s="50"/>
      <c r="T11" s="50"/>
      <c r="U11" s="50"/>
      <c r="V11" s="50"/>
      <c r="W11" s="50"/>
      <c r="X11" s="50"/>
      <c r="Y11" s="50"/>
      <c r="Z11" s="50"/>
      <c r="AA11" s="50"/>
      <c r="AB11" s="50"/>
      <c r="AC11" s="50"/>
    </row>
    <row r="12" spans="1:29" ht="15.75" customHeight="1" x14ac:dyDescent="0.35">
      <c r="A12" s="53" t="s">
        <v>135</v>
      </c>
      <c r="B12" s="57" t="s">
        <v>138</v>
      </c>
      <c r="C12" s="53" t="s">
        <v>135</v>
      </c>
      <c r="D12" s="57" t="s">
        <v>138</v>
      </c>
      <c r="E12" s="50"/>
      <c r="F12" s="50"/>
      <c r="G12" s="50"/>
      <c r="H12" s="50"/>
      <c r="I12" s="50"/>
      <c r="J12" s="50"/>
      <c r="K12" s="50"/>
      <c r="L12" s="50"/>
      <c r="M12" s="50"/>
      <c r="N12" s="50"/>
      <c r="O12" s="52"/>
      <c r="P12" s="52"/>
      <c r="Q12" s="52"/>
      <c r="R12" s="50"/>
      <c r="S12" s="50"/>
      <c r="T12" s="50"/>
      <c r="U12" s="50"/>
      <c r="V12" s="50"/>
      <c r="W12" s="50"/>
      <c r="X12" s="50"/>
      <c r="Y12" s="50"/>
      <c r="Z12" s="50"/>
      <c r="AA12" s="50"/>
      <c r="AB12" s="50"/>
      <c r="AC12" s="50"/>
    </row>
    <row r="13" spans="1:29" x14ac:dyDescent="0.3">
      <c r="A13" s="58"/>
      <c r="B13" s="59"/>
      <c r="C13" s="50"/>
      <c r="D13" s="50"/>
      <c r="E13" s="50"/>
      <c r="F13" s="50"/>
      <c r="G13" s="50"/>
      <c r="H13" s="50"/>
      <c r="I13" s="50"/>
      <c r="J13" s="50"/>
      <c r="K13" s="50"/>
      <c r="L13" s="50"/>
      <c r="M13" s="50"/>
      <c r="N13" s="50"/>
      <c r="O13" s="52"/>
      <c r="P13" s="52"/>
      <c r="Q13" s="52"/>
      <c r="R13" s="50"/>
      <c r="S13" s="50"/>
      <c r="T13" s="50"/>
      <c r="U13" s="50"/>
      <c r="V13" s="50"/>
      <c r="W13" s="50"/>
      <c r="X13" s="50"/>
      <c r="Y13" s="50"/>
      <c r="Z13" s="50"/>
      <c r="AA13" s="50"/>
      <c r="AB13" s="50"/>
      <c r="AC13" s="50"/>
    </row>
    <row r="14" spans="1:29" x14ac:dyDescent="0.3">
      <c r="A14" s="58"/>
      <c r="B14" s="59"/>
      <c r="C14" s="50"/>
      <c r="D14" s="50"/>
      <c r="E14" s="50"/>
      <c r="F14" s="50"/>
      <c r="G14" s="50"/>
      <c r="H14" s="50"/>
      <c r="I14" s="50"/>
      <c r="J14" s="50"/>
      <c r="K14" s="50"/>
      <c r="L14" s="50"/>
      <c r="M14" s="50"/>
      <c r="N14" s="50"/>
      <c r="O14" s="52"/>
      <c r="P14" s="52"/>
      <c r="Q14" s="52"/>
      <c r="R14" s="50"/>
      <c r="S14" s="50"/>
      <c r="T14" s="50"/>
      <c r="U14" s="50"/>
      <c r="V14" s="50"/>
      <c r="W14" s="50"/>
      <c r="X14" s="50"/>
      <c r="Y14" s="50"/>
      <c r="Z14" s="50"/>
      <c r="AA14" s="50"/>
      <c r="AB14" s="50"/>
      <c r="AC14" s="50"/>
    </row>
    <row r="15" spans="1:29" ht="39" x14ac:dyDescent="0.3">
      <c r="A15" s="58"/>
      <c r="B15" s="60" t="s">
        <v>139</v>
      </c>
      <c r="C15" s="60" t="s">
        <v>140</v>
      </c>
      <c r="D15" s="50"/>
      <c r="E15" s="96" t="s">
        <v>141</v>
      </c>
      <c r="F15" s="84"/>
      <c r="G15" s="85"/>
      <c r="H15" s="50"/>
      <c r="I15" s="96" t="s">
        <v>142</v>
      </c>
      <c r="J15" s="84"/>
      <c r="K15" s="84"/>
      <c r="L15" s="84"/>
      <c r="M15" s="84"/>
      <c r="N15" s="84"/>
      <c r="O15" s="84"/>
      <c r="P15" s="84"/>
      <c r="Q15" s="84"/>
      <c r="R15" s="84"/>
      <c r="S15" s="84"/>
      <c r="T15" s="84"/>
      <c r="U15" s="85"/>
      <c r="V15" s="50"/>
      <c r="W15" s="50"/>
      <c r="X15" s="50"/>
      <c r="Y15" s="50"/>
      <c r="Z15" s="50"/>
      <c r="AA15" s="50"/>
      <c r="AB15" s="50"/>
      <c r="AC15" s="50"/>
    </row>
    <row r="16" spans="1:29" ht="26" x14ac:dyDescent="0.3">
      <c r="A16" s="61" t="s">
        <v>143</v>
      </c>
      <c r="B16" s="62" t="s">
        <v>144</v>
      </c>
      <c r="C16" s="62">
        <v>1</v>
      </c>
      <c r="D16" s="50"/>
      <c r="E16" s="100" t="s">
        <v>145</v>
      </c>
      <c r="F16" s="84"/>
      <c r="G16" s="85"/>
      <c r="H16" s="50"/>
      <c r="I16" s="63"/>
      <c r="J16" s="97" t="s">
        <v>145</v>
      </c>
      <c r="K16" s="84"/>
      <c r="L16" s="97" t="s">
        <v>146</v>
      </c>
      <c r="M16" s="84"/>
      <c r="N16" s="101" t="s">
        <v>147</v>
      </c>
      <c r="O16" s="85"/>
      <c r="P16" s="101" t="s">
        <v>148</v>
      </c>
      <c r="Q16" s="85"/>
      <c r="R16" s="95" t="s">
        <v>149</v>
      </c>
      <c r="S16" s="85"/>
      <c r="T16" s="95" t="s">
        <v>149</v>
      </c>
      <c r="U16" s="85"/>
      <c r="V16" s="50"/>
      <c r="W16" s="50"/>
      <c r="X16" s="50"/>
      <c r="Y16" s="50"/>
      <c r="Z16" s="50"/>
      <c r="AA16" s="50"/>
      <c r="AB16" s="50"/>
      <c r="AC16" s="50"/>
    </row>
    <row r="17" spans="1:29" ht="26" x14ac:dyDescent="0.3">
      <c r="A17" s="64"/>
      <c r="B17" s="65" t="s">
        <v>150</v>
      </c>
      <c r="C17" s="65" t="s">
        <v>151</v>
      </c>
      <c r="D17" s="50"/>
      <c r="E17" s="65" t="s">
        <v>152</v>
      </c>
      <c r="F17" s="65" t="s">
        <v>153</v>
      </c>
      <c r="G17" s="65" t="s">
        <v>154</v>
      </c>
      <c r="H17" s="59"/>
      <c r="I17" s="65" t="s">
        <v>155</v>
      </c>
      <c r="J17" s="65" t="s">
        <v>156</v>
      </c>
      <c r="K17" s="65" t="s">
        <v>142</v>
      </c>
      <c r="L17" s="65" t="s">
        <v>156</v>
      </c>
      <c r="M17" s="65"/>
      <c r="N17" s="65" t="s">
        <v>156</v>
      </c>
      <c r="O17" s="65" t="s">
        <v>142</v>
      </c>
      <c r="P17" s="65" t="s">
        <v>156</v>
      </c>
      <c r="Q17" s="65" t="s">
        <v>142</v>
      </c>
      <c r="R17" s="65" t="s">
        <v>156</v>
      </c>
      <c r="S17" s="65" t="s">
        <v>142</v>
      </c>
      <c r="T17" s="65" t="s">
        <v>156</v>
      </c>
      <c r="U17" s="65" t="s">
        <v>142</v>
      </c>
      <c r="V17" s="50"/>
      <c r="W17" s="50"/>
      <c r="X17" s="50"/>
      <c r="Y17" s="50"/>
      <c r="Z17" s="50"/>
      <c r="AA17" s="50"/>
      <c r="AB17" s="50"/>
      <c r="AC17" s="50"/>
    </row>
    <row r="18" spans="1:29" ht="39" x14ac:dyDescent="0.3">
      <c r="A18" s="61" t="s">
        <v>157</v>
      </c>
      <c r="B18" s="43"/>
      <c r="C18" s="43"/>
      <c r="D18" s="50"/>
      <c r="E18" s="66" t="s">
        <v>7</v>
      </c>
      <c r="F18" s="63">
        <v>1</v>
      </c>
      <c r="G18" s="67">
        <f>C21</f>
        <v>0</v>
      </c>
      <c r="H18" s="68"/>
      <c r="I18" s="69"/>
      <c r="J18" s="43"/>
      <c r="K18" s="63"/>
      <c r="L18" s="63"/>
      <c r="M18" s="63"/>
      <c r="N18" s="63"/>
      <c r="O18" s="63"/>
      <c r="P18" s="63"/>
      <c r="Q18" s="63"/>
      <c r="R18" s="63"/>
      <c r="S18" s="63"/>
      <c r="T18" s="63"/>
      <c r="U18" s="63"/>
      <c r="V18" s="50"/>
      <c r="W18" s="50"/>
      <c r="X18" s="50"/>
      <c r="Y18" s="50"/>
      <c r="Z18" s="50"/>
      <c r="AA18" s="50"/>
      <c r="AB18" s="50"/>
      <c r="AC18" s="50"/>
    </row>
    <row r="19" spans="1:29" x14ac:dyDescent="0.3">
      <c r="A19" s="58"/>
      <c r="B19" s="43"/>
      <c r="C19" s="43"/>
      <c r="D19" s="50"/>
      <c r="E19" s="63" t="s">
        <v>10</v>
      </c>
      <c r="F19" s="63">
        <v>0.2</v>
      </c>
      <c r="G19" s="67">
        <f>G18*F19</f>
        <v>0</v>
      </c>
      <c r="H19" s="68"/>
      <c r="I19" s="69"/>
      <c r="J19" s="43"/>
      <c r="K19" s="63"/>
      <c r="L19" s="63"/>
      <c r="M19" s="63"/>
      <c r="N19" s="63"/>
      <c r="O19" s="63"/>
      <c r="P19" s="63"/>
      <c r="Q19" s="63"/>
      <c r="R19" s="63"/>
      <c r="S19" s="63"/>
      <c r="T19" s="63"/>
      <c r="U19" s="63"/>
      <c r="V19" s="50"/>
      <c r="W19" s="50"/>
      <c r="X19" s="50"/>
      <c r="Y19" s="50"/>
      <c r="Z19" s="50"/>
      <c r="AA19" s="50"/>
      <c r="AB19" s="50"/>
      <c r="AC19" s="50"/>
    </row>
    <row r="20" spans="1:29" x14ac:dyDescent="0.3">
      <c r="A20" s="58"/>
      <c r="B20" s="43"/>
      <c r="C20" s="43"/>
      <c r="D20" s="50"/>
      <c r="E20" s="63" t="s">
        <v>12</v>
      </c>
      <c r="F20" s="63">
        <v>50</v>
      </c>
      <c r="G20" s="67">
        <f>G18*F20</f>
        <v>0</v>
      </c>
      <c r="H20" s="68"/>
      <c r="I20" s="69"/>
      <c r="J20" s="43"/>
      <c r="K20" s="43"/>
      <c r="L20" s="43"/>
      <c r="M20" s="63"/>
      <c r="N20" s="63"/>
      <c r="O20" s="63"/>
      <c r="P20" s="63"/>
      <c r="Q20" s="63"/>
      <c r="R20" s="63"/>
      <c r="S20" s="63"/>
      <c r="T20" s="63"/>
      <c r="U20" s="63"/>
      <c r="V20" s="50"/>
      <c r="W20" s="50"/>
      <c r="X20" s="50"/>
      <c r="Y20" s="50"/>
      <c r="Z20" s="50"/>
      <c r="AA20" s="50"/>
      <c r="AB20" s="50"/>
      <c r="AC20" s="50"/>
    </row>
    <row r="21" spans="1:29" x14ac:dyDescent="0.3">
      <c r="A21" s="70"/>
      <c r="B21" s="71" t="s">
        <v>158</v>
      </c>
      <c r="C21" s="72">
        <f>SUM(C18:C20)</f>
        <v>0</v>
      </c>
      <c r="D21" s="50"/>
      <c r="E21" s="100" t="s">
        <v>146</v>
      </c>
      <c r="F21" s="84"/>
      <c r="G21" s="85"/>
      <c r="H21" s="68"/>
      <c r="I21" s="69"/>
      <c r="J21" s="43"/>
      <c r="K21" s="43"/>
      <c r="L21" s="43"/>
      <c r="M21" s="43"/>
      <c r="N21" s="43"/>
      <c r="O21" s="43"/>
      <c r="P21" s="43"/>
      <c r="Q21" s="43"/>
      <c r="R21" s="63"/>
      <c r="S21" s="63"/>
      <c r="T21" s="63"/>
      <c r="U21" s="63"/>
      <c r="V21" s="50"/>
      <c r="W21" s="50"/>
      <c r="X21" s="50"/>
      <c r="Y21" s="50"/>
      <c r="Z21" s="50"/>
      <c r="AA21" s="50"/>
      <c r="AB21" s="50"/>
      <c r="AC21" s="50"/>
    </row>
    <row r="22" spans="1:29" ht="26" x14ac:dyDescent="0.3">
      <c r="A22" s="106" t="s">
        <v>159</v>
      </c>
      <c r="B22" s="73" t="s">
        <v>160</v>
      </c>
      <c r="C22" s="73">
        <v>2</v>
      </c>
      <c r="D22" s="50"/>
      <c r="E22" s="65" t="s">
        <v>152</v>
      </c>
      <c r="F22" s="65" t="s">
        <v>153</v>
      </c>
      <c r="G22" s="65" t="s">
        <v>154</v>
      </c>
      <c r="H22" s="68"/>
      <c r="I22" s="69"/>
      <c r="J22" s="43"/>
      <c r="K22" s="43"/>
      <c r="L22" s="43"/>
      <c r="M22" s="43"/>
      <c r="N22" s="43"/>
      <c r="O22" s="63"/>
      <c r="P22" s="63"/>
      <c r="Q22" s="63"/>
      <c r="R22" s="63"/>
      <c r="S22" s="63"/>
      <c r="T22" s="63"/>
      <c r="U22" s="63"/>
      <c r="V22" s="50"/>
      <c r="W22" s="50"/>
      <c r="X22" s="50"/>
      <c r="Y22" s="50"/>
      <c r="Z22" s="50"/>
      <c r="AA22" s="50"/>
      <c r="AB22" s="50"/>
      <c r="AC22" s="50"/>
    </row>
    <row r="23" spans="1:29" ht="13" x14ac:dyDescent="0.3">
      <c r="A23" s="86"/>
      <c r="B23" s="65" t="s">
        <v>150</v>
      </c>
      <c r="C23" s="65" t="s">
        <v>151</v>
      </c>
      <c r="D23" s="50"/>
      <c r="E23" s="66" t="s">
        <v>7</v>
      </c>
      <c r="F23" s="63">
        <v>1</v>
      </c>
      <c r="G23" s="67">
        <f>C27</f>
        <v>0</v>
      </c>
      <c r="H23" s="68"/>
      <c r="I23" s="69"/>
      <c r="J23" s="43"/>
      <c r="K23" s="63"/>
      <c r="L23" s="63"/>
      <c r="M23" s="63"/>
      <c r="N23" s="63"/>
      <c r="O23" s="63"/>
      <c r="P23" s="63"/>
      <c r="Q23" s="63"/>
      <c r="R23" s="43"/>
      <c r="S23" s="43"/>
      <c r="T23" s="43"/>
      <c r="U23" s="43"/>
      <c r="V23" s="50"/>
      <c r="W23" s="74"/>
      <c r="X23" s="50"/>
      <c r="Y23" s="50"/>
      <c r="Z23" s="50"/>
      <c r="AA23" s="50"/>
      <c r="AB23" s="50"/>
      <c r="AC23" s="50"/>
    </row>
    <row r="24" spans="1:29" ht="12.5" x14ac:dyDescent="0.25">
      <c r="A24" s="86"/>
      <c r="B24" s="43"/>
      <c r="C24" s="43"/>
      <c r="D24" s="50"/>
      <c r="E24" s="63" t="s">
        <v>10</v>
      </c>
      <c r="F24" s="63">
        <v>0.2</v>
      </c>
      <c r="G24" s="67">
        <f>G23*F24</f>
        <v>0</v>
      </c>
      <c r="H24" s="68"/>
      <c r="I24" s="69"/>
      <c r="J24" s="43"/>
      <c r="K24" s="43"/>
      <c r="L24" s="43"/>
      <c r="M24" s="43"/>
      <c r="N24" s="43"/>
      <c r="O24" s="43"/>
      <c r="P24" s="43"/>
      <c r="Q24" s="43"/>
      <c r="R24" s="43"/>
      <c r="S24" s="43"/>
      <c r="T24" s="43"/>
      <c r="U24" s="43"/>
      <c r="V24" s="50"/>
      <c r="W24" s="50"/>
      <c r="X24" s="50"/>
      <c r="Y24" s="50"/>
      <c r="Z24" s="50"/>
      <c r="AA24" s="50"/>
      <c r="AB24" s="50"/>
      <c r="AC24" s="50"/>
    </row>
    <row r="25" spans="1:29" ht="12.5" x14ac:dyDescent="0.25">
      <c r="A25" s="86"/>
      <c r="B25" s="43"/>
      <c r="C25" s="43"/>
      <c r="D25" s="50"/>
      <c r="E25" s="63" t="s">
        <v>12</v>
      </c>
      <c r="F25" s="63">
        <v>50</v>
      </c>
      <c r="G25" s="67">
        <f>G23*F25</f>
        <v>0</v>
      </c>
      <c r="H25" s="68"/>
      <c r="I25" s="69"/>
      <c r="J25" s="43"/>
      <c r="K25" s="43"/>
      <c r="L25" s="43"/>
      <c r="M25" s="43"/>
      <c r="N25" s="43"/>
      <c r="O25" s="63"/>
      <c r="P25" s="63"/>
      <c r="Q25" s="63"/>
      <c r="R25" s="43"/>
      <c r="S25" s="43"/>
      <c r="T25" s="43"/>
      <c r="U25" s="43"/>
      <c r="V25" s="50"/>
      <c r="W25" s="50"/>
      <c r="X25" s="50"/>
      <c r="Y25" s="50"/>
      <c r="Z25" s="50"/>
      <c r="AA25" s="50"/>
      <c r="AB25" s="50"/>
      <c r="AC25" s="50"/>
    </row>
    <row r="26" spans="1:29" ht="12.5" x14ac:dyDescent="0.25">
      <c r="A26" s="86"/>
      <c r="B26" s="43"/>
      <c r="C26" s="43"/>
      <c r="D26" s="50"/>
      <c r="E26" s="98" t="s">
        <v>147</v>
      </c>
      <c r="F26" s="84"/>
      <c r="G26" s="85"/>
      <c r="H26" s="68"/>
      <c r="I26" s="69"/>
      <c r="J26" s="43"/>
      <c r="K26" s="43"/>
      <c r="L26" s="43"/>
      <c r="M26" s="43"/>
      <c r="N26" s="43"/>
      <c r="O26" s="43"/>
      <c r="P26" s="43"/>
      <c r="Q26" s="43"/>
      <c r="R26" s="43"/>
      <c r="S26" s="43"/>
      <c r="T26" s="43"/>
      <c r="U26" s="43"/>
      <c r="V26" s="50"/>
      <c r="W26" s="50"/>
      <c r="X26" s="50"/>
      <c r="Y26" s="50"/>
      <c r="Z26" s="50"/>
      <c r="AA26" s="50"/>
      <c r="AB26" s="50"/>
      <c r="AC26" s="50"/>
    </row>
    <row r="27" spans="1:29" ht="26" x14ac:dyDescent="0.3">
      <c r="A27" s="87"/>
      <c r="B27" s="71" t="s">
        <v>158</v>
      </c>
      <c r="C27" s="72">
        <f>SUM(C24:C26)</f>
        <v>0</v>
      </c>
      <c r="D27" s="50"/>
      <c r="E27" s="65" t="s">
        <v>152</v>
      </c>
      <c r="F27" s="65" t="s">
        <v>153</v>
      </c>
      <c r="G27" s="65" t="s">
        <v>154</v>
      </c>
      <c r="H27" s="68"/>
      <c r="I27" s="69"/>
      <c r="J27" s="43"/>
      <c r="K27" s="43"/>
      <c r="L27" s="43"/>
      <c r="M27" s="43"/>
      <c r="N27" s="43"/>
      <c r="O27" s="43"/>
      <c r="P27" s="43"/>
      <c r="Q27" s="43"/>
      <c r="R27" s="43"/>
      <c r="S27" s="43"/>
      <c r="T27" s="43"/>
      <c r="U27" s="43"/>
      <c r="V27" s="50"/>
      <c r="W27" s="50"/>
      <c r="X27" s="50"/>
      <c r="Y27" s="50"/>
      <c r="Z27" s="50"/>
      <c r="AA27" s="50"/>
      <c r="AB27" s="50"/>
      <c r="AC27" s="50"/>
    </row>
    <row r="28" spans="1:29" ht="13" x14ac:dyDescent="0.3">
      <c r="A28" s="58"/>
      <c r="B28" s="62" t="s">
        <v>161</v>
      </c>
      <c r="C28" s="62">
        <v>3</v>
      </c>
      <c r="D28" s="50"/>
      <c r="E28" s="43" t="s">
        <v>7</v>
      </c>
      <c r="F28" s="75">
        <v>1</v>
      </c>
      <c r="G28" s="67">
        <f>C21</f>
        <v>0</v>
      </c>
      <c r="H28" s="68"/>
      <c r="I28" s="69"/>
      <c r="J28" s="43"/>
      <c r="K28" s="43"/>
      <c r="L28" s="43"/>
      <c r="M28" s="43"/>
      <c r="N28" s="43"/>
      <c r="O28" s="43"/>
      <c r="P28" s="43"/>
      <c r="Q28" s="43"/>
      <c r="R28" s="43"/>
      <c r="S28" s="43"/>
      <c r="T28" s="43"/>
      <c r="U28" s="43"/>
      <c r="V28" s="50"/>
      <c r="W28" s="50"/>
      <c r="X28" s="50"/>
      <c r="Y28" s="50"/>
      <c r="Z28" s="50"/>
      <c r="AA28" s="50"/>
      <c r="AB28" s="50"/>
      <c r="AC28" s="50"/>
    </row>
    <row r="29" spans="1:29" ht="13" x14ac:dyDescent="0.3">
      <c r="A29" s="64"/>
      <c r="B29" s="65" t="s">
        <v>150</v>
      </c>
      <c r="C29" s="65" t="s">
        <v>151</v>
      </c>
      <c r="D29" s="50"/>
      <c r="E29" s="43" t="s">
        <v>39</v>
      </c>
      <c r="F29" s="75">
        <v>0.125</v>
      </c>
      <c r="G29" s="67">
        <f>G28*F29</f>
        <v>0</v>
      </c>
      <c r="H29" s="68"/>
      <c r="I29" s="69"/>
      <c r="J29" s="43"/>
      <c r="K29" s="43"/>
      <c r="L29" s="43"/>
      <c r="M29" s="43"/>
      <c r="N29" s="43"/>
      <c r="O29" s="43"/>
      <c r="P29" s="43"/>
      <c r="Q29" s="43"/>
      <c r="R29" s="43"/>
      <c r="S29" s="43"/>
      <c r="T29" s="43"/>
      <c r="U29" s="43"/>
      <c r="V29" s="50"/>
      <c r="W29" s="50"/>
      <c r="X29" s="50"/>
      <c r="Y29" s="50"/>
      <c r="Z29" s="50"/>
      <c r="AA29" s="50"/>
      <c r="AB29" s="50"/>
      <c r="AC29" s="50"/>
    </row>
    <row r="30" spans="1:29" ht="13" x14ac:dyDescent="0.3">
      <c r="A30" s="58"/>
      <c r="B30" s="43"/>
      <c r="C30" s="43"/>
      <c r="D30" s="50"/>
      <c r="E30" s="43" t="s">
        <v>12</v>
      </c>
      <c r="F30" s="75">
        <v>62.5</v>
      </c>
      <c r="G30" s="67">
        <f>F30*G28</f>
        <v>0</v>
      </c>
      <c r="H30" s="68"/>
      <c r="I30" s="69"/>
      <c r="J30" s="43"/>
      <c r="K30" s="43"/>
      <c r="L30" s="43"/>
      <c r="M30" s="43"/>
      <c r="N30" s="43"/>
      <c r="O30" s="63"/>
      <c r="P30" s="63"/>
      <c r="Q30" s="63"/>
      <c r="R30" s="43"/>
      <c r="S30" s="43"/>
      <c r="T30" s="43"/>
      <c r="U30" s="43"/>
      <c r="V30" s="50"/>
      <c r="W30" s="50"/>
      <c r="X30" s="50"/>
      <c r="Y30" s="50"/>
      <c r="Z30" s="50"/>
      <c r="AA30" s="50"/>
      <c r="AB30" s="50"/>
      <c r="AC30" s="50"/>
    </row>
    <row r="31" spans="1:29" ht="13" x14ac:dyDescent="0.3">
      <c r="A31" s="58"/>
      <c r="B31" s="43"/>
      <c r="C31" s="43"/>
      <c r="D31" s="50"/>
      <c r="E31" s="98" t="s">
        <v>148</v>
      </c>
      <c r="F31" s="84"/>
      <c r="G31" s="85"/>
      <c r="H31" s="68"/>
      <c r="I31" s="69"/>
      <c r="J31" s="43"/>
      <c r="K31" s="43"/>
      <c r="L31" s="43"/>
      <c r="M31" s="43"/>
      <c r="N31" s="43"/>
      <c r="O31" s="63"/>
      <c r="P31" s="63"/>
      <c r="Q31" s="63"/>
      <c r="R31" s="43"/>
      <c r="S31" s="43"/>
      <c r="T31" s="43"/>
      <c r="U31" s="43"/>
      <c r="V31" s="50"/>
      <c r="W31" s="50"/>
      <c r="X31" s="50"/>
      <c r="Y31" s="50"/>
      <c r="Z31" s="50"/>
      <c r="AA31" s="50"/>
      <c r="AB31" s="50"/>
      <c r="AC31" s="50"/>
    </row>
    <row r="32" spans="1:29" ht="26" x14ac:dyDescent="0.3">
      <c r="A32" s="58"/>
      <c r="B32" s="43"/>
      <c r="C32" s="43"/>
      <c r="D32" s="50"/>
      <c r="E32" s="65" t="s">
        <v>152</v>
      </c>
      <c r="F32" s="65" t="s">
        <v>153</v>
      </c>
      <c r="G32" s="65" t="s">
        <v>154</v>
      </c>
      <c r="H32" s="68"/>
      <c r="I32" s="69"/>
      <c r="J32" s="43"/>
      <c r="K32" s="63"/>
      <c r="L32" s="63"/>
      <c r="M32" s="43"/>
      <c r="N32" s="43"/>
      <c r="O32" s="63"/>
      <c r="P32" s="63"/>
      <c r="Q32" s="63"/>
      <c r="R32" s="63"/>
      <c r="S32" s="63"/>
      <c r="T32" s="63"/>
      <c r="U32" s="63"/>
      <c r="V32" s="50"/>
      <c r="W32" s="50"/>
      <c r="X32" s="50"/>
      <c r="Y32" s="50"/>
      <c r="Z32" s="50"/>
      <c r="AA32" s="50"/>
      <c r="AB32" s="50"/>
      <c r="AC32" s="50"/>
    </row>
    <row r="33" spans="1:29" ht="13" x14ac:dyDescent="0.3">
      <c r="A33" s="70"/>
      <c r="B33" s="71" t="s">
        <v>158</v>
      </c>
      <c r="C33" s="72">
        <f>SUM(C30:C32)</f>
        <v>0</v>
      </c>
      <c r="D33" s="50"/>
      <c r="E33" s="43" t="s">
        <v>7</v>
      </c>
      <c r="F33" s="75">
        <v>1</v>
      </c>
      <c r="G33" s="67">
        <f>C27</f>
        <v>0</v>
      </c>
      <c r="H33" s="68"/>
      <c r="I33" s="69"/>
      <c r="J33" s="43"/>
      <c r="K33" s="43"/>
      <c r="L33" s="43"/>
      <c r="M33" s="43"/>
      <c r="N33" s="43"/>
      <c r="O33" s="43"/>
      <c r="P33" s="43"/>
      <c r="Q33" s="43"/>
      <c r="R33" s="43"/>
      <c r="S33" s="43"/>
      <c r="T33" s="43"/>
      <c r="U33" s="43"/>
      <c r="V33" s="50"/>
      <c r="W33" s="50"/>
      <c r="X33" s="50"/>
      <c r="Y33" s="50"/>
      <c r="Z33" s="50"/>
      <c r="AA33" s="50"/>
      <c r="AB33" s="50"/>
      <c r="AC33" s="50"/>
    </row>
    <row r="34" spans="1:29" ht="25.5" x14ac:dyDescent="0.3">
      <c r="A34" s="58"/>
      <c r="B34" s="73" t="s">
        <v>162</v>
      </c>
      <c r="C34" s="76">
        <v>4</v>
      </c>
      <c r="D34" s="50"/>
      <c r="E34" s="43" t="s">
        <v>39</v>
      </c>
      <c r="F34" s="75">
        <v>0.125</v>
      </c>
      <c r="G34" s="67">
        <f>G33*F34</f>
        <v>0</v>
      </c>
      <c r="H34" s="68"/>
      <c r="I34" s="69"/>
      <c r="J34" s="43"/>
      <c r="K34" s="63"/>
      <c r="L34" s="63"/>
      <c r="M34" s="63"/>
      <c r="N34" s="63"/>
      <c r="O34" s="43"/>
      <c r="P34" s="43"/>
      <c r="Q34" s="43"/>
      <c r="R34" s="43"/>
      <c r="S34" s="43"/>
      <c r="T34" s="43"/>
      <c r="U34" s="43"/>
      <c r="V34" s="50"/>
      <c r="W34" s="50"/>
      <c r="X34" s="50"/>
      <c r="Y34" s="50"/>
      <c r="Z34" s="50"/>
      <c r="AA34" s="50"/>
      <c r="AB34" s="50"/>
      <c r="AC34" s="50"/>
    </row>
    <row r="35" spans="1:29" ht="13" x14ac:dyDescent="0.3">
      <c r="A35" s="64"/>
      <c r="B35" s="65" t="s">
        <v>150</v>
      </c>
      <c r="C35" s="65" t="s">
        <v>151</v>
      </c>
      <c r="D35" s="50"/>
      <c r="E35" s="43" t="s">
        <v>12</v>
      </c>
      <c r="F35" s="75">
        <v>62.5</v>
      </c>
      <c r="G35" s="67">
        <f>F35*G33</f>
        <v>0</v>
      </c>
      <c r="H35" s="68"/>
      <c r="I35" s="69"/>
      <c r="J35" s="43"/>
      <c r="K35" s="43"/>
      <c r="L35" s="43"/>
      <c r="M35" s="43"/>
      <c r="N35" s="43"/>
      <c r="O35" s="43"/>
      <c r="P35" s="43"/>
      <c r="Q35" s="43"/>
      <c r="R35" s="43"/>
      <c r="S35" s="43"/>
      <c r="T35" s="43"/>
      <c r="U35" s="43"/>
      <c r="V35" s="50"/>
      <c r="W35" s="50"/>
      <c r="X35" s="50"/>
      <c r="Y35" s="50"/>
      <c r="Z35" s="50"/>
      <c r="AA35" s="50"/>
      <c r="AB35" s="50"/>
      <c r="AC35" s="50"/>
    </row>
    <row r="36" spans="1:29" ht="13" x14ac:dyDescent="0.3">
      <c r="A36" s="58"/>
      <c r="B36" s="43"/>
      <c r="C36" s="43"/>
      <c r="D36" s="50"/>
      <c r="E36" s="99" t="s">
        <v>163</v>
      </c>
      <c r="F36" s="84"/>
      <c r="G36" s="85"/>
      <c r="H36" s="68"/>
      <c r="I36" s="69"/>
      <c r="J36" s="43"/>
      <c r="K36" s="43"/>
      <c r="L36" s="43"/>
      <c r="M36" s="43"/>
      <c r="N36" s="43"/>
      <c r="O36" s="43"/>
      <c r="P36" s="43"/>
      <c r="Q36" s="43"/>
      <c r="R36" s="43"/>
      <c r="S36" s="43"/>
      <c r="T36" s="43"/>
      <c r="U36" s="43"/>
      <c r="V36" s="50"/>
      <c r="W36" s="50"/>
      <c r="X36" s="50"/>
      <c r="Y36" s="50"/>
      <c r="Z36" s="50"/>
      <c r="AA36" s="50"/>
      <c r="AB36" s="50"/>
      <c r="AC36" s="50"/>
    </row>
    <row r="37" spans="1:29" ht="26" x14ac:dyDescent="0.3">
      <c r="A37" s="58"/>
      <c r="B37" s="43"/>
      <c r="C37" s="43"/>
      <c r="D37" s="50"/>
      <c r="E37" s="65" t="s">
        <v>152</v>
      </c>
      <c r="F37" s="65" t="s">
        <v>153</v>
      </c>
      <c r="G37" s="65" t="s">
        <v>154</v>
      </c>
      <c r="H37" s="68"/>
      <c r="I37" s="69"/>
      <c r="J37" s="43"/>
      <c r="K37" s="43"/>
      <c r="L37" s="43"/>
      <c r="M37" s="43"/>
      <c r="N37" s="43"/>
      <c r="O37" s="43"/>
      <c r="P37" s="43"/>
      <c r="Q37" s="43"/>
      <c r="R37" s="43"/>
      <c r="S37" s="43"/>
      <c r="T37" s="43"/>
      <c r="U37" s="43"/>
      <c r="V37" s="50"/>
      <c r="W37" s="50"/>
      <c r="X37" s="50"/>
      <c r="Y37" s="50"/>
      <c r="Z37" s="50"/>
      <c r="AA37" s="50"/>
      <c r="AB37" s="50"/>
      <c r="AC37" s="50"/>
    </row>
    <row r="38" spans="1:29" ht="13" x14ac:dyDescent="0.3">
      <c r="A38" s="58"/>
      <c r="B38" s="43"/>
      <c r="C38" s="43"/>
      <c r="D38" s="50"/>
      <c r="E38" s="43" t="s">
        <v>7</v>
      </c>
      <c r="F38" s="75">
        <v>1</v>
      </c>
      <c r="G38" s="67">
        <f>C33</f>
        <v>0</v>
      </c>
      <c r="H38" s="68"/>
      <c r="I38" s="69"/>
      <c r="J38" s="43"/>
      <c r="K38" s="43"/>
      <c r="L38" s="43"/>
      <c r="M38" s="43"/>
      <c r="N38" s="43"/>
      <c r="O38" s="63"/>
      <c r="P38" s="63"/>
      <c r="Q38" s="63"/>
      <c r="R38" s="63"/>
      <c r="S38" s="63"/>
      <c r="T38" s="63"/>
      <c r="U38" s="63"/>
      <c r="V38" s="50"/>
      <c r="W38" s="50"/>
      <c r="X38" s="50"/>
      <c r="Y38" s="50"/>
      <c r="Z38" s="50"/>
      <c r="AA38" s="50"/>
      <c r="AB38" s="50"/>
      <c r="AC38" s="50"/>
    </row>
    <row r="39" spans="1:29" ht="13" x14ac:dyDescent="0.3">
      <c r="A39" s="70"/>
      <c r="B39" s="71" t="s">
        <v>158</v>
      </c>
      <c r="C39" s="72">
        <f>SUM(C36:C38)</f>
        <v>0</v>
      </c>
      <c r="D39" s="50"/>
      <c r="E39" s="43" t="s">
        <v>39</v>
      </c>
      <c r="F39" s="75">
        <v>0.125</v>
      </c>
      <c r="G39" s="67">
        <f t="shared" ref="G39:G41" si="0">$G$38*F39</f>
        <v>0</v>
      </c>
      <c r="H39" s="68"/>
      <c r="I39" s="69"/>
      <c r="J39" s="43"/>
      <c r="K39" s="63"/>
      <c r="L39" s="63"/>
      <c r="M39" s="63"/>
      <c r="N39" s="63"/>
      <c r="O39" s="43"/>
      <c r="P39" s="43"/>
      <c r="Q39" s="43"/>
      <c r="R39" s="43"/>
      <c r="S39" s="43"/>
      <c r="T39" s="43"/>
      <c r="U39" s="43"/>
      <c r="V39" s="50"/>
      <c r="W39" s="50"/>
      <c r="X39" s="50"/>
      <c r="Y39" s="50"/>
      <c r="Z39" s="50"/>
      <c r="AA39" s="50"/>
      <c r="AB39" s="50"/>
      <c r="AC39" s="50"/>
    </row>
    <row r="40" spans="1:29" ht="13" x14ac:dyDescent="0.3">
      <c r="A40" s="77"/>
      <c r="B40" s="50"/>
      <c r="C40" s="50"/>
      <c r="D40" s="50"/>
      <c r="E40" s="43" t="s">
        <v>15</v>
      </c>
      <c r="F40" s="75">
        <v>6.25E-2</v>
      </c>
      <c r="G40" s="67">
        <f t="shared" si="0"/>
        <v>0</v>
      </c>
      <c r="H40" s="68"/>
      <c r="I40" s="69"/>
      <c r="J40" s="43"/>
      <c r="K40" s="43"/>
      <c r="L40" s="43"/>
      <c r="M40" s="43"/>
      <c r="N40" s="43"/>
      <c r="O40" s="43"/>
      <c r="P40" s="43"/>
      <c r="Q40" s="43"/>
      <c r="R40" s="43"/>
      <c r="S40" s="43"/>
      <c r="T40" s="43"/>
      <c r="U40" s="43"/>
      <c r="V40" s="50"/>
      <c r="W40" s="50"/>
      <c r="X40" s="50"/>
      <c r="Y40" s="50"/>
      <c r="Z40" s="50"/>
      <c r="AA40" s="50"/>
      <c r="AB40" s="50"/>
      <c r="AC40" s="50"/>
    </row>
    <row r="41" spans="1:29" ht="13" x14ac:dyDescent="0.3">
      <c r="A41" s="77"/>
      <c r="B41" s="50"/>
      <c r="C41" s="50"/>
      <c r="D41" s="50"/>
      <c r="E41" s="43" t="s">
        <v>12</v>
      </c>
      <c r="F41" s="75">
        <v>62.5</v>
      </c>
      <c r="G41" s="67">
        <f t="shared" si="0"/>
        <v>0</v>
      </c>
      <c r="H41" s="68"/>
      <c r="I41" s="69"/>
      <c r="J41" s="43"/>
      <c r="K41" s="43"/>
      <c r="L41" s="43"/>
      <c r="M41" s="43"/>
      <c r="N41" s="43"/>
      <c r="O41" s="43"/>
      <c r="P41" s="43"/>
      <c r="Q41" s="43"/>
      <c r="R41" s="43"/>
      <c r="S41" s="43"/>
      <c r="T41" s="43"/>
      <c r="U41" s="43"/>
      <c r="V41" s="50"/>
      <c r="W41" s="50"/>
      <c r="X41" s="50"/>
      <c r="Y41" s="50"/>
      <c r="Z41" s="50"/>
      <c r="AA41" s="50"/>
      <c r="AB41" s="50"/>
      <c r="AC41" s="50"/>
    </row>
    <row r="42" spans="1:29" ht="13" x14ac:dyDescent="0.3">
      <c r="A42" s="77"/>
      <c r="B42" s="50"/>
      <c r="C42" s="50"/>
      <c r="D42" s="50"/>
      <c r="E42" s="99" t="s">
        <v>164</v>
      </c>
      <c r="F42" s="84"/>
      <c r="G42" s="85"/>
      <c r="H42" s="50"/>
      <c r="I42" s="50"/>
      <c r="J42" s="50"/>
      <c r="K42" s="50"/>
      <c r="L42" s="50"/>
      <c r="M42" s="50"/>
      <c r="N42" s="50"/>
      <c r="O42" s="50"/>
      <c r="P42" s="50"/>
      <c r="Q42" s="50"/>
      <c r="R42" s="50"/>
      <c r="S42" s="50"/>
      <c r="T42" s="50"/>
      <c r="U42" s="50"/>
      <c r="V42" s="50"/>
      <c r="W42" s="50"/>
      <c r="X42" s="50"/>
      <c r="Y42" s="50"/>
      <c r="Z42" s="50"/>
      <c r="AA42" s="50"/>
      <c r="AB42" s="50"/>
      <c r="AC42" s="50"/>
    </row>
    <row r="43" spans="1:29" ht="26" x14ac:dyDescent="0.3">
      <c r="A43" s="77"/>
      <c r="B43" s="50"/>
      <c r="C43" s="50"/>
      <c r="D43" s="50"/>
      <c r="E43" s="65" t="s">
        <v>152</v>
      </c>
      <c r="F43" s="65" t="s">
        <v>153</v>
      </c>
      <c r="G43" s="65" t="s">
        <v>154</v>
      </c>
      <c r="H43" s="50"/>
      <c r="I43" s="50"/>
      <c r="J43" s="50"/>
      <c r="K43" s="50"/>
      <c r="L43" s="50"/>
      <c r="M43" s="50"/>
      <c r="N43" s="50"/>
      <c r="O43" s="50"/>
      <c r="P43" s="50"/>
      <c r="Q43" s="50"/>
      <c r="R43" s="50"/>
      <c r="S43" s="50"/>
      <c r="T43" s="50"/>
      <c r="U43" s="50"/>
      <c r="V43" s="50"/>
      <c r="W43" s="50"/>
      <c r="X43" s="50"/>
      <c r="Y43" s="50"/>
      <c r="Z43" s="50"/>
      <c r="AA43" s="50"/>
      <c r="AB43" s="50"/>
      <c r="AC43" s="50"/>
    </row>
    <row r="44" spans="1:29" ht="13" x14ac:dyDescent="0.3">
      <c r="A44" s="77"/>
      <c r="B44" s="50"/>
      <c r="C44" s="50"/>
      <c r="D44" s="50"/>
      <c r="E44" s="43" t="s">
        <v>7</v>
      </c>
      <c r="F44" s="75">
        <v>1</v>
      </c>
      <c r="G44" s="67">
        <f>C39</f>
        <v>0</v>
      </c>
      <c r="H44" s="50"/>
      <c r="I44" s="50"/>
      <c r="J44" s="50"/>
      <c r="K44" s="50"/>
      <c r="L44" s="50"/>
      <c r="M44" s="50"/>
      <c r="N44" s="50"/>
      <c r="O44" s="50"/>
      <c r="P44" s="50"/>
      <c r="Q44" s="50"/>
      <c r="R44" s="50"/>
      <c r="S44" s="50"/>
      <c r="T44" s="50"/>
      <c r="U44" s="50"/>
      <c r="V44" s="50"/>
      <c r="W44" s="50"/>
      <c r="X44" s="50"/>
      <c r="Y44" s="50"/>
      <c r="Z44" s="50"/>
      <c r="AA44" s="50"/>
      <c r="AB44" s="50"/>
      <c r="AC44" s="50"/>
    </row>
    <row r="45" spans="1:29" ht="13" x14ac:dyDescent="0.3">
      <c r="A45" s="77"/>
      <c r="B45" s="50"/>
      <c r="C45" s="50"/>
      <c r="D45" s="50"/>
      <c r="E45" s="43" t="s">
        <v>39</v>
      </c>
      <c r="F45" s="75">
        <v>0.125</v>
      </c>
      <c r="G45" s="67">
        <f t="shared" ref="G45:G47" si="1">$G$44*F45</f>
        <v>0</v>
      </c>
      <c r="H45" s="50"/>
      <c r="I45" s="50"/>
      <c r="J45" s="50"/>
      <c r="K45" s="50"/>
      <c r="L45" s="50"/>
      <c r="M45" s="50"/>
      <c r="N45" s="50"/>
      <c r="O45" s="50"/>
      <c r="P45" s="50"/>
      <c r="Q45" s="50"/>
      <c r="R45" s="50"/>
      <c r="S45" s="50"/>
      <c r="T45" s="50"/>
      <c r="U45" s="50"/>
      <c r="V45" s="50"/>
      <c r="W45" s="50"/>
      <c r="X45" s="50"/>
      <c r="Y45" s="50"/>
      <c r="Z45" s="50"/>
      <c r="AA45" s="50"/>
      <c r="AB45" s="50"/>
      <c r="AC45" s="50"/>
    </row>
    <row r="46" spans="1:29" ht="13" x14ac:dyDescent="0.3">
      <c r="A46" s="77"/>
      <c r="B46" s="50"/>
      <c r="C46" s="50"/>
      <c r="D46" s="50"/>
      <c r="E46" s="43" t="s">
        <v>15</v>
      </c>
      <c r="F46" s="75">
        <v>6.25E-2</v>
      </c>
      <c r="G46" s="67">
        <f t="shared" si="1"/>
        <v>0</v>
      </c>
      <c r="H46" s="50"/>
      <c r="I46" s="50"/>
      <c r="J46" s="50"/>
      <c r="K46" s="50"/>
      <c r="L46" s="50"/>
      <c r="M46" s="50"/>
      <c r="N46" s="50"/>
      <c r="O46" s="50"/>
      <c r="P46" s="50"/>
      <c r="Q46" s="50"/>
      <c r="R46" s="50"/>
      <c r="S46" s="50"/>
      <c r="T46" s="50"/>
      <c r="U46" s="50"/>
      <c r="V46" s="50"/>
      <c r="W46" s="50"/>
      <c r="X46" s="50"/>
      <c r="Y46" s="50"/>
      <c r="Z46" s="50"/>
      <c r="AA46" s="50"/>
      <c r="AB46" s="50"/>
      <c r="AC46" s="50"/>
    </row>
    <row r="47" spans="1:29" ht="13" x14ac:dyDescent="0.3">
      <c r="A47" s="77"/>
      <c r="B47" s="50"/>
      <c r="C47" s="50"/>
      <c r="D47" s="50"/>
      <c r="E47" s="43" t="s">
        <v>12</v>
      </c>
      <c r="F47" s="75">
        <v>62.5</v>
      </c>
      <c r="G47" s="67">
        <f t="shared" si="1"/>
        <v>0</v>
      </c>
      <c r="H47" s="50"/>
      <c r="I47" s="50"/>
      <c r="J47" s="50"/>
      <c r="K47" s="50"/>
      <c r="L47" s="50"/>
      <c r="M47" s="50"/>
      <c r="N47" s="50"/>
      <c r="O47" s="50"/>
      <c r="P47" s="50"/>
      <c r="Q47" s="50"/>
      <c r="R47" s="50"/>
      <c r="S47" s="50"/>
      <c r="T47" s="50"/>
      <c r="U47" s="50"/>
      <c r="V47" s="50"/>
      <c r="W47" s="50"/>
      <c r="X47" s="50"/>
      <c r="Y47" s="50"/>
      <c r="Z47" s="50"/>
      <c r="AA47" s="50"/>
      <c r="AB47" s="50"/>
      <c r="AC47" s="50"/>
    </row>
    <row r="48" spans="1:29" ht="13" x14ac:dyDescent="0.3">
      <c r="A48" s="77"/>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row>
    <row r="49" spans="1:29" ht="13" x14ac:dyDescent="0.3">
      <c r="A49" s="77"/>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row>
    <row r="50" spans="1:29" ht="13" x14ac:dyDescent="0.3">
      <c r="A50" s="77"/>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row>
    <row r="51" spans="1:29" ht="13" x14ac:dyDescent="0.3">
      <c r="A51" s="77"/>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row>
    <row r="52" spans="1:29" ht="13" x14ac:dyDescent="0.3">
      <c r="A52" s="77"/>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row>
    <row r="53" spans="1:29" ht="13" x14ac:dyDescent="0.3">
      <c r="A53" s="77"/>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row>
    <row r="54" spans="1:29" ht="13" x14ac:dyDescent="0.3">
      <c r="A54" s="77"/>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row>
    <row r="55" spans="1:29" ht="13" x14ac:dyDescent="0.3">
      <c r="A55" s="77"/>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row>
    <row r="56" spans="1:29" ht="13" x14ac:dyDescent="0.3">
      <c r="A56" s="77"/>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row>
    <row r="57" spans="1:29" ht="13" x14ac:dyDescent="0.3">
      <c r="A57" s="77"/>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row>
    <row r="58" spans="1:29" ht="13" x14ac:dyDescent="0.3">
      <c r="A58" s="77"/>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row>
    <row r="59" spans="1:29" ht="13" x14ac:dyDescent="0.3">
      <c r="A59" s="77"/>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row>
    <row r="60" spans="1:29" ht="13" x14ac:dyDescent="0.3">
      <c r="A60" s="77"/>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row>
    <row r="61" spans="1:29" ht="13" x14ac:dyDescent="0.3">
      <c r="A61" s="77"/>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row>
    <row r="62" spans="1:29" ht="13" x14ac:dyDescent="0.3">
      <c r="A62" s="77"/>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row>
    <row r="63" spans="1:29" ht="13" x14ac:dyDescent="0.3">
      <c r="A63" s="77"/>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row>
    <row r="64" spans="1:29" ht="13" x14ac:dyDescent="0.3">
      <c r="A64" s="77"/>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row>
    <row r="65" spans="1:29" ht="13" x14ac:dyDescent="0.3">
      <c r="A65" s="77"/>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row>
    <row r="66" spans="1:29" ht="13" x14ac:dyDescent="0.3">
      <c r="A66" s="77"/>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row>
    <row r="67" spans="1:29" ht="13" x14ac:dyDescent="0.3">
      <c r="A67" s="77"/>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row>
    <row r="68" spans="1:29" ht="13" x14ac:dyDescent="0.3">
      <c r="A68" s="77"/>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row>
    <row r="69" spans="1:29" ht="13" x14ac:dyDescent="0.3">
      <c r="A69" s="77"/>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row>
    <row r="70" spans="1:29" ht="13" x14ac:dyDescent="0.3">
      <c r="A70" s="77"/>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row>
    <row r="71" spans="1:29" ht="13" x14ac:dyDescent="0.3">
      <c r="A71" s="77"/>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row>
    <row r="72" spans="1:29" ht="13" x14ac:dyDescent="0.3">
      <c r="A72" s="77"/>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row>
    <row r="73" spans="1:29" ht="13" x14ac:dyDescent="0.3">
      <c r="A73" s="77"/>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row>
    <row r="74" spans="1:29" ht="13" x14ac:dyDescent="0.3">
      <c r="A74" s="77"/>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row>
    <row r="75" spans="1:29" ht="13" x14ac:dyDescent="0.3">
      <c r="A75" s="77"/>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row>
    <row r="76" spans="1:29" ht="13" x14ac:dyDescent="0.3">
      <c r="A76" s="77"/>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row>
    <row r="77" spans="1:29" ht="13" x14ac:dyDescent="0.3">
      <c r="A77" s="77"/>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row>
    <row r="78" spans="1:29" ht="13" x14ac:dyDescent="0.3">
      <c r="A78" s="77"/>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row>
    <row r="79" spans="1:29" ht="13" x14ac:dyDescent="0.3">
      <c r="A79" s="77"/>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row>
    <row r="80" spans="1:29" ht="13" x14ac:dyDescent="0.3">
      <c r="A80" s="77"/>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row>
    <row r="81" spans="1:29" ht="13" x14ac:dyDescent="0.3">
      <c r="A81" s="77"/>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row>
    <row r="82" spans="1:29" ht="13" x14ac:dyDescent="0.3">
      <c r="A82" s="77"/>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row>
    <row r="83" spans="1:29" ht="13" x14ac:dyDescent="0.3">
      <c r="A83" s="77"/>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row>
    <row r="84" spans="1:29" ht="13" x14ac:dyDescent="0.3">
      <c r="A84" s="77"/>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row>
    <row r="85" spans="1:29" ht="13" x14ac:dyDescent="0.3">
      <c r="A85" s="77"/>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row>
    <row r="86" spans="1:29" ht="13" x14ac:dyDescent="0.3">
      <c r="A86" s="77"/>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row>
    <row r="87" spans="1:29" ht="13" x14ac:dyDescent="0.3">
      <c r="A87" s="77"/>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row>
    <row r="88" spans="1:29" ht="13" x14ac:dyDescent="0.3">
      <c r="A88" s="77"/>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row>
    <row r="89" spans="1:29" ht="13" x14ac:dyDescent="0.3">
      <c r="A89" s="77"/>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row>
    <row r="90" spans="1:29" ht="13" x14ac:dyDescent="0.3">
      <c r="A90" s="77"/>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row>
    <row r="91" spans="1:29" ht="13" x14ac:dyDescent="0.3">
      <c r="A91" s="77"/>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row>
    <row r="92" spans="1:29" ht="13" x14ac:dyDescent="0.3">
      <c r="A92" s="77"/>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row>
    <row r="93" spans="1:29" ht="13" x14ac:dyDescent="0.3">
      <c r="A93" s="77"/>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row>
    <row r="94" spans="1:29" ht="13" x14ac:dyDescent="0.3">
      <c r="A94" s="77"/>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row>
    <row r="95" spans="1:29" ht="13" x14ac:dyDescent="0.3">
      <c r="A95" s="77"/>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row>
    <row r="96" spans="1:29" ht="13" x14ac:dyDescent="0.3">
      <c r="A96" s="77"/>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row>
    <row r="97" spans="1:29" ht="13" x14ac:dyDescent="0.3">
      <c r="A97" s="77"/>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row>
    <row r="98" spans="1:29" ht="13" x14ac:dyDescent="0.3">
      <c r="A98" s="77"/>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row>
    <row r="99" spans="1:29" ht="13" x14ac:dyDescent="0.3">
      <c r="A99" s="77"/>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row>
    <row r="100" spans="1:29" ht="13" x14ac:dyDescent="0.3">
      <c r="A100" s="77"/>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row>
    <row r="101" spans="1:29" ht="13" x14ac:dyDescent="0.3">
      <c r="A101" s="77"/>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row>
    <row r="102" spans="1:29" ht="13" x14ac:dyDescent="0.3">
      <c r="A102" s="77"/>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row>
    <row r="103" spans="1:29" ht="13" x14ac:dyDescent="0.3">
      <c r="A103" s="77"/>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row>
    <row r="104" spans="1:29" ht="13" x14ac:dyDescent="0.3">
      <c r="A104" s="77"/>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row>
    <row r="105" spans="1:29" ht="13" x14ac:dyDescent="0.3">
      <c r="A105" s="77"/>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row>
    <row r="106" spans="1:29" ht="13" x14ac:dyDescent="0.3">
      <c r="A106" s="77"/>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row>
    <row r="107" spans="1:29" ht="13" x14ac:dyDescent="0.3">
      <c r="A107" s="77"/>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row>
    <row r="108" spans="1:29" ht="13" x14ac:dyDescent="0.3">
      <c r="A108" s="77"/>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row>
    <row r="109" spans="1:29" ht="13" x14ac:dyDescent="0.3">
      <c r="A109" s="77"/>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row>
    <row r="110" spans="1:29" ht="13" x14ac:dyDescent="0.3">
      <c r="A110" s="77"/>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row>
    <row r="111" spans="1:29" ht="13" x14ac:dyDescent="0.3">
      <c r="A111" s="77"/>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row>
    <row r="112" spans="1:29" ht="13" x14ac:dyDescent="0.3">
      <c r="A112" s="77"/>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row>
    <row r="113" spans="1:29" ht="13" x14ac:dyDescent="0.3">
      <c r="A113" s="77"/>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row>
    <row r="114" spans="1:29" ht="13" x14ac:dyDescent="0.3">
      <c r="A114" s="77"/>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row>
    <row r="115" spans="1:29" ht="13" x14ac:dyDescent="0.3">
      <c r="A115" s="77"/>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row>
    <row r="116" spans="1:29" ht="13" x14ac:dyDescent="0.3">
      <c r="A116" s="77"/>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row>
    <row r="117" spans="1:29" ht="13" x14ac:dyDescent="0.3">
      <c r="A117" s="77"/>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row>
    <row r="118" spans="1:29" ht="13" x14ac:dyDescent="0.3">
      <c r="A118" s="77"/>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row>
    <row r="119" spans="1:29" ht="13" x14ac:dyDescent="0.3">
      <c r="A119" s="77"/>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row>
    <row r="120" spans="1:29" ht="13" x14ac:dyDescent="0.3">
      <c r="A120" s="77"/>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row>
    <row r="121" spans="1:29" ht="13" x14ac:dyDescent="0.3">
      <c r="A121" s="77"/>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row>
    <row r="122" spans="1:29" ht="13" x14ac:dyDescent="0.3">
      <c r="A122" s="77"/>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row>
    <row r="123" spans="1:29" ht="13" x14ac:dyDescent="0.3">
      <c r="A123" s="77"/>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row>
    <row r="124" spans="1:29" ht="13" x14ac:dyDescent="0.3">
      <c r="A124" s="77"/>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row>
    <row r="125" spans="1:29" ht="13" x14ac:dyDescent="0.3">
      <c r="A125" s="77"/>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row>
    <row r="126" spans="1:29" ht="13" x14ac:dyDescent="0.3">
      <c r="A126" s="77"/>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row>
    <row r="127" spans="1:29" ht="13" x14ac:dyDescent="0.3">
      <c r="A127" s="77"/>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row>
    <row r="128" spans="1:29" ht="13" x14ac:dyDescent="0.3">
      <c r="A128" s="77"/>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row>
    <row r="129" spans="1:29" ht="13" x14ac:dyDescent="0.3">
      <c r="A129" s="77"/>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row>
    <row r="130" spans="1:29" ht="13" x14ac:dyDescent="0.3">
      <c r="A130" s="77"/>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row>
    <row r="131" spans="1:29" ht="13" x14ac:dyDescent="0.3">
      <c r="A131" s="77"/>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row>
    <row r="132" spans="1:29" ht="13" x14ac:dyDescent="0.3">
      <c r="A132" s="77"/>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row>
    <row r="133" spans="1:29" ht="13" x14ac:dyDescent="0.3">
      <c r="A133" s="77"/>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row>
    <row r="134" spans="1:29" ht="13" x14ac:dyDescent="0.3">
      <c r="A134" s="77"/>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row>
    <row r="135" spans="1:29" ht="13" x14ac:dyDescent="0.3">
      <c r="A135" s="77"/>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row>
    <row r="136" spans="1:29" ht="13" x14ac:dyDescent="0.3">
      <c r="A136" s="77"/>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row>
    <row r="137" spans="1:29" ht="13" x14ac:dyDescent="0.3">
      <c r="A137" s="77"/>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row>
    <row r="138" spans="1:29" ht="13" x14ac:dyDescent="0.3">
      <c r="A138" s="77"/>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row>
    <row r="139" spans="1:29" ht="13" x14ac:dyDescent="0.3">
      <c r="A139" s="77"/>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row>
    <row r="140" spans="1:29" ht="13" x14ac:dyDescent="0.3">
      <c r="A140" s="77"/>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row>
    <row r="141" spans="1:29" ht="13" x14ac:dyDescent="0.3">
      <c r="A141" s="77"/>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row>
    <row r="142" spans="1:29" ht="13" x14ac:dyDescent="0.3">
      <c r="A142" s="77"/>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row>
    <row r="143" spans="1:29" ht="13" x14ac:dyDescent="0.3">
      <c r="A143" s="77"/>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row>
    <row r="144" spans="1:29" ht="13" x14ac:dyDescent="0.3">
      <c r="A144" s="77"/>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row>
    <row r="145" spans="1:29" ht="13" x14ac:dyDescent="0.3">
      <c r="A145" s="77"/>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row>
    <row r="146" spans="1:29" ht="13" x14ac:dyDescent="0.3">
      <c r="A146" s="77"/>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row>
    <row r="147" spans="1:29" ht="13" x14ac:dyDescent="0.3">
      <c r="A147" s="77"/>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row>
    <row r="148" spans="1:29" ht="13" x14ac:dyDescent="0.3">
      <c r="A148" s="77"/>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row>
    <row r="149" spans="1:29" ht="13" x14ac:dyDescent="0.3">
      <c r="A149" s="77"/>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row>
    <row r="150" spans="1:29" ht="13" x14ac:dyDescent="0.3">
      <c r="A150" s="77"/>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row>
    <row r="151" spans="1:29" ht="13" x14ac:dyDescent="0.3">
      <c r="A151" s="77"/>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row>
    <row r="152" spans="1:29" ht="13" x14ac:dyDescent="0.3">
      <c r="A152" s="77"/>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row>
    <row r="153" spans="1:29" ht="13" x14ac:dyDescent="0.3">
      <c r="A153" s="77"/>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row>
    <row r="154" spans="1:29" ht="13" x14ac:dyDescent="0.3">
      <c r="A154" s="77"/>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row>
    <row r="155" spans="1:29" ht="13" x14ac:dyDescent="0.3">
      <c r="A155" s="77"/>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row>
    <row r="156" spans="1:29" ht="13" x14ac:dyDescent="0.3">
      <c r="A156" s="77"/>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row>
    <row r="157" spans="1:29" ht="13" x14ac:dyDescent="0.3">
      <c r="A157" s="77"/>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row>
    <row r="158" spans="1:29" ht="13" x14ac:dyDescent="0.3">
      <c r="A158" s="77"/>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row>
    <row r="159" spans="1:29" ht="13" x14ac:dyDescent="0.3">
      <c r="A159" s="77"/>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row>
    <row r="160" spans="1:29" ht="13" x14ac:dyDescent="0.3">
      <c r="A160" s="77"/>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row>
    <row r="161" spans="1:29" ht="13" x14ac:dyDescent="0.3">
      <c r="A161" s="77"/>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row>
    <row r="162" spans="1:29" ht="13" x14ac:dyDescent="0.3">
      <c r="A162" s="77"/>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row>
    <row r="163" spans="1:29" ht="13" x14ac:dyDescent="0.3">
      <c r="A163" s="77"/>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row>
    <row r="164" spans="1:29" ht="13" x14ac:dyDescent="0.3">
      <c r="A164" s="77"/>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row>
    <row r="165" spans="1:29" ht="13" x14ac:dyDescent="0.3">
      <c r="A165" s="77"/>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row>
    <row r="166" spans="1:29" ht="13" x14ac:dyDescent="0.3">
      <c r="A166" s="77"/>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row>
    <row r="167" spans="1:29" ht="13" x14ac:dyDescent="0.3">
      <c r="A167" s="77"/>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row>
    <row r="168" spans="1:29" ht="13" x14ac:dyDescent="0.3">
      <c r="A168" s="77"/>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row>
    <row r="169" spans="1:29" ht="13" x14ac:dyDescent="0.3">
      <c r="A169" s="77"/>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row>
    <row r="170" spans="1:29" ht="13" x14ac:dyDescent="0.3">
      <c r="A170" s="77"/>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row>
    <row r="171" spans="1:29" ht="13" x14ac:dyDescent="0.3">
      <c r="A171" s="77"/>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row>
    <row r="172" spans="1:29" ht="13" x14ac:dyDescent="0.3">
      <c r="A172" s="77"/>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row>
    <row r="173" spans="1:29" ht="13" x14ac:dyDescent="0.3">
      <c r="A173" s="77"/>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row>
    <row r="174" spans="1:29" ht="13" x14ac:dyDescent="0.3">
      <c r="A174" s="77"/>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row>
    <row r="175" spans="1:29" ht="13" x14ac:dyDescent="0.3">
      <c r="A175" s="77"/>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row>
    <row r="176" spans="1:29" ht="13" x14ac:dyDescent="0.3">
      <c r="A176" s="77"/>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row>
    <row r="177" spans="1:29" ht="13" x14ac:dyDescent="0.3">
      <c r="A177" s="77"/>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row>
    <row r="178" spans="1:29" ht="13" x14ac:dyDescent="0.3">
      <c r="A178" s="77"/>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row>
    <row r="179" spans="1:29" ht="13" x14ac:dyDescent="0.3">
      <c r="A179" s="77"/>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row>
    <row r="180" spans="1:29" ht="13" x14ac:dyDescent="0.3">
      <c r="A180" s="77"/>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row>
    <row r="181" spans="1:29" ht="13" x14ac:dyDescent="0.3">
      <c r="A181" s="77"/>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row>
    <row r="182" spans="1:29" ht="13" x14ac:dyDescent="0.3">
      <c r="A182" s="77"/>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row>
    <row r="183" spans="1:29" ht="13" x14ac:dyDescent="0.3">
      <c r="A183" s="77"/>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row>
    <row r="184" spans="1:29" ht="13" x14ac:dyDescent="0.3">
      <c r="A184" s="77"/>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row>
    <row r="185" spans="1:29" ht="13" x14ac:dyDescent="0.3">
      <c r="A185" s="77"/>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row>
    <row r="186" spans="1:29" ht="13" x14ac:dyDescent="0.3">
      <c r="A186" s="77"/>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row>
    <row r="187" spans="1:29" ht="13" x14ac:dyDescent="0.3">
      <c r="A187" s="77"/>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row>
    <row r="188" spans="1:29" ht="13" x14ac:dyDescent="0.3">
      <c r="A188" s="77"/>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row>
    <row r="189" spans="1:29" ht="13" x14ac:dyDescent="0.3">
      <c r="A189" s="77"/>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row>
    <row r="190" spans="1:29" ht="13" x14ac:dyDescent="0.3">
      <c r="A190" s="77"/>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row>
    <row r="191" spans="1:29" ht="13" x14ac:dyDescent="0.3">
      <c r="A191" s="77"/>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row>
    <row r="192" spans="1:29" ht="13" x14ac:dyDescent="0.3">
      <c r="A192" s="77"/>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row>
    <row r="193" spans="1:29" ht="13" x14ac:dyDescent="0.3">
      <c r="A193" s="77"/>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row>
    <row r="194" spans="1:29" ht="13" x14ac:dyDescent="0.3">
      <c r="A194" s="77"/>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row>
    <row r="195" spans="1:29" ht="13" x14ac:dyDescent="0.3">
      <c r="A195" s="77"/>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row>
    <row r="196" spans="1:29" ht="13" x14ac:dyDescent="0.3">
      <c r="A196" s="77"/>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row>
    <row r="197" spans="1:29" ht="13" x14ac:dyDescent="0.3">
      <c r="A197" s="77"/>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row>
    <row r="198" spans="1:29" ht="13" x14ac:dyDescent="0.3">
      <c r="A198" s="77"/>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row>
    <row r="199" spans="1:29" ht="13" x14ac:dyDescent="0.3">
      <c r="A199" s="77"/>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row>
    <row r="200" spans="1:29" ht="13" x14ac:dyDescent="0.3">
      <c r="A200" s="77"/>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row>
    <row r="201" spans="1:29" ht="13" x14ac:dyDescent="0.3">
      <c r="A201" s="77"/>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row>
    <row r="202" spans="1:29" ht="13" x14ac:dyDescent="0.3">
      <c r="A202" s="77"/>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row>
    <row r="203" spans="1:29" ht="13" x14ac:dyDescent="0.3">
      <c r="A203" s="77"/>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row>
    <row r="204" spans="1:29" ht="13" x14ac:dyDescent="0.3">
      <c r="A204" s="77"/>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row>
    <row r="205" spans="1:29" ht="13" x14ac:dyDescent="0.3">
      <c r="A205" s="77"/>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row>
    <row r="206" spans="1:29" ht="13" x14ac:dyDescent="0.3">
      <c r="A206" s="77"/>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row>
    <row r="207" spans="1:29" ht="13" x14ac:dyDescent="0.3">
      <c r="A207" s="77"/>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row>
    <row r="208" spans="1:29" ht="13" x14ac:dyDescent="0.3">
      <c r="A208" s="77"/>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row>
    <row r="209" spans="1:29" ht="13" x14ac:dyDescent="0.3">
      <c r="A209" s="77"/>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row>
    <row r="210" spans="1:29" ht="13" x14ac:dyDescent="0.3">
      <c r="A210" s="77"/>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row>
    <row r="211" spans="1:29" ht="13" x14ac:dyDescent="0.3">
      <c r="A211" s="77"/>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row>
    <row r="212" spans="1:29" ht="13" x14ac:dyDescent="0.3">
      <c r="A212" s="77"/>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row>
    <row r="213" spans="1:29" ht="13" x14ac:dyDescent="0.3">
      <c r="A213" s="77"/>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row>
    <row r="214" spans="1:29" ht="13" x14ac:dyDescent="0.3">
      <c r="A214" s="77"/>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row>
    <row r="215" spans="1:29" ht="13" x14ac:dyDescent="0.3">
      <c r="A215" s="77"/>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row>
    <row r="216" spans="1:29" ht="13" x14ac:dyDescent="0.3">
      <c r="A216" s="77"/>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row>
    <row r="217" spans="1:29" ht="13" x14ac:dyDescent="0.3">
      <c r="A217" s="77"/>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row>
    <row r="218" spans="1:29" ht="13" x14ac:dyDescent="0.3">
      <c r="A218" s="77"/>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row>
    <row r="219" spans="1:29" ht="13" x14ac:dyDescent="0.3">
      <c r="A219" s="77"/>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row>
    <row r="220" spans="1:29" ht="13" x14ac:dyDescent="0.3">
      <c r="A220" s="77"/>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row>
    <row r="221" spans="1:29" ht="13" x14ac:dyDescent="0.3">
      <c r="A221" s="77"/>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row>
    <row r="222" spans="1:29" ht="13" x14ac:dyDescent="0.3">
      <c r="A222" s="77"/>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row>
    <row r="223" spans="1:29" ht="13" x14ac:dyDescent="0.3">
      <c r="A223" s="77"/>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row>
    <row r="224" spans="1:29" ht="13" x14ac:dyDescent="0.3">
      <c r="A224" s="77"/>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row>
    <row r="225" spans="1:29" ht="13" x14ac:dyDescent="0.3">
      <c r="A225" s="77"/>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row>
    <row r="226" spans="1:29" ht="13" x14ac:dyDescent="0.3">
      <c r="A226" s="77"/>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row>
    <row r="227" spans="1:29" ht="13" x14ac:dyDescent="0.3">
      <c r="A227" s="77"/>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row>
    <row r="228" spans="1:29" ht="13" x14ac:dyDescent="0.3">
      <c r="A228" s="77"/>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row>
    <row r="229" spans="1:29" ht="13" x14ac:dyDescent="0.3">
      <c r="A229" s="77"/>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row>
    <row r="230" spans="1:29" ht="13" x14ac:dyDescent="0.3">
      <c r="A230" s="77"/>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row>
    <row r="231" spans="1:29" ht="13" x14ac:dyDescent="0.3">
      <c r="A231" s="77"/>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row>
    <row r="232" spans="1:29" ht="13" x14ac:dyDescent="0.3">
      <c r="A232" s="77"/>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row>
    <row r="233" spans="1:29" ht="13" x14ac:dyDescent="0.3">
      <c r="A233" s="77"/>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row>
    <row r="234" spans="1:29" ht="13" x14ac:dyDescent="0.3">
      <c r="A234" s="77"/>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row>
    <row r="235" spans="1:29" ht="13" x14ac:dyDescent="0.3">
      <c r="A235" s="77"/>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row>
    <row r="236" spans="1:29" ht="13" x14ac:dyDescent="0.3">
      <c r="A236" s="77"/>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row>
    <row r="237" spans="1:29" ht="13" x14ac:dyDescent="0.3">
      <c r="A237" s="77"/>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row>
    <row r="238" spans="1:29" ht="13" x14ac:dyDescent="0.3">
      <c r="A238" s="77"/>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row>
    <row r="239" spans="1:29" ht="13" x14ac:dyDescent="0.3">
      <c r="A239" s="77"/>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row>
    <row r="240" spans="1:29" ht="13" x14ac:dyDescent="0.3">
      <c r="A240" s="77"/>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row>
    <row r="241" spans="1:29" ht="13" x14ac:dyDescent="0.3">
      <c r="A241" s="77"/>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row>
    <row r="242" spans="1:29" ht="13" x14ac:dyDescent="0.3">
      <c r="A242" s="77"/>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row>
    <row r="243" spans="1:29" ht="13" x14ac:dyDescent="0.3">
      <c r="A243" s="77"/>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row>
    <row r="244" spans="1:29" ht="13" x14ac:dyDescent="0.3">
      <c r="A244" s="77"/>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row>
    <row r="245" spans="1:29" ht="13" x14ac:dyDescent="0.3">
      <c r="A245" s="77"/>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row>
    <row r="246" spans="1:29" ht="13" x14ac:dyDescent="0.3">
      <c r="A246" s="77"/>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row>
    <row r="247" spans="1:29" ht="13" x14ac:dyDescent="0.3">
      <c r="A247" s="77"/>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row>
    <row r="248" spans="1:29" ht="13" x14ac:dyDescent="0.3">
      <c r="A248" s="77"/>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row>
    <row r="249" spans="1:29" ht="13" x14ac:dyDescent="0.3">
      <c r="A249" s="77"/>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row>
    <row r="250" spans="1:29" ht="13" x14ac:dyDescent="0.3">
      <c r="A250" s="77"/>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row>
    <row r="251" spans="1:29" ht="13" x14ac:dyDescent="0.3">
      <c r="A251" s="77"/>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row>
    <row r="252" spans="1:29" ht="13" x14ac:dyDescent="0.3">
      <c r="A252" s="77"/>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row>
    <row r="253" spans="1:29" ht="13" x14ac:dyDescent="0.3">
      <c r="A253" s="77"/>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row>
    <row r="254" spans="1:29" ht="13" x14ac:dyDescent="0.3">
      <c r="A254" s="77"/>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row>
    <row r="255" spans="1:29" ht="13" x14ac:dyDescent="0.3">
      <c r="A255" s="77"/>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row>
    <row r="256" spans="1:29" ht="13" x14ac:dyDescent="0.3">
      <c r="A256" s="77"/>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row>
    <row r="257" spans="1:29" ht="13" x14ac:dyDescent="0.3">
      <c r="A257" s="77"/>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row>
    <row r="258" spans="1:29" ht="13" x14ac:dyDescent="0.3">
      <c r="A258" s="77"/>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row>
    <row r="259" spans="1:29" ht="13" x14ac:dyDescent="0.3">
      <c r="A259" s="77"/>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row>
    <row r="260" spans="1:29" ht="13" x14ac:dyDescent="0.3">
      <c r="A260" s="77"/>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row>
    <row r="261" spans="1:29" ht="13" x14ac:dyDescent="0.3">
      <c r="A261" s="77"/>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row>
    <row r="262" spans="1:29" ht="13" x14ac:dyDescent="0.3">
      <c r="A262" s="77"/>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row>
    <row r="263" spans="1:29" ht="13" x14ac:dyDescent="0.3">
      <c r="A263" s="77"/>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row>
    <row r="264" spans="1:29" ht="13" x14ac:dyDescent="0.3">
      <c r="A264" s="77"/>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row>
    <row r="265" spans="1:29" ht="13" x14ac:dyDescent="0.3">
      <c r="A265" s="77"/>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row>
    <row r="266" spans="1:29" ht="13" x14ac:dyDescent="0.3">
      <c r="A266" s="77"/>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row>
    <row r="267" spans="1:29" ht="13" x14ac:dyDescent="0.3">
      <c r="A267" s="77"/>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row>
    <row r="268" spans="1:29" ht="13" x14ac:dyDescent="0.3">
      <c r="A268" s="77"/>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row>
    <row r="269" spans="1:29" ht="13" x14ac:dyDescent="0.3">
      <c r="A269" s="77"/>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row>
    <row r="270" spans="1:29" ht="13" x14ac:dyDescent="0.3">
      <c r="A270" s="77"/>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row>
    <row r="271" spans="1:29" ht="13" x14ac:dyDescent="0.3">
      <c r="A271" s="77"/>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row>
    <row r="272" spans="1:29" ht="13" x14ac:dyDescent="0.3">
      <c r="A272" s="77"/>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row>
    <row r="273" spans="1:29" ht="13" x14ac:dyDescent="0.3">
      <c r="A273" s="77"/>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row>
    <row r="274" spans="1:29" ht="13" x14ac:dyDescent="0.3">
      <c r="A274" s="77"/>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row>
    <row r="275" spans="1:29" ht="13" x14ac:dyDescent="0.3">
      <c r="A275" s="77"/>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row>
    <row r="276" spans="1:29" ht="13" x14ac:dyDescent="0.3">
      <c r="A276" s="77"/>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row>
    <row r="277" spans="1:29" ht="13" x14ac:dyDescent="0.3">
      <c r="A277" s="77"/>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row>
    <row r="278" spans="1:29" ht="13" x14ac:dyDescent="0.3">
      <c r="A278" s="77"/>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row>
    <row r="279" spans="1:29" ht="13" x14ac:dyDescent="0.3">
      <c r="A279" s="77"/>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row>
    <row r="280" spans="1:29" ht="13" x14ac:dyDescent="0.3">
      <c r="A280" s="77"/>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row>
    <row r="281" spans="1:29" ht="13" x14ac:dyDescent="0.3">
      <c r="A281" s="77"/>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row>
    <row r="282" spans="1:29" ht="13" x14ac:dyDescent="0.3">
      <c r="A282" s="77"/>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row>
    <row r="283" spans="1:29" ht="13" x14ac:dyDescent="0.3">
      <c r="A283" s="77"/>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row>
    <row r="284" spans="1:29" ht="13" x14ac:dyDescent="0.3">
      <c r="A284" s="77"/>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row>
    <row r="285" spans="1:29" ht="13" x14ac:dyDescent="0.3">
      <c r="A285" s="77"/>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row>
    <row r="286" spans="1:29" ht="13" x14ac:dyDescent="0.3">
      <c r="A286" s="77"/>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row>
    <row r="287" spans="1:29" ht="13" x14ac:dyDescent="0.3">
      <c r="A287" s="77"/>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row>
    <row r="288" spans="1:29" ht="13" x14ac:dyDescent="0.3">
      <c r="A288" s="77"/>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row>
    <row r="289" spans="1:29" ht="13" x14ac:dyDescent="0.3">
      <c r="A289" s="77"/>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row>
    <row r="290" spans="1:29" ht="13" x14ac:dyDescent="0.3">
      <c r="A290" s="77"/>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row>
    <row r="291" spans="1:29" ht="13" x14ac:dyDescent="0.3">
      <c r="A291" s="77"/>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row>
    <row r="292" spans="1:29" ht="13" x14ac:dyDescent="0.3">
      <c r="A292" s="77"/>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row>
    <row r="293" spans="1:29" ht="13" x14ac:dyDescent="0.3">
      <c r="A293" s="77"/>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row>
    <row r="294" spans="1:29" ht="13" x14ac:dyDescent="0.3">
      <c r="A294" s="77"/>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row>
    <row r="295" spans="1:29" ht="13" x14ac:dyDescent="0.3">
      <c r="A295" s="77"/>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row>
    <row r="296" spans="1:29" ht="13" x14ac:dyDescent="0.3">
      <c r="A296" s="77"/>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row>
    <row r="297" spans="1:29" ht="13" x14ac:dyDescent="0.3">
      <c r="A297" s="77"/>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row>
    <row r="298" spans="1:29" ht="13" x14ac:dyDescent="0.3">
      <c r="A298" s="77"/>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row>
    <row r="299" spans="1:29" ht="13" x14ac:dyDescent="0.3">
      <c r="A299" s="77"/>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row>
    <row r="300" spans="1:29" ht="13" x14ac:dyDescent="0.3">
      <c r="A300" s="77"/>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row>
    <row r="301" spans="1:29" ht="13" x14ac:dyDescent="0.3">
      <c r="A301" s="77"/>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row>
    <row r="302" spans="1:29" ht="13" x14ac:dyDescent="0.3">
      <c r="A302" s="77"/>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row>
    <row r="303" spans="1:29" ht="13" x14ac:dyDescent="0.3">
      <c r="A303" s="77"/>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row>
    <row r="304" spans="1:29" ht="13" x14ac:dyDescent="0.3">
      <c r="A304" s="77"/>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row>
    <row r="305" spans="1:29" ht="13" x14ac:dyDescent="0.3">
      <c r="A305" s="77"/>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row>
    <row r="306" spans="1:29" ht="13" x14ac:dyDescent="0.3">
      <c r="A306" s="77"/>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row>
    <row r="307" spans="1:29" ht="13" x14ac:dyDescent="0.3">
      <c r="A307" s="77"/>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row>
    <row r="308" spans="1:29" ht="13" x14ac:dyDescent="0.3">
      <c r="A308" s="77"/>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row>
    <row r="309" spans="1:29" ht="13" x14ac:dyDescent="0.3">
      <c r="A309" s="77"/>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row>
    <row r="310" spans="1:29" ht="13" x14ac:dyDescent="0.3">
      <c r="A310" s="77"/>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row>
    <row r="311" spans="1:29" ht="13" x14ac:dyDescent="0.3">
      <c r="A311" s="77"/>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row>
    <row r="312" spans="1:29" ht="13" x14ac:dyDescent="0.3">
      <c r="A312" s="77"/>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row>
    <row r="313" spans="1:29" ht="13" x14ac:dyDescent="0.3">
      <c r="A313" s="77"/>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row>
    <row r="314" spans="1:29" ht="13" x14ac:dyDescent="0.3">
      <c r="A314" s="77"/>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row>
    <row r="315" spans="1:29" ht="13" x14ac:dyDescent="0.3">
      <c r="A315" s="77"/>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row>
    <row r="316" spans="1:29" ht="13" x14ac:dyDescent="0.3">
      <c r="A316" s="77"/>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row>
    <row r="317" spans="1:29" ht="13" x14ac:dyDescent="0.3">
      <c r="A317" s="77"/>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row>
    <row r="318" spans="1:29" ht="13" x14ac:dyDescent="0.3">
      <c r="A318" s="77"/>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row>
    <row r="319" spans="1:29" ht="13" x14ac:dyDescent="0.3">
      <c r="A319" s="77"/>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row>
    <row r="320" spans="1:29" ht="13" x14ac:dyDescent="0.3">
      <c r="A320" s="77"/>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row>
    <row r="321" spans="1:29" ht="13" x14ac:dyDescent="0.3">
      <c r="A321" s="77"/>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row>
    <row r="322" spans="1:29" ht="13" x14ac:dyDescent="0.3">
      <c r="A322" s="77"/>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row>
    <row r="323" spans="1:29" ht="13" x14ac:dyDescent="0.3">
      <c r="A323" s="77"/>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row>
    <row r="324" spans="1:29" ht="13" x14ac:dyDescent="0.3">
      <c r="A324" s="77"/>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row>
    <row r="325" spans="1:29" ht="13" x14ac:dyDescent="0.3">
      <c r="A325" s="77"/>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row>
    <row r="326" spans="1:29" ht="13" x14ac:dyDescent="0.3">
      <c r="A326" s="77"/>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row>
    <row r="327" spans="1:29" ht="13" x14ac:dyDescent="0.3">
      <c r="A327" s="77"/>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row>
    <row r="328" spans="1:29" ht="13" x14ac:dyDescent="0.3">
      <c r="A328" s="77"/>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row>
    <row r="329" spans="1:29" ht="13" x14ac:dyDescent="0.3">
      <c r="A329" s="77"/>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row>
    <row r="330" spans="1:29" ht="13" x14ac:dyDescent="0.3">
      <c r="A330" s="77"/>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row>
    <row r="331" spans="1:29" ht="13" x14ac:dyDescent="0.3">
      <c r="A331" s="77"/>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row>
    <row r="332" spans="1:29" ht="13" x14ac:dyDescent="0.3">
      <c r="A332" s="77"/>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row>
    <row r="333" spans="1:29" ht="13" x14ac:dyDescent="0.3">
      <c r="A333" s="77"/>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row>
    <row r="334" spans="1:29" ht="13" x14ac:dyDescent="0.3">
      <c r="A334" s="77"/>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row>
    <row r="335" spans="1:29" ht="13" x14ac:dyDescent="0.3">
      <c r="A335" s="77"/>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row>
    <row r="336" spans="1:29" ht="13" x14ac:dyDescent="0.3">
      <c r="A336" s="77"/>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row>
    <row r="337" spans="1:29" ht="13" x14ac:dyDescent="0.3">
      <c r="A337" s="77"/>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row>
    <row r="338" spans="1:29" ht="13" x14ac:dyDescent="0.3">
      <c r="A338" s="77"/>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row>
    <row r="339" spans="1:29" ht="13" x14ac:dyDescent="0.3">
      <c r="A339" s="77"/>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row>
    <row r="340" spans="1:29" ht="13" x14ac:dyDescent="0.3">
      <c r="A340" s="77"/>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row>
    <row r="341" spans="1:29" ht="13" x14ac:dyDescent="0.3">
      <c r="A341" s="77"/>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row>
    <row r="342" spans="1:29" ht="13" x14ac:dyDescent="0.3">
      <c r="A342" s="77"/>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row>
    <row r="343" spans="1:29" ht="13" x14ac:dyDescent="0.3">
      <c r="A343" s="77"/>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row>
    <row r="344" spans="1:29" ht="13" x14ac:dyDescent="0.3">
      <c r="A344" s="77"/>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row>
    <row r="345" spans="1:29" ht="13" x14ac:dyDescent="0.3">
      <c r="A345" s="77"/>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row>
    <row r="346" spans="1:29" ht="13" x14ac:dyDescent="0.3">
      <c r="A346" s="77"/>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row>
    <row r="347" spans="1:29" ht="13" x14ac:dyDescent="0.3">
      <c r="A347" s="77"/>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row>
    <row r="348" spans="1:29" ht="13" x14ac:dyDescent="0.3">
      <c r="A348" s="77"/>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row>
    <row r="349" spans="1:29" ht="13" x14ac:dyDescent="0.3">
      <c r="A349" s="77"/>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row>
    <row r="350" spans="1:29" ht="13" x14ac:dyDescent="0.3">
      <c r="A350" s="77"/>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row>
    <row r="351" spans="1:29" ht="13" x14ac:dyDescent="0.3">
      <c r="A351" s="77"/>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row>
    <row r="352" spans="1:29" ht="13" x14ac:dyDescent="0.3">
      <c r="A352" s="77"/>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row>
    <row r="353" spans="1:29" ht="13" x14ac:dyDescent="0.3">
      <c r="A353" s="77"/>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row>
    <row r="354" spans="1:29" ht="13" x14ac:dyDescent="0.3">
      <c r="A354" s="77"/>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row>
    <row r="355" spans="1:29" ht="13" x14ac:dyDescent="0.3">
      <c r="A355" s="77"/>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row>
    <row r="356" spans="1:29" ht="13" x14ac:dyDescent="0.3">
      <c r="A356" s="77"/>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row>
    <row r="357" spans="1:29" ht="13" x14ac:dyDescent="0.3">
      <c r="A357" s="77"/>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row>
    <row r="358" spans="1:29" ht="13" x14ac:dyDescent="0.3">
      <c r="A358" s="77"/>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row>
    <row r="359" spans="1:29" ht="13" x14ac:dyDescent="0.3">
      <c r="A359" s="77"/>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row>
    <row r="360" spans="1:29" ht="13" x14ac:dyDescent="0.3">
      <c r="A360" s="77"/>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row>
    <row r="361" spans="1:29" ht="13" x14ac:dyDescent="0.3">
      <c r="A361" s="77"/>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row>
    <row r="362" spans="1:29" ht="13" x14ac:dyDescent="0.3">
      <c r="A362" s="77"/>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row>
    <row r="363" spans="1:29" ht="13" x14ac:dyDescent="0.3">
      <c r="A363" s="77"/>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row>
    <row r="364" spans="1:29" ht="13" x14ac:dyDescent="0.3">
      <c r="A364" s="77"/>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row>
    <row r="365" spans="1:29" ht="13" x14ac:dyDescent="0.3">
      <c r="A365" s="77"/>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row>
    <row r="366" spans="1:29" ht="13" x14ac:dyDescent="0.3">
      <c r="A366" s="77"/>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row>
    <row r="367" spans="1:29" ht="13" x14ac:dyDescent="0.3">
      <c r="A367" s="77"/>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row>
    <row r="368" spans="1:29" ht="13" x14ac:dyDescent="0.3">
      <c r="A368" s="77"/>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row>
    <row r="369" spans="1:29" ht="13" x14ac:dyDescent="0.3">
      <c r="A369" s="77"/>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row>
    <row r="370" spans="1:29" ht="13" x14ac:dyDescent="0.3">
      <c r="A370" s="77"/>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row>
    <row r="371" spans="1:29" ht="13" x14ac:dyDescent="0.3">
      <c r="A371" s="77"/>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row>
    <row r="372" spans="1:29" ht="13" x14ac:dyDescent="0.3">
      <c r="A372" s="77"/>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row>
    <row r="373" spans="1:29" ht="13" x14ac:dyDescent="0.3">
      <c r="A373" s="77"/>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row>
    <row r="374" spans="1:29" ht="13" x14ac:dyDescent="0.3">
      <c r="A374" s="77"/>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row>
    <row r="375" spans="1:29" ht="13" x14ac:dyDescent="0.3">
      <c r="A375" s="77"/>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row>
    <row r="376" spans="1:29" ht="13" x14ac:dyDescent="0.3">
      <c r="A376" s="77"/>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row>
    <row r="377" spans="1:29" ht="13" x14ac:dyDescent="0.3">
      <c r="A377" s="77"/>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row>
    <row r="378" spans="1:29" ht="13" x14ac:dyDescent="0.3">
      <c r="A378" s="77"/>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row>
    <row r="379" spans="1:29" ht="13" x14ac:dyDescent="0.3">
      <c r="A379" s="77"/>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row>
    <row r="380" spans="1:29" ht="13" x14ac:dyDescent="0.3">
      <c r="A380" s="77"/>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row>
    <row r="381" spans="1:29" ht="13" x14ac:dyDescent="0.3">
      <c r="A381" s="77"/>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row>
    <row r="382" spans="1:29" ht="13" x14ac:dyDescent="0.3">
      <c r="A382" s="77"/>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row>
    <row r="383" spans="1:29" ht="13" x14ac:dyDescent="0.3">
      <c r="A383" s="77"/>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row>
    <row r="384" spans="1:29" ht="13" x14ac:dyDescent="0.3">
      <c r="A384" s="77"/>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row>
    <row r="385" spans="1:29" ht="13" x14ac:dyDescent="0.3">
      <c r="A385" s="77"/>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row>
    <row r="386" spans="1:29" ht="13" x14ac:dyDescent="0.3">
      <c r="A386" s="77"/>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row>
    <row r="387" spans="1:29" ht="13" x14ac:dyDescent="0.3">
      <c r="A387" s="77"/>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row>
    <row r="388" spans="1:29" ht="13" x14ac:dyDescent="0.3">
      <c r="A388" s="77"/>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row>
    <row r="389" spans="1:29" ht="13" x14ac:dyDescent="0.3">
      <c r="A389" s="77"/>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row>
    <row r="390" spans="1:29" ht="13" x14ac:dyDescent="0.3">
      <c r="A390" s="77"/>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row>
    <row r="391" spans="1:29" ht="13" x14ac:dyDescent="0.3">
      <c r="A391" s="77"/>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row>
    <row r="392" spans="1:29" ht="13" x14ac:dyDescent="0.3">
      <c r="A392" s="77"/>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row>
    <row r="393" spans="1:29" ht="13" x14ac:dyDescent="0.3">
      <c r="A393" s="77"/>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row>
    <row r="394" spans="1:29" ht="13" x14ac:dyDescent="0.3">
      <c r="A394" s="77"/>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row>
    <row r="395" spans="1:29" ht="13" x14ac:dyDescent="0.3">
      <c r="A395" s="77"/>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row>
    <row r="396" spans="1:29" ht="13" x14ac:dyDescent="0.3">
      <c r="A396" s="77"/>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row>
    <row r="397" spans="1:29" ht="13" x14ac:dyDescent="0.3">
      <c r="A397" s="77"/>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row>
    <row r="398" spans="1:29" ht="13" x14ac:dyDescent="0.3">
      <c r="A398" s="77"/>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row>
    <row r="399" spans="1:29" ht="13" x14ac:dyDescent="0.3">
      <c r="A399" s="77"/>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row>
    <row r="400" spans="1:29" ht="13" x14ac:dyDescent="0.3">
      <c r="A400" s="77"/>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row>
    <row r="401" spans="1:29" ht="13" x14ac:dyDescent="0.3">
      <c r="A401" s="77"/>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row>
    <row r="402" spans="1:29" ht="13" x14ac:dyDescent="0.3">
      <c r="A402" s="77"/>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row>
    <row r="403" spans="1:29" ht="13" x14ac:dyDescent="0.3">
      <c r="A403" s="77"/>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row>
    <row r="404" spans="1:29" ht="13" x14ac:dyDescent="0.3">
      <c r="A404" s="77"/>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row>
    <row r="405" spans="1:29" ht="13" x14ac:dyDescent="0.3">
      <c r="A405" s="77"/>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row>
    <row r="406" spans="1:29" ht="13" x14ac:dyDescent="0.3">
      <c r="A406" s="77"/>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row>
    <row r="407" spans="1:29" ht="13" x14ac:dyDescent="0.3">
      <c r="A407" s="77"/>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row>
    <row r="408" spans="1:29" ht="13" x14ac:dyDescent="0.3">
      <c r="A408" s="77"/>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row>
    <row r="409" spans="1:29" ht="13" x14ac:dyDescent="0.3">
      <c r="A409" s="77"/>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row>
    <row r="410" spans="1:29" ht="13" x14ac:dyDescent="0.3">
      <c r="A410" s="77"/>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row>
    <row r="411" spans="1:29" ht="13" x14ac:dyDescent="0.3">
      <c r="A411" s="77"/>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row>
    <row r="412" spans="1:29" ht="13" x14ac:dyDescent="0.3">
      <c r="A412" s="77"/>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row>
    <row r="413" spans="1:29" ht="13" x14ac:dyDescent="0.3">
      <c r="A413" s="77"/>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row>
    <row r="414" spans="1:29" ht="13" x14ac:dyDescent="0.3">
      <c r="A414" s="77"/>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row>
    <row r="415" spans="1:29" ht="13" x14ac:dyDescent="0.3">
      <c r="A415" s="77"/>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row>
    <row r="416" spans="1:29" ht="13" x14ac:dyDescent="0.3">
      <c r="A416" s="77"/>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row>
    <row r="417" spans="1:29" ht="13" x14ac:dyDescent="0.3">
      <c r="A417" s="77"/>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row>
    <row r="418" spans="1:29" ht="13" x14ac:dyDescent="0.3">
      <c r="A418" s="77"/>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row>
    <row r="419" spans="1:29" ht="13" x14ac:dyDescent="0.3">
      <c r="A419" s="77"/>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row>
    <row r="420" spans="1:29" ht="13" x14ac:dyDescent="0.3">
      <c r="A420" s="77"/>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row>
    <row r="421" spans="1:29" ht="13" x14ac:dyDescent="0.3">
      <c r="A421" s="77"/>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row>
    <row r="422" spans="1:29" ht="13" x14ac:dyDescent="0.3">
      <c r="A422" s="77"/>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row>
    <row r="423" spans="1:29" ht="13" x14ac:dyDescent="0.3">
      <c r="A423" s="77"/>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row>
    <row r="424" spans="1:29" ht="13" x14ac:dyDescent="0.3">
      <c r="A424" s="77"/>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row>
    <row r="425" spans="1:29" ht="13" x14ac:dyDescent="0.3">
      <c r="A425" s="77"/>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row>
    <row r="426" spans="1:29" ht="13" x14ac:dyDescent="0.3">
      <c r="A426" s="77"/>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row>
    <row r="427" spans="1:29" ht="13" x14ac:dyDescent="0.3">
      <c r="A427" s="77"/>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row>
    <row r="428" spans="1:29" ht="13" x14ac:dyDescent="0.3">
      <c r="A428" s="77"/>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row>
    <row r="429" spans="1:29" ht="13" x14ac:dyDescent="0.3">
      <c r="A429" s="77"/>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row>
    <row r="430" spans="1:29" ht="13" x14ac:dyDescent="0.3">
      <c r="A430" s="77"/>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row>
    <row r="431" spans="1:29" ht="13" x14ac:dyDescent="0.3">
      <c r="A431" s="77"/>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row>
    <row r="432" spans="1:29" ht="13" x14ac:dyDescent="0.3">
      <c r="A432" s="77"/>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row>
    <row r="433" spans="1:29" ht="13" x14ac:dyDescent="0.3">
      <c r="A433" s="77"/>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row>
    <row r="434" spans="1:29" ht="13" x14ac:dyDescent="0.3">
      <c r="A434" s="77"/>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row>
    <row r="435" spans="1:29" ht="13" x14ac:dyDescent="0.3">
      <c r="A435" s="77"/>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row>
    <row r="436" spans="1:29" ht="13" x14ac:dyDescent="0.3">
      <c r="A436" s="77"/>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row>
    <row r="437" spans="1:29" ht="13" x14ac:dyDescent="0.3">
      <c r="A437" s="77"/>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row>
    <row r="438" spans="1:29" ht="13" x14ac:dyDescent="0.3">
      <c r="A438" s="77"/>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row>
    <row r="439" spans="1:29" ht="13" x14ac:dyDescent="0.3">
      <c r="A439" s="77"/>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row>
    <row r="440" spans="1:29" ht="13" x14ac:dyDescent="0.3">
      <c r="A440" s="77"/>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row>
    <row r="441" spans="1:29" ht="13" x14ac:dyDescent="0.3">
      <c r="A441" s="77"/>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row>
    <row r="442" spans="1:29" ht="13" x14ac:dyDescent="0.3">
      <c r="A442" s="77"/>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row>
    <row r="443" spans="1:29" ht="13" x14ac:dyDescent="0.3">
      <c r="A443" s="77"/>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row>
    <row r="444" spans="1:29" ht="13" x14ac:dyDescent="0.3">
      <c r="A444" s="77"/>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row>
    <row r="445" spans="1:29" ht="13" x14ac:dyDescent="0.3">
      <c r="A445" s="77"/>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row>
    <row r="446" spans="1:29" ht="13" x14ac:dyDescent="0.3">
      <c r="A446" s="77"/>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row>
    <row r="447" spans="1:29" ht="13" x14ac:dyDescent="0.3">
      <c r="A447" s="77"/>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row>
    <row r="448" spans="1:29" ht="13" x14ac:dyDescent="0.3">
      <c r="A448" s="77"/>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row>
    <row r="449" spans="1:29" ht="13" x14ac:dyDescent="0.3">
      <c r="A449" s="77"/>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row>
    <row r="450" spans="1:29" ht="13" x14ac:dyDescent="0.3">
      <c r="A450" s="77"/>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row>
    <row r="451" spans="1:29" ht="13" x14ac:dyDescent="0.3">
      <c r="A451" s="77"/>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row>
    <row r="452" spans="1:29" ht="13" x14ac:dyDescent="0.3">
      <c r="A452" s="77"/>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row>
    <row r="453" spans="1:29" ht="13" x14ac:dyDescent="0.3">
      <c r="A453" s="77"/>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row>
    <row r="454" spans="1:29" ht="13" x14ac:dyDescent="0.3">
      <c r="A454" s="77"/>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row>
    <row r="455" spans="1:29" ht="13" x14ac:dyDescent="0.3">
      <c r="A455" s="77"/>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row>
    <row r="456" spans="1:29" ht="13" x14ac:dyDescent="0.3">
      <c r="A456" s="77"/>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row>
    <row r="457" spans="1:29" ht="13" x14ac:dyDescent="0.3">
      <c r="A457" s="77"/>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row>
    <row r="458" spans="1:29" ht="13" x14ac:dyDescent="0.3">
      <c r="A458" s="77"/>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row>
    <row r="459" spans="1:29" ht="13" x14ac:dyDescent="0.3">
      <c r="A459" s="77"/>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row>
    <row r="460" spans="1:29" ht="13" x14ac:dyDescent="0.3">
      <c r="A460" s="77"/>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row>
    <row r="461" spans="1:29" ht="13" x14ac:dyDescent="0.3">
      <c r="A461" s="77"/>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row>
    <row r="462" spans="1:29" ht="13" x14ac:dyDescent="0.3">
      <c r="A462" s="77"/>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row>
    <row r="463" spans="1:29" ht="13" x14ac:dyDescent="0.3">
      <c r="A463" s="77"/>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row>
    <row r="464" spans="1:29" ht="13" x14ac:dyDescent="0.3">
      <c r="A464" s="77"/>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row>
    <row r="465" spans="1:29" ht="13" x14ac:dyDescent="0.3">
      <c r="A465" s="77"/>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row>
    <row r="466" spans="1:29" ht="13" x14ac:dyDescent="0.3">
      <c r="A466" s="77"/>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row>
    <row r="467" spans="1:29" ht="13" x14ac:dyDescent="0.3">
      <c r="A467" s="77"/>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row>
    <row r="468" spans="1:29" ht="13" x14ac:dyDescent="0.3">
      <c r="A468" s="77"/>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row>
    <row r="469" spans="1:29" ht="13" x14ac:dyDescent="0.3">
      <c r="A469" s="77"/>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row>
    <row r="470" spans="1:29" ht="13" x14ac:dyDescent="0.3">
      <c r="A470" s="77"/>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row>
    <row r="471" spans="1:29" ht="13" x14ac:dyDescent="0.3">
      <c r="A471" s="77"/>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row>
    <row r="472" spans="1:29" ht="13" x14ac:dyDescent="0.3">
      <c r="A472" s="77"/>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row>
    <row r="473" spans="1:29" ht="13" x14ac:dyDescent="0.3">
      <c r="A473" s="77"/>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row>
    <row r="474" spans="1:29" ht="13" x14ac:dyDescent="0.3">
      <c r="A474" s="77"/>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row>
    <row r="475" spans="1:29" ht="13" x14ac:dyDescent="0.3">
      <c r="A475" s="77"/>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row>
    <row r="476" spans="1:29" ht="13" x14ac:dyDescent="0.3">
      <c r="A476" s="77"/>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row>
    <row r="477" spans="1:29" ht="13" x14ac:dyDescent="0.3">
      <c r="A477" s="77"/>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row>
    <row r="478" spans="1:29" ht="13" x14ac:dyDescent="0.3">
      <c r="A478" s="77"/>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row>
    <row r="479" spans="1:29" ht="13" x14ac:dyDescent="0.3">
      <c r="A479" s="77"/>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row>
    <row r="480" spans="1:29" ht="13" x14ac:dyDescent="0.3">
      <c r="A480" s="77"/>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row>
    <row r="481" spans="1:29" ht="13" x14ac:dyDescent="0.3">
      <c r="A481" s="77"/>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row>
    <row r="482" spans="1:29" ht="13" x14ac:dyDescent="0.3">
      <c r="A482" s="77"/>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row>
    <row r="483" spans="1:29" ht="13" x14ac:dyDescent="0.3">
      <c r="A483" s="77"/>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row>
    <row r="484" spans="1:29" ht="13" x14ac:dyDescent="0.3">
      <c r="A484" s="77"/>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row>
    <row r="485" spans="1:29" ht="13" x14ac:dyDescent="0.3">
      <c r="A485" s="77"/>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row>
    <row r="486" spans="1:29" ht="13" x14ac:dyDescent="0.3">
      <c r="A486" s="77"/>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row>
    <row r="487" spans="1:29" ht="13" x14ac:dyDescent="0.3">
      <c r="A487" s="77"/>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row>
    <row r="488" spans="1:29" ht="13" x14ac:dyDescent="0.3">
      <c r="A488" s="77"/>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row>
    <row r="489" spans="1:29" ht="13" x14ac:dyDescent="0.3">
      <c r="A489" s="77"/>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row>
    <row r="490" spans="1:29" ht="13" x14ac:dyDescent="0.3">
      <c r="A490" s="77"/>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row>
    <row r="491" spans="1:29" ht="13" x14ac:dyDescent="0.3">
      <c r="A491" s="77"/>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row>
    <row r="492" spans="1:29" ht="13" x14ac:dyDescent="0.3">
      <c r="A492" s="77"/>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row>
    <row r="493" spans="1:29" ht="13" x14ac:dyDescent="0.3">
      <c r="A493" s="77"/>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row>
    <row r="494" spans="1:29" ht="13" x14ac:dyDescent="0.3">
      <c r="A494" s="77"/>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row>
    <row r="495" spans="1:29" ht="13" x14ac:dyDescent="0.3">
      <c r="A495" s="77"/>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row>
    <row r="496" spans="1:29" ht="13" x14ac:dyDescent="0.3">
      <c r="A496" s="77"/>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row>
    <row r="497" spans="1:29" ht="13" x14ac:dyDescent="0.3">
      <c r="A497" s="77"/>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row>
    <row r="498" spans="1:29" ht="13" x14ac:dyDescent="0.3">
      <c r="A498" s="77"/>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row>
    <row r="499" spans="1:29" ht="13" x14ac:dyDescent="0.3">
      <c r="A499" s="77"/>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row>
    <row r="500" spans="1:29" ht="13" x14ac:dyDescent="0.3">
      <c r="A500" s="77"/>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row>
    <row r="501" spans="1:29" ht="13" x14ac:dyDescent="0.3">
      <c r="A501" s="77"/>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row>
    <row r="502" spans="1:29" ht="13" x14ac:dyDescent="0.3">
      <c r="A502" s="77"/>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row>
    <row r="503" spans="1:29" ht="13" x14ac:dyDescent="0.3">
      <c r="A503" s="77"/>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row>
    <row r="504" spans="1:29" ht="13" x14ac:dyDescent="0.3">
      <c r="A504" s="77"/>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row>
    <row r="505" spans="1:29" ht="13" x14ac:dyDescent="0.3">
      <c r="A505" s="77"/>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row>
    <row r="506" spans="1:29" ht="13" x14ac:dyDescent="0.3">
      <c r="A506" s="77"/>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row>
    <row r="507" spans="1:29" ht="13" x14ac:dyDescent="0.3">
      <c r="A507" s="77"/>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row>
    <row r="508" spans="1:29" ht="13" x14ac:dyDescent="0.3">
      <c r="A508" s="77"/>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row>
    <row r="509" spans="1:29" ht="13" x14ac:dyDescent="0.3">
      <c r="A509" s="77"/>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row>
    <row r="510" spans="1:29" ht="13" x14ac:dyDescent="0.3">
      <c r="A510" s="77"/>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row>
    <row r="511" spans="1:29" ht="13" x14ac:dyDescent="0.3">
      <c r="A511" s="77"/>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row>
    <row r="512" spans="1:29" ht="13" x14ac:dyDescent="0.3">
      <c r="A512" s="77"/>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row>
    <row r="513" spans="1:29" ht="13" x14ac:dyDescent="0.3">
      <c r="A513" s="77"/>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row>
    <row r="514" spans="1:29" ht="13" x14ac:dyDescent="0.3">
      <c r="A514" s="77"/>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row>
    <row r="515" spans="1:29" ht="13" x14ac:dyDescent="0.3">
      <c r="A515" s="77"/>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row>
    <row r="516" spans="1:29" ht="13" x14ac:dyDescent="0.3">
      <c r="A516" s="77"/>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row>
    <row r="517" spans="1:29" ht="13" x14ac:dyDescent="0.3">
      <c r="A517" s="77"/>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row>
    <row r="518" spans="1:29" ht="13" x14ac:dyDescent="0.3">
      <c r="A518" s="77"/>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row>
    <row r="519" spans="1:29" ht="13" x14ac:dyDescent="0.3">
      <c r="A519" s="77"/>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row>
    <row r="520" spans="1:29" ht="13" x14ac:dyDescent="0.3">
      <c r="A520" s="77"/>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row>
    <row r="521" spans="1:29" ht="13" x14ac:dyDescent="0.3">
      <c r="A521" s="77"/>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row>
    <row r="522" spans="1:29" ht="13" x14ac:dyDescent="0.3">
      <c r="A522" s="77"/>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row>
    <row r="523" spans="1:29" ht="13" x14ac:dyDescent="0.3">
      <c r="A523" s="77"/>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row>
    <row r="524" spans="1:29" ht="13" x14ac:dyDescent="0.3">
      <c r="A524" s="77"/>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row>
    <row r="525" spans="1:29" ht="13" x14ac:dyDescent="0.3">
      <c r="A525" s="77"/>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row>
    <row r="526" spans="1:29" ht="13" x14ac:dyDescent="0.3">
      <c r="A526" s="77"/>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row>
    <row r="527" spans="1:29" ht="13" x14ac:dyDescent="0.3">
      <c r="A527" s="77"/>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row>
    <row r="528" spans="1:29" ht="13" x14ac:dyDescent="0.3">
      <c r="A528" s="77"/>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row>
    <row r="529" spans="1:29" ht="13" x14ac:dyDescent="0.3">
      <c r="A529" s="77"/>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row>
    <row r="530" spans="1:29" ht="13" x14ac:dyDescent="0.3">
      <c r="A530" s="77"/>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row>
    <row r="531" spans="1:29" ht="13" x14ac:dyDescent="0.3">
      <c r="A531" s="77"/>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row>
    <row r="532" spans="1:29" ht="13" x14ac:dyDescent="0.3">
      <c r="A532" s="77"/>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row>
    <row r="533" spans="1:29" ht="13" x14ac:dyDescent="0.3">
      <c r="A533" s="77"/>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row>
    <row r="534" spans="1:29" ht="13" x14ac:dyDescent="0.3">
      <c r="A534" s="77"/>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row>
    <row r="535" spans="1:29" ht="13" x14ac:dyDescent="0.3">
      <c r="A535" s="77"/>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row>
    <row r="536" spans="1:29" ht="13" x14ac:dyDescent="0.3">
      <c r="A536" s="77"/>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row>
    <row r="537" spans="1:29" ht="13" x14ac:dyDescent="0.3">
      <c r="A537" s="77"/>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row>
    <row r="538" spans="1:29" ht="13" x14ac:dyDescent="0.3">
      <c r="A538" s="77"/>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row>
    <row r="539" spans="1:29" ht="13" x14ac:dyDescent="0.3">
      <c r="A539" s="77"/>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row>
    <row r="540" spans="1:29" ht="13" x14ac:dyDescent="0.3">
      <c r="A540" s="77"/>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row>
    <row r="541" spans="1:29" ht="13" x14ac:dyDescent="0.3">
      <c r="A541" s="77"/>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row>
    <row r="542" spans="1:29" ht="13" x14ac:dyDescent="0.3">
      <c r="A542" s="77"/>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row>
    <row r="543" spans="1:29" ht="13" x14ac:dyDescent="0.3">
      <c r="A543" s="77"/>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row>
    <row r="544" spans="1:29" ht="13" x14ac:dyDescent="0.3">
      <c r="A544" s="77"/>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row>
    <row r="545" spans="1:29" ht="13" x14ac:dyDescent="0.3">
      <c r="A545" s="77"/>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row>
    <row r="546" spans="1:29" ht="13" x14ac:dyDescent="0.3">
      <c r="A546" s="77"/>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row>
    <row r="547" spans="1:29" ht="13" x14ac:dyDescent="0.3">
      <c r="A547" s="77"/>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row>
    <row r="548" spans="1:29" ht="13" x14ac:dyDescent="0.3">
      <c r="A548" s="77"/>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row>
    <row r="549" spans="1:29" ht="13" x14ac:dyDescent="0.3">
      <c r="A549" s="77"/>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row>
    <row r="550" spans="1:29" ht="13" x14ac:dyDescent="0.3">
      <c r="A550" s="77"/>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row>
    <row r="551" spans="1:29" ht="13" x14ac:dyDescent="0.3">
      <c r="A551" s="77"/>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row>
    <row r="552" spans="1:29" ht="13" x14ac:dyDescent="0.3">
      <c r="A552" s="77"/>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row>
    <row r="553" spans="1:29" ht="13" x14ac:dyDescent="0.3">
      <c r="A553" s="77"/>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row>
    <row r="554" spans="1:29" ht="13" x14ac:dyDescent="0.3">
      <c r="A554" s="77"/>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row>
    <row r="555" spans="1:29" ht="13" x14ac:dyDescent="0.3">
      <c r="A555" s="77"/>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row>
    <row r="556" spans="1:29" ht="13" x14ac:dyDescent="0.3">
      <c r="A556" s="77"/>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row>
    <row r="557" spans="1:29" ht="13" x14ac:dyDescent="0.3">
      <c r="A557" s="77"/>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row>
    <row r="558" spans="1:29" ht="13" x14ac:dyDescent="0.3">
      <c r="A558" s="77"/>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row>
    <row r="559" spans="1:29" ht="13" x14ac:dyDescent="0.3">
      <c r="A559" s="77"/>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row>
    <row r="560" spans="1:29" ht="13" x14ac:dyDescent="0.3">
      <c r="A560" s="77"/>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row>
    <row r="561" spans="1:29" ht="13" x14ac:dyDescent="0.3">
      <c r="A561" s="77"/>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row>
    <row r="562" spans="1:29" ht="13" x14ac:dyDescent="0.3">
      <c r="A562" s="77"/>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row>
    <row r="563" spans="1:29" ht="13" x14ac:dyDescent="0.3">
      <c r="A563" s="77"/>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row>
    <row r="564" spans="1:29" ht="13" x14ac:dyDescent="0.3">
      <c r="A564" s="77"/>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row>
    <row r="565" spans="1:29" ht="13" x14ac:dyDescent="0.3">
      <c r="A565" s="77"/>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row>
    <row r="566" spans="1:29" ht="13" x14ac:dyDescent="0.3">
      <c r="A566" s="77"/>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row>
    <row r="567" spans="1:29" ht="13" x14ac:dyDescent="0.3">
      <c r="A567" s="77"/>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row>
    <row r="568" spans="1:29" ht="13" x14ac:dyDescent="0.3">
      <c r="A568" s="77"/>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row>
    <row r="569" spans="1:29" ht="13" x14ac:dyDescent="0.3">
      <c r="A569" s="77"/>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row>
    <row r="570" spans="1:29" ht="13" x14ac:dyDescent="0.3">
      <c r="A570" s="77"/>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row>
    <row r="571" spans="1:29" ht="13" x14ac:dyDescent="0.3">
      <c r="A571" s="77"/>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row>
    <row r="572" spans="1:29" ht="13" x14ac:dyDescent="0.3">
      <c r="A572" s="77"/>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row>
    <row r="573" spans="1:29" ht="13" x14ac:dyDescent="0.3">
      <c r="A573" s="77"/>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row>
    <row r="574" spans="1:29" ht="13" x14ac:dyDescent="0.3">
      <c r="A574" s="77"/>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row>
    <row r="575" spans="1:29" ht="13" x14ac:dyDescent="0.3">
      <c r="A575" s="77"/>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row>
    <row r="576" spans="1:29" ht="13" x14ac:dyDescent="0.3">
      <c r="A576" s="77"/>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row>
    <row r="577" spans="1:29" ht="13" x14ac:dyDescent="0.3">
      <c r="A577" s="77"/>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row>
    <row r="578" spans="1:29" ht="13" x14ac:dyDescent="0.3">
      <c r="A578" s="77"/>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row>
    <row r="579" spans="1:29" ht="13" x14ac:dyDescent="0.3">
      <c r="A579" s="77"/>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row>
    <row r="580" spans="1:29" ht="13" x14ac:dyDescent="0.3">
      <c r="A580" s="77"/>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row>
    <row r="581" spans="1:29" ht="13" x14ac:dyDescent="0.3">
      <c r="A581" s="77"/>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row>
    <row r="582" spans="1:29" ht="13" x14ac:dyDescent="0.3">
      <c r="A582" s="77"/>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row>
    <row r="583" spans="1:29" ht="13" x14ac:dyDescent="0.3">
      <c r="A583" s="77"/>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row>
    <row r="584" spans="1:29" ht="13" x14ac:dyDescent="0.3">
      <c r="A584" s="77"/>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row>
    <row r="585" spans="1:29" ht="13" x14ac:dyDescent="0.3">
      <c r="A585" s="77"/>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row>
    <row r="586" spans="1:29" ht="13" x14ac:dyDescent="0.3">
      <c r="A586" s="77"/>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row>
    <row r="587" spans="1:29" ht="13" x14ac:dyDescent="0.3">
      <c r="A587" s="77"/>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row>
    <row r="588" spans="1:29" ht="13" x14ac:dyDescent="0.3">
      <c r="A588" s="77"/>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row>
    <row r="589" spans="1:29" ht="13" x14ac:dyDescent="0.3">
      <c r="A589" s="77"/>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row>
    <row r="590" spans="1:29" ht="13" x14ac:dyDescent="0.3">
      <c r="A590" s="77"/>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row>
    <row r="591" spans="1:29" ht="13" x14ac:dyDescent="0.3">
      <c r="A591" s="77"/>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row>
    <row r="592" spans="1:29" ht="13" x14ac:dyDescent="0.3">
      <c r="A592" s="77"/>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row>
    <row r="593" spans="1:29" ht="13" x14ac:dyDescent="0.3">
      <c r="A593" s="77"/>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row>
    <row r="594" spans="1:29" ht="13" x14ac:dyDescent="0.3">
      <c r="A594" s="77"/>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row>
    <row r="595" spans="1:29" ht="13" x14ac:dyDescent="0.3">
      <c r="A595" s="77"/>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row>
    <row r="596" spans="1:29" ht="13" x14ac:dyDescent="0.3">
      <c r="A596" s="77"/>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row>
    <row r="597" spans="1:29" ht="13" x14ac:dyDescent="0.3">
      <c r="A597" s="77"/>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row>
    <row r="598" spans="1:29" ht="13" x14ac:dyDescent="0.3">
      <c r="A598" s="77"/>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row>
    <row r="599" spans="1:29" ht="13" x14ac:dyDescent="0.3">
      <c r="A599" s="77"/>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row>
    <row r="600" spans="1:29" ht="13" x14ac:dyDescent="0.3">
      <c r="A600" s="77"/>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row>
    <row r="601" spans="1:29" ht="13" x14ac:dyDescent="0.3">
      <c r="A601" s="77"/>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row>
    <row r="602" spans="1:29" ht="13" x14ac:dyDescent="0.3">
      <c r="A602" s="77"/>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row>
    <row r="603" spans="1:29" ht="13" x14ac:dyDescent="0.3">
      <c r="A603" s="77"/>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row>
    <row r="604" spans="1:29" ht="13" x14ac:dyDescent="0.3">
      <c r="A604" s="77"/>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row>
    <row r="605" spans="1:29" ht="13" x14ac:dyDescent="0.3">
      <c r="A605" s="77"/>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row>
    <row r="606" spans="1:29" ht="13" x14ac:dyDescent="0.3">
      <c r="A606" s="77"/>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row>
    <row r="607" spans="1:29" ht="13" x14ac:dyDescent="0.3">
      <c r="A607" s="77"/>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row>
    <row r="608" spans="1:29" ht="13" x14ac:dyDescent="0.3">
      <c r="A608" s="77"/>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row>
    <row r="609" spans="1:29" ht="13" x14ac:dyDescent="0.3">
      <c r="A609" s="77"/>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row>
    <row r="610" spans="1:29" ht="13" x14ac:dyDescent="0.3">
      <c r="A610" s="77"/>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row>
    <row r="611" spans="1:29" ht="13" x14ac:dyDescent="0.3">
      <c r="A611" s="77"/>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row>
    <row r="612" spans="1:29" ht="13" x14ac:dyDescent="0.3">
      <c r="A612" s="77"/>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row>
    <row r="613" spans="1:29" ht="13" x14ac:dyDescent="0.3">
      <c r="A613" s="77"/>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row>
    <row r="614" spans="1:29" ht="13" x14ac:dyDescent="0.3">
      <c r="A614" s="77"/>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row>
    <row r="615" spans="1:29" ht="13" x14ac:dyDescent="0.3">
      <c r="A615" s="77"/>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row>
    <row r="616" spans="1:29" ht="13" x14ac:dyDescent="0.3">
      <c r="A616" s="77"/>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row>
    <row r="617" spans="1:29" ht="13" x14ac:dyDescent="0.3">
      <c r="A617" s="77"/>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row>
    <row r="618" spans="1:29" ht="13" x14ac:dyDescent="0.3">
      <c r="A618" s="77"/>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row>
    <row r="619" spans="1:29" ht="13" x14ac:dyDescent="0.3">
      <c r="A619" s="77"/>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row>
    <row r="620" spans="1:29" ht="13" x14ac:dyDescent="0.3">
      <c r="A620" s="77"/>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row>
    <row r="621" spans="1:29" ht="13" x14ac:dyDescent="0.3">
      <c r="A621" s="77"/>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row>
    <row r="622" spans="1:29" ht="13" x14ac:dyDescent="0.3">
      <c r="A622" s="77"/>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row>
    <row r="623" spans="1:29" ht="13" x14ac:dyDescent="0.3">
      <c r="A623" s="77"/>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row>
    <row r="624" spans="1:29" ht="13" x14ac:dyDescent="0.3">
      <c r="A624" s="77"/>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row>
    <row r="625" spans="1:29" ht="13" x14ac:dyDescent="0.3">
      <c r="A625" s="77"/>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row>
    <row r="626" spans="1:29" ht="13" x14ac:dyDescent="0.3">
      <c r="A626" s="77"/>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row>
    <row r="627" spans="1:29" ht="13" x14ac:dyDescent="0.3">
      <c r="A627" s="77"/>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row>
    <row r="628" spans="1:29" ht="13" x14ac:dyDescent="0.3">
      <c r="A628" s="77"/>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row>
    <row r="629" spans="1:29" ht="13" x14ac:dyDescent="0.3">
      <c r="A629" s="77"/>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row>
    <row r="630" spans="1:29" ht="13" x14ac:dyDescent="0.3">
      <c r="A630" s="77"/>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row>
    <row r="631" spans="1:29" ht="13" x14ac:dyDescent="0.3">
      <c r="A631" s="77"/>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row>
    <row r="632" spans="1:29" ht="13" x14ac:dyDescent="0.3">
      <c r="A632" s="77"/>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row>
    <row r="633" spans="1:29" ht="13" x14ac:dyDescent="0.3">
      <c r="A633" s="77"/>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row>
    <row r="634" spans="1:29" ht="13" x14ac:dyDescent="0.3">
      <c r="A634" s="77"/>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row>
    <row r="635" spans="1:29" ht="13" x14ac:dyDescent="0.3">
      <c r="A635" s="77"/>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row>
    <row r="636" spans="1:29" ht="13" x14ac:dyDescent="0.3">
      <c r="A636" s="77"/>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row>
    <row r="637" spans="1:29" ht="13" x14ac:dyDescent="0.3">
      <c r="A637" s="77"/>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row>
    <row r="638" spans="1:29" ht="13" x14ac:dyDescent="0.3">
      <c r="A638" s="77"/>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row>
    <row r="639" spans="1:29" ht="13" x14ac:dyDescent="0.3">
      <c r="A639" s="77"/>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row>
    <row r="640" spans="1:29" ht="13" x14ac:dyDescent="0.3">
      <c r="A640" s="77"/>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row>
    <row r="641" spans="1:29" ht="13" x14ac:dyDescent="0.3">
      <c r="A641" s="77"/>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row>
    <row r="642" spans="1:29" ht="13" x14ac:dyDescent="0.3">
      <c r="A642" s="77"/>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row>
    <row r="643" spans="1:29" ht="13" x14ac:dyDescent="0.3">
      <c r="A643" s="77"/>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row>
    <row r="644" spans="1:29" ht="13" x14ac:dyDescent="0.3">
      <c r="A644" s="77"/>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row>
    <row r="645" spans="1:29" ht="13" x14ac:dyDescent="0.3">
      <c r="A645" s="77"/>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row>
    <row r="646" spans="1:29" ht="13" x14ac:dyDescent="0.3">
      <c r="A646" s="77"/>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row>
    <row r="647" spans="1:29" ht="13" x14ac:dyDescent="0.3">
      <c r="A647" s="77"/>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row>
    <row r="648" spans="1:29" ht="13" x14ac:dyDescent="0.3">
      <c r="A648" s="77"/>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row>
    <row r="649" spans="1:29" ht="13" x14ac:dyDescent="0.3">
      <c r="A649" s="77"/>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row>
    <row r="650" spans="1:29" ht="13" x14ac:dyDescent="0.3">
      <c r="A650" s="77"/>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row>
    <row r="651" spans="1:29" ht="13" x14ac:dyDescent="0.3">
      <c r="A651" s="77"/>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row>
    <row r="652" spans="1:29" ht="13" x14ac:dyDescent="0.3">
      <c r="A652" s="77"/>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row>
    <row r="653" spans="1:29" ht="13" x14ac:dyDescent="0.3">
      <c r="A653" s="77"/>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row>
    <row r="654" spans="1:29" ht="13" x14ac:dyDescent="0.3">
      <c r="A654" s="77"/>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row>
    <row r="655" spans="1:29" ht="13" x14ac:dyDescent="0.3">
      <c r="A655" s="77"/>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row>
    <row r="656" spans="1:29" ht="13" x14ac:dyDescent="0.3">
      <c r="A656" s="77"/>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row>
    <row r="657" spans="1:29" ht="13" x14ac:dyDescent="0.3">
      <c r="A657" s="77"/>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row>
    <row r="658" spans="1:29" ht="13" x14ac:dyDescent="0.3">
      <c r="A658" s="77"/>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row>
    <row r="659" spans="1:29" ht="13" x14ac:dyDescent="0.3">
      <c r="A659" s="77"/>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row>
    <row r="660" spans="1:29" ht="13" x14ac:dyDescent="0.3">
      <c r="A660" s="77"/>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row>
    <row r="661" spans="1:29" ht="13" x14ac:dyDescent="0.3">
      <c r="A661" s="77"/>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row>
    <row r="662" spans="1:29" ht="13" x14ac:dyDescent="0.3">
      <c r="A662" s="77"/>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row>
    <row r="663" spans="1:29" ht="13" x14ac:dyDescent="0.3">
      <c r="A663" s="77"/>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row>
    <row r="664" spans="1:29" ht="13" x14ac:dyDescent="0.3">
      <c r="A664" s="77"/>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row>
    <row r="665" spans="1:29" ht="13" x14ac:dyDescent="0.3">
      <c r="A665" s="77"/>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row>
    <row r="666" spans="1:29" ht="13" x14ac:dyDescent="0.3">
      <c r="A666" s="77"/>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row>
    <row r="667" spans="1:29" ht="13" x14ac:dyDescent="0.3">
      <c r="A667" s="77"/>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row>
    <row r="668" spans="1:29" ht="13" x14ac:dyDescent="0.3">
      <c r="A668" s="77"/>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row>
    <row r="669" spans="1:29" ht="13" x14ac:dyDescent="0.3">
      <c r="A669" s="77"/>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row>
    <row r="670" spans="1:29" ht="13" x14ac:dyDescent="0.3">
      <c r="A670" s="77"/>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row>
    <row r="671" spans="1:29" ht="13" x14ac:dyDescent="0.3">
      <c r="A671" s="77"/>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row>
    <row r="672" spans="1:29" ht="13" x14ac:dyDescent="0.3">
      <c r="A672" s="77"/>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row>
    <row r="673" spans="1:29" ht="13" x14ac:dyDescent="0.3">
      <c r="A673" s="77"/>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row>
    <row r="674" spans="1:29" ht="13" x14ac:dyDescent="0.3">
      <c r="A674" s="77"/>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row>
    <row r="675" spans="1:29" ht="13" x14ac:dyDescent="0.3">
      <c r="A675" s="77"/>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row>
    <row r="676" spans="1:29" ht="13" x14ac:dyDescent="0.3">
      <c r="A676" s="77"/>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row>
    <row r="677" spans="1:29" ht="13" x14ac:dyDescent="0.3">
      <c r="A677" s="77"/>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row>
    <row r="678" spans="1:29" ht="13" x14ac:dyDescent="0.3">
      <c r="A678" s="77"/>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row>
    <row r="679" spans="1:29" ht="13" x14ac:dyDescent="0.3">
      <c r="A679" s="77"/>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row>
    <row r="680" spans="1:29" ht="13" x14ac:dyDescent="0.3">
      <c r="A680" s="77"/>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row>
    <row r="681" spans="1:29" ht="13" x14ac:dyDescent="0.3">
      <c r="A681" s="77"/>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row>
    <row r="682" spans="1:29" ht="13" x14ac:dyDescent="0.3">
      <c r="A682" s="77"/>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row>
    <row r="683" spans="1:29" ht="13" x14ac:dyDescent="0.3">
      <c r="A683" s="77"/>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row>
    <row r="684" spans="1:29" ht="13" x14ac:dyDescent="0.3">
      <c r="A684" s="77"/>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row>
    <row r="685" spans="1:29" ht="13" x14ac:dyDescent="0.3">
      <c r="A685" s="77"/>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row>
    <row r="686" spans="1:29" ht="13" x14ac:dyDescent="0.3">
      <c r="A686" s="77"/>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row>
    <row r="687" spans="1:29" ht="13" x14ac:dyDescent="0.3">
      <c r="A687" s="77"/>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row>
    <row r="688" spans="1:29" ht="13" x14ac:dyDescent="0.3">
      <c r="A688" s="77"/>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row>
    <row r="689" spans="1:29" ht="13" x14ac:dyDescent="0.3">
      <c r="A689" s="77"/>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row>
    <row r="690" spans="1:29" ht="13" x14ac:dyDescent="0.3">
      <c r="A690" s="77"/>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row>
    <row r="691" spans="1:29" ht="13" x14ac:dyDescent="0.3">
      <c r="A691" s="77"/>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row>
    <row r="692" spans="1:29" ht="13" x14ac:dyDescent="0.3">
      <c r="A692" s="77"/>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row>
    <row r="693" spans="1:29" ht="13" x14ac:dyDescent="0.3">
      <c r="A693" s="77"/>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row>
    <row r="694" spans="1:29" ht="13" x14ac:dyDescent="0.3">
      <c r="A694" s="77"/>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row>
    <row r="695" spans="1:29" ht="13" x14ac:dyDescent="0.3">
      <c r="A695" s="77"/>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row>
    <row r="696" spans="1:29" ht="13" x14ac:dyDescent="0.3">
      <c r="A696" s="77"/>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row>
    <row r="697" spans="1:29" ht="13" x14ac:dyDescent="0.3">
      <c r="A697" s="77"/>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row>
    <row r="698" spans="1:29" ht="13" x14ac:dyDescent="0.3">
      <c r="A698" s="77"/>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row>
    <row r="699" spans="1:29" ht="13" x14ac:dyDescent="0.3">
      <c r="A699" s="77"/>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row>
    <row r="700" spans="1:29" ht="13" x14ac:dyDescent="0.3">
      <c r="A700" s="77"/>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row>
    <row r="701" spans="1:29" ht="13" x14ac:dyDescent="0.3">
      <c r="A701" s="77"/>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row>
    <row r="702" spans="1:29" ht="13" x14ac:dyDescent="0.3">
      <c r="A702" s="77"/>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row>
    <row r="703" spans="1:29" ht="13" x14ac:dyDescent="0.3">
      <c r="A703" s="77"/>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row>
    <row r="704" spans="1:29" ht="13" x14ac:dyDescent="0.3">
      <c r="A704" s="77"/>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row>
    <row r="705" spans="1:29" ht="13" x14ac:dyDescent="0.3">
      <c r="A705" s="77"/>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row>
    <row r="706" spans="1:29" ht="13" x14ac:dyDescent="0.3">
      <c r="A706" s="77"/>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row>
    <row r="707" spans="1:29" ht="13" x14ac:dyDescent="0.3">
      <c r="A707" s="77"/>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row>
    <row r="708" spans="1:29" ht="13" x14ac:dyDescent="0.3">
      <c r="A708" s="77"/>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row>
    <row r="709" spans="1:29" ht="13" x14ac:dyDescent="0.3">
      <c r="A709" s="77"/>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row>
    <row r="710" spans="1:29" ht="13" x14ac:dyDescent="0.3">
      <c r="A710" s="77"/>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row>
    <row r="711" spans="1:29" ht="13" x14ac:dyDescent="0.3">
      <c r="A711" s="77"/>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row>
    <row r="712" spans="1:29" ht="13" x14ac:dyDescent="0.3">
      <c r="A712" s="77"/>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row>
    <row r="713" spans="1:29" ht="13" x14ac:dyDescent="0.3">
      <c r="A713" s="77"/>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row>
    <row r="714" spans="1:29" ht="13" x14ac:dyDescent="0.3">
      <c r="A714" s="77"/>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row>
    <row r="715" spans="1:29" ht="13" x14ac:dyDescent="0.3">
      <c r="A715" s="77"/>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row>
    <row r="716" spans="1:29" ht="13" x14ac:dyDescent="0.3">
      <c r="A716" s="77"/>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row>
    <row r="717" spans="1:29" ht="13" x14ac:dyDescent="0.3">
      <c r="A717" s="77"/>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row>
    <row r="718" spans="1:29" ht="13" x14ac:dyDescent="0.3">
      <c r="A718" s="77"/>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row>
    <row r="719" spans="1:29" ht="13" x14ac:dyDescent="0.3">
      <c r="A719" s="77"/>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row>
    <row r="720" spans="1:29" ht="13" x14ac:dyDescent="0.3">
      <c r="A720" s="77"/>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row>
    <row r="721" spans="1:29" ht="13" x14ac:dyDescent="0.3">
      <c r="A721" s="77"/>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row>
    <row r="722" spans="1:29" ht="13" x14ac:dyDescent="0.3">
      <c r="A722" s="77"/>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row>
    <row r="723" spans="1:29" ht="13" x14ac:dyDescent="0.3">
      <c r="A723" s="77"/>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row>
    <row r="724" spans="1:29" ht="13" x14ac:dyDescent="0.3">
      <c r="A724" s="77"/>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row>
    <row r="725" spans="1:29" ht="13" x14ac:dyDescent="0.3">
      <c r="A725" s="77"/>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row>
    <row r="726" spans="1:29" ht="13" x14ac:dyDescent="0.3">
      <c r="A726" s="77"/>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row>
    <row r="727" spans="1:29" ht="13" x14ac:dyDescent="0.3">
      <c r="A727" s="77"/>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row>
    <row r="728" spans="1:29" ht="13" x14ac:dyDescent="0.3">
      <c r="A728" s="77"/>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row>
    <row r="729" spans="1:29" ht="13" x14ac:dyDescent="0.3">
      <c r="A729" s="77"/>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row>
    <row r="730" spans="1:29" ht="13" x14ac:dyDescent="0.3">
      <c r="A730" s="77"/>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row>
    <row r="731" spans="1:29" ht="13" x14ac:dyDescent="0.3">
      <c r="A731" s="77"/>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row>
    <row r="732" spans="1:29" ht="13" x14ac:dyDescent="0.3">
      <c r="A732" s="77"/>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row>
    <row r="733" spans="1:29" ht="13" x14ac:dyDescent="0.3">
      <c r="A733" s="77"/>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row>
    <row r="734" spans="1:29" ht="13" x14ac:dyDescent="0.3">
      <c r="A734" s="77"/>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row>
    <row r="735" spans="1:29" ht="13" x14ac:dyDescent="0.3">
      <c r="A735" s="77"/>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row>
    <row r="736" spans="1:29" ht="13" x14ac:dyDescent="0.3">
      <c r="A736" s="77"/>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row>
    <row r="737" spans="1:29" ht="13" x14ac:dyDescent="0.3">
      <c r="A737" s="77"/>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row>
    <row r="738" spans="1:29" ht="13" x14ac:dyDescent="0.3">
      <c r="A738" s="77"/>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row>
    <row r="739" spans="1:29" ht="13" x14ac:dyDescent="0.3">
      <c r="A739" s="77"/>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row>
    <row r="740" spans="1:29" ht="13" x14ac:dyDescent="0.3">
      <c r="A740" s="77"/>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row>
    <row r="741" spans="1:29" ht="13" x14ac:dyDescent="0.3">
      <c r="A741" s="77"/>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row>
    <row r="742" spans="1:29" ht="13" x14ac:dyDescent="0.3">
      <c r="A742" s="77"/>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row>
    <row r="743" spans="1:29" ht="13" x14ac:dyDescent="0.3">
      <c r="A743" s="77"/>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row>
    <row r="744" spans="1:29" ht="13" x14ac:dyDescent="0.3">
      <c r="A744" s="77"/>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row>
    <row r="745" spans="1:29" ht="13" x14ac:dyDescent="0.3">
      <c r="A745" s="77"/>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row>
    <row r="746" spans="1:29" ht="13" x14ac:dyDescent="0.3">
      <c r="A746" s="77"/>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row>
    <row r="747" spans="1:29" ht="13" x14ac:dyDescent="0.3">
      <c r="A747" s="77"/>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row>
    <row r="748" spans="1:29" ht="13" x14ac:dyDescent="0.3">
      <c r="A748" s="77"/>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row>
    <row r="749" spans="1:29" ht="13" x14ac:dyDescent="0.3">
      <c r="A749" s="77"/>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row>
    <row r="750" spans="1:29" ht="13" x14ac:dyDescent="0.3">
      <c r="A750" s="77"/>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row>
    <row r="751" spans="1:29" ht="13" x14ac:dyDescent="0.3">
      <c r="A751" s="77"/>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row>
    <row r="752" spans="1:29" ht="13" x14ac:dyDescent="0.3">
      <c r="A752" s="77"/>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row>
    <row r="753" spans="1:29" ht="13" x14ac:dyDescent="0.3">
      <c r="A753" s="77"/>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row>
    <row r="754" spans="1:29" ht="13" x14ac:dyDescent="0.3">
      <c r="A754" s="77"/>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row>
    <row r="755" spans="1:29" ht="13" x14ac:dyDescent="0.3">
      <c r="A755" s="77"/>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row>
    <row r="756" spans="1:29" ht="13" x14ac:dyDescent="0.3">
      <c r="A756" s="77"/>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row>
    <row r="757" spans="1:29" ht="13" x14ac:dyDescent="0.3">
      <c r="A757" s="77"/>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row>
    <row r="758" spans="1:29" ht="13" x14ac:dyDescent="0.3">
      <c r="A758" s="77"/>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row>
    <row r="759" spans="1:29" ht="13" x14ac:dyDescent="0.3">
      <c r="A759" s="77"/>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row>
    <row r="760" spans="1:29" ht="13" x14ac:dyDescent="0.3">
      <c r="A760" s="77"/>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row>
    <row r="761" spans="1:29" ht="13" x14ac:dyDescent="0.3">
      <c r="A761" s="77"/>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row>
    <row r="762" spans="1:29" ht="13" x14ac:dyDescent="0.3">
      <c r="A762" s="77"/>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row>
    <row r="763" spans="1:29" ht="13" x14ac:dyDescent="0.3">
      <c r="A763" s="77"/>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row>
    <row r="764" spans="1:29" ht="13" x14ac:dyDescent="0.3">
      <c r="A764" s="77"/>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row>
    <row r="765" spans="1:29" ht="13" x14ac:dyDescent="0.3">
      <c r="A765" s="77"/>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row>
    <row r="766" spans="1:29" ht="13" x14ac:dyDescent="0.3">
      <c r="A766" s="77"/>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row>
    <row r="767" spans="1:29" ht="13" x14ac:dyDescent="0.3">
      <c r="A767" s="77"/>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row>
    <row r="768" spans="1:29" ht="13" x14ac:dyDescent="0.3">
      <c r="A768" s="77"/>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row>
    <row r="769" spans="1:29" ht="13" x14ac:dyDescent="0.3">
      <c r="A769" s="77"/>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row>
    <row r="770" spans="1:29" ht="13" x14ac:dyDescent="0.3">
      <c r="A770" s="77"/>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row>
    <row r="771" spans="1:29" ht="13" x14ac:dyDescent="0.3">
      <c r="A771" s="77"/>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row>
    <row r="772" spans="1:29" ht="13" x14ac:dyDescent="0.3">
      <c r="A772" s="77"/>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row>
    <row r="773" spans="1:29" ht="13" x14ac:dyDescent="0.3">
      <c r="A773" s="77"/>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row>
    <row r="774" spans="1:29" ht="13" x14ac:dyDescent="0.3">
      <c r="A774" s="77"/>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row>
    <row r="775" spans="1:29" ht="13" x14ac:dyDescent="0.3">
      <c r="A775" s="77"/>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row>
    <row r="776" spans="1:29" ht="13" x14ac:dyDescent="0.3">
      <c r="A776" s="77"/>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row>
    <row r="777" spans="1:29" ht="13" x14ac:dyDescent="0.3">
      <c r="A777" s="77"/>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row>
    <row r="778" spans="1:29" ht="13" x14ac:dyDescent="0.3">
      <c r="A778" s="77"/>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row>
    <row r="779" spans="1:29" ht="13" x14ac:dyDescent="0.3">
      <c r="A779" s="77"/>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row>
    <row r="780" spans="1:29" ht="13" x14ac:dyDescent="0.3">
      <c r="A780" s="77"/>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row>
    <row r="781" spans="1:29" ht="13" x14ac:dyDescent="0.3">
      <c r="A781" s="77"/>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row>
    <row r="782" spans="1:29" ht="13" x14ac:dyDescent="0.3">
      <c r="A782" s="77"/>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row>
    <row r="783" spans="1:29" ht="13" x14ac:dyDescent="0.3">
      <c r="A783" s="77"/>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row>
    <row r="784" spans="1:29" ht="13" x14ac:dyDescent="0.3">
      <c r="A784" s="77"/>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row>
    <row r="785" spans="1:29" ht="13" x14ac:dyDescent="0.3">
      <c r="A785" s="77"/>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row>
    <row r="786" spans="1:29" ht="13" x14ac:dyDescent="0.3">
      <c r="A786" s="77"/>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row>
    <row r="787" spans="1:29" ht="13" x14ac:dyDescent="0.3">
      <c r="A787" s="77"/>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row>
    <row r="788" spans="1:29" ht="13" x14ac:dyDescent="0.3">
      <c r="A788" s="77"/>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row>
    <row r="789" spans="1:29" ht="13" x14ac:dyDescent="0.3">
      <c r="A789" s="77"/>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row>
    <row r="790" spans="1:29" ht="13" x14ac:dyDescent="0.3">
      <c r="A790" s="77"/>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row>
    <row r="791" spans="1:29" ht="13" x14ac:dyDescent="0.3">
      <c r="A791" s="77"/>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row>
    <row r="792" spans="1:29" ht="13" x14ac:dyDescent="0.3">
      <c r="A792" s="77"/>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row>
    <row r="793" spans="1:29" ht="13" x14ac:dyDescent="0.3">
      <c r="A793" s="77"/>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row>
    <row r="794" spans="1:29" ht="13" x14ac:dyDescent="0.3">
      <c r="A794" s="77"/>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row>
    <row r="795" spans="1:29" ht="13" x14ac:dyDescent="0.3">
      <c r="A795" s="77"/>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row>
    <row r="796" spans="1:29" ht="13" x14ac:dyDescent="0.3">
      <c r="A796" s="77"/>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row>
    <row r="797" spans="1:29" ht="13" x14ac:dyDescent="0.3">
      <c r="A797" s="77"/>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row>
    <row r="798" spans="1:29" ht="13" x14ac:dyDescent="0.3">
      <c r="A798" s="77"/>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row>
    <row r="799" spans="1:29" ht="13" x14ac:dyDescent="0.3">
      <c r="A799" s="77"/>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row>
    <row r="800" spans="1:29" ht="13" x14ac:dyDescent="0.3">
      <c r="A800" s="77"/>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row>
    <row r="801" spans="1:29" ht="13" x14ac:dyDescent="0.3">
      <c r="A801" s="77"/>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row>
    <row r="802" spans="1:29" ht="13" x14ac:dyDescent="0.3">
      <c r="A802" s="77"/>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row>
    <row r="803" spans="1:29" ht="13" x14ac:dyDescent="0.3">
      <c r="A803" s="77"/>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row>
    <row r="804" spans="1:29" ht="13" x14ac:dyDescent="0.3">
      <c r="A804" s="77"/>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row>
    <row r="805" spans="1:29" ht="13" x14ac:dyDescent="0.3">
      <c r="A805" s="77"/>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row>
    <row r="806" spans="1:29" ht="13" x14ac:dyDescent="0.3">
      <c r="A806" s="77"/>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row>
    <row r="807" spans="1:29" ht="13" x14ac:dyDescent="0.3">
      <c r="A807" s="77"/>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row>
    <row r="808" spans="1:29" ht="13" x14ac:dyDescent="0.3">
      <c r="A808" s="77"/>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row>
    <row r="809" spans="1:29" ht="13" x14ac:dyDescent="0.3">
      <c r="A809" s="77"/>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row>
    <row r="810" spans="1:29" ht="13" x14ac:dyDescent="0.3">
      <c r="A810" s="77"/>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row>
    <row r="811" spans="1:29" ht="13" x14ac:dyDescent="0.3">
      <c r="A811" s="77"/>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row>
    <row r="812" spans="1:29" ht="13" x14ac:dyDescent="0.3">
      <c r="A812" s="77"/>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row>
    <row r="813" spans="1:29" ht="13" x14ac:dyDescent="0.3">
      <c r="A813" s="77"/>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row>
    <row r="814" spans="1:29" ht="13" x14ac:dyDescent="0.3">
      <c r="A814" s="77"/>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row>
    <row r="815" spans="1:29" ht="13" x14ac:dyDescent="0.3">
      <c r="A815" s="77"/>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row>
    <row r="816" spans="1:29" ht="13" x14ac:dyDescent="0.3">
      <c r="A816" s="77"/>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row>
    <row r="817" spans="1:29" ht="13" x14ac:dyDescent="0.3">
      <c r="A817" s="77"/>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row>
    <row r="818" spans="1:29" ht="13" x14ac:dyDescent="0.3">
      <c r="A818" s="77"/>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row>
    <row r="819" spans="1:29" ht="13" x14ac:dyDescent="0.3">
      <c r="A819" s="77"/>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row>
    <row r="820" spans="1:29" ht="13" x14ac:dyDescent="0.3">
      <c r="A820" s="77"/>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row>
    <row r="821" spans="1:29" ht="13" x14ac:dyDescent="0.3">
      <c r="A821" s="77"/>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row>
    <row r="822" spans="1:29" ht="13" x14ac:dyDescent="0.3">
      <c r="A822" s="77"/>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row>
    <row r="823" spans="1:29" ht="13" x14ac:dyDescent="0.3">
      <c r="A823" s="77"/>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row>
    <row r="824" spans="1:29" ht="13" x14ac:dyDescent="0.3">
      <c r="A824" s="77"/>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row>
    <row r="825" spans="1:29" ht="13" x14ac:dyDescent="0.3">
      <c r="A825" s="77"/>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row>
    <row r="826" spans="1:29" ht="13" x14ac:dyDescent="0.3">
      <c r="A826" s="77"/>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row>
    <row r="827" spans="1:29" ht="13" x14ac:dyDescent="0.3">
      <c r="A827" s="77"/>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row>
    <row r="828" spans="1:29" ht="13" x14ac:dyDescent="0.3">
      <c r="A828" s="77"/>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row>
    <row r="829" spans="1:29" ht="13" x14ac:dyDescent="0.3">
      <c r="A829" s="77"/>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row>
    <row r="830" spans="1:29" ht="13" x14ac:dyDescent="0.3">
      <c r="A830" s="77"/>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row>
    <row r="831" spans="1:29" ht="13" x14ac:dyDescent="0.3">
      <c r="A831" s="77"/>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row>
    <row r="832" spans="1:29" ht="13" x14ac:dyDescent="0.3">
      <c r="A832" s="77"/>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row>
    <row r="833" spans="1:29" ht="13" x14ac:dyDescent="0.3">
      <c r="A833" s="77"/>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row>
    <row r="834" spans="1:29" ht="13" x14ac:dyDescent="0.3">
      <c r="A834" s="77"/>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row>
    <row r="835" spans="1:29" ht="13" x14ac:dyDescent="0.3">
      <c r="A835" s="77"/>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row>
    <row r="836" spans="1:29" ht="13" x14ac:dyDescent="0.3">
      <c r="A836" s="77"/>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row>
    <row r="837" spans="1:29" ht="13" x14ac:dyDescent="0.3">
      <c r="A837" s="77"/>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row>
    <row r="838" spans="1:29" ht="13" x14ac:dyDescent="0.3">
      <c r="A838" s="77"/>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row>
    <row r="839" spans="1:29" ht="13" x14ac:dyDescent="0.3">
      <c r="A839" s="77"/>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row>
    <row r="840" spans="1:29" ht="13" x14ac:dyDescent="0.3">
      <c r="A840" s="77"/>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row>
    <row r="841" spans="1:29" ht="13" x14ac:dyDescent="0.3">
      <c r="A841" s="77"/>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row>
    <row r="842" spans="1:29" ht="13" x14ac:dyDescent="0.3">
      <c r="A842" s="77"/>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row>
    <row r="843" spans="1:29" ht="13" x14ac:dyDescent="0.3">
      <c r="A843" s="77"/>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row>
    <row r="844" spans="1:29" ht="13" x14ac:dyDescent="0.3">
      <c r="A844" s="77"/>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row>
    <row r="845" spans="1:29" ht="13" x14ac:dyDescent="0.3">
      <c r="A845" s="77"/>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row>
    <row r="846" spans="1:29" ht="13" x14ac:dyDescent="0.3">
      <c r="A846" s="77"/>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row>
    <row r="847" spans="1:29" ht="13" x14ac:dyDescent="0.3">
      <c r="A847" s="77"/>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row>
    <row r="848" spans="1:29" ht="13" x14ac:dyDescent="0.3">
      <c r="A848" s="77"/>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row>
    <row r="849" spans="1:29" ht="13" x14ac:dyDescent="0.3">
      <c r="A849" s="77"/>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row>
    <row r="850" spans="1:29" ht="13" x14ac:dyDescent="0.3">
      <c r="A850" s="77"/>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row>
    <row r="851" spans="1:29" ht="13" x14ac:dyDescent="0.3">
      <c r="A851" s="77"/>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row>
    <row r="852" spans="1:29" ht="13" x14ac:dyDescent="0.3">
      <c r="A852" s="77"/>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row>
    <row r="853" spans="1:29" ht="13" x14ac:dyDescent="0.3">
      <c r="A853" s="77"/>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row>
    <row r="854" spans="1:29" ht="13" x14ac:dyDescent="0.3">
      <c r="A854" s="77"/>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row>
    <row r="855" spans="1:29" ht="13" x14ac:dyDescent="0.3">
      <c r="A855" s="77"/>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row>
    <row r="856" spans="1:29" ht="13" x14ac:dyDescent="0.3">
      <c r="A856" s="77"/>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row>
    <row r="857" spans="1:29" ht="13" x14ac:dyDescent="0.3">
      <c r="A857" s="77"/>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row>
    <row r="858" spans="1:29" ht="13" x14ac:dyDescent="0.3">
      <c r="A858" s="77"/>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row>
    <row r="859" spans="1:29" ht="13" x14ac:dyDescent="0.3">
      <c r="A859" s="77"/>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row>
    <row r="860" spans="1:29" ht="13" x14ac:dyDescent="0.3">
      <c r="A860" s="77"/>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row>
    <row r="861" spans="1:29" ht="13" x14ac:dyDescent="0.3">
      <c r="A861" s="77"/>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row>
    <row r="862" spans="1:29" ht="13" x14ac:dyDescent="0.3">
      <c r="A862" s="77"/>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row>
    <row r="863" spans="1:29" ht="13" x14ac:dyDescent="0.3">
      <c r="A863" s="77"/>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row>
    <row r="864" spans="1:29" ht="13" x14ac:dyDescent="0.3">
      <c r="A864" s="77"/>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row>
    <row r="865" spans="1:29" ht="13" x14ac:dyDescent="0.3">
      <c r="A865" s="77"/>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row>
    <row r="866" spans="1:29" ht="13" x14ac:dyDescent="0.3">
      <c r="A866" s="77"/>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row>
    <row r="867" spans="1:29" ht="13" x14ac:dyDescent="0.3">
      <c r="A867" s="77"/>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row>
    <row r="868" spans="1:29" ht="13" x14ac:dyDescent="0.3">
      <c r="A868" s="77"/>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row>
    <row r="869" spans="1:29" ht="13" x14ac:dyDescent="0.3">
      <c r="A869" s="77"/>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row>
    <row r="870" spans="1:29" ht="13" x14ac:dyDescent="0.3">
      <c r="A870" s="77"/>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row>
    <row r="871" spans="1:29" ht="13" x14ac:dyDescent="0.3">
      <c r="A871" s="77"/>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row>
    <row r="872" spans="1:29" ht="13" x14ac:dyDescent="0.3">
      <c r="A872" s="77"/>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row>
    <row r="873" spans="1:29" ht="13" x14ac:dyDescent="0.3">
      <c r="A873" s="77"/>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row>
    <row r="874" spans="1:29" ht="13" x14ac:dyDescent="0.3">
      <c r="A874" s="77"/>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row>
    <row r="875" spans="1:29" ht="13" x14ac:dyDescent="0.3">
      <c r="A875" s="77"/>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row>
    <row r="876" spans="1:29" ht="13" x14ac:dyDescent="0.3">
      <c r="A876" s="77"/>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row>
    <row r="877" spans="1:29" ht="13" x14ac:dyDescent="0.3">
      <c r="A877" s="77"/>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row>
    <row r="878" spans="1:29" ht="13" x14ac:dyDescent="0.3">
      <c r="A878" s="77"/>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row>
    <row r="879" spans="1:29" ht="13" x14ac:dyDescent="0.3">
      <c r="A879" s="77"/>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row>
    <row r="880" spans="1:29" ht="13" x14ac:dyDescent="0.3">
      <c r="A880" s="77"/>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row>
    <row r="881" spans="1:29" ht="13" x14ac:dyDescent="0.3">
      <c r="A881" s="77"/>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row>
    <row r="882" spans="1:29" ht="13" x14ac:dyDescent="0.3">
      <c r="A882" s="77"/>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row>
    <row r="883" spans="1:29" ht="13" x14ac:dyDescent="0.3">
      <c r="A883" s="77"/>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row>
    <row r="884" spans="1:29" ht="13" x14ac:dyDescent="0.3">
      <c r="A884" s="77"/>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row>
    <row r="885" spans="1:29" ht="13" x14ac:dyDescent="0.3">
      <c r="A885" s="77"/>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row>
    <row r="886" spans="1:29" ht="13" x14ac:dyDescent="0.3">
      <c r="A886" s="77"/>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row>
    <row r="887" spans="1:29" ht="13" x14ac:dyDescent="0.3">
      <c r="A887" s="77"/>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row>
    <row r="888" spans="1:29" ht="13" x14ac:dyDescent="0.3">
      <c r="A888" s="77"/>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row>
    <row r="889" spans="1:29" ht="13" x14ac:dyDescent="0.3">
      <c r="A889" s="77"/>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row>
    <row r="890" spans="1:29" ht="13" x14ac:dyDescent="0.3">
      <c r="A890" s="77"/>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row>
    <row r="891" spans="1:29" ht="13" x14ac:dyDescent="0.3">
      <c r="A891" s="77"/>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row>
    <row r="892" spans="1:29" ht="13" x14ac:dyDescent="0.3">
      <c r="A892" s="77"/>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row>
    <row r="893" spans="1:29" ht="13" x14ac:dyDescent="0.3">
      <c r="A893" s="77"/>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row>
    <row r="894" spans="1:29" ht="13" x14ac:dyDescent="0.3">
      <c r="A894" s="77"/>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row>
    <row r="895" spans="1:29" ht="13" x14ac:dyDescent="0.3">
      <c r="A895" s="77"/>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row>
    <row r="896" spans="1:29" ht="13" x14ac:dyDescent="0.3">
      <c r="A896" s="77"/>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row>
    <row r="897" spans="1:29" ht="13" x14ac:dyDescent="0.3">
      <c r="A897" s="77"/>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row>
    <row r="898" spans="1:29" ht="13" x14ac:dyDescent="0.3">
      <c r="A898" s="77"/>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row>
    <row r="899" spans="1:29" ht="13" x14ac:dyDescent="0.3">
      <c r="A899" s="77"/>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row>
    <row r="900" spans="1:29" ht="13" x14ac:dyDescent="0.3">
      <c r="A900" s="77"/>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row>
    <row r="901" spans="1:29" ht="13" x14ac:dyDescent="0.3">
      <c r="A901" s="77"/>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row>
    <row r="902" spans="1:29" ht="13" x14ac:dyDescent="0.3">
      <c r="A902" s="77"/>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row>
    <row r="903" spans="1:29" ht="13" x14ac:dyDescent="0.3">
      <c r="A903" s="77"/>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row>
    <row r="904" spans="1:29" ht="13" x14ac:dyDescent="0.3">
      <c r="A904" s="77"/>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row>
    <row r="905" spans="1:29" ht="13" x14ac:dyDescent="0.3">
      <c r="A905" s="77"/>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row>
    <row r="906" spans="1:29" ht="13" x14ac:dyDescent="0.3">
      <c r="A906" s="77"/>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row>
    <row r="907" spans="1:29" ht="13" x14ac:dyDescent="0.3">
      <c r="A907" s="77"/>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row>
    <row r="908" spans="1:29" ht="13" x14ac:dyDescent="0.3">
      <c r="A908" s="77"/>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row>
    <row r="909" spans="1:29" ht="13" x14ac:dyDescent="0.3">
      <c r="A909" s="77"/>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row>
    <row r="910" spans="1:29" ht="13" x14ac:dyDescent="0.3">
      <c r="A910" s="77"/>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row>
    <row r="911" spans="1:29" ht="13" x14ac:dyDescent="0.3">
      <c r="A911" s="77"/>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row>
    <row r="912" spans="1:29" ht="13" x14ac:dyDescent="0.3">
      <c r="A912" s="77"/>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row>
    <row r="913" spans="1:29" ht="13" x14ac:dyDescent="0.3">
      <c r="A913" s="77"/>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row>
    <row r="914" spans="1:29" ht="13" x14ac:dyDescent="0.3">
      <c r="A914" s="77"/>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row>
    <row r="915" spans="1:29" ht="13" x14ac:dyDescent="0.3">
      <c r="A915" s="77"/>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row>
    <row r="916" spans="1:29" ht="13" x14ac:dyDescent="0.3">
      <c r="A916" s="77"/>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row>
    <row r="917" spans="1:29" ht="13" x14ac:dyDescent="0.3">
      <c r="A917" s="77"/>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row>
    <row r="918" spans="1:29" ht="13" x14ac:dyDescent="0.3">
      <c r="A918" s="77"/>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row>
    <row r="919" spans="1:29" ht="13" x14ac:dyDescent="0.3">
      <c r="A919" s="77"/>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row>
    <row r="920" spans="1:29" ht="13" x14ac:dyDescent="0.3">
      <c r="A920" s="77"/>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row>
    <row r="921" spans="1:29" ht="13" x14ac:dyDescent="0.3">
      <c r="A921" s="77"/>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row>
    <row r="922" spans="1:29" ht="13" x14ac:dyDescent="0.3">
      <c r="A922" s="77"/>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row>
    <row r="923" spans="1:29" ht="13" x14ac:dyDescent="0.3">
      <c r="A923" s="77"/>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row>
    <row r="924" spans="1:29" ht="13" x14ac:dyDescent="0.3">
      <c r="A924" s="77"/>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row>
    <row r="925" spans="1:29" ht="13" x14ac:dyDescent="0.3">
      <c r="A925" s="77"/>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row>
    <row r="926" spans="1:29" ht="13" x14ac:dyDescent="0.3">
      <c r="A926" s="77"/>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row>
    <row r="927" spans="1:29" ht="13" x14ac:dyDescent="0.3">
      <c r="A927" s="77"/>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row>
    <row r="928" spans="1:29" ht="13" x14ac:dyDescent="0.3">
      <c r="A928" s="77"/>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row>
    <row r="929" spans="1:29" ht="13" x14ac:dyDescent="0.3">
      <c r="A929" s="77"/>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row>
    <row r="930" spans="1:29" ht="13" x14ac:dyDescent="0.3">
      <c r="A930" s="77"/>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row>
    <row r="931" spans="1:29" ht="13" x14ac:dyDescent="0.3">
      <c r="A931" s="77"/>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row>
    <row r="932" spans="1:29" ht="13" x14ac:dyDescent="0.3">
      <c r="A932" s="77"/>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row>
    <row r="933" spans="1:29" ht="13" x14ac:dyDescent="0.3">
      <c r="A933" s="77"/>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row>
    <row r="934" spans="1:29" ht="13" x14ac:dyDescent="0.3">
      <c r="A934" s="77"/>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row>
    <row r="935" spans="1:29" ht="13" x14ac:dyDescent="0.3">
      <c r="A935" s="77"/>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row>
    <row r="936" spans="1:29" ht="13" x14ac:dyDescent="0.3">
      <c r="A936" s="77"/>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row>
    <row r="937" spans="1:29" ht="13" x14ac:dyDescent="0.3">
      <c r="A937" s="77"/>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row>
    <row r="938" spans="1:29" ht="13" x14ac:dyDescent="0.3">
      <c r="A938" s="77"/>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row>
    <row r="939" spans="1:29" ht="13" x14ac:dyDescent="0.3">
      <c r="A939" s="77"/>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row>
    <row r="940" spans="1:29" ht="13" x14ac:dyDescent="0.3">
      <c r="A940" s="77"/>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row>
    <row r="941" spans="1:29" ht="13" x14ac:dyDescent="0.3">
      <c r="A941" s="77"/>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row>
    <row r="942" spans="1:29" ht="13" x14ac:dyDescent="0.3">
      <c r="A942" s="77"/>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row>
    <row r="943" spans="1:29" ht="13" x14ac:dyDescent="0.3">
      <c r="A943" s="77"/>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row>
    <row r="944" spans="1:29" ht="13" x14ac:dyDescent="0.3">
      <c r="A944" s="77"/>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row>
    <row r="945" spans="1:29" ht="13" x14ac:dyDescent="0.3">
      <c r="A945" s="77"/>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row>
    <row r="946" spans="1:29" ht="13" x14ac:dyDescent="0.3">
      <c r="A946" s="77"/>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row>
    <row r="947" spans="1:29" ht="13" x14ac:dyDescent="0.3">
      <c r="A947" s="77"/>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row>
    <row r="948" spans="1:29" ht="13" x14ac:dyDescent="0.3">
      <c r="A948" s="77"/>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row>
    <row r="949" spans="1:29" ht="13" x14ac:dyDescent="0.3">
      <c r="A949" s="77"/>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row>
    <row r="950" spans="1:29" ht="13" x14ac:dyDescent="0.3">
      <c r="A950" s="77"/>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row>
    <row r="951" spans="1:29" ht="13" x14ac:dyDescent="0.3">
      <c r="A951" s="77"/>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row>
    <row r="952" spans="1:29" ht="13" x14ac:dyDescent="0.3">
      <c r="A952" s="77"/>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row>
    <row r="953" spans="1:29" ht="13" x14ac:dyDescent="0.3">
      <c r="A953" s="77"/>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row>
    <row r="954" spans="1:29" ht="13" x14ac:dyDescent="0.3">
      <c r="A954" s="77"/>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row>
    <row r="955" spans="1:29" ht="13" x14ac:dyDescent="0.3">
      <c r="A955" s="77"/>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row>
    <row r="956" spans="1:29" ht="13" x14ac:dyDescent="0.3">
      <c r="A956" s="77"/>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row>
    <row r="957" spans="1:29" ht="13" x14ac:dyDescent="0.3">
      <c r="A957" s="77"/>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row>
    <row r="958" spans="1:29" ht="13" x14ac:dyDescent="0.3">
      <c r="A958" s="77"/>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row>
    <row r="959" spans="1:29" ht="13" x14ac:dyDescent="0.3">
      <c r="A959" s="77"/>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row>
    <row r="960" spans="1:29" ht="13" x14ac:dyDescent="0.3">
      <c r="A960" s="77"/>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row>
    <row r="961" spans="1:29" ht="13" x14ac:dyDescent="0.3">
      <c r="A961" s="77"/>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row>
    <row r="962" spans="1:29" ht="13" x14ac:dyDescent="0.3">
      <c r="A962" s="77"/>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row>
    <row r="963" spans="1:29" ht="13" x14ac:dyDescent="0.3">
      <c r="A963" s="77"/>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row>
    <row r="964" spans="1:29" ht="13" x14ac:dyDescent="0.3">
      <c r="A964" s="77"/>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row>
    <row r="965" spans="1:29" ht="13" x14ac:dyDescent="0.3">
      <c r="A965" s="77"/>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row>
    <row r="966" spans="1:29" ht="13" x14ac:dyDescent="0.3">
      <c r="A966" s="77"/>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row>
    <row r="967" spans="1:29" ht="13" x14ac:dyDescent="0.3">
      <c r="A967" s="77"/>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row>
    <row r="968" spans="1:29" ht="13" x14ac:dyDescent="0.3">
      <c r="A968" s="77"/>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row>
    <row r="969" spans="1:29" ht="13" x14ac:dyDescent="0.3">
      <c r="A969" s="77"/>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row>
    <row r="970" spans="1:29" ht="13" x14ac:dyDescent="0.3">
      <c r="A970" s="77"/>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row>
    <row r="971" spans="1:29" ht="13" x14ac:dyDescent="0.3">
      <c r="A971" s="77"/>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row>
    <row r="972" spans="1:29" ht="13" x14ac:dyDescent="0.3">
      <c r="A972" s="77"/>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row>
    <row r="973" spans="1:29" ht="13" x14ac:dyDescent="0.3">
      <c r="A973" s="77"/>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row>
    <row r="974" spans="1:29" ht="13" x14ac:dyDescent="0.3">
      <c r="A974" s="77"/>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row>
    <row r="975" spans="1:29" ht="13" x14ac:dyDescent="0.3">
      <c r="A975" s="77"/>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row>
    <row r="976" spans="1:29" ht="13" x14ac:dyDescent="0.3">
      <c r="A976" s="77"/>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row>
    <row r="977" spans="1:29" ht="13" x14ac:dyDescent="0.3">
      <c r="A977" s="77"/>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row>
    <row r="978" spans="1:29" ht="13" x14ac:dyDescent="0.3">
      <c r="A978" s="77"/>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row>
    <row r="979" spans="1:29" ht="13" x14ac:dyDescent="0.3">
      <c r="A979" s="77"/>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row>
    <row r="980" spans="1:29" ht="13" x14ac:dyDescent="0.3">
      <c r="A980" s="77"/>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row>
    <row r="981" spans="1:29" ht="13" x14ac:dyDescent="0.3">
      <c r="A981" s="77"/>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row>
    <row r="982" spans="1:29" ht="13" x14ac:dyDescent="0.3">
      <c r="A982" s="77"/>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row>
    <row r="983" spans="1:29" ht="13" x14ac:dyDescent="0.3">
      <c r="A983" s="77"/>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row>
  </sheetData>
  <mergeCells count="24">
    <mergeCell ref="A10:B10"/>
    <mergeCell ref="A22:A27"/>
    <mergeCell ref="E26:G26"/>
    <mergeCell ref="E42:G42"/>
    <mergeCell ref="E15:G15"/>
    <mergeCell ref="C10:D10"/>
    <mergeCell ref="E21:G21"/>
    <mergeCell ref="A7:B7"/>
    <mergeCell ref="C7:D7"/>
    <mergeCell ref="A1:D1"/>
    <mergeCell ref="A2:D2"/>
    <mergeCell ref="A3:D3"/>
    <mergeCell ref="A4:D4"/>
    <mergeCell ref="A6:D6"/>
    <mergeCell ref="T16:U16"/>
    <mergeCell ref="I15:U15"/>
    <mergeCell ref="L16:M16"/>
    <mergeCell ref="E31:G31"/>
    <mergeCell ref="E36:G36"/>
    <mergeCell ref="J16:K16"/>
    <mergeCell ref="E16:G16"/>
    <mergeCell ref="N16:O16"/>
    <mergeCell ref="P16:Q16"/>
    <mergeCell ref="R16:S16"/>
  </mergeCells>
  <conditionalFormatting sqref="F26 E28:E30 F28:F31 E33:E35 F33:F42 E37:E41 E44:F47">
    <cfRule type="containsText" dxfId="7" priority="1" operator="containsText" text="alum">
      <formula>NOT(ISERROR(SEARCH(("alum"),(F26))))</formula>
    </cfRule>
  </conditionalFormatting>
  <conditionalFormatting sqref="F26 E28:E30 F28:F31 E33:E35 F33:F42 E37:E41 E44:F47">
    <cfRule type="containsText" dxfId="6" priority="2" operator="containsText" text="iron">
      <formula>NOT(ISERROR(SEARCH(("iron"),(F26))))</formula>
    </cfRule>
  </conditionalFormatting>
  <conditionalFormatting sqref="D36:D38 D40">
    <cfRule type="containsText" dxfId="5" priority="3" operator="containsText" text="alum">
      <formula>NOT(ISERROR(SEARCH(("alum"),(D36))))</formula>
    </cfRule>
  </conditionalFormatting>
  <conditionalFormatting sqref="D36:D38 D40">
    <cfRule type="containsText" dxfId="4" priority="4" operator="containsText" text="iron">
      <formula>NOT(ISERROR(SEARCH(("iron"),(D36))))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0"/>
  <sheetViews>
    <sheetView tabSelected="1" workbookViewId="0">
      <selection activeCell="A13" sqref="A13:XFD13"/>
    </sheetView>
  </sheetViews>
  <sheetFormatPr defaultColWidth="12.6328125" defaultRowHeight="15.75" customHeight="1" x14ac:dyDescent="0.25"/>
  <cols>
    <col min="1" max="1" width="28.08984375" customWidth="1"/>
    <col min="2" max="2" width="14.90625" customWidth="1"/>
    <col min="3" max="3" width="12.36328125" customWidth="1"/>
    <col min="4" max="4" width="13.6328125" customWidth="1"/>
    <col min="5" max="5" width="8.26953125" customWidth="1"/>
    <col min="6" max="6" width="12.453125" customWidth="1"/>
    <col min="7" max="7" width="9.6328125" customWidth="1"/>
    <col min="8" max="8" width="7" customWidth="1"/>
    <col min="9" max="9" width="8" customWidth="1"/>
    <col min="10" max="10" width="15" customWidth="1"/>
    <col min="11" max="12" width="15.6328125" customWidth="1"/>
    <col min="13" max="14" width="17.453125" customWidth="1"/>
    <col min="15" max="21" width="17.36328125" customWidth="1"/>
    <col min="22" max="22" width="3.453125" customWidth="1"/>
  </cols>
  <sheetData>
    <row r="1" spans="1:29" x14ac:dyDescent="0.3">
      <c r="A1" s="103" t="s">
        <v>165</v>
      </c>
      <c r="B1" s="84"/>
      <c r="C1" s="84"/>
      <c r="D1" s="85"/>
      <c r="E1" s="50"/>
      <c r="F1" s="50"/>
      <c r="G1" s="50"/>
      <c r="H1" s="50"/>
      <c r="I1" s="50"/>
      <c r="J1" s="50"/>
      <c r="K1" s="50"/>
      <c r="L1" s="50"/>
      <c r="M1" s="50"/>
      <c r="N1" s="50"/>
      <c r="O1" s="50"/>
      <c r="P1" s="50"/>
      <c r="Q1" s="50"/>
      <c r="R1" s="50"/>
      <c r="S1" s="50"/>
      <c r="T1" s="50"/>
      <c r="U1" s="50"/>
      <c r="V1" s="50"/>
      <c r="W1" s="50"/>
      <c r="X1" s="50"/>
      <c r="Y1" s="50"/>
      <c r="Z1" s="50"/>
      <c r="AA1" s="50"/>
      <c r="AB1" s="50"/>
      <c r="AC1" s="50"/>
    </row>
    <row r="2" spans="1:29" x14ac:dyDescent="0.3">
      <c r="A2" s="51"/>
      <c r="B2" s="52"/>
      <c r="C2" s="50"/>
      <c r="D2" s="50"/>
      <c r="E2" s="50"/>
      <c r="F2" s="50"/>
      <c r="G2" s="50"/>
      <c r="H2" s="50"/>
      <c r="I2" s="50"/>
      <c r="J2" s="50"/>
      <c r="K2" s="50"/>
      <c r="L2" s="50"/>
      <c r="M2" s="50"/>
      <c r="N2" s="50"/>
      <c r="O2" s="50"/>
      <c r="P2" s="50"/>
      <c r="Q2" s="50"/>
      <c r="R2" s="50"/>
      <c r="S2" s="50"/>
      <c r="T2" s="50"/>
      <c r="U2" s="50"/>
      <c r="V2" s="50"/>
      <c r="W2" s="50"/>
      <c r="X2" s="50"/>
      <c r="Y2" s="50"/>
      <c r="Z2" s="50"/>
      <c r="AA2" s="50"/>
      <c r="AB2" s="50"/>
      <c r="AC2" s="50"/>
    </row>
    <row r="3" spans="1:29" ht="15.75" customHeight="1" x14ac:dyDescent="0.35">
      <c r="A3" s="105" t="s">
        <v>130</v>
      </c>
      <c r="B3" s="90"/>
      <c r="C3" s="90"/>
      <c r="D3" s="90"/>
      <c r="E3" s="50"/>
      <c r="F3" s="50"/>
      <c r="G3" s="50"/>
      <c r="H3" s="50"/>
      <c r="I3" s="50"/>
      <c r="J3" s="50"/>
      <c r="K3" s="50"/>
      <c r="L3" s="50"/>
      <c r="M3" s="50"/>
      <c r="N3" s="50"/>
      <c r="O3" s="52"/>
      <c r="P3" s="52"/>
      <c r="Q3" s="52"/>
      <c r="R3" s="50"/>
      <c r="S3" s="50"/>
      <c r="T3" s="50"/>
      <c r="U3" s="50"/>
      <c r="V3" s="50"/>
      <c r="W3" s="50"/>
      <c r="X3" s="50"/>
      <c r="Y3" s="50"/>
      <c r="Z3" s="50"/>
      <c r="AA3" s="50"/>
      <c r="AB3" s="50"/>
      <c r="AC3" s="50"/>
    </row>
    <row r="4" spans="1:29" ht="15.75" customHeight="1" x14ac:dyDescent="0.35">
      <c r="A4" s="102" t="s">
        <v>131</v>
      </c>
      <c r="B4" s="85"/>
      <c r="C4" s="102" t="s">
        <v>132</v>
      </c>
      <c r="D4" s="85"/>
      <c r="E4" s="50"/>
      <c r="F4" s="50"/>
      <c r="G4" s="50"/>
      <c r="H4" s="50"/>
      <c r="I4" s="50"/>
      <c r="J4" s="50"/>
      <c r="K4" s="50"/>
      <c r="L4" s="50"/>
      <c r="M4" s="50"/>
      <c r="N4" s="50"/>
      <c r="O4" s="52"/>
      <c r="P4" s="52"/>
      <c r="Q4" s="52"/>
      <c r="R4" s="50"/>
      <c r="S4" s="50"/>
      <c r="T4" s="50"/>
      <c r="U4" s="50"/>
      <c r="V4" s="50"/>
      <c r="W4" s="50"/>
      <c r="X4" s="50"/>
      <c r="Y4" s="50"/>
      <c r="Z4" s="50"/>
      <c r="AA4" s="50"/>
      <c r="AB4" s="50"/>
      <c r="AC4" s="50"/>
    </row>
    <row r="5" spans="1:29" ht="15.75" customHeight="1" x14ac:dyDescent="0.35">
      <c r="A5" s="53" t="s">
        <v>133</v>
      </c>
      <c r="B5" s="54" t="s">
        <v>64</v>
      </c>
      <c r="C5" s="53" t="s">
        <v>133</v>
      </c>
      <c r="D5" s="55" t="s">
        <v>134</v>
      </c>
      <c r="E5" s="50"/>
      <c r="F5" s="50"/>
      <c r="G5" s="50"/>
      <c r="H5" s="50"/>
      <c r="I5" s="50"/>
      <c r="J5" s="50"/>
      <c r="K5" s="50"/>
      <c r="L5" s="50"/>
      <c r="M5" s="50"/>
      <c r="N5" s="50"/>
      <c r="O5" s="52"/>
      <c r="P5" s="52"/>
      <c r="Q5" s="52"/>
      <c r="R5" s="50"/>
      <c r="S5" s="50"/>
      <c r="T5" s="50"/>
      <c r="U5" s="50"/>
      <c r="V5" s="50"/>
      <c r="W5" s="50"/>
      <c r="X5" s="50"/>
      <c r="Y5" s="50"/>
      <c r="Z5" s="50"/>
      <c r="AA5" s="50"/>
      <c r="AB5" s="50"/>
      <c r="AC5" s="50"/>
    </row>
    <row r="6" spans="1:29" ht="15.75" customHeight="1" x14ac:dyDescent="0.35">
      <c r="A6" s="53" t="s">
        <v>135</v>
      </c>
      <c r="B6" s="56" t="s">
        <v>38</v>
      </c>
      <c r="C6" s="53" t="s">
        <v>135</v>
      </c>
      <c r="D6" s="56" t="s">
        <v>38</v>
      </c>
      <c r="E6" s="50"/>
      <c r="F6" s="50"/>
      <c r="G6" s="50"/>
      <c r="H6" s="50"/>
      <c r="I6" s="50"/>
      <c r="J6" s="50"/>
      <c r="K6" s="50"/>
      <c r="L6" s="50"/>
      <c r="M6" s="50"/>
      <c r="N6" s="50"/>
      <c r="O6" s="52"/>
      <c r="P6" s="52"/>
      <c r="Q6" s="52"/>
      <c r="R6" s="50"/>
      <c r="S6" s="50"/>
      <c r="T6" s="50"/>
      <c r="U6" s="50"/>
      <c r="V6" s="50"/>
      <c r="W6" s="50"/>
      <c r="X6" s="50"/>
      <c r="Y6" s="50"/>
      <c r="Z6" s="50"/>
      <c r="AA6" s="50"/>
      <c r="AB6" s="50"/>
      <c r="AC6" s="50"/>
    </row>
    <row r="7" spans="1:29" ht="15.75" customHeight="1" x14ac:dyDescent="0.35">
      <c r="A7" s="102" t="s">
        <v>136</v>
      </c>
      <c r="B7" s="85"/>
      <c r="C7" s="102" t="s">
        <v>137</v>
      </c>
      <c r="D7" s="85"/>
      <c r="E7" s="50"/>
      <c r="F7" s="50"/>
      <c r="G7" s="50"/>
      <c r="H7" s="50"/>
      <c r="I7" s="50"/>
      <c r="J7" s="50"/>
      <c r="K7" s="50"/>
      <c r="L7" s="50"/>
      <c r="M7" s="50"/>
      <c r="N7" s="50"/>
      <c r="O7" s="52"/>
      <c r="P7" s="52"/>
      <c r="Q7" s="52"/>
      <c r="R7" s="50"/>
      <c r="S7" s="50"/>
      <c r="T7" s="50"/>
      <c r="U7" s="50"/>
      <c r="V7" s="50"/>
      <c r="W7" s="50"/>
      <c r="X7" s="50"/>
      <c r="Y7" s="50"/>
      <c r="Z7" s="50"/>
      <c r="AA7" s="50"/>
      <c r="AB7" s="50"/>
      <c r="AC7" s="50"/>
    </row>
    <row r="8" spans="1:29" ht="15.75" customHeight="1" x14ac:dyDescent="0.35">
      <c r="A8" s="53" t="s">
        <v>133</v>
      </c>
      <c r="B8" s="54" t="s">
        <v>64</v>
      </c>
      <c r="C8" s="53" t="s">
        <v>133</v>
      </c>
      <c r="D8" s="55" t="s">
        <v>134</v>
      </c>
      <c r="E8" s="50"/>
      <c r="F8" s="50"/>
      <c r="G8" s="50"/>
      <c r="H8" s="50"/>
      <c r="I8" s="50"/>
      <c r="J8" s="50"/>
      <c r="K8" s="50"/>
      <c r="L8" s="50"/>
      <c r="M8" s="50"/>
      <c r="N8" s="50"/>
      <c r="O8" s="52"/>
      <c r="P8" s="52"/>
      <c r="Q8" s="52"/>
      <c r="R8" s="50"/>
      <c r="S8" s="50"/>
      <c r="T8" s="50"/>
      <c r="U8" s="50"/>
      <c r="V8" s="50"/>
      <c r="W8" s="50"/>
      <c r="X8" s="50"/>
      <c r="Y8" s="50"/>
      <c r="Z8" s="50"/>
      <c r="AA8" s="50"/>
      <c r="AB8" s="50"/>
      <c r="AC8" s="50"/>
    </row>
    <row r="9" spans="1:29" ht="15.75" customHeight="1" x14ac:dyDescent="0.35">
      <c r="A9" s="53" t="s">
        <v>135</v>
      </c>
      <c r="B9" s="57" t="s">
        <v>138</v>
      </c>
      <c r="C9" s="53" t="s">
        <v>135</v>
      </c>
      <c r="D9" s="57" t="s">
        <v>138</v>
      </c>
      <c r="E9" s="50"/>
      <c r="F9" s="50"/>
      <c r="G9" s="50"/>
      <c r="H9" s="50"/>
      <c r="I9" s="50"/>
      <c r="J9" s="50"/>
      <c r="K9" s="50"/>
      <c r="L9" s="50"/>
      <c r="M9" s="50"/>
      <c r="N9" s="50"/>
      <c r="O9" s="52"/>
      <c r="P9" s="52"/>
      <c r="Q9" s="52"/>
      <c r="R9" s="50"/>
      <c r="S9" s="50"/>
      <c r="T9" s="50"/>
      <c r="U9" s="50"/>
      <c r="V9" s="50"/>
      <c r="W9" s="50"/>
      <c r="X9" s="50"/>
      <c r="Y9" s="50"/>
      <c r="Z9" s="50"/>
      <c r="AA9" s="50"/>
      <c r="AB9" s="50"/>
      <c r="AC9" s="50"/>
    </row>
    <row r="10" spans="1:29" x14ac:dyDescent="0.3">
      <c r="A10" s="58"/>
      <c r="B10" s="59"/>
      <c r="C10" s="50"/>
      <c r="D10" s="50"/>
      <c r="E10" s="50"/>
      <c r="F10" s="50"/>
      <c r="G10" s="50"/>
      <c r="H10" s="50"/>
      <c r="I10" s="50"/>
      <c r="J10" s="50"/>
      <c r="K10" s="50"/>
      <c r="L10" s="50"/>
      <c r="M10" s="50"/>
      <c r="N10" s="50"/>
      <c r="O10" s="52"/>
      <c r="P10" s="52"/>
      <c r="Q10" s="52"/>
      <c r="R10" s="50"/>
      <c r="S10" s="50"/>
      <c r="T10" s="50"/>
      <c r="U10" s="50"/>
      <c r="V10" s="50"/>
      <c r="W10" s="50"/>
      <c r="X10" s="50"/>
      <c r="Y10" s="50"/>
      <c r="Z10" s="50"/>
      <c r="AA10" s="50"/>
      <c r="AB10" s="50"/>
      <c r="AC10" s="50"/>
    </row>
    <row r="11" spans="1:29" x14ac:dyDescent="0.3">
      <c r="A11" s="58"/>
      <c r="B11" s="59"/>
      <c r="C11" s="50"/>
      <c r="D11" s="50"/>
      <c r="E11" s="50"/>
      <c r="F11" s="50"/>
      <c r="G11" s="50"/>
      <c r="H11" s="50"/>
      <c r="I11" s="50"/>
      <c r="J11" s="50"/>
      <c r="K11" s="50"/>
      <c r="L11" s="50"/>
      <c r="M11" s="50"/>
      <c r="N11" s="50"/>
      <c r="O11" s="52"/>
      <c r="P11" s="52"/>
      <c r="Q11" s="52"/>
      <c r="R11" s="50"/>
      <c r="S11" s="50"/>
      <c r="T11" s="50"/>
      <c r="U11" s="50"/>
      <c r="V11" s="50"/>
      <c r="W11" s="50"/>
      <c r="X11" s="50"/>
      <c r="Y11" s="50"/>
      <c r="Z11" s="50"/>
      <c r="AA11" s="50"/>
      <c r="AB11" s="50"/>
      <c r="AC11" s="50"/>
    </row>
    <row r="12" spans="1:29" x14ac:dyDescent="0.3">
      <c r="A12" s="58"/>
      <c r="B12" s="60" t="s">
        <v>139</v>
      </c>
      <c r="C12" s="60" t="s">
        <v>140</v>
      </c>
      <c r="D12" s="50"/>
      <c r="E12" s="96" t="s">
        <v>141</v>
      </c>
      <c r="F12" s="84"/>
      <c r="G12" s="85"/>
      <c r="H12" s="50"/>
      <c r="I12" s="96" t="s">
        <v>142</v>
      </c>
      <c r="J12" s="84"/>
      <c r="K12" s="84"/>
      <c r="L12" s="84"/>
      <c r="M12" s="84"/>
      <c r="N12" s="84"/>
      <c r="O12" s="84"/>
      <c r="P12" s="84"/>
      <c r="Q12" s="84"/>
      <c r="R12" s="84"/>
      <c r="S12" s="84"/>
      <c r="T12" s="84"/>
      <c r="U12" s="85"/>
      <c r="V12" s="50"/>
      <c r="W12" s="50"/>
      <c r="X12" s="50"/>
      <c r="Y12" s="50"/>
      <c r="Z12" s="50"/>
      <c r="AA12" s="50"/>
      <c r="AB12" s="50"/>
      <c r="AC12" s="50"/>
    </row>
    <row r="13" spans="1:29" ht="26" x14ac:dyDescent="0.3">
      <c r="A13" s="61" t="s">
        <v>143</v>
      </c>
      <c r="B13" s="62" t="s">
        <v>144</v>
      </c>
      <c r="C13" s="62">
        <v>1</v>
      </c>
      <c r="D13" s="50"/>
      <c r="E13" s="100" t="s">
        <v>145</v>
      </c>
      <c r="F13" s="84"/>
      <c r="G13" s="85"/>
      <c r="H13" s="50"/>
      <c r="I13" s="63"/>
      <c r="J13" s="97" t="s">
        <v>145</v>
      </c>
      <c r="K13" s="84"/>
      <c r="L13" s="97" t="s">
        <v>146</v>
      </c>
      <c r="M13" s="84"/>
      <c r="N13" s="101" t="s">
        <v>147</v>
      </c>
      <c r="O13" s="85"/>
      <c r="P13" s="101" t="s">
        <v>148</v>
      </c>
      <c r="Q13" s="85"/>
      <c r="R13" s="95" t="s">
        <v>149</v>
      </c>
      <c r="S13" s="85"/>
      <c r="T13" s="95" t="s">
        <v>149</v>
      </c>
      <c r="U13" s="85"/>
      <c r="V13" s="50"/>
      <c r="W13" s="50"/>
      <c r="X13" s="50"/>
      <c r="Y13" s="50"/>
      <c r="Z13" s="50"/>
      <c r="AA13" s="50"/>
      <c r="AB13" s="50"/>
      <c r="AC13" s="50"/>
    </row>
    <row r="14" spans="1:29" ht="26" x14ac:dyDescent="0.3">
      <c r="A14" s="64"/>
      <c r="B14" s="65" t="s">
        <v>150</v>
      </c>
      <c r="C14" s="65" t="s">
        <v>151</v>
      </c>
      <c r="D14" s="50"/>
      <c r="E14" s="65" t="s">
        <v>152</v>
      </c>
      <c r="F14" s="65" t="s">
        <v>153</v>
      </c>
      <c r="G14" s="65" t="s">
        <v>154</v>
      </c>
      <c r="H14" s="59"/>
      <c r="I14" s="65" t="s">
        <v>155</v>
      </c>
      <c r="J14" s="65" t="s">
        <v>156</v>
      </c>
      <c r="K14" s="65" t="s">
        <v>142</v>
      </c>
      <c r="L14" s="65" t="s">
        <v>156</v>
      </c>
      <c r="M14" s="65"/>
      <c r="N14" s="65" t="s">
        <v>156</v>
      </c>
      <c r="O14" s="65" t="s">
        <v>142</v>
      </c>
      <c r="P14" s="65" t="s">
        <v>156</v>
      </c>
      <c r="Q14" s="65" t="s">
        <v>142</v>
      </c>
      <c r="R14" s="65" t="s">
        <v>156</v>
      </c>
      <c r="S14" s="65" t="s">
        <v>142</v>
      </c>
      <c r="T14" s="65" t="s">
        <v>156</v>
      </c>
      <c r="U14" s="65" t="s">
        <v>142</v>
      </c>
      <c r="V14" s="50"/>
      <c r="W14" s="50"/>
      <c r="X14" s="50"/>
      <c r="Y14" s="50"/>
      <c r="Z14" s="50"/>
      <c r="AA14" s="50"/>
      <c r="AB14" s="50"/>
      <c r="AC14" s="50"/>
    </row>
    <row r="15" spans="1:29" ht="39" x14ac:dyDescent="0.3">
      <c r="A15" s="61" t="s">
        <v>157</v>
      </c>
      <c r="B15" s="43" t="s">
        <v>166</v>
      </c>
      <c r="C15" s="43">
        <v>2.1</v>
      </c>
      <c r="D15" s="50"/>
      <c r="E15" s="66" t="s">
        <v>7</v>
      </c>
      <c r="F15" s="63">
        <v>1</v>
      </c>
      <c r="G15" s="67">
        <f>C18</f>
        <v>5.2</v>
      </c>
      <c r="H15" s="68"/>
      <c r="I15" s="69">
        <v>0.6166666666666667</v>
      </c>
      <c r="K15" s="43" t="s">
        <v>167</v>
      </c>
      <c r="L15" s="63"/>
      <c r="M15" s="43" t="s">
        <v>167</v>
      </c>
      <c r="O15" s="43" t="s">
        <v>167</v>
      </c>
      <c r="Q15" s="43" t="s">
        <v>167</v>
      </c>
      <c r="R15" s="78" t="s">
        <v>167</v>
      </c>
      <c r="S15" s="63"/>
      <c r="T15" s="78" t="s">
        <v>167</v>
      </c>
      <c r="U15" s="63"/>
      <c r="V15" s="50"/>
      <c r="W15" s="50"/>
      <c r="X15" s="50"/>
      <c r="Y15" s="50"/>
      <c r="Z15" s="50"/>
      <c r="AA15" s="50"/>
      <c r="AB15" s="50"/>
      <c r="AC15" s="50"/>
    </row>
    <row r="16" spans="1:29" x14ac:dyDescent="0.3">
      <c r="A16" s="58"/>
      <c r="B16" s="43" t="s">
        <v>168</v>
      </c>
      <c r="C16" s="43">
        <v>1.88</v>
      </c>
      <c r="D16" s="50"/>
      <c r="E16" s="63" t="s">
        <v>10</v>
      </c>
      <c r="F16" s="63">
        <v>0.2</v>
      </c>
      <c r="G16" s="67">
        <f>G15*F16</f>
        <v>1.04</v>
      </c>
      <c r="H16" s="68"/>
      <c r="I16" s="69">
        <v>0.62291666666666667</v>
      </c>
      <c r="J16" s="43">
        <v>70</v>
      </c>
      <c r="K16" s="63"/>
      <c r="L16" s="43">
        <v>70</v>
      </c>
      <c r="M16" s="63"/>
      <c r="N16" s="43">
        <v>60</v>
      </c>
      <c r="O16" s="43" t="s">
        <v>169</v>
      </c>
      <c r="P16" s="43">
        <v>60</v>
      </c>
      <c r="Q16" s="43" t="s">
        <v>169</v>
      </c>
      <c r="R16" s="43">
        <v>60</v>
      </c>
      <c r="S16" s="79" t="s">
        <v>170</v>
      </c>
      <c r="T16" s="43">
        <v>60</v>
      </c>
      <c r="U16" s="79" t="s">
        <v>170</v>
      </c>
      <c r="V16" s="50"/>
      <c r="W16" s="50"/>
      <c r="X16" s="50"/>
      <c r="Y16" s="50"/>
      <c r="Z16" s="50"/>
      <c r="AA16" s="50"/>
      <c r="AB16" s="50"/>
      <c r="AC16" s="50"/>
    </row>
    <row r="17" spans="1:29" x14ac:dyDescent="0.3">
      <c r="A17" s="58"/>
      <c r="B17" s="43" t="s">
        <v>107</v>
      </c>
      <c r="C17" s="43">
        <v>1.22</v>
      </c>
      <c r="D17" s="50"/>
      <c r="E17" s="63" t="s">
        <v>12</v>
      </c>
      <c r="F17" s="63">
        <v>50</v>
      </c>
      <c r="G17" s="67">
        <f>G15*F17</f>
        <v>260</v>
      </c>
      <c r="H17" s="68"/>
      <c r="I17" s="69">
        <v>0.625</v>
      </c>
      <c r="J17" s="43">
        <v>75</v>
      </c>
      <c r="K17" s="43" t="s">
        <v>171</v>
      </c>
      <c r="L17" s="43">
        <v>75</v>
      </c>
      <c r="M17" s="43" t="s">
        <v>171</v>
      </c>
      <c r="N17" s="43">
        <v>65</v>
      </c>
      <c r="O17" s="63"/>
      <c r="P17" s="43">
        <v>65</v>
      </c>
      <c r="Q17" s="63"/>
      <c r="R17" s="80">
        <v>65</v>
      </c>
      <c r="S17" s="63"/>
      <c r="T17" s="80">
        <v>65</v>
      </c>
      <c r="U17" s="63"/>
      <c r="V17" s="50"/>
      <c r="W17" s="50"/>
      <c r="X17" s="50"/>
      <c r="Y17" s="50"/>
      <c r="Z17" s="50"/>
      <c r="AA17" s="50"/>
      <c r="AB17" s="50"/>
      <c r="AC17" s="50"/>
    </row>
    <row r="18" spans="1:29" x14ac:dyDescent="0.3">
      <c r="A18" s="70"/>
      <c r="B18" s="71" t="s">
        <v>158</v>
      </c>
      <c r="C18" s="72">
        <f>SUM(C15:C17)</f>
        <v>5.2</v>
      </c>
      <c r="D18" s="50"/>
      <c r="E18" s="100" t="s">
        <v>146</v>
      </c>
      <c r="F18" s="84"/>
      <c r="G18" s="85"/>
      <c r="H18" s="68"/>
      <c r="I18" s="69">
        <v>0.62708333333333333</v>
      </c>
      <c r="J18" s="43">
        <v>80</v>
      </c>
      <c r="K18" s="43" t="s">
        <v>172</v>
      </c>
      <c r="L18" s="43">
        <v>80</v>
      </c>
      <c r="M18" s="43" t="s">
        <v>172</v>
      </c>
      <c r="N18" s="43">
        <v>70</v>
      </c>
      <c r="O18" s="43"/>
      <c r="P18" s="43">
        <v>70</v>
      </c>
      <c r="Q18" s="43"/>
      <c r="R18" s="80">
        <v>70</v>
      </c>
      <c r="S18" s="63"/>
      <c r="T18" s="80">
        <v>70</v>
      </c>
      <c r="U18" s="63"/>
      <c r="V18" s="50"/>
      <c r="W18" s="50"/>
      <c r="X18" s="50"/>
      <c r="Y18" s="50"/>
      <c r="Z18" s="50"/>
      <c r="AA18" s="50"/>
      <c r="AB18" s="50"/>
      <c r="AC18" s="50"/>
    </row>
    <row r="19" spans="1:29" ht="26" x14ac:dyDescent="0.3">
      <c r="A19" s="106" t="s">
        <v>159</v>
      </c>
      <c r="B19" s="73" t="s">
        <v>160</v>
      </c>
      <c r="C19" s="73">
        <v>2</v>
      </c>
      <c r="D19" s="50"/>
      <c r="E19" s="65" t="s">
        <v>152</v>
      </c>
      <c r="F19" s="65" t="s">
        <v>153</v>
      </c>
      <c r="G19" s="65" t="s">
        <v>154</v>
      </c>
      <c r="H19" s="68"/>
      <c r="I19" s="69">
        <v>0.63472222222222219</v>
      </c>
      <c r="J19" s="43">
        <v>80</v>
      </c>
      <c r="K19" s="43"/>
      <c r="L19" s="43">
        <v>80</v>
      </c>
      <c r="M19" s="43"/>
      <c r="N19" s="43">
        <v>85</v>
      </c>
      <c r="O19" s="63"/>
      <c r="P19" s="43">
        <v>85</v>
      </c>
      <c r="Q19" s="63"/>
      <c r="R19" s="80">
        <v>85</v>
      </c>
      <c r="S19" s="63"/>
      <c r="T19" s="80">
        <v>85</v>
      </c>
      <c r="U19" s="63"/>
      <c r="V19" s="50"/>
      <c r="W19" s="50"/>
      <c r="X19" s="50"/>
      <c r="Y19" s="50"/>
      <c r="Z19" s="50"/>
      <c r="AA19" s="50"/>
      <c r="AB19" s="50"/>
      <c r="AC19" s="50"/>
    </row>
    <row r="20" spans="1:29" x14ac:dyDescent="0.3">
      <c r="A20" s="86"/>
      <c r="B20" s="65" t="s">
        <v>150</v>
      </c>
      <c r="C20" s="65" t="s">
        <v>151</v>
      </c>
      <c r="D20" s="50"/>
      <c r="E20" s="66" t="s">
        <v>7</v>
      </c>
      <c r="F20" s="63">
        <v>1</v>
      </c>
      <c r="G20" s="67">
        <f>C24</f>
        <v>5.01</v>
      </c>
      <c r="H20" s="68"/>
      <c r="I20" s="69">
        <v>0.63611111111111107</v>
      </c>
      <c r="J20" s="43">
        <v>85</v>
      </c>
      <c r="K20" s="63"/>
      <c r="L20" s="43">
        <v>85</v>
      </c>
      <c r="M20" s="63"/>
      <c r="N20" s="43">
        <v>90</v>
      </c>
      <c r="O20" s="63"/>
      <c r="P20" s="43">
        <v>90</v>
      </c>
      <c r="Q20" s="63"/>
      <c r="R20" s="81">
        <v>90</v>
      </c>
      <c r="S20" s="43"/>
      <c r="T20" s="81">
        <v>90</v>
      </c>
      <c r="U20" s="43"/>
      <c r="V20" s="50"/>
      <c r="W20" s="74"/>
      <c r="X20" s="50"/>
      <c r="Y20" s="50"/>
      <c r="Z20" s="50"/>
      <c r="AA20" s="50"/>
      <c r="AB20" s="50"/>
      <c r="AC20" s="50"/>
    </row>
    <row r="21" spans="1:29" ht="15.75" customHeight="1" x14ac:dyDescent="0.25">
      <c r="A21" s="86"/>
      <c r="B21" s="43" t="s">
        <v>166</v>
      </c>
      <c r="C21" s="43">
        <v>1.22</v>
      </c>
      <c r="D21" s="50"/>
      <c r="E21" s="63" t="s">
        <v>10</v>
      </c>
      <c r="F21" s="63">
        <v>0.2</v>
      </c>
      <c r="G21" s="67">
        <f>G20*F21</f>
        <v>1.002</v>
      </c>
      <c r="H21" s="68"/>
      <c r="I21" s="69">
        <v>0.6430555555555556</v>
      </c>
      <c r="J21" s="43">
        <v>90</v>
      </c>
      <c r="K21" s="43"/>
      <c r="L21" s="43">
        <v>90</v>
      </c>
      <c r="M21" s="43"/>
      <c r="N21" s="43">
        <v>95</v>
      </c>
      <c r="O21" s="43"/>
      <c r="P21" s="43">
        <v>95</v>
      </c>
      <c r="Q21" s="43"/>
      <c r="R21" s="81">
        <v>90</v>
      </c>
      <c r="S21" s="43"/>
      <c r="T21" s="81">
        <v>90</v>
      </c>
      <c r="U21" s="43"/>
      <c r="V21" s="50"/>
      <c r="W21" s="50"/>
      <c r="X21" s="50"/>
      <c r="Y21" s="50"/>
      <c r="Z21" s="50"/>
      <c r="AA21" s="50"/>
      <c r="AB21" s="50"/>
      <c r="AC21" s="50"/>
    </row>
    <row r="22" spans="1:29" ht="15.75" customHeight="1" x14ac:dyDescent="0.25">
      <c r="A22" s="86"/>
      <c r="B22" s="43" t="s">
        <v>168</v>
      </c>
      <c r="C22" s="43">
        <v>2.0099999999999998</v>
      </c>
      <c r="D22" s="50"/>
      <c r="E22" s="63" t="s">
        <v>12</v>
      </c>
      <c r="F22" s="63">
        <v>50</v>
      </c>
      <c r="G22" s="67">
        <f>G20*F22</f>
        <v>250.5</v>
      </c>
      <c r="H22" s="68"/>
      <c r="I22" s="69">
        <v>0.6479166666666667</v>
      </c>
      <c r="K22" s="43" t="s">
        <v>173</v>
      </c>
      <c r="L22" s="43"/>
      <c r="M22" s="43" t="s">
        <v>173</v>
      </c>
      <c r="N22" s="43"/>
      <c r="O22" s="63"/>
      <c r="P22" s="43"/>
      <c r="Q22" s="63"/>
      <c r="R22" s="82"/>
      <c r="S22" s="43"/>
      <c r="T22" s="82"/>
      <c r="U22" s="43"/>
      <c r="V22" s="50"/>
      <c r="W22" s="50"/>
      <c r="X22" s="50"/>
      <c r="Y22" s="50"/>
      <c r="Z22" s="50"/>
      <c r="AA22" s="50"/>
      <c r="AB22" s="50"/>
      <c r="AC22" s="50"/>
    </row>
    <row r="23" spans="1:29" ht="12.5" x14ac:dyDescent="0.25">
      <c r="A23" s="86"/>
      <c r="B23" s="43" t="s">
        <v>107</v>
      </c>
      <c r="C23" s="43">
        <v>1.78</v>
      </c>
      <c r="D23" s="50"/>
      <c r="E23" s="98" t="s">
        <v>147</v>
      </c>
      <c r="F23" s="84"/>
      <c r="G23" s="85"/>
      <c r="H23" s="68"/>
      <c r="I23" s="69">
        <v>0.65486111111111112</v>
      </c>
      <c r="J23" s="43"/>
      <c r="K23" s="43"/>
      <c r="L23" s="43"/>
      <c r="M23" s="43"/>
      <c r="N23" s="43">
        <v>90</v>
      </c>
      <c r="O23" s="43" t="s">
        <v>174</v>
      </c>
      <c r="P23" s="43">
        <v>90</v>
      </c>
      <c r="Q23" s="43" t="s">
        <v>174</v>
      </c>
      <c r="R23" s="79">
        <v>90</v>
      </c>
      <c r="S23" s="43" t="s">
        <v>174</v>
      </c>
      <c r="T23" s="79">
        <v>90</v>
      </c>
      <c r="U23" s="43" t="s">
        <v>174</v>
      </c>
      <c r="V23" s="50"/>
      <c r="W23" s="50"/>
      <c r="X23" s="50"/>
      <c r="Y23" s="50"/>
      <c r="Z23" s="50"/>
      <c r="AA23" s="50"/>
      <c r="AB23" s="50"/>
      <c r="AC23" s="50"/>
    </row>
    <row r="24" spans="1:29" ht="26" x14ac:dyDescent="0.3">
      <c r="A24" s="87"/>
      <c r="B24" s="71" t="s">
        <v>158</v>
      </c>
      <c r="C24" s="72">
        <f>SUM(C21:C23)</f>
        <v>5.01</v>
      </c>
      <c r="D24" s="50"/>
      <c r="E24" s="65" t="s">
        <v>152</v>
      </c>
      <c r="F24" s="65" t="s">
        <v>153</v>
      </c>
      <c r="G24" s="65" t="s">
        <v>154</v>
      </c>
      <c r="H24" s="68"/>
      <c r="I24" s="69">
        <v>0.65972222222222221</v>
      </c>
      <c r="J24" s="43"/>
      <c r="K24" s="43"/>
      <c r="L24" s="43"/>
      <c r="M24" s="43"/>
      <c r="N24" s="43">
        <v>80</v>
      </c>
      <c r="O24" s="43"/>
      <c r="P24" s="43">
        <v>80</v>
      </c>
      <c r="Q24" s="43"/>
      <c r="R24" s="81">
        <v>85</v>
      </c>
      <c r="S24" s="43"/>
      <c r="T24" s="81">
        <v>85</v>
      </c>
      <c r="U24" s="43"/>
      <c r="V24" s="50"/>
      <c r="W24" s="50"/>
      <c r="X24" s="50"/>
      <c r="Y24" s="50"/>
      <c r="Z24" s="50"/>
      <c r="AA24" s="50"/>
      <c r="AB24" s="50"/>
      <c r="AC24" s="50"/>
    </row>
    <row r="25" spans="1:29" ht="13" x14ac:dyDescent="0.3">
      <c r="A25" s="58"/>
      <c r="B25" s="62" t="s">
        <v>161</v>
      </c>
      <c r="C25" s="62">
        <v>3</v>
      </c>
      <c r="D25" s="50"/>
      <c r="E25" s="43" t="s">
        <v>7</v>
      </c>
      <c r="F25" s="75">
        <v>1</v>
      </c>
      <c r="G25" s="67">
        <f>C18</f>
        <v>5.2</v>
      </c>
      <c r="H25" s="68"/>
      <c r="I25" s="69">
        <v>0.67083333333333328</v>
      </c>
      <c r="J25" s="43"/>
      <c r="K25" s="43"/>
      <c r="L25" s="43"/>
      <c r="M25" s="43"/>
      <c r="N25" s="43">
        <v>70</v>
      </c>
      <c r="O25" s="43"/>
      <c r="P25" s="43">
        <v>70</v>
      </c>
      <c r="Q25" s="43"/>
      <c r="R25" s="81">
        <v>70</v>
      </c>
      <c r="S25" s="43"/>
      <c r="T25" s="81">
        <v>70</v>
      </c>
      <c r="U25" s="43"/>
      <c r="V25" s="50"/>
      <c r="W25" s="50"/>
      <c r="X25" s="50"/>
      <c r="Y25" s="50"/>
      <c r="Z25" s="50"/>
      <c r="AA25" s="50"/>
      <c r="AB25" s="50"/>
      <c r="AC25" s="50"/>
    </row>
    <row r="26" spans="1:29" ht="13" x14ac:dyDescent="0.3">
      <c r="A26" s="64"/>
      <c r="B26" s="65" t="s">
        <v>150</v>
      </c>
      <c r="C26" s="65" t="s">
        <v>151</v>
      </c>
      <c r="D26" s="50"/>
      <c r="E26" s="43" t="s">
        <v>39</v>
      </c>
      <c r="F26" s="75">
        <v>0.125</v>
      </c>
      <c r="G26" s="67">
        <f>G25*F26</f>
        <v>0.65</v>
      </c>
      <c r="H26" s="68"/>
      <c r="I26" s="69">
        <v>0.67569444444444449</v>
      </c>
      <c r="J26" s="43"/>
      <c r="K26" s="43"/>
      <c r="L26" s="43"/>
      <c r="M26" s="43"/>
      <c r="N26" s="43">
        <v>80</v>
      </c>
      <c r="O26" s="43"/>
      <c r="P26" s="43">
        <v>80</v>
      </c>
      <c r="Q26" s="43"/>
      <c r="R26" s="81">
        <v>80</v>
      </c>
      <c r="S26" s="43"/>
      <c r="T26" s="81">
        <v>80</v>
      </c>
      <c r="U26" s="43"/>
      <c r="V26" s="50"/>
      <c r="W26" s="50"/>
      <c r="X26" s="50"/>
      <c r="Y26" s="50"/>
      <c r="Z26" s="50"/>
      <c r="AA26" s="50"/>
      <c r="AB26" s="50"/>
      <c r="AC26" s="50"/>
    </row>
    <row r="27" spans="1:29" ht="13" x14ac:dyDescent="0.3">
      <c r="A27" s="58"/>
      <c r="B27" s="43" t="s">
        <v>166</v>
      </c>
      <c r="C27" s="43">
        <v>1.67</v>
      </c>
      <c r="D27" s="50"/>
      <c r="E27" s="43" t="s">
        <v>12</v>
      </c>
      <c r="F27" s="75">
        <v>62.5</v>
      </c>
      <c r="G27" s="67">
        <f>F27*G25</f>
        <v>325</v>
      </c>
      <c r="H27" s="68"/>
      <c r="I27" s="69">
        <v>0.68125000000000002</v>
      </c>
      <c r="J27" s="43"/>
      <c r="K27" s="43"/>
      <c r="L27" s="43"/>
      <c r="M27" s="43"/>
      <c r="N27" s="43">
        <v>90</v>
      </c>
      <c r="O27" s="63"/>
      <c r="P27" s="43">
        <v>90</v>
      </c>
      <c r="Q27" s="63"/>
      <c r="R27" s="81">
        <v>90</v>
      </c>
      <c r="S27" s="43"/>
      <c r="T27" s="81">
        <v>90</v>
      </c>
      <c r="U27" s="43"/>
      <c r="V27" s="50"/>
      <c r="W27" s="50"/>
      <c r="X27" s="50"/>
      <c r="Y27" s="50"/>
      <c r="Z27" s="50"/>
      <c r="AA27" s="50"/>
      <c r="AB27" s="50"/>
      <c r="AC27" s="50"/>
    </row>
    <row r="28" spans="1:29" ht="13" x14ac:dyDescent="0.3">
      <c r="A28" s="58"/>
      <c r="B28" s="43" t="s">
        <v>168</v>
      </c>
      <c r="C28" s="43">
        <v>1.98</v>
      </c>
      <c r="D28" s="50"/>
      <c r="E28" s="98" t="s">
        <v>148</v>
      </c>
      <c r="F28" s="84"/>
      <c r="G28" s="85"/>
      <c r="H28" s="68"/>
      <c r="I28" s="69">
        <v>0.6875</v>
      </c>
      <c r="J28" s="43"/>
      <c r="K28" s="43"/>
      <c r="L28" s="43"/>
      <c r="M28" s="43"/>
      <c r="N28" s="43">
        <v>95</v>
      </c>
      <c r="O28" s="43" t="s">
        <v>173</v>
      </c>
      <c r="P28" s="43">
        <v>95</v>
      </c>
      <c r="Q28" s="43" t="s">
        <v>173</v>
      </c>
      <c r="R28" s="79">
        <v>95</v>
      </c>
      <c r="S28" s="43" t="s">
        <v>173</v>
      </c>
      <c r="T28" s="79">
        <v>95</v>
      </c>
      <c r="U28" s="43" t="s">
        <v>173</v>
      </c>
      <c r="V28" s="50"/>
      <c r="W28" s="50"/>
      <c r="X28" s="50"/>
      <c r="Y28" s="50"/>
      <c r="Z28" s="50"/>
      <c r="AA28" s="50"/>
      <c r="AB28" s="50"/>
      <c r="AC28" s="50"/>
    </row>
    <row r="29" spans="1:29" ht="26" x14ac:dyDescent="0.3">
      <c r="A29" s="58"/>
      <c r="B29" s="43" t="s">
        <v>107</v>
      </c>
      <c r="C29" s="43">
        <v>2.11</v>
      </c>
      <c r="D29" s="50"/>
      <c r="E29" s="65" t="s">
        <v>152</v>
      </c>
      <c r="F29" s="65" t="s">
        <v>153</v>
      </c>
      <c r="G29" s="65" t="s">
        <v>154</v>
      </c>
      <c r="H29" s="68"/>
      <c r="I29" s="69"/>
      <c r="J29" s="43"/>
      <c r="K29" s="63"/>
      <c r="L29" s="63"/>
      <c r="M29" s="43"/>
      <c r="N29" s="43"/>
      <c r="O29" s="63"/>
      <c r="P29" s="63"/>
      <c r="Q29" s="63"/>
      <c r="R29" s="63"/>
      <c r="S29" s="63"/>
      <c r="T29" s="63"/>
      <c r="U29" s="63"/>
      <c r="V29" s="50"/>
      <c r="W29" s="50"/>
      <c r="X29" s="50"/>
      <c r="Y29" s="50"/>
      <c r="Z29" s="50"/>
      <c r="AA29" s="50"/>
      <c r="AB29" s="50"/>
      <c r="AC29" s="50"/>
    </row>
    <row r="30" spans="1:29" ht="13" x14ac:dyDescent="0.3">
      <c r="A30" s="70"/>
      <c r="B30" s="71" t="s">
        <v>158</v>
      </c>
      <c r="C30" s="72">
        <f>SUM(C27:C29)</f>
        <v>5.76</v>
      </c>
      <c r="D30" s="50"/>
      <c r="E30" s="43" t="s">
        <v>7</v>
      </c>
      <c r="F30" s="75">
        <v>1</v>
      </c>
      <c r="G30" s="67">
        <f>C24</f>
        <v>5.01</v>
      </c>
      <c r="H30" s="68"/>
      <c r="I30" s="69"/>
      <c r="J30" s="43"/>
      <c r="K30" s="43"/>
      <c r="L30" s="43"/>
      <c r="M30" s="43"/>
      <c r="N30" s="43"/>
      <c r="O30" s="43"/>
      <c r="P30" s="43"/>
      <c r="Q30" s="43"/>
      <c r="R30" s="43"/>
      <c r="S30" s="43"/>
      <c r="T30" s="43"/>
      <c r="U30" s="43"/>
      <c r="V30" s="50"/>
      <c r="W30" s="50"/>
      <c r="X30" s="50"/>
      <c r="Y30" s="50"/>
      <c r="Z30" s="50"/>
      <c r="AA30" s="50"/>
      <c r="AB30" s="50"/>
      <c r="AC30" s="50"/>
    </row>
    <row r="31" spans="1:29" ht="25.5" x14ac:dyDescent="0.3">
      <c r="A31" s="58"/>
      <c r="B31" s="73" t="s">
        <v>162</v>
      </c>
      <c r="C31" s="76">
        <v>4</v>
      </c>
      <c r="D31" s="50"/>
      <c r="E31" s="43" t="s">
        <v>39</v>
      </c>
      <c r="F31" s="75">
        <v>0.125</v>
      </c>
      <c r="G31" s="67">
        <f>G30*F31</f>
        <v>0.62624999999999997</v>
      </c>
      <c r="H31" s="68"/>
      <c r="I31" s="69"/>
      <c r="J31" s="43"/>
      <c r="K31" s="63"/>
      <c r="L31" s="63"/>
      <c r="M31" s="63"/>
      <c r="N31" s="63"/>
      <c r="O31" s="43"/>
      <c r="P31" s="43"/>
      <c r="Q31" s="43"/>
      <c r="R31" s="43"/>
      <c r="S31" s="43"/>
      <c r="T31" s="43"/>
      <c r="U31" s="43"/>
      <c r="V31" s="50"/>
      <c r="W31" s="50"/>
      <c r="X31" s="50"/>
      <c r="Y31" s="50"/>
      <c r="Z31" s="50"/>
      <c r="AA31" s="50"/>
      <c r="AB31" s="50"/>
      <c r="AC31" s="50"/>
    </row>
    <row r="32" spans="1:29" ht="13" x14ac:dyDescent="0.3">
      <c r="A32" s="64"/>
      <c r="B32" s="65" t="s">
        <v>150</v>
      </c>
      <c r="C32" s="65" t="s">
        <v>151</v>
      </c>
      <c r="D32" s="50"/>
      <c r="E32" s="43" t="s">
        <v>12</v>
      </c>
      <c r="F32" s="75">
        <v>62.5</v>
      </c>
      <c r="G32" s="67">
        <f>F32*G30</f>
        <v>313.125</v>
      </c>
      <c r="H32" s="68"/>
      <c r="I32" s="69"/>
      <c r="J32" s="43"/>
      <c r="K32" s="43"/>
      <c r="L32" s="43"/>
      <c r="M32" s="43"/>
      <c r="N32" s="43"/>
      <c r="O32" s="43"/>
      <c r="P32" s="43"/>
      <c r="Q32" s="43"/>
      <c r="R32" s="43"/>
      <c r="S32" s="43"/>
      <c r="T32" s="43"/>
      <c r="U32" s="43"/>
      <c r="V32" s="50"/>
      <c r="W32" s="50"/>
      <c r="X32" s="50"/>
      <c r="Y32" s="50"/>
      <c r="Z32" s="50"/>
      <c r="AA32" s="50"/>
      <c r="AB32" s="50"/>
      <c r="AC32" s="50"/>
    </row>
    <row r="33" spans="1:29" ht="13" x14ac:dyDescent="0.3">
      <c r="A33" s="58"/>
      <c r="B33" s="43" t="s">
        <v>166</v>
      </c>
      <c r="C33" s="43">
        <v>2.11</v>
      </c>
      <c r="D33" s="50"/>
      <c r="E33" s="99" t="s">
        <v>163</v>
      </c>
      <c r="F33" s="84"/>
      <c r="G33" s="85"/>
      <c r="H33" s="68"/>
      <c r="I33" s="69"/>
      <c r="J33" s="43"/>
      <c r="K33" s="43"/>
      <c r="L33" s="43"/>
      <c r="M33" s="43"/>
      <c r="N33" s="43"/>
      <c r="O33" s="43"/>
      <c r="P33" s="43"/>
      <c r="Q33" s="43"/>
      <c r="R33" s="43"/>
      <c r="S33" s="43"/>
      <c r="T33" s="43"/>
      <c r="U33" s="43"/>
      <c r="V33" s="50"/>
      <c r="W33" s="50"/>
      <c r="X33" s="50"/>
      <c r="Y33" s="50"/>
      <c r="Z33" s="50"/>
      <c r="AA33" s="50"/>
      <c r="AB33" s="50"/>
      <c r="AC33" s="50"/>
    </row>
    <row r="34" spans="1:29" ht="26" x14ac:dyDescent="0.3">
      <c r="A34" s="58"/>
      <c r="B34" s="43" t="s">
        <v>168</v>
      </c>
      <c r="C34" s="43">
        <v>1.35</v>
      </c>
      <c r="D34" s="50"/>
      <c r="E34" s="65" t="s">
        <v>152</v>
      </c>
      <c r="F34" s="65" t="s">
        <v>153</v>
      </c>
      <c r="G34" s="65" t="s">
        <v>154</v>
      </c>
      <c r="H34" s="68"/>
      <c r="I34" s="69"/>
      <c r="J34" s="43"/>
      <c r="K34" s="43"/>
      <c r="L34" s="43"/>
      <c r="M34" s="43"/>
      <c r="N34" s="43"/>
      <c r="O34" s="43"/>
      <c r="P34" s="43"/>
      <c r="Q34" s="43"/>
      <c r="R34" s="43"/>
      <c r="S34" s="43"/>
      <c r="T34" s="43"/>
      <c r="U34" s="43"/>
      <c r="V34" s="50"/>
      <c r="W34" s="50"/>
      <c r="X34" s="50"/>
      <c r="Y34" s="50"/>
      <c r="Z34" s="50"/>
      <c r="AA34" s="50"/>
      <c r="AB34" s="50"/>
      <c r="AC34" s="50"/>
    </row>
    <row r="35" spans="1:29" ht="13" x14ac:dyDescent="0.3">
      <c r="A35" s="58"/>
      <c r="B35" s="43" t="s">
        <v>107</v>
      </c>
      <c r="C35" s="43">
        <v>2.0099999999999998</v>
      </c>
      <c r="D35" s="50"/>
      <c r="E35" s="43" t="s">
        <v>7</v>
      </c>
      <c r="F35" s="75">
        <v>1</v>
      </c>
      <c r="G35" s="67">
        <f>C30</f>
        <v>5.76</v>
      </c>
      <c r="H35" s="68"/>
      <c r="I35" s="69"/>
      <c r="J35" s="43"/>
      <c r="K35" s="43"/>
      <c r="L35" s="43"/>
      <c r="M35" s="43"/>
      <c r="N35" s="43"/>
      <c r="O35" s="63"/>
      <c r="P35" s="63"/>
      <c r="Q35" s="63"/>
      <c r="R35" s="63"/>
      <c r="S35" s="63"/>
      <c r="T35" s="63"/>
      <c r="U35" s="63"/>
      <c r="V35" s="50"/>
      <c r="W35" s="50"/>
      <c r="X35" s="50"/>
      <c r="Y35" s="50"/>
      <c r="Z35" s="50"/>
      <c r="AA35" s="50"/>
      <c r="AB35" s="50"/>
      <c r="AC35" s="50"/>
    </row>
    <row r="36" spans="1:29" ht="13" x14ac:dyDescent="0.3">
      <c r="A36" s="70"/>
      <c r="B36" s="71" t="s">
        <v>158</v>
      </c>
      <c r="C36" s="72">
        <f>SUM(C33:C35)</f>
        <v>5.47</v>
      </c>
      <c r="D36" s="50"/>
      <c r="E36" s="43" t="s">
        <v>39</v>
      </c>
      <c r="F36" s="75">
        <v>0.125</v>
      </c>
      <c r="G36" s="67">
        <f t="shared" ref="G36:G38" si="0">$G$35*F36</f>
        <v>0.72</v>
      </c>
      <c r="H36" s="68"/>
      <c r="I36" s="69"/>
      <c r="J36" s="43"/>
      <c r="K36" s="63"/>
      <c r="L36" s="63"/>
      <c r="M36" s="63"/>
      <c r="N36" s="63"/>
      <c r="O36" s="43"/>
      <c r="P36" s="43"/>
      <c r="Q36" s="43"/>
      <c r="R36" s="43"/>
      <c r="S36" s="43"/>
      <c r="T36" s="43"/>
      <c r="U36" s="43"/>
      <c r="V36" s="50"/>
      <c r="W36" s="50"/>
      <c r="X36" s="50"/>
      <c r="Y36" s="50"/>
      <c r="Z36" s="50"/>
      <c r="AA36" s="50"/>
      <c r="AB36" s="50"/>
      <c r="AC36" s="50"/>
    </row>
    <row r="37" spans="1:29" ht="13" x14ac:dyDescent="0.3">
      <c r="A37" s="77"/>
      <c r="B37" s="50"/>
      <c r="C37" s="50"/>
      <c r="D37" s="50"/>
      <c r="E37" s="43" t="s">
        <v>15</v>
      </c>
      <c r="F37" s="75">
        <v>6.25E-2</v>
      </c>
      <c r="G37" s="67">
        <f t="shared" si="0"/>
        <v>0.36</v>
      </c>
      <c r="H37" s="68"/>
      <c r="I37" s="69"/>
      <c r="J37" s="43"/>
      <c r="K37" s="43"/>
      <c r="L37" s="43"/>
      <c r="M37" s="43"/>
      <c r="N37" s="43"/>
      <c r="O37" s="43"/>
      <c r="P37" s="43"/>
      <c r="Q37" s="43"/>
      <c r="R37" s="43"/>
      <c r="S37" s="43"/>
      <c r="T37" s="43"/>
      <c r="U37" s="43"/>
      <c r="V37" s="50"/>
      <c r="W37" s="50"/>
      <c r="X37" s="50"/>
      <c r="Y37" s="50"/>
      <c r="Z37" s="50"/>
      <c r="AA37" s="50"/>
      <c r="AB37" s="50"/>
      <c r="AC37" s="50"/>
    </row>
    <row r="38" spans="1:29" ht="13" x14ac:dyDescent="0.3">
      <c r="A38" s="77"/>
      <c r="B38" s="50"/>
      <c r="C38" s="50"/>
      <c r="D38" s="50"/>
      <c r="E38" s="43" t="s">
        <v>12</v>
      </c>
      <c r="F38" s="75">
        <v>62.5</v>
      </c>
      <c r="G38" s="67">
        <f t="shared" si="0"/>
        <v>360</v>
      </c>
      <c r="H38" s="68"/>
      <c r="I38" s="69"/>
      <c r="J38" s="43"/>
      <c r="K38" s="43"/>
      <c r="L38" s="43"/>
      <c r="M38" s="43"/>
      <c r="N38" s="43"/>
      <c r="O38" s="43"/>
      <c r="P38" s="43"/>
      <c r="Q38" s="43"/>
      <c r="R38" s="43"/>
      <c r="S38" s="43"/>
      <c r="T38" s="43"/>
      <c r="U38" s="43"/>
      <c r="V38" s="50"/>
      <c r="W38" s="50"/>
      <c r="X38" s="50"/>
      <c r="Y38" s="50"/>
      <c r="Z38" s="50"/>
      <c r="AA38" s="50"/>
      <c r="AB38" s="50"/>
      <c r="AC38" s="50"/>
    </row>
    <row r="39" spans="1:29" ht="13" x14ac:dyDescent="0.3">
      <c r="A39" s="77"/>
      <c r="B39" s="50"/>
      <c r="C39" s="50"/>
      <c r="D39" s="50"/>
      <c r="E39" s="99" t="s">
        <v>164</v>
      </c>
      <c r="F39" s="84"/>
      <c r="G39" s="85"/>
      <c r="H39" s="50"/>
      <c r="I39" s="50"/>
      <c r="J39" s="50"/>
      <c r="K39" s="50"/>
      <c r="L39" s="50"/>
      <c r="M39" s="50"/>
      <c r="N39" s="50"/>
      <c r="O39" s="50"/>
      <c r="P39" s="50"/>
      <c r="Q39" s="50"/>
      <c r="R39" s="50"/>
      <c r="S39" s="50"/>
      <c r="T39" s="50"/>
      <c r="U39" s="50"/>
      <c r="V39" s="50"/>
      <c r="W39" s="50"/>
      <c r="X39" s="50"/>
      <c r="Y39" s="50"/>
      <c r="Z39" s="50"/>
      <c r="AA39" s="50"/>
      <c r="AB39" s="50"/>
      <c r="AC39" s="50"/>
    </row>
    <row r="40" spans="1:29" ht="26" x14ac:dyDescent="0.3">
      <c r="A40" s="77"/>
      <c r="B40" s="50"/>
      <c r="C40" s="50"/>
      <c r="D40" s="50"/>
      <c r="E40" s="65" t="s">
        <v>152</v>
      </c>
      <c r="F40" s="65" t="s">
        <v>153</v>
      </c>
      <c r="G40" s="65" t="s">
        <v>154</v>
      </c>
      <c r="H40" s="50"/>
      <c r="I40" s="50"/>
      <c r="J40" s="50"/>
      <c r="K40" s="50"/>
      <c r="L40" s="50"/>
      <c r="M40" s="50"/>
      <c r="N40" s="50"/>
      <c r="O40" s="50"/>
      <c r="P40" s="50"/>
      <c r="Q40" s="50"/>
      <c r="R40" s="50"/>
      <c r="S40" s="50"/>
      <c r="T40" s="50"/>
      <c r="U40" s="50"/>
      <c r="V40" s="50"/>
      <c r="W40" s="50"/>
      <c r="X40" s="50"/>
      <c r="Y40" s="50"/>
      <c r="Z40" s="50"/>
      <c r="AA40" s="50"/>
      <c r="AB40" s="50"/>
      <c r="AC40" s="50"/>
    </row>
    <row r="41" spans="1:29" ht="13" x14ac:dyDescent="0.3">
      <c r="A41" s="77"/>
      <c r="B41" s="50"/>
      <c r="C41" s="50"/>
      <c r="D41" s="50"/>
      <c r="E41" s="43" t="s">
        <v>7</v>
      </c>
      <c r="F41" s="75">
        <v>1</v>
      </c>
      <c r="G41" s="67">
        <f>C36</f>
        <v>5.47</v>
      </c>
      <c r="H41" s="50"/>
      <c r="I41" s="50"/>
      <c r="J41" s="50"/>
      <c r="K41" s="50"/>
      <c r="L41" s="50"/>
      <c r="M41" s="50"/>
      <c r="N41" s="50"/>
      <c r="O41" s="50"/>
      <c r="P41" s="50"/>
      <c r="Q41" s="50"/>
      <c r="R41" s="50"/>
      <c r="S41" s="50"/>
      <c r="T41" s="50"/>
      <c r="U41" s="50"/>
      <c r="V41" s="50"/>
      <c r="W41" s="50"/>
      <c r="X41" s="50"/>
      <c r="Y41" s="50"/>
      <c r="Z41" s="50"/>
      <c r="AA41" s="50"/>
      <c r="AB41" s="50"/>
      <c r="AC41" s="50"/>
    </row>
    <row r="42" spans="1:29" ht="13" x14ac:dyDescent="0.3">
      <c r="A42" s="77"/>
      <c r="B42" s="50"/>
      <c r="C42" s="50"/>
      <c r="D42" s="50"/>
      <c r="E42" s="43" t="s">
        <v>39</v>
      </c>
      <c r="F42" s="75">
        <v>0.125</v>
      </c>
      <c r="G42" s="67">
        <f t="shared" ref="G42:G44" si="1">$G$41*F42</f>
        <v>0.68374999999999997</v>
      </c>
      <c r="H42" s="50"/>
      <c r="I42" s="50"/>
      <c r="J42" s="50"/>
      <c r="K42" s="50"/>
      <c r="L42" s="50"/>
      <c r="M42" s="50"/>
      <c r="N42" s="50"/>
      <c r="O42" s="50"/>
      <c r="P42" s="50"/>
      <c r="Q42" s="50"/>
      <c r="R42" s="50"/>
      <c r="S42" s="50"/>
      <c r="T42" s="50"/>
      <c r="U42" s="50"/>
      <c r="V42" s="50"/>
      <c r="W42" s="50"/>
      <c r="X42" s="50"/>
      <c r="Y42" s="50"/>
      <c r="Z42" s="50"/>
      <c r="AA42" s="50"/>
      <c r="AB42" s="50"/>
      <c r="AC42" s="50"/>
    </row>
    <row r="43" spans="1:29" ht="13" x14ac:dyDescent="0.3">
      <c r="A43" s="77"/>
      <c r="B43" s="50"/>
      <c r="C43" s="50"/>
      <c r="D43" s="50"/>
      <c r="E43" s="43" t="s">
        <v>15</v>
      </c>
      <c r="F43" s="75">
        <v>6.25E-2</v>
      </c>
      <c r="G43" s="67">
        <f t="shared" si="1"/>
        <v>0.34187499999999998</v>
      </c>
      <c r="H43" s="50"/>
      <c r="I43" s="50"/>
      <c r="J43" s="50"/>
      <c r="K43" s="50"/>
      <c r="L43" s="50"/>
      <c r="M43" s="50"/>
      <c r="N43" s="50"/>
      <c r="O43" s="50"/>
      <c r="P43" s="50"/>
      <c r="Q43" s="50"/>
      <c r="R43" s="50"/>
      <c r="S43" s="50"/>
      <c r="T43" s="50"/>
      <c r="U43" s="50"/>
      <c r="V43" s="50"/>
      <c r="W43" s="50"/>
      <c r="X43" s="50"/>
      <c r="Y43" s="50"/>
      <c r="Z43" s="50"/>
      <c r="AA43" s="50"/>
      <c r="AB43" s="50"/>
      <c r="AC43" s="50"/>
    </row>
    <row r="44" spans="1:29" ht="13" x14ac:dyDescent="0.3">
      <c r="A44" s="77"/>
      <c r="B44" s="50"/>
      <c r="C44" s="50"/>
      <c r="D44" s="50"/>
      <c r="E44" s="43" t="s">
        <v>12</v>
      </c>
      <c r="F44" s="75">
        <v>62.5</v>
      </c>
      <c r="G44" s="67">
        <f t="shared" si="1"/>
        <v>341.875</v>
      </c>
      <c r="H44" s="50"/>
      <c r="I44" s="50"/>
      <c r="J44" s="50"/>
      <c r="K44" s="50"/>
      <c r="L44" s="50"/>
      <c r="M44" s="50"/>
      <c r="N44" s="50"/>
      <c r="O44" s="50"/>
      <c r="P44" s="50"/>
      <c r="Q44" s="50"/>
      <c r="R44" s="50"/>
      <c r="S44" s="50"/>
      <c r="T44" s="50"/>
      <c r="U44" s="50"/>
      <c r="V44" s="50"/>
      <c r="W44" s="50"/>
      <c r="X44" s="50"/>
      <c r="Y44" s="50"/>
      <c r="Z44" s="50"/>
      <c r="AA44" s="50"/>
      <c r="AB44" s="50"/>
      <c r="AC44" s="50"/>
    </row>
    <row r="45" spans="1:29" ht="13" x14ac:dyDescent="0.3">
      <c r="A45" s="77"/>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row>
    <row r="46" spans="1:29" ht="13" x14ac:dyDescent="0.3">
      <c r="A46" s="77"/>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row>
    <row r="47" spans="1:29" ht="13" x14ac:dyDescent="0.3">
      <c r="A47" s="77"/>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row>
    <row r="48" spans="1:29" ht="13" x14ac:dyDescent="0.3">
      <c r="A48" s="77"/>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row>
    <row r="49" spans="1:29" ht="13" x14ac:dyDescent="0.3">
      <c r="A49" s="77"/>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row>
    <row r="50" spans="1:29" ht="13" x14ac:dyDescent="0.3">
      <c r="A50" s="77"/>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row>
    <row r="51" spans="1:29" ht="13" x14ac:dyDescent="0.3">
      <c r="A51" s="77"/>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row>
    <row r="52" spans="1:29" ht="13" x14ac:dyDescent="0.3">
      <c r="A52" s="77"/>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row>
    <row r="53" spans="1:29" ht="13" x14ac:dyDescent="0.3">
      <c r="A53" s="77"/>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row>
    <row r="54" spans="1:29" ht="13" x14ac:dyDescent="0.3">
      <c r="A54" s="77"/>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row>
    <row r="55" spans="1:29" ht="13" x14ac:dyDescent="0.3">
      <c r="A55" s="77"/>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row>
    <row r="56" spans="1:29" ht="13" x14ac:dyDescent="0.3">
      <c r="A56" s="77"/>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row>
    <row r="57" spans="1:29" ht="13" x14ac:dyDescent="0.3">
      <c r="A57" s="77"/>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row>
    <row r="58" spans="1:29" ht="13" x14ac:dyDescent="0.3">
      <c r="A58" s="77"/>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row>
    <row r="59" spans="1:29" ht="13" x14ac:dyDescent="0.3">
      <c r="A59" s="77"/>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row>
    <row r="60" spans="1:29" ht="13" x14ac:dyDescent="0.3">
      <c r="A60" s="77"/>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row>
    <row r="61" spans="1:29" ht="13" x14ac:dyDescent="0.3">
      <c r="A61" s="77"/>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row>
    <row r="62" spans="1:29" ht="13" x14ac:dyDescent="0.3">
      <c r="A62" s="77"/>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row>
    <row r="63" spans="1:29" ht="13" x14ac:dyDescent="0.3">
      <c r="A63" s="77"/>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row>
    <row r="64" spans="1:29" ht="13" x14ac:dyDescent="0.3">
      <c r="A64" s="77"/>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row>
    <row r="65" spans="1:29" ht="13" x14ac:dyDescent="0.3">
      <c r="A65" s="77"/>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row>
    <row r="66" spans="1:29" ht="13" x14ac:dyDescent="0.3">
      <c r="A66" s="77"/>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row>
    <row r="67" spans="1:29" ht="13" x14ac:dyDescent="0.3">
      <c r="A67" s="77"/>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row>
    <row r="68" spans="1:29" ht="13" x14ac:dyDescent="0.3">
      <c r="A68" s="77"/>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row>
    <row r="69" spans="1:29" ht="13" x14ac:dyDescent="0.3">
      <c r="A69" s="77"/>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row>
    <row r="70" spans="1:29" ht="13" x14ac:dyDescent="0.3">
      <c r="A70" s="77"/>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row>
    <row r="71" spans="1:29" ht="13" x14ac:dyDescent="0.3">
      <c r="A71" s="77"/>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row>
    <row r="72" spans="1:29" ht="13" x14ac:dyDescent="0.3">
      <c r="A72" s="77"/>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row>
    <row r="73" spans="1:29" ht="13" x14ac:dyDescent="0.3">
      <c r="A73" s="77"/>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row>
    <row r="74" spans="1:29" ht="13" x14ac:dyDescent="0.3">
      <c r="A74" s="77"/>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row>
    <row r="75" spans="1:29" ht="13" x14ac:dyDescent="0.3">
      <c r="A75" s="77"/>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row>
    <row r="76" spans="1:29" ht="13" x14ac:dyDescent="0.3">
      <c r="A76" s="77"/>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row>
    <row r="77" spans="1:29" ht="13" x14ac:dyDescent="0.3">
      <c r="A77" s="77"/>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row>
    <row r="78" spans="1:29" ht="13" x14ac:dyDescent="0.3">
      <c r="A78" s="77"/>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row>
    <row r="79" spans="1:29" ht="13" x14ac:dyDescent="0.3">
      <c r="A79" s="77"/>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row>
    <row r="80" spans="1:29" ht="13" x14ac:dyDescent="0.3">
      <c r="A80" s="77"/>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row>
    <row r="81" spans="1:29" ht="13" x14ac:dyDescent="0.3">
      <c r="A81" s="77"/>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row>
    <row r="82" spans="1:29" ht="13" x14ac:dyDescent="0.3">
      <c r="A82" s="77"/>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row>
    <row r="83" spans="1:29" ht="13" x14ac:dyDescent="0.3">
      <c r="A83" s="77"/>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row>
    <row r="84" spans="1:29" ht="13" x14ac:dyDescent="0.3">
      <c r="A84" s="77"/>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row>
    <row r="85" spans="1:29" ht="13" x14ac:dyDescent="0.3">
      <c r="A85" s="77"/>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row>
    <row r="86" spans="1:29" ht="13" x14ac:dyDescent="0.3">
      <c r="A86" s="77"/>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row>
    <row r="87" spans="1:29" ht="13" x14ac:dyDescent="0.3">
      <c r="A87" s="77"/>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row>
    <row r="88" spans="1:29" ht="13" x14ac:dyDescent="0.3">
      <c r="A88" s="77"/>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row>
    <row r="89" spans="1:29" ht="13" x14ac:dyDescent="0.3">
      <c r="A89" s="77"/>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row>
    <row r="90" spans="1:29" ht="13" x14ac:dyDescent="0.3">
      <c r="A90" s="77"/>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row>
    <row r="91" spans="1:29" ht="13" x14ac:dyDescent="0.3">
      <c r="A91" s="77"/>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row>
    <row r="92" spans="1:29" ht="13" x14ac:dyDescent="0.3">
      <c r="A92" s="77"/>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row>
    <row r="93" spans="1:29" ht="13" x14ac:dyDescent="0.3">
      <c r="A93" s="77"/>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row>
    <row r="94" spans="1:29" ht="13" x14ac:dyDescent="0.3">
      <c r="A94" s="77"/>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row>
    <row r="95" spans="1:29" ht="13" x14ac:dyDescent="0.3">
      <c r="A95" s="77"/>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row>
    <row r="96" spans="1:29" ht="13" x14ac:dyDescent="0.3">
      <c r="A96" s="77"/>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row>
    <row r="97" spans="1:29" ht="13" x14ac:dyDescent="0.3">
      <c r="A97" s="77"/>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row>
    <row r="98" spans="1:29" ht="13" x14ac:dyDescent="0.3">
      <c r="A98" s="77"/>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row>
    <row r="99" spans="1:29" ht="13" x14ac:dyDescent="0.3">
      <c r="A99" s="77"/>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row>
    <row r="100" spans="1:29" ht="13" x14ac:dyDescent="0.3">
      <c r="A100" s="77"/>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row>
    <row r="101" spans="1:29" ht="13" x14ac:dyDescent="0.3">
      <c r="A101" s="77"/>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row>
    <row r="102" spans="1:29" ht="13" x14ac:dyDescent="0.3">
      <c r="A102" s="77"/>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row>
    <row r="103" spans="1:29" ht="13" x14ac:dyDescent="0.3">
      <c r="A103" s="77"/>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row>
    <row r="104" spans="1:29" ht="13" x14ac:dyDescent="0.3">
      <c r="A104" s="77"/>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row>
    <row r="105" spans="1:29" ht="13" x14ac:dyDescent="0.3">
      <c r="A105" s="77"/>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row>
    <row r="106" spans="1:29" ht="13" x14ac:dyDescent="0.3">
      <c r="A106" s="77"/>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row>
    <row r="107" spans="1:29" ht="13" x14ac:dyDescent="0.3">
      <c r="A107" s="77"/>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row>
    <row r="108" spans="1:29" ht="13" x14ac:dyDescent="0.3">
      <c r="A108" s="77"/>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row>
    <row r="109" spans="1:29" ht="13" x14ac:dyDescent="0.3">
      <c r="A109" s="77"/>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row>
    <row r="110" spans="1:29" ht="13" x14ac:dyDescent="0.3">
      <c r="A110" s="77"/>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row>
    <row r="111" spans="1:29" ht="13" x14ac:dyDescent="0.3">
      <c r="A111" s="77"/>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row>
    <row r="112" spans="1:29" ht="13" x14ac:dyDescent="0.3">
      <c r="A112" s="77"/>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row>
    <row r="113" spans="1:29" ht="13" x14ac:dyDescent="0.3">
      <c r="A113" s="77"/>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row>
    <row r="114" spans="1:29" ht="13" x14ac:dyDescent="0.3">
      <c r="A114" s="77"/>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row>
    <row r="115" spans="1:29" ht="13" x14ac:dyDescent="0.3">
      <c r="A115" s="77"/>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row>
    <row r="116" spans="1:29" ht="13" x14ac:dyDescent="0.3">
      <c r="A116" s="77"/>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row>
    <row r="117" spans="1:29" ht="13" x14ac:dyDescent="0.3">
      <c r="A117" s="77"/>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row>
    <row r="118" spans="1:29" ht="13" x14ac:dyDescent="0.3">
      <c r="A118" s="77"/>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row>
    <row r="119" spans="1:29" ht="13" x14ac:dyDescent="0.3">
      <c r="A119" s="77"/>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row>
    <row r="120" spans="1:29" ht="13" x14ac:dyDescent="0.3">
      <c r="A120" s="77"/>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row>
    <row r="121" spans="1:29" ht="13" x14ac:dyDescent="0.3">
      <c r="A121" s="77"/>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row>
    <row r="122" spans="1:29" ht="13" x14ac:dyDescent="0.3">
      <c r="A122" s="77"/>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row>
    <row r="123" spans="1:29" ht="13" x14ac:dyDescent="0.3">
      <c r="A123" s="77"/>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row>
    <row r="124" spans="1:29" ht="13" x14ac:dyDescent="0.3">
      <c r="A124" s="77"/>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row>
    <row r="125" spans="1:29" ht="13" x14ac:dyDescent="0.3">
      <c r="A125" s="77"/>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row>
    <row r="126" spans="1:29" ht="13" x14ac:dyDescent="0.3">
      <c r="A126" s="77"/>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row>
    <row r="127" spans="1:29" ht="13" x14ac:dyDescent="0.3">
      <c r="A127" s="77"/>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row>
    <row r="128" spans="1:29" ht="13" x14ac:dyDescent="0.3">
      <c r="A128" s="77"/>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row>
    <row r="129" spans="1:29" ht="13" x14ac:dyDescent="0.3">
      <c r="A129" s="77"/>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row>
    <row r="130" spans="1:29" ht="13" x14ac:dyDescent="0.3">
      <c r="A130" s="77"/>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row>
    <row r="131" spans="1:29" ht="13" x14ac:dyDescent="0.3">
      <c r="A131" s="77"/>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row>
    <row r="132" spans="1:29" ht="13" x14ac:dyDescent="0.3">
      <c r="A132" s="77"/>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row>
    <row r="133" spans="1:29" ht="13" x14ac:dyDescent="0.3">
      <c r="A133" s="77"/>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row>
    <row r="134" spans="1:29" ht="13" x14ac:dyDescent="0.3">
      <c r="A134" s="77"/>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row>
    <row r="135" spans="1:29" ht="13" x14ac:dyDescent="0.3">
      <c r="A135" s="77"/>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row>
    <row r="136" spans="1:29" ht="13" x14ac:dyDescent="0.3">
      <c r="A136" s="77"/>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row>
    <row r="137" spans="1:29" ht="13" x14ac:dyDescent="0.3">
      <c r="A137" s="77"/>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row>
    <row r="138" spans="1:29" ht="13" x14ac:dyDescent="0.3">
      <c r="A138" s="77"/>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row>
    <row r="139" spans="1:29" ht="13" x14ac:dyDescent="0.3">
      <c r="A139" s="77"/>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row>
    <row r="140" spans="1:29" ht="13" x14ac:dyDescent="0.3">
      <c r="A140" s="77"/>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row>
    <row r="141" spans="1:29" ht="13" x14ac:dyDescent="0.3">
      <c r="A141" s="77"/>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row>
    <row r="142" spans="1:29" ht="13" x14ac:dyDescent="0.3">
      <c r="A142" s="77"/>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row>
    <row r="143" spans="1:29" ht="13" x14ac:dyDescent="0.3">
      <c r="A143" s="77"/>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row>
    <row r="144" spans="1:29" ht="13" x14ac:dyDescent="0.3">
      <c r="A144" s="77"/>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row>
    <row r="145" spans="1:29" ht="13" x14ac:dyDescent="0.3">
      <c r="A145" s="77"/>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row>
    <row r="146" spans="1:29" ht="13" x14ac:dyDescent="0.3">
      <c r="A146" s="77"/>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row>
    <row r="147" spans="1:29" ht="13" x14ac:dyDescent="0.3">
      <c r="A147" s="77"/>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row>
    <row r="148" spans="1:29" ht="13" x14ac:dyDescent="0.3">
      <c r="A148" s="77"/>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row>
    <row r="149" spans="1:29" ht="13" x14ac:dyDescent="0.3">
      <c r="A149" s="77"/>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row>
    <row r="150" spans="1:29" ht="13" x14ac:dyDescent="0.3">
      <c r="A150" s="77"/>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row>
    <row r="151" spans="1:29" ht="13" x14ac:dyDescent="0.3">
      <c r="A151" s="77"/>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row>
    <row r="152" spans="1:29" ht="13" x14ac:dyDescent="0.3">
      <c r="A152" s="77"/>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row>
    <row r="153" spans="1:29" ht="13" x14ac:dyDescent="0.3">
      <c r="A153" s="77"/>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row>
    <row r="154" spans="1:29" ht="13" x14ac:dyDescent="0.3">
      <c r="A154" s="77"/>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row>
    <row r="155" spans="1:29" ht="13" x14ac:dyDescent="0.3">
      <c r="A155" s="77"/>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row>
    <row r="156" spans="1:29" ht="13" x14ac:dyDescent="0.3">
      <c r="A156" s="77"/>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row>
    <row r="157" spans="1:29" ht="13" x14ac:dyDescent="0.3">
      <c r="A157" s="77"/>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row>
    <row r="158" spans="1:29" ht="13" x14ac:dyDescent="0.3">
      <c r="A158" s="77"/>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row>
    <row r="159" spans="1:29" ht="13" x14ac:dyDescent="0.3">
      <c r="A159" s="77"/>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row>
    <row r="160" spans="1:29" ht="13" x14ac:dyDescent="0.3">
      <c r="A160" s="77"/>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row>
    <row r="161" spans="1:29" ht="13" x14ac:dyDescent="0.3">
      <c r="A161" s="77"/>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row>
    <row r="162" spans="1:29" ht="13" x14ac:dyDescent="0.3">
      <c r="A162" s="77"/>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row>
    <row r="163" spans="1:29" ht="13" x14ac:dyDescent="0.3">
      <c r="A163" s="77"/>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row>
    <row r="164" spans="1:29" ht="13" x14ac:dyDescent="0.3">
      <c r="A164" s="77"/>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row>
    <row r="165" spans="1:29" ht="13" x14ac:dyDescent="0.3">
      <c r="A165" s="77"/>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row>
    <row r="166" spans="1:29" ht="13" x14ac:dyDescent="0.3">
      <c r="A166" s="77"/>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row>
    <row r="167" spans="1:29" ht="13" x14ac:dyDescent="0.3">
      <c r="A167" s="77"/>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row>
    <row r="168" spans="1:29" ht="13" x14ac:dyDescent="0.3">
      <c r="A168" s="77"/>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row>
    <row r="169" spans="1:29" ht="13" x14ac:dyDescent="0.3">
      <c r="A169" s="77"/>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row>
    <row r="170" spans="1:29" ht="13" x14ac:dyDescent="0.3">
      <c r="A170" s="77"/>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row>
    <row r="171" spans="1:29" ht="13" x14ac:dyDescent="0.3">
      <c r="A171" s="77"/>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row>
    <row r="172" spans="1:29" ht="13" x14ac:dyDescent="0.3">
      <c r="A172" s="77"/>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row>
    <row r="173" spans="1:29" ht="13" x14ac:dyDescent="0.3">
      <c r="A173" s="77"/>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row>
    <row r="174" spans="1:29" ht="13" x14ac:dyDescent="0.3">
      <c r="A174" s="77"/>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row>
    <row r="175" spans="1:29" ht="13" x14ac:dyDescent="0.3">
      <c r="A175" s="77"/>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row>
    <row r="176" spans="1:29" ht="13" x14ac:dyDescent="0.3">
      <c r="A176" s="77"/>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row>
    <row r="177" spans="1:29" ht="13" x14ac:dyDescent="0.3">
      <c r="A177" s="77"/>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row>
    <row r="178" spans="1:29" ht="13" x14ac:dyDescent="0.3">
      <c r="A178" s="77"/>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row>
    <row r="179" spans="1:29" ht="13" x14ac:dyDescent="0.3">
      <c r="A179" s="77"/>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row>
    <row r="180" spans="1:29" ht="13" x14ac:dyDescent="0.3">
      <c r="A180" s="77"/>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row>
    <row r="181" spans="1:29" ht="13" x14ac:dyDescent="0.3">
      <c r="A181" s="77"/>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row>
    <row r="182" spans="1:29" ht="13" x14ac:dyDescent="0.3">
      <c r="A182" s="77"/>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row>
    <row r="183" spans="1:29" ht="13" x14ac:dyDescent="0.3">
      <c r="A183" s="77"/>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row>
    <row r="184" spans="1:29" ht="13" x14ac:dyDescent="0.3">
      <c r="A184" s="77"/>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row>
    <row r="185" spans="1:29" ht="13" x14ac:dyDescent="0.3">
      <c r="A185" s="77"/>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row>
    <row r="186" spans="1:29" ht="13" x14ac:dyDescent="0.3">
      <c r="A186" s="77"/>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row>
    <row r="187" spans="1:29" ht="13" x14ac:dyDescent="0.3">
      <c r="A187" s="77"/>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row>
    <row r="188" spans="1:29" ht="13" x14ac:dyDescent="0.3">
      <c r="A188" s="77"/>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row>
    <row r="189" spans="1:29" ht="13" x14ac:dyDescent="0.3">
      <c r="A189" s="77"/>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row>
    <row r="190" spans="1:29" ht="13" x14ac:dyDescent="0.3">
      <c r="A190" s="77"/>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row>
    <row r="191" spans="1:29" ht="13" x14ac:dyDescent="0.3">
      <c r="A191" s="77"/>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row>
    <row r="192" spans="1:29" ht="13" x14ac:dyDescent="0.3">
      <c r="A192" s="77"/>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row>
    <row r="193" spans="1:29" ht="13" x14ac:dyDescent="0.3">
      <c r="A193" s="77"/>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row>
    <row r="194" spans="1:29" ht="13" x14ac:dyDescent="0.3">
      <c r="A194" s="77"/>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row>
    <row r="195" spans="1:29" ht="13" x14ac:dyDescent="0.3">
      <c r="A195" s="77"/>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row>
    <row r="196" spans="1:29" ht="13" x14ac:dyDescent="0.3">
      <c r="A196" s="77"/>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row>
    <row r="197" spans="1:29" ht="13" x14ac:dyDescent="0.3">
      <c r="A197" s="77"/>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row>
    <row r="198" spans="1:29" ht="13" x14ac:dyDescent="0.3">
      <c r="A198" s="77"/>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row>
    <row r="199" spans="1:29" ht="13" x14ac:dyDescent="0.3">
      <c r="A199" s="77"/>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row>
    <row r="200" spans="1:29" ht="13" x14ac:dyDescent="0.3">
      <c r="A200" s="77"/>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row>
    <row r="201" spans="1:29" ht="13" x14ac:dyDescent="0.3">
      <c r="A201" s="77"/>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row>
    <row r="202" spans="1:29" ht="13" x14ac:dyDescent="0.3">
      <c r="A202" s="77"/>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row>
    <row r="203" spans="1:29" ht="13" x14ac:dyDescent="0.3">
      <c r="A203" s="77"/>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row>
    <row r="204" spans="1:29" ht="13" x14ac:dyDescent="0.3">
      <c r="A204" s="77"/>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row>
    <row r="205" spans="1:29" ht="13" x14ac:dyDescent="0.3">
      <c r="A205" s="77"/>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row>
    <row r="206" spans="1:29" ht="13" x14ac:dyDescent="0.3">
      <c r="A206" s="77"/>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row>
    <row r="207" spans="1:29" ht="13" x14ac:dyDescent="0.3">
      <c r="A207" s="77"/>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row>
    <row r="208" spans="1:29" ht="13" x14ac:dyDescent="0.3">
      <c r="A208" s="77"/>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row>
    <row r="209" spans="1:29" ht="13" x14ac:dyDescent="0.3">
      <c r="A209" s="77"/>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row>
    <row r="210" spans="1:29" ht="13" x14ac:dyDescent="0.3">
      <c r="A210" s="77"/>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row>
    <row r="211" spans="1:29" ht="13" x14ac:dyDescent="0.3">
      <c r="A211" s="77"/>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row>
    <row r="212" spans="1:29" ht="13" x14ac:dyDescent="0.3">
      <c r="A212" s="77"/>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row>
    <row r="213" spans="1:29" ht="13" x14ac:dyDescent="0.3">
      <c r="A213" s="77"/>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row>
    <row r="214" spans="1:29" ht="13" x14ac:dyDescent="0.3">
      <c r="A214" s="77"/>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row>
    <row r="215" spans="1:29" ht="13" x14ac:dyDescent="0.3">
      <c r="A215" s="77"/>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row>
    <row r="216" spans="1:29" ht="13" x14ac:dyDescent="0.3">
      <c r="A216" s="77"/>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row>
    <row r="217" spans="1:29" ht="13" x14ac:dyDescent="0.3">
      <c r="A217" s="77"/>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row>
    <row r="218" spans="1:29" ht="13" x14ac:dyDescent="0.3">
      <c r="A218" s="77"/>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row>
    <row r="219" spans="1:29" ht="13" x14ac:dyDescent="0.3">
      <c r="A219" s="77"/>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row>
    <row r="220" spans="1:29" ht="13" x14ac:dyDescent="0.3">
      <c r="A220" s="77"/>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row>
    <row r="221" spans="1:29" ht="13" x14ac:dyDescent="0.3">
      <c r="A221" s="77"/>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row>
    <row r="222" spans="1:29" ht="13" x14ac:dyDescent="0.3">
      <c r="A222" s="77"/>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row>
    <row r="223" spans="1:29" ht="13" x14ac:dyDescent="0.3">
      <c r="A223" s="77"/>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row>
    <row r="224" spans="1:29" ht="13" x14ac:dyDescent="0.3">
      <c r="A224" s="77"/>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row>
    <row r="225" spans="1:29" ht="13" x14ac:dyDescent="0.3">
      <c r="A225" s="77"/>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row>
    <row r="226" spans="1:29" ht="13" x14ac:dyDescent="0.3">
      <c r="A226" s="77"/>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row>
    <row r="227" spans="1:29" ht="13" x14ac:dyDescent="0.3">
      <c r="A227" s="77"/>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row>
    <row r="228" spans="1:29" ht="13" x14ac:dyDescent="0.3">
      <c r="A228" s="77"/>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row>
    <row r="229" spans="1:29" ht="13" x14ac:dyDescent="0.3">
      <c r="A229" s="77"/>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row>
    <row r="230" spans="1:29" ht="13" x14ac:dyDescent="0.3">
      <c r="A230" s="77"/>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row>
    <row r="231" spans="1:29" ht="13" x14ac:dyDescent="0.3">
      <c r="A231" s="77"/>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row>
    <row r="232" spans="1:29" ht="13" x14ac:dyDescent="0.3">
      <c r="A232" s="77"/>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row>
    <row r="233" spans="1:29" ht="13" x14ac:dyDescent="0.3">
      <c r="A233" s="77"/>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row>
    <row r="234" spans="1:29" ht="13" x14ac:dyDescent="0.3">
      <c r="A234" s="77"/>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row>
    <row r="235" spans="1:29" ht="13" x14ac:dyDescent="0.3">
      <c r="A235" s="77"/>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row>
    <row r="236" spans="1:29" ht="13" x14ac:dyDescent="0.3">
      <c r="A236" s="77"/>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row>
    <row r="237" spans="1:29" ht="13" x14ac:dyDescent="0.3">
      <c r="A237" s="77"/>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row>
    <row r="238" spans="1:29" ht="13" x14ac:dyDescent="0.3">
      <c r="A238" s="77"/>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row>
    <row r="239" spans="1:29" ht="13" x14ac:dyDescent="0.3">
      <c r="A239" s="77"/>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row>
    <row r="240" spans="1:29" ht="13" x14ac:dyDescent="0.3">
      <c r="A240" s="77"/>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row>
    <row r="241" spans="1:29" ht="13" x14ac:dyDescent="0.3">
      <c r="A241" s="77"/>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row>
    <row r="242" spans="1:29" ht="13" x14ac:dyDescent="0.3">
      <c r="A242" s="77"/>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row>
    <row r="243" spans="1:29" ht="13" x14ac:dyDescent="0.3">
      <c r="A243" s="77"/>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row>
    <row r="244" spans="1:29" ht="13" x14ac:dyDescent="0.3">
      <c r="A244" s="77"/>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row>
    <row r="245" spans="1:29" ht="13" x14ac:dyDescent="0.3">
      <c r="A245" s="77"/>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row>
    <row r="246" spans="1:29" ht="13" x14ac:dyDescent="0.3">
      <c r="A246" s="77"/>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row>
    <row r="247" spans="1:29" ht="13" x14ac:dyDescent="0.3">
      <c r="A247" s="77"/>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row>
    <row r="248" spans="1:29" ht="13" x14ac:dyDescent="0.3">
      <c r="A248" s="77"/>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row>
    <row r="249" spans="1:29" ht="13" x14ac:dyDescent="0.3">
      <c r="A249" s="77"/>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row>
    <row r="250" spans="1:29" ht="13" x14ac:dyDescent="0.3">
      <c r="A250" s="77"/>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row>
    <row r="251" spans="1:29" ht="13" x14ac:dyDescent="0.3">
      <c r="A251" s="77"/>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row>
    <row r="252" spans="1:29" ht="13" x14ac:dyDescent="0.3">
      <c r="A252" s="77"/>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row>
    <row r="253" spans="1:29" ht="13" x14ac:dyDescent="0.3">
      <c r="A253" s="77"/>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row>
    <row r="254" spans="1:29" ht="13" x14ac:dyDescent="0.3">
      <c r="A254" s="77"/>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row>
    <row r="255" spans="1:29" ht="13" x14ac:dyDescent="0.3">
      <c r="A255" s="77"/>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row>
    <row r="256" spans="1:29" ht="13" x14ac:dyDescent="0.3">
      <c r="A256" s="77"/>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row>
    <row r="257" spans="1:29" ht="13" x14ac:dyDescent="0.3">
      <c r="A257" s="77"/>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row>
    <row r="258" spans="1:29" ht="13" x14ac:dyDescent="0.3">
      <c r="A258" s="77"/>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row>
    <row r="259" spans="1:29" ht="13" x14ac:dyDescent="0.3">
      <c r="A259" s="77"/>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row>
    <row r="260" spans="1:29" ht="13" x14ac:dyDescent="0.3">
      <c r="A260" s="77"/>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row>
    <row r="261" spans="1:29" ht="13" x14ac:dyDescent="0.3">
      <c r="A261" s="77"/>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row>
    <row r="262" spans="1:29" ht="13" x14ac:dyDescent="0.3">
      <c r="A262" s="77"/>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row>
    <row r="263" spans="1:29" ht="13" x14ac:dyDescent="0.3">
      <c r="A263" s="77"/>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row>
    <row r="264" spans="1:29" ht="13" x14ac:dyDescent="0.3">
      <c r="A264" s="77"/>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row>
    <row r="265" spans="1:29" ht="13" x14ac:dyDescent="0.3">
      <c r="A265" s="77"/>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row>
    <row r="266" spans="1:29" ht="13" x14ac:dyDescent="0.3">
      <c r="A266" s="77"/>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row>
    <row r="267" spans="1:29" ht="13" x14ac:dyDescent="0.3">
      <c r="A267" s="77"/>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row>
    <row r="268" spans="1:29" ht="13" x14ac:dyDescent="0.3">
      <c r="A268" s="77"/>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row>
    <row r="269" spans="1:29" ht="13" x14ac:dyDescent="0.3">
      <c r="A269" s="77"/>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row>
    <row r="270" spans="1:29" ht="13" x14ac:dyDescent="0.3">
      <c r="A270" s="77"/>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row>
    <row r="271" spans="1:29" ht="13" x14ac:dyDescent="0.3">
      <c r="A271" s="77"/>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row>
    <row r="272" spans="1:29" ht="13" x14ac:dyDescent="0.3">
      <c r="A272" s="77"/>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row>
    <row r="273" spans="1:29" ht="13" x14ac:dyDescent="0.3">
      <c r="A273" s="77"/>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row>
    <row r="274" spans="1:29" ht="13" x14ac:dyDescent="0.3">
      <c r="A274" s="77"/>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row>
    <row r="275" spans="1:29" ht="13" x14ac:dyDescent="0.3">
      <c r="A275" s="77"/>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row>
    <row r="276" spans="1:29" ht="13" x14ac:dyDescent="0.3">
      <c r="A276" s="77"/>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row>
    <row r="277" spans="1:29" ht="13" x14ac:dyDescent="0.3">
      <c r="A277" s="77"/>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row>
    <row r="278" spans="1:29" ht="13" x14ac:dyDescent="0.3">
      <c r="A278" s="77"/>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row>
    <row r="279" spans="1:29" ht="13" x14ac:dyDescent="0.3">
      <c r="A279" s="77"/>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row>
    <row r="280" spans="1:29" ht="13" x14ac:dyDescent="0.3">
      <c r="A280" s="77"/>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row>
    <row r="281" spans="1:29" ht="13" x14ac:dyDescent="0.3">
      <c r="A281" s="77"/>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row>
    <row r="282" spans="1:29" ht="13" x14ac:dyDescent="0.3">
      <c r="A282" s="77"/>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row>
    <row r="283" spans="1:29" ht="13" x14ac:dyDescent="0.3">
      <c r="A283" s="77"/>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row>
    <row r="284" spans="1:29" ht="13" x14ac:dyDescent="0.3">
      <c r="A284" s="77"/>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row>
    <row r="285" spans="1:29" ht="13" x14ac:dyDescent="0.3">
      <c r="A285" s="77"/>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row>
    <row r="286" spans="1:29" ht="13" x14ac:dyDescent="0.3">
      <c r="A286" s="77"/>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row>
    <row r="287" spans="1:29" ht="13" x14ac:dyDescent="0.3">
      <c r="A287" s="77"/>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row>
    <row r="288" spans="1:29" ht="13" x14ac:dyDescent="0.3">
      <c r="A288" s="77"/>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row>
    <row r="289" spans="1:29" ht="13" x14ac:dyDescent="0.3">
      <c r="A289" s="77"/>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row>
    <row r="290" spans="1:29" ht="13" x14ac:dyDescent="0.3">
      <c r="A290" s="77"/>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row>
    <row r="291" spans="1:29" ht="13" x14ac:dyDescent="0.3">
      <c r="A291" s="77"/>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row>
    <row r="292" spans="1:29" ht="13" x14ac:dyDescent="0.3">
      <c r="A292" s="77"/>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row>
    <row r="293" spans="1:29" ht="13" x14ac:dyDescent="0.3">
      <c r="A293" s="77"/>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row>
    <row r="294" spans="1:29" ht="13" x14ac:dyDescent="0.3">
      <c r="A294" s="77"/>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row>
    <row r="295" spans="1:29" ht="13" x14ac:dyDescent="0.3">
      <c r="A295" s="77"/>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row>
    <row r="296" spans="1:29" ht="13" x14ac:dyDescent="0.3">
      <c r="A296" s="77"/>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row>
    <row r="297" spans="1:29" ht="13" x14ac:dyDescent="0.3">
      <c r="A297" s="77"/>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row>
    <row r="298" spans="1:29" ht="13" x14ac:dyDescent="0.3">
      <c r="A298" s="77"/>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row>
    <row r="299" spans="1:29" ht="13" x14ac:dyDescent="0.3">
      <c r="A299" s="77"/>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row>
    <row r="300" spans="1:29" ht="13" x14ac:dyDescent="0.3">
      <c r="A300" s="77"/>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row>
    <row r="301" spans="1:29" ht="13" x14ac:dyDescent="0.3">
      <c r="A301" s="77"/>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row>
    <row r="302" spans="1:29" ht="13" x14ac:dyDescent="0.3">
      <c r="A302" s="77"/>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row>
    <row r="303" spans="1:29" ht="13" x14ac:dyDescent="0.3">
      <c r="A303" s="77"/>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row>
    <row r="304" spans="1:29" ht="13" x14ac:dyDescent="0.3">
      <c r="A304" s="77"/>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row>
    <row r="305" spans="1:29" ht="13" x14ac:dyDescent="0.3">
      <c r="A305" s="77"/>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row>
    <row r="306" spans="1:29" ht="13" x14ac:dyDescent="0.3">
      <c r="A306" s="77"/>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row>
    <row r="307" spans="1:29" ht="13" x14ac:dyDescent="0.3">
      <c r="A307" s="77"/>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row>
    <row r="308" spans="1:29" ht="13" x14ac:dyDescent="0.3">
      <c r="A308" s="77"/>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row>
    <row r="309" spans="1:29" ht="13" x14ac:dyDescent="0.3">
      <c r="A309" s="77"/>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row>
    <row r="310" spans="1:29" ht="13" x14ac:dyDescent="0.3">
      <c r="A310" s="77"/>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row>
    <row r="311" spans="1:29" ht="13" x14ac:dyDescent="0.3">
      <c r="A311" s="77"/>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row>
    <row r="312" spans="1:29" ht="13" x14ac:dyDescent="0.3">
      <c r="A312" s="77"/>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row>
    <row r="313" spans="1:29" ht="13" x14ac:dyDescent="0.3">
      <c r="A313" s="77"/>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row>
    <row r="314" spans="1:29" ht="13" x14ac:dyDescent="0.3">
      <c r="A314" s="77"/>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row>
    <row r="315" spans="1:29" ht="13" x14ac:dyDescent="0.3">
      <c r="A315" s="77"/>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row>
    <row r="316" spans="1:29" ht="13" x14ac:dyDescent="0.3">
      <c r="A316" s="77"/>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row>
    <row r="317" spans="1:29" ht="13" x14ac:dyDescent="0.3">
      <c r="A317" s="77"/>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row>
    <row r="318" spans="1:29" ht="13" x14ac:dyDescent="0.3">
      <c r="A318" s="77"/>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row>
    <row r="319" spans="1:29" ht="13" x14ac:dyDescent="0.3">
      <c r="A319" s="77"/>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row>
    <row r="320" spans="1:29" ht="13" x14ac:dyDescent="0.3">
      <c r="A320" s="77"/>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row>
    <row r="321" spans="1:29" ht="13" x14ac:dyDescent="0.3">
      <c r="A321" s="77"/>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row>
    <row r="322" spans="1:29" ht="13" x14ac:dyDescent="0.3">
      <c r="A322" s="77"/>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row>
    <row r="323" spans="1:29" ht="13" x14ac:dyDescent="0.3">
      <c r="A323" s="77"/>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row>
    <row r="324" spans="1:29" ht="13" x14ac:dyDescent="0.3">
      <c r="A324" s="77"/>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row>
    <row r="325" spans="1:29" ht="13" x14ac:dyDescent="0.3">
      <c r="A325" s="77"/>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row>
    <row r="326" spans="1:29" ht="13" x14ac:dyDescent="0.3">
      <c r="A326" s="77"/>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row>
    <row r="327" spans="1:29" ht="13" x14ac:dyDescent="0.3">
      <c r="A327" s="77"/>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row>
    <row r="328" spans="1:29" ht="13" x14ac:dyDescent="0.3">
      <c r="A328" s="77"/>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row>
    <row r="329" spans="1:29" ht="13" x14ac:dyDescent="0.3">
      <c r="A329" s="77"/>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row>
    <row r="330" spans="1:29" ht="13" x14ac:dyDescent="0.3">
      <c r="A330" s="77"/>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row>
    <row r="331" spans="1:29" ht="13" x14ac:dyDescent="0.3">
      <c r="A331" s="77"/>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row>
    <row r="332" spans="1:29" ht="13" x14ac:dyDescent="0.3">
      <c r="A332" s="77"/>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row>
    <row r="333" spans="1:29" ht="13" x14ac:dyDescent="0.3">
      <c r="A333" s="77"/>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row>
    <row r="334" spans="1:29" ht="13" x14ac:dyDescent="0.3">
      <c r="A334" s="77"/>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row>
    <row r="335" spans="1:29" ht="13" x14ac:dyDescent="0.3">
      <c r="A335" s="77"/>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row>
    <row r="336" spans="1:29" ht="13" x14ac:dyDescent="0.3">
      <c r="A336" s="77"/>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row>
    <row r="337" spans="1:29" ht="13" x14ac:dyDescent="0.3">
      <c r="A337" s="77"/>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row>
    <row r="338" spans="1:29" ht="13" x14ac:dyDescent="0.3">
      <c r="A338" s="77"/>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row>
    <row r="339" spans="1:29" ht="13" x14ac:dyDescent="0.3">
      <c r="A339" s="77"/>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row>
    <row r="340" spans="1:29" ht="13" x14ac:dyDescent="0.3">
      <c r="A340" s="77"/>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row>
    <row r="341" spans="1:29" ht="13" x14ac:dyDescent="0.3">
      <c r="A341" s="77"/>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row>
    <row r="342" spans="1:29" ht="13" x14ac:dyDescent="0.3">
      <c r="A342" s="77"/>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row>
    <row r="343" spans="1:29" ht="13" x14ac:dyDescent="0.3">
      <c r="A343" s="77"/>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row>
    <row r="344" spans="1:29" ht="13" x14ac:dyDescent="0.3">
      <c r="A344" s="77"/>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row>
    <row r="345" spans="1:29" ht="13" x14ac:dyDescent="0.3">
      <c r="A345" s="77"/>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row>
    <row r="346" spans="1:29" ht="13" x14ac:dyDescent="0.3">
      <c r="A346" s="77"/>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row>
    <row r="347" spans="1:29" ht="13" x14ac:dyDescent="0.3">
      <c r="A347" s="77"/>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row>
    <row r="348" spans="1:29" ht="13" x14ac:dyDescent="0.3">
      <c r="A348" s="77"/>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row>
    <row r="349" spans="1:29" ht="13" x14ac:dyDescent="0.3">
      <c r="A349" s="77"/>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row>
    <row r="350" spans="1:29" ht="13" x14ac:dyDescent="0.3">
      <c r="A350" s="77"/>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row>
    <row r="351" spans="1:29" ht="13" x14ac:dyDescent="0.3">
      <c r="A351" s="77"/>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row>
    <row r="352" spans="1:29" ht="13" x14ac:dyDescent="0.3">
      <c r="A352" s="77"/>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row>
    <row r="353" spans="1:29" ht="13" x14ac:dyDescent="0.3">
      <c r="A353" s="77"/>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row>
    <row r="354" spans="1:29" ht="13" x14ac:dyDescent="0.3">
      <c r="A354" s="77"/>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row>
    <row r="355" spans="1:29" ht="13" x14ac:dyDescent="0.3">
      <c r="A355" s="77"/>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row>
    <row r="356" spans="1:29" ht="13" x14ac:dyDescent="0.3">
      <c r="A356" s="77"/>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row>
    <row r="357" spans="1:29" ht="13" x14ac:dyDescent="0.3">
      <c r="A357" s="77"/>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row>
    <row r="358" spans="1:29" ht="13" x14ac:dyDescent="0.3">
      <c r="A358" s="77"/>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row>
    <row r="359" spans="1:29" ht="13" x14ac:dyDescent="0.3">
      <c r="A359" s="77"/>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row>
    <row r="360" spans="1:29" ht="13" x14ac:dyDescent="0.3">
      <c r="A360" s="77"/>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row>
    <row r="361" spans="1:29" ht="13" x14ac:dyDescent="0.3">
      <c r="A361" s="77"/>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row>
    <row r="362" spans="1:29" ht="13" x14ac:dyDescent="0.3">
      <c r="A362" s="77"/>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row>
    <row r="363" spans="1:29" ht="13" x14ac:dyDescent="0.3">
      <c r="A363" s="77"/>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row>
    <row r="364" spans="1:29" ht="13" x14ac:dyDescent="0.3">
      <c r="A364" s="77"/>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row>
    <row r="365" spans="1:29" ht="13" x14ac:dyDescent="0.3">
      <c r="A365" s="77"/>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row>
    <row r="366" spans="1:29" ht="13" x14ac:dyDescent="0.3">
      <c r="A366" s="77"/>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row>
    <row r="367" spans="1:29" ht="13" x14ac:dyDescent="0.3">
      <c r="A367" s="77"/>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row>
    <row r="368" spans="1:29" ht="13" x14ac:dyDescent="0.3">
      <c r="A368" s="77"/>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row>
    <row r="369" spans="1:29" ht="13" x14ac:dyDescent="0.3">
      <c r="A369" s="77"/>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row>
    <row r="370" spans="1:29" ht="13" x14ac:dyDescent="0.3">
      <c r="A370" s="77"/>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row>
    <row r="371" spans="1:29" ht="13" x14ac:dyDescent="0.3">
      <c r="A371" s="77"/>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row>
    <row r="372" spans="1:29" ht="13" x14ac:dyDescent="0.3">
      <c r="A372" s="77"/>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row>
    <row r="373" spans="1:29" ht="13" x14ac:dyDescent="0.3">
      <c r="A373" s="77"/>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row>
    <row r="374" spans="1:29" ht="13" x14ac:dyDescent="0.3">
      <c r="A374" s="77"/>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row>
    <row r="375" spans="1:29" ht="13" x14ac:dyDescent="0.3">
      <c r="A375" s="77"/>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row>
    <row r="376" spans="1:29" ht="13" x14ac:dyDescent="0.3">
      <c r="A376" s="77"/>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row>
    <row r="377" spans="1:29" ht="13" x14ac:dyDescent="0.3">
      <c r="A377" s="77"/>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row>
    <row r="378" spans="1:29" ht="13" x14ac:dyDescent="0.3">
      <c r="A378" s="77"/>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row>
    <row r="379" spans="1:29" ht="13" x14ac:dyDescent="0.3">
      <c r="A379" s="77"/>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row>
    <row r="380" spans="1:29" ht="13" x14ac:dyDescent="0.3">
      <c r="A380" s="77"/>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row>
    <row r="381" spans="1:29" ht="13" x14ac:dyDescent="0.3">
      <c r="A381" s="77"/>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row>
    <row r="382" spans="1:29" ht="13" x14ac:dyDescent="0.3">
      <c r="A382" s="77"/>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row>
    <row r="383" spans="1:29" ht="13" x14ac:dyDescent="0.3">
      <c r="A383" s="77"/>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row>
    <row r="384" spans="1:29" ht="13" x14ac:dyDescent="0.3">
      <c r="A384" s="77"/>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row>
    <row r="385" spans="1:29" ht="13" x14ac:dyDescent="0.3">
      <c r="A385" s="77"/>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row>
    <row r="386" spans="1:29" ht="13" x14ac:dyDescent="0.3">
      <c r="A386" s="77"/>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row>
    <row r="387" spans="1:29" ht="13" x14ac:dyDescent="0.3">
      <c r="A387" s="77"/>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row>
    <row r="388" spans="1:29" ht="13" x14ac:dyDescent="0.3">
      <c r="A388" s="77"/>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row>
    <row r="389" spans="1:29" ht="13" x14ac:dyDescent="0.3">
      <c r="A389" s="77"/>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row>
    <row r="390" spans="1:29" ht="13" x14ac:dyDescent="0.3">
      <c r="A390" s="77"/>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row>
    <row r="391" spans="1:29" ht="13" x14ac:dyDescent="0.3">
      <c r="A391" s="77"/>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row>
    <row r="392" spans="1:29" ht="13" x14ac:dyDescent="0.3">
      <c r="A392" s="77"/>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row>
    <row r="393" spans="1:29" ht="13" x14ac:dyDescent="0.3">
      <c r="A393" s="77"/>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row>
    <row r="394" spans="1:29" ht="13" x14ac:dyDescent="0.3">
      <c r="A394" s="77"/>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row>
    <row r="395" spans="1:29" ht="13" x14ac:dyDescent="0.3">
      <c r="A395" s="77"/>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row>
    <row r="396" spans="1:29" ht="13" x14ac:dyDescent="0.3">
      <c r="A396" s="77"/>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row>
    <row r="397" spans="1:29" ht="13" x14ac:dyDescent="0.3">
      <c r="A397" s="77"/>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row>
    <row r="398" spans="1:29" ht="13" x14ac:dyDescent="0.3">
      <c r="A398" s="77"/>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row>
    <row r="399" spans="1:29" ht="13" x14ac:dyDescent="0.3">
      <c r="A399" s="77"/>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row>
    <row r="400" spans="1:29" ht="13" x14ac:dyDescent="0.3">
      <c r="A400" s="77"/>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row>
    <row r="401" spans="1:29" ht="13" x14ac:dyDescent="0.3">
      <c r="A401" s="77"/>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row>
    <row r="402" spans="1:29" ht="13" x14ac:dyDescent="0.3">
      <c r="A402" s="77"/>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row>
    <row r="403" spans="1:29" ht="13" x14ac:dyDescent="0.3">
      <c r="A403" s="77"/>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row>
    <row r="404" spans="1:29" ht="13" x14ac:dyDescent="0.3">
      <c r="A404" s="77"/>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row>
    <row r="405" spans="1:29" ht="13" x14ac:dyDescent="0.3">
      <c r="A405" s="77"/>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row>
    <row r="406" spans="1:29" ht="13" x14ac:dyDescent="0.3">
      <c r="A406" s="77"/>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row>
    <row r="407" spans="1:29" ht="13" x14ac:dyDescent="0.3">
      <c r="A407" s="77"/>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row>
    <row r="408" spans="1:29" ht="13" x14ac:dyDescent="0.3">
      <c r="A408" s="77"/>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row>
    <row r="409" spans="1:29" ht="13" x14ac:dyDescent="0.3">
      <c r="A409" s="77"/>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row>
    <row r="410" spans="1:29" ht="13" x14ac:dyDescent="0.3">
      <c r="A410" s="77"/>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row>
    <row r="411" spans="1:29" ht="13" x14ac:dyDescent="0.3">
      <c r="A411" s="77"/>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row>
    <row r="412" spans="1:29" ht="13" x14ac:dyDescent="0.3">
      <c r="A412" s="77"/>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row>
    <row r="413" spans="1:29" ht="13" x14ac:dyDescent="0.3">
      <c r="A413" s="77"/>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row>
    <row r="414" spans="1:29" ht="13" x14ac:dyDescent="0.3">
      <c r="A414" s="77"/>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row>
    <row r="415" spans="1:29" ht="13" x14ac:dyDescent="0.3">
      <c r="A415" s="77"/>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row>
    <row r="416" spans="1:29" ht="13" x14ac:dyDescent="0.3">
      <c r="A416" s="77"/>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row>
    <row r="417" spans="1:29" ht="13" x14ac:dyDescent="0.3">
      <c r="A417" s="77"/>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row>
    <row r="418" spans="1:29" ht="13" x14ac:dyDescent="0.3">
      <c r="A418" s="77"/>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row>
    <row r="419" spans="1:29" ht="13" x14ac:dyDescent="0.3">
      <c r="A419" s="77"/>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row>
    <row r="420" spans="1:29" ht="13" x14ac:dyDescent="0.3">
      <c r="A420" s="77"/>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row>
    <row r="421" spans="1:29" ht="13" x14ac:dyDescent="0.3">
      <c r="A421" s="77"/>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row>
    <row r="422" spans="1:29" ht="13" x14ac:dyDescent="0.3">
      <c r="A422" s="77"/>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row>
    <row r="423" spans="1:29" ht="13" x14ac:dyDescent="0.3">
      <c r="A423" s="77"/>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row>
    <row r="424" spans="1:29" ht="13" x14ac:dyDescent="0.3">
      <c r="A424" s="77"/>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row>
    <row r="425" spans="1:29" ht="13" x14ac:dyDescent="0.3">
      <c r="A425" s="77"/>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row>
    <row r="426" spans="1:29" ht="13" x14ac:dyDescent="0.3">
      <c r="A426" s="77"/>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row>
    <row r="427" spans="1:29" ht="13" x14ac:dyDescent="0.3">
      <c r="A427" s="77"/>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row>
    <row r="428" spans="1:29" ht="13" x14ac:dyDescent="0.3">
      <c r="A428" s="77"/>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row>
    <row r="429" spans="1:29" ht="13" x14ac:dyDescent="0.3">
      <c r="A429" s="77"/>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row>
    <row r="430" spans="1:29" ht="13" x14ac:dyDescent="0.3">
      <c r="A430" s="77"/>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row>
    <row r="431" spans="1:29" ht="13" x14ac:dyDescent="0.3">
      <c r="A431" s="77"/>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row>
    <row r="432" spans="1:29" ht="13" x14ac:dyDescent="0.3">
      <c r="A432" s="77"/>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row>
    <row r="433" spans="1:29" ht="13" x14ac:dyDescent="0.3">
      <c r="A433" s="77"/>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row>
    <row r="434" spans="1:29" ht="13" x14ac:dyDescent="0.3">
      <c r="A434" s="77"/>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row>
    <row r="435" spans="1:29" ht="13" x14ac:dyDescent="0.3">
      <c r="A435" s="77"/>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row>
    <row r="436" spans="1:29" ht="13" x14ac:dyDescent="0.3">
      <c r="A436" s="77"/>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row>
    <row r="437" spans="1:29" ht="13" x14ac:dyDescent="0.3">
      <c r="A437" s="77"/>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row>
    <row r="438" spans="1:29" ht="13" x14ac:dyDescent="0.3">
      <c r="A438" s="77"/>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row>
    <row r="439" spans="1:29" ht="13" x14ac:dyDescent="0.3">
      <c r="A439" s="77"/>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row>
    <row r="440" spans="1:29" ht="13" x14ac:dyDescent="0.3">
      <c r="A440" s="77"/>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row>
    <row r="441" spans="1:29" ht="13" x14ac:dyDescent="0.3">
      <c r="A441" s="77"/>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row>
    <row r="442" spans="1:29" ht="13" x14ac:dyDescent="0.3">
      <c r="A442" s="77"/>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row>
    <row r="443" spans="1:29" ht="13" x14ac:dyDescent="0.3">
      <c r="A443" s="77"/>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row>
    <row r="444" spans="1:29" ht="13" x14ac:dyDescent="0.3">
      <c r="A444" s="77"/>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row>
    <row r="445" spans="1:29" ht="13" x14ac:dyDescent="0.3">
      <c r="A445" s="77"/>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row>
    <row r="446" spans="1:29" ht="13" x14ac:dyDescent="0.3">
      <c r="A446" s="77"/>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row>
    <row r="447" spans="1:29" ht="13" x14ac:dyDescent="0.3">
      <c r="A447" s="77"/>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row>
    <row r="448" spans="1:29" ht="13" x14ac:dyDescent="0.3">
      <c r="A448" s="77"/>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row>
    <row r="449" spans="1:29" ht="13" x14ac:dyDescent="0.3">
      <c r="A449" s="77"/>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row>
    <row r="450" spans="1:29" ht="13" x14ac:dyDescent="0.3">
      <c r="A450" s="77"/>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row>
    <row r="451" spans="1:29" ht="13" x14ac:dyDescent="0.3">
      <c r="A451" s="77"/>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row>
    <row r="452" spans="1:29" ht="13" x14ac:dyDescent="0.3">
      <c r="A452" s="77"/>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row>
    <row r="453" spans="1:29" ht="13" x14ac:dyDescent="0.3">
      <c r="A453" s="77"/>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row>
    <row r="454" spans="1:29" ht="13" x14ac:dyDescent="0.3">
      <c r="A454" s="77"/>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row>
    <row r="455" spans="1:29" ht="13" x14ac:dyDescent="0.3">
      <c r="A455" s="77"/>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row>
    <row r="456" spans="1:29" ht="13" x14ac:dyDescent="0.3">
      <c r="A456" s="77"/>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row>
    <row r="457" spans="1:29" ht="13" x14ac:dyDescent="0.3">
      <c r="A457" s="77"/>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row>
    <row r="458" spans="1:29" ht="13" x14ac:dyDescent="0.3">
      <c r="A458" s="77"/>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row>
    <row r="459" spans="1:29" ht="13" x14ac:dyDescent="0.3">
      <c r="A459" s="77"/>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row>
    <row r="460" spans="1:29" ht="13" x14ac:dyDescent="0.3">
      <c r="A460" s="77"/>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row>
    <row r="461" spans="1:29" ht="13" x14ac:dyDescent="0.3">
      <c r="A461" s="77"/>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row>
    <row r="462" spans="1:29" ht="13" x14ac:dyDescent="0.3">
      <c r="A462" s="77"/>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row>
    <row r="463" spans="1:29" ht="13" x14ac:dyDescent="0.3">
      <c r="A463" s="77"/>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row>
    <row r="464" spans="1:29" ht="13" x14ac:dyDescent="0.3">
      <c r="A464" s="77"/>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row>
    <row r="465" spans="1:29" ht="13" x14ac:dyDescent="0.3">
      <c r="A465" s="77"/>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row>
    <row r="466" spans="1:29" ht="13" x14ac:dyDescent="0.3">
      <c r="A466" s="77"/>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row>
    <row r="467" spans="1:29" ht="13" x14ac:dyDescent="0.3">
      <c r="A467" s="77"/>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row>
    <row r="468" spans="1:29" ht="13" x14ac:dyDescent="0.3">
      <c r="A468" s="77"/>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row>
    <row r="469" spans="1:29" ht="13" x14ac:dyDescent="0.3">
      <c r="A469" s="77"/>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row>
    <row r="470" spans="1:29" ht="13" x14ac:dyDescent="0.3">
      <c r="A470" s="77"/>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row>
    <row r="471" spans="1:29" ht="13" x14ac:dyDescent="0.3">
      <c r="A471" s="77"/>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row>
    <row r="472" spans="1:29" ht="13" x14ac:dyDescent="0.3">
      <c r="A472" s="77"/>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row>
    <row r="473" spans="1:29" ht="13" x14ac:dyDescent="0.3">
      <c r="A473" s="77"/>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row>
    <row r="474" spans="1:29" ht="13" x14ac:dyDescent="0.3">
      <c r="A474" s="77"/>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row>
    <row r="475" spans="1:29" ht="13" x14ac:dyDescent="0.3">
      <c r="A475" s="77"/>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row>
    <row r="476" spans="1:29" ht="13" x14ac:dyDescent="0.3">
      <c r="A476" s="77"/>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row>
    <row r="477" spans="1:29" ht="13" x14ac:dyDescent="0.3">
      <c r="A477" s="77"/>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row>
    <row r="478" spans="1:29" ht="13" x14ac:dyDescent="0.3">
      <c r="A478" s="77"/>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row>
    <row r="479" spans="1:29" ht="13" x14ac:dyDescent="0.3">
      <c r="A479" s="77"/>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row>
    <row r="480" spans="1:29" ht="13" x14ac:dyDescent="0.3">
      <c r="A480" s="77"/>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row>
    <row r="481" spans="1:29" ht="13" x14ac:dyDescent="0.3">
      <c r="A481" s="77"/>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row>
    <row r="482" spans="1:29" ht="13" x14ac:dyDescent="0.3">
      <c r="A482" s="77"/>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row>
    <row r="483" spans="1:29" ht="13" x14ac:dyDescent="0.3">
      <c r="A483" s="77"/>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row>
    <row r="484" spans="1:29" ht="13" x14ac:dyDescent="0.3">
      <c r="A484" s="77"/>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row>
    <row r="485" spans="1:29" ht="13" x14ac:dyDescent="0.3">
      <c r="A485" s="77"/>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row>
    <row r="486" spans="1:29" ht="13" x14ac:dyDescent="0.3">
      <c r="A486" s="77"/>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row>
    <row r="487" spans="1:29" ht="13" x14ac:dyDescent="0.3">
      <c r="A487" s="77"/>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row>
    <row r="488" spans="1:29" ht="13" x14ac:dyDescent="0.3">
      <c r="A488" s="77"/>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row>
    <row r="489" spans="1:29" ht="13" x14ac:dyDescent="0.3">
      <c r="A489" s="77"/>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row>
    <row r="490" spans="1:29" ht="13" x14ac:dyDescent="0.3">
      <c r="A490" s="77"/>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row>
    <row r="491" spans="1:29" ht="13" x14ac:dyDescent="0.3">
      <c r="A491" s="77"/>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row>
    <row r="492" spans="1:29" ht="13" x14ac:dyDescent="0.3">
      <c r="A492" s="77"/>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row>
    <row r="493" spans="1:29" ht="13" x14ac:dyDescent="0.3">
      <c r="A493" s="77"/>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row>
    <row r="494" spans="1:29" ht="13" x14ac:dyDescent="0.3">
      <c r="A494" s="77"/>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row>
    <row r="495" spans="1:29" ht="13" x14ac:dyDescent="0.3">
      <c r="A495" s="77"/>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row>
    <row r="496" spans="1:29" ht="13" x14ac:dyDescent="0.3">
      <c r="A496" s="77"/>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row>
    <row r="497" spans="1:29" ht="13" x14ac:dyDescent="0.3">
      <c r="A497" s="77"/>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row>
    <row r="498" spans="1:29" ht="13" x14ac:dyDescent="0.3">
      <c r="A498" s="77"/>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row>
    <row r="499" spans="1:29" ht="13" x14ac:dyDescent="0.3">
      <c r="A499" s="77"/>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row>
    <row r="500" spans="1:29" ht="13" x14ac:dyDescent="0.3">
      <c r="A500" s="77"/>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row>
    <row r="501" spans="1:29" ht="13" x14ac:dyDescent="0.3">
      <c r="A501" s="77"/>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row>
    <row r="502" spans="1:29" ht="13" x14ac:dyDescent="0.3">
      <c r="A502" s="77"/>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row>
    <row r="503" spans="1:29" ht="13" x14ac:dyDescent="0.3">
      <c r="A503" s="77"/>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row>
    <row r="504" spans="1:29" ht="13" x14ac:dyDescent="0.3">
      <c r="A504" s="77"/>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row>
    <row r="505" spans="1:29" ht="13" x14ac:dyDescent="0.3">
      <c r="A505" s="77"/>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row>
    <row r="506" spans="1:29" ht="13" x14ac:dyDescent="0.3">
      <c r="A506" s="77"/>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row>
    <row r="507" spans="1:29" ht="13" x14ac:dyDescent="0.3">
      <c r="A507" s="77"/>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row>
    <row r="508" spans="1:29" ht="13" x14ac:dyDescent="0.3">
      <c r="A508" s="77"/>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row>
    <row r="509" spans="1:29" ht="13" x14ac:dyDescent="0.3">
      <c r="A509" s="77"/>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row>
    <row r="510" spans="1:29" ht="13" x14ac:dyDescent="0.3">
      <c r="A510" s="77"/>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row>
    <row r="511" spans="1:29" ht="13" x14ac:dyDescent="0.3">
      <c r="A511" s="77"/>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row>
    <row r="512" spans="1:29" ht="13" x14ac:dyDescent="0.3">
      <c r="A512" s="77"/>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row>
    <row r="513" spans="1:29" ht="13" x14ac:dyDescent="0.3">
      <c r="A513" s="77"/>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row>
    <row r="514" spans="1:29" ht="13" x14ac:dyDescent="0.3">
      <c r="A514" s="77"/>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row>
    <row r="515" spans="1:29" ht="13" x14ac:dyDescent="0.3">
      <c r="A515" s="77"/>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row>
    <row r="516" spans="1:29" ht="13" x14ac:dyDescent="0.3">
      <c r="A516" s="77"/>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row>
    <row r="517" spans="1:29" ht="13" x14ac:dyDescent="0.3">
      <c r="A517" s="77"/>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row>
    <row r="518" spans="1:29" ht="13" x14ac:dyDescent="0.3">
      <c r="A518" s="77"/>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row>
    <row r="519" spans="1:29" ht="13" x14ac:dyDescent="0.3">
      <c r="A519" s="77"/>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row>
    <row r="520" spans="1:29" ht="13" x14ac:dyDescent="0.3">
      <c r="A520" s="77"/>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row>
    <row r="521" spans="1:29" ht="13" x14ac:dyDescent="0.3">
      <c r="A521" s="77"/>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row>
    <row r="522" spans="1:29" ht="13" x14ac:dyDescent="0.3">
      <c r="A522" s="77"/>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row>
    <row r="523" spans="1:29" ht="13" x14ac:dyDescent="0.3">
      <c r="A523" s="77"/>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row>
    <row r="524" spans="1:29" ht="13" x14ac:dyDescent="0.3">
      <c r="A524" s="77"/>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row>
    <row r="525" spans="1:29" ht="13" x14ac:dyDescent="0.3">
      <c r="A525" s="77"/>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row>
    <row r="526" spans="1:29" ht="13" x14ac:dyDescent="0.3">
      <c r="A526" s="77"/>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row>
    <row r="527" spans="1:29" ht="13" x14ac:dyDescent="0.3">
      <c r="A527" s="77"/>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row>
    <row r="528" spans="1:29" ht="13" x14ac:dyDescent="0.3">
      <c r="A528" s="77"/>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row>
    <row r="529" spans="1:29" ht="13" x14ac:dyDescent="0.3">
      <c r="A529" s="77"/>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row>
    <row r="530" spans="1:29" ht="13" x14ac:dyDescent="0.3">
      <c r="A530" s="77"/>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row>
    <row r="531" spans="1:29" ht="13" x14ac:dyDescent="0.3">
      <c r="A531" s="77"/>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row>
    <row r="532" spans="1:29" ht="13" x14ac:dyDescent="0.3">
      <c r="A532" s="77"/>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row>
    <row r="533" spans="1:29" ht="13" x14ac:dyDescent="0.3">
      <c r="A533" s="77"/>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row>
    <row r="534" spans="1:29" ht="13" x14ac:dyDescent="0.3">
      <c r="A534" s="77"/>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row>
    <row r="535" spans="1:29" ht="13" x14ac:dyDescent="0.3">
      <c r="A535" s="77"/>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row>
    <row r="536" spans="1:29" ht="13" x14ac:dyDescent="0.3">
      <c r="A536" s="77"/>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row>
    <row r="537" spans="1:29" ht="13" x14ac:dyDescent="0.3">
      <c r="A537" s="77"/>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row>
    <row r="538" spans="1:29" ht="13" x14ac:dyDescent="0.3">
      <c r="A538" s="77"/>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row>
    <row r="539" spans="1:29" ht="13" x14ac:dyDescent="0.3">
      <c r="A539" s="77"/>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row>
    <row r="540" spans="1:29" ht="13" x14ac:dyDescent="0.3">
      <c r="A540" s="77"/>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row>
    <row r="541" spans="1:29" ht="13" x14ac:dyDescent="0.3">
      <c r="A541" s="77"/>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row>
    <row r="542" spans="1:29" ht="13" x14ac:dyDescent="0.3">
      <c r="A542" s="77"/>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row>
    <row r="543" spans="1:29" ht="13" x14ac:dyDescent="0.3">
      <c r="A543" s="77"/>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row>
    <row r="544" spans="1:29" ht="13" x14ac:dyDescent="0.3">
      <c r="A544" s="77"/>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row>
    <row r="545" spans="1:29" ht="13" x14ac:dyDescent="0.3">
      <c r="A545" s="77"/>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row>
    <row r="546" spans="1:29" ht="13" x14ac:dyDescent="0.3">
      <c r="A546" s="77"/>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row>
    <row r="547" spans="1:29" ht="13" x14ac:dyDescent="0.3">
      <c r="A547" s="77"/>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row>
    <row r="548" spans="1:29" ht="13" x14ac:dyDescent="0.3">
      <c r="A548" s="77"/>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row>
    <row r="549" spans="1:29" ht="13" x14ac:dyDescent="0.3">
      <c r="A549" s="77"/>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row>
    <row r="550" spans="1:29" ht="13" x14ac:dyDescent="0.3">
      <c r="A550" s="77"/>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row>
    <row r="551" spans="1:29" ht="13" x14ac:dyDescent="0.3">
      <c r="A551" s="77"/>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row>
    <row r="552" spans="1:29" ht="13" x14ac:dyDescent="0.3">
      <c r="A552" s="77"/>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row>
    <row r="553" spans="1:29" ht="13" x14ac:dyDescent="0.3">
      <c r="A553" s="77"/>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row>
    <row r="554" spans="1:29" ht="13" x14ac:dyDescent="0.3">
      <c r="A554" s="77"/>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row>
    <row r="555" spans="1:29" ht="13" x14ac:dyDescent="0.3">
      <c r="A555" s="77"/>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row>
    <row r="556" spans="1:29" ht="13" x14ac:dyDescent="0.3">
      <c r="A556" s="77"/>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row>
    <row r="557" spans="1:29" ht="13" x14ac:dyDescent="0.3">
      <c r="A557" s="77"/>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row>
    <row r="558" spans="1:29" ht="13" x14ac:dyDescent="0.3">
      <c r="A558" s="77"/>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row>
    <row r="559" spans="1:29" ht="13" x14ac:dyDescent="0.3">
      <c r="A559" s="77"/>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row>
    <row r="560" spans="1:29" ht="13" x14ac:dyDescent="0.3">
      <c r="A560" s="77"/>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row>
    <row r="561" spans="1:29" ht="13" x14ac:dyDescent="0.3">
      <c r="A561" s="77"/>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row>
    <row r="562" spans="1:29" ht="13" x14ac:dyDescent="0.3">
      <c r="A562" s="77"/>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row>
    <row r="563" spans="1:29" ht="13" x14ac:dyDescent="0.3">
      <c r="A563" s="77"/>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row>
    <row r="564" spans="1:29" ht="13" x14ac:dyDescent="0.3">
      <c r="A564" s="77"/>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row>
    <row r="565" spans="1:29" ht="13" x14ac:dyDescent="0.3">
      <c r="A565" s="77"/>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row>
    <row r="566" spans="1:29" ht="13" x14ac:dyDescent="0.3">
      <c r="A566" s="77"/>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row>
    <row r="567" spans="1:29" ht="13" x14ac:dyDescent="0.3">
      <c r="A567" s="77"/>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row>
    <row r="568" spans="1:29" ht="13" x14ac:dyDescent="0.3">
      <c r="A568" s="77"/>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row>
    <row r="569" spans="1:29" ht="13" x14ac:dyDescent="0.3">
      <c r="A569" s="77"/>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row>
    <row r="570" spans="1:29" ht="13" x14ac:dyDescent="0.3">
      <c r="A570" s="77"/>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row>
    <row r="571" spans="1:29" ht="13" x14ac:dyDescent="0.3">
      <c r="A571" s="77"/>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row>
    <row r="572" spans="1:29" ht="13" x14ac:dyDescent="0.3">
      <c r="A572" s="77"/>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row>
    <row r="573" spans="1:29" ht="13" x14ac:dyDescent="0.3">
      <c r="A573" s="77"/>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row>
    <row r="574" spans="1:29" ht="13" x14ac:dyDescent="0.3">
      <c r="A574" s="77"/>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row>
    <row r="575" spans="1:29" ht="13" x14ac:dyDescent="0.3">
      <c r="A575" s="77"/>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row>
    <row r="576" spans="1:29" ht="13" x14ac:dyDescent="0.3">
      <c r="A576" s="77"/>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row>
    <row r="577" spans="1:29" ht="13" x14ac:dyDescent="0.3">
      <c r="A577" s="77"/>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row>
    <row r="578" spans="1:29" ht="13" x14ac:dyDescent="0.3">
      <c r="A578" s="77"/>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row>
    <row r="579" spans="1:29" ht="13" x14ac:dyDescent="0.3">
      <c r="A579" s="77"/>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row>
    <row r="580" spans="1:29" ht="13" x14ac:dyDescent="0.3">
      <c r="A580" s="77"/>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row>
    <row r="581" spans="1:29" ht="13" x14ac:dyDescent="0.3">
      <c r="A581" s="77"/>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row>
    <row r="582" spans="1:29" ht="13" x14ac:dyDescent="0.3">
      <c r="A582" s="77"/>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row>
    <row r="583" spans="1:29" ht="13" x14ac:dyDescent="0.3">
      <c r="A583" s="77"/>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row>
    <row r="584" spans="1:29" ht="13" x14ac:dyDescent="0.3">
      <c r="A584" s="77"/>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row>
    <row r="585" spans="1:29" ht="13" x14ac:dyDescent="0.3">
      <c r="A585" s="77"/>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row>
    <row r="586" spans="1:29" ht="13" x14ac:dyDescent="0.3">
      <c r="A586" s="77"/>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row>
    <row r="587" spans="1:29" ht="13" x14ac:dyDescent="0.3">
      <c r="A587" s="77"/>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row>
    <row r="588" spans="1:29" ht="13" x14ac:dyDescent="0.3">
      <c r="A588" s="77"/>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row>
    <row r="589" spans="1:29" ht="13" x14ac:dyDescent="0.3">
      <c r="A589" s="77"/>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row>
    <row r="590" spans="1:29" ht="13" x14ac:dyDescent="0.3">
      <c r="A590" s="77"/>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row>
    <row r="591" spans="1:29" ht="13" x14ac:dyDescent="0.3">
      <c r="A591" s="77"/>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row>
    <row r="592" spans="1:29" ht="13" x14ac:dyDescent="0.3">
      <c r="A592" s="77"/>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row>
    <row r="593" spans="1:29" ht="13" x14ac:dyDescent="0.3">
      <c r="A593" s="77"/>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row>
    <row r="594" spans="1:29" ht="13" x14ac:dyDescent="0.3">
      <c r="A594" s="77"/>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row>
    <row r="595" spans="1:29" ht="13" x14ac:dyDescent="0.3">
      <c r="A595" s="77"/>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row>
    <row r="596" spans="1:29" ht="13" x14ac:dyDescent="0.3">
      <c r="A596" s="77"/>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row>
    <row r="597" spans="1:29" ht="13" x14ac:dyDescent="0.3">
      <c r="A597" s="77"/>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row>
    <row r="598" spans="1:29" ht="13" x14ac:dyDescent="0.3">
      <c r="A598" s="77"/>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row>
    <row r="599" spans="1:29" ht="13" x14ac:dyDescent="0.3">
      <c r="A599" s="77"/>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row>
    <row r="600" spans="1:29" ht="13" x14ac:dyDescent="0.3">
      <c r="A600" s="77"/>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row>
    <row r="601" spans="1:29" ht="13" x14ac:dyDescent="0.3">
      <c r="A601" s="77"/>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row>
    <row r="602" spans="1:29" ht="13" x14ac:dyDescent="0.3">
      <c r="A602" s="77"/>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row>
    <row r="603" spans="1:29" ht="13" x14ac:dyDescent="0.3">
      <c r="A603" s="77"/>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row>
    <row r="604" spans="1:29" ht="13" x14ac:dyDescent="0.3">
      <c r="A604" s="77"/>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row>
    <row r="605" spans="1:29" ht="13" x14ac:dyDescent="0.3">
      <c r="A605" s="77"/>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row>
    <row r="606" spans="1:29" ht="13" x14ac:dyDescent="0.3">
      <c r="A606" s="77"/>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row>
    <row r="607" spans="1:29" ht="13" x14ac:dyDescent="0.3">
      <c r="A607" s="77"/>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row>
    <row r="608" spans="1:29" ht="13" x14ac:dyDescent="0.3">
      <c r="A608" s="77"/>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row>
    <row r="609" spans="1:29" ht="13" x14ac:dyDescent="0.3">
      <c r="A609" s="77"/>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row>
    <row r="610" spans="1:29" ht="13" x14ac:dyDescent="0.3">
      <c r="A610" s="77"/>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row>
    <row r="611" spans="1:29" ht="13" x14ac:dyDescent="0.3">
      <c r="A611" s="77"/>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row>
    <row r="612" spans="1:29" ht="13" x14ac:dyDescent="0.3">
      <c r="A612" s="77"/>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row>
    <row r="613" spans="1:29" ht="13" x14ac:dyDescent="0.3">
      <c r="A613" s="77"/>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row>
    <row r="614" spans="1:29" ht="13" x14ac:dyDescent="0.3">
      <c r="A614" s="77"/>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row>
    <row r="615" spans="1:29" ht="13" x14ac:dyDescent="0.3">
      <c r="A615" s="77"/>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row>
    <row r="616" spans="1:29" ht="13" x14ac:dyDescent="0.3">
      <c r="A616" s="77"/>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row>
    <row r="617" spans="1:29" ht="13" x14ac:dyDescent="0.3">
      <c r="A617" s="77"/>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row>
    <row r="618" spans="1:29" ht="13" x14ac:dyDescent="0.3">
      <c r="A618" s="77"/>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row>
    <row r="619" spans="1:29" ht="13" x14ac:dyDescent="0.3">
      <c r="A619" s="77"/>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row>
    <row r="620" spans="1:29" ht="13" x14ac:dyDescent="0.3">
      <c r="A620" s="77"/>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row>
    <row r="621" spans="1:29" ht="13" x14ac:dyDescent="0.3">
      <c r="A621" s="77"/>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row>
    <row r="622" spans="1:29" ht="13" x14ac:dyDescent="0.3">
      <c r="A622" s="77"/>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row>
    <row r="623" spans="1:29" ht="13" x14ac:dyDescent="0.3">
      <c r="A623" s="77"/>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row>
    <row r="624" spans="1:29" ht="13" x14ac:dyDescent="0.3">
      <c r="A624" s="77"/>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row>
    <row r="625" spans="1:29" ht="13" x14ac:dyDescent="0.3">
      <c r="A625" s="77"/>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row>
    <row r="626" spans="1:29" ht="13" x14ac:dyDescent="0.3">
      <c r="A626" s="77"/>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row>
    <row r="627" spans="1:29" ht="13" x14ac:dyDescent="0.3">
      <c r="A627" s="77"/>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row>
    <row r="628" spans="1:29" ht="13" x14ac:dyDescent="0.3">
      <c r="A628" s="77"/>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row>
    <row r="629" spans="1:29" ht="13" x14ac:dyDescent="0.3">
      <c r="A629" s="77"/>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row>
    <row r="630" spans="1:29" ht="13" x14ac:dyDescent="0.3">
      <c r="A630" s="77"/>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row>
    <row r="631" spans="1:29" ht="13" x14ac:dyDescent="0.3">
      <c r="A631" s="77"/>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row>
    <row r="632" spans="1:29" ht="13" x14ac:dyDescent="0.3">
      <c r="A632" s="77"/>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row>
    <row r="633" spans="1:29" ht="13" x14ac:dyDescent="0.3">
      <c r="A633" s="77"/>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row>
    <row r="634" spans="1:29" ht="13" x14ac:dyDescent="0.3">
      <c r="A634" s="77"/>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row>
    <row r="635" spans="1:29" ht="13" x14ac:dyDescent="0.3">
      <c r="A635" s="77"/>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row>
    <row r="636" spans="1:29" ht="13" x14ac:dyDescent="0.3">
      <c r="A636" s="77"/>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row>
    <row r="637" spans="1:29" ht="13" x14ac:dyDescent="0.3">
      <c r="A637" s="77"/>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row>
    <row r="638" spans="1:29" ht="13" x14ac:dyDescent="0.3">
      <c r="A638" s="77"/>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row>
    <row r="639" spans="1:29" ht="13" x14ac:dyDescent="0.3">
      <c r="A639" s="77"/>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row>
    <row r="640" spans="1:29" ht="13" x14ac:dyDescent="0.3">
      <c r="A640" s="77"/>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row>
    <row r="641" spans="1:29" ht="13" x14ac:dyDescent="0.3">
      <c r="A641" s="77"/>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row>
    <row r="642" spans="1:29" ht="13" x14ac:dyDescent="0.3">
      <c r="A642" s="77"/>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row>
    <row r="643" spans="1:29" ht="13" x14ac:dyDescent="0.3">
      <c r="A643" s="77"/>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row>
    <row r="644" spans="1:29" ht="13" x14ac:dyDescent="0.3">
      <c r="A644" s="77"/>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row>
    <row r="645" spans="1:29" ht="13" x14ac:dyDescent="0.3">
      <c r="A645" s="77"/>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row>
    <row r="646" spans="1:29" ht="13" x14ac:dyDescent="0.3">
      <c r="A646" s="77"/>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row>
    <row r="647" spans="1:29" ht="13" x14ac:dyDescent="0.3">
      <c r="A647" s="77"/>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row>
    <row r="648" spans="1:29" ht="13" x14ac:dyDescent="0.3">
      <c r="A648" s="77"/>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row>
    <row r="649" spans="1:29" ht="13" x14ac:dyDescent="0.3">
      <c r="A649" s="77"/>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row>
    <row r="650" spans="1:29" ht="13" x14ac:dyDescent="0.3">
      <c r="A650" s="77"/>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row>
    <row r="651" spans="1:29" ht="13" x14ac:dyDescent="0.3">
      <c r="A651" s="77"/>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row>
    <row r="652" spans="1:29" ht="13" x14ac:dyDescent="0.3">
      <c r="A652" s="77"/>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row>
    <row r="653" spans="1:29" ht="13" x14ac:dyDescent="0.3">
      <c r="A653" s="77"/>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row>
    <row r="654" spans="1:29" ht="13" x14ac:dyDescent="0.3">
      <c r="A654" s="77"/>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row>
    <row r="655" spans="1:29" ht="13" x14ac:dyDescent="0.3">
      <c r="A655" s="77"/>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row>
    <row r="656" spans="1:29" ht="13" x14ac:dyDescent="0.3">
      <c r="A656" s="77"/>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row>
    <row r="657" spans="1:29" ht="13" x14ac:dyDescent="0.3">
      <c r="A657" s="77"/>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row>
    <row r="658" spans="1:29" ht="13" x14ac:dyDescent="0.3">
      <c r="A658" s="77"/>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row>
    <row r="659" spans="1:29" ht="13" x14ac:dyDescent="0.3">
      <c r="A659" s="77"/>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row>
    <row r="660" spans="1:29" ht="13" x14ac:dyDescent="0.3">
      <c r="A660" s="77"/>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row>
    <row r="661" spans="1:29" ht="13" x14ac:dyDescent="0.3">
      <c r="A661" s="77"/>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row>
    <row r="662" spans="1:29" ht="13" x14ac:dyDescent="0.3">
      <c r="A662" s="77"/>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row>
    <row r="663" spans="1:29" ht="13" x14ac:dyDescent="0.3">
      <c r="A663" s="77"/>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row>
    <row r="664" spans="1:29" ht="13" x14ac:dyDescent="0.3">
      <c r="A664" s="77"/>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row>
    <row r="665" spans="1:29" ht="13" x14ac:dyDescent="0.3">
      <c r="A665" s="77"/>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row>
    <row r="666" spans="1:29" ht="13" x14ac:dyDescent="0.3">
      <c r="A666" s="77"/>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row>
    <row r="667" spans="1:29" ht="13" x14ac:dyDescent="0.3">
      <c r="A667" s="77"/>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row>
    <row r="668" spans="1:29" ht="13" x14ac:dyDescent="0.3">
      <c r="A668" s="77"/>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row>
    <row r="669" spans="1:29" ht="13" x14ac:dyDescent="0.3">
      <c r="A669" s="77"/>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row>
    <row r="670" spans="1:29" ht="13" x14ac:dyDescent="0.3">
      <c r="A670" s="77"/>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row>
    <row r="671" spans="1:29" ht="13" x14ac:dyDescent="0.3">
      <c r="A671" s="77"/>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row>
    <row r="672" spans="1:29" ht="13" x14ac:dyDescent="0.3">
      <c r="A672" s="77"/>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row>
    <row r="673" spans="1:29" ht="13" x14ac:dyDescent="0.3">
      <c r="A673" s="77"/>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row>
    <row r="674" spans="1:29" ht="13" x14ac:dyDescent="0.3">
      <c r="A674" s="77"/>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row>
    <row r="675" spans="1:29" ht="13" x14ac:dyDescent="0.3">
      <c r="A675" s="77"/>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row>
    <row r="676" spans="1:29" ht="13" x14ac:dyDescent="0.3">
      <c r="A676" s="77"/>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row>
    <row r="677" spans="1:29" ht="13" x14ac:dyDescent="0.3">
      <c r="A677" s="77"/>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row>
    <row r="678" spans="1:29" ht="13" x14ac:dyDescent="0.3">
      <c r="A678" s="77"/>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row>
    <row r="679" spans="1:29" ht="13" x14ac:dyDescent="0.3">
      <c r="A679" s="77"/>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row>
    <row r="680" spans="1:29" ht="13" x14ac:dyDescent="0.3">
      <c r="A680" s="77"/>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row>
    <row r="681" spans="1:29" ht="13" x14ac:dyDescent="0.3">
      <c r="A681" s="77"/>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row>
    <row r="682" spans="1:29" ht="13" x14ac:dyDescent="0.3">
      <c r="A682" s="77"/>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row>
    <row r="683" spans="1:29" ht="13" x14ac:dyDescent="0.3">
      <c r="A683" s="77"/>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row>
    <row r="684" spans="1:29" ht="13" x14ac:dyDescent="0.3">
      <c r="A684" s="77"/>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row>
    <row r="685" spans="1:29" ht="13" x14ac:dyDescent="0.3">
      <c r="A685" s="77"/>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row>
    <row r="686" spans="1:29" ht="13" x14ac:dyDescent="0.3">
      <c r="A686" s="77"/>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row>
    <row r="687" spans="1:29" ht="13" x14ac:dyDescent="0.3">
      <c r="A687" s="77"/>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row>
    <row r="688" spans="1:29" ht="13" x14ac:dyDescent="0.3">
      <c r="A688" s="77"/>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row>
    <row r="689" spans="1:29" ht="13" x14ac:dyDescent="0.3">
      <c r="A689" s="77"/>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row>
    <row r="690" spans="1:29" ht="13" x14ac:dyDescent="0.3">
      <c r="A690" s="77"/>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row>
    <row r="691" spans="1:29" ht="13" x14ac:dyDescent="0.3">
      <c r="A691" s="77"/>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row>
    <row r="692" spans="1:29" ht="13" x14ac:dyDescent="0.3">
      <c r="A692" s="77"/>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row>
    <row r="693" spans="1:29" ht="13" x14ac:dyDescent="0.3">
      <c r="A693" s="77"/>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row>
    <row r="694" spans="1:29" ht="13" x14ac:dyDescent="0.3">
      <c r="A694" s="77"/>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row>
    <row r="695" spans="1:29" ht="13" x14ac:dyDescent="0.3">
      <c r="A695" s="77"/>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row>
    <row r="696" spans="1:29" ht="13" x14ac:dyDescent="0.3">
      <c r="A696" s="77"/>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row>
    <row r="697" spans="1:29" ht="13" x14ac:dyDescent="0.3">
      <c r="A697" s="77"/>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row>
    <row r="698" spans="1:29" ht="13" x14ac:dyDescent="0.3">
      <c r="A698" s="77"/>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row>
    <row r="699" spans="1:29" ht="13" x14ac:dyDescent="0.3">
      <c r="A699" s="77"/>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row>
    <row r="700" spans="1:29" ht="13" x14ac:dyDescent="0.3">
      <c r="A700" s="77"/>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row>
    <row r="701" spans="1:29" ht="13" x14ac:dyDescent="0.3">
      <c r="A701" s="77"/>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row>
    <row r="702" spans="1:29" ht="13" x14ac:dyDescent="0.3">
      <c r="A702" s="77"/>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row>
    <row r="703" spans="1:29" ht="13" x14ac:dyDescent="0.3">
      <c r="A703" s="77"/>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row>
    <row r="704" spans="1:29" ht="13" x14ac:dyDescent="0.3">
      <c r="A704" s="77"/>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row>
    <row r="705" spans="1:29" ht="13" x14ac:dyDescent="0.3">
      <c r="A705" s="77"/>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row>
    <row r="706" spans="1:29" ht="13" x14ac:dyDescent="0.3">
      <c r="A706" s="77"/>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row>
    <row r="707" spans="1:29" ht="13" x14ac:dyDescent="0.3">
      <c r="A707" s="77"/>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row>
    <row r="708" spans="1:29" ht="13" x14ac:dyDescent="0.3">
      <c r="A708" s="77"/>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row>
    <row r="709" spans="1:29" ht="13" x14ac:dyDescent="0.3">
      <c r="A709" s="77"/>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row>
    <row r="710" spans="1:29" ht="13" x14ac:dyDescent="0.3">
      <c r="A710" s="77"/>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row>
    <row r="711" spans="1:29" ht="13" x14ac:dyDescent="0.3">
      <c r="A711" s="77"/>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row>
    <row r="712" spans="1:29" ht="13" x14ac:dyDescent="0.3">
      <c r="A712" s="77"/>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row>
    <row r="713" spans="1:29" ht="13" x14ac:dyDescent="0.3">
      <c r="A713" s="77"/>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row>
    <row r="714" spans="1:29" ht="13" x14ac:dyDescent="0.3">
      <c r="A714" s="77"/>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row>
    <row r="715" spans="1:29" ht="13" x14ac:dyDescent="0.3">
      <c r="A715" s="77"/>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row>
    <row r="716" spans="1:29" ht="13" x14ac:dyDescent="0.3">
      <c r="A716" s="77"/>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row>
    <row r="717" spans="1:29" ht="13" x14ac:dyDescent="0.3">
      <c r="A717" s="77"/>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row>
    <row r="718" spans="1:29" ht="13" x14ac:dyDescent="0.3">
      <c r="A718" s="77"/>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row>
    <row r="719" spans="1:29" ht="13" x14ac:dyDescent="0.3">
      <c r="A719" s="77"/>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row>
    <row r="720" spans="1:29" ht="13" x14ac:dyDescent="0.3">
      <c r="A720" s="77"/>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row>
    <row r="721" spans="1:29" ht="13" x14ac:dyDescent="0.3">
      <c r="A721" s="77"/>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row>
    <row r="722" spans="1:29" ht="13" x14ac:dyDescent="0.3">
      <c r="A722" s="77"/>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row>
    <row r="723" spans="1:29" ht="13" x14ac:dyDescent="0.3">
      <c r="A723" s="77"/>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row>
    <row r="724" spans="1:29" ht="13" x14ac:dyDescent="0.3">
      <c r="A724" s="77"/>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row>
    <row r="725" spans="1:29" ht="13" x14ac:dyDescent="0.3">
      <c r="A725" s="77"/>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row>
    <row r="726" spans="1:29" ht="13" x14ac:dyDescent="0.3">
      <c r="A726" s="77"/>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row>
    <row r="727" spans="1:29" ht="13" x14ac:dyDescent="0.3">
      <c r="A727" s="77"/>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row>
    <row r="728" spans="1:29" ht="13" x14ac:dyDescent="0.3">
      <c r="A728" s="77"/>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row>
    <row r="729" spans="1:29" ht="13" x14ac:dyDescent="0.3">
      <c r="A729" s="77"/>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row>
    <row r="730" spans="1:29" ht="13" x14ac:dyDescent="0.3">
      <c r="A730" s="77"/>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row>
    <row r="731" spans="1:29" ht="13" x14ac:dyDescent="0.3">
      <c r="A731" s="77"/>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row>
    <row r="732" spans="1:29" ht="13" x14ac:dyDescent="0.3">
      <c r="A732" s="77"/>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row>
    <row r="733" spans="1:29" ht="13" x14ac:dyDescent="0.3">
      <c r="A733" s="77"/>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row>
    <row r="734" spans="1:29" ht="13" x14ac:dyDescent="0.3">
      <c r="A734" s="77"/>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row>
    <row r="735" spans="1:29" ht="13" x14ac:dyDescent="0.3">
      <c r="A735" s="77"/>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row>
    <row r="736" spans="1:29" ht="13" x14ac:dyDescent="0.3">
      <c r="A736" s="77"/>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row>
    <row r="737" spans="1:29" ht="13" x14ac:dyDescent="0.3">
      <c r="A737" s="77"/>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row>
    <row r="738" spans="1:29" ht="13" x14ac:dyDescent="0.3">
      <c r="A738" s="77"/>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row>
    <row r="739" spans="1:29" ht="13" x14ac:dyDescent="0.3">
      <c r="A739" s="77"/>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row>
    <row r="740" spans="1:29" ht="13" x14ac:dyDescent="0.3">
      <c r="A740" s="77"/>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row>
    <row r="741" spans="1:29" ht="13" x14ac:dyDescent="0.3">
      <c r="A741" s="77"/>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row>
    <row r="742" spans="1:29" ht="13" x14ac:dyDescent="0.3">
      <c r="A742" s="77"/>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row>
    <row r="743" spans="1:29" ht="13" x14ac:dyDescent="0.3">
      <c r="A743" s="77"/>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row>
    <row r="744" spans="1:29" ht="13" x14ac:dyDescent="0.3">
      <c r="A744" s="77"/>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row>
    <row r="745" spans="1:29" ht="13" x14ac:dyDescent="0.3">
      <c r="A745" s="77"/>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row>
    <row r="746" spans="1:29" ht="13" x14ac:dyDescent="0.3">
      <c r="A746" s="77"/>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row>
    <row r="747" spans="1:29" ht="13" x14ac:dyDescent="0.3">
      <c r="A747" s="77"/>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row>
    <row r="748" spans="1:29" ht="13" x14ac:dyDescent="0.3">
      <c r="A748" s="77"/>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row>
    <row r="749" spans="1:29" ht="13" x14ac:dyDescent="0.3">
      <c r="A749" s="77"/>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row>
    <row r="750" spans="1:29" ht="13" x14ac:dyDescent="0.3">
      <c r="A750" s="77"/>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row>
    <row r="751" spans="1:29" ht="13" x14ac:dyDescent="0.3">
      <c r="A751" s="77"/>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row>
    <row r="752" spans="1:29" ht="13" x14ac:dyDescent="0.3">
      <c r="A752" s="77"/>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row>
    <row r="753" spans="1:29" ht="13" x14ac:dyDescent="0.3">
      <c r="A753" s="77"/>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row>
    <row r="754" spans="1:29" ht="13" x14ac:dyDescent="0.3">
      <c r="A754" s="77"/>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row>
    <row r="755" spans="1:29" ht="13" x14ac:dyDescent="0.3">
      <c r="A755" s="77"/>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row>
    <row r="756" spans="1:29" ht="13" x14ac:dyDescent="0.3">
      <c r="A756" s="77"/>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row>
    <row r="757" spans="1:29" ht="13" x14ac:dyDescent="0.3">
      <c r="A757" s="77"/>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row>
    <row r="758" spans="1:29" ht="13" x14ac:dyDescent="0.3">
      <c r="A758" s="77"/>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row>
    <row r="759" spans="1:29" ht="13" x14ac:dyDescent="0.3">
      <c r="A759" s="77"/>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row>
    <row r="760" spans="1:29" ht="13" x14ac:dyDescent="0.3">
      <c r="A760" s="77"/>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row>
    <row r="761" spans="1:29" ht="13" x14ac:dyDescent="0.3">
      <c r="A761" s="77"/>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row>
    <row r="762" spans="1:29" ht="13" x14ac:dyDescent="0.3">
      <c r="A762" s="77"/>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row>
    <row r="763" spans="1:29" ht="13" x14ac:dyDescent="0.3">
      <c r="A763" s="77"/>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row>
    <row r="764" spans="1:29" ht="13" x14ac:dyDescent="0.3">
      <c r="A764" s="77"/>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row>
    <row r="765" spans="1:29" ht="13" x14ac:dyDescent="0.3">
      <c r="A765" s="77"/>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row>
    <row r="766" spans="1:29" ht="13" x14ac:dyDescent="0.3">
      <c r="A766" s="77"/>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row>
    <row r="767" spans="1:29" ht="13" x14ac:dyDescent="0.3">
      <c r="A767" s="77"/>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row>
    <row r="768" spans="1:29" ht="13" x14ac:dyDescent="0.3">
      <c r="A768" s="77"/>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row>
    <row r="769" spans="1:29" ht="13" x14ac:dyDescent="0.3">
      <c r="A769" s="77"/>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row>
    <row r="770" spans="1:29" ht="13" x14ac:dyDescent="0.3">
      <c r="A770" s="77"/>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row>
    <row r="771" spans="1:29" ht="13" x14ac:dyDescent="0.3">
      <c r="A771" s="77"/>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row>
    <row r="772" spans="1:29" ht="13" x14ac:dyDescent="0.3">
      <c r="A772" s="77"/>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row>
    <row r="773" spans="1:29" ht="13" x14ac:dyDescent="0.3">
      <c r="A773" s="77"/>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row>
    <row r="774" spans="1:29" ht="13" x14ac:dyDescent="0.3">
      <c r="A774" s="77"/>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row>
    <row r="775" spans="1:29" ht="13" x14ac:dyDescent="0.3">
      <c r="A775" s="77"/>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row>
    <row r="776" spans="1:29" ht="13" x14ac:dyDescent="0.3">
      <c r="A776" s="77"/>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row>
    <row r="777" spans="1:29" ht="13" x14ac:dyDescent="0.3">
      <c r="A777" s="77"/>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row>
    <row r="778" spans="1:29" ht="13" x14ac:dyDescent="0.3">
      <c r="A778" s="77"/>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row>
    <row r="779" spans="1:29" ht="13" x14ac:dyDescent="0.3">
      <c r="A779" s="77"/>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row>
    <row r="780" spans="1:29" ht="13" x14ac:dyDescent="0.3">
      <c r="A780" s="77"/>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row>
    <row r="781" spans="1:29" ht="13" x14ac:dyDescent="0.3">
      <c r="A781" s="77"/>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row>
    <row r="782" spans="1:29" ht="13" x14ac:dyDescent="0.3">
      <c r="A782" s="77"/>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row>
    <row r="783" spans="1:29" ht="13" x14ac:dyDescent="0.3">
      <c r="A783" s="77"/>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row>
    <row r="784" spans="1:29" ht="13" x14ac:dyDescent="0.3">
      <c r="A784" s="77"/>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row>
    <row r="785" spans="1:29" ht="13" x14ac:dyDescent="0.3">
      <c r="A785" s="77"/>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row>
    <row r="786" spans="1:29" ht="13" x14ac:dyDescent="0.3">
      <c r="A786" s="77"/>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row>
    <row r="787" spans="1:29" ht="13" x14ac:dyDescent="0.3">
      <c r="A787" s="77"/>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row>
    <row r="788" spans="1:29" ht="13" x14ac:dyDescent="0.3">
      <c r="A788" s="77"/>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row>
    <row r="789" spans="1:29" ht="13" x14ac:dyDescent="0.3">
      <c r="A789" s="77"/>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row>
    <row r="790" spans="1:29" ht="13" x14ac:dyDescent="0.3">
      <c r="A790" s="77"/>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row>
    <row r="791" spans="1:29" ht="13" x14ac:dyDescent="0.3">
      <c r="A791" s="77"/>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row>
    <row r="792" spans="1:29" ht="13" x14ac:dyDescent="0.3">
      <c r="A792" s="77"/>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row>
    <row r="793" spans="1:29" ht="13" x14ac:dyDescent="0.3">
      <c r="A793" s="77"/>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row>
    <row r="794" spans="1:29" ht="13" x14ac:dyDescent="0.3">
      <c r="A794" s="77"/>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row>
    <row r="795" spans="1:29" ht="13" x14ac:dyDescent="0.3">
      <c r="A795" s="77"/>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row>
    <row r="796" spans="1:29" ht="13" x14ac:dyDescent="0.3">
      <c r="A796" s="77"/>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row>
    <row r="797" spans="1:29" ht="13" x14ac:dyDescent="0.3">
      <c r="A797" s="77"/>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row>
    <row r="798" spans="1:29" ht="13" x14ac:dyDescent="0.3">
      <c r="A798" s="77"/>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row>
    <row r="799" spans="1:29" ht="13" x14ac:dyDescent="0.3">
      <c r="A799" s="77"/>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row>
    <row r="800" spans="1:29" ht="13" x14ac:dyDescent="0.3">
      <c r="A800" s="77"/>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row>
    <row r="801" spans="1:29" ht="13" x14ac:dyDescent="0.3">
      <c r="A801" s="77"/>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row>
    <row r="802" spans="1:29" ht="13" x14ac:dyDescent="0.3">
      <c r="A802" s="77"/>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row>
    <row r="803" spans="1:29" ht="13" x14ac:dyDescent="0.3">
      <c r="A803" s="77"/>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row>
    <row r="804" spans="1:29" ht="13" x14ac:dyDescent="0.3">
      <c r="A804" s="77"/>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row>
    <row r="805" spans="1:29" ht="13" x14ac:dyDescent="0.3">
      <c r="A805" s="77"/>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row>
    <row r="806" spans="1:29" ht="13" x14ac:dyDescent="0.3">
      <c r="A806" s="77"/>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row>
    <row r="807" spans="1:29" ht="13" x14ac:dyDescent="0.3">
      <c r="A807" s="77"/>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row>
    <row r="808" spans="1:29" ht="13" x14ac:dyDescent="0.3">
      <c r="A808" s="77"/>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row>
    <row r="809" spans="1:29" ht="13" x14ac:dyDescent="0.3">
      <c r="A809" s="77"/>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row>
    <row r="810" spans="1:29" ht="13" x14ac:dyDescent="0.3">
      <c r="A810" s="77"/>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row>
    <row r="811" spans="1:29" ht="13" x14ac:dyDescent="0.3">
      <c r="A811" s="77"/>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row>
    <row r="812" spans="1:29" ht="13" x14ac:dyDescent="0.3">
      <c r="A812" s="77"/>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row>
    <row r="813" spans="1:29" ht="13" x14ac:dyDescent="0.3">
      <c r="A813" s="77"/>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row>
    <row r="814" spans="1:29" ht="13" x14ac:dyDescent="0.3">
      <c r="A814" s="77"/>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row>
    <row r="815" spans="1:29" ht="13" x14ac:dyDescent="0.3">
      <c r="A815" s="77"/>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row>
    <row r="816" spans="1:29" ht="13" x14ac:dyDescent="0.3">
      <c r="A816" s="77"/>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row>
    <row r="817" spans="1:29" ht="13" x14ac:dyDescent="0.3">
      <c r="A817" s="77"/>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row>
    <row r="818" spans="1:29" ht="13" x14ac:dyDescent="0.3">
      <c r="A818" s="77"/>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row>
    <row r="819" spans="1:29" ht="13" x14ac:dyDescent="0.3">
      <c r="A819" s="77"/>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row>
    <row r="820" spans="1:29" ht="13" x14ac:dyDescent="0.3">
      <c r="A820" s="77"/>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row>
    <row r="821" spans="1:29" ht="13" x14ac:dyDescent="0.3">
      <c r="A821" s="77"/>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row>
    <row r="822" spans="1:29" ht="13" x14ac:dyDescent="0.3">
      <c r="A822" s="77"/>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row>
    <row r="823" spans="1:29" ht="13" x14ac:dyDescent="0.3">
      <c r="A823" s="77"/>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row>
    <row r="824" spans="1:29" ht="13" x14ac:dyDescent="0.3">
      <c r="A824" s="77"/>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row>
    <row r="825" spans="1:29" ht="13" x14ac:dyDescent="0.3">
      <c r="A825" s="77"/>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row>
    <row r="826" spans="1:29" ht="13" x14ac:dyDescent="0.3">
      <c r="A826" s="77"/>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row>
    <row r="827" spans="1:29" ht="13" x14ac:dyDescent="0.3">
      <c r="A827" s="77"/>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row>
    <row r="828" spans="1:29" ht="13" x14ac:dyDescent="0.3">
      <c r="A828" s="77"/>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row>
    <row r="829" spans="1:29" ht="13" x14ac:dyDescent="0.3">
      <c r="A829" s="77"/>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row>
    <row r="830" spans="1:29" ht="13" x14ac:dyDescent="0.3">
      <c r="A830" s="77"/>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row>
    <row r="831" spans="1:29" ht="13" x14ac:dyDescent="0.3">
      <c r="A831" s="77"/>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row>
    <row r="832" spans="1:29" ht="13" x14ac:dyDescent="0.3">
      <c r="A832" s="77"/>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row>
    <row r="833" spans="1:29" ht="13" x14ac:dyDescent="0.3">
      <c r="A833" s="77"/>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row>
    <row r="834" spans="1:29" ht="13" x14ac:dyDescent="0.3">
      <c r="A834" s="77"/>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row>
    <row r="835" spans="1:29" ht="13" x14ac:dyDescent="0.3">
      <c r="A835" s="77"/>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row>
    <row r="836" spans="1:29" ht="13" x14ac:dyDescent="0.3">
      <c r="A836" s="77"/>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row>
    <row r="837" spans="1:29" ht="13" x14ac:dyDescent="0.3">
      <c r="A837" s="77"/>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row>
    <row r="838" spans="1:29" ht="13" x14ac:dyDescent="0.3">
      <c r="A838" s="77"/>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row>
    <row r="839" spans="1:29" ht="13" x14ac:dyDescent="0.3">
      <c r="A839" s="77"/>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row>
    <row r="840" spans="1:29" ht="13" x14ac:dyDescent="0.3">
      <c r="A840" s="77"/>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row>
    <row r="841" spans="1:29" ht="13" x14ac:dyDescent="0.3">
      <c r="A841" s="77"/>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row>
    <row r="842" spans="1:29" ht="13" x14ac:dyDescent="0.3">
      <c r="A842" s="77"/>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row>
    <row r="843" spans="1:29" ht="13" x14ac:dyDescent="0.3">
      <c r="A843" s="77"/>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row>
    <row r="844" spans="1:29" ht="13" x14ac:dyDescent="0.3">
      <c r="A844" s="77"/>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row>
    <row r="845" spans="1:29" ht="13" x14ac:dyDescent="0.3">
      <c r="A845" s="77"/>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row>
    <row r="846" spans="1:29" ht="13" x14ac:dyDescent="0.3">
      <c r="A846" s="77"/>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row>
    <row r="847" spans="1:29" ht="13" x14ac:dyDescent="0.3">
      <c r="A847" s="77"/>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row>
    <row r="848" spans="1:29" ht="13" x14ac:dyDescent="0.3">
      <c r="A848" s="77"/>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row>
    <row r="849" spans="1:29" ht="13" x14ac:dyDescent="0.3">
      <c r="A849" s="77"/>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row>
    <row r="850" spans="1:29" ht="13" x14ac:dyDescent="0.3">
      <c r="A850" s="77"/>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row>
    <row r="851" spans="1:29" ht="13" x14ac:dyDescent="0.3">
      <c r="A851" s="77"/>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row>
    <row r="852" spans="1:29" ht="13" x14ac:dyDescent="0.3">
      <c r="A852" s="77"/>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row>
    <row r="853" spans="1:29" ht="13" x14ac:dyDescent="0.3">
      <c r="A853" s="77"/>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row>
    <row r="854" spans="1:29" ht="13" x14ac:dyDescent="0.3">
      <c r="A854" s="77"/>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row>
    <row r="855" spans="1:29" ht="13" x14ac:dyDescent="0.3">
      <c r="A855" s="77"/>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row>
    <row r="856" spans="1:29" ht="13" x14ac:dyDescent="0.3">
      <c r="A856" s="77"/>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row>
    <row r="857" spans="1:29" ht="13" x14ac:dyDescent="0.3">
      <c r="A857" s="77"/>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row>
    <row r="858" spans="1:29" ht="13" x14ac:dyDescent="0.3">
      <c r="A858" s="77"/>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row>
    <row r="859" spans="1:29" ht="13" x14ac:dyDescent="0.3">
      <c r="A859" s="77"/>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row>
    <row r="860" spans="1:29" ht="13" x14ac:dyDescent="0.3">
      <c r="A860" s="77"/>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row>
    <row r="861" spans="1:29" ht="13" x14ac:dyDescent="0.3">
      <c r="A861" s="77"/>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row>
    <row r="862" spans="1:29" ht="13" x14ac:dyDescent="0.3">
      <c r="A862" s="77"/>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row>
    <row r="863" spans="1:29" ht="13" x14ac:dyDescent="0.3">
      <c r="A863" s="77"/>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row>
    <row r="864" spans="1:29" ht="13" x14ac:dyDescent="0.3">
      <c r="A864" s="77"/>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row>
    <row r="865" spans="1:29" ht="13" x14ac:dyDescent="0.3">
      <c r="A865" s="77"/>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row>
    <row r="866" spans="1:29" ht="13" x14ac:dyDescent="0.3">
      <c r="A866" s="77"/>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row>
    <row r="867" spans="1:29" ht="13" x14ac:dyDescent="0.3">
      <c r="A867" s="77"/>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row>
    <row r="868" spans="1:29" ht="13" x14ac:dyDescent="0.3">
      <c r="A868" s="77"/>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row>
    <row r="869" spans="1:29" ht="13" x14ac:dyDescent="0.3">
      <c r="A869" s="77"/>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row>
    <row r="870" spans="1:29" ht="13" x14ac:dyDescent="0.3">
      <c r="A870" s="77"/>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row>
    <row r="871" spans="1:29" ht="13" x14ac:dyDescent="0.3">
      <c r="A871" s="77"/>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row>
    <row r="872" spans="1:29" ht="13" x14ac:dyDescent="0.3">
      <c r="A872" s="77"/>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row>
    <row r="873" spans="1:29" ht="13" x14ac:dyDescent="0.3">
      <c r="A873" s="77"/>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row>
    <row r="874" spans="1:29" ht="13" x14ac:dyDescent="0.3">
      <c r="A874" s="77"/>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row>
    <row r="875" spans="1:29" ht="13" x14ac:dyDescent="0.3">
      <c r="A875" s="77"/>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row>
    <row r="876" spans="1:29" ht="13" x14ac:dyDescent="0.3">
      <c r="A876" s="77"/>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row>
    <row r="877" spans="1:29" ht="13" x14ac:dyDescent="0.3">
      <c r="A877" s="77"/>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row>
    <row r="878" spans="1:29" ht="13" x14ac:dyDescent="0.3">
      <c r="A878" s="77"/>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row>
    <row r="879" spans="1:29" ht="13" x14ac:dyDescent="0.3">
      <c r="A879" s="77"/>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row>
    <row r="880" spans="1:29" ht="13" x14ac:dyDescent="0.3">
      <c r="A880" s="77"/>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row>
    <row r="881" spans="1:29" ht="13" x14ac:dyDescent="0.3">
      <c r="A881" s="77"/>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row>
    <row r="882" spans="1:29" ht="13" x14ac:dyDescent="0.3">
      <c r="A882" s="77"/>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row>
    <row r="883" spans="1:29" ht="13" x14ac:dyDescent="0.3">
      <c r="A883" s="77"/>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row>
    <row r="884" spans="1:29" ht="13" x14ac:dyDescent="0.3">
      <c r="A884" s="77"/>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row>
    <row r="885" spans="1:29" ht="13" x14ac:dyDescent="0.3">
      <c r="A885" s="77"/>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row>
    <row r="886" spans="1:29" ht="13" x14ac:dyDescent="0.3">
      <c r="A886" s="77"/>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row>
    <row r="887" spans="1:29" ht="13" x14ac:dyDescent="0.3">
      <c r="A887" s="77"/>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row>
    <row r="888" spans="1:29" ht="13" x14ac:dyDescent="0.3">
      <c r="A888" s="77"/>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row>
    <row r="889" spans="1:29" ht="13" x14ac:dyDescent="0.3">
      <c r="A889" s="77"/>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row>
    <row r="890" spans="1:29" ht="13" x14ac:dyDescent="0.3">
      <c r="A890" s="77"/>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row>
    <row r="891" spans="1:29" ht="13" x14ac:dyDescent="0.3">
      <c r="A891" s="77"/>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row>
    <row r="892" spans="1:29" ht="13" x14ac:dyDescent="0.3">
      <c r="A892" s="77"/>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row>
    <row r="893" spans="1:29" ht="13" x14ac:dyDescent="0.3">
      <c r="A893" s="77"/>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row>
    <row r="894" spans="1:29" ht="13" x14ac:dyDescent="0.3">
      <c r="A894" s="77"/>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row>
    <row r="895" spans="1:29" ht="13" x14ac:dyDescent="0.3">
      <c r="A895" s="77"/>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row>
    <row r="896" spans="1:29" ht="13" x14ac:dyDescent="0.3">
      <c r="A896" s="77"/>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row>
    <row r="897" spans="1:29" ht="13" x14ac:dyDescent="0.3">
      <c r="A897" s="77"/>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row>
    <row r="898" spans="1:29" ht="13" x14ac:dyDescent="0.3">
      <c r="A898" s="77"/>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row>
    <row r="899" spans="1:29" ht="13" x14ac:dyDescent="0.3">
      <c r="A899" s="77"/>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row>
    <row r="900" spans="1:29" ht="13" x14ac:dyDescent="0.3">
      <c r="A900" s="77"/>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row>
    <row r="901" spans="1:29" ht="13" x14ac:dyDescent="0.3">
      <c r="A901" s="77"/>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row>
    <row r="902" spans="1:29" ht="13" x14ac:dyDescent="0.3">
      <c r="A902" s="77"/>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row>
    <row r="903" spans="1:29" ht="13" x14ac:dyDescent="0.3">
      <c r="A903" s="77"/>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row>
    <row r="904" spans="1:29" ht="13" x14ac:dyDescent="0.3">
      <c r="A904" s="77"/>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row>
    <row r="905" spans="1:29" ht="13" x14ac:dyDescent="0.3">
      <c r="A905" s="77"/>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row>
    <row r="906" spans="1:29" ht="13" x14ac:dyDescent="0.3">
      <c r="A906" s="77"/>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row>
    <row r="907" spans="1:29" ht="13" x14ac:dyDescent="0.3">
      <c r="A907" s="77"/>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row>
    <row r="908" spans="1:29" ht="13" x14ac:dyDescent="0.3">
      <c r="A908" s="77"/>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row>
    <row r="909" spans="1:29" ht="13" x14ac:dyDescent="0.3">
      <c r="A909" s="77"/>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row>
    <row r="910" spans="1:29" ht="13" x14ac:dyDescent="0.3">
      <c r="A910" s="77"/>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row>
    <row r="911" spans="1:29" ht="13" x14ac:dyDescent="0.3">
      <c r="A911" s="77"/>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row>
    <row r="912" spans="1:29" ht="13" x14ac:dyDescent="0.3">
      <c r="A912" s="77"/>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row>
    <row r="913" spans="1:29" ht="13" x14ac:dyDescent="0.3">
      <c r="A913" s="77"/>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row>
    <row r="914" spans="1:29" ht="13" x14ac:dyDescent="0.3">
      <c r="A914" s="77"/>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row>
    <row r="915" spans="1:29" ht="13" x14ac:dyDescent="0.3">
      <c r="A915" s="77"/>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row>
    <row r="916" spans="1:29" ht="13" x14ac:dyDescent="0.3">
      <c r="A916" s="77"/>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row>
    <row r="917" spans="1:29" ht="13" x14ac:dyDescent="0.3">
      <c r="A917" s="77"/>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row>
    <row r="918" spans="1:29" ht="13" x14ac:dyDescent="0.3">
      <c r="A918" s="77"/>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row>
    <row r="919" spans="1:29" ht="13" x14ac:dyDescent="0.3">
      <c r="A919" s="77"/>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row>
    <row r="920" spans="1:29" ht="13" x14ac:dyDescent="0.3">
      <c r="A920" s="77"/>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row>
    <row r="921" spans="1:29" ht="13" x14ac:dyDescent="0.3">
      <c r="A921" s="77"/>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row>
    <row r="922" spans="1:29" ht="13" x14ac:dyDescent="0.3">
      <c r="A922" s="77"/>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row>
    <row r="923" spans="1:29" ht="13" x14ac:dyDescent="0.3">
      <c r="A923" s="77"/>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row>
    <row r="924" spans="1:29" ht="13" x14ac:dyDescent="0.3">
      <c r="A924" s="77"/>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row>
    <row r="925" spans="1:29" ht="13" x14ac:dyDescent="0.3">
      <c r="A925" s="77"/>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row>
    <row r="926" spans="1:29" ht="13" x14ac:dyDescent="0.3">
      <c r="A926" s="77"/>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row>
    <row r="927" spans="1:29" ht="13" x14ac:dyDescent="0.3">
      <c r="A927" s="77"/>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row>
    <row r="928" spans="1:29" ht="13" x14ac:dyDescent="0.3">
      <c r="A928" s="77"/>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row>
    <row r="929" spans="1:29" ht="13" x14ac:dyDescent="0.3">
      <c r="A929" s="77"/>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row>
    <row r="930" spans="1:29" ht="13" x14ac:dyDescent="0.3">
      <c r="A930" s="77"/>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row>
    <row r="931" spans="1:29" ht="13" x14ac:dyDescent="0.3">
      <c r="A931" s="77"/>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row>
    <row r="932" spans="1:29" ht="13" x14ac:dyDescent="0.3">
      <c r="A932" s="77"/>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row>
    <row r="933" spans="1:29" ht="13" x14ac:dyDescent="0.3">
      <c r="A933" s="77"/>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row>
    <row r="934" spans="1:29" ht="13" x14ac:dyDescent="0.3">
      <c r="A934" s="77"/>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row>
    <row r="935" spans="1:29" ht="13" x14ac:dyDescent="0.3">
      <c r="A935" s="77"/>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row>
    <row r="936" spans="1:29" ht="13" x14ac:dyDescent="0.3">
      <c r="A936" s="77"/>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row>
    <row r="937" spans="1:29" ht="13" x14ac:dyDescent="0.3">
      <c r="A937" s="77"/>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row>
    <row r="938" spans="1:29" ht="13" x14ac:dyDescent="0.3">
      <c r="A938" s="77"/>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row>
    <row r="939" spans="1:29" ht="13" x14ac:dyDescent="0.3">
      <c r="A939" s="77"/>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row>
    <row r="940" spans="1:29" ht="13" x14ac:dyDescent="0.3">
      <c r="A940" s="77"/>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row>
    <row r="941" spans="1:29" ht="13" x14ac:dyDescent="0.3">
      <c r="A941" s="77"/>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row>
    <row r="942" spans="1:29" ht="13" x14ac:dyDescent="0.3">
      <c r="A942" s="77"/>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row>
    <row r="943" spans="1:29" ht="13" x14ac:dyDescent="0.3">
      <c r="A943" s="77"/>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row>
    <row r="944" spans="1:29" ht="13" x14ac:dyDescent="0.3">
      <c r="A944" s="77"/>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row>
    <row r="945" spans="1:29" ht="13" x14ac:dyDescent="0.3">
      <c r="A945" s="77"/>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row>
    <row r="946" spans="1:29" ht="13" x14ac:dyDescent="0.3">
      <c r="A946" s="77"/>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row>
    <row r="947" spans="1:29" ht="13" x14ac:dyDescent="0.3">
      <c r="A947" s="77"/>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row>
    <row r="948" spans="1:29" ht="13" x14ac:dyDescent="0.3">
      <c r="A948" s="77"/>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row>
    <row r="949" spans="1:29" ht="13" x14ac:dyDescent="0.3">
      <c r="A949" s="77"/>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row>
    <row r="950" spans="1:29" ht="13" x14ac:dyDescent="0.3">
      <c r="A950" s="77"/>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row>
    <row r="951" spans="1:29" ht="13" x14ac:dyDescent="0.3">
      <c r="A951" s="77"/>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row>
    <row r="952" spans="1:29" ht="13" x14ac:dyDescent="0.3">
      <c r="A952" s="77"/>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row>
    <row r="953" spans="1:29" ht="13" x14ac:dyDescent="0.3">
      <c r="A953" s="77"/>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row>
    <row r="954" spans="1:29" ht="13" x14ac:dyDescent="0.3">
      <c r="A954" s="77"/>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row>
    <row r="955" spans="1:29" ht="13" x14ac:dyDescent="0.3">
      <c r="A955" s="77"/>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row>
    <row r="956" spans="1:29" ht="13" x14ac:dyDescent="0.3">
      <c r="A956" s="77"/>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row>
    <row r="957" spans="1:29" ht="13" x14ac:dyDescent="0.3">
      <c r="A957" s="77"/>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row>
    <row r="958" spans="1:29" ht="13" x14ac:dyDescent="0.3">
      <c r="A958" s="77"/>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row>
    <row r="959" spans="1:29" ht="13" x14ac:dyDescent="0.3">
      <c r="A959" s="77"/>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row>
    <row r="960" spans="1:29" ht="13" x14ac:dyDescent="0.3">
      <c r="A960" s="77"/>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row>
    <row r="961" spans="1:29" ht="13" x14ac:dyDescent="0.3">
      <c r="A961" s="77"/>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row>
    <row r="962" spans="1:29" ht="13" x14ac:dyDescent="0.3">
      <c r="A962" s="77"/>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row>
    <row r="963" spans="1:29" ht="13" x14ac:dyDescent="0.3">
      <c r="A963" s="77"/>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row>
    <row r="964" spans="1:29" ht="13" x14ac:dyDescent="0.3">
      <c r="A964" s="77"/>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row>
    <row r="965" spans="1:29" ht="13" x14ac:dyDescent="0.3">
      <c r="A965" s="77"/>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row>
    <row r="966" spans="1:29" ht="13" x14ac:dyDescent="0.3">
      <c r="A966" s="77"/>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row>
    <row r="967" spans="1:29" ht="13" x14ac:dyDescent="0.3">
      <c r="A967" s="77"/>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row>
    <row r="968" spans="1:29" ht="13" x14ac:dyDescent="0.3">
      <c r="A968" s="77"/>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row>
    <row r="969" spans="1:29" ht="13" x14ac:dyDescent="0.3">
      <c r="A969" s="77"/>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row>
    <row r="970" spans="1:29" ht="13" x14ac:dyDescent="0.3">
      <c r="A970" s="77"/>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row>
    <row r="971" spans="1:29" ht="13" x14ac:dyDescent="0.3">
      <c r="A971" s="77"/>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row>
    <row r="972" spans="1:29" ht="13" x14ac:dyDescent="0.3">
      <c r="A972" s="77"/>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row>
    <row r="973" spans="1:29" ht="13" x14ac:dyDescent="0.3">
      <c r="A973" s="77"/>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row>
    <row r="974" spans="1:29" ht="13" x14ac:dyDescent="0.3">
      <c r="A974" s="77"/>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row>
    <row r="975" spans="1:29" ht="13" x14ac:dyDescent="0.3">
      <c r="A975" s="77"/>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row>
    <row r="976" spans="1:29" ht="13" x14ac:dyDescent="0.3">
      <c r="A976" s="77"/>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row>
    <row r="977" spans="1:29" ht="13" x14ac:dyDescent="0.3">
      <c r="A977" s="77"/>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row>
    <row r="978" spans="1:29" ht="13" x14ac:dyDescent="0.3">
      <c r="A978" s="77"/>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row>
    <row r="979" spans="1:29" ht="13" x14ac:dyDescent="0.3">
      <c r="A979" s="77"/>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row>
    <row r="980" spans="1:29" ht="13" x14ac:dyDescent="0.3">
      <c r="A980" s="77"/>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row>
  </sheetData>
  <mergeCells count="21">
    <mergeCell ref="A1:D1"/>
    <mergeCell ref="A3:D3"/>
    <mergeCell ref="E12:G12"/>
    <mergeCell ref="A7:B7"/>
    <mergeCell ref="C7:D7"/>
    <mergeCell ref="N13:O13"/>
    <mergeCell ref="P13:Q13"/>
    <mergeCell ref="A4:B4"/>
    <mergeCell ref="C4:D4"/>
    <mergeCell ref="I12:U12"/>
    <mergeCell ref="L13:M13"/>
    <mergeCell ref="E33:G33"/>
    <mergeCell ref="J13:K13"/>
    <mergeCell ref="E13:G13"/>
    <mergeCell ref="R13:S13"/>
    <mergeCell ref="E18:G18"/>
    <mergeCell ref="E28:G28"/>
    <mergeCell ref="A19:A24"/>
    <mergeCell ref="E23:G23"/>
    <mergeCell ref="E39:G39"/>
    <mergeCell ref="T13:U13"/>
  </mergeCells>
  <conditionalFormatting sqref="E25:F27 E30:F32 E34:F38 E41:F44">
    <cfRule type="containsText" dxfId="3" priority="1" operator="containsText" text="alum">
      <formula>NOT(ISERROR(SEARCH(("alum"),(E25))))</formula>
    </cfRule>
  </conditionalFormatting>
  <conditionalFormatting sqref="E25:F27 E30:F32 E34:F38 E41:F44">
    <cfRule type="containsText" dxfId="2" priority="2" operator="containsText" text="iron">
      <formula>NOT(ISERROR(SEARCH(("iron"),(E25))))</formula>
    </cfRule>
  </conditionalFormatting>
  <conditionalFormatting sqref="D33:D35 D37">
    <cfRule type="containsText" dxfId="1" priority="3" operator="containsText" text="alum">
      <formula>NOT(ISERROR(SEARCH(("alum"),(D33))))</formula>
    </cfRule>
  </conditionalFormatting>
  <conditionalFormatting sqref="D33:D35 D37">
    <cfRule type="containsText" dxfId="0" priority="4" operator="containsText" text="iron">
      <formula>NOT(ISERROR(SEARCH(("iron"),(D33))))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 of Recipes</vt:lpstr>
      <vt:lpstr>Copy of 1g only</vt:lpstr>
      <vt:lpstr>Copy of Materials</vt:lpstr>
      <vt:lpstr>Copy of Template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Naomi Rosenkranz</cp:lastModifiedBy>
  <dcterms:modified xsi:type="dcterms:W3CDTF">2022-06-17T17:40:44Z</dcterms:modified>
</cp:coreProperties>
</file>